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Default Extension="sigs" ContentType="application/vnd.openxmlformats-package.digital-signature-origin"/>
  <Override PartName="/xl/workbook.xml" ContentType="application/vnd.openxmlformats-officedocument.spreadsheetml.sheet.main+xml"/>
  <Override PartName="/xl/worksheets/sheet4.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1.xml" ContentType="application/vnd.openxmlformats-officedocument.spreadsheetml.worksheet+xml"/>
  <Override PartName="/xl/worksheets/sheet22.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worksheets/sheet21.xml" ContentType="application/vnd.openxmlformats-officedocument.spreadsheetml.worksheet+xml"/>
  <Override PartName="/xl/worksheets/sheet23.xml" ContentType="application/vnd.openxmlformats-officedocument.spreadsheetml.worksheet+xml"/>
  <Override PartName="/xl/worksheets/sheet19.xml" ContentType="application/vnd.openxmlformats-officedocument.spreadsheetml.worksheet+xml"/>
  <Override PartName="/xl/worksheets/sheet10.xml" ContentType="application/vnd.openxmlformats-officedocument.spreadsheetml.worksheet+xml"/>
  <Override PartName="/xl/worksheets/sheet20.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1.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2.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docProps/core.xml" ContentType="application/vnd.openxmlformats-package.core-properties+xml"/>
  <Override PartName="/xl/comments1.xml" ContentType="application/vnd.openxmlformats-officedocument.spreadsheetml.comments+xml"/>
  <Override PartName="/docProps/custom.xml" ContentType="application/vnd.openxmlformats-officedocument.custom-properties+xml"/>
  <Override PartName="/docProps/app.xml" ContentType="application/vnd.openxmlformats-officedocument.extended-properties+xml"/>
  <Override PartName="/xl/calcChain.xml" ContentType="application/vnd.openxmlformats-officedocument.spreadsheetml.calcChain+xml"/>
  <Override PartName="/_xmlsignatures/sig1.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digital-signature/origin" Target="_xmlsignatures/origin.sigs"/><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6380" windowHeight="8190" tabRatio="500" activeTab="7"/>
  </bookViews>
  <sheets>
    <sheet name="1  - 2018" sheetId="1" r:id="rId1"/>
    <sheet name="1  -2019" sheetId="2" r:id="rId2"/>
    <sheet name="1 -2020" sheetId="3" r:id="rId3"/>
    <sheet name="1 -2021" sheetId="4" r:id="rId4"/>
    <sheet name="1  - 2022" sheetId="5" r:id="rId5"/>
    <sheet name="1 2023" sheetId="6" r:id="rId6"/>
    <sheet name="1 - 2024" sheetId="7" r:id="rId7"/>
    <sheet name="2" sheetId="8" r:id="rId8"/>
    <sheet name="3" sheetId="9" r:id="rId9"/>
    <sheet name="4" sheetId="10" r:id="rId10"/>
    <sheet name="5" sheetId="11" r:id="rId11"/>
    <sheet name="6" sheetId="12" r:id="rId12"/>
    <sheet name="7" sheetId="13" r:id="rId13"/>
    <sheet name="8" sheetId="14" r:id="rId14"/>
    <sheet name="9" sheetId="15" r:id="rId15"/>
    <sheet name="10" sheetId="16" r:id="rId16"/>
    <sheet name="11" sheetId="17" r:id="rId17"/>
    <sheet name="11-2" sheetId="18" r:id="rId18"/>
    <sheet name="11-3" sheetId="19" r:id="rId19"/>
    <sheet name="12" sheetId="20" r:id="rId20"/>
    <sheet name="13" sheetId="21" r:id="rId21"/>
    <sheet name="14" sheetId="22" r:id="rId22"/>
    <sheet name="15" sheetId="23" r:id="rId23"/>
    <sheet name="16" sheetId="24" r:id="rId24"/>
    <sheet name="17" sheetId="25" r:id="rId25"/>
    <sheet name="18" sheetId="26" r:id="rId26"/>
    <sheet name="19" sheetId="27" r:id="rId27"/>
    <sheet name="20" sheetId="28" r:id="rId28"/>
  </sheets>
  <definedNames>
    <definedName name="__xlfn_SUMIFS">#N/A</definedName>
    <definedName name="_xlnm._FilterDatabase" localSheetId="0">'1  - 2018'!$A$21:$EK$122</definedName>
    <definedName name="_xlnm._FilterDatabase" localSheetId="4">'1  - 2022'!$A$21:$EK$122</definedName>
    <definedName name="_xlnm._FilterDatabase" localSheetId="1">'1  -2019'!$A$21:$EK$122</definedName>
    <definedName name="_xlnm._FilterDatabase" localSheetId="6">'1 - 2024'!$A$21:$EK$122</definedName>
    <definedName name="_xlnm._FilterDatabase" localSheetId="2">'1 -2020'!$A$21:$EK$122</definedName>
    <definedName name="_xlnm._FilterDatabase" localSheetId="3">'1 -2021'!$A$21:$EK$122</definedName>
    <definedName name="_xlnm._FilterDatabase" localSheetId="5">'1 2023'!$A$21:$EK$122</definedName>
    <definedName name="_xlnm._FilterDatabase" localSheetId="15">'10'!$A$12:$EK$113</definedName>
    <definedName name="_xlnm._FilterDatabase" localSheetId="19">'12'!$A$14:$CW$58</definedName>
    <definedName name="_xlnm._FilterDatabase" localSheetId="21">'14'!$A$14:$EK$42</definedName>
    <definedName name="_xlnm._FilterDatabase" localSheetId="7">'2'!$A$20:$FM$124</definedName>
    <definedName name="_xlnm._FilterDatabase" localSheetId="8">'3'!$A$18:$BC$118</definedName>
    <definedName name="_xlnm._FilterDatabase" localSheetId="9">'4'!$A$19:$EC$120</definedName>
    <definedName name="_xlnm._FilterDatabase" localSheetId="10">'5'!$A$20:$EK$120</definedName>
    <definedName name="_xlnm._FilterDatabase" localSheetId="11">'6'!$A$19:$DP$120</definedName>
    <definedName name="_xlnm._FilterDatabase" localSheetId="12">'7'!$A$18:$IO$119</definedName>
    <definedName name="_xlnm._FilterDatabase" localSheetId="13">'8'!$A$15:$EK$116</definedName>
    <definedName name="_xlnm._FilterDatabase" localSheetId="14">'9'!$A$19:$EK$120</definedName>
    <definedName name="_xlnm.Print_Area" localSheetId="0">'1  - 2018'!$A$1:$BC$122</definedName>
    <definedName name="_xlnm.Print_Area" localSheetId="4">'1  - 2022'!$A$1:$BC$122</definedName>
    <definedName name="_xlnm.Print_Area" localSheetId="1">'1  -2019'!$A$1:$BC$122</definedName>
    <definedName name="_xlnm.Print_Area" localSheetId="6">'1 - 2024'!$A$1:$BC$122</definedName>
    <definedName name="_xlnm.Print_Area" localSheetId="2">'1 -2020'!$A$1:$BC$122</definedName>
    <definedName name="_xlnm.Print_Area" localSheetId="3">'1 -2021'!$A$1:$BC$122</definedName>
    <definedName name="_xlnm.Print_Area" localSheetId="5">'1 2023'!$A$1:$BC$122</definedName>
    <definedName name="_xlnm.Print_Area" localSheetId="15">'10'!$A$1:$R$113</definedName>
    <definedName name="_xlnm.Print_Area" localSheetId="19">'12'!$A$1:$AE$58</definedName>
    <definedName name="_xlnm.Print_Area" localSheetId="20">'13'!$A$1:$K$21</definedName>
    <definedName name="_xlnm.Print_Area" localSheetId="21">'14'!$A$1:$S$42</definedName>
    <definedName name="_xlnm.Print_Area" localSheetId="22">'15'!$A$1:$Y$14</definedName>
    <definedName name="_xlnm.Print_Area" localSheetId="24">'17'!$A$1:$L$15</definedName>
    <definedName name="_xlnm.Print_Area" localSheetId="25">'18'!$A$1:$K$19</definedName>
    <definedName name="_xlnm.Print_Area" localSheetId="7">'2'!$A$1:$EL$125</definedName>
    <definedName name="_xlnm.Print_Area" localSheetId="27">'20'!$A$1:$J$59</definedName>
    <definedName name="_xlnm.Print_Area" localSheetId="8">'3'!$A$1:$AS$118</definedName>
    <definedName name="_xlnm.Print_Area" localSheetId="10">'5'!$A$1:$AL$120</definedName>
    <definedName name="_xlnm.Print_Area" localSheetId="11">'6'!$A$1:$CV$120</definedName>
    <definedName name="_xlnm.Print_Area" localSheetId="13">'8'!$A$1:$AW$116</definedName>
    <definedName name="_xlnm.Print_Area" localSheetId="14">'9'!$A$1:$K$129</definedName>
  </definedNames>
  <calcPr calcId="145621" iterateDelta="1E-4"/>
  <extLst>
    <ext xmlns:loext="http://schemas.libreoffice.org/" uri="{7626C862-2A13-11E5-B345-FEFF819CDC9F}">
      <loext:extCalcPr stringRefSyntax="ExcelA1"/>
    </ext>
  </extLst>
</workbook>
</file>

<file path=xl/calcChain.xml><?xml version="1.0" encoding="utf-8"?>
<calcChain xmlns="http://schemas.openxmlformats.org/spreadsheetml/2006/main">
  <c r="A7" i="27" l="1"/>
  <c r="I17" i="26"/>
  <c r="J17" i="26" s="1"/>
  <c r="K17" i="26" s="1"/>
  <c r="G17" i="26"/>
  <c r="H17" i="26" s="1"/>
  <c r="A10" i="26"/>
  <c r="A7" i="26"/>
  <c r="A10" i="25"/>
  <c r="A7" i="25"/>
  <c r="A9" i="23"/>
  <c r="A6" i="23"/>
  <c r="L42" i="22"/>
  <c r="L41" i="22"/>
  <c r="J34" i="22"/>
  <c r="H34" i="22"/>
  <c r="G34" i="22"/>
  <c r="G32" i="22" s="1"/>
  <c r="G31" i="22" s="1"/>
  <c r="J32" i="22"/>
  <c r="H32" i="22"/>
  <c r="J31" i="22"/>
  <c r="H31" i="22"/>
  <c r="M30" i="22"/>
  <c r="L30" i="22"/>
  <c r="K30" i="22"/>
  <c r="I30" i="22"/>
  <c r="F30" i="22"/>
  <c r="D30" i="22"/>
  <c r="S16" i="22"/>
  <c r="R16" i="22"/>
  <c r="Q16" i="22"/>
  <c r="P16" i="22"/>
  <c r="M16" i="22"/>
  <c r="K16" i="22"/>
  <c r="J16" i="22"/>
  <c r="I16" i="22"/>
  <c r="H16" i="22"/>
  <c r="G16" i="22"/>
  <c r="F16" i="22"/>
  <c r="D16" i="22"/>
  <c r="A9" i="22"/>
  <c r="A6" i="22"/>
  <c r="A9" i="21"/>
  <c r="A6" i="21"/>
  <c r="A9" i="20"/>
  <c r="A6" i="20"/>
  <c r="F31" i="19"/>
  <c r="F30" i="19"/>
  <c r="F29" i="19"/>
  <c r="F28" i="19"/>
  <c r="F27" i="19"/>
  <c r="F26" i="19"/>
  <c r="F25" i="19"/>
  <c r="F24" i="19"/>
  <c r="I24" i="19" s="1"/>
  <c r="F23" i="19"/>
  <c r="F22" i="19"/>
  <c r="G21" i="19"/>
  <c r="I21" i="19" s="1"/>
  <c r="F21" i="19"/>
  <c r="I20" i="19"/>
  <c r="G20" i="19"/>
  <c r="F20" i="19"/>
  <c r="G19" i="19"/>
  <c r="F19" i="19"/>
  <c r="I19" i="19" s="1"/>
  <c r="I18" i="19"/>
  <c r="G18" i="19"/>
  <c r="F18" i="19"/>
  <c r="E17" i="19"/>
  <c r="E16" i="19" s="1"/>
  <c r="D17" i="19"/>
  <c r="C17" i="19"/>
  <c r="D16" i="19"/>
  <c r="C16" i="19"/>
  <c r="A7" i="19"/>
  <c r="G86" i="18"/>
  <c r="G85" i="18"/>
  <c r="G84" i="18"/>
  <c r="G83" i="18"/>
  <c r="G82" i="18"/>
  <c r="G81" i="18"/>
  <c r="G80" i="18"/>
  <c r="G79" i="18"/>
  <c r="G78" i="18"/>
  <c r="G77" i="18"/>
  <c r="G76" i="18"/>
  <c r="G75" i="18"/>
  <c r="G74" i="18"/>
  <c r="V73" i="18"/>
  <c r="T73" i="18"/>
  <c r="R73" i="18"/>
  <c r="P73" i="18"/>
  <c r="N73" i="18"/>
  <c r="L73" i="18"/>
  <c r="J73" i="18"/>
  <c r="H73" i="18"/>
  <c r="G73" i="18"/>
  <c r="F73" i="18"/>
  <c r="E73" i="18"/>
  <c r="D73" i="18"/>
  <c r="V72" i="18"/>
  <c r="T72" i="18"/>
  <c r="R72" i="18"/>
  <c r="P72" i="18"/>
  <c r="N72" i="18"/>
  <c r="L72" i="18"/>
  <c r="J72" i="18"/>
  <c r="H72" i="18"/>
  <c r="G72" i="18"/>
  <c r="F72" i="18"/>
  <c r="E72" i="18"/>
  <c r="D72" i="18"/>
  <c r="V71" i="18"/>
  <c r="T71" i="18"/>
  <c r="R71" i="18"/>
  <c r="P71" i="18"/>
  <c r="N71" i="18"/>
  <c r="L71" i="18"/>
  <c r="J71" i="18"/>
  <c r="H71" i="18"/>
  <c r="G71" i="18"/>
  <c r="F71" i="18"/>
  <c r="E71" i="18"/>
  <c r="D71" i="18"/>
  <c r="G70" i="18"/>
  <c r="G69" i="18"/>
  <c r="G68" i="18"/>
  <c r="G67" i="18"/>
  <c r="G66" i="18"/>
  <c r="G65" i="18"/>
  <c r="G64" i="18"/>
  <c r="G63" i="18"/>
  <c r="G62" i="18"/>
  <c r="G61" i="18"/>
  <c r="G60" i="18"/>
  <c r="G59" i="18"/>
  <c r="G58" i="18"/>
  <c r="F58" i="18"/>
  <c r="E58" i="18"/>
  <c r="D58" i="18"/>
  <c r="V57" i="18"/>
  <c r="T57" i="18"/>
  <c r="R57" i="18"/>
  <c r="P57" i="18"/>
  <c r="N57" i="18"/>
  <c r="L57" i="18"/>
  <c r="J57" i="18"/>
  <c r="H57" i="18"/>
  <c r="G57" i="18"/>
  <c r="F57" i="18"/>
  <c r="E57" i="18"/>
  <c r="D57" i="18"/>
  <c r="V56" i="18"/>
  <c r="T56" i="18"/>
  <c r="R56" i="18"/>
  <c r="P56" i="18"/>
  <c r="N56" i="18"/>
  <c r="L56" i="18"/>
  <c r="J56" i="18"/>
  <c r="H56" i="18"/>
  <c r="G56" i="18"/>
  <c r="F56" i="18"/>
  <c r="E56" i="18"/>
  <c r="D56" i="18"/>
  <c r="V55" i="18"/>
  <c r="T55" i="18"/>
  <c r="R55" i="18"/>
  <c r="P55" i="18"/>
  <c r="N55" i="18"/>
  <c r="L55" i="18"/>
  <c r="J55" i="18"/>
  <c r="H55" i="18"/>
  <c r="G55" i="18"/>
  <c r="F55" i="18"/>
  <c r="E55" i="18"/>
  <c r="D55" i="18"/>
  <c r="G54" i="18"/>
  <c r="F54" i="18"/>
  <c r="H53" i="18"/>
  <c r="H50" i="18" s="1"/>
  <c r="F53" i="18"/>
  <c r="G53" i="18" s="1"/>
  <c r="G52" i="18"/>
  <c r="G51" i="18"/>
  <c r="W50" i="18"/>
  <c r="U50" i="18"/>
  <c r="S50" i="18"/>
  <c r="Q50" i="18"/>
  <c r="O50" i="18"/>
  <c r="M50" i="18"/>
  <c r="K50" i="18"/>
  <c r="J50" i="18"/>
  <c r="I50" i="18"/>
  <c r="F50" i="18"/>
  <c r="E50" i="18"/>
  <c r="D50" i="18"/>
  <c r="G49" i="18"/>
  <c r="G48" i="18"/>
  <c r="G47" i="18"/>
  <c r="G46" i="18"/>
  <c r="G45" i="18"/>
  <c r="G44" i="18"/>
  <c r="G43" i="18"/>
  <c r="G42" i="18"/>
  <c r="G41" i="18"/>
  <c r="G40" i="18"/>
  <c r="G39" i="18"/>
  <c r="G38" i="18"/>
  <c r="G37" i="18"/>
  <c r="G36" i="18"/>
  <c r="G35" i="18"/>
  <c r="G34" i="18"/>
  <c r="G33" i="18"/>
  <c r="G32" i="18"/>
  <c r="F31" i="18"/>
  <c r="E31" i="18"/>
  <c r="D31" i="18"/>
  <c r="F30" i="18"/>
  <c r="E30" i="18"/>
  <c r="D30" i="18"/>
  <c r="F29" i="18"/>
  <c r="E29" i="18"/>
  <c r="D29" i="18"/>
  <c r="F28" i="18"/>
  <c r="E28" i="18"/>
  <c r="D28" i="18"/>
  <c r="G28" i="18" s="1"/>
  <c r="F27" i="18"/>
  <c r="E27" i="18"/>
  <c r="D27" i="18"/>
  <c r="G27" i="18" s="1"/>
  <c r="F26" i="18"/>
  <c r="E26" i="18"/>
  <c r="D26" i="18"/>
  <c r="F25" i="18"/>
  <c r="E25" i="18"/>
  <c r="D25" i="18"/>
  <c r="F24" i="18"/>
  <c r="E24" i="18"/>
  <c r="D24" i="18"/>
  <c r="G24" i="18" s="1"/>
  <c r="F23" i="18"/>
  <c r="E23" i="18"/>
  <c r="D23" i="18"/>
  <c r="G23" i="18" s="1"/>
  <c r="F22" i="18"/>
  <c r="E22" i="18"/>
  <c r="D22" i="18"/>
  <c r="F21" i="18"/>
  <c r="E21" i="18"/>
  <c r="F20" i="18"/>
  <c r="E20" i="18"/>
  <c r="D20" i="18"/>
  <c r="A12" i="18"/>
  <c r="A10" i="18"/>
  <c r="A10" i="19" s="1"/>
  <c r="A7" i="18"/>
  <c r="A11" i="17"/>
  <c r="A8" i="17"/>
  <c r="A9" i="16"/>
  <c r="A6" i="16"/>
  <c r="A9" i="15"/>
  <c r="A6" i="15"/>
  <c r="AW116" i="14"/>
  <c r="AV116" i="14"/>
  <c r="AU116" i="14"/>
  <c r="AT116" i="14"/>
  <c r="AS116" i="14"/>
  <c r="AW115" i="14"/>
  <c r="AV115" i="14"/>
  <c r="AU115" i="14"/>
  <c r="AT115" i="14"/>
  <c r="AS115" i="14"/>
  <c r="AW113" i="14"/>
  <c r="AV113" i="14"/>
  <c r="AU113" i="14"/>
  <c r="AT113" i="14"/>
  <c r="AS113" i="14"/>
  <c r="AW112" i="14"/>
  <c r="AV112" i="14"/>
  <c r="AU112" i="14"/>
  <c r="AT112" i="14"/>
  <c r="AS112" i="14"/>
  <c r="AW111" i="14"/>
  <c r="AV111" i="14"/>
  <c r="AU111" i="14"/>
  <c r="AT111" i="14"/>
  <c r="AS111" i="14"/>
  <c r="AW110" i="14"/>
  <c r="AV110" i="14"/>
  <c r="AU110" i="14"/>
  <c r="AT110" i="14"/>
  <c r="AS110" i="14"/>
  <c r="AW109" i="14"/>
  <c r="AV109" i="14"/>
  <c r="AU109" i="14"/>
  <c r="AT109" i="14"/>
  <c r="AS109" i="14"/>
  <c r="AW108" i="14"/>
  <c r="AV108" i="14"/>
  <c r="AV105" i="14" s="1"/>
  <c r="AV22" i="14" s="1"/>
  <c r="AU108" i="14"/>
  <c r="AT108" i="14"/>
  <c r="AS108" i="14"/>
  <c r="AW107" i="14"/>
  <c r="AW105" i="14" s="1"/>
  <c r="AW22" i="14" s="1"/>
  <c r="AV107" i="14"/>
  <c r="AU107" i="14"/>
  <c r="AT107" i="14"/>
  <c r="AS107" i="14"/>
  <c r="AS105" i="14" s="1"/>
  <c r="AS22" i="14" s="1"/>
  <c r="AT105" i="14"/>
  <c r="AR105" i="14"/>
  <c r="AQ105" i="14"/>
  <c r="AP105" i="14"/>
  <c r="AO105" i="14"/>
  <c r="AN105" i="14"/>
  <c r="AM105" i="14"/>
  <c r="AL105" i="14"/>
  <c r="AK105" i="14"/>
  <c r="AJ105" i="14"/>
  <c r="AI105" i="14"/>
  <c r="AH105" i="14"/>
  <c r="AG105" i="14"/>
  <c r="AF105" i="14"/>
  <c r="AE105" i="14"/>
  <c r="AD105" i="14"/>
  <c r="AC105" i="14"/>
  <c r="AB105" i="14"/>
  <c r="AA105" i="14"/>
  <c r="Z105" i="14"/>
  <c r="Y105" i="14"/>
  <c r="X105" i="14"/>
  <c r="W105" i="14"/>
  <c r="V105" i="14"/>
  <c r="U105" i="14"/>
  <c r="T105" i="14"/>
  <c r="S105" i="14"/>
  <c r="R105" i="14"/>
  <c r="Q105" i="14"/>
  <c r="P105" i="14"/>
  <c r="O105" i="14"/>
  <c r="N105" i="14"/>
  <c r="M105" i="14"/>
  <c r="L105" i="14"/>
  <c r="K105" i="14"/>
  <c r="J105" i="14"/>
  <c r="I105" i="14"/>
  <c r="H105" i="14"/>
  <c r="G105" i="14"/>
  <c r="F105" i="14"/>
  <c r="E105" i="14"/>
  <c r="D105" i="14"/>
  <c r="AW103" i="14"/>
  <c r="AV103" i="14"/>
  <c r="AU103" i="14"/>
  <c r="AT103" i="14"/>
  <c r="AS103" i="14"/>
  <c r="AW102" i="14"/>
  <c r="AV102" i="14"/>
  <c r="AU102" i="14"/>
  <c r="AT102" i="14"/>
  <c r="AS102" i="14"/>
  <c r="AW101" i="14"/>
  <c r="AV101" i="14"/>
  <c r="AU101" i="14"/>
  <c r="AT101" i="14"/>
  <c r="AS101" i="14"/>
  <c r="AW100" i="14"/>
  <c r="AV100" i="14"/>
  <c r="AU100" i="14"/>
  <c r="AT100" i="14"/>
  <c r="AS100" i="14"/>
  <c r="AW99" i="14"/>
  <c r="AV99" i="14"/>
  <c r="AU99" i="14"/>
  <c r="AT99" i="14"/>
  <c r="AS99" i="14"/>
  <c r="AW98" i="14"/>
  <c r="AV98" i="14"/>
  <c r="AU98" i="14"/>
  <c r="AT98" i="14"/>
  <c r="AS98" i="14"/>
  <c r="AW97" i="14"/>
  <c r="AV97" i="14"/>
  <c r="AU97" i="14"/>
  <c r="AT97" i="14"/>
  <c r="AS97" i="14"/>
  <c r="AW96" i="14"/>
  <c r="AV96" i="14"/>
  <c r="AU96" i="14"/>
  <c r="AT96" i="14"/>
  <c r="AS96" i="14"/>
  <c r="AW95" i="14"/>
  <c r="AV95" i="14"/>
  <c r="AU95" i="14"/>
  <c r="AT95" i="14"/>
  <c r="AS95" i="14"/>
  <c r="AW94" i="14"/>
  <c r="AV94" i="14"/>
  <c r="AU94" i="14"/>
  <c r="AT94" i="14"/>
  <c r="AS94" i="14"/>
  <c r="AS90" i="14" s="1"/>
  <c r="AS20" i="14" s="1"/>
  <c r="AW93" i="14"/>
  <c r="AV93" i="14"/>
  <c r="AU93" i="14"/>
  <c r="AT93" i="14"/>
  <c r="AS93" i="14"/>
  <c r="AW92" i="14"/>
  <c r="AV92" i="14"/>
  <c r="AU92" i="14"/>
  <c r="AT92" i="14"/>
  <c r="AS92" i="14"/>
  <c r="AW91" i="14"/>
  <c r="AV91" i="14"/>
  <c r="AV90" i="14" s="1"/>
  <c r="AU91" i="14"/>
  <c r="AT91" i="14"/>
  <c r="AS91" i="14"/>
  <c r="AW90" i="14"/>
  <c r="AW20" i="14" s="1"/>
  <c r="AU90" i="14"/>
  <c r="AU20" i="14" s="1"/>
  <c r="AR90" i="14"/>
  <c r="AQ90" i="14"/>
  <c r="AQ20" i="14" s="1"/>
  <c r="AP90" i="14"/>
  <c r="AO90" i="14"/>
  <c r="AO20" i="14" s="1"/>
  <c r="AN90" i="14"/>
  <c r="AM90" i="14"/>
  <c r="AM20" i="14" s="1"/>
  <c r="AM16" i="14" s="1"/>
  <c r="AL90" i="14"/>
  <c r="AK90" i="14"/>
  <c r="AK20" i="14" s="1"/>
  <c r="AJ90" i="14"/>
  <c r="AI90" i="14"/>
  <c r="AI20" i="14" s="1"/>
  <c r="AH90" i="14"/>
  <c r="AG90" i="14"/>
  <c r="AG20" i="14" s="1"/>
  <c r="AF90" i="14"/>
  <c r="AE90" i="14"/>
  <c r="AE20" i="14" s="1"/>
  <c r="AE16" i="14" s="1"/>
  <c r="AD90" i="14"/>
  <c r="AC90" i="14"/>
  <c r="AC20" i="14" s="1"/>
  <c r="AB90" i="14"/>
  <c r="AA90" i="14"/>
  <c r="AA20" i="14" s="1"/>
  <c r="Z90" i="14"/>
  <c r="Y90" i="14"/>
  <c r="Y20" i="14" s="1"/>
  <c r="X90" i="14"/>
  <c r="W90" i="14"/>
  <c r="W20" i="14" s="1"/>
  <c r="V90" i="14"/>
  <c r="U90" i="14"/>
  <c r="U20" i="14" s="1"/>
  <c r="T90" i="14"/>
  <c r="S90" i="14"/>
  <c r="S20" i="14" s="1"/>
  <c r="R90" i="14"/>
  <c r="Q90" i="14"/>
  <c r="P90" i="14"/>
  <c r="O90" i="14"/>
  <c r="O20" i="14" s="1"/>
  <c r="O16" i="14" s="1"/>
  <c r="N90" i="14"/>
  <c r="M90" i="14"/>
  <c r="L90" i="14"/>
  <c r="K90" i="14"/>
  <c r="K20" i="14" s="1"/>
  <c r="J90" i="14"/>
  <c r="I90" i="14"/>
  <c r="H90" i="14"/>
  <c r="G90" i="14"/>
  <c r="G20" i="14" s="1"/>
  <c r="G16" i="14" s="1"/>
  <c r="F90" i="14"/>
  <c r="E90" i="14"/>
  <c r="D90" i="14"/>
  <c r="AW87" i="14"/>
  <c r="AW19" i="14" s="1"/>
  <c r="AV87" i="14"/>
  <c r="AU87" i="14"/>
  <c r="AT87" i="14"/>
  <c r="AS87" i="14"/>
  <c r="AS19" i="14" s="1"/>
  <c r="AR87" i="14"/>
  <c r="AQ87" i="14"/>
  <c r="AP87" i="14"/>
  <c r="AO87" i="14"/>
  <c r="AO19" i="14" s="1"/>
  <c r="AN87" i="14"/>
  <c r="AM87" i="14"/>
  <c r="AL87" i="14"/>
  <c r="AK87" i="14"/>
  <c r="AK19" i="14" s="1"/>
  <c r="AJ87" i="14"/>
  <c r="AI87" i="14"/>
  <c r="AH87" i="14"/>
  <c r="AG87" i="14"/>
  <c r="AG19" i="14" s="1"/>
  <c r="AF87" i="14"/>
  <c r="AE87" i="14"/>
  <c r="AD87" i="14"/>
  <c r="AC87" i="14"/>
  <c r="AC19" i="14" s="1"/>
  <c r="AB87" i="14"/>
  <c r="AA87" i="14"/>
  <c r="Z87" i="14"/>
  <c r="Y87" i="14"/>
  <c r="Y19" i="14" s="1"/>
  <c r="X87" i="14"/>
  <c r="W87" i="14"/>
  <c r="V87" i="14"/>
  <c r="U87" i="14"/>
  <c r="U19" i="14" s="1"/>
  <c r="T87" i="14"/>
  <c r="S87" i="14"/>
  <c r="R87" i="14"/>
  <c r="Q87" i="14"/>
  <c r="Q19" i="14" s="1"/>
  <c r="P87" i="14"/>
  <c r="O87" i="14"/>
  <c r="N87" i="14"/>
  <c r="M87" i="14"/>
  <c r="M19" i="14" s="1"/>
  <c r="L87" i="14"/>
  <c r="K87" i="14"/>
  <c r="J87" i="14"/>
  <c r="I87" i="14"/>
  <c r="I19" i="14" s="1"/>
  <c r="H87" i="14"/>
  <c r="G87" i="14"/>
  <c r="F87" i="14"/>
  <c r="E87" i="14"/>
  <c r="E19" i="14" s="1"/>
  <c r="D87" i="14"/>
  <c r="AW85" i="14"/>
  <c r="AV85" i="14"/>
  <c r="AU85" i="14"/>
  <c r="AU81" i="14" s="1"/>
  <c r="AU80" i="14" s="1"/>
  <c r="AT85" i="14"/>
  <c r="AS85" i="14"/>
  <c r="AW84" i="14"/>
  <c r="AV84" i="14"/>
  <c r="AU84" i="14"/>
  <c r="AT84" i="14"/>
  <c r="AS84" i="14"/>
  <c r="AW83" i="14"/>
  <c r="AW81" i="14" s="1"/>
  <c r="AW80" i="14" s="1"/>
  <c r="AV83" i="14"/>
  <c r="AU83" i="14"/>
  <c r="AT83" i="14"/>
  <c r="AS83" i="14"/>
  <c r="AS81" i="14" s="1"/>
  <c r="AW82" i="14"/>
  <c r="AV82" i="14"/>
  <c r="AU82" i="14"/>
  <c r="AT82" i="14"/>
  <c r="AT81" i="14" s="1"/>
  <c r="AT80" i="14" s="1"/>
  <c r="AS82" i="14"/>
  <c r="AR81" i="14"/>
  <c r="AQ81" i="14"/>
  <c r="AP81" i="14"/>
  <c r="AO81" i="14"/>
  <c r="AN81" i="14"/>
  <c r="AM81" i="14"/>
  <c r="AL81" i="14"/>
  <c r="AK81" i="14"/>
  <c r="AJ81" i="14"/>
  <c r="AI81" i="14"/>
  <c r="AH81" i="14"/>
  <c r="AG81" i="14"/>
  <c r="AF81" i="14"/>
  <c r="AE81" i="14"/>
  <c r="AD81" i="14"/>
  <c r="AC81" i="14"/>
  <c r="AB81" i="14"/>
  <c r="AA81" i="14"/>
  <c r="Z81" i="14"/>
  <c r="Y81" i="14"/>
  <c r="X81" i="14"/>
  <c r="W81" i="14"/>
  <c r="V81" i="14"/>
  <c r="U81" i="14"/>
  <c r="T81" i="14"/>
  <c r="S81" i="14"/>
  <c r="R81" i="14"/>
  <c r="Q81" i="14"/>
  <c r="P81" i="14"/>
  <c r="O81" i="14"/>
  <c r="N81" i="14"/>
  <c r="M81" i="14"/>
  <c r="L81" i="14"/>
  <c r="K81" i="14"/>
  <c r="J81" i="14"/>
  <c r="I81" i="14"/>
  <c r="H81" i="14"/>
  <c r="G81" i="14"/>
  <c r="F81" i="14"/>
  <c r="E81" i="14"/>
  <c r="D81" i="14"/>
  <c r="AS80" i="14"/>
  <c r="AR80" i="14"/>
  <c r="AQ80" i="14"/>
  <c r="AQ44" i="14" s="1"/>
  <c r="AP80" i="14"/>
  <c r="AO80" i="14"/>
  <c r="AO44" i="14" s="1"/>
  <c r="AO18" i="14" s="1"/>
  <c r="AO16" i="14" s="1"/>
  <c r="AN80" i="14"/>
  <c r="AM80" i="14"/>
  <c r="AM44" i="14" s="1"/>
  <c r="AL80" i="14"/>
  <c r="AK80" i="14"/>
  <c r="AK44" i="14" s="1"/>
  <c r="AK18" i="14" s="1"/>
  <c r="AJ80" i="14"/>
  <c r="AI80" i="14"/>
  <c r="AI44" i="14" s="1"/>
  <c r="AH80" i="14"/>
  <c r="AG80" i="14"/>
  <c r="AG44" i="14" s="1"/>
  <c r="AG18" i="14" s="1"/>
  <c r="AG16" i="14" s="1"/>
  <c r="AF80" i="14"/>
  <c r="AE80" i="14"/>
  <c r="AE44" i="14" s="1"/>
  <c r="AD80" i="14"/>
  <c r="AC80" i="14"/>
  <c r="AC44" i="14" s="1"/>
  <c r="AC18" i="14" s="1"/>
  <c r="AB80" i="14"/>
  <c r="AA80" i="14"/>
  <c r="AA44" i="14" s="1"/>
  <c r="Z80" i="14"/>
  <c r="Y80" i="14"/>
  <c r="Y44" i="14" s="1"/>
  <c r="Y18" i="14" s="1"/>
  <c r="Y16" i="14" s="1"/>
  <c r="X80" i="14"/>
  <c r="W80" i="14"/>
  <c r="W44" i="14" s="1"/>
  <c r="V80" i="14"/>
  <c r="U80" i="14"/>
  <c r="U44" i="14" s="1"/>
  <c r="U18" i="14" s="1"/>
  <c r="T80" i="14"/>
  <c r="S80" i="14"/>
  <c r="S44" i="14" s="1"/>
  <c r="R80" i="14"/>
  <c r="Q80" i="14"/>
  <c r="Q44" i="14" s="1"/>
  <c r="Q18" i="14" s="1"/>
  <c r="Q16" i="14" s="1"/>
  <c r="P80" i="14"/>
  <c r="O80" i="14"/>
  <c r="O44" i="14" s="1"/>
  <c r="N80" i="14"/>
  <c r="M80" i="14"/>
  <c r="M44" i="14" s="1"/>
  <c r="M18" i="14" s="1"/>
  <c r="L80" i="14"/>
  <c r="K80" i="14"/>
  <c r="K44" i="14" s="1"/>
  <c r="J80" i="14"/>
  <c r="I80" i="14"/>
  <c r="I44" i="14" s="1"/>
  <c r="I18" i="14" s="1"/>
  <c r="I16" i="14" s="1"/>
  <c r="H80" i="14"/>
  <c r="G80" i="14"/>
  <c r="G44" i="14" s="1"/>
  <c r="F80" i="14"/>
  <c r="E80" i="14"/>
  <c r="E44" i="14" s="1"/>
  <c r="E18" i="14" s="1"/>
  <c r="D80" i="14"/>
  <c r="AW68" i="14"/>
  <c r="AV68" i="14"/>
  <c r="AU68" i="14"/>
  <c r="AT68" i="14"/>
  <c r="AS68" i="14"/>
  <c r="AW67" i="14"/>
  <c r="AV67" i="14"/>
  <c r="AU67" i="14"/>
  <c r="AT67" i="14"/>
  <c r="AS67" i="14"/>
  <c r="AW66" i="14"/>
  <c r="AV66" i="14"/>
  <c r="AU66" i="14"/>
  <c r="AT66" i="14"/>
  <c r="AS66" i="14"/>
  <c r="AW65" i="14"/>
  <c r="AV65" i="14"/>
  <c r="AU65" i="14"/>
  <c r="AT65" i="14"/>
  <c r="AS65" i="14"/>
  <c r="AW64" i="14"/>
  <c r="AV64" i="14"/>
  <c r="AU64" i="14"/>
  <c r="AT64" i="14"/>
  <c r="AS64" i="14"/>
  <c r="AW63" i="14"/>
  <c r="AV63" i="14"/>
  <c r="AU63" i="14"/>
  <c r="AT63" i="14"/>
  <c r="AS63" i="14"/>
  <c r="AW62" i="14"/>
  <c r="AV62" i="14"/>
  <c r="AU62" i="14"/>
  <c r="AT62" i="14"/>
  <c r="AS62" i="14"/>
  <c r="AW61" i="14"/>
  <c r="AV61" i="14"/>
  <c r="AU61" i="14"/>
  <c r="AT61" i="14"/>
  <c r="AT50" i="14" s="1"/>
  <c r="AT49" i="14" s="1"/>
  <c r="AS61" i="14"/>
  <c r="AW60" i="14"/>
  <c r="AV60" i="14"/>
  <c r="AU60" i="14"/>
  <c r="AT60" i="14"/>
  <c r="AS60" i="14"/>
  <c r="AW59" i="14"/>
  <c r="AV59" i="14"/>
  <c r="AT59" i="14"/>
  <c r="AS59" i="14"/>
  <c r="L59" i="14"/>
  <c r="AU59" i="14" s="1"/>
  <c r="AW58" i="14"/>
  <c r="AV58" i="14"/>
  <c r="AU58" i="14"/>
  <c r="AT58" i="14"/>
  <c r="AS58" i="14"/>
  <c r="AW57" i="14"/>
  <c r="AV57" i="14"/>
  <c r="AU57" i="14"/>
  <c r="AT57" i="14"/>
  <c r="AS57" i="14"/>
  <c r="AW56" i="14"/>
  <c r="AV56" i="14"/>
  <c r="AU56" i="14"/>
  <c r="AT56" i="14"/>
  <c r="AS56" i="14"/>
  <c r="AW53" i="14"/>
  <c r="AV53" i="14"/>
  <c r="AU53" i="14"/>
  <c r="AT53" i="14"/>
  <c r="AS53" i="14"/>
  <c r="AW52" i="14"/>
  <c r="AV52" i="14"/>
  <c r="AU52" i="14"/>
  <c r="AT52" i="14"/>
  <c r="AS52" i="14"/>
  <c r="AW51" i="14"/>
  <c r="AV51" i="14"/>
  <c r="AU51" i="14"/>
  <c r="AT51" i="14"/>
  <c r="AS51" i="14"/>
  <c r="AR50" i="14"/>
  <c r="AQ50" i="14"/>
  <c r="AP50" i="14"/>
  <c r="AO50" i="14"/>
  <c r="AN50" i="14"/>
  <c r="AM50" i="14"/>
  <c r="AL50" i="14"/>
  <c r="AK50" i="14"/>
  <c r="AJ50" i="14"/>
  <c r="AI50" i="14"/>
  <c r="AH50" i="14"/>
  <c r="AG50" i="14"/>
  <c r="AF50" i="14"/>
  <c r="AE50" i="14"/>
  <c r="AD50" i="14"/>
  <c r="AC50" i="14"/>
  <c r="AB50" i="14"/>
  <c r="AA50" i="14"/>
  <c r="Z50" i="14"/>
  <c r="Y50" i="14"/>
  <c r="X50" i="14"/>
  <c r="W50" i="14"/>
  <c r="V50" i="14"/>
  <c r="U50" i="14"/>
  <c r="T50" i="14"/>
  <c r="S50" i="14"/>
  <c r="R50" i="14"/>
  <c r="Q50" i="14"/>
  <c r="P50" i="14"/>
  <c r="O50" i="14"/>
  <c r="N50" i="14"/>
  <c r="M50" i="14"/>
  <c r="L50" i="14"/>
  <c r="K50" i="14"/>
  <c r="J50" i="14"/>
  <c r="I50" i="14"/>
  <c r="H50" i="14"/>
  <c r="G50" i="14"/>
  <c r="F50" i="14"/>
  <c r="E50" i="14"/>
  <c r="D50" i="14"/>
  <c r="AR49" i="14"/>
  <c r="AQ49" i="14"/>
  <c r="AP49" i="14"/>
  <c r="AO49" i="14"/>
  <c r="AN49" i="14"/>
  <c r="AM49" i="14"/>
  <c r="AL49" i="14"/>
  <c r="AK49" i="14"/>
  <c r="AJ49" i="14"/>
  <c r="AI49" i="14"/>
  <c r="AH49" i="14"/>
  <c r="AG49" i="14"/>
  <c r="AF49" i="14"/>
  <c r="AE49" i="14"/>
  <c r="AD49" i="14"/>
  <c r="AC49" i="14"/>
  <c r="AB49" i="14"/>
  <c r="AA49" i="14"/>
  <c r="Z49" i="14"/>
  <c r="Y49" i="14"/>
  <c r="X49" i="14"/>
  <c r="W49" i="14"/>
  <c r="V49" i="14"/>
  <c r="U49" i="14"/>
  <c r="T49" i="14"/>
  <c r="S49" i="14"/>
  <c r="R49" i="14"/>
  <c r="Q49" i="14"/>
  <c r="P49" i="14"/>
  <c r="O49" i="14"/>
  <c r="N49" i="14"/>
  <c r="M49" i="14"/>
  <c r="L49" i="14"/>
  <c r="K49" i="14"/>
  <c r="J49" i="14"/>
  <c r="I49" i="14"/>
  <c r="H49" i="14"/>
  <c r="G49" i="14"/>
  <c r="F49" i="14"/>
  <c r="E49" i="14"/>
  <c r="D49" i="14"/>
  <c r="AW46" i="14"/>
  <c r="AV46" i="14"/>
  <c r="AU46" i="14"/>
  <c r="AT46" i="14"/>
  <c r="AT45" i="14" s="1"/>
  <c r="AS46" i="14"/>
  <c r="AR46" i="14"/>
  <c r="AQ46" i="14"/>
  <c r="AP46" i="14"/>
  <c r="AP45" i="14" s="1"/>
  <c r="AO46" i="14"/>
  <c r="AN46" i="14"/>
  <c r="AM46" i="14"/>
  <c r="AL46" i="14"/>
  <c r="AL45" i="14" s="1"/>
  <c r="AK46" i="14"/>
  <c r="AJ46" i="14"/>
  <c r="AI46" i="14"/>
  <c r="AH46" i="14"/>
  <c r="AH45" i="14" s="1"/>
  <c r="AH44" i="14" s="1"/>
  <c r="AH18" i="14" s="1"/>
  <c r="AG46" i="14"/>
  <c r="AF46" i="14"/>
  <c r="AE46" i="14"/>
  <c r="AD46" i="14"/>
  <c r="AD45" i="14" s="1"/>
  <c r="AD44" i="14" s="1"/>
  <c r="AD18" i="14" s="1"/>
  <c r="AC46" i="14"/>
  <c r="AB46" i="14"/>
  <c r="AA46" i="14"/>
  <c r="Z46" i="14"/>
  <c r="Z45" i="14" s="1"/>
  <c r="Y46" i="14"/>
  <c r="X46" i="14"/>
  <c r="W46" i="14"/>
  <c r="V46" i="14"/>
  <c r="V45" i="14" s="1"/>
  <c r="U46" i="14"/>
  <c r="T46" i="14"/>
  <c r="S46" i="14"/>
  <c r="R46" i="14"/>
  <c r="R45" i="14" s="1"/>
  <c r="R44" i="14" s="1"/>
  <c r="R18" i="14" s="1"/>
  <c r="Q46" i="14"/>
  <c r="P46" i="14"/>
  <c r="O46" i="14"/>
  <c r="N46" i="14"/>
  <c r="N45" i="14" s="1"/>
  <c r="N44" i="14" s="1"/>
  <c r="N18" i="14" s="1"/>
  <c r="M46" i="14"/>
  <c r="L46" i="14"/>
  <c r="K46" i="14"/>
  <c r="J46" i="14"/>
  <c r="J45" i="14" s="1"/>
  <c r="J44" i="14" s="1"/>
  <c r="J18" i="14" s="1"/>
  <c r="I46" i="14"/>
  <c r="H46" i="14"/>
  <c r="G46" i="14"/>
  <c r="F46" i="14"/>
  <c r="F45" i="14" s="1"/>
  <c r="E46" i="14"/>
  <c r="D46" i="14"/>
  <c r="AW45" i="14"/>
  <c r="AV45" i="14"/>
  <c r="AU45" i="14"/>
  <c r="AS45" i="14"/>
  <c r="AR45" i="14"/>
  <c r="AR44" i="14" s="1"/>
  <c r="AR18" i="14" s="1"/>
  <c r="AR16" i="14" s="1"/>
  <c r="AQ45" i="14"/>
  <c r="AO45" i="14"/>
  <c r="AN45" i="14"/>
  <c r="AM45" i="14"/>
  <c r="AK45" i="14"/>
  <c r="AJ45" i="14"/>
  <c r="AJ44" i="14" s="1"/>
  <c r="AI45" i="14"/>
  <c r="AG45" i="14"/>
  <c r="AF45" i="14"/>
  <c r="AE45" i="14"/>
  <c r="AC45" i="14"/>
  <c r="AB45" i="14"/>
  <c r="AB44" i="14" s="1"/>
  <c r="AB18" i="14" s="1"/>
  <c r="AB16" i="14" s="1"/>
  <c r="AA45" i="14"/>
  <c r="Y45" i="14"/>
  <c r="X45" i="14"/>
  <c r="X44" i="14" s="1"/>
  <c r="W45" i="14"/>
  <c r="U45" i="14"/>
  <c r="T45" i="14"/>
  <c r="T44" i="14" s="1"/>
  <c r="S45" i="14"/>
  <c r="Q45" i="14"/>
  <c r="P45" i="14"/>
  <c r="O45" i="14"/>
  <c r="M45" i="14"/>
  <c r="L45" i="14"/>
  <c r="L44" i="14" s="1"/>
  <c r="L18" i="14" s="1"/>
  <c r="L16" i="14" s="1"/>
  <c r="K45" i="14"/>
  <c r="I45" i="14"/>
  <c r="H45" i="14"/>
  <c r="G45" i="14"/>
  <c r="E45" i="14"/>
  <c r="D45" i="14"/>
  <c r="D44" i="14" s="1"/>
  <c r="AP44" i="14"/>
  <c r="AP18" i="14" s="1"/>
  <c r="AN44" i="14"/>
  <c r="AL44" i="14"/>
  <c r="AL18" i="14" s="1"/>
  <c r="AF44" i="14"/>
  <c r="Z44" i="14"/>
  <c r="Z18" i="14" s="1"/>
  <c r="V44" i="14"/>
  <c r="V18" i="14" s="1"/>
  <c r="P44" i="14"/>
  <c r="P18" i="14" s="1"/>
  <c r="P16" i="14" s="1"/>
  <c r="H44" i="14"/>
  <c r="F44" i="14"/>
  <c r="F18" i="14" s="1"/>
  <c r="AT22" i="14"/>
  <c r="AR22" i="14"/>
  <c r="AQ22" i="14"/>
  <c r="AP22" i="14"/>
  <c r="AO22" i="14"/>
  <c r="AN22" i="14"/>
  <c r="AM22" i="14"/>
  <c r="AL22" i="14"/>
  <c r="AK22" i="14"/>
  <c r="AJ22" i="14"/>
  <c r="AI22" i="14"/>
  <c r="AH22" i="14"/>
  <c r="AG22" i="14"/>
  <c r="AF22" i="14"/>
  <c r="AE22" i="14"/>
  <c r="AD22" i="14"/>
  <c r="AC22" i="14"/>
  <c r="AB22" i="14"/>
  <c r="AA22" i="14"/>
  <c r="Z22" i="14"/>
  <c r="Y22" i="14"/>
  <c r="X22" i="14"/>
  <c r="W22" i="14"/>
  <c r="V22" i="14"/>
  <c r="U22" i="14"/>
  <c r="T22" i="14"/>
  <c r="S22" i="14"/>
  <c r="R22" i="14"/>
  <c r="Q22" i="14"/>
  <c r="P22" i="14"/>
  <c r="O22" i="14"/>
  <c r="N22" i="14"/>
  <c r="M22" i="14"/>
  <c r="L22" i="14"/>
  <c r="K22" i="14"/>
  <c r="J22" i="14"/>
  <c r="I22" i="14"/>
  <c r="H22" i="14"/>
  <c r="G22" i="14"/>
  <c r="F22" i="14"/>
  <c r="E22" i="14"/>
  <c r="D22" i="14"/>
  <c r="AW21" i="14"/>
  <c r="AV21" i="14"/>
  <c r="AU21" i="14"/>
  <c r="AT21" i="14"/>
  <c r="AS21" i="14"/>
  <c r="AR21" i="14"/>
  <c r="AQ21" i="14"/>
  <c r="AP21" i="14"/>
  <c r="AO21" i="14"/>
  <c r="AN21" i="14"/>
  <c r="AM21" i="14"/>
  <c r="AL21" i="14"/>
  <c r="AK21" i="14"/>
  <c r="AJ21" i="14"/>
  <c r="AI21" i="14"/>
  <c r="AH21" i="14"/>
  <c r="AG21" i="14"/>
  <c r="AF21" i="14"/>
  <c r="AE21" i="14"/>
  <c r="AD21" i="14"/>
  <c r="AC21" i="14"/>
  <c r="AB21" i="14"/>
  <c r="AA21" i="14"/>
  <c r="Z21" i="14"/>
  <c r="Y21" i="14"/>
  <c r="X21" i="14"/>
  <c r="W21" i="14"/>
  <c r="V21" i="14"/>
  <c r="U21" i="14"/>
  <c r="T21" i="14"/>
  <c r="S21" i="14"/>
  <c r="R21" i="14"/>
  <c r="Q21" i="14"/>
  <c r="P21" i="14"/>
  <c r="O21" i="14"/>
  <c r="N21" i="14"/>
  <c r="M21" i="14"/>
  <c r="L21" i="14"/>
  <c r="K21" i="14"/>
  <c r="J21" i="14"/>
  <c r="I21" i="14"/>
  <c r="H21" i="14"/>
  <c r="G21" i="14"/>
  <c r="F21" i="14"/>
  <c r="E21" i="14"/>
  <c r="D21" i="14"/>
  <c r="AV20" i="14"/>
  <c r="AR20" i="14"/>
  <c r="AP20" i="14"/>
  <c r="AN20" i="14"/>
  <c r="AL20" i="14"/>
  <c r="AJ20" i="14"/>
  <c r="AH20" i="14"/>
  <c r="AF20" i="14"/>
  <c r="AD20" i="14"/>
  <c r="AB20" i="14"/>
  <c r="Z20" i="14"/>
  <c r="X20" i="14"/>
  <c r="V20" i="14"/>
  <c r="T20" i="14"/>
  <c r="R20" i="14"/>
  <c r="Q20" i="14"/>
  <c r="P20" i="14"/>
  <c r="N20" i="14"/>
  <c r="M20" i="14"/>
  <c r="L20" i="14"/>
  <c r="J20" i="14"/>
  <c r="I20" i="14"/>
  <c r="H20" i="14"/>
  <c r="F20" i="14"/>
  <c r="E20" i="14"/>
  <c r="D20" i="14"/>
  <c r="AV19" i="14"/>
  <c r="AU19" i="14"/>
  <c r="AT19" i="14"/>
  <c r="AR19" i="14"/>
  <c r="AQ19" i="14"/>
  <c r="AP19" i="14"/>
  <c r="AN19" i="14"/>
  <c r="AM19" i="14"/>
  <c r="AL19" i="14"/>
  <c r="AJ19" i="14"/>
  <c r="AI19" i="14"/>
  <c r="AH19" i="14"/>
  <c r="AF19" i="14"/>
  <c r="AE19" i="14"/>
  <c r="AD19" i="14"/>
  <c r="AB19" i="14"/>
  <c r="AA19" i="14"/>
  <c r="Z19" i="14"/>
  <c r="X19" i="14"/>
  <c r="W19" i="14"/>
  <c r="V19" i="14"/>
  <c r="T19" i="14"/>
  <c r="S19" i="14"/>
  <c r="R19" i="14"/>
  <c r="P19" i="14"/>
  <c r="O19" i="14"/>
  <c r="N19" i="14"/>
  <c r="L19" i="14"/>
  <c r="K19" i="14"/>
  <c r="J19" i="14"/>
  <c r="H19" i="14"/>
  <c r="G19" i="14"/>
  <c r="F19" i="14"/>
  <c r="D19" i="14"/>
  <c r="AQ18" i="14"/>
  <c r="AN18" i="14"/>
  <c r="AN16" i="14" s="1"/>
  <c r="AM18" i="14"/>
  <c r="AJ18" i="14"/>
  <c r="AI18" i="14"/>
  <c r="AF18" i="14"/>
  <c r="AF16" i="14" s="1"/>
  <c r="AE18" i="14"/>
  <c r="AA18" i="14"/>
  <c r="X18" i="14"/>
  <c r="X16" i="14" s="1"/>
  <c r="W18" i="14"/>
  <c r="T18" i="14"/>
  <c r="S18" i="14"/>
  <c r="O18" i="14"/>
  <c r="K18" i="14"/>
  <c r="H18" i="14"/>
  <c r="G18" i="14"/>
  <c r="D18" i="14"/>
  <c r="AW17" i="14"/>
  <c r="AV17" i="14"/>
  <c r="AU17" i="14"/>
  <c r="AT17" i="14"/>
  <c r="AS17" i="14"/>
  <c r="AR17" i="14"/>
  <c r="AQ17" i="14"/>
  <c r="AP17" i="14"/>
  <c r="AO17" i="14"/>
  <c r="AN17" i="14"/>
  <c r="AM17" i="14"/>
  <c r="AL17" i="14"/>
  <c r="AK17" i="14"/>
  <c r="AJ17" i="14"/>
  <c r="AI17" i="14"/>
  <c r="AH17" i="14"/>
  <c r="AG17" i="14"/>
  <c r="AF17" i="14"/>
  <c r="AE17" i="14"/>
  <c r="AD17" i="14"/>
  <c r="AC17" i="14"/>
  <c r="AB17" i="14"/>
  <c r="AA17" i="14"/>
  <c r="Z17" i="14"/>
  <c r="Y17" i="14"/>
  <c r="X17" i="14"/>
  <c r="W17" i="14"/>
  <c r="V17" i="14"/>
  <c r="U17" i="14"/>
  <c r="T17" i="14"/>
  <c r="S17" i="14"/>
  <c r="R17" i="14"/>
  <c r="Q17" i="14"/>
  <c r="P17" i="14"/>
  <c r="O17" i="14"/>
  <c r="N17" i="14"/>
  <c r="M17" i="14"/>
  <c r="L17" i="14"/>
  <c r="K17" i="14"/>
  <c r="J17" i="14"/>
  <c r="I17" i="14"/>
  <c r="H17" i="14"/>
  <c r="G17" i="14"/>
  <c r="F17" i="14"/>
  <c r="E17" i="14"/>
  <c r="D17" i="14"/>
  <c r="AJ16" i="14"/>
  <c r="T16" i="14"/>
  <c r="D16" i="14"/>
  <c r="A9" i="14"/>
  <c r="A6" i="14"/>
  <c r="EF119" i="13"/>
  <c r="EE119" i="13"/>
  <c r="ED119" i="13"/>
  <c r="EC119" i="13"/>
  <c r="EB119" i="13"/>
  <c r="EA119" i="13"/>
  <c r="DZ119" i="13"/>
  <c r="Q119" i="13"/>
  <c r="P119" i="13"/>
  <c r="O119" i="13"/>
  <c r="N119" i="13"/>
  <c r="M119" i="13"/>
  <c r="L119" i="13"/>
  <c r="K119" i="13"/>
  <c r="EF118" i="13"/>
  <c r="EE118" i="13"/>
  <c r="ED118" i="13"/>
  <c r="EC118" i="13"/>
  <c r="EB118" i="13"/>
  <c r="EA118" i="13"/>
  <c r="DZ118" i="13"/>
  <c r="Q118" i="13"/>
  <c r="P118" i="13"/>
  <c r="O118" i="13"/>
  <c r="N118" i="13"/>
  <c r="M118" i="13"/>
  <c r="L118" i="13"/>
  <c r="K118" i="13"/>
  <c r="EF116" i="13"/>
  <c r="EE116" i="13"/>
  <c r="ED116" i="13"/>
  <c r="EC116" i="13"/>
  <c r="EB116" i="13"/>
  <c r="EA116" i="13"/>
  <c r="DZ116" i="13"/>
  <c r="Q116" i="13"/>
  <c r="P116" i="13"/>
  <c r="O116" i="13"/>
  <c r="O108" i="13" s="1"/>
  <c r="O25" i="13" s="1"/>
  <c r="N116" i="13"/>
  <c r="M116" i="13"/>
  <c r="L116" i="13"/>
  <c r="K116" i="13"/>
  <c r="EF115" i="13"/>
  <c r="EE115" i="13"/>
  <c r="ED115" i="13"/>
  <c r="EC115" i="13"/>
  <c r="EB115" i="13"/>
  <c r="EA115" i="13"/>
  <c r="DZ115" i="13"/>
  <c r="Q115" i="13"/>
  <c r="P115" i="13"/>
  <c r="O115" i="13"/>
  <c r="N115" i="13"/>
  <c r="M115" i="13"/>
  <c r="L115" i="13"/>
  <c r="K115" i="13"/>
  <c r="EF114" i="13"/>
  <c r="EE114" i="13"/>
  <c r="EE108" i="13" s="1"/>
  <c r="EE25" i="13" s="1"/>
  <c r="ED114" i="13"/>
  <c r="EC114" i="13"/>
  <c r="EB114" i="13"/>
  <c r="EA114" i="13"/>
  <c r="EA108" i="13" s="1"/>
  <c r="DZ114" i="13"/>
  <c r="EF113" i="13"/>
  <c r="EE113" i="13"/>
  <c r="ED113" i="13"/>
  <c r="EC113" i="13"/>
  <c r="EB113" i="13"/>
  <c r="EA113" i="13"/>
  <c r="DZ113" i="13"/>
  <c r="Q113" i="13"/>
  <c r="P113" i="13"/>
  <c r="O113" i="13"/>
  <c r="N113" i="13"/>
  <c r="M113" i="13"/>
  <c r="L113" i="13"/>
  <c r="K113" i="13"/>
  <c r="EF112" i="13"/>
  <c r="EE112" i="13"/>
  <c r="ED112" i="13"/>
  <c r="EC112" i="13"/>
  <c r="EB112" i="13"/>
  <c r="EA112" i="13"/>
  <c r="DZ112" i="13"/>
  <c r="Q112" i="13"/>
  <c r="P112" i="13"/>
  <c r="O112" i="13"/>
  <c r="N112" i="13"/>
  <c r="M112" i="13"/>
  <c r="L112" i="13"/>
  <c r="K112" i="13"/>
  <c r="EF111" i="13"/>
  <c r="EE111" i="13"/>
  <c r="ED111" i="13"/>
  <c r="EC111" i="13"/>
  <c r="EB111" i="13"/>
  <c r="EA111" i="13"/>
  <c r="DZ111" i="13"/>
  <c r="Q111" i="13"/>
  <c r="P111" i="13"/>
  <c r="O111" i="13"/>
  <c r="N111" i="13"/>
  <c r="M111" i="13"/>
  <c r="L111" i="13"/>
  <c r="K111" i="13"/>
  <c r="EF110" i="13"/>
  <c r="EF108" i="13" s="1"/>
  <c r="EF25" i="13" s="1"/>
  <c r="EE110" i="13"/>
  <c r="ED110" i="13"/>
  <c r="EC110" i="13"/>
  <c r="EB110" i="13"/>
  <c r="EB108" i="13" s="1"/>
  <c r="EB25" i="13" s="1"/>
  <c r="EA110" i="13"/>
  <c r="DZ110" i="13"/>
  <c r="Q110" i="13"/>
  <c r="P110" i="13"/>
  <c r="P108" i="13" s="1"/>
  <c r="P25" i="13" s="1"/>
  <c r="O110" i="13"/>
  <c r="N110" i="13"/>
  <c r="M110" i="13"/>
  <c r="L110" i="13"/>
  <c r="L108" i="13" s="1"/>
  <c r="L25" i="13" s="1"/>
  <c r="K110" i="13"/>
  <c r="EF109" i="13"/>
  <c r="EE109" i="13"/>
  <c r="ED109" i="13"/>
  <c r="ED108" i="13" s="1"/>
  <c r="ED25" i="13" s="1"/>
  <c r="EC109" i="13"/>
  <c r="EB109" i="13"/>
  <c r="EA109" i="13"/>
  <c r="DZ109" i="13"/>
  <c r="DZ108" i="13" s="1"/>
  <c r="DZ25" i="13" s="1"/>
  <c r="Q109" i="13"/>
  <c r="P109" i="13"/>
  <c r="O109" i="13"/>
  <c r="N109" i="13"/>
  <c r="N108" i="13" s="1"/>
  <c r="N25" i="13" s="1"/>
  <c r="M109" i="13"/>
  <c r="L109" i="13"/>
  <c r="K109" i="13"/>
  <c r="EM108" i="13"/>
  <c r="EM25" i="13" s="1"/>
  <c r="EL108" i="13"/>
  <c r="EK108" i="13"/>
  <c r="EJ108" i="13"/>
  <c r="EI108" i="13"/>
  <c r="EI25" i="13" s="1"/>
  <c r="EH108" i="13"/>
  <c r="EG108" i="13"/>
  <c r="DY108" i="13"/>
  <c r="DX108" i="13"/>
  <c r="DW108" i="13"/>
  <c r="DV108" i="13"/>
  <c r="DV25" i="13" s="1"/>
  <c r="DU108" i="13"/>
  <c r="DT108" i="13"/>
  <c r="DS108" i="13"/>
  <c r="DR108" i="13"/>
  <c r="DR25" i="13" s="1"/>
  <c r="DQ108" i="13"/>
  <c r="DP108" i="13"/>
  <c r="DO108" i="13"/>
  <c r="DN108" i="13"/>
  <c r="DN25" i="13" s="1"/>
  <c r="DM108" i="13"/>
  <c r="DL108" i="13"/>
  <c r="DK108" i="13"/>
  <c r="DJ108" i="13"/>
  <c r="DJ25" i="13" s="1"/>
  <c r="DI108" i="13"/>
  <c r="DH108" i="13"/>
  <c r="DG108" i="13"/>
  <c r="DF108" i="13"/>
  <c r="DF25" i="13" s="1"/>
  <c r="DE108" i="13"/>
  <c r="DD108" i="13"/>
  <c r="DC108" i="13"/>
  <c r="DB108" i="13"/>
  <c r="DB25" i="13" s="1"/>
  <c r="DA108" i="13"/>
  <c r="CZ108" i="13"/>
  <c r="CY108" i="13"/>
  <c r="CX108" i="13"/>
  <c r="CX25" i="13" s="1"/>
  <c r="CW108" i="13"/>
  <c r="CV108" i="13"/>
  <c r="CU108" i="13"/>
  <c r="CT108" i="13"/>
  <c r="CT25" i="13" s="1"/>
  <c r="CS108" i="13"/>
  <c r="CR108" i="13"/>
  <c r="CQ108" i="13"/>
  <c r="CP108" i="13"/>
  <c r="CP25" i="13" s="1"/>
  <c r="CO108" i="13"/>
  <c r="CN108" i="13"/>
  <c r="CM108" i="13"/>
  <c r="CL108" i="13"/>
  <c r="CL25" i="13" s="1"/>
  <c r="CK108" i="13"/>
  <c r="CJ108" i="13"/>
  <c r="CI108" i="13"/>
  <c r="CH108" i="13"/>
  <c r="CH25" i="13" s="1"/>
  <c r="CG108" i="13"/>
  <c r="CF108" i="13"/>
  <c r="CE108" i="13"/>
  <c r="CD108" i="13"/>
  <c r="CD25" i="13" s="1"/>
  <c r="CC108" i="13"/>
  <c r="CB108" i="13"/>
  <c r="CA108" i="13"/>
  <c r="BZ108" i="13"/>
  <c r="BZ25" i="13" s="1"/>
  <c r="BY108" i="13"/>
  <c r="BX108" i="13"/>
  <c r="BW108" i="13"/>
  <c r="BV108" i="13"/>
  <c r="BV25" i="13" s="1"/>
  <c r="BU108" i="13"/>
  <c r="BT108" i="13"/>
  <c r="BS108" i="13"/>
  <c r="BR108" i="13"/>
  <c r="BR25" i="13" s="1"/>
  <c r="BQ108" i="13"/>
  <c r="BP108" i="13"/>
  <c r="BO108" i="13"/>
  <c r="BN108" i="13"/>
  <c r="BN25" i="13" s="1"/>
  <c r="BM108" i="13"/>
  <c r="BL108" i="13"/>
  <c r="BK108" i="13"/>
  <c r="BJ108" i="13"/>
  <c r="BJ25" i="13" s="1"/>
  <c r="BI108" i="13"/>
  <c r="BH108" i="13"/>
  <c r="BG108" i="13"/>
  <c r="BF108" i="13"/>
  <c r="BE108" i="13"/>
  <c r="BD108" i="13"/>
  <c r="BC108" i="13"/>
  <c r="BB108" i="13"/>
  <c r="BA108" i="13"/>
  <c r="AZ108" i="13"/>
  <c r="AY108" i="13"/>
  <c r="AX108" i="13"/>
  <c r="AW108" i="13"/>
  <c r="AV108" i="13"/>
  <c r="AU108" i="13"/>
  <c r="AT108" i="13"/>
  <c r="AS108" i="13"/>
  <c r="AR108" i="13"/>
  <c r="AQ108" i="13"/>
  <c r="AP108" i="13"/>
  <c r="AO108" i="13"/>
  <c r="AN108" i="13"/>
  <c r="AM108" i="13"/>
  <c r="AL108" i="13"/>
  <c r="AK108" i="13"/>
  <c r="AJ108" i="13"/>
  <c r="AI108" i="13"/>
  <c r="AH108" i="13"/>
  <c r="AG108" i="13"/>
  <c r="AF108" i="13"/>
  <c r="AE108" i="13"/>
  <c r="AD108" i="13"/>
  <c r="AC108" i="13"/>
  <c r="AB108" i="13"/>
  <c r="AA108" i="13"/>
  <c r="Z108" i="13"/>
  <c r="Y108" i="13"/>
  <c r="X108" i="13"/>
  <c r="W108" i="13"/>
  <c r="V108" i="13"/>
  <c r="U108" i="13"/>
  <c r="T108" i="13"/>
  <c r="S108" i="13"/>
  <c r="R108" i="13"/>
  <c r="J108" i="13"/>
  <c r="J25" i="13" s="1"/>
  <c r="I108" i="13"/>
  <c r="H108" i="13"/>
  <c r="H25" i="13" s="1"/>
  <c r="G108" i="13"/>
  <c r="F108" i="13"/>
  <c r="F25" i="13" s="1"/>
  <c r="E108" i="13"/>
  <c r="D108" i="13"/>
  <c r="D25" i="13" s="1"/>
  <c r="EF107" i="13"/>
  <c r="EE107" i="13"/>
  <c r="ED107" i="13"/>
  <c r="EC107" i="13"/>
  <c r="EB107" i="13"/>
  <c r="EA107" i="13"/>
  <c r="DZ107" i="13"/>
  <c r="EF106" i="13"/>
  <c r="EE106" i="13"/>
  <c r="ED106" i="13"/>
  <c r="EC106" i="13"/>
  <c r="EB106" i="13"/>
  <c r="EA106" i="13"/>
  <c r="DZ106" i="13"/>
  <c r="EF105" i="13"/>
  <c r="EE105" i="13"/>
  <c r="ED105" i="13"/>
  <c r="EC105" i="13"/>
  <c r="EB105" i="13"/>
  <c r="EA105" i="13"/>
  <c r="DZ105" i="13"/>
  <c r="EF104" i="13"/>
  <c r="EE104" i="13"/>
  <c r="ED104" i="13"/>
  <c r="EC104" i="13"/>
  <c r="EB104" i="13"/>
  <c r="EA104" i="13"/>
  <c r="DZ104" i="13"/>
  <c r="EF103" i="13"/>
  <c r="EE103" i="13"/>
  <c r="ED103" i="13"/>
  <c r="EC103" i="13"/>
  <c r="EB103" i="13"/>
  <c r="EA103" i="13"/>
  <c r="DZ103" i="13"/>
  <c r="EF102" i="13"/>
  <c r="EE102" i="13"/>
  <c r="ED102" i="13"/>
  <c r="EC102" i="13"/>
  <c r="EB102" i="13"/>
  <c r="EA102" i="13"/>
  <c r="DZ102" i="13"/>
  <c r="EF101" i="13"/>
  <c r="EE101" i="13"/>
  <c r="ED101" i="13"/>
  <c r="EC101" i="13"/>
  <c r="EB101" i="13"/>
  <c r="EA101" i="13"/>
  <c r="DZ101" i="13"/>
  <c r="EF100" i="13"/>
  <c r="EE100" i="13"/>
  <c r="ED100" i="13"/>
  <c r="EC100" i="13"/>
  <c r="EB100" i="13"/>
  <c r="EA100" i="13"/>
  <c r="DZ100" i="13"/>
  <c r="EF99" i="13"/>
  <c r="EE99" i="13"/>
  <c r="ED99" i="13"/>
  <c r="EC99" i="13"/>
  <c r="EB99" i="13"/>
  <c r="EA99" i="13"/>
  <c r="DZ99" i="13"/>
  <c r="EF98" i="13"/>
  <c r="EE98" i="13"/>
  <c r="ED98" i="13"/>
  <c r="EC98" i="13"/>
  <c r="EB98" i="13"/>
  <c r="EA98" i="13"/>
  <c r="DZ98" i="13"/>
  <c r="EF97" i="13"/>
  <c r="EE97" i="13"/>
  <c r="ED97" i="13"/>
  <c r="EC97" i="13"/>
  <c r="EB97" i="13"/>
  <c r="EA97" i="13"/>
  <c r="DZ97" i="13"/>
  <c r="EF96" i="13"/>
  <c r="EE96" i="13"/>
  <c r="ED96" i="13"/>
  <c r="EC96" i="13"/>
  <c r="EB96" i="13"/>
  <c r="EA96" i="13"/>
  <c r="DZ96" i="13"/>
  <c r="EF95" i="13"/>
  <c r="EE95" i="13"/>
  <c r="ED95" i="13"/>
  <c r="EC95" i="13"/>
  <c r="EB95" i="13"/>
  <c r="EA95" i="13"/>
  <c r="DZ95" i="13"/>
  <c r="EF94" i="13"/>
  <c r="EE94" i="13"/>
  <c r="ED94" i="13"/>
  <c r="ED93" i="13" s="1"/>
  <c r="ED23" i="13" s="1"/>
  <c r="EC94" i="13"/>
  <c r="EB94" i="13"/>
  <c r="EA94" i="13"/>
  <c r="DZ94" i="13"/>
  <c r="EM93" i="13"/>
  <c r="EL93" i="13"/>
  <c r="EL23" i="13" s="1"/>
  <c r="EK93" i="13"/>
  <c r="EJ93" i="13"/>
  <c r="EJ23" i="13" s="1"/>
  <c r="EI93" i="13"/>
  <c r="EH93" i="13"/>
  <c r="EH23" i="13" s="1"/>
  <c r="EG93" i="13"/>
  <c r="EF93" i="13"/>
  <c r="EF23" i="13" s="1"/>
  <c r="DZ93" i="13"/>
  <c r="DZ23" i="13" s="1"/>
  <c r="DY93" i="13"/>
  <c r="DX93" i="13"/>
  <c r="DX23" i="13" s="1"/>
  <c r="DW93" i="13"/>
  <c r="DV93" i="13"/>
  <c r="DV23" i="13" s="1"/>
  <c r="DU93" i="13"/>
  <c r="DT93" i="13"/>
  <c r="DT23" i="13" s="1"/>
  <c r="DS93" i="13"/>
  <c r="DR93" i="13"/>
  <c r="DR23" i="13" s="1"/>
  <c r="DQ93" i="13"/>
  <c r="DP93" i="13"/>
  <c r="DP23" i="13" s="1"/>
  <c r="DO93" i="13"/>
  <c r="DN93" i="13"/>
  <c r="DN23" i="13" s="1"/>
  <c r="DM93" i="13"/>
  <c r="DL93" i="13"/>
  <c r="DL23" i="13" s="1"/>
  <c r="DK93" i="13"/>
  <c r="DJ93" i="13"/>
  <c r="DJ23" i="13" s="1"/>
  <c r="DI93" i="13"/>
  <c r="DH93" i="13"/>
  <c r="DH23" i="13" s="1"/>
  <c r="DG93" i="13"/>
  <c r="DF93" i="13"/>
  <c r="DF23" i="13" s="1"/>
  <c r="DE93" i="13"/>
  <c r="DD93" i="13"/>
  <c r="DD23" i="13" s="1"/>
  <c r="DC93" i="13"/>
  <c r="DB93" i="13"/>
  <c r="DB23" i="13" s="1"/>
  <c r="DA93" i="13"/>
  <c r="CZ93" i="13"/>
  <c r="CZ23" i="13" s="1"/>
  <c r="CY93" i="13"/>
  <c r="CX93" i="13"/>
  <c r="CX23" i="13" s="1"/>
  <c r="CW93" i="13"/>
  <c r="CV93" i="13"/>
  <c r="CV23" i="13" s="1"/>
  <c r="CU93" i="13"/>
  <c r="CT93" i="13"/>
  <c r="CT23" i="13" s="1"/>
  <c r="CS93" i="13"/>
  <c r="CR93" i="13"/>
  <c r="CR23" i="13" s="1"/>
  <c r="CQ93" i="13"/>
  <c r="CP93" i="13"/>
  <c r="CP23" i="13" s="1"/>
  <c r="CO93" i="13"/>
  <c r="CN93" i="13"/>
  <c r="CN23" i="13" s="1"/>
  <c r="CM93" i="13"/>
  <c r="CL93" i="13"/>
  <c r="CL23" i="13" s="1"/>
  <c r="CK93" i="13"/>
  <c r="CJ93" i="13"/>
  <c r="CJ23" i="13" s="1"/>
  <c r="CI93" i="13"/>
  <c r="CH93" i="13"/>
  <c r="CH23" i="13" s="1"/>
  <c r="CG93" i="13"/>
  <c r="CF93" i="13"/>
  <c r="CF23" i="13" s="1"/>
  <c r="CE93" i="13"/>
  <c r="CD93" i="13"/>
  <c r="CD23" i="13" s="1"/>
  <c r="CC93" i="13"/>
  <c r="CB93" i="13"/>
  <c r="CB23" i="13" s="1"/>
  <c r="CA93" i="13"/>
  <c r="BZ93" i="13"/>
  <c r="BZ23" i="13" s="1"/>
  <c r="BY93" i="13"/>
  <c r="BX93" i="13"/>
  <c r="BX23" i="13" s="1"/>
  <c r="BW93" i="13"/>
  <c r="BV93" i="13"/>
  <c r="BV23" i="13" s="1"/>
  <c r="BU93" i="13"/>
  <c r="BT93" i="13"/>
  <c r="BT23" i="13" s="1"/>
  <c r="BS93" i="13"/>
  <c r="BR93" i="13"/>
  <c r="BR23" i="13" s="1"/>
  <c r="BQ93" i="13"/>
  <c r="BP93" i="13"/>
  <c r="BP23" i="13" s="1"/>
  <c r="BO93" i="13"/>
  <c r="BN93" i="13"/>
  <c r="BN23" i="13" s="1"/>
  <c r="BM93" i="13"/>
  <c r="BL93" i="13"/>
  <c r="BL23" i="13" s="1"/>
  <c r="BK93" i="13"/>
  <c r="BJ93" i="13"/>
  <c r="BJ23" i="13" s="1"/>
  <c r="BI93" i="13"/>
  <c r="BH93" i="13"/>
  <c r="BH23" i="13" s="1"/>
  <c r="BG93" i="13"/>
  <c r="BF93" i="13"/>
  <c r="BF23" i="13" s="1"/>
  <c r="BE93" i="13"/>
  <c r="BD93" i="13"/>
  <c r="BD23" i="13" s="1"/>
  <c r="BC93" i="13"/>
  <c r="BB93" i="13"/>
  <c r="BB23" i="13" s="1"/>
  <c r="BA93" i="13"/>
  <c r="AZ93" i="13"/>
  <c r="AZ23" i="13" s="1"/>
  <c r="AY93" i="13"/>
  <c r="AX93" i="13"/>
  <c r="AX23" i="13" s="1"/>
  <c r="AW93" i="13"/>
  <c r="AV93" i="13"/>
  <c r="AV23" i="13" s="1"/>
  <c r="AU93" i="13"/>
  <c r="AT93" i="13"/>
  <c r="AT23" i="13" s="1"/>
  <c r="AS93" i="13"/>
  <c r="AR93" i="13"/>
  <c r="AR23" i="13" s="1"/>
  <c r="AQ93" i="13"/>
  <c r="AP93" i="13"/>
  <c r="AP23" i="13" s="1"/>
  <c r="AO93" i="13"/>
  <c r="AN93" i="13"/>
  <c r="AN23" i="13" s="1"/>
  <c r="AM93" i="13"/>
  <c r="AL93" i="13"/>
  <c r="AL23" i="13" s="1"/>
  <c r="AK93" i="13"/>
  <c r="AJ93" i="13"/>
  <c r="AJ23" i="13" s="1"/>
  <c r="AI93" i="13"/>
  <c r="AH93" i="13"/>
  <c r="AH23" i="13" s="1"/>
  <c r="AG93" i="13"/>
  <c r="AF93" i="13"/>
  <c r="AF23" i="13" s="1"/>
  <c r="AE93" i="13"/>
  <c r="AD93" i="13"/>
  <c r="AD23" i="13" s="1"/>
  <c r="AC93" i="13"/>
  <c r="AB93" i="13"/>
  <c r="AB23" i="13" s="1"/>
  <c r="AA93" i="13"/>
  <c r="Z93" i="13"/>
  <c r="Z23" i="13" s="1"/>
  <c r="Y93" i="13"/>
  <c r="X93" i="13"/>
  <c r="X23" i="13" s="1"/>
  <c r="W93" i="13"/>
  <c r="V93" i="13"/>
  <c r="V23" i="13" s="1"/>
  <c r="U93" i="13"/>
  <c r="T93" i="13"/>
  <c r="T23" i="13" s="1"/>
  <c r="S93" i="13"/>
  <c r="R93" i="13"/>
  <c r="R23" i="13" s="1"/>
  <c r="Q93" i="13"/>
  <c r="P93" i="13"/>
  <c r="P23" i="13" s="1"/>
  <c r="O93" i="13"/>
  <c r="N93" i="13"/>
  <c r="N23" i="13" s="1"/>
  <c r="M93" i="13"/>
  <c r="L93" i="13"/>
  <c r="L23" i="13" s="1"/>
  <c r="K93" i="13"/>
  <c r="J93" i="13"/>
  <c r="J23" i="13" s="1"/>
  <c r="I93" i="13"/>
  <c r="H93" i="13"/>
  <c r="H23" i="13" s="1"/>
  <c r="G93" i="13"/>
  <c r="F93" i="13"/>
  <c r="F23" i="13" s="1"/>
  <c r="E93" i="13"/>
  <c r="D93" i="13"/>
  <c r="D23" i="13" s="1"/>
  <c r="EF92" i="13"/>
  <c r="EE92" i="13"/>
  <c r="ED92" i="13"/>
  <c r="EC92" i="13"/>
  <c r="EB92" i="13"/>
  <c r="EA92" i="13"/>
  <c r="DZ92" i="13"/>
  <c r="EF91" i="13"/>
  <c r="EE91" i="13"/>
  <c r="ED91" i="13"/>
  <c r="EC91" i="13"/>
  <c r="EB91" i="13"/>
  <c r="EA91" i="13"/>
  <c r="DZ91" i="13"/>
  <c r="EM90" i="13"/>
  <c r="EL90" i="13"/>
  <c r="EL22" i="13" s="1"/>
  <c r="EL19" i="13" s="1"/>
  <c r="EK90" i="13"/>
  <c r="EJ90" i="13"/>
  <c r="EJ22" i="13" s="1"/>
  <c r="EI90" i="13"/>
  <c r="EH90" i="13"/>
  <c r="EH22" i="13" s="1"/>
  <c r="EG90" i="13"/>
  <c r="EF90" i="13"/>
  <c r="EF22" i="13" s="1"/>
  <c r="ED90" i="13"/>
  <c r="EA90" i="13"/>
  <c r="DY90" i="13"/>
  <c r="DX90" i="13"/>
  <c r="DW90" i="13"/>
  <c r="DV90" i="13"/>
  <c r="DU90" i="13"/>
  <c r="DT90" i="13"/>
  <c r="DS90" i="13"/>
  <c r="DR90" i="13"/>
  <c r="DQ90" i="13"/>
  <c r="DP90" i="13"/>
  <c r="DO90" i="13"/>
  <c r="DN90" i="13"/>
  <c r="DM90" i="13"/>
  <c r="DL90" i="13"/>
  <c r="DK90" i="13"/>
  <c r="DJ90" i="13"/>
  <c r="DI90" i="13"/>
  <c r="DH90" i="13"/>
  <c r="DG90" i="13"/>
  <c r="DF90" i="13"/>
  <c r="DE90" i="13"/>
  <c r="DD90" i="13"/>
  <c r="DC90" i="13"/>
  <c r="DB90" i="13"/>
  <c r="DA90" i="13"/>
  <c r="CZ90" i="13"/>
  <c r="CY90" i="13"/>
  <c r="CX90" i="13"/>
  <c r="CW90" i="13"/>
  <c r="CV90" i="13"/>
  <c r="CU90" i="13"/>
  <c r="CT90" i="13"/>
  <c r="CS90" i="13"/>
  <c r="CR90" i="13"/>
  <c r="CQ90" i="13"/>
  <c r="CP90" i="13"/>
  <c r="CO90" i="13"/>
  <c r="CN90" i="13"/>
  <c r="CM90" i="13"/>
  <c r="CL90" i="13"/>
  <c r="CK90" i="13"/>
  <c r="CJ90" i="13"/>
  <c r="CI90" i="13"/>
  <c r="CH90" i="13"/>
  <c r="CG90" i="13"/>
  <c r="CF90" i="13"/>
  <c r="CE90" i="13"/>
  <c r="CD90" i="13"/>
  <c r="CC90" i="13"/>
  <c r="CB90" i="13"/>
  <c r="CA90" i="13"/>
  <c r="BZ90" i="13"/>
  <c r="BY90" i="13"/>
  <c r="BX90" i="13"/>
  <c r="BW90" i="13"/>
  <c r="BV90" i="13"/>
  <c r="BU90" i="13"/>
  <c r="BT90" i="13"/>
  <c r="BS90" i="13"/>
  <c r="BR90" i="13"/>
  <c r="BQ90" i="13"/>
  <c r="BP90" i="13"/>
  <c r="BO90" i="13"/>
  <c r="BN90" i="13"/>
  <c r="BM90" i="13"/>
  <c r="BL90" i="13"/>
  <c r="BK90" i="13"/>
  <c r="BJ90" i="13"/>
  <c r="BI90" i="13"/>
  <c r="BH90" i="13"/>
  <c r="BG90" i="13"/>
  <c r="BF90" i="13"/>
  <c r="BE90" i="13"/>
  <c r="BD90" i="13"/>
  <c r="BC90" i="13"/>
  <c r="BB90" i="13"/>
  <c r="BA90" i="13"/>
  <c r="AZ90" i="13"/>
  <c r="AY90" i="13"/>
  <c r="EE90" i="13" s="1"/>
  <c r="AX90" i="13"/>
  <c r="AW90" i="13"/>
  <c r="AV90" i="13"/>
  <c r="AU90" i="13"/>
  <c r="AT90" i="13"/>
  <c r="DZ90" i="13" s="1"/>
  <c r="DZ22" i="13" s="1"/>
  <c r="AS90" i="13"/>
  <c r="AR90" i="13"/>
  <c r="AQ90" i="13"/>
  <c r="AP90" i="13"/>
  <c r="AO90" i="13"/>
  <c r="AN90" i="13"/>
  <c r="AM90" i="13"/>
  <c r="AL90" i="13"/>
  <c r="AK90" i="13"/>
  <c r="AJ90" i="13"/>
  <c r="AI90" i="13"/>
  <c r="EC90" i="13" s="1"/>
  <c r="AH90" i="13"/>
  <c r="EB90" i="13" s="1"/>
  <c r="EB22" i="13" s="1"/>
  <c r="AG90" i="13"/>
  <c r="AF90" i="13"/>
  <c r="AE90" i="13"/>
  <c r="AD90" i="13"/>
  <c r="AC90" i="13"/>
  <c r="AB90" i="13"/>
  <c r="AA90" i="13"/>
  <c r="Z90" i="13"/>
  <c r="Y90" i="13"/>
  <c r="X90" i="13"/>
  <c r="W90" i="13"/>
  <c r="V90" i="13"/>
  <c r="U90" i="13"/>
  <c r="T90" i="13"/>
  <c r="S90" i="13"/>
  <c r="R90" i="13"/>
  <c r="Q90" i="13"/>
  <c r="P90" i="13"/>
  <c r="O90" i="13"/>
  <c r="N90" i="13"/>
  <c r="M90" i="13"/>
  <c r="L90" i="13"/>
  <c r="K90" i="13"/>
  <c r="J90" i="13"/>
  <c r="I90" i="13"/>
  <c r="H90" i="13"/>
  <c r="G90" i="13"/>
  <c r="F90" i="13"/>
  <c r="E90" i="13"/>
  <c r="D90" i="13"/>
  <c r="EF89" i="13"/>
  <c r="EE89" i="13"/>
  <c r="ED89" i="13"/>
  <c r="EC89" i="13"/>
  <c r="EB89" i="13"/>
  <c r="EA89" i="13"/>
  <c r="DZ89" i="13"/>
  <c r="EF88" i="13"/>
  <c r="EE88" i="13"/>
  <c r="ED88" i="13"/>
  <c r="EC88" i="13"/>
  <c r="EB88" i="13"/>
  <c r="EA88" i="13"/>
  <c r="DZ88" i="13"/>
  <c r="Q88" i="13"/>
  <c r="P88" i="13"/>
  <c r="O88" i="13"/>
  <c r="N88" i="13"/>
  <c r="M88" i="13"/>
  <c r="L88" i="13"/>
  <c r="K88" i="13"/>
  <c r="K84" i="13" s="1"/>
  <c r="K83" i="13" s="1"/>
  <c r="EF87" i="13"/>
  <c r="EE87" i="13"/>
  <c r="ED87" i="13"/>
  <c r="EC87" i="13"/>
  <c r="EB87" i="13"/>
  <c r="EA87" i="13"/>
  <c r="DZ87" i="13"/>
  <c r="Q87" i="13"/>
  <c r="P87" i="13"/>
  <c r="O87" i="13"/>
  <c r="N87" i="13"/>
  <c r="M87" i="13"/>
  <c r="L87" i="13"/>
  <c r="K87" i="13"/>
  <c r="EF86" i="13"/>
  <c r="EE86" i="13"/>
  <c r="ED86" i="13"/>
  <c r="EC86" i="13"/>
  <c r="EB86" i="13"/>
  <c r="EA86" i="13"/>
  <c r="DZ86" i="13"/>
  <c r="EF85" i="13"/>
  <c r="EE85" i="13"/>
  <c r="ED85" i="13"/>
  <c r="EC85" i="13"/>
  <c r="EB85" i="13"/>
  <c r="EA85" i="13"/>
  <c r="DZ85" i="13"/>
  <c r="Q85" i="13"/>
  <c r="P85" i="13"/>
  <c r="O85" i="13"/>
  <c r="N85" i="13"/>
  <c r="N84" i="13" s="1"/>
  <c r="M85" i="13"/>
  <c r="L85" i="13"/>
  <c r="K85" i="13"/>
  <c r="EM84" i="13"/>
  <c r="EM83" i="13" s="1"/>
  <c r="EL84" i="13"/>
  <c r="EK84" i="13"/>
  <c r="EJ84" i="13"/>
  <c r="EI84" i="13"/>
  <c r="EI83" i="13" s="1"/>
  <c r="EH84" i="13"/>
  <c r="EG84" i="13"/>
  <c r="EE84" i="13"/>
  <c r="EE83" i="13" s="1"/>
  <c r="DY84" i="13"/>
  <c r="DX84" i="13"/>
  <c r="DX83" i="13" s="1"/>
  <c r="DX47" i="13" s="1"/>
  <c r="DX21" i="13" s="1"/>
  <c r="DW84" i="13"/>
  <c r="DV84" i="13"/>
  <c r="DV83" i="13" s="1"/>
  <c r="DV47" i="13" s="1"/>
  <c r="DV21" i="13" s="1"/>
  <c r="DU84" i="13"/>
  <c r="DT84" i="13"/>
  <c r="DT83" i="13" s="1"/>
  <c r="DT47" i="13" s="1"/>
  <c r="DT21" i="13" s="1"/>
  <c r="DS84" i="13"/>
  <c r="DR84" i="13"/>
  <c r="DR83" i="13" s="1"/>
  <c r="DQ84" i="13"/>
  <c r="DP84" i="13"/>
  <c r="DP83" i="13" s="1"/>
  <c r="DP47" i="13" s="1"/>
  <c r="DP21" i="13" s="1"/>
  <c r="DO84" i="13"/>
  <c r="DN84" i="13"/>
  <c r="DN83" i="13" s="1"/>
  <c r="DN47" i="13" s="1"/>
  <c r="DN21" i="13" s="1"/>
  <c r="DM84" i="13"/>
  <c r="DL84" i="13"/>
  <c r="DL83" i="13" s="1"/>
  <c r="DL47" i="13" s="1"/>
  <c r="DL21" i="13" s="1"/>
  <c r="DK84" i="13"/>
  <c r="DJ84" i="13"/>
  <c r="DJ83" i="13" s="1"/>
  <c r="DI84" i="13"/>
  <c r="DH84" i="13"/>
  <c r="DH83" i="13" s="1"/>
  <c r="DH47" i="13" s="1"/>
  <c r="DH21" i="13" s="1"/>
  <c r="DG84" i="13"/>
  <c r="DF84" i="13"/>
  <c r="DF83" i="13" s="1"/>
  <c r="DF47" i="13" s="1"/>
  <c r="DF21" i="13" s="1"/>
  <c r="DE84" i="13"/>
  <c r="DD84" i="13"/>
  <c r="DD83" i="13" s="1"/>
  <c r="DD47" i="13" s="1"/>
  <c r="DD21" i="13" s="1"/>
  <c r="DC84" i="13"/>
  <c r="DB84" i="13"/>
  <c r="DB83" i="13" s="1"/>
  <c r="DA84" i="13"/>
  <c r="CZ84" i="13"/>
  <c r="CZ83" i="13" s="1"/>
  <c r="CZ47" i="13" s="1"/>
  <c r="CZ21" i="13" s="1"/>
  <c r="CY84" i="13"/>
  <c r="CX84" i="13"/>
  <c r="CX83" i="13" s="1"/>
  <c r="CX47" i="13" s="1"/>
  <c r="CX21" i="13" s="1"/>
  <c r="CW84" i="13"/>
  <c r="CV84" i="13"/>
  <c r="CV83" i="13" s="1"/>
  <c r="CV47" i="13" s="1"/>
  <c r="CV21" i="13" s="1"/>
  <c r="CU84" i="13"/>
  <c r="CT84" i="13"/>
  <c r="CT83" i="13" s="1"/>
  <c r="CS84" i="13"/>
  <c r="CR84" i="13"/>
  <c r="CR83" i="13" s="1"/>
  <c r="CR47" i="13" s="1"/>
  <c r="CR21" i="13" s="1"/>
  <c r="CQ84" i="13"/>
  <c r="CP84" i="13"/>
  <c r="CP83" i="13" s="1"/>
  <c r="CP47" i="13" s="1"/>
  <c r="CP21" i="13" s="1"/>
  <c r="CO84" i="13"/>
  <c r="CN84" i="13"/>
  <c r="CN83" i="13" s="1"/>
  <c r="CN47" i="13" s="1"/>
  <c r="CN21" i="13" s="1"/>
  <c r="CM84" i="13"/>
  <c r="CL84" i="13"/>
  <c r="CL83" i="13" s="1"/>
  <c r="CK84" i="13"/>
  <c r="CJ84" i="13"/>
  <c r="CJ83" i="13" s="1"/>
  <c r="CJ47" i="13" s="1"/>
  <c r="CJ21" i="13" s="1"/>
  <c r="CI84" i="13"/>
  <c r="CH84" i="13"/>
  <c r="CH83" i="13" s="1"/>
  <c r="CH47" i="13" s="1"/>
  <c r="CH21" i="13" s="1"/>
  <c r="CG84" i="13"/>
  <c r="CF84" i="13"/>
  <c r="CF83" i="13" s="1"/>
  <c r="CF47" i="13" s="1"/>
  <c r="CF21" i="13" s="1"/>
  <c r="CE84" i="13"/>
  <c r="CD84" i="13"/>
  <c r="CD83" i="13" s="1"/>
  <c r="CC84" i="13"/>
  <c r="CB84" i="13"/>
  <c r="CB83" i="13" s="1"/>
  <c r="CB47" i="13" s="1"/>
  <c r="CB21" i="13" s="1"/>
  <c r="CA84" i="13"/>
  <c r="BZ84" i="13"/>
  <c r="BZ83" i="13" s="1"/>
  <c r="BZ47" i="13" s="1"/>
  <c r="BZ21" i="13" s="1"/>
  <c r="BY84" i="13"/>
  <c r="BX84" i="13"/>
  <c r="BX83" i="13" s="1"/>
  <c r="BX47" i="13" s="1"/>
  <c r="BX21" i="13" s="1"/>
  <c r="BW84" i="13"/>
  <c r="BV84" i="13"/>
  <c r="BV83" i="13" s="1"/>
  <c r="BU84" i="13"/>
  <c r="BT84" i="13"/>
  <c r="BT83" i="13" s="1"/>
  <c r="BT47" i="13" s="1"/>
  <c r="BT21" i="13" s="1"/>
  <c r="BS84" i="13"/>
  <c r="BR84" i="13"/>
  <c r="BR83" i="13" s="1"/>
  <c r="BQ84" i="13"/>
  <c r="BP84" i="13"/>
  <c r="BP83" i="13" s="1"/>
  <c r="BP47" i="13" s="1"/>
  <c r="BP21" i="13" s="1"/>
  <c r="BO84" i="13"/>
  <c r="BN84" i="13"/>
  <c r="BN83" i="13" s="1"/>
  <c r="BM84" i="13"/>
  <c r="BL84" i="13"/>
  <c r="BL83" i="13" s="1"/>
  <c r="BL47" i="13" s="1"/>
  <c r="BL21" i="13" s="1"/>
  <c r="BK84" i="13"/>
  <c r="BJ84" i="13"/>
  <c r="BJ83" i="13" s="1"/>
  <c r="BJ47" i="13" s="1"/>
  <c r="BJ21" i="13" s="1"/>
  <c r="BI84" i="13"/>
  <c r="BH84" i="13"/>
  <c r="BH83" i="13" s="1"/>
  <c r="BH47" i="13" s="1"/>
  <c r="BH21" i="13" s="1"/>
  <c r="BG84" i="13"/>
  <c r="BF84" i="13"/>
  <c r="BF83" i="13" s="1"/>
  <c r="BE84" i="13"/>
  <c r="BD84" i="13"/>
  <c r="BD83" i="13" s="1"/>
  <c r="BD47" i="13" s="1"/>
  <c r="BD21" i="13" s="1"/>
  <c r="BC84" i="13"/>
  <c r="BB84" i="13"/>
  <c r="BB83" i="13" s="1"/>
  <c r="BA84" i="13"/>
  <c r="AZ84" i="13"/>
  <c r="AZ83" i="13" s="1"/>
  <c r="AZ47" i="13" s="1"/>
  <c r="AZ21" i="13" s="1"/>
  <c r="AY84" i="13"/>
  <c r="AX84" i="13"/>
  <c r="AX83" i="13" s="1"/>
  <c r="AW84" i="13"/>
  <c r="AV84" i="13"/>
  <c r="AV83" i="13" s="1"/>
  <c r="AV47" i="13" s="1"/>
  <c r="AV21" i="13" s="1"/>
  <c r="AU84" i="13"/>
  <c r="EA84" i="13" s="1"/>
  <c r="AT84" i="13"/>
  <c r="AT83" i="13" s="1"/>
  <c r="AT47" i="13" s="1"/>
  <c r="AT21" i="13" s="1"/>
  <c r="AS84" i="13"/>
  <c r="AR84" i="13"/>
  <c r="AR83" i="13" s="1"/>
  <c r="AR47" i="13" s="1"/>
  <c r="AR21" i="13" s="1"/>
  <c r="AQ84" i="13"/>
  <c r="AP84" i="13"/>
  <c r="AP83" i="13" s="1"/>
  <c r="AO84" i="13"/>
  <c r="AN84" i="13"/>
  <c r="AN83" i="13" s="1"/>
  <c r="AN47" i="13" s="1"/>
  <c r="AN21" i="13" s="1"/>
  <c r="AM84" i="13"/>
  <c r="AL84" i="13"/>
  <c r="AK84" i="13"/>
  <c r="AJ84" i="13"/>
  <c r="AI84" i="13"/>
  <c r="EC84" i="13" s="1"/>
  <c r="EC83" i="13" s="1"/>
  <c r="AH84" i="13"/>
  <c r="AG84" i="13"/>
  <c r="AF84" i="13"/>
  <c r="AF83" i="13" s="1"/>
  <c r="AF47" i="13" s="1"/>
  <c r="AF21" i="13" s="1"/>
  <c r="AE84" i="13"/>
  <c r="AD84" i="13"/>
  <c r="AD83" i="13" s="1"/>
  <c r="AD47" i="13" s="1"/>
  <c r="AD21" i="13" s="1"/>
  <c r="AC84" i="13"/>
  <c r="AB84" i="13"/>
  <c r="AB83" i="13" s="1"/>
  <c r="AB47" i="13" s="1"/>
  <c r="AB21" i="13" s="1"/>
  <c r="AA84" i="13"/>
  <c r="Z84" i="13"/>
  <c r="Z83" i="13" s="1"/>
  <c r="Y84" i="13"/>
  <c r="X84" i="13"/>
  <c r="X83" i="13" s="1"/>
  <c r="X47" i="13" s="1"/>
  <c r="X21" i="13" s="1"/>
  <c r="W84" i="13"/>
  <c r="V84" i="13"/>
  <c r="V83" i="13" s="1"/>
  <c r="U84" i="13"/>
  <c r="T84" i="13"/>
  <c r="T83" i="13" s="1"/>
  <c r="T47" i="13" s="1"/>
  <c r="T21" i="13" s="1"/>
  <c r="S84" i="13"/>
  <c r="R84" i="13"/>
  <c r="R83" i="13" s="1"/>
  <c r="P84" i="13"/>
  <c r="O84" i="13"/>
  <c r="O83" i="13" s="1"/>
  <c r="L84" i="13"/>
  <c r="L83" i="13" s="1"/>
  <c r="J84" i="13"/>
  <c r="J83" i="13" s="1"/>
  <c r="I84" i="13"/>
  <c r="H84" i="13"/>
  <c r="H83" i="13" s="1"/>
  <c r="H47" i="13" s="1"/>
  <c r="H21" i="13" s="1"/>
  <c r="G84" i="13"/>
  <c r="F84" i="13"/>
  <c r="F83" i="13" s="1"/>
  <c r="E84" i="13"/>
  <c r="D84" i="13"/>
  <c r="D83" i="13" s="1"/>
  <c r="D47" i="13" s="1"/>
  <c r="D21" i="13" s="1"/>
  <c r="EL83" i="13"/>
  <c r="EK83" i="13"/>
  <c r="EJ83" i="13"/>
  <c r="EH83" i="13"/>
  <c r="EG83" i="13"/>
  <c r="EA83" i="13"/>
  <c r="DY83" i="13"/>
  <c r="DW83" i="13"/>
  <c r="DU83" i="13"/>
  <c r="DS83" i="13"/>
  <c r="DQ83" i="13"/>
  <c r="DO83" i="13"/>
  <c r="DM83" i="13"/>
  <c r="DK83" i="13"/>
  <c r="DI83" i="13"/>
  <c r="DG83" i="13"/>
  <c r="DE83" i="13"/>
  <c r="DC83" i="13"/>
  <c r="DA83" i="13"/>
  <c r="CY83" i="13"/>
  <c r="CW83" i="13"/>
  <c r="CU83" i="13"/>
  <c r="CS83" i="13"/>
  <c r="CQ83" i="13"/>
  <c r="CO83" i="13"/>
  <c r="CM83" i="13"/>
  <c r="CK83" i="13"/>
  <c r="CI83" i="13"/>
  <c r="CG83" i="13"/>
  <c r="CE83" i="13"/>
  <c r="CC83" i="13"/>
  <c r="CA83" i="13"/>
  <c r="BY83" i="13"/>
  <c r="BW83" i="13"/>
  <c r="BU83" i="13"/>
  <c r="BS83" i="13"/>
  <c r="BQ83" i="13"/>
  <c r="BO83" i="13"/>
  <c r="BM83" i="13"/>
  <c r="BK83" i="13"/>
  <c r="BI83" i="13"/>
  <c r="BG83" i="13"/>
  <c r="BE83" i="13"/>
  <c r="BC83" i="13"/>
  <c r="BA83" i="13"/>
  <c r="AY83" i="13"/>
  <c r="AW83" i="13"/>
  <c r="AU83" i="13"/>
  <c r="AS83" i="13"/>
  <c r="AQ83" i="13"/>
  <c r="AO83" i="13"/>
  <c r="AM83" i="13"/>
  <c r="AK83" i="13"/>
  <c r="AI83" i="13"/>
  <c r="AG83" i="13"/>
  <c r="AE83" i="13"/>
  <c r="AE47" i="13" s="1"/>
  <c r="AE21" i="13" s="1"/>
  <c r="AC83" i="13"/>
  <c r="AA83" i="13"/>
  <c r="Y83" i="13"/>
  <c r="W83" i="13"/>
  <c r="W47" i="13" s="1"/>
  <c r="U83" i="13"/>
  <c r="S83" i="13"/>
  <c r="P83" i="13"/>
  <c r="N83" i="13"/>
  <c r="I83" i="13"/>
  <c r="G83" i="13"/>
  <c r="E83" i="13"/>
  <c r="EF82" i="13"/>
  <c r="EE82" i="13"/>
  <c r="ED82" i="13"/>
  <c r="EC82" i="13"/>
  <c r="EB82" i="13"/>
  <c r="EA82" i="13"/>
  <c r="DZ82" i="13"/>
  <c r="EF81" i="13"/>
  <c r="EE81" i="13"/>
  <c r="ED81" i="13"/>
  <c r="EC81" i="13"/>
  <c r="EB81" i="13"/>
  <c r="EA81" i="13"/>
  <c r="DZ81" i="13"/>
  <c r="EF80" i="13"/>
  <c r="EE80" i="13"/>
  <c r="ED80" i="13"/>
  <c r="EC80" i="13"/>
  <c r="EB80" i="13"/>
  <c r="EA80" i="13"/>
  <c r="DZ80" i="13"/>
  <c r="EF79" i="13"/>
  <c r="EE79" i="13"/>
  <c r="ED79" i="13"/>
  <c r="EC79" i="13"/>
  <c r="EB79" i="13"/>
  <c r="EA79" i="13"/>
  <c r="DZ79" i="13"/>
  <c r="EF78" i="13"/>
  <c r="EE78" i="13"/>
  <c r="ED78" i="13"/>
  <c r="EC78" i="13"/>
  <c r="EB78" i="13"/>
  <c r="EA78" i="13"/>
  <c r="DZ78" i="13"/>
  <c r="EF77" i="13"/>
  <c r="EE77" i="13"/>
  <c r="ED77" i="13"/>
  <c r="EC77" i="13"/>
  <c r="EB77" i="13"/>
  <c r="EA77" i="13"/>
  <c r="DZ77" i="13"/>
  <c r="EF76" i="13"/>
  <c r="EE76" i="13"/>
  <c r="ED76" i="13"/>
  <c r="EC76" i="13"/>
  <c r="EB76" i="13"/>
  <c r="EA76" i="13"/>
  <c r="DZ76" i="13"/>
  <c r="EF75" i="13"/>
  <c r="EE75" i="13"/>
  <c r="ED75" i="13"/>
  <c r="EC75" i="13"/>
  <c r="EB75" i="13"/>
  <c r="EA75" i="13"/>
  <c r="DZ75" i="13"/>
  <c r="EF74" i="13"/>
  <c r="EE74" i="13"/>
  <c r="ED74" i="13"/>
  <c r="EC74" i="13"/>
  <c r="EB74" i="13"/>
  <c r="EA74" i="13"/>
  <c r="DZ74" i="13"/>
  <c r="EF73" i="13"/>
  <c r="EE73" i="13"/>
  <c r="ED73" i="13"/>
  <c r="EC73" i="13"/>
  <c r="EB73" i="13"/>
  <c r="EA73" i="13"/>
  <c r="DZ73" i="13"/>
  <c r="EF72" i="13"/>
  <c r="EE72" i="13"/>
  <c r="ED72" i="13"/>
  <c r="EC72" i="13"/>
  <c r="EB72" i="13"/>
  <c r="EA72" i="13"/>
  <c r="DZ72" i="13"/>
  <c r="EF71" i="13"/>
  <c r="EE71" i="13"/>
  <c r="ED71" i="13"/>
  <c r="EC71" i="13"/>
  <c r="EB71" i="13"/>
  <c r="EA71" i="13"/>
  <c r="DZ71" i="13"/>
  <c r="Q71" i="13"/>
  <c r="P71" i="13"/>
  <c r="O71" i="13"/>
  <c r="N71" i="13"/>
  <c r="L71" i="13"/>
  <c r="K71" i="13"/>
  <c r="EF70" i="13"/>
  <c r="EE70" i="13"/>
  <c r="ED70" i="13"/>
  <c r="EC70" i="13"/>
  <c r="EB70" i="13"/>
  <c r="EA70" i="13"/>
  <c r="DZ70" i="13"/>
  <c r="Q70" i="13"/>
  <c r="P70" i="13"/>
  <c r="O70" i="13"/>
  <c r="N70" i="13"/>
  <c r="L70" i="13"/>
  <c r="K70" i="13"/>
  <c r="EF69" i="13"/>
  <c r="EE69" i="13"/>
  <c r="ED69" i="13"/>
  <c r="EC69" i="13"/>
  <c r="EB69" i="13"/>
  <c r="EA69" i="13"/>
  <c r="DZ69" i="13"/>
  <c r="EF68" i="13"/>
  <c r="EE68" i="13"/>
  <c r="ED68" i="13"/>
  <c r="EC68" i="13"/>
  <c r="EB68" i="13"/>
  <c r="EA68" i="13"/>
  <c r="DZ68" i="13"/>
  <c r="Q68" i="13"/>
  <c r="P68" i="13"/>
  <c r="N68" i="13"/>
  <c r="M68" i="13"/>
  <c r="M53" i="13" s="1"/>
  <c r="M52" i="13" s="1"/>
  <c r="L68" i="13"/>
  <c r="K68" i="13"/>
  <c r="EF67" i="13"/>
  <c r="EE67" i="13"/>
  <c r="ED67" i="13"/>
  <c r="EC67" i="13"/>
  <c r="EB67" i="13"/>
  <c r="EA67" i="13"/>
  <c r="DZ67" i="13"/>
  <c r="Q67" i="13"/>
  <c r="P67" i="13"/>
  <c r="O67" i="13"/>
  <c r="N67" i="13"/>
  <c r="L67" i="13"/>
  <c r="K67" i="13"/>
  <c r="EF66" i="13"/>
  <c r="EE66" i="13"/>
  <c r="ED66" i="13"/>
  <c r="EC66" i="13"/>
  <c r="EB66" i="13"/>
  <c r="EA66" i="13"/>
  <c r="DZ66" i="13"/>
  <c r="EF65" i="13"/>
  <c r="EE65" i="13"/>
  <c r="ED65" i="13"/>
  <c r="EC65" i="13"/>
  <c r="EB65" i="13"/>
  <c r="EA65" i="13"/>
  <c r="DZ65" i="13"/>
  <c r="Q65" i="13"/>
  <c r="P65" i="13"/>
  <c r="O65" i="13"/>
  <c r="N65" i="13"/>
  <c r="L65" i="13"/>
  <c r="K65" i="13"/>
  <c r="EF64" i="13"/>
  <c r="EE64" i="13"/>
  <c r="ED64" i="13"/>
  <c r="EC64" i="13"/>
  <c r="EB64" i="13"/>
  <c r="EA64" i="13"/>
  <c r="DZ64" i="13"/>
  <c r="Q64" i="13"/>
  <c r="P64" i="13"/>
  <c r="O64" i="13"/>
  <c r="N64" i="13"/>
  <c r="L64" i="13"/>
  <c r="K64" i="13"/>
  <c r="EF63" i="13"/>
  <c r="EE63" i="13"/>
  <c r="ED63" i="13"/>
  <c r="EC63" i="13"/>
  <c r="EB63" i="13"/>
  <c r="EA63" i="13"/>
  <c r="DZ63" i="13"/>
  <c r="Q63" i="13"/>
  <c r="P63" i="13"/>
  <c r="O63" i="13"/>
  <c r="N63" i="13"/>
  <c r="L63" i="13"/>
  <c r="K63" i="13"/>
  <c r="EF62" i="13"/>
  <c r="EE62" i="13"/>
  <c r="ED62" i="13"/>
  <c r="EC62" i="13"/>
  <c r="EA62" i="13"/>
  <c r="DZ62" i="13"/>
  <c r="AH62" i="13"/>
  <c r="Q62" i="13"/>
  <c r="P62" i="13"/>
  <c r="O62" i="13"/>
  <c r="N62" i="13"/>
  <c r="L62" i="13"/>
  <c r="K62" i="13"/>
  <c r="F62" i="13"/>
  <c r="EF61" i="13"/>
  <c r="EE61" i="13"/>
  <c r="ED61" i="13"/>
  <c r="EC61" i="13"/>
  <c r="EB61" i="13"/>
  <c r="EA61" i="13"/>
  <c r="DZ61" i="13"/>
  <c r="Q61" i="13"/>
  <c r="P61" i="13"/>
  <c r="O61" i="13"/>
  <c r="N61" i="13"/>
  <c r="L61" i="13"/>
  <c r="K61" i="13"/>
  <c r="EF60" i="13"/>
  <c r="EE60" i="13"/>
  <c r="ED60" i="13"/>
  <c r="EC60" i="13"/>
  <c r="EB60" i="13"/>
  <c r="EA60" i="13"/>
  <c r="DZ60" i="13"/>
  <c r="Q60" i="13"/>
  <c r="P60" i="13"/>
  <c r="O60" i="13"/>
  <c r="N60" i="13"/>
  <c r="L60" i="13"/>
  <c r="K60" i="13"/>
  <c r="EF59" i="13"/>
  <c r="EE59" i="13"/>
  <c r="ED59" i="13"/>
  <c r="EC59" i="13"/>
  <c r="EB59" i="13"/>
  <c r="EA59" i="13"/>
  <c r="DZ59" i="13"/>
  <c r="Q59" i="13"/>
  <c r="P59" i="13"/>
  <c r="O59" i="13"/>
  <c r="N59" i="13"/>
  <c r="L59" i="13"/>
  <c r="K59" i="13"/>
  <c r="EF56" i="13"/>
  <c r="EE56" i="13"/>
  <c r="ED56" i="13"/>
  <c r="EC56" i="13"/>
  <c r="EB56" i="13"/>
  <c r="EA56" i="13"/>
  <c r="DZ56" i="13"/>
  <c r="Q56" i="13"/>
  <c r="P56" i="13"/>
  <c r="O56" i="13"/>
  <c r="N56" i="13"/>
  <c r="L56" i="13"/>
  <c r="K56" i="13"/>
  <c r="EF55" i="13"/>
  <c r="EE55" i="13"/>
  <c r="ED55" i="13"/>
  <c r="EC55" i="13"/>
  <c r="EB55" i="13"/>
  <c r="EA55" i="13"/>
  <c r="DZ55" i="13"/>
  <c r="Q55" i="13"/>
  <c r="P55" i="13"/>
  <c r="O55" i="13"/>
  <c r="N55" i="13"/>
  <c r="L55" i="13"/>
  <c r="K55" i="13"/>
  <c r="EF54" i="13"/>
  <c r="EE54" i="13"/>
  <c r="EE53" i="13" s="1"/>
  <c r="EE52" i="13" s="1"/>
  <c r="ED54" i="13"/>
  <c r="EC54" i="13"/>
  <c r="EB54" i="13"/>
  <c r="EA54" i="13"/>
  <c r="DZ54" i="13"/>
  <c r="DZ53" i="13" s="1"/>
  <c r="DZ52" i="13" s="1"/>
  <c r="Q54" i="13"/>
  <c r="P54" i="13"/>
  <c r="O54" i="13"/>
  <c r="O53" i="13" s="1"/>
  <c r="O52" i="13" s="1"/>
  <c r="N54" i="13"/>
  <c r="L54" i="13"/>
  <c r="K54" i="13"/>
  <c r="EM53" i="13"/>
  <c r="EM52" i="13" s="1"/>
  <c r="EM47" i="13" s="1"/>
  <c r="EM21" i="13" s="1"/>
  <c r="EL53" i="13"/>
  <c r="EK53" i="13"/>
  <c r="EJ53" i="13"/>
  <c r="EI53" i="13"/>
  <c r="EI52" i="13" s="1"/>
  <c r="EH53" i="13"/>
  <c r="EG53" i="13"/>
  <c r="ED53" i="13"/>
  <c r="EA53" i="13"/>
  <c r="EA52" i="13" s="1"/>
  <c r="DY53" i="13"/>
  <c r="DX53" i="13"/>
  <c r="DW53" i="13"/>
  <c r="DV53" i="13"/>
  <c r="DU53" i="13"/>
  <c r="DT53" i="13"/>
  <c r="DS53" i="13"/>
  <c r="DR53" i="13"/>
  <c r="DQ53" i="13"/>
  <c r="DP53" i="13"/>
  <c r="DO53" i="13"/>
  <c r="DN53" i="13"/>
  <c r="DM53" i="13"/>
  <c r="DL53" i="13"/>
  <c r="DK53" i="13"/>
  <c r="DJ53" i="13"/>
  <c r="DI53" i="13"/>
  <c r="DH53" i="13"/>
  <c r="DG53" i="13"/>
  <c r="DF53" i="13"/>
  <c r="DE53" i="13"/>
  <c r="DD53" i="13"/>
  <c r="DC53" i="13"/>
  <c r="DB53" i="13"/>
  <c r="DA53" i="13"/>
  <c r="CZ53" i="13"/>
  <c r="CY53" i="13"/>
  <c r="CX53" i="13"/>
  <c r="CW53" i="13"/>
  <c r="CV53" i="13"/>
  <c r="CU53" i="13"/>
  <c r="CT53" i="13"/>
  <c r="CS53" i="13"/>
  <c r="CR53" i="13"/>
  <c r="CQ53" i="13"/>
  <c r="CP53" i="13"/>
  <c r="CO53" i="13"/>
  <c r="CN53" i="13"/>
  <c r="CM53" i="13"/>
  <c r="CL53" i="13"/>
  <c r="CK53" i="13"/>
  <c r="CJ53" i="13"/>
  <c r="CI53" i="13"/>
  <c r="CH53" i="13"/>
  <c r="CG53" i="13"/>
  <c r="CF53" i="13"/>
  <c r="CE53" i="13"/>
  <c r="CD53" i="13"/>
  <c r="CC53" i="13"/>
  <c r="CB53" i="13"/>
  <c r="CA53" i="13"/>
  <c r="BZ53" i="13"/>
  <c r="BY53" i="13"/>
  <c r="BX53" i="13"/>
  <c r="BW53" i="13"/>
  <c r="BV53" i="13"/>
  <c r="BU53" i="13"/>
  <c r="BT53" i="13"/>
  <c r="BS53" i="13"/>
  <c r="BR53" i="13"/>
  <c r="BQ53" i="13"/>
  <c r="BP53" i="13"/>
  <c r="BO53" i="13"/>
  <c r="BN53" i="13"/>
  <c r="BM53" i="13"/>
  <c r="BL53" i="13"/>
  <c r="BK53" i="13"/>
  <c r="BJ53" i="13"/>
  <c r="BI53" i="13"/>
  <c r="BH53" i="13"/>
  <c r="BG53" i="13"/>
  <c r="BF53" i="13"/>
  <c r="BE53" i="13"/>
  <c r="BD53" i="13"/>
  <c r="BC53" i="13"/>
  <c r="BB53" i="13"/>
  <c r="BA53" i="13"/>
  <c r="AZ53" i="13"/>
  <c r="AY53" i="13"/>
  <c r="AX53" i="13"/>
  <c r="AW53" i="13"/>
  <c r="AV53" i="13"/>
  <c r="AU53" i="13"/>
  <c r="AT53" i="13"/>
  <c r="AS53" i="13"/>
  <c r="AR53" i="13"/>
  <c r="AQ53" i="13"/>
  <c r="AP53" i="13"/>
  <c r="AO53" i="13"/>
  <c r="AN53" i="13"/>
  <c r="AM53" i="13"/>
  <c r="AL53" i="13"/>
  <c r="AK53" i="13"/>
  <c r="AJ53" i="13"/>
  <c r="AI53" i="13"/>
  <c r="AG53" i="13"/>
  <c r="AG52" i="13" s="1"/>
  <c r="AF53" i="13"/>
  <c r="AE53" i="13"/>
  <c r="AD53" i="13"/>
  <c r="AC53" i="13"/>
  <c r="AC52" i="13" s="1"/>
  <c r="AB53" i="13"/>
  <c r="AA53" i="13"/>
  <c r="Z53" i="13"/>
  <c r="Y53" i="13"/>
  <c r="Y52" i="13" s="1"/>
  <c r="X53" i="13"/>
  <c r="W53" i="13"/>
  <c r="V53" i="13"/>
  <c r="U53" i="13"/>
  <c r="U52" i="13" s="1"/>
  <c r="U47" i="13" s="1"/>
  <c r="U21" i="13" s="1"/>
  <c r="U19" i="13" s="1"/>
  <c r="T53" i="13"/>
  <c r="S53" i="13"/>
  <c r="R53" i="13"/>
  <c r="Q53" i="13"/>
  <c r="Q52" i="13" s="1"/>
  <c r="N53" i="13"/>
  <c r="N52" i="13" s="1"/>
  <c r="K53" i="13"/>
  <c r="J53" i="13"/>
  <c r="I53" i="13"/>
  <c r="I52" i="13" s="1"/>
  <c r="H53" i="13"/>
  <c r="G53" i="13"/>
  <c r="F53" i="13"/>
  <c r="E53" i="13"/>
  <c r="E52" i="13" s="1"/>
  <c r="E47" i="13" s="1"/>
  <c r="E21" i="13" s="1"/>
  <c r="D53" i="13"/>
  <c r="EL52" i="13"/>
  <c r="EK52" i="13"/>
  <c r="EJ52" i="13"/>
  <c r="EH52" i="13"/>
  <c r="EG52" i="13"/>
  <c r="ED52" i="13"/>
  <c r="DY52" i="13"/>
  <c r="DX52" i="13"/>
  <c r="DW52" i="13"/>
  <c r="DV52" i="13"/>
  <c r="DU52" i="13"/>
  <c r="DT52" i="13"/>
  <c r="DS52" i="13"/>
  <c r="DR52" i="13"/>
  <c r="DQ52" i="13"/>
  <c r="DP52" i="13"/>
  <c r="DO52" i="13"/>
  <c r="DO47" i="13" s="1"/>
  <c r="DN52" i="13"/>
  <c r="DM52" i="13"/>
  <c r="DM47" i="13" s="1"/>
  <c r="DM21" i="13" s="1"/>
  <c r="DM19" i="13" s="1"/>
  <c r="DL52" i="13"/>
  <c r="DK52" i="13"/>
  <c r="DJ52" i="13"/>
  <c r="DI52" i="13"/>
  <c r="DH52" i="13"/>
  <c r="DG52" i="13"/>
  <c r="DF52" i="13"/>
  <c r="DE52" i="13"/>
  <c r="DE47" i="13" s="1"/>
  <c r="DE21" i="13" s="1"/>
  <c r="DE19" i="13" s="1"/>
  <c r="DD52" i="13"/>
  <c r="DC52" i="13"/>
  <c r="DB52" i="13"/>
  <c r="DA52" i="13"/>
  <c r="CZ52" i="13"/>
  <c r="CY52" i="13"/>
  <c r="CY47" i="13" s="1"/>
  <c r="CX52" i="13"/>
  <c r="CW52" i="13"/>
  <c r="CW47" i="13" s="1"/>
  <c r="CW21" i="13" s="1"/>
  <c r="CV52" i="13"/>
  <c r="CU52" i="13"/>
  <c r="CT52" i="13"/>
  <c r="CS52" i="13"/>
  <c r="CR52" i="13"/>
  <c r="CQ52" i="13"/>
  <c r="CP52" i="13"/>
  <c r="CO52" i="13"/>
  <c r="CN52" i="13"/>
  <c r="CM52" i="13"/>
  <c r="CL52" i="13"/>
  <c r="CK52" i="13"/>
  <c r="CJ52" i="13"/>
  <c r="CI52" i="13"/>
  <c r="CI47" i="13" s="1"/>
  <c r="CH52" i="13"/>
  <c r="CG52" i="13"/>
  <c r="CG47" i="13" s="1"/>
  <c r="CG21" i="13" s="1"/>
  <c r="CG19" i="13" s="1"/>
  <c r="CF52" i="13"/>
  <c r="CE52" i="13"/>
  <c r="CD52" i="13"/>
  <c r="CC52" i="13"/>
  <c r="CB52" i="13"/>
  <c r="CA52" i="13"/>
  <c r="BZ52" i="13"/>
  <c r="BY52" i="13"/>
  <c r="BY47" i="13" s="1"/>
  <c r="BY21" i="13" s="1"/>
  <c r="BY19" i="13" s="1"/>
  <c r="BX52" i="13"/>
  <c r="BW52" i="13"/>
  <c r="BV52" i="13"/>
  <c r="BU52" i="13"/>
  <c r="BT52" i="13"/>
  <c r="BS52" i="13"/>
  <c r="BS47" i="13" s="1"/>
  <c r="BR52" i="13"/>
  <c r="BQ52" i="13"/>
  <c r="BQ47" i="13" s="1"/>
  <c r="BQ21" i="13" s="1"/>
  <c r="BP52" i="13"/>
  <c r="BO52" i="13"/>
  <c r="BN52" i="13"/>
  <c r="BM52" i="13"/>
  <c r="BL52" i="13"/>
  <c r="BK52" i="13"/>
  <c r="BJ52" i="13"/>
  <c r="BI52" i="13"/>
  <c r="BH52" i="13"/>
  <c r="BG52" i="13"/>
  <c r="BF52" i="13"/>
  <c r="BE52" i="13"/>
  <c r="BD52" i="13"/>
  <c r="BC52" i="13"/>
  <c r="BC47" i="13" s="1"/>
  <c r="BB52" i="13"/>
  <c r="BA52" i="13"/>
  <c r="BA47" i="13" s="1"/>
  <c r="BA21" i="13" s="1"/>
  <c r="BA19" i="13" s="1"/>
  <c r="AZ52" i="13"/>
  <c r="AY52" i="13"/>
  <c r="AX52" i="13"/>
  <c r="AW52" i="13"/>
  <c r="AV52" i="13"/>
  <c r="AU52" i="13"/>
  <c r="AT52" i="13"/>
  <c r="AS52" i="13"/>
  <c r="AS47" i="13" s="1"/>
  <c r="AS21" i="13" s="1"/>
  <c r="AS19" i="13" s="1"/>
  <c r="AR52" i="13"/>
  <c r="AQ52" i="13"/>
  <c r="AP52" i="13"/>
  <c r="AO52" i="13"/>
  <c r="AN52" i="13"/>
  <c r="AM52" i="13"/>
  <c r="AM47" i="13" s="1"/>
  <c r="AL52" i="13"/>
  <c r="AK52" i="13"/>
  <c r="AK47" i="13" s="1"/>
  <c r="AK21" i="13" s="1"/>
  <c r="AJ52" i="13"/>
  <c r="AI52" i="13"/>
  <c r="AF52" i="13"/>
  <c r="AE52" i="13"/>
  <c r="AD52" i="13"/>
  <c r="AB52" i="13"/>
  <c r="AA52" i="13"/>
  <c r="Z52" i="13"/>
  <c r="X52" i="13"/>
  <c r="W52" i="13"/>
  <c r="V52" i="13"/>
  <c r="T52" i="13"/>
  <c r="S52" i="13"/>
  <c r="R52" i="13"/>
  <c r="K52" i="13"/>
  <c r="J52" i="13"/>
  <c r="H52" i="13"/>
  <c r="G52" i="13"/>
  <c r="F52" i="13"/>
  <c r="D52" i="13"/>
  <c r="EF51" i="13"/>
  <c r="EE51" i="13"/>
  <c r="ED51" i="13"/>
  <c r="EC51" i="13"/>
  <c r="EB51" i="13"/>
  <c r="EA51" i="13"/>
  <c r="DZ51" i="13"/>
  <c r="EF50" i="13"/>
  <c r="EE50" i="13"/>
  <c r="EE49" i="13" s="1"/>
  <c r="EE48" i="13" s="1"/>
  <c r="ED50" i="13"/>
  <c r="ED49" i="13" s="1"/>
  <c r="EC50" i="13"/>
  <c r="EC49" i="13" s="1"/>
  <c r="EB50" i="13"/>
  <c r="EA50" i="13"/>
  <c r="EA49" i="13" s="1"/>
  <c r="DZ50" i="13"/>
  <c r="DZ49" i="13" s="1"/>
  <c r="EM49" i="13"/>
  <c r="EL49" i="13"/>
  <c r="EK49" i="13"/>
  <c r="EJ49" i="13"/>
  <c r="EJ48" i="13" s="1"/>
  <c r="EJ47" i="13" s="1"/>
  <c r="EJ21" i="13" s="1"/>
  <c r="EI49" i="13"/>
  <c r="EH49" i="13"/>
  <c r="EG49" i="13"/>
  <c r="EF49" i="13"/>
  <c r="EF48" i="13" s="1"/>
  <c r="EB49" i="13"/>
  <c r="EB48" i="13" s="1"/>
  <c r="DY49" i="13"/>
  <c r="DX49" i="13"/>
  <c r="DW49" i="13"/>
  <c r="DV49" i="13"/>
  <c r="DU49" i="13"/>
  <c r="DT49" i="13"/>
  <c r="DS49" i="13"/>
  <c r="DR49" i="13"/>
  <c r="DQ49" i="13"/>
  <c r="DP49" i="13"/>
  <c r="DO49" i="13"/>
  <c r="DN49" i="13"/>
  <c r="DM49" i="13"/>
  <c r="DL49" i="13"/>
  <c r="DK49" i="13"/>
  <c r="DJ49" i="13"/>
  <c r="DI49" i="13"/>
  <c r="DH49" i="13"/>
  <c r="DG49" i="13"/>
  <c r="DF49" i="13"/>
  <c r="DE49" i="13"/>
  <c r="DD49" i="13"/>
  <c r="DC49" i="13"/>
  <c r="DB49" i="13"/>
  <c r="DA49" i="13"/>
  <c r="CZ49" i="13"/>
  <c r="CY49" i="13"/>
  <c r="CX49" i="13"/>
  <c r="CW49" i="13"/>
  <c r="CV49" i="13"/>
  <c r="CU49" i="13"/>
  <c r="CT49" i="13"/>
  <c r="CS49" i="13"/>
  <c r="CR49" i="13"/>
  <c r="CQ49" i="13"/>
  <c r="CP49" i="13"/>
  <c r="CO49" i="13"/>
  <c r="CN49" i="13"/>
  <c r="CM49" i="13"/>
  <c r="CL49" i="13"/>
  <c r="CK49" i="13"/>
  <c r="CJ49" i="13"/>
  <c r="CI49" i="13"/>
  <c r="CH49" i="13"/>
  <c r="CG49" i="13"/>
  <c r="CF49" i="13"/>
  <c r="CE49" i="13"/>
  <c r="CD49" i="13"/>
  <c r="CC49" i="13"/>
  <c r="CB49" i="13"/>
  <c r="CA49" i="13"/>
  <c r="BZ49" i="13"/>
  <c r="BY49" i="13"/>
  <c r="BX49" i="13"/>
  <c r="BW49" i="13"/>
  <c r="BV49" i="13"/>
  <c r="BU49" i="13"/>
  <c r="BT49" i="13"/>
  <c r="BS49" i="13"/>
  <c r="BR49" i="13"/>
  <c r="BQ49" i="13"/>
  <c r="BP49" i="13"/>
  <c r="BO49" i="13"/>
  <c r="BN49" i="13"/>
  <c r="BM49" i="13"/>
  <c r="BL49" i="13"/>
  <c r="BK49" i="13"/>
  <c r="BJ49" i="13"/>
  <c r="BI49" i="13"/>
  <c r="BH49" i="13"/>
  <c r="BG49" i="13"/>
  <c r="BF49" i="13"/>
  <c r="BE49" i="13"/>
  <c r="BD49" i="13"/>
  <c r="BC49" i="13"/>
  <c r="BB49" i="13"/>
  <c r="BA49" i="13"/>
  <c r="AZ49" i="13"/>
  <c r="AY49" i="13"/>
  <c r="AX49" i="13"/>
  <c r="AW49" i="13"/>
  <c r="AV49" i="13"/>
  <c r="AU49" i="13"/>
  <c r="AT49" i="13"/>
  <c r="AS49" i="13"/>
  <c r="AR49" i="13"/>
  <c r="AQ49" i="13"/>
  <c r="AP49" i="13"/>
  <c r="AO49" i="13"/>
  <c r="AN49" i="13"/>
  <c r="AM49" i="13"/>
  <c r="AL49" i="13"/>
  <c r="AK49" i="13"/>
  <c r="AJ49" i="13"/>
  <c r="AI49" i="13"/>
  <c r="AH49" i="13"/>
  <c r="AG49" i="13"/>
  <c r="AF49" i="13"/>
  <c r="AE49" i="13"/>
  <c r="AD49" i="13"/>
  <c r="AC49" i="13"/>
  <c r="AB49" i="13"/>
  <c r="AA49" i="13"/>
  <c r="Z49" i="13"/>
  <c r="Y49" i="13"/>
  <c r="X49" i="13"/>
  <c r="W49" i="13"/>
  <c r="V49" i="13"/>
  <c r="U49" i="13"/>
  <c r="T49" i="13"/>
  <c r="S49" i="13"/>
  <c r="R49" i="13"/>
  <c r="Q49" i="13"/>
  <c r="P49" i="13"/>
  <c r="O49" i="13"/>
  <c r="N49" i="13"/>
  <c r="M49" i="13"/>
  <c r="L49" i="13"/>
  <c r="K49" i="13"/>
  <c r="J49" i="13"/>
  <c r="I49" i="13"/>
  <c r="H49" i="13"/>
  <c r="G49" i="13"/>
  <c r="F49" i="13"/>
  <c r="E49" i="13"/>
  <c r="D49" i="13"/>
  <c r="EM48" i="13"/>
  <c r="EL48" i="13"/>
  <c r="EK48" i="13"/>
  <c r="EI48" i="13"/>
  <c r="EH48" i="13"/>
  <c r="EG48" i="13"/>
  <c r="EG47" i="13" s="1"/>
  <c r="EG21" i="13" s="1"/>
  <c r="EG19" i="13" s="1"/>
  <c r="ED48" i="13"/>
  <c r="EC48" i="13"/>
  <c r="EA48" i="13"/>
  <c r="DZ48" i="13"/>
  <c r="DY48" i="13"/>
  <c r="DX48" i="13"/>
  <c r="DW48" i="13"/>
  <c r="DV48" i="13"/>
  <c r="DU48" i="13"/>
  <c r="DU47" i="13" s="1"/>
  <c r="DU21" i="13" s="1"/>
  <c r="DT48" i="13"/>
  <c r="DS48" i="13"/>
  <c r="DR48" i="13"/>
  <c r="DQ48" i="13"/>
  <c r="DP48" i="13"/>
  <c r="DO48" i="13"/>
  <c r="DN48" i="13"/>
  <c r="DM48" i="13"/>
  <c r="DL48" i="13"/>
  <c r="DK48" i="13"/>
  <c r="DJ48" i="13"/>
  <c r="DI48" i="13"/>
  <c r="DH48" i="13"/>
  <c r="DG48" i="13"/>
  <c r="DF48" i="13"/>
  <c r="DE48" i="13"/>
  <c r="DD48" i="13"/>
  <c r="DC48" i="13"/>
  <c r="DB48" i="13"/>
  <c r="DA48" i="13"/>
  <c r="CZ48" i="13"/>
  <c r="CY48" i="13"/>
  <c r="CX48" i="13"/>
  <c r="CW48" i="13"/>
  <c r="CV48" i="13"/>
  <c r="CU48" i="13"/>
  <c r="CT48" i="13"/>
  <c r="CS48" i="13"/>
  <c r="CR48" i="13"/>
  <c r="CQ48" i="13"/>
  <c r="CP48" i="13"/>
  <c r="CO48" i="13"/>
  <c r="CO47" i="13" s="1"/>
  <c r="CO21" i="13" s="1"/>
  <c r="CN48" i="13"/>
  <c r="CM48" i="13"/>
  <c r="CL48" i="13"/>
  <c r="CK48" i="13"/>
  <c r="CJ48" i="13"/>
  <c r="CI48" i="13"/>
  <c r="CH48" i="13"/>
  <c r="CG48" i="13"/>
  <c r="CF48" i="13"/>
  <c r="CE48" i="13"/>
  <c r="CD48" i="13"/>
  <c r="CC48" i="13"/>
  <c r="CB48" i="13"/>
  <c r="CA48" i="13"/>
  <c r="BZ48" i="13"/>
  <c r="BY48" i="13"/>
  <c r="BX48" i="13"/>
  <c r="BW48" i="13"/>
  <c r="BV48" i="13"/>
  <c r="BU48" i="13"/>
  <c r="BT48" i="13"/>
  <c r="BS48" i="13"/>
  <c r="BR48" i="13"/>
  <c r="BR47" i="13" s="1"/>
  <c r="BR21" i="13" s="1"/>
  <c r="BQ48" i="13"/>
  <c r="BP48" i="13"/>
  <c r="BO48" i="13"/>
  <c r="BN48" i="13"/>
  <c r="BM48" i="13"/>
  <c r="BL48" i="13"/>
  <c r="BK48" i="13"/>
  <c r="BJ48" i="13"/>
  <c r="BI48" i="13"/>
  <c r="BI47" i="13" s="1"/>
  <c r="BI21" i="13" s="1"/>
  <c r="BH48" i="13"/>
  <c r="BG48" i="13"/>
  <c r="BF48" i="13"/>
  <c r="BE48" i="13"/>
  <c r="BD48" i="13"/>
  <c r="BC48" i="13"/>
  <c r="BB48" i="13"/>
  <c r="BB47" i="13" s="1"/>
  <c r="BB21" i="13" s="1"/>
  <c r="BA48" i="13"/>
  <c r="AZ48" i="13"/>
  <c r="AY48" i="13"/>
  <c r="AX48" i="13"/>
  <c r="AW48" i="13"/>
  <c r="AV48" i="13"/>
  <c r="AU48" i="13"/>
  <c r="AT48" i="13"/>
  <c r="AS48" i="13"/>
  <c r="AR48" i="13"/>
  <c r="AQ48" i="13"/>
  <c r="AP48" i="13"/>
  <c r="AO48" i="13"/>
  <c r="AN48" i="13"/>
  <c r="AM48" i="13"/>
  <c r="AL48" i="13"/>
  <c r="AK48" i="13"/>
  <c r="AJ48" i="13"/>
  <c r="AI48" i="13"/>
  <c r="AH48" i="13"/>
  <c r="AG48" i="13"/>
  <c r="AF48" i="13"/>
  <c r="AE48" i="13"/>
  <c r="AD48" i="13"/>
  <c r="AC48" i="13"/>
  <c r="AC47" i="13" s="1"/>
  <c r="AC21" i="13" s="1"/>
  <c r="AB48" i="13"/>
  <c r="AA48" i="13"/>
  <c r="Z48" i="13"/>
  <c r="Y48" i="13"/>
  <c r="X48" i="13"/>
  <c r="W48" i="13"/>
  <c r="V48" i="13"/>
  <c r="V47" i="13" s="1"/>
  <c r="V21" i="13" s="1"/>
  <c r="U48" i="13"/>
  <c r="T48" i="13"/>
  <c r="S48" i="13"/>
  <c r="R48" i="13"/>
  <c r="Q48" i="13"/>
  <c r="P48" i="13"/>
  <c r="O48" i="13"/>
  <c r="N48" i="13"/>
  <c r="M48" i="13"/>
  <c r="L48" i="13"/>
  <c r="K48" i="13"/>
  <c r="K47" i="13" s="1"/>
  <c r="J48" i="13"/>
  <c r="I48" i="13"/>
  <c r="H48" i="13"/>
  <c r="G48" i="13"/>
  <c r="F48" i="13"/>
  <c r="F47" i="13" s="1"/>
  <c r="F21" i="13" s="1"/>
  <c r="E48" i="13"/>
  <c r="D48" i="13"/>
  <c r="EL47" i="13"/>
  <c r="EK47" i="13"/>
  <c r="EK21" i="13" s="1"/>
  <c r="EH47" i="13"/>
  <c r="EH21" i="13" s="1"/>
  <c r="EH19" i="13" s="1"/>
  <c r="DW47" i="13"/>
  <c r="DR47" i="13"/>
  <c r="DR21" i="13" s="1"/>
  <c r="DJ47" i="13"/>
  <c r="DJ21" i="13" s="1"/>
  <c r="DG47" i="13"/>
  <c r="DB47" i="13"/>
  <c r="DB21" i="13" s="1"/>
  <c r="CT47" i="13"/>
  <c r="CT21" i="13" s="1"/>
  <c r="CQ47" i="13"/>
  <c r="CL47" i="13"/>
  <c r="CL21" i="13" s="1"/>
  <c r="CD47" i="13"/>
  <c r="CD21" i="13" s="1"/>
  <c r="CA47" i="13"/>
  <c r="BV47" i="13"/>
  <c r="BV21" i="13" s="1"/>
  <c r="BN47" i="13"/>
  <c r="BN21" i="13" s="1"/>
  <c r="BK47" i="13"/>
  <c r="BF47" i="13"/>
  <c r="BF21" i="13" s="1"/>
  <c r="AX47" i="13"/>
  <c r="AX21" i="13" s="1"/>
  <c r="AU47" i="13"/>
  <c r="AP47" i="13"/>
  <c r="AP21" i="13" s="1"/>
  <c r="Z47" i="13"/>
  <c r="Z21" i="13" s="1"/>
  <c r="R47" i="13"/>
  <c r="R21" i="13" s="1"/>
  <c r="O47" i="13"/>
  <c r="J47" i="13"/>
  <c r="J21" i="13" s="1"/>
  <c r="G47" i="13"/>
  <c r="EF46" i="13"/>
  <c r="EE46" i="13"/>
  <c r="ED46" i="13"/>
  <c r="EC46" i="13"/>
  <c r="EB46" i="13"/>
  <c r="EA46" i="13"/>
  <c r="DZ46" i="13"/>
  <c r="EF45" i="13"/>
  <c r="EE45" i="13"/>
  <c r="ED45" i="13"/>
  <c r="EC45" i="13"/>
  <c r="EB45" i="13"/>
  <c r="EA45" i="13"/>
  <c r="DZ45" i="13"/>
  <c r="EF44" i="13"/>
  <c r="EE44" i="13"/>
  <c r="ED44" i="13"/>
  <c r="EC44" i="13"/>
  <c r="EB44" i="13"/>
  <c r="EA44" i="13"/>
  <c r="DZ44" i="13"/>
  <c r="EF43" i="13"/>
  <c r="EE43" i="13"/>
  <c r="ED43" i="13"/>
  <c r="EC43" i="13"/>
  <c r="EB43" i="13"/>
  <c r="EA43" i="13"/>
  <c r="DZ43" i="13"/>
  <c r="EF42" i="13"/>
  <c r="EE42" i="13"/>
  <c r="ED42" i="13"/>
  <c r="EC42" i="13"/>
  <c r="EB42" i="13"/>
  <c r="EA42" i="13"/>
  <c r="DZ42" i="13"/>
  <c r="EF41" i="13"/>
  <c r="EE41" i="13"/>
  <c r="ED41" i="13"/>
  <c r="EC41" i="13"/>
  <c r="EB41" i="13"/>
  <c r="EA41" i="13"/>
  <c r="DZ41" i="13"/>
  <c r="EF40" i="13"/>
  <c r="EE40" i="13"/>
  <c r="ED40" i="13"/>
  <c r="EC40" i="13"/>
  <c r="EB40" i="13"/>
  <c r="EA40" i="13"/>
  <c r="DZ40" i="13"/>
  <c r="EF39" i="13"/>
  <c r="EE39" i="13"/>
  <c r="ED39" i="13"/>
  <c r="EC39" i="13"/>
  <c r="EB39" i="13"/>
  <c r="EA39" i="13"/>
  <c r="DZ39" i="13"/>
  <c r="EF38" i="13"/>
  <c r="EE38" i="13"/>
  <c r="ED38" i="13"/>
  <c r="EC38" i="13"/>
  <c r="EB38" i="13"/>
  <c r="EA38" i="13"/>
  <c r="DZ38" i="13"/>
  <c r="EF37" i="13"/>
  <c r="EE37" i="13"/>
  <c r="ED37" i="13"/>
  <c r="EC37" i="13"/>
  <c r="EB37" i="13"/>
  <c r="EA37" i="13"/>
  <c r="DZ37" i="13"/>
  <c r="EF36" i="13"/>
  <c r="EE36" i="13"/>
  <c r="ED36" i="13"/>
  <c r="EC36" i="13"/>
  <c r="EB36" i="13"/>
  <c r="EA36" i="13"/>
  <c r="DZ36" i="13"/>
  <c r="EF35" i="13"/>
  <c r="EE35" i="13"/>
  <c r="ED35" i="13"/>
  <c r="EC35" i="13"/>
  <c r="EB35" i="13"/>
  <c r="EA35" i="13"/>
  <c r="DZ35" i="13"/>
  <c r="EF34" i="13"/>
  <c r="EE34" i="13"/>
  <c r="ED34" i="13"/>
  <c r="EC34" i="13"/>
  <c r="EB34" i="13"/>
  <c r="EA34" i="13"/>
  <c r="DZ34" i="13"/>
  <c r="EF33" i="13"/>
  <c r="EE33" i="13"/>
  <c r="ED33" i="13"/>
  <c r="EC33" i="13"/>
  <c r="EB33" i="13"/>
  <c r="EA33" i="13"/>
  <c r="DZ33" i="13"/>
  <c r="EF32" i="13"/>
  <c r="EE32" i="13"/>
  <c r="ED32" i="13"/>
  <c r="EC32" i="13"/>
  <c r="EB32" i="13"/>
  <c r="EA32" i="13"/>
  <c r="DZ32" i="13"/>
  <c r="EF31" i="13"/>
  <c r="EE31" i="13"/>
  <c r="ED31" i="13"/>
  <c r="EC31" i="13"/>
  <c r="EB31" i="13"/>
  <c r="EA31" i="13"/>
  <c r="DZ31" i="13"/>
  <c r="EF30" i="13"/>
  <c r="EE30" i="13"/>
  <c r="ED30" i="13"/>
  <c r="EC30" i="13"/>
  <c r="EB30" i="13"/>
  <c r="EA30" i="13"/>
  <c r="DZ30" i="13"/>
  <c r="EF29" i="13"/>
  <c r="EE29" i="13"/>
  <c r="EE28" i="13" s="1"/>
  <c r="EE27" i="13" s="1"/>
  <c r="ED29" i="13"/>
  <c r="ED28" i="13" s="1"/>
  <c r="ED27" i="13" s="1"/>
  <c r="ED20" i="13" s="1"/>
  <c r="EC29" i="13"/>
  <c r="EB29" i="13"/>
  <c r="EA29" i="13"/>
  <c r="DZ29" i="13"/>
  <c r="DZ28" i="13" s="1"/>
  <c r="DZ27" i="13" s="1"/>
  <c r="DZ20" i="13" s="1"/>
  <c r="EM28" i="13"/>
  <c r="EL28" i="13"/>
  <c r="EK28" i="13"/>
  <c r="EK27" i="13" s="1"/>
  <c r="EJ28" i="13"/>
  <c r="EI28" i="13"/>
  <c r="EH28" i="13"/>
  <c r="EG28" i="13"/>
  <c r="EG27" i="13" s="1"/>
  <c r="EF28" i="13"/>
  <c r="EF27" i="13" s="1"/>
  <c r="EF20" i="13" s="1"/>
  <c r="EC28" i="13"/>
  <c r="EB28" i="13"/>
  <c r="EB27" i="13" s="1"/>
  <c r="EB20" i="13" s="1"/>
  <c r="EA28" i="13"/>
  <c r="EA27" i="13" s="1"/>
  <c r="DY28" i="13"/>
  <c r="DX28" i="13"/>
  <c r="DW28" i="13"/>
  <c r="DW27" i="13" s="1"/>
  <c r="DW20" i="13" s="1"/>
  <c r="DW19" i="13" s="1"/>
  <c r="DV28" i="13"/>
  <c r="DU28" i="13"/>
  <c r="DT28" i="13"/>
  <c r="DS28" i="13"/>
  <c r="DS27" i="13" s="1"/>
  <c r="DS20" i="13" s="1"/>
  <c r="DR28" i="13"/>
  <c r="DQ28" i="13"/>
  <c r="DP28" i="13"/>
  <c r="DO28" i="13"/>
  <c r="DO27" i="13" s="1"/>
  <c r="DO20" i="13" s="1"/>
  <c r="DO19" i="13" s="1"/>
  <c r="DN28" i="13"/>
  <c r="DM28" i="13"/>
  <c r="DL28" i="13"/>
  <c r="DK28" i="13"/>
  <c r="DK27" i="13" s="1"/>
  <c r="DK20" i="13" s="1"/>
  <c r="DJ28" i="13"/>
  <c r="DI28" i="13"/>
  <c r="DH28" i="13"/>
  <c r="DG28" i="13"/>
  <c r="DG27" i="13" s="1"/>
  <c r="DF28" i="13"/>
  <c r="DE28" i="13"/>
  <c r="DD28" i="13"/>
  <c r="DC28" i="13"/>
  <c r="DC27" i="13" s="1"/>
  <c r="DC20" i="13" s="1"/>
  <c r="DB28" i="13"/>
  <c r="DA28" i="13"/>
  <c r="CZ28" i="13"/>
  <c r="CY28" i="13"/>
  <c r="CY27" i="13" s="1"/>
  <c r="CY20" i="13" s="1"/>
  <c r="CX28" i="13"/>
  <c r="CW28" i="13"/>
  <c r="CV28" i="13"/>
  <c r="CU28" i="13"/>
  <c r="CU27" i="13" s="1"/>
  <c r="CU20" i="13" s="1"/>
  <c r="CT28" i="13"/>
  <c r="CS28" i="13"/>
  <c r="CR28" i="13"/>
  <c r="CQ28" i="13"/>
  <c r="CQ27" i="13" s="1"/>
  <c r="CQ20" i="13" s="1"/>
  <c r="CQ19" i="13" s="1"/>
  <c r="CP28" i="13"/>
  <c r="CO28" i="13"/>
  <c r="CN28" i="13"/>
  <c r="CM28" i="13"/>
  <c r="CM27" i="13" s="1"/>
  <c r="CM20" i="13" s="1"/>
  <c r="CL28" i="13"/>
  <c r="CK28" i="13"/>
  <c r="CJ28" i="13"/>
  <c r="CI28" i="13"/>
  <c r="CI27" i="13" s="1"/>
  <c r="CH28" i="13"/>
  <c r="CG28" i="13"/>
  <c r="CF28" i="13"/>
  <c r="CE28" i="13"/>
  <c r="CE27" i="13" s="1"/>
  <c r="CE20" i="13" s="1"/>
  <c r="CD28" i="13"/>
  <c r="CC28" i="13"/>
  <c r="CB28" i="13"/>
  <c r="CA28" i="13"/>
  <c r="CA27" i="13" s="1"/>
  <c r="BZ28" i="13"/>
  <c r="BY28" i="13"/>
  <c r="BX28" i="13"/>
  <c r="BW28" i="13"/>
  <c r="BW27" i="13" s="1"/>
  <c r="BW20" i="13" s="1"/>
  <c r="BV28" i="13"/>
  <c r="BU28" i="13"/>
  <c r="BT28" i="13"/>
  <c r="BS28" i="13"/>
  <c r="BS27" i="13" s="1"/>
  <c r="BS20" i="13" s="1"/>
  <c r="BR28" i="13"/>
  <c r="BQ28" i="13"/>
  <c r="BP28" i="13"/>
  <c r="BO28" i="13"/>
  <c r="BO27" i="13" s="1"/>
  <c r="BO20" i="13" s="1"/>
  <c r="BN28" i="13"/>
  <c r="BM28" i="13"/>
  <c r="BL28" i="13"/>
  <c r="BK28" i="13"/>
  <c r="BK27" i="13" s="1"/>
  <c r="BK20" i="13" s="1"/>
  <c r="BK19" i="13" s="1"/>
  <c r="BJ28" i="13"/>
  <c r="BI28" i="13"/>
  <c r="BH28" i="13"/>
  <c r="BG28" i="13"/>
  <c r="BG27" i="13" s="1"/>
  <c r="BG20" i="13" s="1"/>
  <c r="BF28" i="13"/>
  <c r="BE28" i="13"/>
  <c r="BD28" i="13"/>
  <c r="BC28" i="13"/>
  <c r="BC27" i="13" s="1"/>
  <c r="BC20" i="13" s="1"/>
  <c r="BC19" i="13" s="1"/>
  <c r="BB28" i="13"/>
  <c r="BA28" i="13"/>
  <c r="AZ28" i="13"/>
  <c r="AY28" i="13"/>
  <c r="AY27" i="13" s="1"/>
  <c r="AY20" i="13" s="1"/>
  <c r="AX28" i="13"/>
  <c r="AW28" i="13"/>
  <c r="AV28" i="13"/>
  <c r="AU28" i="13"/>
  <c r="AU27" i="13" s="1"/>
  <c r="AT28" i="13"/>
  <c r="AS28" i="13"/>
  <c r="AR28" i="13"/>
  <c r="AQ28" i="13"/>
  <c r="AQ27" i="13" s="1"/>
  <c r="AQ20" i="13" s="1"/>
  <c r="AP28" i="13"/>
  <c r="AO28" i="13"/>
  <c r="AN28" i="13"/>
  <c r="AM28" i="13"/>
  <c r="AM27" i="13" s="1"/>
  <c r="AM20" i="13" s="1"/>
  <c r="AL28" i="13"/>
  <c r="AK28" i="13"/>
  <c r="AJ28" i="13"/>
  <c r="AI28" i="13"/>
  <c r="AI27" i="13" s="1"/>
  <c r="AI20" i="13" s="1"/>
  <c r="AH28" i="13"/>
  <c r="AG28" i="13"/>
  <c r="AF28" i="13"/>
  <c r="AE28" i="13"/>
  <c r="AE27" i="13" s="1"/>
  <c r="AE20" i="13" s="1"/>
  <c r="AD28" i="13"/>
  <c r="AC28" i="13"/>
  <c r="AB28" i="13"/>
  <c r="AA28" i="13"/>
  <c r="AA27" i="13" s="1"/>
  <c r="AA20" i="13" s="1"/>
  <c r="Z28" i="13"/>
  <c r="Y28" i="13"/>
  <c r="X28" i="13"/>
  <c r="W28" i="13"/>
  <c r="W27" i="13" s="1"/>
  <c r="V28" i="13"/>
  <c r="U28" i="13"/>
  <c r="T28" i="13"/>
  <c r="S28" i="13"/>
  <c r="S27" i="13" s="1"/>
  <c r="S20" i="13" s="1"/>
  <c r="R28" i="13"/>
  <c r="Q28" i="13"/>
  <c r="P28" i="13"/>
  <c r="O28" i="13"/>
  <c r="O27" i="13" s="1"/>
  <c r="N28" i="13"/>
  <c r="M28" i="13"/>
  <c r="L28" i="13"/>
  <c r="K28" i="13"/>
  <c r="K27" i="13" s="1"/>
  <c r="K20" i="13" s="1"/>
  <c r="J28" i="13"/>
  <c r="I28" i="13"/>
  <c r="H28" i="13"/>
  <c r="G28" i="13"/>
  <c r="G27" i="13" s="1"/>
  <c r="G20" i="13" s="1"/>
  <c r="F28" i="13"/>
  <c r="E28" i="13"/>
  <c r="D28" i="13"/>
  <c r="EM27" i="13"/>
  <c r="EL27" i="13"/>
  <c r="EJ27" i="13"/>
  <c r="EJ20" i="13" s="1"/>
  <c r="EI27" i="13"/>
  <c r="EH27" i="13"/>
  <c r="EC27" i="13"/>
  <c r="EC20" i="13" s="1"/>
  <c r="DY27" i="13"/>
  <c r="DX27" i="13"/>
  <c r="DX20" i="13" s="1"/>
  <c r="DV27" i="13"/>
  <c r="DU27" i="13"/>
  <c r="DT27" i="13"/>
  <c r="DT20" i="13" s="1"/>
  <c r="DT19" i="13" s="1"/>
  <c r="DR27" i="13"/>
  <c r="DQ27" i="13"/>
  <c r="DP27" i="13"/>
  <c r="DP20" i="13" s="1"/>
  <c r="DN27" i="13"/>
  <c r="DM27" i="13"/>
  <c r="DL27" i="13"/>
  <c r="DL20" i="13" s="1"/>
  <c r="DL19" i="13" s="1"/>
  <c r="DJ27" i="13"/>
  <c r="DI27" i="13"/>
  <c r="DH27" i="13"/>
  <c r="DH20" i="13" s="1"/>
  <c r="DF27" i="13"/>
  <c r="DE27" i="13"/>
  <c r="DD27" i="13"/>
  <c r="DD20" i="13" s="1"/>
  <c r="DD19" i="13" s="1"/>
  <c r="DB27" i="13"/>
  <c r="DA27" i="13"/>
  <c r="CZ27" i="13"/>
  <c r="CZ20" i="13" s="1"/>
  <c r="CX27" i="13"/>
  <c r="CW27" i="13"/>
  <c r="CV27" i="13"/>
  <c r="CV20" i="13" s="1"/>
  <c r="CV19" i="13" s="1"/>
  <c r="CT27" i="13"/>
  <c r="CS27" i="13"/>
  <c r="CR27" i="13"/>
  <c r="CR20" i="13" s="1"/>
  <c r="CP27" i="13"/>
  <c r="CO27" i="13"/>
  <c r="CN27" i="13"/>
  <c r="CN20" i="13" s="1"/>
  <c r="CN19" i="13" s="1"/>
  <c r="CL27" i="13"/>
  <c r="CK27" i="13"/>
  <c r="CJ27" i="13"/>
  <c r="CJ20" i="13" s="1"/>
  <c r="CH27" i="13"/>
  <c r="CG27" i="13"/>
  <c r="CF27" i="13"/>
  <c r="CF20" i="13" s="1"/>
  <c r="CF19" i="13" s="1"/>
  <c r="CD27" i="13"/>
  <c r="CC27" i="13"/>
  <c r="CB27" i="13"/>
  <c r="CB20" i="13" s="1"/>
  <c r="BZ27" i="13"/>
  <c r="BY27" i="13"/>
  <c r="BX27" i="13"/>
  <c r="BX20" i="13" s="1"/>
  <c r="BX19" i="13" s="1"/>
  <c r="BV27" i="13"/>
  <c r="BU27" i="13"/>
  <c r="BT27" i="13"/>
  <c r="BT20" i="13" s="1"/>
  <c r="BR27" i="13"/>
  <c r="BQ27" i="13"/>
  <c r="BP27" i="13"/>
  <c r="BP20" i="13" s="1"/>
  <c r="BP19" i="13" s="1"/>
  <c r="BN27" i="13"/>
  <c r="BM27" i="13"/>
  <c r="BL27" i="13"/>
  <c r="BL20" i="13" s="1"/>
  <c r="BJ27" i="13"/>
  <c r="BI27" i="13"/>
  <c r="BH27" i="13"/>
  <c r="BH20" i="13" s="1"/>
  <c r="BH19" i="13" s="1"/>
  <c r="BF27" i="13"/>
  <c r="BE27" i="13"/>
  <c r="BD27" i="13"/>
  <c r="BD20" i="13" s="1"/>
  <c r="BB27" i="13"/>
  <c r="BA27" i="13"/>
  <c r="AZ27" i="13"/>
  <c r="AZ20" i="13" s="1"/>
  <c r="AZ19" i="13" s="1"/>
  <c r="AX27" i="13"/>
  <c r="AW27" i="13"/>
  <c r="AV27" i="13"/>
  <c r="AV20" i="13" s="1"/>
  <c r="AT27" i="13"/>
  <c r="AS27" i="13"/>
  <c r="AR27" i="13"/>
  <c r="AR20" i="13" s="1"/>
  <c r="AR19" i="13" s="1"/>
  <c r="AP27" i="13"/>
  <c r="AO27" i="13"/>
  <c r="AN27" i="13"/>
  <c r="AN20" i="13" s="1"/>
  <c r="AL27" i="13"/>
  <c r="AK27" i="13"/>
  <c r="AJ27" i="13"/>
  <c r="AJ20" i="13" s="1"/>
  <c r="AH27" i="13"/>
  <c r="AG27" i="13"/>
  <c r="AF27" i="13"/>
  <c r="AF20" i="13" s="1"/>
  <c r="AD27" i="13"/>
  <c r="AC27" i="13"/>
  <c r="AB27" i="13"/>
  <c r="AB20" i="13" s="1"/>
  <c r="AB19" i="13" s="1"/>
  <c r="Z27" i="13"/>
  <c r="Y27" i="13"/>
  <c r="X27" i="13"/>
  <c r="X20" i="13" s="1"/>
  <c r="V27" i="13"/>
  <c r="U27" i="13"/>
  <c r="T27" i="13"/>
  <c r="T20" i="13" s="1"/>
  <c r="T19" i="13" s="1"/>
  <c r="R27" i="13"/>
  <c r="Q27" i="13"/>
  <c r="P27" i="13"/>
  <c r="P20" i="13" s="1"/>
  <c r="N27" i="13"/>
  <c r="M27" i="13"/>
  <c r="L27" i="13"/>
  <c r="L20" i="13" s="1"/>
  <c r="J27" i="13"/>
  <c r="I27" i="13"/>
  <c r="H27" i="13"/>
  <c r="H20" i="13" s="1"/>
  <c r="F27" i="13"/>
  <c r="E27" i="13"/>
  <c r="D27" i="13"/>
  <c r="D20" i="13" s="1"/>
  <c r="D19" i="13" s="1"/>
  <c r="EL25" i="13"/>
  <c r="EK25" i="13"/>
  <c r="EJ25" i="13"/>
  <c r="EH25" i="13"/>
  <c r="EG25" i="13"/>
  <c r="EA25" i="13"/>
  <c r="DY25" i="13"/>
  <c r="DX25" i="13"/>
  <c r="DW25" i="13"/>
  <c r="DU25" i="13"/>
  <c r="DT25" i="13"/>
  <c r="DS25" i="13"/>
  <c r="DQ25" i="13"/>
  <c r="DP25" i="13"/>
  <c r="DO25" i="13"/>
  <c r="DM25" i="13"/>
  <c r="DL25" i="13"/>
  <c r="DK25" i="13"/>
  <c r="DI25" i="13"/>
  <c r="DH25" i="13"/>
  <c r="DG25" i="13"/>
  <c r="DE25" i="13"/>
  <c r="DD25" i="13"/>
  <c r="DC25" i="13"/>
  <c r="DA25" i="13"/>
  <c r="CZ25" i="13"/>
  <c r="CY25" i="13"/>
  <c r="CW25" i="13"/>
  <c r="CV25" i="13"/>
  <c r="CU25" i="13"/>
  <c r="CS25" i="13"/>
  <c r="CR25" i="13"/>
  <c r="CQ25" i="13"/>
  <c r="CO25" i="13"/>
  <c r="CN25" i="13"/>
  <c r="CM25" i="13"/>
  <c r="CK25" i="13"/>
  <c r="CJ25" i="13"/>
  <c r="CI25" i="13"/>
  <c r="CG25" i="13"/>
  <c r="CF25" i="13"/>
  <c r="CE25" i="13"/>
  <c r="CC25" i="13"/>
  <c r="CB25" i="13"/>
  <c r="CA25" i="13"/>
  <c r="BY25" i="13"/>
  <c r="BX25" i="13"/>
  <c r="BW25" i="13"/>
  <c r="BU25" i="13"/>
  <c r="BT25" i="13"/>
  <c r="BS25" i="13"/>
  <c r="BQ25" i="13"/>
  <c r="BP25" i="13"/>
  <c r="BO25" i="13"/>
  <c r="BM25" i="13"/>
  <c r="BL25" i="13"/>
  <c r="BK25" i="13"/>
  <c r="BI25" i="13"/>
  <c r="BH25" i="13"/>
  <c r="BG25" i="13"/>
  <c r="BF25" i="13"/>
  <c r="BE25" i="13"/>
  <c r="BD25" i="13"/>
  <c r="BC25" i="13"/>
  <c r="BB25" i="13"/>
  <c r="BA25" i="13"/>
  <c r="AZ25" i="13"/>
  <c r="AY25" i="13"/>
  <c r="AX25" i="13"/>
  <c r="AW25" i="13"/>
  <c r="AV25" i="13"/>
  <c r="AU25" i="13"/>
  <c r="AT25" i="13"/>
  <c r="AS25" i="13"/>
  <c r="AR25" i="13"/>
  <c r="AQ25" i="13"/>
  <c r="AP25" i="13"/>
  <c r="AO25" i="13"/>
  <c r="AN25" i="13"/>
  <c r="AM25" i="13"/>
  <c r="AL25" i="13"/>
  <c r="AK25" i="13"/>
  <c r="AJ25" i="13"/>
  <c r="AI25" i="13"/>
  <c r="AH25" i="13"/>
  <c r="AG25" i="13"/>
  <c r="AF25" i="13"/>
  <c r="AE25" i="13"/>
  <c r="AD25" i="13"/>
  <c r="AC25" i="13"/>
  <c r="AB25" i="13"/>
  <c r="AA25" i="13"/>
  <c r="Z25" i="13"/>
  <c r="Y25" i="13"/>
  <c r="X25" i="13"/>
  <c r="W25" i="13"/>
  <c r="V25" i="13"/>
  <c r="U25" i="13"/>
  <c r="T25" i="13"/>
  <c r="S25" i="13"/>
  <c r="R25" i="13"/>
  <c r="I25" i="13"/>
  <c r="G25" i="13"/>
  <c r="E25" i="13"/>
  <c r="EM24" i="13"/>
  <c r="EL24" i="13"/>
  <c r="EK24" i="13"/>
  <c r="EJ24" i="13"/>
  <c r="EI24" i="13"/>
  <c r="EH24" i="13"/>
  <c r="EG24" i="13"/>
  <c r="EF24" i="13"/>
  <c r="EE24" i="13"/>
  <c r="ED24" i="13"/>
  <c r="EC24" i="13"/>
  <c r="EB24" i="13"/>
  <c r="EA24" i="13"/>
  <c r="DZ24" i="13"/>
  <c r="DY24" i="13"/>
  <c r="DX24" i="13"/>
  <c r="DW24" i="13"/>
  <c r="DV24" i="13"/>
  <c r="DU24" i="13"/>
  <c r="DT24" i="13"/>
  <c r="DS24" i="13"/>
  <c r="DR24" i="13"/>
  <c r="DQ24" i="13"/>
  <c r="DP24" i="13"/>
  <c r="DO24" i="13"/>
  <c r="DN24" i="13"/>
  <c r="DM24" i="13"/>
  <c r="DL24" i="13"/>
  <c r="DK24" i="13"/>
  <c r="DJ24" i="13"/>
  <c r="DI24" i="13"/>
  <c r="DH24" i="13"/>
  <c r="DG24" i="13"/>
  <c r="DF24" i="13"/>
  <c r="DE24" i="13"/>
  <c r="DD24" i="13"/>
  <c r="DC24" i="13"/>
  <c r="DB24" i="13"/>
  <c r="DA24" i="13"/>
  <c r="CZ24" i="13"/>
  <c r="CY24" i="13"/>
  <c r="CX24" i="13"/>
  <c r="CW24" i="13"/>
  <c r="CV24" i="13"/>
  <c r="CU24" i="13"/>
  <c r="CT24" i="13"/>
  <c r="CS24" i="13"/>
  <c r="CR24" i="13"/>
  <c r="CQ24" i="13"/>
  <c r="CP24" i="13"/>
  <c r="CO24" i="13"/>
  <c r="CN24" i="13"/>
  <c r="CM24" i="13"/>
  <c r="CL24" i="13"/>
  <c r="CK24" i="13"/>
  <c r="CJ24" i="13"/>
  <c r="CI24" i="13"/>
  <c r="CH24" i="13"/>
  <c r="CG24" i="13"/>
  <c r="CF24" i="13"/>
  <c r="CE24" i="13"/>
  <c r="CD24" i="13"/>
  <c r="CC24" i="13"/>
  <c r="CB24" i="13"/>
  <c r="CA24" i="13"/>
  <c r="BZ24" i="13"/>
  <c r="BY24" i="13"/>
  <c r="BX24" i="13"/>
  <c r="BW24" i="13"/>
  <c r="BV24" i="13"/>
  <c r="BU24" i="13"/>
  <c r="BT24" i="13"/>
  <c r="BS24" i="13"/>
  <c r="BR24" i="13"/>
  <c r="BQ24" i="13"/>
  <c r="BP24" i="13"/>
  <c r="BO24" i="13"/>
  <c r="BN24" i="13"/>
  <c r="BM24" i="13"/>
  <c r="BL24" i="13"/>
  <c r="BK24" i="13"/>
  <c r="BJ24" i="13"/>
  <c r="BI24" i="13"/>
  <c r="BH24" i="13"/>
  <c r="BG24" i="13"/>
  <c r="BF24" i="13"/>
  <c r="BE24" i="13"/>
  <c r="BD24" i="13"/>
  <c r="BC24" i="13"/>
  <c r="BB24"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AD24" i="13"/>
  <c r="AC24" i="13"/>
  <c r="AB24" i="13"/>
  <c r="AA24" i="13"/>
  <c r="Z24" i="13"/>
  <c r="Y24" i="13"/>
  <c r="X24" i="13"/>
  <c r="W24" i="13"/>
  <c r="V24" i="13"/>
  <c r="U24" i="13"/>
  <c r="T24" i="13"/>
  <c r="S24" i="13"/>
  <c r="R24" i="13"/>
  <c r="Q24" i="13"/>
  <c r="P24" i="13"/>
  <c r="O24" i="13"/>
  <c r="N24" i="13"/>
  <c r="M24" i="13"/>
  <c r="L24" i="13"/>
  <c r="K24" i="13"/>
  <c r="J24" i="13"/>
  <c r="I24" i="13"/>
  <c r="H24" i="13"/>
  <c r="G24" i="13"/>
  <c r="F24" i="13"/>
  <c r="E24" i="13"/>
  <c r="D24" i="13"/>
  <c r="EM23" i="13"/>
  <c r="EK23" i="13"/>
  <c r="EI23" i="13"/>
  <c r="EG23" i="13"/>
  <c r="DY23" i="13"/>
  <c r="DW23" i="13"/>
  <c r="DU23" i="13"/>
  <c r="DS23" i="13"/>
  <c r="DQ23" i="13"/>
  <c r="DO23" i="13"/>
  <c r="DM23" i="13"/>
  <c r="DK23" i="13"/>
  <c r="DI23" i="13"/>
  <c r="DG23" i="13"/>
  <c r="DE23" i="13"/>
  <c r="DC23" i="13"/>
  <c r="DA23" i="13"/>
  <c r="CY23" i="13"/>
  <c r="CW23" i="13"/>
  <c r="CU23" i="13"/>
  <c r="CS23" i="13"/>
  <c r="CQ23" i="13"/>
  <c r="CO23" i="13"/>
  <c r="CM23" i="13"/>
  <c r="CK23" i="13"/>
  <c r="CI23" i="13"/>
  <c r="CG23" i="13"/>
  <c r="CE23" i="13"/>
  <c r="CC23" i="13"/>
  <c r="CA23" i="13"/>
  <c r="BY23" i="13"/>
  <c r="BW23" i="13"/>
  <c r="BU23" i="13"/>
  <c r="BS23" i="13"/>
  <c r="BQ23" i="13"/>
  <c r="BO23" i="13"/>
  <c r="BM23" i="13"/>
  <c r="BK23" i="13"/>
  <c r="BI23" i="13"/>
  <c r="BG23" i="13"/>
  <c r="BE23" i="13"/>
  <c r="BC23" i="13"/>
  <c r="BA23" i="13"/>
  <c r="AY23" i="13"/>
  <c r="AW23" i="13"/>
  <c r="AU23" i="13"/>
  <c r="AS23" i="13"/>
  <c r="AQ23" i="13"/>
  <c r="AO23" i="13"/>
  <c r="AM23" i="13"/>
  <c r="AK23" i="13"/>
  <c r="AI23" i="13"/>
  <c r="AG23" i="13"/>
  <c r="AE23" i="13"/>
  <c r="AC23" i="13"/>
  <c r="AA23" i="13"/>
  <c r="Y23" i="13"/>
  <c r="W23" i="13"/>
  <c r="U23" i="13"/>
  <c r="S23" i="13"/>
  <c r="Q23" i="13"/>
  <c r="O23" i="13"/>
  <c r="M23" i="13"/>
  <c r="K23" i="13"/>
  <c r="I23" i="13"/>
  <c r="G23" i="13"/>
  <c r="E23" i="13"/>
  <c r="EM22" i="13"/>
  <c r="EK22" i="13"/>
  <c r="EI22" i="13"/>
  <c r="EG22" i="13"/>
  <c r="EE22" i="13"/>
  <c r="ED22" i="13"/>
  <c r="EC22" i="13"/>
  <c r="EA22" i="13"/>
  <c r="DY22" i="13"/>
  <c r="DX22" i="13"/>
  <c r="DW22" i="13"/>
  <c r="DV22" i="13"/>
  <c r="DU22" i="13"/>
  <c r="DT22" i="13"/>
  <c r="DS22" i="13"/>
  <c r="DR22" i="13"/>
  <c r="DQ22" i="13"/>
  <c r="DP22" i="13"/>
  <c r="DO22" i="13"/>
  <c r="DN22" i="13"/>
  <c r="DM22" i="13"/>
  <c r="DL22" i="13"/>
  <c r="DK22" i="13"/>
  <c r="DJ22" i="13"/>
  <c r="DI22" i="13"/>
  <c r="DH22" i="13"/>
  <c r="DG22" i="13"/>
  <c r="DF22" i="13"/>
  <c r="DE22" i="13"/>
  <c r="DD22" i="13"/>
  <c r="DC22" i="13"/>
  <c r="DB22" i="13"/>
  <c r="DA22" i="13"/>
  <c r="CZ22" i="13"/>
  <c r="CY22" i="13"/>
  <c r="CX22" i="13"/>
  <c r="CW22" i="13"/>
  <c r="CV22" i="13"/>
  <c r="CU22" i="13"/>
  <c r="CT22" i="13"/>
  <c r="CS22" i="13"/>
  <c r="CR22" i="13"/>
  <c r="CQ22" i="13"/>
  <c r="CP22" i="13"/>
  <c r="CO22" i="13"/>
  <c r="CN22" i="13"/>
  <c r="CM22" i="13"/>
  <c r="CL22" i="13"/>
  <c r="CK22" i="13"/>
  <c r="CJ22" i="13"/>
  <c r="CI22" i="13"/>
  <c r="CH22" i="13"/>
  <c r="CG22" i="13"/>
  <c r="CF22" i="13"/>
  <c r="CE22" i="13"/>
  <c r="CD22" i="13"/>
  <c r="CC22" i="13"/>
  <c r="CB22" i="13"/>
  <c r="CA22" i="13"/>
  <c r="BZ22" i="13"/>
  <c r="BY22" i="13"/>
  <c r="BX22" i="13"/>
  <c r="BW22" i="13"/>
  <c r="BV22" i="13"/>
  <c r="BU22" i="13"/>
  <c r="BT22" i="13"/>
  <c r="BS22" i="13"/>
  <c r="BR22" i="13"/>
  <c r="BQ22" i="13"/>
  <c r="BP22" i="13"/>
  <c r="BO22" i="13"/>
  <c r="BN22" i="13"/>
  <c r="BM22" i="13"/>
  <c r="BL22" i="13"/>
  <c r="BK22" i="13"/>
  <c r="BJ22" i="13"/>
  <c r="BI22" i="13"/>
  <c r="BH22" i="13"/>
  <c r="BG22" i="13"/>
  <c r="BF22" i="13"/>
  <c r="BE22" i="13"/>
  <c r="BD22" i="13"/>
  <c r="BC22" i="13"/>
  <c r="BB22" i="13"/>
  <c r="BA22" i="13"/>
  <c r="AZ22" i="13"/>
  <c r="AY22" i="13"/>
  <c r="AX22" i="13"/>
  <c r="AW22" i="13"/>
  <c r="AV22" i="13"/>
  <c r="AU22" i="13"/>
  <c r="AT22" i="13"/>
  <c r="AS22" i="13"/>
  <c r="AR22" i="13"/>
  <c r="AQ22" i="13"/>
  <c r="AP22" i="13"/>
  <c r="AO22" i="13"/>
  <c r="AN22" i="13"/>
  <c r="AM22" i="13"/>
  <c r="AL22" i="13"/>
  <c r="AK22" i="13"/>
  <c r="AJ22" i="13"/>
  <c r="AI22" i="13"/>
  <c r="AH22" i="13"/>
  <c r="AG22" i="13"/>
  <c r="AF22" i="13"/>
  <c r="AE22" i="13"/>
  <c r="AD22" i="13"/>
  <c r="AC22" i="13"/>
  <c r="AB22" i="13"/>
  <c r="AA22" i="13"/>
  <c r="Z22" i="13"/>
  <c r="Y22" i="13"/>
  <c r="X22" i="13"/>
  <c r="W22" i="13"/>
  <c r="V22" i="13"/>
  <c r="U22" i="13"/>
  <c r="T22" i="13"/>
  <c r="S22" i="13"/>
  <c r="R22" i="13"/>
  <c r="Q22" i="13"/>
  <c r="P22" i="13"/>
  <c r="O22" i="13"/>
  <c r="N22" i="13"/>
  <c r="M22" i="13"/>
  <c r="L22" i="13"/>
  <c r="K22" i="13"/>
  <c r="J22" i="13"/>
  <c r="I22" i="13"/>
  <c r="H22" i="13"/>
  <c r="G22" i="13"/>
  <c r="F22" i="13"/>
  <c r="E22" i="13"/>
  <c r="D22" i="13"/>
  <c r="EL21" i="13"/>
  <c r="DW21" i="13"/>
  <c r="DO21" i="13"/>
  <c r="DG21" i="13"/>
  <c r="CY21" i="13"/>
  <c r="CQ21" i="13"/>
  <c r="CI21" i="13"/>
  <c r="CA21" i="13"/>
  <c r="BS21" i="13"/>
  <c r="BK21" i="13"/>
  <c r="BC21" i="13"/>
  <c r="AU21" i="13"/>
  <c r="AM21" i="13"/>
  <c r="W21" i="13"/>
  <c r="O21" i="13"/>
  <c r="K21" i="13"/>
  <c r="G21" i="13"/>
  <c r="EM20" i="13"/>
  <c r="EL20" i="13"/>
  <c r="EK20" i="13"/>
  <c r="EK19" i="13" s="1"/>
  <c r="EI20" i="13"/>
  <c r="EH20" i="13"/>
  <c r="EG20" i="13"/>
  <c r="EE20" i="13"/>
  <c r="EA20" i="13"/>
  <c r="DY20" i="13"/>
  <c r="DV20" i="13"/>
  <c r="DU20" i="13"/>
  <c r="DR20" i="13"/>
  <c r="DQ20" i="13"/>
  <c r="DN20" i="13"/>
  <c r="DM20" i="13"/>
  <c r="DJ20" i="13"/>
  <c r="DI20" i="13"/>
  <c r="DG20" i="13"/>
  <c r="DG19" i="13" s="1"/>
  <c r="DF20" i="13"/>
  <c r="DE20" i="13"/>
  <c r="DB20" i="13"/>
  <c r="DA20" i="13"/>
  <c r="CX20" i="13"/>
  <c r="CW20" i="13"/>
  <c r="CW19" i="13" s="1"/>
  <c r="CT20" i="13"/>
  <c r="CS20" i="13"/>
  <c r="CP20" i="13"/>
  <c r="CO20" i="13"/>
  <c r="CO19" i="13" s="1"/>
  <c r="CL20" i="13"/>
  <c r="CK20" i="13"/>
  <c r="CI20" i="13"/>
  <c r="CH20" i="13"/>
  <c r="CG20" i="13"/>
  <c r="CD20" i="13"/>
  <c r="CC20" i="13"/>
  <c r="CA20" i="13"/>
  <c r="CA19" i="13" s="1"/>
  <c r="BZ20" i="13"/>
  <c r="BY20" i="13"/>
  <c r="BV20" i="13"/>
  <c r="BU20" i="13"/>
  <c r="BR20" i="13"/>
  <c r="BQ20" i="13"/>
  <c r="BN20" i="13"/>
  <c r="BM20" i="13"/>
  <c r="BJ20" i="13"/>
  <c r="BI20" i="13"/>
  <c r="BF20" i="13"/>
  <c r="BE20" i="13"/>
  <c r="BB20" i="13"/>
  <c r="BA20" i="13"/>
  <c r="AX20" i="13"/>
  <c r="AW20" i="13"/>
  <c r="AU20" i="13"/>
  <c r="AU19" i="13" s="1"/>
  <c r="AT20" i="13"/>
  <c r="AS20" i="13"/>
  <c r="AP20" i="13"/>
  <c r="AO20" i="13"/>
  <c r="AL20" i="13"/>
  <c r="AK20" i="13"/>
  <c r="AH20" i="13"/>
  <c r="AG20" i="13"/>
  <c r="AD20" i="13"/>
  <c r="AC20" i="13"/>
  <c r="Z20" i="13"/>
  <c r="Y20" i="13"/>
  <c r="W20" i="13"/>
  <c r="V20" i="13"/>
  <c r="U20" i="13"/>
  <c r="R20" i="13"/>
  <c r="Q20" i="13"/>
  <c r="O20" i="13"/>
  <c r="N20" i="13"/>
  <c r="M20" i="13"/>
  <c r="J20" i="13"/>
  <c r="I20" i="13"/>
  <c r="F20" i="13"/>
  <c r="E20" i="13"/>
  <c r="CU109" i="12"/>
  <c r="CT109" i="12"/>
  <c r="CS109" i="12"/>
  <c r="CR109" i="12"/>
  <c r="CQ109" i="12"/>
  <c r="CP109" i="12"/>
  <c r="CO109" i="12"/>
  <c r="CN109" i="12"/>
  <c r="CM109" i="12"/>
  <c r="CL109" i="12"/>
  <c r="CK109" i="12"/>
  <c r="CJ109" i="12"/>
  <c r="CI109" i="12"/>
  <c r="CH109" i="12"/>
  <c r="CG109" i="12"/>
  <c r="CF109" i="12"/>
  <c r="CE109" i="12"/>
  <c r="CD109" i="12"/>
  <c r="CC109" i="12"/>
  <c r="CB109" i="12"/>
  <c r="CA109" i="12"/>
  <c r="BZ109" i="12"/>
  <c r="BY109" i="12"/>
  <c r="BX109" i="12"/>
  <c r="BW109" i="12"/>
  <c r="BV109" i="12"/>
  <c r="BU109" i="12"/>
  <c r="BT109" i="12"/>
  <c r="BS109" i="12"/>
  <c r="BR109" i="12"/>
  <c r="BQ109" i="12"/>
  <c r="BP109" i="12"/>
  <c r="BO109" i="12"/>
  <c r="BN109" i="12"/>
  <c r="BM109" i="12"/>
  <c r="BL109" i="12"/>
  <c r="BK109" i="12"/>
  <c r="BJ109" i="12"/>
  <c r="BI109" i="12"/>
  <c r="BH109" i="12"/>
  <c r="BG109" i="12"/>
  <c r="BF109" i="12"/>
  <c r="BE109" i="12"/>
  <c r="BD109" i="12"/>
  <c r="BC109" i="12"/>
  <c r="BB109" i="12"/>
  <c r="BA109" i="12"/>
  <c r="AZ109" i="12"/>
  <c r="AY109" i="12"/>
  <c r="AX109" i="12"/>
  <c r="AW109" i="12"/>
  <c r="AV109" i="12"/>
  <c r="AU109" i="12"/>
  <c r="AT109" i="12"/>
  <c r="AS109" i="12"/>
  <c r="AR109" i="12"/>
  <c r="AQ109" i="12"/>
  <c r="AP109" i="12"/>
  <c r="AO109" i="12"/>
  <c r="AN109" i="12"/>
  <c r="AM109" i="12"/>
  <c r="AL109" i="12"/>
  <c r="AK109" i="12"/>
  <c r="AJ109" i="12"/>
  <c r="AI109" i="12"/>
  <c r="AH109" i="12"/>
  <c r="AG109" i="12"/>
  <c r="AF109" i="12"/>
  <c r="AE109" i="12"/>
  <c r="AD109" i="12"/>
  <c r="AC109" i="12"/>
  <c r="AB109" i="12"/>
  <c r="U109" i="12"/>
  <c r="T109" i="12"/>
  <c r="S109" i="12"/>
  <c r="R109" i="12"/>
  <c r="Q109" i="12"/>
  <c r="P109" i="12"/>
  <c r="CU94" i="12"/>
  <c r="CT94" i="12"/>
  <c r="CS94" i="12"/>
  <c r="CR94" i="12"/>
  <c r="CQ94" i="12"/>
  <c r="CP94" i="12"/>
  <c r="CO94" i="12"/>
  <c r="CN94" i="12"/>
  <c r="CM94" i="12"/>
  <c r="CL94" i="12"/>
  <c r="CK94" i="12"/>
  <c r="CJ94" i="12"/>
  <c r="CI94" i="12"/>
  <c r="CH94" i="12"/>
  <c r="CG94" i="12"/>
  <c r="CF94" i="12"/>
  <c r="CE94" i="12"/>
  <c r="CD94" i="12"/>
  <c r="CC94" i="12"/>
  <c r="CB94" i="12"/>
  <c r="CA94" i="12"/>
  <c r="BZ94" i="12"/>
  <c r="BY94" i="12"/>
  <c r="BW94" i="12"/>
  <c r="BV94" i="12"/>
  <c r="BU94" i="12"/>
  <c r="BT94" i="12"/>
  <c r="BS94" i="12"/>
  <c r="BR94" i="12"/>
  <c r="BQ94" i="12"/>
  <c r="BP94" i="12"/>
  <c r="BO94" i="12"/>
  <c r="BN94" i="12"/>
  <c r="BM94" i="12"/>
  <c r="BL94" i="12"/>
  <c r="BK94" i="12"/>
  <c r="BJ94" i="12"/>
  <c r="BI94" i="12"/>
  <c r="BH94" i="12"/>
  <c r="BG94" i="12"/>
  <c r="BF94" i="12"/>
  <c r="BE94" i="12"/>
  <c r="BD94" i="12"/>
  <c r="BC94" i="12"/>
  <c r="BB94" i="12"/>
  <c r="BA94" i="12"/>
  <c r="AY94" i="12"/>
  <c r="AX94" i="12"/>
  <c r="AW94" i="12"/>
  <c r="AV94" i="12"/>
  <c r="AU94" i="12"/>
  <c r="AT94" i="12"/>
  <c r="AS94" i="12"/>
  <c r="AR94" i="12"/>
  <c r="AQ94" i="12"/>
  <c r="AP94" i="12"/>
  <c r="AO94" i="12"/>
  <c r="AN94" i="12"/>
  <c r="AM94" i="12"/>
  <c r="AL94" i="12"/>
  <c r="AK94" i="12"/>
  <c r="AJ94" i="12"/>
  <c r="AI94" i="12"/>
  <c r="AH94" i="12"/>
  <c r="AG94" i="12"/>
  <c r="AF94" i="12"/>
  <c r="AE94" i="12"/>
  <c r="AD94" i="12"/>
  <c r="AC94" i="12"/>
  <c r="U94" i="12"/>
  <c r="T94" i="12"/>
  <c r="S94" i="12"/>
  <c r="R94" i="12"/>
  <c r="Q94" i="12"/>
  <c r="P94" i="12"/>
  <c r="CU91" i="12"/>
  <c r="CT91" i="12"/>
  <c r="CS91" i="12"/>
  <c r="CR91" i="12"/>
  <c r="CQ91" i="12"/>
  <c r="CP91" i="12"/>
  <c r="CO91" i="12"/>
  <c r="CN91" i="12"/>
  <c r="CM91" i="12"/>
  <c r="CL91" i="12"/>
  <c r="CK91" i="12"/>
  <c r="CJ91" i="12"/>
  <c r="CI91" i="12"/>
  <c r="CH91" i="12"/>
  <c r="CG91" i="12"/>
  <c r="CF91" i="12"/>
  <c r="CE91" i="12"/>
  <c r="CD91" i="12"/>
  <c r="CC91" i="12"/>
  <c r="CB91" i="12"/>
  <c r="CA91" i="12"/>
  <c r="BZ91" i="12"/>
  <c r="BY91" i="12"/>
  <c r="BX91" i="12"/>
  <c r="BW91" i="12"/>
  <c r="BV91" i="12"/>
  <c r="BU91" i="12"/>
  <c r="BT91" i="12"/>
  <c r="BS91" i="12"/>
  <c r="BR91" i="12"/>
  <c r="BQ91" i="12"/>
  <c r="BP91" i="12"/>
  <c r="BO91" i="12"/>
  <c r="BN91" i="12"/>
  <c r="BM91" i="12"/>
  <c r="BL91" i="12"/>
  <c r="BK91" i="12"/>
  <c r="BJ91" i="12"/>
  <c r="BI91" i="12"/>
  <c r="BH91" i="12"/>
  <c r="BG91" i="12"/>
  <c r="BF91" i="12"/>
  <c r="BE91" i="12"/>
  <c r="BD91" i="12"/>
  <c r="BC91" i="12"/>
  <c r="BB91" i="12"/>
  <c r="BA91" i="12"/>
  <c r="AZ91" i="12"/>
  <c r="AY91" i="12"/>
  <c r="AX91" i="12"/>
  <c r="AW91" i="12"/>
  <c r="AV91" i="12"/>
  <c r="AU91" i="12"/>
  <c r="AT91" i="12"/>
  <c r="AS91" i="12"/>
  <c r="AR91" i="12"/>
  <c r="AQ91" i="12"/>
  <c r="AP91" i="12"/>
  <c r="AO91" i="12"/>
  <c r="AN91" i="12"/>
  <c r="AM91" i="12"/>
  <c r="AL91" i="12"/>
  <c r="AK91" i="12"/>
  <c r="AJ91" i="12"/>
  <c r="AI91" i="12"/>
  <c r="AH91" i="12"/>
  <c r="AG91" i="12"/>
  <c r="AF91" i="12"/>
  <c r="AE91" i="12"/>
  <c r="AD91" i="12"/>
  <c r="AC91" i="12"/>
  <c r="AB91" i="12"/>
  <c r="U91" i="12"/>
  <c r="T91" i="12"/>
  <c r="S91" i="12"/>
  <c r="R91" i="12"/>
  <c r="Q91" i="12"/>
  <c r="P91" i="12"/>
  <c r="CU85" i="12"/>
  <c r="CT85" i="12"/>
  <c r="CS85" i="12"/>
  <c r="CR85" i="12"/>
  <c r="CQ85" i="12"/>
  <c r="CP85" i="12"/>
  <c r="CO85" i="12"/>
  <c r="CN85" i="12"/>
  <c r="CM85" i="12"/>
  <c r="CL85" i="12"/>
  <c r="CK85" i="12"/>
  <c r="CJ85" i="12"/>
  <c r="CI85" i="12"/>
  <c r="CH85" i="12"/>
  <c r="CG85" i="12"/>
  <c r="CF85" i="12"/>
  <c r="CE85" i="12"/>
  <c r="CD85" i="12"/>
  <c r="CC85" i="12"/>
  <c r="CB85" i="12"/>
  <c r="CA85" i="12"/>
  <c r="BZ85" i="12"/>
  <c r="BY85" i="12"/>
  <c r="BW85" i="12"/>
  <c r="BV85" i="12"/>
  <c r="BU85" i="12"/>
  <c r="BT85" i="12"/>
  <c r="BS85" i="12"/>
  <c r="BR85" i="12"/>
  <c r="BQ85" i="12"/>
  <c r="BP85" i="12"/>
  <c r="BO85" i="12"/>
  <c r="BN85" i="12"/>
  <c r="BM85" i="12"/>
  <c r="BL85" i="12"/>
  <c r="BK85" i="12"/>
  <c r="BJ85" i="12"/>
  <c r="BI85" i="12"/>
  <c r="BH85" i="12"/>
  <c r="BG85" i="12"/>
  <c r="BF85" i="12"/>
  <c r="BE85" i="12"/>
  <c r="BD85" i="12"/>
  <c r="BC85" i="12"/>
  <c r="BB85" i="12"/>
  <c r="BA85" i="12"/>
  <c r="AY85" i="12"/>
  <c r="AX85" i="12"/>
  <c r="AW85" i="12"/>
  <c r="AV85" i="12"/>
  <c r="AU85" i="12"/>
  <c r="AT85" i="12"/>
  <c r="AS85" i="12"/>
  <c r="AR85" i="12"/>
  <c r="AQ85" i="12"/>
  <c r="AP85" i="12"/>
  <c r="AO85" i="12"/>
  <c r="AN85" i="12"/>
  <c r="AM85" i="12"/>
  <c r="AL85" i="12"/>
  <c r="AK85" i="12"/>
  <c r="AJ85" i="12"/>
  <c r="AI85" i="12"/>
  <c r="AH85" i="12"/>
  <c r="AG85" i="12"/>
  <c r="AF85" i="12"/>
  <c r="AE85" i="12"/>
  <c r="AD85" i="12"/>
  <c r="AC85" i="12"/>
  <c r="AB85" i="12"/>
  <c r="U85" i="12"/>
  <c r="T85" i="12"/>
  <c r="S85" i="12"/>
  <c r="R85" i="12"/>
  <c r="R84" i="12" s="1"/>
  <c r="Q85" i="12"/>
  <c r="P85" i="12"/>
  <c r="CU84" i="12"/>
  <c r="CT84" i="12"/>
  <c r="CS84" i="12"/>
  <c r="CR84" i="12"/>
  <c r="CQ84" i="12"/>
  <c r="CP84" i="12"/>
  <c r="CO84" i="12"/>
  <c r="CN84" i="12"/>
  <c r="CM84" i="12"/>
  <c r="CL84" i="12"/>
  <c r="CK84" i="12"/>
  <c r="CJ84" i="12"/>
  <c r="CI84" i="12"/>
  <c r="CH84" i="12"/>
  <c r="CG84" i="12"/>
  <c r="CF84" i="12"/>
  <c r="CE84" i="12"/>
  <c r="CD84" i="12"/>
  <c r="CC84" i="12"/>
  <c r="CB84" i="12"/>
  <c r="CA84" i="12"/>
  <c r="BZ84" i="12"/>
  <c r="BY84" i="12"/>
  <c r="BW84" i="12"/>
  <c r="BV84" i="12"/>
  <c r="BU84" i="12"/>
  <c r="BT84" i="12"/>
  <c r="BS84" i="12"/>
  <c r="BR84" i="12"/>
  <c r="BQ84" i="12"/>
  <c r="BP84" i="12"/>
  <c r="BO84" i="12"/>
  <c r="BN84" i="12"/>
  <c r="BM84" i="12"/>
  <c r="BL84" i="12"/>
  <c r="BK84" i="12"/>
  <c r="BJ84" i="12"/>
  <c r="BI84" i="12"/>
  <c r="BH84" i="12"/>
  <c r="BG84" i="12"/>
  <c r="BF84" i="12"/>
  <c r="BE84" i="12"/>
  <c r="BD84" i="12"/>
  <c r="BC84" i="12"/>
  <c r="BB84" i="12"/>
  <c r="BA84" i="12"/>
  <c r="AY84" i="12"/>
  <c r="AX84" i="12"/>
  <c r="AW84" i="12"/>
  <c r="AV84" i="12"/>
  <c r="AU84" i="12"/>
  <c r="AT84" i="12"/>
  <c r="AS84" i="12"/>
  <c r="AR84" i="12"/>
  <c r="AQ84" i="12"/>
  <c r="AP84" i="12"/>
  <c r="AO84" i="12"/>
  <c r="AN84" i="12"/>
  <c r="AM84" i="12"/>
  <c r="AL84" i="12"/>
  <c r="AK84" i="12"/>
  <c r="AJ84" i="12"/>
  <c r="AI84" i="12"/>
  <c r="AH84" i="12"/>
  <c r="AG84" i="12"/>
  <c r="AF84" i="12"/>
  <c r="AE84" i="12"/>
  <c r="AD84" i="12"/>
  <c r="AC84" i="12"/>
  <c r="AB84" i="12"/>
  <c r="AA84" i="12"/>
  <c r="Z84" i="12"/>
  <c r="Y84" i="12"/>
  <c r="X84" i="12"/>
  <c r="W84" i="12"/>
  <c r="V84" i="12"/>
  <c r="U84" i="12"/>
  <c r="T84" i="12"/>
  <c r="S84" i="12"/>
  <c r="Q84" i="12"/>
  <c r="P84" i="12"/>
  <c r="S63" i="12"/>
  <c r="CU54" i="12"/>
  <c r="CU53" i="12" s="1"/>
  <c r="CT54" i="12"/>
  <c r="CS54" i="12"/>
  <c r="CS53" i="12" s="1"/>
  <c r="CR54" i="12"/>
  <c r="CQ54" i="12"/>
  <c r="CQ53" i="12" s="1"/>
  <c r="CP54" i="12"/>
  <c r="CO54" i="12"/>
  <c r="CO53" i="12" s="1"/>
  <c r="CN54" i="12"/>
  <c r="CM54" i="12"/>
  <c r="CM53" i="12" s="1"/>
  <c r="CL54" i="12"/>
  <c r="CK54" i="12"/>
  <c r="CK53" i="12" s="1"/>
  <c r="CJ54" i="12"/>
  <c r="CI54" i="12"/>
  <c r="CI53" i="12" s="1"/>
  <c r="CH54" i="12"/>
  <c r="CG54" i="12"/>
  <c r="CG53" i="12" s="1"/>
  <c r="CF54" i="12"/>
  <c r="CE54" i="12"/>
  <c r="CE53" i="12" s="1"/>
  <c r="CD54" i="12"/>
  <c r="CC54" i="12"/>
  <c r="CC53" i="12" s="1"/>
  <c r="CB54" i="12"/>
  <c r="CA54" i="12"/>
  <c r="CA53" i="12" s="1"/>
  <c r="BZ54" i="12"/>
  <c r="BY54" i="12"/>
  <c r="BY53" i="12" s="1"/>
  <c r="BW54" i="12"/>
  <c r="BV54" i="12"/>
  <c r="BV53" i="12" s="1"/>
  <c r="BU54" i="12"/>
  <c r="BT54" i="12"/>
  <c r="BT53" i="12" s="1"/>
  <c r="BS54" i="12"/>
  <c r="BR54" i="12"/>
  <c r="BR53" i="12" s="1"/>
  <c r="BQ54" i="12"/>
  <c r="BP54" i="12"/>
  <c r="BP53" i="12" s="1"/>
  <c r="BO54" i="12"/>
  <c r="BN54" i="12"/>
  <c r="BN53" i="12" s="1"/>
  <c r="BM54" i="12"/>
  <c r="BL54" i="12"/>
  <c r="BK54" i="12"/>
  <c r="BJ54" i="12"/>
  <c r="BJ53" i="12" s="1"/>
  <c r="BI54" i="12"/>
  <c r="BH54" i="12"/>
  <c r="BG54" i="12"/>
  <c r="BF54" i="12"/>
  <c r="BF53" i="12" s="1"/>
  <c r="BE54" i="12"/>
  <c r="BD54" i="12"/>
  <c r="BC54" i="12"/>
  <c r="BB54" i="12"/>
  <c r="BB53" i="12" s="1"/>
  <c r="BA54" i="12"/>
  <c r="AY54" i="12"/>
  <c r="AY53" i="12" s="1"/>
  <c r="AX54" i="12"/>
  <c r="AW54" i="12"/>
  <c r="AW53" i="12" s="1"/>
  <c r="AV54" i="12"/>
  <c r="AU54" i="12"/>
  <c r="AT54" i="12"/>
  <c r="AS54" i="12"/>
  <c r="AS53" i="12" s="1"/>
  <c r="AR54" i="12"/>
  <c r="AQ54" i="12"/>
  <c r="AP54" i="12"/>
  <c r="AO54" i="12"/>
  <c r="AO53" i="12" s="1"/>
  <c r="AM54" i="12"/>
  <c r="AL54" i="12"/>
  <c r="AK54" i="12"/>
  <c r="AJ54" i="12"/>
  <c r="AJ53" i="12" s="1"/>
  <c r="AI54" i="12"/>
  <c r="AH54" i="12"/>
  <c r="AH53" i="12" s="1"/>
  <c r="AG54" i="12"/>
  <c r="AF54" i="12"/>
  <c r="AF53" i="12" s="1"/>
  <c r="AE54" i="12"/>
  <c r="AD54" i="12"/>
  <c r="AC54" i="12"/>
  <c r="U54" i="12"/>
  <c r="U53" i="12" s="1"/>
  <c r="T54" i="12"/>
  <c r="S54" i="12"/>
  <c r="R54" i="12"/>
  <c r="Q54" i="12"/>
  <c r="Q53" i="12" s="1"/>
  <c r="CT53" i="12"/>
  <c r="CR53" i="12"/>
  <c r="CP53" i="12"/>
  <c r="CN53" i="12"/>
  <c r="CL53" i="12"/>
  <c r="CJ53" i="12"/>
  <c r="CH53" i="12"/>
  <c r="CH48" i="12" s="1"/>
  <c r="CH22" i="12" s="1"/>
  <c r="CF53" i="12"/>
  <c r="CD53" i="12"/>
  <c r="CB53" i="12"/>
  <c r="BZ53" i="12"/>
  <c r="BZ48" i="12" s="1"/>
  <c r="BZ22" i="12" s="1"/>
  <c r="BW53" i="12"/>
  <c r="BU53" i="12"/>
  <c r="BS53" i="12"/>
  <c r="BQ53" i="12"/>
  <c r="BO53" i="12"/>
  <c r="BM53" i="12"/>
  <c r="BL53" i="12"/>
  <c r="BK53" i="12"/>
  <c r="BI53" i="12"/>
  <c r="BH53" i="12"/>
  <c r="BG53" i="12"/>
  <c r="BE53" i="12"/>
  <c r="BD53" i="12"/>
  <c r="BC53" i="12"/>
  <c r="BA53" i="12"/>
  <c r="AX53" i="12"/>
  <c r="AV53" i="12"/>
  <c r="AU53" i="12"/>
  <c r="AT53" i="12"/>
  <c r="AR53" i="12"/>
  <c r="AQ53" i="12"/>
  <c r="AP53" i="12"/>
  <c r="AM53" i="12"/>
  <c r="AL53" i="12"/>
  <c r="AL48" i="12" s="1"/>
  <c r="AL22" i="12" s="1"/>
  <c r="AK53" i="12"/>
  <c r="AI53" i="12"/>
  <c r="AG53" i="12"/>
  <c r="AE53" i="12"/>
  <c r="AD53" i="12"/>
  <c r="AC53" i="12"/>
  <c r="T53" i="12"/>
  <c r="S53" i="12"/>
  <c r="R53" i="12"/>
  <c r="CU50" i="12"/>
  <c r="CT50" i="12"/>
  <c r="CT49" i="12" s="1"/>
  <c r="CT48" i="12" s="1"/>
  <c r="CS50" i="12"/>
  <c r="CR50" i="12"/>
  <c r="CQ50" i="12"/>
  <c r="CP50" i="12"/>
  <c r="CP49" i="12" s="1"/>
  <c r="CO50" i="12"/>
  <c r="CN50" i="12"/>
  <c r="CM50" i="12"/>
  <c r="CL50" i="12"/>
  <c r="CL49" i="12" s="1"/>
  <c r="CL48" i="12" s="1"/>
  <c r="CK50" i="12"/>
  <c r="CJ50" i="12"/>
  <c r="CI50" i="12"/>
  <c r="CH50" i="12"/>
  <c r="CH49" i="12" s="1"/>
  <c r="CG50" i="12"/>
  <c r="CF50" i="12"/>
  <c r="CE50" i="12"/>
  <c r="CD50" i="12"/>
  <c r="CD49" i="12" s="1"/>
  <c r="CC50" i="12"/>
  <c r="CB50" i="12"/>
  <c r="CB49" i="12" s="1"/>
  <c r="CB48" i="12" s="1"/>
  <c r="CA50" i="12"/>
  <c r="BZ50" i="12"/>
  <c r="BZ49" i="12" s="1"/>
  <c r="BY50" i="12"/>
  <c r="BX50" i="12"/>
  <c r="BX49" i="12" s="1"/>
  <c r="BW50" i="12"/>
  <c r="BV50" i="12"/>
  <c r="BV49" i="12" s="1"/>
  <c r="BV48" i="12" s="1"/>
  <c r="BU50" i="12"/>
  <c r="BT50" i="12"/>
  <c r="BT49" i="12" s="1"/>
  <c r="BT48" i="12" s="1"/>
  <c r="BS50" i="12"/>
  <c r="BR50" i="12"/>
  <c r="BR49" i="12" s="1"/>
  <c r="BR48" i="12" s="1"/>
  <c r="BR22" i="12" s="1"/>
  <c r="BQ50" i="12"/>
  <c r="BP50" i="12"/>
  <c r="BP49" i="12" s="1"/>
  <c r="BP48" i="12" s="1"/>
  <c r="BP22" i="12" s="1"/>
  <c r="BO50" i="12"/>
  <c r="BN50" i="12"/>
  <c r="BN49" i="12" s="1"/>
  <c r="BN48" i="12" s="1"/>
  <c r="BM50" i="12"/>
  <c r="BL50" i="12"/>
  <c r="BL49" i="12" s="1"/>
  <c r="BK50" i="12"/>
  <c r="BJ50" i="12"/>
  <c r="BJ49" i="12" s="1"/>
  <c r="BJ48" i="12" s="1"/>
  <c r="BJ22" i="12" s="1"/>
  <c r="BI50" i="12"/>
  <c r="BH50" i="12"/>
  <c r="BH49" i="12" s="1"/>
  <c r="BH48" i="12" s="1"/>
  <c r="BH22" i="12" s="1"/>
  <c r="BG50" i="12"/>
  <c r="BF50" i="12"/>
  <c r="BF49" i="12" s="1"/>
  <c r="BE50" i="12"/>
  <c r="BD50" i="12"/>
  <c r="BD49" i="12" s="1"/>
  <c r="BC50" i="12"/>
  <c r="BB50" i="12"/>
  <c r="BB49" i="12" s="1"/>
  <c r="BB48" i="12" s="1"/>
  <c r="BB22" i="12" s="1"/>
  <c r="BA50" i="12"/>
  <c r="AZ50" i="12"/>
  <c r="AZ49" i="12" s="1"/>
  <c r="AY50" i="12"/>
  <c r="AX50" i="12"/>
  <c r="AX49" i="12" s="1"/>
  <c r="AW50" i="12"/>
  <c r="AV50" i="12"/>
  <c r="AV49" i="12" s="1"/>
  <c r="AV48" i="12" s="1"/>
  <c r="AU50" i="12"/>
  <c r="AT50" i="12"/>
  <c r="AT49" i="12" s="1"/>
  <c r="AT48" i="12" s="1"/>
  <c r="AT22" i="12" s="1"/>
  <c r="AS50" i="12"/>
  <c r="AR50" i="12"/>
  <c r="AR49" i="12" s="1"/>
  <c r="AQ50" i="12"/>
  <c r="AP50" i="12"/>
  <c r="AP49" i="12" s="1"/>
  <c r="AP48" i="12" s="1"/>
  <c r="AO50" i="12"/>
  <c r="AN50" i="12"/>
  <c r="AN49" i="12" s="1"/>
  <c r="AM50" i="12"/>
  <c r="AL50" i="12"/>
  <c r="AL49" i="12" s="1"/>
  <c r="AK50" i="12"/>
  <c r="AJ50" i="12"/>
  <c r="AJ49" i="12" s="1"/>
  <c r="AJ48" i="12" s="1"/>
  <c r="AJ22" i="12" s="1"/>
  <c r="AI50" i="12"/>
  <c r="AH50" i="12"/>
  <c r="AH49" i="12" s="1"/>
  <c r="AG50" i="12"/>
  <c r="AF50" i="12"/>
  <c r="AF49" i="12" s="1"/>
  <c r="AE50" i="12"/>
  <c r="AD50" i="12"/>
  <c r="AD49" i="12" s="1"/>
  <c r="AC50" i="12"/>
  <c r="AB50" i="12"/>
  <c r="AB49" i="12" s="1"/>
  <c r="AA50" i="12"/>
  <c r="Z50" i="12"/>
  <c r="Y50" i="12"/>
  <c r="X50" i="12"/>
  <c r="V50" i="12"/>
  <c r="U50" i="12"/>
  <c r="T50" i="12"/>
  <c r="T49" i="12" s="1"/>
  <c r="T48" i="12" s="1"/>
  <c r="T22" i="12" s="1"/>
  <c r="S50" i="12"/>
  <c r="S49" i="12" s="1"/>
  <c r="S48" i="12" s="1"/>
  <c r="S22" i="12" s="1"/>
  <c r="R50" i="12"/>
  <c r="Q50" i="12"/>
  <c r="P50" i="12"/>
  <c r="P49" i="12" s="1"/>
  <c r="CU49" i="12"/>
  <c r="CS49" i="12"/>
  <c r="CR49" i="12"/>
  <c r="CR48" i="12" s="1"/>
  <c r="CQ49" i="12"/>
  <c r="CQ48" i="12" s="1"/>
  <c r="CQ22" i="12" s="1"/>
  <c r="CO49" i="12"/>
  <c r="CN49" i="12"/>
  <c r="CN48" i="12" s="1"/>
  <c r="CM49" i="12"/>
  <c r="CK49" i="12"/>
  <c r="CK48" i="12" s="1"/>
  <c r="CK22" i="12" s="1"/>
  <c r="CJ49" i="12"/>
  <c r="CI49" i="12"/>
  <c r="CI48" i="12" s="1"/>
  <c r="CI22" i="12" s="1"/>
  <c r="CG49" i="12"/>
  <c r="CG48" i="12" s="1"/>
  <c r="CG22" i="12" s="1"/>
  <c r="CF49" i="12"/>
  <c r="CE49" i="12"/>
  <c r="CE48" i="12" s="1"/>
  <c r="CE22" i="12" s="1"/>
  <c r="CC49" i="12"/>
  <c r="CC48" i="12" s="1"/>
  <c r="CC22" i="12" s="1"/>
  <c r="CA49" i="12"/>
  <c r="CA48" i="12" s="1"/>
  <c r="CA22" i="12" s="1"/>
  <c r="BY49" i="12"/>
  <c r="BY48" i="12" s="1"/>
  <c r="BY22" i="12" s="1"/>
  <c r="BY20" i="12" s="1"/>
  <c r="BW49" i="12"/>
  <c r="BU49" i="12"/>
  <c r="BS49" i="12"/>
  <c r="BS48" i="12" s="1"/>
  <c r="BS22" i="12" s="1"/>
  <c r="BQ49" i="12"/>
  <c r="BQ48" i="12" s="1"/>
  <c r="BQ22" i="12" s="1"/>
  <c r="BO49" i="12"/>
  <c r="BM49" i="12"/>
  <c r="BK49" i="12"/>
  <c r="BK48" i="12" s="1"/>
  <c r="BK22" i="12" s="1"/>
  <c r="BK20" i="12" s="1"/>
  <c r="BI49" i="12"/>
  <c r="BI48" i="12" s="1"/>
  <c r="BI22" i="12" s="1"/>
  <c r="BI20" i="12" s="1"/>
  <c r="BG49" i="12"/>
  <c r="BG48" i="12" s="1"/>
  <c r="BG22" i="12" s="1"/>
  <c r="BE49" i="12"/>
  <c r="BE48" i="12" s="1"/>
  <c r="BE22" i="12" s="1"/>
  <c r="BC49" i="12"/>
  <c r="BC48" i="12" s="1"/>
  <c r="BC22" i="12" s="1"/>
  <c r="BC20" i="12" s="1"/>
  <c r="BA49" i="12"/>
  <c r="BA48" i="12" s="1"/>
  <c r="BA22" i="12" s="1"/>
  <c r="BA20" i="12" s="1"/>
  <c r="AY49" i="12"/>
  <c r="AY48" i="12" s="1"/>
  <c r="AY22" i="12" s="1"/>
  <c r="AW49" i="12"/>
  <c r="AU49" i="12"/>
  <c r="AS49" i="12"/>
  <c r="AS48" i="12" s="1"/>
  <c r="AS22" i="12" s="1"/>
  <c r="AQ49" i="12"/>
  <c r="AQ48" i="12" s="1"/>
  <c r="AQ22" i="12" s="1"/>
  <c r="AO49" i="12"/>
  <c r="AM49" i="12"/>
  <c r="AM48" i="12" s="1"/>
  <c r="AM22" i="12" s="1"/>
  <c r="AK49" i="12"/>
  <c r="AK48" i="12" s="1"/>
  <c r="AK22" i="12" s="1"/>
  <c r="AI49" i="12"/>
  <c r="AI48" i="12" s="1"/>
  <c r="AI22" i="12" s="1"/>
  <c r="AG49" i="12"/>
  <c r="AE49" i="12"/>
  <c r="AE48" i="12" s="1"/>
  <c r="AE22" i="12" s="1"/>
  <c r="AC49" i="12"/>
  <c r="AC48" i="12" s="1"/>
  <c r="AC22" i="12" s="1"/>
  <c r="U49" i="12"/>
  <c r="U48" i="12" s="1"/>
  <c r="U22" i="12" s="1"/>
  <c r="R49" i="12"/>
  <c r="Q49" i="12"/>
  <c r="CU48" i="12"/>
  <c r="CU22" i="12" s="1"/>
  <c r="CS48" i="12"/>
  <c r="CS22" i="12" s="1"/>
  <c r="CO48" i="12"/>
  <c r="CO22" i="12" s="1"/>
  <c r="CM48" i="12"/>
  <c r="CM22" i="12" s="1"/>
  <c r="CF48" i="12"/>
  <c r="CF22" i="12" s="1"/>
  <c r="CD48" i="12"/>
  <c r="BW48" i="12"/>
  <c r="BW22" i="12" s="1"/>
  <c r="BU48" i="12"/>
  <c r="BU22" i="12" s="1"/>
  <c r="BO48" i="12"/>
  <c r="BO22" i="12" s="1"/>
  <c r="BM48" i="12"/>
  <c r="BM22" i="12" s="1"/>
  <c r="BF48" i="12"/>
  <c r="BF22" i="12" s="1"/>
  <c r="BD48" i="12"/>
  <c r="AW48" i="12"/>
  <c r="AW22" i="12" s="1"/>
  <c r="AU48" i="12"/>
  <c r="AU22" i="12" s="1"/>
  <c r="AO48" i="12"/>
  <c r="AO22" i="12" s="1"/>
  <c r="AH48" i="12"/>
  <c r="AF48" i="12"/>
  <c r="AD48" i="12"/>
  <c r="AD22" i="12" s="1"/>
  <c r="Q48" i="12"/>
  <c r="Q22" i="12" s="1"/>
  <c r="O48" i="12"/>
  <c r="N48" i="12"/>
  <c r="M48" i="12"/>
  <c r="M22" i="12" s="1"/>
  <c r="L48" i="12"/>
  <c r="L22" i="12" s="1"/>
  <c r="K48" i="12"/>
  <c r="J48" i="12"/>
  <c r="I48" i="12"/>
  <c r="I22" i="12" s="1"/>
  <c r="H48" i="12"/>
  <c r="H22" i="12" s="1"/>
  <c r="G48" i="12"/>
  <c r="F48" i="12"/>
  <c r="E48" i="12"/>
  <c r="E22" i="12" s="1"/>
  <c r="D48" i="12"/>
  <c r="CU29" i="12"/>
  <c r="CT29" i="12"/>
  <c r="CT28" i="12" s="1"/>
  <c r="CS29" i="12"/>
  <c r="CR29" i="12"/>
  <c r="CR28" i="12" s="1"/>
  <c r="CR21" i="12" s="1"/>
  <c r="CQ29" i="12"/>
  <c r="CP29" i="12"/>
  <c r="CP28" i="12" s="1"/>
  <c r="CO29" i="12"/>
  <c r="CN29" i="12"/>
  <c r="CN28" i="12" s="1"/>
  <c r="CN21" i="12" s="1"/>
  <c r="CM29" i="12"/>
  <c r="CL29" i="12"/>
  <c r="CL28" i="12" s="1"/>
  <c r="CK29" i="12"/>
  <c r="CJ29" i="12"/>
  <c r="CJ28" i="12" s="1"/>
  <c r="CJ21" i="12" s="1"/>
  <c r="CI29" i="12"/>
  <c r="CH29" i="12"/>
  <c r="CH28" i="12" s="1"/>
  <c r="CG29" i="12"/>
  <c r="CF29" i="12"/>
  <c r="CF28" i="12" s="1"/>
  <c r="CE29" i="12"/>
  <c r="CD29" i="12"/>
  <c r="CD28" i="12" s="1"/>
  <c r="CC29" i="12"/>
  <c r="CB29" i="12"/>
  <c r="CB28" i="12" s="1"/>
  <c r="CB21" i="12" s="1"/>
  <c r="CB20" i="12" s="1"/>
  <c r="CA29" i="12"/>
  <c r="BZ29" i="12"/>
  <c r="BZ28" i="12" s="1"/>
  <c r="BY29" i="12"/>
  <c r="BX29" i="12"/>
  <c r="BX28" i="12" s="1"/>
  <c r="BW29" i="12"/>
  <c r="BV29" i="12"/>
  <c r="BV28" i="12" s="1"/>
  <c r="BU29" i="12"/>
  <c r="BT29" i="12"/>
  <c r="BT28" i="12" s="1"/>
  <c r="BT21" i="12" s="1"/>
  <c r="BS29" i="12"/>
  <c r="BR29" i="12"/>
  <c r="BR28" i="12" s="1"/>
  <c r="BQ29" i="12"/>
  <c r="BP29" i="12"/>
  <c r="BP28" i="12" s="1"/>
  <c r="BO29" i="12"/>
  <c r="BN29" i="12"/>
  <c r="BN28" i="12" s="1"/>
  <c r="BM29" i="12"/>
  <c r="BL29" i="12"/>
  <c r="BL28" i="12" s="1"/>
  <c r="BL21" i="12" s="1"/>
  <c r="BK29" i="12"/>
  <c r="BJ29" i="12"/>
  <c r="BJ28" i="12" s="1"/>
  <c r="BI29" i="12"/>
  <c r="BH29" i="12"/>
  <c r="BH28" i="12" s="1"/>
  <c r="BH21" i="12" s="1"/>
  <c r="BH20" i="12" s="1"/>
  <c r="BG29" i="12"/>
  <c r="BF29" i="12"/>
  <c r="BF28" i="12" s="1"/>
  <c r="BE29" i="12"/>
  <c r="BD29" i="12"/>
  <c r="BD28" i="12" s="1"/>
  <c r="BD21" i="12" s="1"/>
  <c r="BC29" i="12"/>
  <c r="BB29" i="12"/>
  <c r="BB28" i="12" s="1"/>
  <c r="BA29" i="12"/>
  <c r="AZ29" i="12"/>
  <c r="AZ28" i="12" s="1"/>
  <c r="AY29" i="12"/>
  <c r="AX29" i="12"/>
  <c r="AX28" i="12" s="1"/>
  <c r="AW29" i="12"/>
  <c r="AV29" i="12"/>
  <c r="AV28" i="12" s="1"/>
  <c r="AV21" i="12" s="1"/>
  <c r="AU29" i="12"/>
  <c r="AT29" i="12"/>
  <c r="AT28" i="12" s="1"/>
  <c r="AS29" i="12"/>
  <c r="AR29" i="12"/>
  <c r="AR28" i="12" s="1"/>
  <c r="AQ29" i="12"/>
  <c r="AP29" i="12"/>
  <c r="AP28" i="12" s="1"/>
  <c r="AO29" i="12"/>
  <c r="AN29" i="12"/>
  <c r="AN28" i="12" s="1"/>
  <c r="AN21" i="12" s="1"/>
  <c r="AM29" i="12"/>
  <c r="AL29" i="12"/>
  <c r="AL28" i="12" s="1"/>
  <c r="AK29" i="12"/>
  <c r="AJ29" i="12"/>
  <c r="AJ28" i="12" s="1"/>
  <c r="AI29" i="12"/>
  <c r="AH29" i="12"/>
  <c r="AH28" i="12" s="1"/>
  <c r="AG29" i="12"/>
  <c r="AF29" i="12"/>
  <c r="AF28" i="12" s="1"/>
  <c r="AF21" i="12" s="1"/>
  <c r="AE29" i="12"/>
  <c r="AD29" i="12"/>
  <c r="AD28" i="12" s="1"/>
  <c r="AC29" i="12"/>
  <c r="AB29" i="12"/>
  <c r="AB28" i="12" s="1"/>
  <c r="AB21" i="12" s="1"/>
  <c r="AA29" i="12"/>
  <c r="Z29" i="12"/>
  <c r="Z28" i="12" s="1"/>
  <c r="Y29" i="12"/>
  <c r="X29" i="12"/>
  <c r="X28" i="12" s="1"/>
  <c r="X21" i="12" s="1"/>
  <c r="W29" i="12"/>
  <c r="V29" i="12"/>
  <c r="V28" i="12" s="1"/>
  <c r="U29" i="12"/>
  <c r="T29" i="12"/>
  <c r="T28" i="12" s="1"/>
  <c r="S29" i="12"/>
  <c r="R29" i="12"/>
  <c r="R28" i="12" s="1"/>
  <c r="Q29" i="12"/>
  <c r="P29" i="12"/>
  <c r="P28" i="12" s="1"/>
  <c r="P21" i="12" s="1"/>
  <c r="O29" i="12"/>
  <c r="N29" i="12"/>
  <c r="N28" i="12" s="1"/>
  <c r="M29" i="12"/>
  <c r="L29" i="12"/>
  <c r="L28" i="12" s="1"/>
  <c r="K29" i="12"/>
  <c r="J29" i="12"/>
  <c r="J28" i="12" s="1"/>
  <c r="I29" i="12"/>
  <c r="H29" i="12"/>
  <c r="H28" i="12" s="1"/>
  <c r="H21" i="12" s="1"/>
  <c r="H20" i="12" s="1"/>
  <c r="G29" i="12"/>
  <c r="F29" i="12"/>
  <c r="F28" i="12" s="1"/>
  <c r="E29" i="12"/>
  <c r="CU28" i="12"/>
  <c r="CU21" i="12" s="1"/>
  <c r="CS28" i="12"/>
  <c r="CS21" i="12" s="1"/>
  <c r="CS20" i="12" s="1"/>
  <c r="CQ28" i="12"/>
  <c r="CQ21" i="12" s="1"/>
  <c r="CO28" i="12"/>
  <c r="CO21" i="12" s="1"/>
  <c r="CM28" i="12"/>
  <c r="CM21" i="12" s="1"/>
  <c r="CM20" i="12" s="1"/>
  <c r="CK28" i="12"/>
  <c r="CK21" i="12" s="1"/>
  <c r="CI28" i="12"/>
  <c r="CI21" i="12" s="1"/>
  <c r="CG28" i="12"/>
  <c r="CG21" i="12" s="1"/>
  <c r="CE28" i="12"/>
  <c r="CE21" i="12" s="1"/>
  <c r="CC28" i="12"/>
  <c r="CC21" i="12" s="1"/>
  <c r="CC20" i="12" s="1"/>
  <c r="CA28" i="12"/>
  <c r="CA21" i="12" s="1"/>
  <c r="BY28" i="12"/>
  <c r="BY21" i="12" s="1"/>
  <c r="BW28" i="12"/>
  <c r="BW21" i="12" s="1"/>
  <c r="BU28" i="12"/>
  <c r="BU21" i="12" s="1"/>
  <c r="BU20" i="12" s="1"/>
  <c r="BS28" i="12"/>
  <c r="BS21" i="12" s="1"/>
  <c r="BQ28" i="12"/>
  <c r="BQ21" i="12" s="1"/>
  <c r="BO28" i="12"/>
  <c r="BO21" i="12" s="1"/>
  <c r="BM28" i="12"/>
  <c r="BM21" i="12" s="1"/>
  <c r="BM20" i="12" s="1"/>
  <c r="BK28" i="12"/>
  <c r="BK21" i="12" s="1"/>
  <c r="BI28" i="12"/>
  <c r="BI21" i="12" s="1"/>
  <c r="BG28" i="12"/>
  <c r="BG21" i="12" s="1"/>
  <c r="BG20" i="12" s="1"/>
  <c r="BE28" i="12"/>
  <c r="BE21" i="12" s="1"/>
  <c r="BC28" i="12"/>
  <c r="BC21" i="12" s="1"/>
  <c r="BA28" i="12"/>
  <c r="BA21" i="12" s="1"/>
  <c r="AY28" i="12"/>
  <c r="AY21" i="12" s="1"/>
  <c r="AY20" i="12" s="1"/>
  <c r="AW28" i="12"/>
  <c r="AW21" i="12" s="1"/>
  <c r="AU28" i="12"/>
  <c r="AU21" i="12" s="1"/>
  <c r="AS28" i="12"/>
  <c r="AS21" i="12" s="1"/>
  <c r="AQ28" i="12"/>
  <c r="AQ21" i="12" s="1"/>
  <c r="AQ20" i="12" s="1"/>
  <c r="AO28" i="12"/>
  <c r="AO21" i="12" s="1"/>
  <c r="AM28" i="12"/>
  <c r="AM21" i="12" s="1"/>
  <c r="AK28" i="12"/>
  <c r="AK21" i="12" s="1"/>
  <c r="AI28" i="12"/>
  <c r="AI21" i="12" s="1"/>
  <c r="AI20" i="12" s="1"/>
  <c r="AG28" i="12"/>
  <c r="AG21" i="12" s="1"/>
  <c r="AE28" i="12"/>
  <c r="AE21" i="12" s="1"/>
  <c r="AC28" i="12"/>
  <c r="AC21" i="12" s="1"/>
  <c r="AA28" i="12"/>
  <c r="AA21" i="12" s="1"/>
  <c r="Y28" i="12"/>
  <c r="Y21" i="12" s="1"/>
  <c r="W28" i="12"/>
  <c r="W21" i="12" s="1"/>
  <c r="U28" i="12"/>
  <c r="U21" i="12" s="1"/>
  <c r="S28" i="12"/>
  <c r="S21" i="12" s="1"/>
  <c r="S20" i="12" s="1"/>
  <c r="Q28" i="12"/>
  <c r="Q21" i="12" s="1"/>
  <c r="Q20" i="12" s="1"/>
  <c r="O28" i="12"/>
  <c r="O21" i="12" s="1"/>
  <c r="M28" i="12"/>
  <c r="M21" i="12" s="1"/>
  <c r="K28" i="12"/>
  <c r="K21" i="12" s="1"/>
  <c r="I28" i="12"/>
  <c r="I21" i="12" s="1"/>
  <c r="G28" i="12"/>
  <c r="G21" i="12" s="1"/>
  <c r="E28" i="12"/>
  <c r="E21" i="12" s="1"/>
  <c r="CU26" i="12"/>
  <c r="CT26" i="12"/>
  <c r="CS26" i="12"/>
  <c r="CR26" i="12"/>
  <c r="CQ26" i="12"/>
  <c r="CP26" i="12"/>
  <c r="CO26" i="12"/>
  <c r="CN26" i="12"/>
  <c r="CM26" i="12"/>
  <c r="CL26" i="12"/>
  <c r="CK26" i="12"/>
  <c r="CJ26" i="12"/>
  <c r="CI26" i="12"/>
  <c r="CH26" i="12"/>
  <c r="CG26" i="12"/>
  <c r="CF26" i="12"/>
  <c r="CE26" i="12"/>
  <c r="CD26" i="12"/>
  <c r="CC26" i="12"/>
  <c r="CB26" i="12"/>
  <c r="CA26" i="12"/>
  <c r="BZ26" i="12"/>
  <c r="BY26" i="12"/>
  <c r="BX26" i="12"/>
  <c r="BW26" i="12"/>
  <c r="BV26" i="12"/>
  <c r="BU26" i="12"/>
  <c r="BT26" i="12"/>
  <c r="BS26" i="12"/>
  <c r="BR26" i="12"/>
  <c r="BQ26" i="12"/>
  <c r="BP26" i="12"/>
  <c r="BO26" i="12"/>
  <c r="BN26" i="12"/>
  <c r="BM26" i="12"/>
  <c r="BL26" i="12"/>
  <c r="BK26" i="12"/>
  <c r="BJ26" i="12"/>
  <c r="BI26" i="12"/>
  <c r="BH26" i="12"/>
  <c r="BG26" i="12"/>
  <c r="BF26" i="12"/>
  <c r="BE26" i="12"/>
  <c r="BD26" i="12"/>
  <c r="BC26" i="12"/>
  <c r="BB26" i="12"/>
  <c r="BA26" i="12"/>
  <c r="AZ26" i="12"/>
  <c r="AY26" i="12"/>
  <c r="AX26" i="12"/>
  <c r="AW26" i="12"/>
  <c r="AV26" i="12"/>
  <c r="AU26" i="12"/>
  <c r="AT26" i="12"/>
  <c r="AS26" i="12"/>
  <c r="AR26" i="12"/>
  <c r="AQ26" i="12"/>
  <c r="AP26" i="12"/>
  <c r="AO26" i="12"/>
  <c r="AN26" i="12"/>
  <c r="AM26" i="12"/>
  <c r="AL26" i="12"/>
  <c r="AK26" i="12"/>
  <c r="AJ26" i="12"/>
  <c r="AI26" i="12"/>
  <c r="AH26" i="12"/>
  <c r="AG26" i="12"/>
  <c r="AF26" i="12"/>
  <c r="AE26" i="12"/>
  <c r="AD26" i="12"/>
  <c r="AC26" i="12"/>
  <c r="AB26" i="12"/>
  <c r="AA26" i="12"/>
  <c r="Z26" i="12"/>
  <c r="Y26" i="12"/>
  <c r="X26" i="12"/>
  <c r="W26" i="12"/>
  <c r="V26" i="12"/>
  <c r="U26" i="12"/>
  <c r="T26" i="12"/>
  <c r="S26" i="12"/>
  <c r="R26" i="12"/>
  <c r="Q26" i="12"/>
  <c r="P26" i="12"/>
  <c r="O26" i="12"/>
  <c r="N26" i="12"/>
  <c r="M26" i="12"/>
  <c r="L26" i="12"/>
  <c r="K26" i="12"/>
  <c r="J26" i="12"/>
  <c r="I26" i="12"/>
  <c r="H26" i="12"/>
  <c r="G26" i="12"/>
  <c r="F26" i="12"/>
  <c r="E26" i="12"/>
  <c r="D26" i="12"/>
  <c r="CU25" i="12"/>
  <c r="CT25" i="12"/>
  <c r="CS25" i="12"/>
  <c r="CR25" i="12"/>
  <c r="CQ25" i="12"/>
  <c r="CP25" i="12"/>
  <c r="CO25" i="12"/>
  <c r="CN25" i="12"/>
  <c r="CM25" i="12"/>
  <c r="CL25" i="12"/>
  <c r="CK25" i="12"/>
  <c r="CJ25" i="12"/>
  <c r="CI25" i="12"/>
  <c r="CH25" i="12"/>
  <c r="CG25" i="12"/>
  <c r="CF25" i="12"/>
  <c r="CE25" i="12"/>
  <c r="CD25" i="12"/>
  <c r="CC25" i="12"/>
  <c r="CB25" i="12"/>
  <c r="CA25" i="12"/>
  <c r="BZ25" i="12"/>
  <c r="BY25" i="12"/>
  <c r="BX25" i="12"/>
  <c r="BW25" i="12"/>
  <c r="BV25" i="12"/>
  <c r="BU25" i="12"/>
  <c r="BT25" i="12"/>
  <c r="BS25" i="12"/>
  <c r="BR25" i="12"/>
  <c r="BQ25" i="12"/>
  <c r="BP25" i="12"/>
  <c r="BO25" i="12"/>
  <c r="BN25" i="12"/>
  <c r="BM25" i="12"/>
  <c r="BL25" i="12"/>
  <c r="BK25" i="12"/>
  <c r="BJ25" i="12"/>
  <c r="BI25" i="12"/>
  <c r="BH25" i="12"/>
  <c r="BG25" i="12"/>
  <c r="BF25" i="12"/>
  <c r="BE25" i="12"/>
  <c r="BD25" i="12"/>
  <c r="BC25" i="12"/>
  <c r="BB25" i="12"/>
  <c r="BA25" i="12"/>
  <c r="AZ25" i="12"/>
  <c r="AY25" i="12"/>
  <c r="AX25" i="12"/>
  <c r="AW25" i="12"/>
  <c r="AV25" i="12"/>
  <c r="AU25" i="12"/>
  <c r="AT25" i="12"/>
  <c r="AS25" i="12"/>
  <c r="AR25" i="12"/>
  <c r="AQ25" i="12"/>
  <c r="AP25" i="12"/>
  <c r="AO25" i="12"/>
  <c r="AN25" i="12"/>
  <c r="AM25" i="12"/>
  <c r="AL25" i="12"/>
  <c r="AK25" i="12"/>
  <c r="AJ25" i="12"/>
  <c r="AI25" i="12"/>
  <c r="AH25" i="12"/>
  <c r="AG25" i="12"/>
  <c r="AF25" i="12"/>
  <c r="AE25" i="12"/>
  <c r="AD25" i="12"/>
  <c r="AC25" i="12"/>
  <c r="AB25" i="12"/>
  <c r="AA25" i="12"/>
  <c r="Z25" i="12"/>
  <c r="Y25" i="12"/>
  <c r="X25" i="12"/>
  <c r="W25" i="12"/>
  <c r="V25" i="12"/>
  <c r="U25" i="12"/>
  <c r="T25" i="12"/>
  <c r="S25" i="12"/>
  <c r="R25" i="12"/>
  <c r="Q25" i="12"/>
  <c r="P25" i="12"/>
  <c r="O25" i="12"/>
  <c r="N25" i="12"/>
  <c r="M25" i="12"/>
  <c r="L25" i="12"/>
  <c r="K25" i="12"/>
  <c r="J25" i="12"/>
  <c r="I25" i="12"/>
  <c r="H25" i="12"/>
  <c r="G25" i="12"/>
  <c r="F25" i="12"/>
  <c r="E25" i="12"/>
  <c r="D25" i="12"/>
  <c r="CU24" i="12"/>
  <c r="CT24" i="12"/>
  <c r="CS24" i="12"/>
  <c r="CR24" i="12"/>
  <c r="CQ24" i="12"/>
  <c r="CP24" i="12"/>
  <c r="CO24" i="12"/>
  <c r="CN24" i="12"/>
  <c r="CM24" i="12"/>
  <c r="CL24" i="12"/>
  <c r="CK24" i="12"/>
  <c r="CJ24" i="12"/>
  <c r="CI24" i="12"/>
  <c r="CH24" i="12"/>
  <c r="CG24" i="12"/>
  <c r="CF24" i="12"/>
  <c r="CE24" i="12"/>
  <c r="CD24" i="12"/>
  <c r="CC24" i="12"/>
  <c r="CB24" i="12"/>
  <c r="CA24" i="12"/>
  <c r="BZ24" i="12"/>
  <c r="BY24" i="12"/>
  <c r="BX24" i="12"/>
  <c r="BW24" i="12"/>
  <c r="BV24" i="12"/>
  <c r="BU24" i="12"/>
  <c r="BT24" i="12"/>
  <c r="BS24" i="12"/>
  <c r="BR24" i="12"/>
  <c r="BQ24" i="12"/>
  <c r="BP24" i="12"/>
  <c r="BO24" i="12"/>
  <c r="BN24" i="12"/>
  <c r="BM24" i="12"/>
  <c r="BL24" i="12"/>
  <c r="BK24" i="12"/>
  <c r="BJ24" i="12"/>
  <c r="BI24" i="12"/>
  <c r="BH24" i="12"/>
  <c r="BG24" i="12"/>
  <c r="BF24" i="12"/>
  <c r="BE24" i="12"/>
  <c r="BD24" i="12"/>
  <c r="BC24" i="12"/>
  <c r="BB24" i="12"/>
  <c r="BA24" i="12"/>
  <c r="AZ24" i="12"/>
  <c r="AY24" i="12"/>
  <c r="AX24" i="12"/>
  <c r="AW24" i="12"/>
  <c r="AV24" i="12"/>
  <c r="AU24" i="12"/>
  <c r="AT24" i="12"/>
  <c r="AS24" i="12"/>
  <c r="AR24" i="12"/>
  <c r="AQ24" i="12"/>
  <c r="AP24" i="12"/>
  <c r="AO24" i="12"/>
  <c r="AN24" i="12"/>
  <c r="AM24" i="12"/>
  <c r="AL24" i="12"/>
  <c r="AK24" i="12"/>
  <c r="AJ24" i="12"/>
  <c r="AI24" i="12"/>
  <c r="AH24" i="12"/>
  <c r="AG24" i="12"/>
  <c r="AF24" i="12"/>
  <c r="AE24" i="12"/>
  <c r="AD24" i="12"/>
  <c r="AC24" i="12"/>
  <c r="AB24" i="12"/>
  <c r="AA24" i="12"/>
  <c r="Z24" i="12"/>
  <c r="Y24" i="12"/>
  <c r="X24" i="12"/>
  <c r="W24" i="12"/>
  <c r="V24" i="12"/>
  <c r="U24" i="12"/>
  <c r="T24" i="12"/>
  <c r="S24" i="12"/>
  <c r="R24" i="12"/>
  <c r="Q24" i="12"/>
  <c r="P24" i="12"/>
  <c r="O24" i="12"/>
  <c r="N24" i="12"/>
  <c r="M24" i="12"/>
  <c r="L24" i="12"/>
  <c r="K24" i="12"/>
  <c r="J24" i="12"/>
  <c r="I24" i="12"/>
  <c r="H24" i="12"/>
  <c r="G24" i="12"/>
  <c r="F24" i="12"/>
  <c r="E24" i="12"/>
  <c r="D24" i="12"/>
  <c r="CU23" i="12"/>
  <c r="CT23" i="12"/>
  <c r="CS23" i="12"/>
  <c r="CR23" i="12"/>
  <c r="CQ23" i="12"/>
  <c r="CP23" i="12"/>
  <c r="CO23" i="12"/>
  <c r="CN23" i="12"/>
  <c r="CM23" i="12"/>
  <c r="CL23" i="12"/>
  <c r="CK23" i="12"/>
  <c r="CJ23" i="12"/>
  <c r="CI23" i="12"/>
  <c r="CH23" i="12"/>
  <c r="CG23" i="12"/>
  <c r="CF23" i="12"/>
  <c r="CE23" i="12"/>
  <c r="CD23" i="12"/>
  <c r="CC23" i="12"/>
  <c r="CB23" i="12"/>
  <c r="CA23" i="12"/>
  <c r="BZ23" i="12"/>
  <c r="BY23" i="12"/>
  <c r="BX23" i="12"/>
  <c r="BW23" i="12"/>
  <c r="BV23" i="12"/>
  <c r="BU23" i="12"/>
  <c r="BT23" i="12"/>
  <c r="BS23" i="12"/>
  <c r="BR23" i="12"/>
  <c r="BQ23" i="12"/>
  <c r="BP23" i="12"/>
  <c r="BO23" i="12"/>
  <c r="BN23" i="12"/>
  <c r="BM23" i="12"/>
  <c r="BL23" i="12"/>
  <c r="BK23" i="12"/>
  <c r="BJ23" i="12"/>
  <c r="BI23" i="12"/>
  <c r="BH23" i="12"/>
  <c r="BG23" i="12"/>
  <c r="BF23" i="12"/>
  <c r="BE23" i="12"/>
  <c r="BD23" i="12"/>
  <c r="BC23" i="12"/>
  <c r="BB23" i="12"/>
  <c r="BA23" i="12"/>
  <c r="AZ23" i="12"/>
  <c r="AY23" i="12"/>
  <c r="AX23" i="12"/>
  <c r="AW23" i="12"/>
  <c r="AV23" i="12"/>
  <c r="AU23" i="12"/>
  <c r="AT23" i="12"/>
  <c r="AS23" i="12"/>
  <c r="AR23" i="12"/>
  <c r="AQ23" i="12"/>
  <c r="AP23" i="12"/>
  <c r="AO23" i="12"/>
  <c r="AN23" i="12"/>
  <c r="AM23" i="12"/>
  <c r="AL23" i="12"/>
  <c r="AK23" i="12"/>
  <c r="AJ23" i="12"/>
  <c r="AI23" i="12"/>
  <c r="AH23" i="12"/>
  <c r="AG23" i="12"/>
  <c r="AF23" i="12"/>
  <c r="AE23" i="12"/>
  <c r="AD23" i="12"/>
  <c r="AC23" i="12"/>
  <c r="AB23" i="12"/>
  <c r="AA23" i="12"/>
  <c r="Z23" i="12"/>
  <c r="Y23" i="12"/>
  <c r="X23" i="12"/>
  <c r="W23" i="12"/>
  <c r="V23" i="12"/>
  <c r="U23" i="12"/>
  <c r="T23" i="12"/>
  <c r="S23" i="12"/>
  <c r="R23" i="12"/>
  <c r="Q23" i="12"/>
  <c r="P23" i="12"/>
  <c r="O23" i="12"/>
  <c r="N23" i="12"/>
  <c r="M23" i="12"/>
  <c r="L23" i="12"/>
  <c r="K23" i="12"/>
  <c r="J23" i="12"/>
  <c r="I23" i="12"/>
  <c r="H23" i="12"/>
  <c r="G23" i="12"/>
  <c r="F23" i="12"/>
  <c r="E23" i="12"/>
  <c r="D23" i="12"/>
  <c r="CT22" i="12"/>
  <c r="CR22" i="12"/>
  <c r="CN22" i="12"/>
  <c r="CL22" i="12"/>
  <c r="CL20" i="12" s="1"/>
  <c r="CJ22" i="12"/>
  <c r="CD22" i="12"/>
  <c r="CB22" i="12"/>
  <c r="BX22" i="12"/>
  <c r="BV22" i="12"/>
  <c r="BT22" i="12"/>
  <c r="BN22" i="12"/>
  <c r="BL22" i="12"/>
  <c r="BD22" i="12"/>
  <c r="AZ22" i="12"/>
  <c r="AV22" i="12"/>
  <c r="AP22" i="12"/>
  <c r="AP20" i="12" s="1"/>
  <c r="AN22" i="12"/>
  <c r="AH22" i="12"/>
  <c r="AF22" i="12"/>
  <c r="AB22" i="12"/>
  <c r="AA22" i="12"/>
  <c r="Z22" i="12"/>
  <c r="Y22" i="12"/>
  <c r="X22" i="12"/>
  <c r="W22" i="12"/>
  <c r="V22" i="12"/>
  <c r="P22" i="12"/>
  <c r="O22" i="12"/>
  <c r="N22" i="12"/>
  <c r="K22" i="12"/>
  <c r="J22" i="12"/>
  <c r="G22" i="12"/>
  <c r="F22" i="12"/>
  <c r="D22" i="12"/>
  <c r="CT21" i="12"/>
  <c r="CP21" i="12"/>
  <c r="CL21" i="12"/>
  <c r="CH21" i="12"/>
  <c r="CF21" i="12"/>
  <c r="CD21" i="12"/>
  <c r="BZ21" i="12"/>
  <c r="BX21" i="12"/>
  <c r="BV21" i="12"/>
  <c r="BR21" i="12"/>
  <c r="BP21" i="12"/>
  <c r="BP20" i="12" s="1"/>
  <c r="BN21" i="12"/>
  <c r="BJ21" i="12"/>
  <c r="BJ20" i="12" s="1"/>
  <c r="BF21" i="12"/>
  <c r="BB21" i="12"/>
  <c r="AZ21" i="12"/>
  <c r="AX21" i="12"/>
  <c r="AT21" i="12"/>
  <c r="AT20" i="12" s="1"/>
  <c r="AR21" i="12"/>
  <c r="AP21" i="12"/>
  <c r="AL21" i="12"/>
  <c r="AJ21" i="12"/>
  <c r="AJ20" i="12" s="1"/>
  <c r="AH21" i="12"/>
  <c r="AD21" i="12"/>
  <c r="AD20" i="12" s="1"/>
  <c r="Z21" i="12"/>
  <c r="V21" i="12"/>
  <c r="T21" i="12"/>
  <c r="R21" i="12"/>
  <c r="N21" i="12"/>
  <c r="L21" i="12"/>
  <c r="J21" i="12"/>
  <c r="F21" i="12"/>
  <c r="D21" i="12"/>
  <c r="CN20" i="12"/>
  <c r="CI20" i="12"/>
  <c r="CG20" i="12"/>
  <c r="CE20" i="12"/>
  <c r="CA20" i="12"/>
  <c r="BV20" i="12"/>
  <c r="BN20" i="12"/>
  <c r="BE20" i="12"/>
  <c r="AV20" i="12"/>
  <c r="AM20" i="12"/>
  <c r="AE20" i="12"/>
  <c r="I20" i="12"/>
  <c r="G20" i="12"/>
  <c r="E20" i="12"/>
  <c r="AL120" i="11"/>
  <c r="AK120" i="11"/>
  <c r="AJ120" i="11"/>
  <c r="AI120" i="11"/>
  <c r="AH120" i="11"/>
  <c r="AG120" i="11"/>
  <c r="AF120" i="11"/>
  <c r="AL119" i="11"/>
  <c r="AL109" i="11" s="1"/>
  <c r="AL26" i="11" s="1"/>
  <c r="AK119" i="11"/>
  <c r="AJ119" i="11"/>
  <c r="AJ109" i="11" s="1"/>
  <c r="AJ26" i="11" s="1"/>
  <c r="AI119" i="11"/>
  <c r="AH119" i="11"/>
  <c r="AH109" i="11" s="1"/>
  <c r="AH26" i="11" s="1"/>
  <c r="AG119" i="11"/>
  <c r="AF119" i="11"/>
  <c r="AF109" i="11" s="1"/>
  <c r="AF26" i="11" s="1"/>
  <c r="AL117" i="11"/>
  <c r="AK117" i="11"/>
  <c r="AJ117" i="11"/>
  <c r="AI117" i="11"/>
  <c r="AH117" i="11"/>
  <c r="AG117" i="11"/>
  <c r="AF117" i="11"/>
  <c r="AL116" i="11"/>
  <c r="AK116" i="11"/>
  <c r="AJ116" i="11"/>
  <c r="AI116" i="11"/>
  <c r="AH116" i="11"/>
  <c r="AG116" i="11"/>
  <c r="AF116" i="11"/>
  <c r="AL115" i="11"/>
  <c r="AK115" i="11"/>
  <c r="AJ115" i="11"/>
  <c r="AI115" i="11"/>
  <c r="AH115" i="11"/>
  <c r="AG115" i="11"/>
  <c r="AF115" i="11"/>
  <c r="AL114" i="11"/>
  <c r="AK114" i="11"/>
  <c r="AJ114" i="11"/>
  <c r="AI114" i="11"/>
  <c r="AH114" i="11"/>
  <c r="AG114" i="11"/>
  <c r="AF114" i="11"/>
  <c r="AL113" i="11"/>
  <c r="AK113" i="11"/>
  <c r="AJ113" i="11"/>
  <c r="AI113" i="11"/>
  <c r="AH113" i="11"/>
  <c r="AG113" i="11"/>
  <c r="AF113" i="11"/>
  <c r="AL112" i="11"/>
  <c r="AK112" i="11"/>
  <c r="AJ112" i="11"/>
  <c r="AI112" i="11"/>
  <c r="AH112" i="11"/>
  <c r="AF112" i="11"/>
  <c r="Z112" i="11"/>
  <c r="AG112" i="11" s="1"/>
  <c r="AL111" i="11"/>
  <c r="AK111" i="11"/>
  <c r="AJ111" i="11"/>
  <c r="AI111" i="11"/>
  <c r="AH111" i="11"/>
  <c r="AG111" i="11"/>
  <c r="AF111" i="11"/>
  <c r="AL110" i="11"/>
  <c r="AK110" i="11"/>
  <c r="AJ110" i="11"/>
  <c r="AI110" i="11"/>
  <c r="AH110" i="11"/>
  <c r="AF110" i="11"/>
  <c r="Z110" i="11"/>
  <c r="Z109" i="11" s="1"/>
  <c r="Z26" i="11" s="1"/>
  <c r="AI109" i="11"/>
  <c r="AI26" i="11" s="1"/>
  <c r="AE109" i="11"/>
  <c r="AE26" i="11" s="1"/>
  <c r="AD109" i="11"/>
  <c r="AC109" i="11"/>
  <c r="AC26" i="11" s="1"/>
  <c r="AB109" i="11"/>
  <c r="AA109" i="11"/>
  <c r="AA26" i="11" s="1"/>
  <c r="Y109" i="11"/>
  <c r="X109" i="11"/>
  <c r="W109" i="11"/>
  <c r="V109" i="11"/>
  <c r="U109" i="11"/>
  <c r="T109" i="11"/>
  <c r="S109" i="11"/>
  <c r="R109" i="11"/>
  <c r="Q109" i="11"/>
  <c r="P109" i="11"/>
  <c r="O109" i="11"/>
  <c r="N109" i="11"/>
  <c r="M109" i="11"/>
  <c r="L109" i="11"/>
  <c r="K109" i="11"/>
  <c r="J109" i="11"/>
  <c r="I109" i="11"/>
  <c r="H109" i="11"/>
  <c r="G109" i="11"/>
  <c r="F109" i="11"/>
  <c r="E109" i="11"/>
  <c r="D109" i="11"/>
  <c r="AL108" i="11"/>
  <c r="AK108" i="11"/>
  <c r="AJ108" i="11"/>
  <c r="AI108" i="11"/>
  <c r="AH108" i="11"/>
  <c r="AG108" i="11"/>
  <c r="AF108" i="11"/>
  <c r="AL107" i="11"/>
  <c r="AK107" i="11"/>
  <c r="AJ107" i="11"/>
  <c r="AI107" i="11"/>
  <c r="AH107" i="11"/>
  <c r="AG107" i="11"/>
  <c r="AF107" i="11"/>
  <c r="AL106" i="11"/>
  <c r="AK106" i="11"/>
  <c r="AJ106" i="11"/>
  <c r="AI106" i="11"/>
  <c r="AH106" i="11"/>
  <c r="AG106" i="11"/>
  <c r="AF106" i="11"/>
  <c r="AL105" i="11"/>
  <c r="AK105" i="11"/>
  <c r="AJ105" i="11"/>
  <c r="AI105" i="11"/>
  <c r="AH105" i="11"/>
  <c r="AG105" i="11"/>
  <c r="AF105" i="11"/>
  <c r="AL104" i="11"/>
  <c r="AK104" i="11"/>
  <c r="AJ104" i="11"/>
  <c r="AI104" i="11"/>
  <c r="AH104" i="11"/>
  <c r="AG104" i="11"/>
  <c r="AF104" i="11"/>
  <c r="AL103" i="11"/>
  <c r="AK103" i="11"/>
  <c r="AJ103" i="11"/>
  <c r="AI103" i="11"/>
  <c r="AH103" i="11"/>
  <c r="AG103" i="11"/>
  <c r="AF103" i="11"/>
  <c r="AL102" i="11"/>
  <c r="AK102" i="11"/>
  <c r="AJ102" i="11"/>
  <c r="AI102" i="11"/>
  <c r="AH102" i="11"/>
  <c r="AG102" i="11"/>
  <c r="AF102" i="11"/>
  <c r="AL101" i="11"/>
  <c r="AK101" i="11"/>
  <c r="AJ101" i="11"/>
  <c r="AI101" i="11"/>
  <c r="AH101" i="11"/>
  <c r="AG101" i="11"/>
  <c r="AF101" i="11"/>
  <c r="AL100" i="11"/>
  <c r="AK100" i="11"/>
  <c r="AJ100" i="11"/>
  <c r="AI100" i="11"/>
  <c r="AH100" i="11"/>
  <c r="AG100" i="11"/>
  <c r="AF100" i="11"/>
  <c r="AL99" i="11"/>
  <c r="AK99" i="11"/>
  <c r="AJ99" i="11"/>
  <c r="AI99" i="11"/>
  <c r="AH99" i="11"/>
  <c r="AG99" i="11"/>
  <c r="AF99" i="11"/>
  <c r="AL98" i="11"/>
  <c r="AK98" i="11"/>
  <c r="AJ98" i="11"/>
  <c r="AI98" i="11"/>
  <c r="AH98" i="11"/>
  <c r="AG98" i="11"/>
  <c r="AF98" i="11"/>
  <c r="AL97" i="11"/>
  <c r="AK97" i="11"/>
  <c r="AJ97" i="11"/>
  <c r="AI97" i="11"/>
  <c r="AH97" i="11"/>
  <c r="AG97" i="11"/>
  <c r="AF97" i="11"/>
  <c r="AL96" i="11"/>
  <c r="AL94" i="11" s="1"/>
  <c r="AL24" i="11" s="1"/>
  <c r="AK96" i="11"/>
  <c r="AJ96" i="11"/>
  <c r="AI96" i="11"/>
  <c r="AH96" i="11"/>
  <c r="AG96" i="11"/>
  <c r="AF96" i="11"/>
  <c r="AL95" i="11"/>
  <c r="AK95" i="11"/>
  <c r="AK94" i="11" s="1"/>
  <c r="AJ95" i="11"/>
  <c r="AI95" i="11"/>
  <c r="AH95" i="11"/>
  <c r="AG95" i="11"/>
  <c r="AG94" i="11" s="1"/>
  <c r="AF95" i="11"/>
  <c r="AJ94" i="11"/>
  <c r="AJ24" i="11" s="1"/>
  <c r="AH94" i="11"/>
  <c r="AH24" i="11" s="1"/>
  <c r="AF94" i="11"/>
  <c r="AF24" i="11" s="1"/>
  <c r="AE94" i="11"/>
  <c r="AD94" i="11"/>
  <c r="AD24" i="11" s="1"/>
  <c r="AC94" i="11"/>
  <c r="AB94" i="11"/>
  <c r="AB24" i="11" s="1"/>
  <c r="AA94" i="11"/>
  <c r="Z94" i="11"/>
  <c r="Z24" i="11" s="1"/>
  <c r="Y94" i="11"/>
  <c r="X94" i="11"/>
  <c r="X24" i="11" s="1"/>
  <c r="W94" i="11"/>
  <c r="V94" i="11"/>
  <c r="V24" i="11" s="1"/>
  <c r="U94" i="11"/>
  <c r="T94" i="11"/>
  <c r="T24" i="11" s="1"/>
  <c r="S94" i="11"/>
  <c r="R94" i="11"/>
  <c r="R24" i="11" s="1"/>
  <c r="Q94" i="11"/>
  <c r="P94" i="11"/>
  <c r="O94" i="11"/>
  <c r="N94" i="11"/>
  <c r="M94" i="11"/>
  <c r="L94" i="11"/>
  <c r="K94" i="11"/>
  <c r="J94" i="11"/>
  <c r="I94" i="11"/>
  <c r="H94" i="11"/>
  <c r="G94" i="11"/>
  <c r="F94" i="11"/>
  <c r="E94" i="11"/>
  <c r="D94" i="11"/>
  <c r="AL93" i="11"/>
  <c r="AK93" i="11"/>
  <c r="AJ93" i="11"/>
  <c r="AI93" i="11"/>
  <c r="AH93" i="11"/>
  <c r="AG93" i="11"/>
  <c r="AF93" i="11"/>
  <c r="AL92" i="11"/>
  <c r="AK92" i="11"/>
  <c r="AJ92" i="11"/>
  <c r="AI92" i="11"/>
  <c r="AH92" i="11"/>
  <c r="AG92" i="11"/>
  <c r="AF92" i="11"/>
  <c r="AL91" i="11"/>
  <c r="AK91" i="11"/>
  <c r="AJ91" i="11"/>
  <c r="AI91" i="11"/>
  <c r="AH91" i="11"/>
  <c r="AG91" i="11"/>
  <c r="AF91" i="11"/>
  <c r="AL90" i="11"/>
  <c r="AK90" i="11"/>
  <c r="AJ90" i="11"/>
  <c r="AI90" i="11"/>
  <c r="AH90" i="11"/>
  <c r="AG90" i="11"/>
  <c r="AF90" i="11"/>
  <c r="AL89" i="11"/>
  <c r="AK89" i="11"/>
  <c r="AJ89" i="11"/>
  <c r="AI89" i="11"/>
  <c r="AH89" i="11"/>
  <c r="AG89" i="11"/>
  <c r="AF89" i="11"/>
  <c r="AL88" i="11"/>
  <c r="AK88" i="11"/>
  <c r="AJ88" i="11"/>
  <c r="AI88" i="11"/>
  <c r="AH88" i="11"/>
  <c r="AG88" i="11"/>
  <c r="AF88" i="11"/>
  <c r="AL87" i="11"/>
  <c r="AK87" i="11"/>
  <c r="AJ87" i="11"/>
  <c r="AI87" i="11"/>
  <c r="AH87" i="11"/>
  <c r="AG87" i="11"/>
  <c r="AF87" i="11"/>
  <c r="AL86" i="11"/>
  <c r="AL85" i="11" s="1"/>
  <c r="AK86" i="11"/>
  <c r="AJ86" i="11"/>
  <c r="AI86" i="11"/>
  <c r="AH86" i="11"/>
  <c r="AH85" i="11" s="1"/>
  <c r="AH84" i="11" s="1"/>
  <c r="AG86" i="11"/>
  <c r="AF86" i="11"/>
  <c r="AI85" i="11"/>
  <c r="AI84" i="11" s="1"/>
  <c r="AG85" i="11"/>
  <c r="AG84" i="11" s="1"/>
  <c r="AE85" i="11"/>
  <c r="AE84" i="11" s="1"/>
  <c r="AD85" i="11"/>
  <c r="AC85" i="11"/>
  <c r="AC84" i="11" s="1"/>
  <c r="AB85" i="11"/>
  <c r="AA85" i="11"/>
  <c r="AA84" i="11" s="1"/>
  <c r="Z85" i="11"/>
  <c r="Y85" i="11"/>
  <c r="Y84" i="11" s="1"/>
  <c r="X85" i="11"/>
  <c r="W85" i="11"/>
  <c r="W84" i="11" s="1"/>
  <c r="V85" i="11"/>
  <c r="U85" i="11"/>
  <c r="U84" i="11" s="1"/>
  <c r="T85" i="11"/>
  <c r="S85" i="11"/>
  <c r="S84" i="11" s="1"/>
  <c r="R85" i="11"/>
  <c r="Q85" i="11"/>
  <c r="Q84" i="11" s="1"/>
  <c r="P85" i="11"/>
  <c r="O85" i="11"/>
  <c r="O84" i="11" s="1"/>
  <c r="N85" i="11"/>
  <c r="M85" i="11"/>
  <c r="M84" i="11" s="1"/>
  <c r="L85" i="11"/>
  <c r="K85" i="11"/>
  <c r="K84" i="11" s="1"/>
  <c r="J85" i="11"/>
  <c r="I85" i="11"/>
  <c r="I84" i="11" s="1"/>
  <c r="H85" i="11"/>
  <c r="G85" i="11"/>
  <c r="G84" i="11" s="1"/>
  <c r="F85" i="11"/>
  <c r="E85" i="11"/>
  <c r="E84" i="11" s="1"/>
  <c r="D85" i="11"/>
  <c r="AL84" i="11"/>
  <c r="AD84" i="11"/>
  <c r="AB84" i="11"/>
  <c r="Z84" i="11"/>
  <c r="X84" i="11"/>
  <c r="V84" i="11"/>
  <c r="T84" i="11"/>
  <c r="R84" i="11"/>
  <c r="P84" i="11"/>
  <c r="N84" i="11"/>
  <c r="L84" i="11"/>
  <c r="J84" i="11"/>
  <c r="H84" i="11"/>
  <c r="F84" i="11"/>
  <c r="D84" i="11"/>
  <c r="AL83" i="11"/>
  <c r="AK83" i="11"/>
  <c r="AJ83" i="11"/>
  <c r="AI83" i="11"/>
  <c r="AH83" i="11"/>
  <c r="AG83" i="11"/>
  <c r="AF83" i="11"/>
  <c r="AL82" i="11"/>
  <c r="AK82" i="11"/>
  <c r="AJ82" i="11"/>
  <c r="AI82" i="11"/>
  <c r="AH82" i="11"/>
  <c r="AG82" i="11"/>
  <c r="AF82" i="11"/>
  <c r="AL81" i="11"/>
  <c r="AK81" i="11"/>
  <c r="AJ81" i="11"/>
  <c r="AI81" i="11"/>
  <c r="AH81" i="11"/>
  <c r="AG81" i="11"/>
  <c r="AF81" i="11"/>
  <c r="AL80" i="11"/>
  <c r="AK80" i="11"/>
  <c r="AJ80" i="11"/>
  <c r="AI80" i="11"/>
  <c r="AH80" i="11"/>
  <c r="AG80" i="11"/>
  <c r="AF80" i="11"/>
  <c r="AL79" i="11"/>
  <c r="AK79" i="11"/>
  <c r="AJ79" i="11"/>
  <c r="AI79" i="11"/>
  <c r="AH79" i="11"/>
  <c r="AG79" i="11"/>
  <c r="AF79" i="11"/>
  <c r="AL78" i="11"/>
  <c r="AK78" i="11"/>
  <c r="AJ78" i="11"/>
  <c r="AI78" i="11"/>
  <c r="AH78" i="11"/>
  <c r="AG78" i="11"/>
  <c r="AF78" i="11"/>
  <c r="AL77" i="11"/>
  <c r="AK77" i="11"/>
  <c r="AJ77" i="11"/>
  <c r="AI77" i="11"/>
  <c r="AH77" i="11"/>
  <c r="AG77" i="11"/>
  <c r="AF77" i="11"/>
  <c r="AL76" i="11"/>
  <c r="AL75" i="11" s="1"/>
  <c r="AL74" i="11" s="1"/>
  <c r="AK76" i="11"/>
  <c r="AJ76" i="11"/>
  <c r="AI76" i="11"/>
  <c r="AH76" i="11"/>
  <c r="AH75" i="11" s="1"/>
  <c r="AH74" i="11" s="1"/>
  <c r="AF76" i="11"/>
  <c r="AK75" i="11"/>
  <c r="AJ75" i="11"/>
  <c r="AJ74" i="11" s="1"/>
  <c r="AI75" i="11"/>
  <c r="AF75" i="11"/>
  <c r="AF74" i="11" s="1"/>
  <c r="AE75" i="11"/>
  <c r="AD75" i="11"/>
  <c r="AD74" i="11" s="1"/>
  <c r="AC75" i="11"/>
  <c r="AB75" i="11"/>
  <c r="AB74" i="11" s="1"/>
  <c r="AA75" i="11"/>
  <c r="Y75" i="11"/>
  <c r="X75" i="11"/>
  <c r="X74" i="11" s="1"/>
  <c r="W75" i="11"/>
  <c r="V75" i="11"/>
  <c r="V74" i="11" s="1"/>
  <c r="U75" i="11"/>
  <c r="T75" i="11"/>
  <c r="T74" i="11" s="1"/>
  <c r="S75" i="11"/>
  <c r="R75" i="11"/>
  <c r="R74" i="11" s="1"/>
  <c r="Q75" i="11"/>
  <c r="P75" i="11"/>
  <c r="P74" i="11" s="1"/>
  <c r="O75" i="11"/>
  <c r="N75" i="11"/>
  <c r="N74" i="11" s="1"/>
  <c r="M75" i="11"/>
  <c r="L75" i="11"/>
  <c r="L74" i="11" s="1"/>
  <c r="K75" i="11"/>
  <c r="J75" i="11"/>
  <c r="J74" i="11" s="1"/>
  <c r="I75" i="11"/>
  <c r="H75" i="11"/>
  <c r="H74" i="11" s="1"/>
  <c r="G75" i="11"/>
  <c r="F75" i="11"/>
  <c r="F74" i="11" s="1"/>
  <c r="E75" i="11"/>
  <c r="D75" i="11"/>
  <c r="D74" i="11" s="1"/>
  <c r="AK74" i="11"/>
  <c r="AI74" i="11"/>
  <c r="AE74" i="11"/>
  <c r="AE48" i="11" s="1"/>
  <c r="AC74" i="11"/>
  <c r="AA74" i="11"/>
  <c r="Y74" i="11"/>
  <c r="W74" i="11"/>
  <c r="U74" i="11"/>
  <c r="S74" i="11"/>
  <c r="Q74" i="11"/>
  <c r="O74" i="11"/>
  <c r="M74" i="11"/>
  <c r="K74" i="11"/>
  <c r="I74" i="11"/>
  <c r="G74" i="11"/>
  <c r="E74" i="11"/>
  <c r="AL73" i="11"/>
  <c r="AK73" i="11"/>
  <c r="AJ73" i="11"/>
  <c r="AI73" i="11"/>
  <c r="AH73" i="11"/>
  <c r="AG73" i="11"/>
  <c r="AF73" i="11"/>
  <c r="AL72" i="11"/>
  <c r="AK72" i="11"/>
  <c r="AJ72" i="11"/>
  <c r="AI72" i="11"/>
  <c r="AH72" i="11"/>
  <c r="AG72" i="11"/>
  <c r="AF72" i="11"/>
  <c r="AL71" i="11"/>
  <c r="AK71" i="11"/>
  <c r="AJ71" i="11"/>
  <c r="AI71" i="11"/>
  <c r="AH71" i="11"/>
  <c r="AG71" i="11"/>
  <c r="AF71" i="11"/>
  <c r="AL70" i="11"/>
  <c r="AK70" i="11"/>
  <c r="AJ70" i="11"/>
  <c r="AI70" i="11"/>
  <c r="AH70" i="11"/>
  <c r="AG70" i="11"/>
  <c r="AF70" i="11"/>
  <c r="AL69" i="11"/>
  <c r="AK69" i="11"/>
  <c r="AJ69" i="11"/>
  <c r="AI69" i="11"/>
  <c r="AH69" i="11"/>
  <c r="AG69" i="11"/>
  <c r="AF69" i="11"/>
  <c r="AL68" i="11"/>
  <c r="AK68" i="11"/>
  <c r="AJ68" i="11"/>
  <c r="AI68" i="11"/>
  <c r="AH68" i="11"/>
  <c r="AG68" i="11"/>
  <c r="AF68" i="11"/>
  <c r="AL67" i="11"/>
  <c r="AK67" i="11"/>
  <c r="AJ67" i="11"/>
  <c r="AI67" i="11"/>
  <c r="AH67" i="11"/>
  <c r="AG67" i="11"/>
  <c r="AF67" i="11"/>
  <c r="AL66" i="11"/>
  <c r="AK66" i="11"/>
  <c r="AJ66" i="11"/>
  <c r="AI66" i="11"/>
  <c r="AH66" i="11"/>
  <c r="AG66" i="11"/>
  <c r="AF66" i="11"/>
  <c r="AL65" i="11"/>
  <c r="AK65" i="11"/>
  <c r="AJ65" i="11"/>
  <c r="AI65" i="11"/>
  <c r="AH65" i="11"/>
  <c r="AG65" i="11"/>
  <c r="AF65" i="11"/>
  <c r="AL64" i="11"/>
  <c r="AK64" i="11"/>
  <c r="AJ64" i="11"/>
  <c r="AI64" i="11"/>
  <c r="AH64" i="11"/>
  <c r="AG64" i="11"/>
  <c r="AF64" i="11"/>
  <c r="AL63" i="11"/>
  <c r="AK63" i="11"/>
  <c r="AJ63" i="11"/>
  <c r="AI63" i="11"/>
  <c r="AH63" i="11"/>
  <c r="AF63" i="11"/>
  <c r="AC63" i="11"/>
  <c r="AL62" i="11"/>
  <c r="AK62" i="11"/>
  <c r="AJ62" i="11"/>
  <c r="AI62" i="11"/>
  <c r="AH62" i="11"/>
  <c r="AG62" i="11"/>
  <c r="AF62" i="11"/>
  <c r="AL61" i="11"/>
  <c r="AK61" i="11"/>
  <c r="AJ61" i="11"/>
  <c r="AI61" i="11"/>
  <c r="AH61" i="11"/>
  <c r="AG61" i="11"/>
  <c r="AF61" i="11"/>
  <c r="AL60" i="11"/>
  <c r="AK60" i="11"/>
  <c r="AJ60" i="11"/>
  <c r="AI60" i="11"/>
  <c r="AH60" i="11"/>
  <c r="AG60" i="11"/>
  <c r="AF60" i="11"/>
  <c r="AL59" i="11"/>
  <c r="AK59" i="11"/>
  <c r="AJ59" i="11"/>
  <c r="AI59" i="11"/>
  <c r="AH59" i="11"/>
  <c r="AG59" i="11"/>
  <c r="AF59" i="11"/>
  <c r="AL58" i="11"/>
  <c r="AK58" i="11"/>
  <c r="AK54" i="11" s="1"/>
  <c r="AK53" i="11" s="1"/>
  <c r="AJ58" i="11"/>
  <c r="AI58" i="11"/>
  <c r="AH58" i="11"/>
  <c r="AG58" i="11"/>
  <c r="AF58" i="11"/>
  <c r="AL57" i="11"/>
  <c r="AK57" i="11"/>
  <c r="AJ57" i="11"/>
  <c r="AI57" i="11"/>
  <c r="AH57" i="11"/>
  <c r="AG57" i="11"/>
  <c r="AF57" i="11"/>
  <c r="AL56" i="11"/>
  <c r="AK56" i="11"/>
  <c r="AJ56" i="11"/>
  <c r="AI56" i="11"/>
  <c r="AH56" i="11"/>
  <c r="AG56" i="11"/>
  <c r="AF56" i="11"/>
  <c r="AL55" i="11"/>
  <c r="AL54" i="11" s="1"/>
  <c r="AL53" i="11" s="1"/>
  <c r="AK55" i="11"/>
  <c r="AJ55" i="11"/>
  <c r="AI55" i="11"/>
  <c r="AH55" i="11"/>
  <c r="AH54" i="11" s="1"/>
  <c r="AG55" i="11"/>
  <c r="AF55" i="11"/>
  <c r="AI54" i="11"/>
  <c r="AI53" i="11" s="1"/>
  <c r="AI48" i="11" s="1"/>
  <c r="AI22" i="11" s="1"/>
  <c r="AE54" i="11"/>
  <c r="AE53" i="11" s="1"/>
  <c r="AD54" i="11"/>
  <c r="AC54" i="11"/>
  <c r="AC53" i="11" s="1"/>
  <c r="AB54" i="11"/>
  <c r="AA54" i="11"/>
  <c r="AA53" i="11" s="1"/>
  <c r="Y54" i="11"/>
  <c r="Y53" i="11" s="1"/>
  <c r="X54" i="11"/>
  <c r="W54" i="11"/>
  <c r="W53" i="11" s="1"/>
  <c r="W48" i="11" s="1"/>
  <c r="W22" i="11" s="1"/>
  <c r="V54" i="11"/>
  <c r="U54" i="11"/>
  <c r="U53" i="11" s="1"/>
  <c r="T54" i="11"/>
  <c r="S54" i="11"/>
  <c r="S53" i="11" s="1"/>
  <c r="R54" i="11"/>
  <c r="Q54" i="11"/>
  <c r="Q53" i="11" s="1"/>
  <c r="P54" i="11"/>
  <c r="O54" i="11"/>
  <c r="O53" i="11" s="1"/>
  <c r="O48" i="11" s="1"/>
  <c r="O22" i="11" s="1"/>
  <c r="N54" i="11"/>
  <c r="M54" i="11"/>
  <c r="M53" i="11" s="1"/>
  <c r="L54" i="11"/>
  <c r="K54" i="11"/>
  <c r="K53" i="11" s="1"/>
  <c r="J54" i="11"/>
  <c r="I54" i="11"/>
  <c r="I53" i="11" s="1"/>
  <c r="H54" i="11"/>
  <c r="G54" i="11"/>
  <c r="G53" i="11" s="1"/>
  <c r="G48" i="11" s="1"/>
  <c r="G22" i="11" s="1"/>
  <c r="F54" i="11"/>
  <c r="E54" i="11"/>
  <c r="E53" i="11" s="1"/>
  <c r="D54" i="11"/>
  <c r="AH53" i="11"/>
  <c r="AD53" i="11"/>
  <c r="AD48" i="11" s="1"/>
  <c r="AD22" i="11" s="1"/>
  <c r="AB53" i="11"/>
  <c r="X53" i="11"/>
  <c r="V53" i="11"/>
  <c r="V48" i="11" s="1"/>
  <c r="V22" i="11" s="1"/>
  <c r="T53" i="11"/>
  <c r="R53" i="11"/>
  <c r="R48" i="11" s="1"/>
  <c r="P53" i="11"/>
  <c r="N53" i="11"/>
  <c r="N48" i="11" s="1"/>
  <c r="N22" i="11" s="1"/>
  <c r="L53" i="11"/>
  <c r="J53" i="11"/>
  <c r="J48" i="11" s="1"/>
  <c r="H53" i="11"/>
  <c r="F53" i="11"/>
  <c r="F48" i="11" s="1"/>
  <c r="F22" i="11" s="1"/>
  <c r="D53" i="11"/>
  <c r="AL50" i="11"/>
  <c r="AK50" i="11"/>
  <c r="AJ50" i="11"/>
  <c r="AI50" i="11"/>
  <c r="AH50" i="11"/>
  <c r="AG50" i="11"/>
  <c r="AF50" i="11"/>
  <c r="AE50" i="11"/>
  <c r="AD50" i="11"/>
  <c r="AC50" i="11"/>
  <c r="AB50" i="11"/>
  <c r="AA50" i="11"/>
  <c r="Z50" i="11"/>
  <c r="Y50" i="11"/>
  <c r="X50" i="11"/>
  <c r="W50" i="11"/>
  <c r="V50" i="11"/>
  <c r="U50" i="11"/>
  <c r="T50" i="11"/>
  <c r="S50" i="11"/>
  <c r="R50" i="11"/>
  <c r="Q50" i="11"/>
  <c r="P50" i="11"/>
  <c r="O50" i="11"/>
  <c r="N50" i="11"/>
  <c r="M50" i="11"/>
  <c r="L50" i="11"/>
  <c r="K50" i="11"/>
  <c r="J50" i="11"/>
  <c r="I50" i="11"/>
  <c r="H50" i="11"/>
  <c r="G50" i="11"/>
  <c r="F50" i="11"/>
  <c r="E50" i="11"/>
  <c r="D50" i="11"/>
  <c r="AL49" i="11"/>
  <c r="AK49" i="11"/>
  <c r="AJ49" i="11"/>
  <c r="AI49" i="11"/>
  <c r="AH49" i="11"/>
  <c r="AG49" i="11"/>
  <c r="AF49" i="11"/>
  <c r="AC48" i="11"/>
  <c r="Y48" i="11"/>
  <c r="Y22" i="11" s="1"/>
  <c r="U48" i="11"/>
  <c r="Q48" i="11"/>
  <c r="Q22" i="11" s="1"/>
  <c r="M48" i="11"/>
  <c r="I48" i="11"/>
  <c r="I22" i="11" s="1"/>
  <c r="E48" i="11"/>
  <c r="E22" i="11" s="1"/>
  <c r="AL47" i="11"/>
  <c r="AK47" i="11"/>
  <c r="AJ47" i="11"/>
  <c r="AI47" i="11"/>
  <c r="AH47" i="11"/>
  <c r="AG47" i="11"/>
  <c r="AF47" i="11"/>
  <c r="AL46" i="11"/>
  <c r="AK46" i="11"/>
  <c r="AJ46" i="11"/>
  <c r="AI46" i="11"/>
  <c r="AH46" i="11"/>
  <c r="AG46" i="11"/>
  <c r="AF46" i="11"/>
  <c r="AL45" i="11"/>
  <c r="AK45" i="11"/>
  <c r="AJ45" i="11"/>
  <c r="AI45" i="11"/>
  <c r="AH45" i="11"/>
  <c r="AG45" i="11"/>
  <c r="AF45" i="11"/>
  <c r="AL44" i="11"/>
  <c r="AK44" i="11"/>
  <c r="AJ44" i="11"/>
  <c r="AI44" i="11"/>
  <c r="AH44" i="11"/>
  <c r="AG44" i="11"/>
  <c r="AF44" i="11"/>
  <c r="AL43" i="11"/>
  <c r="AK43" i="11"/>
  <c r="AJ43" i="11"/>
  <c r="AI43" i="11"/>
  <c r="AH43" i="11"/>
  <c r="AG43" i="11"/>
  <c r="AF43" i="11"/>
  <c r="AL42" i="11"/>
  <c r="AK42" i="11"/>
  <c r="AJ42" i="11"/>
  <c r="AI42" i="11"/>
  <c r="AH42" i="11"/>
  <c r="AG42" i="11"/>
  <c r="AF42" i="11"/>
  <c r="AL41" i="11"/>
  <c r="AK41" i="11"/>
  <c r="AJ41" i="11"/>
  <c r="AI41" i="11"/>
  <c r="AH41" i="11"/>
  <c r="AG41" i="11"/>
  <c r="AF41" i="11"/>
  <c r="AL40" i="11"/>
  <c r="AK40" i="11"/>
  <c r="AJ40" i="11"/>
  <c r="AI40" i="11"/>
  <c r="AH40" i="11"/>
  <c r="AG40" i="11"/>
  <c r="AF40" i="11"/>
  <c r="AL39" i="11"/>
  <c r="AK39" i="11"/>
  <c r="AJ39" i="11"/>
  <c r="AI39" i="11"/>
  <c r="AH39" i="11"/>
  <c r="AG39" i="11"/>
  <c r="AF39" i="11"/>
  <c r="AL38" i="11"/>
  <c r="AK38" i="11"/>
  <c r="AJ38" i="11"/>
  <c r="AI38" i="11"/>
  <c r="AH38" i="11"/>
  <c r="AG38" i="11"/>
  <c r="AF38" i="11"/>
  <c r="AL37" i="11"/>
  <c r="AK37" i="11"/>
  <c r="AJ37" i="11"/>
  <c r="AI37" i="11"/>
  <c r="AH37" i="11"/>
  <c r="AG37" i="11"/>
  <c r="AF37" i="11"/>
  <c r="AL36" i="11"/>
  <c r="AK36" i="11"/>
  <c r="AK23" i="11" s="1"/>
  <c r="AJ36" i="11"/>
  <c r="AI36" i="11"/>
  <c r="AI23" i="11" s="1"/>
  <c r="AH36" i="11"/>
  <c r="AG36" i="11"/>
  <c r="AG23" i="11" s="1"/>
  <c r="AF36" i="11"/>
  <c r="AL35" i="11"/>
  <c r="AK35" i="11"/>
  <c r="AJ35" i="11"/>
  <c r="AI35" i="11"/>
  <c r="AH35" i="11"/>
  <c r="AG35" i="11"/>
  <c r="AF35" i="11"/>
  <c r="AL34" i="11"/>
  <c r="AK34" i="11"/>
  <c r="AJ34" i="11"/>
  <c r="AI34" i="11"/>
  <c r="AH34" i="11"/>
  <c r="AG34" i="11"/>
  <c r="AF34" i="11"/>
  <c r="AL33" i="11"/>
  <c r="AK33" i="11"/>
  <c r="AJ33" i="11"/>
  <c r="AI33" i="11"/>
  <c r="AH33" i="11"/>
  <c r="AG33" i="11"/>
  <c r="AF33" i="11"/>
  <c r="AL32" i="11"/>
  <c r="AK32" i="11"/>
  <c r="AJ32" i="11"/>
  <c r="AI32" i="11"/>
  <c r="AH32" i="11"/>
  <c r="AG32" i="11"/>
  <c r="AF32" i="11"/>
  <c r="AL31" i="11"/>
  <c r="AK31" i="11"/>
  <c r="AJ31" i="11"/>
  <c r="AI31" i="11"/>
  <c r="AH31" i="11"/>
  <c r="AG31" i="11"/>
  <c r="AF31" i="11"/>
  <c r="AL30" i="11"/>
  <c r="AK30" i="11"/>
  <c r="AJ30" i="11"/>
  <c r="AI30" i="11"/>
  <c r="AH30" i="11"/>
  <c r="AF30" i="11"/>
  <c r="AL29" i="11"/>
  <c r="AK29" i="11"/>
  <c r="AK28" i="11" s="1"/>
  <c r="AJ29" i="11"/>
  <c r="AI29" i="11"/>
  <c r="AH29" i="11"/>
  <c r="AF29" i="11"/>
  <c r="AE29" i="11"/>
  <c r="AE28" i="11" s="1"/>
  <c r="AE21" i="11" s="1"/>
  <c r="AD29" i="11"/>
  <c r="AC29" i="11"/>
  <c r="AC28" i="11" s="1"/>
  <c r="AB29" i="11"/>
  <c r="AA29" i="11"/>
  <c r="AA28" i="11" s="1"/>
  <c r="AA21" i="11" s="1"/>
  <c r="Y29" i="11"/>
  <c r="Y28" i="11" s="1"/>
  <c r="Y21" i="11" s="1"/>
  <c r="Y20" i="11" s="1"/>
  <c r="X29" i="11"/>
  <c r="W29" i="11"/>
  <c r="W28" i="11" s="1"/>
  <c r="W21" i="11" s="1"/>
  <c r="V29" i="11"/>
  <c r="U29" i="11"/>
  <c r="U28" i="11" s="1"/>
  <c r="U21" i="11" s="1"/>
  <c r="U20" i="11" s="1"/>
  <c r="T29" i="11"/>
  <c r="S29" i="11"/>
  <c r="S28" i="11" s="1"/>
  <c r="S21" i="11" s="1"/>
  <c r="R29" i="11"/>
  <c r="Q29" i="11"/>
  <c r="Q28" i="11" s="1"/>
  <c r="Q21" i="11" s="1"/>
  <c r="Q20" i="11" s="1"/>
  <c r="P29" i="11"/>
  <c r="O29" i="11"/>
  <c r="O28" i="11" s="1"/>
  <c r="O21" i="11" s="1"/>
  <c r="N29" i="11"/>
  <c r="M29" i="11"/>
  <c r="M28" i="11" s="1"/>
  <c r="M21" i="11" s="1"/>
  <c r="L29" i="11"/>
  <c r="K29" i="11"/>
  <c r="K28" i="11" s="1"/>
  <c r="K21" i="11" s="1"/>
  <c r="J29" i="11"/>
  <c r="I29" i="11"/>
  <c r="I28" i="11" s="1"/>
  <c r="I21" i="11" s="1"/>
  <c r="I20" i="11" s="1"/>
  <c r="H29" i="11"/>
  <c r="G29" i="11"/>
  <c r="G28" i="11" s="1"/>
  <c r="G21" i="11" s="1"/>
  <c r="F29" i="11"/>
  <c r="E29" i="11"/>
  <c r="E28" i="11" s="1"/>
  <c r="E21" i="11" s="1"/>
  <c r="E20" i="11" s="1"/>
  <c r="D29" i="11"/>
  <c r="AL28" i="11"/>
  <c r="AL21" i="11" s="1"/>
  <c r="AJ28" i="11"/>
  <c r="AH28" i="11"/>
  <c r="AH21" i="11" s="1"/>
  <c r="AF28" i="11"/>
  <c r="AD28" i="11"/>
  <c r="AD21" i="11" s="1"/>
  <c r="AD20" i="11" s="1"/>
  <c r="AB28" i="11"/>
  <c r="X28" i="11"/>
  <c r="V28" i="11"/>
  <c r="V21" i="11" s="1"/>
  <c r="V20" i="11" s="1"/>
  <c r="T28" i="11"/>
  <c r="R28" i="11"/>
  <c r="R21" i="11" s="1"/>
  <c r="R20" i="11" s="1"/>
  <c r="P28" i="11"/>
  <c r="N28" i="11"/>
  <c r="N21" i="11" s="1"/>
  <c r="N20" i="11" s="1"/>
  <c r="L28" i="11"/>
  <c r="J28" i="11"/>
  <c r="J21" i="11" s="1"/>
  <c r="J20" i="11" s="1"/>
  <c r="H28" i="11"/>
  <c r="F28" i="11"/>
  <c r="F21" i="11" s="1"/>
  <c r="F20" i="11" s="1"/>
  <c r="D28" i="11"/>
  <c r="AD26" i="11"/>
  <c r="AB26" i="11"/>
  <c r="Y26" i="11"/>
  <c r="X26" i="11"/>
  <c r="W26" i="11"/>
  <c r="V26" i="11"/>
  <c r="U26" i="11"/>
  <c r="T26" i="11"/>
  <c r="S26" i="11"/>
  <c r="R26" i="11"/>
  <c r="Q26" i="11"/>
  <c r="P26" i="11"/>
  <c r="O26" i="11"/>
  <c r="N26" i="11"/>
  <c r="M26" i="11"/>
  <c r="L26" i="11"/>
  <c r="K26" i="11"/>
  <c r="J26" i="11"/>
  <c r="I26" i="11"/>
  <c r="H26" i="11"/>
  <c r="G26" i="11"/>
  <c r="F26" i="11"/>
  <c r="E26" i="11"/>
  <c r="D26" i="11"/>
  <c r="AL25" i="11"/>
  <c r="AK25" i="11"/>
  <c r="AJ25" i="11"/>
  <c r="AI25" i="11"/>
  <c r="AH25" i="11"/>
  <c r="AG25" i="11"/>
  <c r="AF25" i="11"/>
  <c r="AE25" i="11"/>
  <c r="AD25" i="11"/>
  <c r="AC25" i="11"/>
  <c r="AB25" i="11"/>
  <c r="AA25" i="11"/>
  <c r="Z25" i="11"/>
  <c r="Y25" i="11"/>
  <c r="X25" i="11"/>
  <c r="W25" i="11"/>
  <c r="V25" i="11"/>
  <c r="U25" i="11"/>
  <c r="T25" i="11"/>
  <c r="S25" i="11"/>
  <c r="R25" i="11"/>
  <c r="Q25" i="11"/>
  <c r="P25" i="11"/>
  <c r="O25" i="11"/>
  <c r="N25" i="11"/>
  <c r="M25" i="11"/>
  <c r="L25" i="11"/>
  <c r="K25" i="11"/>
  <c r="J25" i="11"/>
  <c r="I25" i="11"/>
  <c r="H25" i="11"/>
  <c r="G25" i="11"/>
  <c r="F25" i="11"/>
  <c r="E25" i="11"/>
  <c r="D25" i="11"/>
  <c r="AK24" i="11"/>
  <c r="AG24" i="11"/>
  <c r="AE24" i="11"/>
  <c r="AC24" i="11"/>
  <c r="AA24" i="11"/>
  <c r="Y24" i="11"/>
  <c r="W24" i="11"/>
  <c r="U24" i="11"/>
  <c r="S24" i="11"/>
  <c r="Q24" i="11"/>
  <c r="P24" i="11"/>
  <c r="O24" i="11"/>
  <c r="N24" i="11"/>
  <c r="M24" i="11"/>
  <c r="L24" i="11"/>
  <c r="K24" i="11"/>
  <c r="J24" i="11"/>
  <c r="I24" i="11"/>
  <c r="H24" i="11"/>
  <c r="G24" i="11"/>
  <c r="F24" i="11"/>
  <c r="E24" i="11"/>
  <c r="D24" i="11"/>
  <c r="AL23" i="11"/>
  <c r="AJ23" i="11"/>
  <c r="AH23" i="11"/>
  <c r="AF23" i="11"/>
  <c r="AE23" i="11"/>
  <c r="AD23" i="11"/>
  <c r="AC23" i="11"/>
  <c r="AB23" i="11"/>
  <c r="AA23" i="11"/>
  <c r="Z23" i="11"/>
  <c r="Y23" i="11"/>
  <c r="X23" i="11"/>
  <c r="W23" i="11"/>
  <c r="V23" i="11"/>
  <c r="U23" i="11"/>
  <c r="T23" i="11"/>
  <c r="S23" i="11"/>
  <c r="R23" i="11"/>
  <c r="Q23" i="11"/>
  <c r="P23" i="11"/>
  <c r="O23" i="11"/>
  <c r="N23" i="11"/>
  <c r="M23" i="11"/>
  <c r="L23" i="11"/>
  <c r="K23" i="11"/>
  <c r="J23" i="11"/>
  <c r="I23" i="11"/>
  <c r="H23" i="11"/>
  <c r="G23" i="11"/>
  <c r="F23" i="11"/>
  <c r="E23" i="11"/>
  <c r="D23" i="11"/>
  <c r="AE22" i="11"/>
  <c r="AC22" i="11"/>
  <c r="U22" i="11"/>
  <c r="R22" i="11"/>
  <c r="M22" i="11"/>
  <c r="J22" i="11"/>
  <c r="AK21" i="11"/>
  <c r="AJ21" i="11"/>
  <c r="AF21" i="11"/>
  <c r="AC21" i="11"/>
  <c r="AB21" i="11"/>
  <c r="X21" i="11"/>
  <c r="T21" i="11"/>
  <c r="P21" i="11"/>
  <c r="L21" i="11"/>
  <c r="H21" i="11"/>
  <c r="D21" i="11"/>
  <c r="A12" i="11"/>
  <c r="A10" i="11"/>
  <c r="A7" i="11"/>
  <c r="A5" i="11"/>
  <c r="DT120" i="10"/>
  <c r="DS120" i="10"/>
  <c r="DR120" i="10"/>
  <c r="DQ120" i="10"/>
  <c r="DP120" i="10"/>
  <c r="DO120" i="10"/>
  <c r="M42" i="22" s="1"/>
  <c r="DN120" i="10"/>
  <c r="DT119" i="10"/>
  <c r="DS119" i="10"/>
  <c r="DR119" i="10"/>
  <c r="DQ119" i="10"/>
  <c r="DP119" i="10"/>
  <c r="DO119" i="10"/>
  <c r="M41" i="22" s="1"/>
  <c r="DN119" i="10"/>
  <c r="DT117" i="10"/>
  <c r="DS117" i="10"/>
  <c r="DR117" i="10"/>
  <c r="DQ117" i="10"/>
  <c r="DP117" i="10"/>
  <c r="DO117" i="10"/>
  <c r="M39" i="22" s="1"/>
  <c r="DN117" i="10"/>
  <c r="DT116" i="10"/>
  <c r="DS116" i="10"/>
  <c r="DR116" i="10"/>
  <c r="DR112" i="10" s="1"/>
  <c r="DR110" i="10" s="1"/>
  <c r="DQ116" i="10"/>
  <c r="DP116" i="10"/>
  <c r="DO116" i="10"/>
  <c r="M38" i="22" s="1"/>
  <c r="DN116" i="10"/>
  <c r="DT115" i="10"/>
  <c r="DS115" i="10"/>
  <c r="DR115" i="10"/>
  <c r="DQ115" i="10"/>
  <c r="DP115" i="10"/>
  <c r="DO115" i="10"/>
  <c r="DN115" i="10"/>
  <c r="DT114" i="10"/>
  <c r="DS114" i="10"/>
  <c r="DS112" i="10" s="1"/>
  <c r="DR114" i="10"/>
  <c r="DQ114" i="10"/>
  <c r="DQ112" i="10" s="1"/>
  <c r="DQ110" i="10" s="1"/>
  <c r="DQ109" i="10" s="1"/>
  <c r="DQ26" i="10" s="1"/>
  <c r="DP114" i="10"/>
  <c r="DO114" i="10"/>
  <c r="M36" i="22" s="1"/>
  <c r="DN114" i="10"/>
  <c r="EA113" i="10"/>
  <c r="DZ113" i="10"/>
  <c r="DY113" i="10"/>
  <c r="DX113" i="10"/>
  <c r="DX112" i="10" s="1"/>
  <c r="DW113" i="10"/>
  <c r="DV113" i="10"/>
  <c r="DV112" i="10" s="1"/>
  <c r="DV110" i="10" s="1"/>
  <c r="DU113" i="10"/>
  <c r="DT113" i="10"/>
  <c r="DS113" i="10"/>
  <c r="DR113" i="10"/>
  <c r="DQ113" i="10"/>
  <c r="DP113" i="10"/>
  <c r="DO113" i="10"/>
  <c r="M35" i="22" s="1"/>
  <c r="M34" i="22" s="1"/>
  <c r="DN113" i="10"/>
  <c r="EA112" i="10"/>
  <c r="DZ112" i="10"/>
  <c r="DZ110" i="10" s="1"/>
  <c r="DZ109" i="10" s="1"/>
  <c r="DZ26" i="10" s="1"/>
  <c r="DY112" i="10"/>
  <c r="DW112" i="10"/>
  <c r="DW110" i="10" s="1"/>
  <c r="DW109" i="10" s="1"/>
  <c r="DW26" i="10" s="1"/>
  <c r="DU112" i="10"/>
  <c r="DU110" i="10" s="1"/>
  <c r="DU109" i="10" s="1"/>
  <c r="DU26" i="10" s="1"/>
  <c r="DO112" i="10"/>
  <c r="DO110" i="10" s="1"/>
  <c r="DO109" i="10" s="1"/>
  <c r="DO26" i="10" s="1"/>
  <c r="DM112" i="10"/>
  <c r="DL112" i="10"/>
  <c r="DK112" i="10"/>
  <c r="DJ112" i="10"/>
  <c r="DJ110" i="10" s="1"/>
  <c r="DI112" i="10"/>
  <c r="DI110" i="10" s="1"/>
  <c r="DI109" i="10" s="1"/>
  <c r="DI26" i="10" s="1"/>
  <c r="DH112" i="10"/>
  <c r="DG112" i="10"/>
  <c r="DG110" i="10" s="1"/>
  <c r="DG109" i="10" s="1"/>
  <c r="DG26" i="10" s="1"/>
  <c r="DF112" i="10"/>
  <c r="DF110" i="10" s="1"/>
  <c r="DE112" i="10"/>
  <c r="DD112" i="10"/>
  <c r="DC112" i="10"/>
  <c r="DB112" i="10"/>
  <c r="DB110" i="10" s="1"/>
  <c r="DA112" i="10"/>
  <c r="DA110" i="10" s="1"/>
  <c r="DA109" i="10" s="1"/>
  <c r="DA26" i="10" s="1"/>
  <c r="CZ112" i="10"/>
  <c r="CY112" i="10"/>
  <c r="CY110" i="10" s="1"/>
  <c r="CY109" i="10" s="1"/>
  <c r="CY26" i="10" s="1"/>
  <c r="CX112" i="10"/>
  <c r="CX110" i="10" s="1"/>
  <c r="CW112" i="10"/>
  <c r="CV112" i="10"/>
  <c r="CU112" i="10"/>
  <c r="CT112" i="10"/>
  <c r="CT110" i="10" s="1"/>
  <c r="CS112" i="10"/>
  <c r="CS110" i="10" s="1"/>
  <c r="CS109" i="10" s="1"/>
  <c r="CS26" i="10" s="1"/>
  <c r="CR112" i="10"/>
  <c r="CQ112" i="10"/>
  <c r="CQ110" i="10" s="1"/>
  <c r="CQ109" i="10" s="1"/>
  <c r="CQ26" i="10" s="1"/>
  <c r="CP112" i="10"/>
  <c r="CP110" i="10" s="1"/>
  <c r="CO112" i="10"/>
  <c r="CN112" i="10"/>
  <c r="CM112" i="10"/>
  <c r="CL112" i="10"/>
  <c r="CK112" i="10"/>
  <c r="CJ112" i="10"/>
  <c r="CI112" i="10"/>
  <c r="CH112" i="10"/>
  <c r="CG112" i="10"/>
  <c r="CF112" i="10"/>
  <c r="CE112" i="10"/>
  <c r="CD112" i="10"/>
  <c r="CC112" i="10"/>
  <c r="CB112" i="10"/>
  <c r="CA112" i="10"/>
  <c r="BZ112" i="10"/>
  <c r="BY112" i="10"/>
  <c r="BX112" i="10"/>
  <c r="BW112" i="10"/>
  <c r="BV112" i="10"/>
  <c r="BU112" i="10"/>
  <c r="BT112" i="10"/>
  <c r="BS112" i="10"/>
  <c r="BR112" i="10"/>
  <c r="BQ112" i="10"/>
  <c r="BP112" i="10"/>
  <c r="BO112" i="10"/>
  <c r="BN112" i="10"/>
  <c r="BM112" i="10"/>
  <c r="BL112" i="10"/>
  <c r="BK112" i="10"/>
  <c r="BJ112" i="10"/>
  <c r="BI112" i="10"/>
  <c r="BH112" i="10"/>
  <c r="BG112" i="10"/>
  <c r="BF112" i="10"/>
  <c r="BE112" i="10"/>
  <c r="BD112" i="10"/>
  <c r="BC112" i="10"/>
  <c r="BB112" i="10"/>
  <c r="BA112" i="10"/>
  <c r="AZ112" i="10"/>
  <c r="AY112" i="10"/>
  <c r="AX112" i="10"/>
  <c r="AW112" i="10"/>
  <c r="AV112" i="10"/>
  <c r="AU112" i="10"/>
  <c r="AT112" i="10"/>
  <c r="AS112" i="10"/>
  <c r="AR112" i="10"/>
  <c r="AQ112" i="10"/>
  <c r="AP112" i="10"/>
  <c r="AO112" i="10"/>
  <c r="AN112" i="10"/>
  <c r="AM112" i="10"/>
  <c r="AL112" i="10"/>
  <c r="AK112" i="10"/>
  <c r="AJ112" i="10"/>
  <c r="AI112" i="10"/>
  <c r="AH112" i="10"/>
  <c r="AG112" i="10"/>
  <c r="AF112" i="10"/>
  <c r="AE112" i="10"/>
  <c r="AD112" i="10"/>
  <c r="AC112" i="10"/>
  <c r="AB112" i="10"/>
  <c r="AA112" i="10"/>
  <c r="Z112" i="10"/>
  <c r="Y112" i="10"/>
  <c r="X112" i="10"/>
  <c r="W112" i="10"/>
  <c r="V112" i="10"/>
  <c r="U112" i="10"/>
  <c r="T112" i="10"/>
  <c r="DT111" i="10"/>
  <c r="DS111" i="10"/>
  <c r="DR111" i="10"/>
  <c r="DQ111" i="10"/>
  <c r="DP111" i="10"/>
  <c r="DO111" i="10"/>
  <c r="M33" i="22" s="1"/>
  <c r="DN111" i="10"/>
  <c r="EA110" i="10"/>
  <c r="EA109" i="10" s="1"/>
  <c r="EA26" i="10" s="1"/>
  <c r="DY110" i="10"/>
  <c r="DX110" i="10"/>
  <c r="DX109" i="10" s="1"/>
  <c r="DX26" i="10" s="1"/>
  <c r="DS110" i="10"/>
  <c r="DS109" i="10" s="1"/>
  <c r="DS26" i="10" s="1"/>
  <c r="DM110" i="10"/>
  <c r="DM109" i="10" s="1"/>
  <c r="DM26" i="10" s="1"/>
  <c r="DL110" i="10"/>
  <c r="DK110" i="10"/>
  <c r="DK109" i="10" s="1"/>
  <c r="DK26" i="10" s="1"/>
  <c r="DH110" i="10"/>
  <c r="DE110" i="10"/>
  <c r="DE109" i="10" s="1"/>
  <c r="DE26" i="10" s="1"/>
  <c r="DD110" i="10"/>
  <c r="DC110" i="10"/>
  <c r="DC109" i="10" s="1"/>
  <c r="DC26" i="10" s="1"/>
  <c r="CZ110" i="10"/>
  <c r="CW110" i="10"/>
  <c r="CW109" i="10" s="1"/>
  <c r="CW26" i="10" s="1"/>
  <c r="CV110" i="10"/>
  <c r="CU110" i="10"/>
  <c r="CU109" i="10" s="1"/>
  <c r="CU26" i="10" s="1"/>
  <c r="CR110" i="10"/>
  <c r="CO110" i="10"/>
  <c r="CO109" i="10" s="1"/>
  <c r="CO26" i="10" s="1"/>
  <c r="CN110" i="10"/>
  <c r="CM110" i="10"/>
  <c r="CM109" i="10" s="1"/>
  <c r="CM26" i="10" s="1"/>
  <c r="CL110" i="10"/>
  <c r="CK110" i="10"/>
  <c r="CK109" i="10" s="1"/>
  <c r="CK26" i="10" s="1"/>
  <c r="CJ110" i="10"/>
  <c r="CI110" i="10"/>
  <c r="CI109" i="10" s="1"/>
  <c r="CI26" i="10" s="1"/>
  <c r="CH110" i="10"/>
  <c r="CG110" i="10"/>
  <c r="CG109" i="10" s="1"/>
  <c r="CG26" i="10" s="1"/>
  <c r="CF110" i="10"/>
  <c r="CE110" i="10"/>
  <c r="CE109" i="10" s="1"/>
  <c r="CE26" i="10" s="1"/>
  <c r="CD110" i="10"/>
  <c r="CC110" i="10"/>
  <c r="CC109" i="10" s="1"/>
  <c r="CC26" i="10" s="1"/>
  <c r="CB110" i="10"/>
  <c r="CA110" i="10"/>
  <c r="CA109" i="10" s="1"/>
  <c r="CA26" i="10" s="1"/>
  <c r="BZ110" i="10"/>
  <c r="BY110" i="10"/>
  <c r="BY109" i="10" s="1"/>
  <c r="BY26" i="10" s="1"/>
  <c r="BX110" i="10"/>
  <c r="BW110" i="10"/>
  <c r="BW109" i="10" s="1"/>
  <c r="BW26" i="10" s="1"/>
  <c r="BV110" i="10"/>
  <c r="BU110" i="10"/>
  <c r="BU109" i="10" s="1"/>
  <c r="BU26" i="10" s="1"/>
  <c r="BT110" i="10"/>
  <c r="BS110" i="10"/>
  <c r="BS109" i="10" s="1"/>
  <c r="BS26" i="10" s="1"/>
  <c r="BR110" i="10"/>
  <c r="BQ110" i="10"/>
  <c r="BQ109" i="10" s="1"/>
  <c r="BQ26" i="10" s="1"/>
  <c r="BP110" i="10"/>
  <c r="BO110" i="10"/>
  <c r="BO109" i="10" s="1"/>
  <c r="BO26" i="10" s="1"/>
  <c r="BN110" i="10"/>
  <c r="BM110" i="10"/>
  <c r="BM109" i="10" s="1"/>
  <c r="BM26" i="10" s="1"/>
  <c r="BL110" i="10"/>
  <c r="BK110" i="10"/>
  <c r="BK109" i="10" s="1"/>
  <c r="BK26" i="10" s="1"/>
  <c r="BJ110" i="10"/>
  <c r="BI110" i="10"/>
  <c r="BI109" i="10" s="1"/>
  <c r="BI26" i="10" s="1"/>
  <c r="BH110" i="10"/>
  <c r="BG110" i="10"/>
  <c r="BG109" i="10" s="1"/>
  <c r="BG26" i="10" s="1"/>
  <c r="BF110" i="10"/>
  <c r="BE110" i="10"/>
  <c r="BE109" i="10" s="1"/>
  <c r="BE26" i="10" s="1"/>
  <c r="BD110" i="10"/>
  <c r="BC110" i="10"/>
  <c r="BC109" i="10" s="1"/>
  <c r="BC26" i="10" s="1"/>
  <c r="BB110" i="10"/>
  <c r="BA110" i="10"/>
  <c r="BA109" i="10" s="1"/>
  <c r="BA26" i="10" s="1"/>
  <c r="AZ110" i="10"/>
  <c r="AY110" i="10"/>
  <c r="AY109" i="10" s="1"/>
  <c r="AY26" i="10" s="1"/>
  <c r="AX110" i="10"/>
  <c r="AW110" i="10"/>
  <c r="AW109" i="10" s="1"/>
  <c r="AW26" i="10" s="1"/>
  <c r="AV110" i="10"/>
  <c r="AU110" i="10"/>
  <c r="AU109" i="10" s="1"/>
  <c r="AU26" i="10" s="1"/>
  <c r="AT110" i="10"/>
  <c r="AS110" i="10"/>
  <c r="AS109" i="10" s="1"/>
  <c r="AS26" i="10" s="1"/>
  <c r="AR110" i="10"/>
  <c r="AQ110" i="10"/>
  <c r="AQ109" i="10" s="1"/>
  <c r="AQ26" i="10" s="1"/>
  <c r="AP110" i="10"/>
  <c r="AO110" i="10"/>
  <c r="AO109" i="10" s="1"/>
  <c r="AO26" i="10" s="1"/>
  <c r="AN110" i="10"/>
  <c r="AM110" i="10"/>
  <c r="AM109" i="10" s="1"/>
  <c r="AM26" i="10" s="1"/>
  <c r="AL110" i="10"/>
  <c r="AK110" i="10"/>
  <c r="AK109" i="10" s="1"/>
  <c r="AK26" i="10" s="1"/>
  <c r="AJ110" i="10"/>
  <c r="AI110" i="10"/>
  <c r="AI109" i="10" s="1"/>
  <c r="AI26" i="10" s="1"/>
  <c r="AH110" i="10"/>
  <c r="AG110" i="10"/>
  <c r="AF110" i="10"/>
  <c r="AE110" i="10"/>
  <c r="AD110" i="10"/>
  <c r="AC110" i="10"/>
  <c r="AB110" i="10"/>
  <c r="AA110" i="10"/>
  <c r="Z110" i="10"/>
  <c r="Y110" i="10"/>
  <c r="X110" i="10"/>
  <c r="X109" i="10" s="1"/>
  <c r="W110" i="10"/>
  <c r="W109" i="10" s="1"/>
  <c r="W26" i="10" s="1"/>
  <c r="V110" i="10"/>
  <c r="U110" i="10"/>
  <c r="U109" i="10" s="1"/>
  <c r="U26" i="10" s="1"/>
  <c r="T110" i="10"/>
  <c r="T109" i="10" s="1"/>
  <c r="DY109" i="10"/>
  <c r="DV109" i="10"/>
  <c r="DR109" i="10"/>
  <c r="DR26" i="10" s="1"/>
  <c r="DL109" i="10"/>
  <c r="DJ109" i="10"/>
  <c r="DH109" i="10"/>
  <c r="DF109" i="10"/>
  <c r="DD109" i="10"/>
  <c r="DB109" i="10"/>
  <c r="CZ109" i="10"/>
  <c r="CX109" i="10"/>
  <c r="CV109" i="10"/>
  <c r="CT109" i="10"/>
  <c r="CR109" i="10"/>
  <c r="CP109" i="10"/>
  <c r="CN109" i="10"/>
  <c r="CL109" i="10"/>
  <c r="CJ109" i="10"/>
  <c r="CH109" i="10"/>
  <c r="CF109" i="10"/>
  <c r="CD109" i="10"/>
  <c r="CB109" i="10"/>
  <c r="BZ109" i="10"/>
  <c r="BX109" i="10"/>
  <c r="BV109" i="10"/>
  <c r="BT109" i="10"/>
  <c r="BR109" i="10"/>
  <c r="BP109" i="10"/>
  <c r="BN109" i="10"/>
  <c r="BL109" i="10"/>
  <c r="BJ109" i="10"/>
  <c r="BH109" i="10"/>
  <c r="BF109" i="10"/>
  <c r="BD109" i="10"/>
  <c r="BB109" i="10"/>
  <c r="AZ109" i="10"/>
  <c r="AX109" i="10"/>
  <c r="AV109" i="10"/>
  <c r="AT109" i="10"/>
  <c r="AR109" i="10"/>
  <c r="AP109" i="10"/>
  <c r="AN109" i="10"/>
  <c r="AL109" i="10"/>
  <c r="AJ109" i="10"/>
  <c r="AH109" i="10"/>
  <c r="Z109" i="10"/>
  <c r="Y109" i="10"/>
  <c r="Y26" i="10" s="1"/>
  <c r="V109" i="10"/>
  <c r="DT108" i="10"/>
  <c r="DS108" i="10"/>
  <c r="DS25" i="10" s="1"/>
  <c r="DR108" i="10"/>
  <c r="DQ108" i="10"/>
  <c r="DQ25" i="10" s="1"/>
  <c r="DP108" i="10"/>
  <c r="DO108" i="10"/>
  <c r="DO25" i="10" s="1"/>
  <c r="DN108" i="10"/>
  <c r="DT107" i="10"/>
  <c r="DS107" i="10"/>
  <c r="DR107" i="10"/>
  <c r="DQ107" i="10"/>
  <c r="DP107" i="10"/>
  <c r="DO107" i="10"/>
  <c r="DN107" i="10"/>
  <c r="DT106" i="10"/>
  <c r="DS106" i="10"/>
  <c r="DR106" i="10"/>
  <c r="DQ106" i="10"/>
  <c r="DP106" i="10"/>
  <c r="DO106" i="10"/>
  <c r="DN106" i="10"/>
  <c r="DT105" i="10"/>
  <c r="DS105" i="10"/>
  <c r="DR105" i="10"/>
  <c r="DQ105" i="10"/>
  <c r="DP105" i="10"/>
  <c r="DO105" i="10"/>
  <c r="DN105" i="10"/>
  <c r="DT104" i="10"/>
  <c r="DS104" i="10"/>
  <c r="DR104" i="10"/>
  <c r="DQ104" i="10"/>
  <c r="DP104" i="10"/>
  <c r="DO104" i="10"/>
  <c r="DN104" i="10"/>
  <c r="DT103" i="10"/>
  <c r="DS103" i="10"/>
  <c r="DR103" i="10"/>
  <c r="DQ103" i="10"/>
  <c r="DP103" i="10"/>
  <c r="DO103" i="10"/>
  <c r="DN103" i="10"/>
  <c r="DT102" i="10"/>
  <c r="DS102" i="10"/>
  <c r="DR102" i="10"/>
  <c r="DQ102" i="10"/>
  <c r="DP102" i="10"/>
  <c r="DO102" i="10"/>
  <c r="DN102" i="10"/>
  <c r="DT101" i="10"/>
  <c r="DS101" i="10"/>
  <c r="DR101" i="10"/>
  <c r="DQ101" i="10"/>
  <c r="DP101" i="10"/>
  <c r="DO101" i="10"/>
  <c r="DN101" i="10"/>
  <c r="DT100" i="10"/>
  <c r="DS100" i="10"/>
  <c r="DR100" i="10"/>
  <c r="DQ100" i="10"/>
  <c r="DP100" i="10"/>
  <c r="DO100" i="10"/>
  <c r="DN100" i="10"/>
  <c r="DT99" i="10"/>
  <c r="DS99" i="10"/>
  <c r="DR99" i="10"/>
  <c r="DQ99" i="10"/>
  <c r="DP99" i="10"/>
  <c r="DO99" i="10"/>
  <c r="DN99" i="10"/>
  <c r="DT98" i="10"/>
  <c r="DS98" i="10"/>
  <c r="DR98" i="10"/>
  <c r="DQ98" i="10"/>
  <c r="DP98" i="10"/>
  <c r="DO98" i="10"/>
  <c r="DN98" i="10"/>
  <c r="DT97" i="10"/>
  <c r="DS97" i="10"/>
  <c r="DR97" i="10"/>
  <c r="DQ97" i="10"/>
  <c r="DP97" i="10"/>
  <c r="DO97" i="10"/>
  <c r="DN97" i="10"/>
  <c r="DT96" i="10"/>
  <c r="DS96" i="10"/>
  <c r="DR96" i="10"/>
  <c r="DQ96" i="10"/>
  <c r="DP96" i="10"/>
  <c r="DO96" i="10"/>
  <c r="DN96" i="10"/>
  <c r="DT95" i="10"/>
  <c r="DS95" i="10"/>
  <c r="DR95" i="10"/>
  <c r="DR94" i="10" s="1"/>
  <c r="DR24" i="10" s="1"/>
  <c r="DQ95" i="10"/>
  <c r="DP95" i="10"/>
  <c r="DO95" i="10"/>
  <c r="DN95" i="10"/>
  <c r="DN94" i="10" s="1"/>
  <c r="DN24" i="10" s="1"/>
  <c r="EA94" i="10"/>
  <c r="DZ94" i="10"/>
  <c r="DY94" i="10"/>
  <c r="DX94" i="10"/>
  <c r="DW94" i="10"/>
  <c r="DV94" i="10"/>
  <c r="DU94" i="10"/>
  <c r="DT94" i="10"/>
  <c r="DP94" i="10"/>
  <c r="DP24" i="10" s="1"/>
  <c r="DM94" i="10"/>
  <c r="DL94" i="10"/>
  <c r="DK94" i="10"/>
  <c r="DJ94" i="10"/>
  <c r="DI94" i="10"/>
  <c r="DH94" i="10"/>
  <c r="DG94" i="10"/>
  <c r="DF94" i="10"/>
  <c r="DE94" i="10"/>
  <c r="DD94" i="10"/>
  <c r="DC94" i="10"/>
  <c r="DB94" i="10"/>
  <c r="DA94" i="10"/>
  <c r="CZ94" i="10"/>
  <c r="CY94" i="10"/>
  <c r="CX94" i="10"/>
  <c r="CW94" i="10"/>
  <c r="CV94" i="10"/>
  <c r="CU94" i="10"/>
  <c r="CT94" i="10"/>
  <c r="CS94" i="10"/>
  <c r="CR94" i="10"/>
  <c r="CQ94" i="10"/>
  <c r="CP94" i="10"/>
  <c r="CO94" i="10"/>
  <c r="CN94" i="10"/>
  <c r="CM94" i="10"/>
  <c r="CL94" i="10"/>
  <c r="CK94" i="10"/>
  <c r="CJ94" i="10"/>
  <c r="CI94" i="10"/>
  <c r="CH94" i="10"/>
  <c r="CG94" i="10"/>
  <c r="CF94" i="10"/>
  <c r="CE94" i="10"/>
  <c r="CD94" i="10"/>
  <c r="CC94" i="10"/>
  <c r="CB94" i="10"/>
  <c r="CA94" i="10"/>
  <c r="BZ94" i="10"/>
  <c r="BY94" i="10"/>
  <c r="BX94" i="10"/>
  <c r="BW94" i="10"/>
  <c r="BV94" i="10"/>
  <c r="BU94" i="10"/>
  <c r="BT94" i="10"/>
  <c r="BS94" i="10"/>
  <c r="BR94" i="10"/>
  <c r="BQ94" i="10"/>
  <c r="BP94" i="10"/>
  <c r="BO94" i="10"/>
  <c r="BN94" i="10"/>
  <c r="BM94" i="10"/>
  <c r="BL94" i="10"/>
  <c r="BK94" i="10"/>
  <c r="BJ94" i="10"/>
  <c r="BI94" i="10"/>
  <c r="BH94" i="10"/>
  <c r="BG94" i="10"/>
  <c r="BF94" i="10"/>
  <c r="BE94" i="10"/>
  <c r="BD94" i="10"/>
  <c r="BC94" i="10"/>
  <c r="BB94" i="10"/>
  <c r="BA94" i="10"/>
  <c r="AZ94" i="10"/>
  <c r="AY94" i="10"/>
  <c r="AX94" i="10"/>
  <c r="AW94" i="10"/>
  <c r="AV94" i="10"/>
  <c r="AU94" i="10"/>
  <c r="AT94" i="10"/>
  <c r="AS94" i="10"/>
  <c r="AR94" i="10"/>
  <c r="AQ94" i="10"/>
  <c r="AP94" i="10"/>
  <c r="AO94" i="10"/>
  <c r="AN94" i="10"/>
  <c r="AM94" i="10"/>
  <c r="AL94" i="10"/>
  <c r="AK94" i="10"/>
  <c r="AJ94" i="10"/>
  <c r="AI94" i="10"/>
  <c r="AH94" i="10"/>
  <c r="Z94" i="10"/>
  <c r="Y94" i="10"/>
  <c r="Y24" i="10" s="1"/>
  <c r="X94" i="10"/>
  <c r="W94" i="10"/>
  <c r="W24" i="10" s="1"/>
  <c r="V94" i="10"/>
  <c r="U94" i="10"/>
  <c r="U24" i="10" s="1"/>
  <c r="T94" i="10"/>
  <c r="D94" i="10"/>
  <c r="DT93" i="10"/>
  <c r="DS93" i="10"/>
  <c r="DR93" i="10"/>
  <c r="DQ93" i="10"/>
  <c r="DP93" i="10"/>
  <c r="DO93" i="10"/>
  <c r="DN93" i="10"/>
  <c r="DT92" i="10"/>
  <c r="DS92" i="10"/>
  <c r="DR92" i="10"/>
  <c r="DQ92" i="10"/>
  <c r="DP92" i="10"/>
  <c r="DO92" i="10"/>
  <c r="DN92" i="10"/>
  <c r="EA91" i="10"/>
  <c r="DZ91" i="10"/>
  <c r="DY91" i="10"/>
  <c r="DX91" i="10"/>
  <c r="DW91" i="10"/>
  <c r="DV91" i="10"/>
  <c r="DU91" i="10"/>
  <c r="DR91" i="10"/>
  <c r="DR23" i="10" s="1"/>
  <c r="DM91" i="10"/>
  <c r="DL91" i="10"/>
  <c r="DL23" i="10" s="1"/>
  <c r="DK91" i="10"/>
  <c r="DJ91" i="10"/>
  <c r="DJ23" i="10" s="1"/>
  <c r="DI91" i="10"/>
  <c r="DH91" i="10"/>
  <c r="DH23" i="10" s="1"/>
  <c r="DG91" i="10"/>
  <c r="DF91" i="10"/>
  <c r="DF23" i="10" s="1"/>
  <c r="DE91" i="10"/>
  <c r="DD91" i="10"/>
  <c r="DD23" i="10" s="1"/>
  <c r="DC91" i="10"/>
  <c r="DB91" i="10"/>
  <c r="DB23" i="10" s="1"/>
  <c r="DA91" i="10"/>
  <c r="CZ91" i="10"/>
  <c r="CZ23" i="10" s="1"/>
  <c r="CY91" i="10"/>
  <c r="CX91" i="10"/>
  <c r="CX23" i="10" s="1"/>
  <c r="CW91" i="10"/>
  <c r="CV91" i="10"/>
  <c r="CV23" i="10" s="1"/>
  <c r="CU91" i="10"/>
  <c r="CT91" i="10"/>
  <c r="CT23" i="10" s="1"/>
  <c r="CS91" i="10"/>
  <c r="CR91" i="10"/>
  <c r="CR23" i="10" s="1"/>
  <c r="CQ91" i="10"/>
  <c r="CP91" i="10"/>
  <c r="CP23" i="10" s="1"/>
  <c r="CO91" i="10"/>
  <c r="CN91" i="10"/>
  <c r="CN23" i="10" s="1"/>
  <c r="CM91" i="10"/>
  <c r="CL91" i="10"/>
  <c r="CL23" i="10" s="1"/>
  <c r="CK91" i="10"/>
  <c r="CJ91" i="10"/>
  <c r="CJ23" i="10" s="1"/>
  <c r="CI91" i="10"/>
  <c r="CH91" i="10"/>
  <c r="CH23" i="10" s="1"/>
  <c r="CG91" i="10"/>
  <c r="CF91" i="10"/>
  <c r="CF23" i="10" s="1"/>
  <c r="CE91" i="10"/>
  <c r="CD91" i="10"/>
  <c r="CD23" i="10" s="1"/>
  <c r="CC91" i="10"/>
  <c r="CB91" i="10"/>
  <c r="CB23" i="10" s="1"/>
  <c r="CA91" i="10"/>
  <c r="BZ91" i="10"/>
  <c r="BZ23" i="10" s="1"/>
  <c r="BY91" i="10"/>
  <c r="BX91" i="10"/>
  <c r="BX23" i="10" s="1"/>
  <c r="BW91" i="10"/>
  <c r="BV91" i="10"/>
  <c r="BV23" i="10" s="1"/>
  <c r="BU91" i="10"/>
  <c r="BT91" i="10"/>
  <c r="BT23" i="10" s="1"/>
  <c r="BS91" i="10"/>
  <c r="BR91" i="10"/>
  <c r="BR23" i="10" s="1"/>
  <c r="BQ91" i="10"/>
  <c r="BP91" i="10"/>
  <c r="BP23" i="10" s="1"/>
  <c r="BO91" i="10"/>
  <c r="BN91" i="10"/>
  <c r="BN23" i="10" s="1"/>
  <c r="BM91" i="10"/>
  <c r="BL91" i="10"/>
  <c r="BL23" i="10" s="1"/>
  <c r="BK91" i="10"/>
  <c r="BJ91" i="10"/>
  <c r="BJ23" i="10" s="1"/>
  <c r="BI91" i="10"/>
  <c r="BH91" i="10"/>
  <c r="BH23" i="10" s="1"/>
  <c r="BG91" i="10"/>
  <c r="BF91" i="10"/>
  <c r="BF23" i="10" s="1"/>
  <c r="BE91" i="10"/>
  <c r="BD91" i="10"/>
  <c r="BD23" i="10" s="1"/>
  <c r="BC91" i="10"/>
  <c r="BB91" i="10"/>
  <c r="BB23" i="10" s="1"/>
  <c r="BA91" i="10"/>
  <c r="AZ91" i="10"/>
  <c r="AZ23" i="10" s="1"/>
  <c r="AY91" i="10"/>
  <c r="AX91" i="10"/>
  <c r="AX23" i="10" s="1"/>
  <c r="AW91" i="10"/>
  <c r="AV91" i="10"/>
  <c r="AV23" i="10" s="1"/>
  <c r="AU91" i="10"/>
  <c r="AT91" i="10"/>
  <c r="AT23" i="10" s="1"/>
  <c r="AS91" i="10"/>
  <c r="AR91" i="10"/>
  <c r="AR23" i="10" s="1"/>
  <c r="AQ91" i="10"/>
  <c r="AP91" i="10"/>
  <c r="AP23" i="10" s="1"/>
  <c r="AO91" i="10"/>
  <c r="AN91" i="10"/>
  <c r="AM91" i="10"/>
  <c r="AL91" i="10"/>
  <c r="AL23" i="10" s="1"/>
  <c r="AK91" i="10"/>
  <c r="AJ91" i="10"/>
  <c r="AI91" i="10"/>
  <c r="AH91" i="10"/>
  <c r="AH23" i="10" s="1"/>
  <c r="Z91" i="10"/>
  <c r="Y91" i="10"/>
  <c r="X91" i="10"/>
  <c r="W91" i="10"/>
  <c r="V91" i="10"/>
  <c r="U91" i="10"/>
  <c r="T91" i="10"/>
  <c r="D91" i="10"/>
  <c r="DT90" i="10"/>
  <c r="DS90" i="10"/>
  <c r="DR90" i="10"/>
  <c r="DQ90" i="10"/>
  <c r="DP90" i="10"/>
  <c r="DO90" i="10"/>
  <c r="DN90" i="10"/>
  <c r="DT89" i="10"/>
  <c r="DS89" i="10"/>
  <c r="DR89" i="10"/>
  <c r="DQ89" i="10"/>
  <c r="DP89" i="10"/>
  <c r="DO89" i="10"/>
  <c r="DN89" i="10"/>
  <c r="DT88" i="10"/>
  <c r="DS88" i="10"/>
  <c r="DR88" i="10"/>
  <c r="DQ88" i="10"/>
  <c r="DP88" i="10"/>
  <c r="DN88" i="10"/>
  <c r="D88" i="10"/>
  <c r="DT87" i="10"/>
  <c r="DS87" i="10"/>
  <c r="DR87" i="10"/>
  <c r="DQ87" i="10"/>
  <c r="DP87" i="10"/>
  <c r="DO87" i="10"/>
  <c r="DN87" i="10"/>
  <c r="DT86" i="10"/>
  <c r="DS86" i="10"/>
  <c r="DR86" i="10"/>
  <c r="DQ86" i="10"/>
  <c r="DP86" i="10"/>
  <c r="DO86" i="10"/>
  <c r="DN86" i="10"/>
  <c r="EA85" i="10"/>
  <c r="EA84" i="10" s="1"/>
  <c r="DZ85" i="10"/>
  <c r="DZ84" i="10" s="1"/>
  <c r="DY85" i="10"/>
  <c r="DX85" i="10"/>
  <c r="DW85" i="10"/>
  <c r="DV85" i="10"/>
  <c r="DV84" i="10" s="1"/>
  <c r="DU85" i="10"/>
  <c r="DU84" i="10" s="1"/>
  <c r="DQ85" i="10"/>
  <c r="DQ84" i="10" s="1"/>
  <c r="DM85" i="10"/>
  <c r="DM84" i="10" s="1"/>
  <c r="DL85" i="10"/>
  <c r="DK85" i="10"/>
  <c r="DK84" i="10" s="1"/>
  <c r="DJ85" i="10"/>
  <c r="DJ84" i="10" s="1"/>
  <c r="DI85" i="10"/>
  <c r="DH85" i="10"/>
  <c r="DG85" i="10"/>
  <c r="DF85" i="10"/>
  <c r="DF84" i="10" s="1"/>
  <c r="DE85" i="10"/>
  <c r="DE84" i="10" s="1"/>
  <c r="DD85" i="10"/>
  <c r="DC85" i="10"/>
  <c r="DC84" i="10" s="1"/>
  <c r="DB85" i="10"/>
  <c r="DB84" i="10" s="1"/>
  <c r="DA85" i="10"/>
  <c r="CZ85" i="10"/>
  <c r="CY85" i="10"/>
  <c r="CX85" i="10"/>
  <c r="CX84" i="10" s="1"/>
  <c r="CW85" i="10"/>
  <c r="CW84" i="10" s="1"/>
  <c r="CV85" i="10"/>
  <c r="CU85" i="10"/>
  <c r="CU84" i="10" s="1"/>
  <c r="CT85" i="10"/>
  <c r="CT84" i="10" s="1"/>
  <c r="CS85" i="10"/>
  <c r="CR85" i="10"/>
  <c r="CQ85" i="10"/>
  <c r="CP85" i="10"/>
  <c r="CP84" i="10" s="1"/>
  <c r="CO85" i="10"/>
  <c r="CO84" i="10" s="1"/>
  <c r="CN85" i="10"/>
  <c r="CM85" i="10"/>
  <c r="CM84" i="10" s="1"/>
  <c r="CL85" i="10"/>
  <c r="CL84" i="10" s="1"/>
  <c r="CK85" i="10"/>
  <c r="CJ85" i="10"/>
  <c r="CI85" i="10"/>
  <c r="CH85" i="10"/>
  <c r="CH84" i="10" s="1"/>
  <c r="CG85" i="10"/>
  <c r="CG84" i="10" s="1"/>
  <c r="CF85" i="10"/>
  <c r="CE85" i="10"/>
  <c r="CE84" i="10" s="1"/>
  <c r="CD85" i="10"/>
  <c r="CD84" i="10" s="1"/>
  <c r="CC85" i="10"/>
  <c r="CB85" i="10"/>
  <c r="CA85" i="10"/>
  <c r="BZ85" i="10"/>
  <c r="BZ84" i="10" s="1"/>
  <c r="BY85" i="10"/>
  <c r="BY84" i="10" s="1"/>
  <c r="BX85" i="10"/>
  <c r="BW85" i="10"/>
  <c r="BW84" i="10" s="1"/>
  <c r="BV85" i="10"/>
  <c r="BV84" i="10" s="1"/>
  <c r="BU85" i="10"/>
  <c r="BT85" i="10"/>
  <c r="BS85" i="10"/>
  <c r="BR85" i="10"/>
  <c r="BR84" i="10" s="1"/>
  <c r="BQ85" i="10"/>
  <c r="BQ84" i="10" s="1"/>
  <c r="BP85" i="10"/>
  <c r="BO85" i="10"/>
  <c r="BO84" i="10" s="1"/>
  <c r="BN85" i="10"/>
  <c r="BN84" i="10" s="1"/>
  <c r="BM85" i="10"/>
  <c r="BL85" i="10"/>
  <c r="BJ85" i="10"/>
  <c r="BJ84" i="10" s="1"/>
  <c r="BI85" i="10"/>
  <c r="BI84" i="10" s="1"/>
  <c r="BH85" i="10"/>
  <c r="BG85" i="10"/>
  <c r="BG84" i="10" s="1"/>
  <c r="BF85" i="10"/>
  <c r="BF84" i="10" s="1"/>
  <c r="BE85" i="10"/>
  <c r="BD85" i="10"/>
  <c r="BC85" i="10"/>
  <c r="BB85" i="10"/>
  <c r="BB84" i="10" s="1"/>
  <c r="BA85" i="10"/>
  <c r="BA84" i="10" s="1"/>
  <c r="AZ85" i="10"/>
  <c r="AY85" i="10"/>
  <c r="AY84" i="10" s="1"/>
  <c r="AX85" i="10"/>
  <c r="AX84" i="10" s="1"/>
  <c r="AW85" i="10"/>
  <c r="AV85" i="10"/>
  <c r="AU85" i="10"/>
  <c r="AT85" i="10"/>
  <c r="AT84" i="10" s="1"/>
  <c r="AS85" i="10"/>
  <c r="AS84" i="10" s="1"/>
  <c r="AR85" i="10"/>
  <c r="AQ85" i="10"/>
  <c r="AQ84" i="10" s="1"/>
  <c r="AP85" i="10"/>
  <c r="AP84" i="10" s="1"/>
  <c r="AO85" i="10"/>
  <c r="AN85" i="10"/>
  <c r="AM85" i="10"/>
  <c r="AL85" i="10"/>
  <c r="AL84" i="10" s="1"/>
  <c r="AK85" i="10"/>
  <c r="AK84" i="10" s="1"/>
  <c r="AJ85" i="10"/>
  <c r="AI85" i="10"/>
  <c r="AH85" i="10"/>
  <c r="AH84" i="10" s="1"/>
  <c r="Z85" i="10"/>
  <c r="Y85" i="10"/>
  <c r="X85" i="10"/>
  <c r="W85" i="10"/>
  <c r="V85" i="10"/>
  <c r="U85" i="10"/>
  <c r="T85" i="10"/>
  <c r="DY84" i="10"/>
  <c r="DX84" i="10"/>
  <c r="DW84" i="10"/>
  <c r="DL84" i="10"/>
  <c r="DI84" i="10"/>
  <c r="DH84" i="10"/>
  <c r="DG84" i="10"/>
  <c r="DD84" i="10"/>
  <c r="DA84" i="10"/>
  <c r="CZ84" i="10"/>
  <c r="CY84" i="10"/>
  <c r="CV84" i="10"/>
  <c r="CS84" i="10"/>
  <c r="CR84" i="10"/>
  <c r="CQ84" i="10"/>
  <c r="CN84" i="10"/>
  <c r="CK84" i="10"/>
  <c r="CJ84" i="10"/>
  <c r="CI84" i="10"/>
  <c r="CF84" i="10"/>
  <c r="CC84" i="10"/>
  <c r="CB84" i="10"/>
  <c r="CA84" i="10"/>
  <c r="BX84" i="10"/>
  <c r="BU84" i="10"/>
  <c r="BT84" i="10"/>
  <c r="BS84" i="10"/>
  <c r="BP84" i="10"/>
  <c r="BM84" i="10"/>
  <c r="BL84" i="10"/>
  <c r="BH84" i="10"/>
  <c r="BE84" i="10"/>
  <c r="BD84" i="10"/>
  <c r="BC84" i="10"/>
  <c r="AZ84" i="10"/>
  <c r="AW84" i="10"/>
  <c r="AV84" i="10"/>
  <c r="AU84" i="10"/>
  <c r="AR84" i="10"/>
  <c r="AO84" i="10"/>
  <c r="AN84" i="10"/>
  <c r="AM84" i="10"/>
  <c r="AJ84" i="10"/>
  <c r="AG84" i="10"/>
  <c r="AF84" i="10"/>
  <c r="AE84" i="10"/>
  <c r="AD84" i="10"/>
  <c r="AC84" i="10"/>
  <c r="AB84" i="10"/>
  <c r="AA84" i="10"/>
  <c r="Y84" i="10"/>
  <c r="W84" i="10"/>
  <c r="U84" i="10"/>
  <c r="S84" i="10"/>
  <c r="R84" i="10"/>
  <c r="Q84" i="10"/>
  <c r="P84" i="10"/>
  <c r="O84" i="10"/>
  <c r="DT83" i="10"/>
  <c r="DS83" i="10"/>
  <c r="DR83" i="10"/>
  <c r="DQ83" i="10"/>
  <c r="DP83" i="10"/>
  <c r="DO83" i="10"/>
  <c r="DN83" i="10"/>
  <c r="DT82" i="10"/>
  <c r="DS82" i="10"/>
  <c r="DR82" i="10"/>
  <c r="DQ82" i="10"/>
  <c r="DP82" i="10"/>
  <c r="DO82" i="10"/>
  <c r="DN82" i="10"/>
  <c r="DT81" i="10"/>
  <c r="DS81" i="10"/>
  <c r="DR81" i="10"/>
  <c r="DQ81" i="10"/>
  <c r="DP81" i="10"/>
  <c r="DO81" i="10"/>
  <c r="DN81" i="10"/>
  <c r="DT80" i="10"/>
  <c r="DS80" i="10"/>
  <c r="DR80" i="10"/>
  <c r="DQ80" i="10"/>
  <c r="DP80" i="10"/>
  <c r="DO80" i="10"/>
  <c r="DN80" i="10"/>
  <c r="DT79" i="10"/>
  <c r="DS79" i="10"/>
  <c r="DR79" i="10"/>
  <c r="DQ79" i="10"/>
  <c r="DP79" i="10"/>
  <c r="DO79" i="10"/>
  <c r="DN79" i="10"/>
  <c r="DT78" i="10"/>
  <c r="DS78" i="10"/>
  <c r="DR78" i="10"/>
  <c r="DQ78" i="10"/>
  <c r="DP78" i="10"/>
  <c r="DO78" i="10"/>
  <c r="DN78" i="10"/>
  <c r="DT77" i="10"/>
  <c r="DS77" i="10"/>
  <c r="DR77" i="10"/>
  <c r="DQ77" i="10"/>
  <c r="DP77" i="10"/>
  <c r="DO77" i="10"/>
  <c r="DN77" i="10"/>
  <c r="DT76" i="10"/>
  <c r="DT75" i="10" s="1"/>
  <c r="DT74" i="10" s="1"/>
  <c r="DS76" i="10"/>
  <c r="DR76" i="10"/>
  <c r="DQ76" i="10"/>
  <c r="DP76" i="10"/>
  <c r="DP75" i="10" s="1"/>
  <c r="DP74" i="10" s="1"/>
  <c r="DN76" i="10"/>
  <c r="EA75" i="10"/>
  <c r="DZ75" i="10"/>
  <c r="DY75" i="10"/>
  <c r="DY74" i="10" s="1"/>
  <c r="DX75" i="10"/>
  <c r="DW75" i="10"/>
  <c r="DV75" i="10"/>
  <c r="DU75" i="10"/>
  <c r="DU74" i="10" s="1"/>
  <c r="DS75" i="10"/>
  <c r="DR75" i="10"/>
  <c r="DQ75" i="10"/>
  <c r="DN75" i="10"/>
  <c r="DM75" i="10"/>
  <c r="DL75" i="10"/>
  <c r="DK75" i="10"/>
  <c r="DK74" i="10" s="1"/>
  <c r="DK48" i="10" s="1"/>
  <c r="DK22" i="10" s="1"/>
  <c r="DK20" i="10" s="1"/>
  <c r="DJ75" i="10"/>
  <c r="DI75" i="10"/>
  <c r="DH75" i="10"/>
  <c r="DG75" i="10"/>
  <c r="DG74" i="10" s="1"/>
  <c r="DF75" i="10"/>
  <c r="DE75" i="10"/>
  <c r="DD75" i="10"/>
  <c r="DC75" i="10"/>
  <c r="DC74" i="10" s="1"/>
  <c r="DC48" i="10" s="1"/>
  <c r="DC22" i="10" s="1"/>
  <c r="DC20" i="10" s="1"/>
  <c r="DB75" i="10"/>
  <c r="CZ75" i="10"/>
  <c r="CY75" i="10"/>
  <c r="CY74" i="10" s="1"/>
  <c r="CY48" i="10" s="1"/>
  <c r="CY22" i="10" s="1"/>
  <c r="CY20" i="10" s="1"/>
  <c r="CX75" i="10"/>
  <c r="CW75" i="10"/>
  <c r="CV75" i="10"/>
  <c r="CU75" i="10"/>
  <c r="CU74" i="10" s="1"/>
  <c r="CU48" i="10" s="1"/>
  <c r="CU22" i="10" s="1"/>
  <c r="CU20" i="10" s="1"/>
  <c r="CT75" i="10"/>
  <c r="CS75" i="10"/>
  <c r="CR75" i="10"/>
  <c r="CQ75" i="10"/>
  <c r="CQ74" i="10" s="1"/>
  <c r="CQ48" i="10" s="1"/>
  <c r="CQ22" i="10" s="1"/>
  <c r="CQ20" i="10" s="1"/>
  <c r="CP75" i="10"/>
  <c r="CO75" i="10"/>
  <c r="CN75" i="10"/>
  <c r="CL75" i="10"/>
  <c r="CK75" i="10"/>
  <c r="CJ75" i="10"/>
  <c r="CI75" i="10"/>
  <c r="CI74" i="10" s="1"/>
  <c r="CH75" i="10"/>
  <c r="CG75" i="10"/>
  <c r="CF75" i="10"/>
  <c r="CE75" i="10"/>
  <c r="CE74" i="10" s="1"/>
  <c r="CE48" i="10" s="1"/>
  <c r="CE22" i="10" s="1"/>
  <c r="CE20" i="10" s="1"/>
  <c r="CD75" i="10"/>
  <c r="CC75" i="10"/>
  <c r="CB75" i="10"/>
  <c r="CA75" i="10"/>
  <c r="CA74" i="10" s="1"/>
  <c r="BZ75" i="10"/>
  <c r="BX75" i="10"/>
  <c r="BW75" i="10"/>
  <c r="BW74" i="10" s="1"/>
  <c r="BW48" i="10" s="1"/>
  <c r="BW22" i="10" s="1"/>
  <c r="BW20" i="10" s="1"/>
  <c r="BV75" i="10"/>
  <c r="BU75" i="10"/>
  <c r="BT75" i="10"/>
  <c r="BS75" i="10"/>
  <c r="BS74" i="10" s="1"/>
  <c r="BS48" i="10" s="1"/>
  <c r="BS22" i="10" s="1"/>
  <c r="BS20" i="10" s="1"/>
  <c r="BR75" i="10"/>
  <c r="BQ75" i="10"/>
  <c r="BP75" i="10"/>
  <c r="BO75" i="10"/>
  <c r="BO74" i="10" s="1"/>
  <c r="BO48" i="10" s="1"/>
  <c r="BO22" i="10" s="1"/>
  <c r="BO20" i="10" s="1"/>
  <c r="BN75" i="10"/>
  <c r="BM75" i="10"/>
  <c r="BL75" i="10"/>
  <c r="BJ75" i="10"/>
  <c r="BI75" i="10"/>
  <c r="BH75" i="10"/>
  <c r="BG75" i="10"/>
  <c r="BG74" i="10" s="1"/>
  <c r="BG48" i="10" s="1"/>
  <c r="BG22" i="10" s="1"/>
  <c r="BG20" i="10" s="1"/>
  <c r="BF75" i="10"/>
  <c r="BE75" i="10"/>
  <c r="BD75" i="10"/>
  <c r="BC75" i="10"/>
  <c r="BC74" i="10" s="1"/>
  <c r="BB75" i="10"/>
  <c r="BA75" i="10"/>
  <c r="AZ75" i="10"/>
  <c r="AY75" i="10"/>
  <c r="AY74" i="10" s="1"/>
  <c r="AY48" i="10" s="1"/>
  <c r="AY22" i="10" s="1"/>
  <c r="AY20" i="10" s="1"/>
  <c r="AX75" i="10"/>
  <c r="AV75" i="10"/>
  <c r="AU75" i="10"/>
  <c r="AU74" i="10" s="1"/>
  <c r="AU48" i="10" s="1"/>
  <c r="AU22" i="10" s="1"/>
  <c r="AU20" i="10" s="1"/>
  <c r="AT75" i="10"/>
  <c r="AS75" i="10"/>
  <c r="AR75" i="10"/>
  <c r="AQ75" i="10"/>
  <c r="AQ74" i="10" s="1"/>
  <c r="AQ48" i="10" s="1"/>
  <c r="AQ22" i="10" s="1"/>
  <c r="AQ20" i="10" s="1"/>
  <c r="AP75" i="10"/>
  <c r="AO75" i="10"/>
  <c r="AN75" i="10"/>
  <c r="AM75" i="10"/>
  <c r="AM74" i="10" s="1"/>
  <c r="AM48" i="10" s="1"/>
  <c r="AM22" i="10" s="1"/>
  <c r="AM20" i="10" s="1"/>
  <c r="AL75" i="10"/>
  <c r="AK75" i="10"/>
  <c r="AJ75" i="10"/>
  <c r="AH75" i="10"/>
  <c r="AG75" i="10"/>
  <c r="AF75" i="10"/>
  <c r="AE75" i="10"/>
  <c r="AE74" i="10" s="1"/>
  <c r="AD75" i="10"/>
  <c r="AC75" i="10"/>
  <c r="AB75" i="10"/>
  <c r="AA75" i="10"/>
  <c r="AA74" i="10" s="1"/>
  <c r="Z75" i="10"/>
  <c r="Y75" i="10"/>
  <c r="X75" i="10"/>
  <c r="W75" i="10"/>
  <c r="W74" i="10" s="1"/>
  <c r="V75" i="10"/>
  <c r="T75" i="10"/>
  <c r="EA74" i="10"/>
  <c r="DZ74" i="10"/>
  <c r="DX74" i="10"/>
  <c r="DW74" i="10"/>
  <c r="DV74" i="10"/>
  <c r="DS74" i="10"/>
  <c r="DR74" i="10"/>
  <c r="DQ74" i="10"/>
  <c r="DN74" i="10"/>
  <c r="DM74" i="10"/>
  <c r="DL74" i="10"/>
  <c r="DJ74" i="10"/>
  <c r="DI74" i="10"/>
  <c r="DH74" i="10"/>
  <c r="DF74" i="10"/>
  <c r="DE74" i="10"/>
  <c r="DD74" i="10"/>
  <c r="DB74" i="10"/>
  <c r="CZ74" i="10"/>
  <c r="CX74" i="10"/>
  <c r="CW74" i="10"/>
  <c r="CV74" i="10"/>
  <c r="CT74" i="10"/>
  <c r="CS74" i="10"/>
  <c r="CR74" i="10"/>
  <c r="CP74" i="10"/>
  <c r="CO74" i="10"/>
  <c r="CN74" i="10"/>
  <c r="CL74" i="10"/>
  <c r="CK74" i="10"/>
  <c r="CJ74" i="10"/>
  <c r="CH74" i="10"/>
  <c r="CG74" i="10"/>
  <c r="CF74" i="10"/>
  <c r="CD74" i="10"/>
  <c r="CC74" i="10"/>
  <c r="CB74" i="10"/>
  <c r="BZ74" i="10"/>
  <c r="BX74" i="10"/>
  <c r="BV74" i="10"/>
  <c r="BU74" i="10"/>
  <c r="BT74" i="10"/>
  <c r="BR74" i="10"/>
  <c r="BQ74" i="10"/>
  <c r="BP74" i="10"/>
  <c r="BN74" i="10"/>
  <c r="BM74" i="10"/>
  <c r="BL74" i="10"/>
  <c r="BJ74" i="10"/>
  <c r="BI74" i="10"/>
  <c r="BH74" i="10"/>
  <c r="BF74" i="10"/>
  <c r="BE74" i="10"/>
  <c r="BD74" i="10"/>
  <c r="BB74" i="10"/>
  <c r="BA74" i="10"/>
  <c r="AZ74" i="10"/>
  <c r="AX74" i="10"/>
  <c r="AV74" i="10"/>
  <c r="AT74" i="10"/>
  <c r="AS74" i="10"/>
  <c r="AR74" i="10"/>
  <c r="AP74" i="10"/>
  <c r="AO74" i="10"/>
  <c r="AN74" i="10"/>
  <c r="AL74" i="10"/>
  <c r="AK74" i="10"/>
  <c r="AJ74" i="10"/>
  <c r="AH74" i="10"/>
  <c r="AG74" i="10"/>
  <c r="AF74" i="10"/>
  <c r="AD74" i="10"/>
  <c r="AC74" i="10"/>
  <c r="AB74" i="10"/>
  <c r="Z74" i="10"/>
  <c r="Y74" i="10"/>
  <c r="X74" i="10"/>
  <c r="V74" i="10"/>
  <c r="T74" i="10"/>
  <c r="DT73" i="10"/>
  <c r="DS73" i="10"/>
  <c r="DR73" i="10"/>
  <c r="DQ73" i="10"/>
  <c r="DP73" i="10"/>
  <c r="DO73" i="10"/>
  <c r="DN73" i="10"/>
  <c r="DT72" i="10"/>
  <c r="DS72" i="10"/>
  <c r="DR72" i="10"/>
  <c r="DQ72" i="10"/>
  <c r="DP72" i="10"/>
  <c r="DO72" i="10"/>
  <c r="DN72" i="10"/>
  <c r="D72" i="10"/>
  <c r="DT71" i="10"/>
  <c r="DS71" i="10"/>
  <c r="DR71" i="10"/>
  <c r="DQ71" i="10"/>
  <c r="DP71" i="10"/>
  <c r="DO71" i="10"/>
  <c r="DN71" i="10"/>
  <c r="D71" i="10"/>
  <c r="DT70" i="10"/>
  <c r="DS70" i="10"/>
  <c r="DR70" i="10"/>
  <c r="DQ70" i="10"/>
  <c r="DP70" i="10"/>
  <c r="DO70" i="10"/>
  <c r="DN70" i="10"/>
  <c r="DT69" i="10"/>
  <c r="DS69" i="10"/>
  <c r="DR69" i="10"/>
  <c r="DQ69" i="10"/>
  <c r="DP69" i="10"/>
  <c r="DO69" i="10"/>
  <c r="DN69" i="10"/>
  <c r="DT68" i="10"/>
  <c r="DS68" i="10"/>
  <c r="DR68" i="10"/>
  <c r="DQ68" i="10"/>
  <c r="DP68" i="10"/>
  <c r="DO68" i="10"/>
  <c r="DN68" i="10"/>
  <c r="DT67" i="10"/>
  <c r="DS67" i="10"/>
  <c r="DR67" i="10"/>
  <c r="DQ67" i="10"/>
  <c r="DP67" i="10"/>
  <c r="DO67" i="10"/>
  <c r="DN67" i="10"/>
  <c r="DT66" i="10"/>
  <c r="DS66" i="10"/>
  <c r="DR66" i="10"/>
  <c r="DQ66" i="10"/>
  <c r="DP66" i="10"/>
  <c r="DO66" i="10"/>
  <c r="DN66" i="10"/>
  <c r="D66" i="10"/>
  <c r="DT65" i="10"/>
  <c r="DS65" i="10"/>
  <c r="DR65" i="10"/>
  <c r="DQ65" i="10"/>
  <c r="DP65" i="10"/>
  <c r="DN65" i="10"/>
  <c r="DT64" i="10"/>
  <c r="DT54" i="10" s="1"/>
  <c r="DT53" i="10" s="1"/>
  <c r="DS64" i="10"/>
  <c r="DR64" i="10"/>
  <c r="DQ64" i="10"/>
  <c r="DP64" i="10"/>
  <c r="DP54" i="10" s="1"/>
  <c r="DP53" i="10" s="1"/>
  <c r="DO64" i="10"/>
  <c r="DN64" i="10"/>
  <c r="DT63" i="10"/>
  <c r="DS63" i="10"/>
  <c r="DR63" i="10"/>
  <c r="DQ63" i="10"/>
  <c r="DP63" i="10"/>
  <c r="DN63" i="10"/>
  <c r="X63" i="10"/>
  <c r="DT62" i="10"/>
  <c r="DS62" i="10"/>
  <c r="DR62" i="10"/>
  <c r="DQ62" i="10"/>
  <c r="DP62" i="10"/>
  <c r="DN62" i="10"/>
  <c r="DT61" i="10"/>
  <c r="DS61" i="10"/>
  <c r="DR61" i="10"/>
  <c r="DQ61" i="10"/>
  <c r="DP61" i="10"/>
  <c r="DO61" i="10"/>
  <c r="DN61" i="10"/>
  <c r="DT60" i="10"/>
  <c r="DS60" i="10"/>
  <c r="DR60" i="10"/>
  <c r="DQ60" i="10"/>
  <c r="DP60" i="10"/>
  <c r="DO60" i="10"/>
  <c r="DN60" i="10"/>
  <c r="DT59" i="10"/>
  <c r="DS59" i="10"/>
  <c r="DR59" i="10"/>
  <c r="DQ59" i="10"/>
  <c r="DP59" i="10"/>
  <c r="DO59" i="10"/>
  <c r="DN59" i="10"/>
  <c r="DT58" i="10"/>
  <c r="DS58" i="10"/>
  <c r="DR58" i="10"/>
  <c r="DQ58" i="10"/>
  <c r="DP58" i="10"/>
  <c r="DO58" i="10"/>
  <c r="DN58" i="10"/>
  <c r="DT57" i="10"/>
  <c r="DS57" i="10"/>
  <c r="DR57" i="10"/>
  <c r="DQ57" i="10"/>
  <c r="DP57" i="10"/>
  <c r="DN57" i="10"/>
  <c r="DT56" i="10"/>
  <c r="DS56" i="10"/>
  <c r="DR56" i="10"/>
  <c r="DQ56" i="10"/>
  <c r="DP56" i="10"/>
  <c r="DN56" i="10"/>
  <c r="D56" i="10"/>
  <c r="DT55" i="10"/>
  <c r="DS55" i="10"/>
  <c r="DS54" i="10" s="1"/>
  <c r="DS53" i="10" s="1"/>
  <c r="DR55" i="10"/>
  <c r="DQ55" i="10"/>
  <c r="DQ54" i="10" s="1"/>
  <c r="DQ53" i="10" s="1"/>
  <c r="DP55" i="10"/>
  <c r="DO55" i="10"/>
  <c r="DN55" i="10"/>
  <c r="D55" i="10"/>
  <c r="EA54" i="10"/>
  <c r="DZ54" i="10"/>
  <c r="DZ53" i="10" s="1"/>
  <c r="DY54" i="10"/>
  <c r="DX54" i="10"/>
  <c r="DX53" i="10" s="1"/>
  <c r="DW54" i="10"/>
  <c r="DV54" i="10"/>
  <c r="DV53" i="10" s="1"/>
  <c r="DU54" i="10"/>
  <c r="DM54" i="10"/>
  <c r="DL54" i="10"/>
  <c r="DK54" i="10"/>
  <c r="DJ54" i="10"/>
  <c r="DI54" i="10"/>
  <c r="DH54" i="10"/>
  <c r="DG54" i="10"/>
  <c r="DF54" i="10"/>
  <c r="DE54" i="10"/>
  <c r="DD54" i="10"/>
  <c r="DC54" i="10"/>
  <c r="DB54" i="10"/>
  <c r="DA54" i="10"/>
  <c r="CZ54" i="10"/>
  <c r="CY54" i="10"/>
  <c r="CX54" i="10"/>
  <c r="CW54" i="10"/>
  <c r="CV54" i="10"/>
  <c r="CU54" i="10"/>
  <c r="CT54" i="10"/>
  <c r="CS54" i="10"/>
  <c r="CR54" i="10"/>
  <c r="CQ54" i="10"/>
  <c r="CP54" i="10"/>
  <c r="CO54" i="10"/>
  <c r="CN54" i="10"/>
  <c r="CM54" i="10"/>
  <c r="CL54" i="10"/>
  <c r="CK54" i="10"/>
  <c r="CJ54" i="10"/>
  <c r="CI54" i="10"/>
  <c r="CH54" i="10"/>
  <c r="CG54" i="10"/>
  <c r="CF54" i="10"/>
  <c r="CE54" i="10"/>
  <c r="CD54" i="10"/>
  <c r="CC54" i="10"/>
  <c r="CB54" i="10"/>
  <c r="CA54" i="10"/>
  <c r="BZ54" i="10"/>
  <c r="BY54" i="10"/>
  <c r="BX54" i="10"/>
  <c r="BW54" i="10"/>
  <c r="BV54" i="10"/>
  <c r="BU54" i="10"/>
  <c r="BT54" i="10"/>
  <c r="BS54" i="10"/>
  <c r="BR54" i="10"/>
  <c r="BQ54" i="10"/>
  <c r="BP54" i="10"/>
  <c r="BO54" i="10"/>
  <c r="BN54" i="10"/>
  <c r="BM54" i="10"/>
  <c r="BL54" i="10"/>
  <c r="BJ54" i="10"/>
  <c r="BJ53" i="10" s="1"/>
  <c r="BI54" i="10"/>
  <c r="BH54" i="10"/>
  <c r="BH53" i="10" s="1"/>
  <c r="BG54" i="10"/>
  <c r="BF54" i="10"/>
  <c r="BF53" i="10" s="1"/>
  <c r="BE54" i="10"/>
  <c r="BD54" i="10"/>
  <c r="BD53" i="10" s="1"/>
  <c r="BC54" i="10"/>
  <c r="BB54" i="10"/>
  <c r="BB53" i="10" s="1"/>
  <c r="BA54" i="10"/>
  <c r="AZ54" i="10"/>
  <c r="AZ53" i="10" s="1"/>
  <c r="AY54" i="10"/>
  <c r="AX54" i="10"/>
  <c r="AX53" i="10" s="1"/>
  <c r="AV54" i="10"/>
  <c r="AU54" i="10"/>
  <c r="AT54" i="10"/>
  <c r="AS54" i="10"/>
  <c r="AR54" i="10"/>
  <c r="AQ54" i="10"/>
  <c r="AP54" i="10"/>
  <c r="AO54" i="10"/>
  <c r="AN54" i="10"/>
  <c r="AM54" i="10"/>
  <c r="AL54" i="10"/>
  <c r="AK54" i="10"/>
  <c r="AJ54" i="10"/>
  <c r="AI54" i="10"/>
  <c r="AH54" i="10"/>
  <c r="Z54" i="10"/>
  <c r="Y54" i="10"/>
  <c r="X54" i="10"/>
  <c r="W54" i="10"/>
  <c r="V54" i="10"/>
  <c r="T54" i="10"/>
  <c r="EA53" i="10"/>
  <c r="DY53" i="10"/>
  <c r="DW53" i="10"/>
  <c r="DU53" i="10"/>
  <c r="DM53" i="10"/>
  <c r="DL53" i="10"/>
  <c r="DK53" i="10"/>
  <c r="DJ53" i="10"/>
  <c r="DI53" i="10"/>
  <c r="DH53" i="10"/>
  <c r="DH48" i="10" s="1"/>
  <c r="DH22" i="10" s="1"/>
  <c r="DG53" i="10"/>
  <c r="DF53" i="10"/>
  <c r="DE53" i="10"/>
  <c r="DD53" i="10"/>
  <c r="DD48" i="10" s="1"/>
  <c r="DC53" i="10"/>
  <c r="DB53" i="10"/>
  <c r="DA53" i="10"/>
  <c r="CZ53" i="10"/>
  <c r="CY53" i="10"/>
  <c r="CX53" i="10"/>
  <c r="CW53" i="10"/>
  <c r="CV53" i="10"/>
  <c r="CU53" i="10"/>
  <c r="CT53" i="10"/>
  <c r="CS53" i="10"/>
  <c r="CR53" i="10"/>
  <c r="CR48" i="10" s="1"/>
  <c r="CR22" i="10" s="1"/>
  <c r="CQ53" i="10"/>
  <c r="CP53" i="10"/>
  <c r="CO53" i="10"/>
  <c r="CN53" i="10"/>
  <c r="CN48" i="10" s="1"/>
  <c r="CM53" i="10"/>
  <c r="CL53" i="10"/>
  <c r="CK53" i="10"/>
  <c r="CJ53" i="10"/>
  <c r="CI53" i="10"/>
  <c r="CH53" i="10"/>
  <c r="CG53" i="10"/>
  <c r="CF53" i="10"/>
  <c r="CE53" i="10"/>
  <c r="CD53" i="10"/>
  <c r="CC53" i="10"/>
  <c r="CB53" i="10"/>
  <c r="CB48" i="10" s="1"/>
  <c r="CB22" i="10" s="1"/>
  <c r="CA53" i="10"/>
  <c r="BZ53" i="10"/>
  <c r="BY53" i="10"/>
  <c r="BX53" i="10"/>
  <c r="BX48" i="10" s="1"/>
  <c r="BW53" i="10"/>
  <c r="BV53" i="10"/>
  <c r="BU53" i="10"/>
  <c r="BT53" i="10"/>
  <c r="BS53" i="10"/>
  <c r="BR53" i="10"/>
  <c r="BQ53" i="10"/>
  <c r="BP53" i="10"/>
  <c r="BO53" i="10"/>
  <c r="BN53" i="10"/>
  <c r="BM53" i="10"/>
  <c r="BL53" i="10"/>
  <c r="BL48" i="10" s="1"/>
  <c r="BL22" i="10" s="1"/>
  <c r="BI53" i="10"/>
  <c r="BG53" i="10"/>
  <c r="BE53" i="10"/>
  <c r="BC53" i="10"/>
  <c r="BA53" i="10"/>
  <c r="AY53" i="10"/>
  <c r="AV53" i="10"/>
  <c r="AU53" i="10"/>
  <c r="AT53" i="10"/>
  <c r="AS53" i="10"/>
  <c r="AR53" i="10"/>
  <c r="AQ53" i="10"/>
  <c r="AP53" i="10"/>
  <c r="AO53" i="10"/>
  <c r="AN53" i="10"/>
  <c r="AM53" i="10"/>
  <c r="AL53" i="10"/>
  <c r="AK53" i="10"/>
  <c r="AJ53" i="10"/>
  <c r="AI53" i="10"/>
  <c r="AH53" i="10"/>
  <c r="Z53" i="10"/>
  <c r="Y53" i="10"/>
  <c r="X53" i="10"/>
  <c r="W53" i="10"/>
  <c r="V53" i="10"/>
  <c r="T53" i="10"/>
  <c r="DT52" i="10"/>
  <c r="DS52" i="10"/>
  <c r="DR52" i="10"/>
  <c r="DQ52" i="10"/>
  <c r="DP52" i="10"/>
  <c r="DO52" i="10"/>
  <c r="DN52" i="10"/>
  <c r="DT51" i="10"/>
  <c r="DS51" i="10"/>
  <c r="DS50" i="10" s="1"/>
  <c r="DS49" i="10" s="1"/>
  <c r="DR51" i="10"/>
  <c r="DR50" i="10" s="1"/>
  <c r="DR49" i="10" s="1"/>
  <c r="DQ51" i="10"/>
  <c r="DP51" i="10"/>
  <c r="DP50" i="10" s="1"/>
  <c r="DP49" i="10" s="1"/>
  <c r="DO51" i="10"/>
  <c r="DO50" i="10" s="1"/>
  <c r="DO49" i="10" s="1"/>
  <c r="DN51" i="10"/>
  <c r="DN50" i="10" s="1"/>
  <c r="DN49" i="10" s="1"/>
  <c r="EA50" i="10"/>
  <c r="DZ50" i="10"/>
  <c r="DY50" i="10"/>
  <c r="DX50" i="10"/>
  <c r="DW50" i="10"/>
  <c r="DV50" i="10"/>
  <c r="DU50" i="10"/>
  <c r="DT50" i="10"/>
  <c r="DQ50" i="10"/>
  <c r="DM50" i="10"/>
  <c r="DL50" i="10"/>
  <c r="DK50" i="10"/>
  <c r="DJ50" i="10"/>
  <c r="DI50" i="10"/>
  <c r="DH50" i="10"/>
  <c r="DG50" i="10"/>
  <c r="DF50" i="10"/>
  <c r="DE50" i="10"/>
  <c r="DD50" i="10"/>
  <c r="DC50" i="10"/>
  <c r="DB50" i="10"/>
  <c r="DA50" i="10"/>
  <c r="CZ50" i="10"/>
  <c r="CY50" i="10"/>
  <c r="CX50" i="10"/>
  <c r="CW50" i="10"/>
  <c r="CV50" i="10"/>
  <c r="CU50" i="10"/>
  <c r="CT50" i="10"/>
  <c r="CS50" i="10"/>
  <c r="CR50" i="10"/>
  <c r="CQ50" i="10"/>
  <c r="CP50" i="10"/>
  <c r="CO50" i="10"/>
  <c r="CN50" i="10"/>
  <c r="CM50" i="10"/>
  <c r="CL50" i="10"/>
  <c r="CK50" i="10"/>
  <c r="CJ50" i="10"/>
  <c r="CI50" i="10"/>
  <c r="CH50" i="10"/>
  <c r="CG50" i="10"/>
  <c r="CF50" i="10"/>
  <c r="CE50" i="10"/>
  <c r="CD50" i="10"/>
  <c r="CC50" i="10"/>
  <c r="CB50" i="10"/>
  <c r="CA50" i="10"/>
  <c r="BZ50" i="10"/>
  <c r="BY50" i="10"/>
  <c r="BX50" i="10"/>
  <c r="BW50" i="10"/>
  <c r="BV50" i="10"/>
  <c r="BU50" i="10"/>
  <c r="BT50" i="10"/>
  <c r="BS50" i="10"/>
  <c r="BR50" i="10"/>
  <c r="BQ50" i="10"/>
  <c r="BP50" i="10"/>
  <c r="BO50" i="10"/>
  <c r="BN50" i="10"/>
  <c r="BM50" i="10"/>
  <c r="BL50" i="10"/>
  <c r="BK50" i="10"/>
  <c r="BJ50" i="10"/>
  <c r="BI50" i="10"/>
  <c r="BH50" i="10"/>
  <c r="BG50" i="10"/>
  <c r="BF50" i="10"/>
  <c r="BE50" i="10"/>
  <c r="BD50" i="10"/>
  <c r="BC50" i="10"/>
  <c r="BB50" i="10"/>
  <c r="BA50" i="10"/>
  <c r="AZ50" i="10"/>
  <c r="AY50" i="10"/>
  <c r="AX50" i="10"/>
  <c r="AW50" i="10"/>
  <c r="AV50" i="10"/>
  <c r="AU50" i="10"/>
  <c r="AT50" i="10"/>
  <c r="AS50" i="10"/>
  <c r="AR50" i="10"/>
  <c r="AQ50" i="10"/>
  <c r="AP50" i="10"/>
  <c r="AO50" i="10"/>
  <c r="AN50" i="10"/>
  <c r="AM50" i="10"/>
  <c r="AL50" i="10"/>
  <c r="AK50" i="10"/>
  <c r="AJ50" i="10"/>
  <c r="AI50" i="10"/>
  <c r="AH50" i="10"/>
  <c r="AG50" i="10"/>
  <c r="AF50" i="10"/>
  <c r="AE50" i="10"/>
  <c r="AD50" i="10"/>
  <c r="AB50" i="10"/>
  <c r="AA50" i="10"/>
  <c r="Z50" i="10"/>
  <c r="Y50" i="10"/>
  <c r="X50" i="10"/>
  <c r="X49" i="10" s="1"/>
  <c r="W50" i="10"/>
  <c r="W49" i="10" s="1"/>
  <c r="V50" i="10"/>
  <c r="U50" i="10"/>
  <c r="U49" i="10" s="1"/>
  <c r="T50" i="10"/>
  <c r="T49" i="10" s="1"/>
  <c r="S50" i="10"/>
  <c r="R50" i="10"/>
  <c r="Q50" i="10"/>
  <c r="P50" i="10"/>
  <c r="D50" i="10"/>
  <c r="D49" i="10" s="1"/>
  <c r="EA49" i="10"/>
  <c r="DZ49" i="10"/>
  <c r="DZ48" i="10" s="1"/>
  <c r="DZ22" i="10" s="1"/>
  <c r="DY49" i="10"/>
  <c r="DX49" i="10"/>
  <c r="DW49" i="10"/>
  <c r="DV49" i="10"/>
  <c r="DV48" i="10" s="1"/>
  <c r="DV22" i="10" s="1"/>
  <c r="DU49" i="10"/>
  <c r="DT49" i="10"/>
  <c r="DQ49" i="10"/>
  <c r="DM49" i="10"/>
  <c r="DL49" i="10"/>
  <c r="DK49" i="10"/>
  <c r="DJ49" i="10"/>
  <c r="DI49" i="10"/>
  <c r="DH49" i="10"/>
  <c r="DG49" i="10"/>
  <c r="DF49" i="10"/>
  <c r="DE49" i="10"/>
  <c r="DD49" i="10"/>
  <c r="DC49" i="10"/>
  <c r="DB49" i="10"/>
  <c r="DA49" i="10"/>
  <c r="CZ49" i="10"/>
  <c r="CY49" i="10"/>
  <c r="CX49" i="10"/>
  <c r="CW49" i="10"/>
  <c r="CV49" i="10"/>
  <c r="CU49" i="10"/>
  <c r="CT49" i="10"/>
  <c r="CS49" i="10"/>
  <c r="CR49" i="10"/>
  <c r="CQ49" i="10"/>
  <c r="CP49" i="10"/>
  <c r="CO49" i="10"/>
  <c r="CN49" i="10"/>
  <c r="CM49" i="10"/>
  <c r="CL49" i="10"/>
  <c r="CK49" i="10"/>
  <c r="CJ49" i="10"/>
  <c r="CI49" i="10"/>
  <c r="CH49" i="10"/>
  <c r="CG49" i="10"/>
  <c r="CF49" i="10"/>
  <c r="CE49" i="10"/>
  <c r="CD49" i="10"/>
  <c r="CC49" i="10"/>
  <c r="CB49" i="10"/>
  <c r="CA49" i="10"/>
  <c r="BZ49" i="10"/>
  <c r="BY49" i="10"/>
  <c r="BX49" i="10"/>
  <c r="BW49" i="10"/>
  <c r="BV49" i="10"/>
  <c r="BU49" i="10"/>
  <c r="BT49" i="10"/>
  <c r="BS49" i="10"/>
  <c r="BR49" i="10"/>
  <c r="BQ49" i="10"/>
  <c r="BP49" i="10"/>
  <c r="BO49" i="10"/>
  <c r="BN49" i="10"/>
  <c r="BM49" i="10"/>
  <c r="BL49" i="10"/>
  <c r="BK49" i="10"/>
  <c r="BJ49" i="10"/>
  <c r="BI49" i="10"/>
  <c r="BH49" i="10"/>
  <c r="BG49" i="10"/>
  <c r="BF49" i="10"/>
  <c r="BE49" i="10"/>
  <c r="BD49" i="10"/>
  <c r="BC49" i="10"/>
  <c r="BB49" i="10"/>
  <c r="BA49" i="10"/>
  <c r="AZ49" i="10"/>
  <c r="AZ48" i="10" s="1"/>
  <c r="AY49" i="10"/>
  <c r="AX49" i="10"/>
  <c r="AW49" i="10"/>
  <c r="AV49" i="10"/>
  <c r="AU49" i="10"/>
  <c r="AT49" i="10"/>
  <c r="AT48" i="10" s="1"/>
  <c r="AT22" i="10" s="1"/>
  <c r="AS49" i="10"/>
  <c r="AR49" i="10"/>
  <c r="AQ49" i="10"/>
  <c r="AP49" i="10"/>
  <c r="AP48" i="10" s="1"/>
  <c r="AP22" i="10" s="1"/>
  <c r="AO49" i="10"/>
  <c r="AN49" i="10"/>
  <c r="AM49" i="10"/>
  <c r="AL49" i="10"/>
  <c r="AL48" i="10" s="1"/>
  <c r="AL22" i="10" s="1"/>
  <c r="AK49" i="10"/>
  <c r="AJ49" i="10"/>
  <c r="AJ48" i="10" s="1"/>
  <c r="AJ22" i="10" s="1"/>
  <c r="AI49" i="10"/>
  <c r="AH49" i="10"/>
  <c r="AH48" i="10" s="1"/>
  <c r="AH22" i="10" s="1"/>
  <c r="Z49" i="10"/>
  <c r="Y49" i="10"/>
  <c r="V49" i="10"/>
  <c r="DX48" i="10"/>
  <c r="DX22" i="10" s="1"/>
  <c r="CZ48" i="10"/>
  <c r="CZ22" i="10" s="1"/>
  <c r="CJ48" i="10"/>
  <c r="CJ22" i="10" s="1"/>
  <c r="BT48" i="10"/>
  <c r="BT22" i="10" s="1"/>
  <c r="BH48" i="10"/>
  <c r="BD48" i="10"/>
  <c r="BD22" i="10" s="1"/>
  <c r="AV48" i="10"/>
  <c r="AV22" i="10" s="1"/>
  <c r="AR48" i="10"/>
  <c r="AN48" i="10"/>
  <c r="AN22" i="10" s="1"/>
  <c r="Y48" i="10"/>
  <c r="Y22" i="10" s="1"/>
  <c r="DT47" i="10"/>
  <c r="DS47" i="10"/>
  <c r="DR47" i="10"/>
  <c r="DQ47" i="10"/>
  <c r="DP47" i="10"/>
  <c r="DO47" i="10"/>
  <c r="DN47" i="10"/>
  <c r="DT46" i="10"/>
  <c r="DS46" i="10"/>
  <c r="DR46" i="10"/>
  <c r="DQ46" i="10"/>
  <c r="DP46" i="10"/>
  <c r="DO46" i="10"/>
  <c r="DN46" i="10"/>
  <c r="DT45" i="10"/>
  <c r="DS45" i="10"/>
  <c r="DR45" i="10"/>
  <c r="DQ45" i="10"/>
  <c r="DP45" i="10"/>
  <c r="DO45" i="10"/>
  <c r="DN45" i="10"/>
  <c r="DT44" i="10"/>
  <c r="DS44" i="10"/>
  <c r="DR44" i="10"/>
  <c r="DQ44" i="10"/>
  <c r="DP44" i="10"/>
  <c r="DO44" i="10"/>
  <c r="DN44" i="10"/>
  <c r="DT43" i="10"/>
  <c r="DS43" i="10"/>
  <c r="DR43" i="10"/>
  <c r="DQ43" i="10"/>
  <c r="DP43" i="10"/>
  <c r="DO43" i="10"/>
  <c r="DN43" i="10"/>
  <c r="DT42" i="10"/>
  <c r="DS42" i="10"/>
  <c r="DR42" i="10"/>
  <c r="DQ42" i="10"/>
  <c r="DP42" i="10"/>
  <c r="DO42" i="10"/>
  <c r="DN42" i="10"/>
  <c r="DT41" i="10"/>
  <c r="DS41" i="10"/>
  <c r="DR41" i="10"/>
  <c r="DQ41" i="10"/>
  <c r="DP41" i="10"/>
  <c r="DO41" i="10"/>
  <c r="DN41" i="10"/>
  <c r="DT40" i="10"/>
  <c r="DS40" i="10"/>
  <c r="DR40" i="10"/>
  <c r="DQ40" i="10"/>
  <c r="DP40" i="10"/>
  <c r="DO40" i="10"/>
  <c r="DN40" i="10"/>
  <c r="DT39" i="10"/>
  <c r="DS39" i="10"/>
  <c r="DR39" i="10"/>
  <c r="DQ39" i="10"/>
  <c r="DP39" i="10"/>
  <c r="DO39" i="10"/>
  <c r="DN39" i="10"/>
  <c r="DT38" i="10"/>
  <c r="DS38" i="10"/>
  <c r="DR38" i="10"/>
  <c r="DQ38" i="10"/>
  <c r="DP38" i="10"/>
  <c r="DO38" i="10"/>
  <c r="DN38" i="10"/>
  <c r="DT37" i="10"/>
  <c r="DS37" i="10"/>
  <c r="DR37" i="10"/>
  <c r="DQ37" i="10"/>
  <c r="DP37" i="10"/>
  <c r="DO37" i="10"/>
  <c r="DN37" i="10"/>
  <c r="DT36" i="10"/>
  <c r="DS36" i="10"/>
  <c r="DR36" i="10"/>
  <c r="DQ36" i="10"/>
  <c r="DP36" i="10"/>
  <c r="DO36" i="10"/>
  <c r="DN36" i="10"/>
  <c r="DT35" i="10"/>
  <c r="DS35" i="10"/>
  <c r="DR35" i="10"/>
  <c r="DQ35" i="10"/>
  <c r="DP35" i="10"/>
  <c r="DO35" i="10"/>
  <c r="DN35" i="10"/>
  <c r="DT34" i="10"/>
  <c r="DS34" i="10"/>
  <c r="DR34" i="10"/>
  <c r="DQ34" i="10"/>
  <c r="DP34" i="10"/>
  <c r="DO34" i="10"/>
  <c r="DN34" i="10"/>
  <c r="DT33" i="10"/>
  <c r="DS33" i="10"/>
  <c r="DR33" i="10"/>
  <c r="DQ33" i="10"/>
  <c r="DP33" i="10"/>
  <c r="DO33" i="10"/>
  <c r="DN33" i="10"/>
  <c r="DT32" i="10"/>
  <c r="DS32" i="10"/>
  <c r="DR32" i="10"/>
  <c r="DQ32" i="10"/>
  <c r="DP32" i="10"/>
  <c r="DO32" i="10"/>
  <c r="DN32" i="10"/>
  <c r="DT31" i="10"/>
  <c r="DS31" i="10"/>
  <c r="DS28" i="10" s="1"/>
  <c r="DS21" i="10" s="1"/>
  <c r="DR31" i="10"/>
  <c r="DQ31" i="10"/>
  <c r="DQ28" i="10" s="1"/>
  <c r="DQ21" i="10" s="1"/>
  <c r="DP31" i="10"/>
  <c r="DO31" i="10"/>
  <c r="DN31" i="10"/>
  <c r="DT30" i="10"/>
  <c r="DS30" i="10"/>
  <c r="DR30" i="10"/>
  <c r="DQ30" i="10"/>
  <c r="DP30" i="10"/>
  <c r="DN30" i="10"/>
  <c r="DN29" i="10" s="1"/>
  <c r="DN28" i="10" s="1"/>
  <c r="DN21" i="10" s="1"/>
  <c r="J30" i="10"/>
  <c r="J29" i="10" s="1"/>
  <c r="J28" i="10" s="1"/>
  <c r="G30" i="10"/>
  <c r="G29" i="10" s="1"/>
  <c r="G28" i="10" s="1"/>
  <c r="G21" i="10" s="1"/>
  <c r="EA29" i="10"/>
  <c r="DZ29" i="10"/>
  <c r="DZ28" i="10" s="1"/>
  <c r="DZ21" i="10" s="1"/>
  <c r="DY29" i="10"/>
  <c r="DX29" i="10"/>
  <c r="DX28" i="10" s="1"/>
  <c r="DX21" i="10" s="1"/>
  <c r="DW29" i="10"/>
  <c r="DV29" i="10"/>
  <c r="DV28" i="10" s="1"/>
  <c r="DV21" i="10" s="1"/>
  <c r="DU29" i="10"/>
  <c r="DT29" i="10"/>
  <c r="DT28" i="10" s="1"/>
  <c r="DT21" i="10" s="1"/>
  <c r="DS29" i="10"/>
  <c r="DR29" i="10"/>
  <c r="DQ29" i="10"/>
  <c r="DP29" i="10"/>
  <c r="DP28" i="10" s="1"/>
  <c r="DP21" i="10" s="1"/>
  <c r="DM29" i="10"/>
  <c r="DL29" i="10"/>
  <c r="DK29" i="10"/>
  <c r="DJ29" i="10"/>
  <c r="DI29" i="10"/>
  <c r="DH29" i="10"/>
  <c r="DG29" i="10"/>
  <c r="DF29" i="10"/>
  <c r="DE29" i="10"/>
  <c r="DD29" i="10"/>
  <c r="DC29" i="10"/>
  <c r="DB29" i="10"/>
  <c r="CZ29" i="10"/>
  <c r="CZ28" i="10" s="1"/>
  <c r="CY29" i="10"/>
  <c r="CX29" i="10"/>
  <c r="CX28" i="10" s="1"/>
  <c r="CW29" i="10"/>
  <c r="CV29" i="10"/>
  <c r="CV28" i="10" s="1"/>
  <c r="CU29" i="10"/>
  <c r="CT29" i="10"/>
  <c r="CT28" i="10" s="1"/>
  <c r="CS29" i="10"/>
  <c r="CR29" i="10"/>
  <c r="CR28" i="10" s="1"/>
  <c r="CQ29" i="10"/>
  <c r="CP29" i="10"/>
  <c r="CP28" i="10" s="1"/>
  <c r="CO29" i="10"/>
  <c r="CN29" i="10"/>
  <c r="CN28" i="10" s="1"/>
  <c r="CL29" i="10"/>
  <c r="CK29" i="10"/>
  <c r="CJ29" i="10"/>
  <c r="CI29" i="10"/>
  <c r="CH29" i="10"/>
  <c r="CG29" i="10"/>
  <c r="CF29" i="10"/>
  <c r="CE29" i="10"/>
  <c r="CD29" i="10"/>
  <c r="CC29" i="10"/>
  <c r="CB29" i="10"/>
  <c r="CA29" i="10"/>
  <c r="BZ29" i="10"/>
  <c r="BX29" i="10"/>
  <c r="BX28" i="10" s="1"/>
  <c r="BW29" i="10"/>
  <c r="BV29" i="10"/>
  <c r="BV28" i="10" s="1"/>
  <c r="BU29" i="10"/>
  <c r="BT29" i="10"/>
  <c r="BT28" i="10" s="1"/>
  <c r="BS29" i="10"/>
  <c r="BR29" i="10"/>
  <c r="BR28" i="10" s="1"/>
  <c r="BQ29" i="10"/>
  <c r="BP29" i="10"/>
  <c r="BP28" i="10" s="1"/>
  <c r="BO29" i="10"/>
  <c r="BN29" i="10"/>
  <c r="BN28" i="10" s="1"/>
  <c r="BM29" i="10"/>
  <c r="BL29" i="10"/>
  <c r="BL28" i="10" s="1"/>
  <c r="BJ29" i="10"/>
  <c r="BI29" i="10"/>
  <c r="BH29" i="10"/>
  <c r="BG29" i="10"/>
  <c r="BF29" i="10"/>
  <c r="BE29" i="10"/>
  <c r="BD29" i="10"/>
  <c r="BC29" i="10"/>
  <c r="BB29" i="10"/>
  <c r="BA29" i="10"/>
  <c r="AZ29" i="10"/>
  <c r="AY29" i="10"/>
  <c r="AX29" i="10"/>
  <c r="AV29" i="10"/>
  <c r="AV28" i="10" s="1"/>
  <c r="AU29" i="10"/>
  <c r="AT29" i="10"/>
  <c r="AT28" i="10" s="1"/>
  <c r="AT21" i="10" s="1"/>
  <c r="AT20" i="10" s="1"/>
  <c r="AS29" i="10"/>
  <c r="AR29" i="10"/>
  <c r="AR28" i="10" s="1"/>
  <c r="AQ29" i="10"/>
  <c r="AP29" i="10"/>
  <c r="AP28" i="10" s="1"/>
  <c r="AP21" i="10" s="1"/>
  <c r="AP20" i="10" s="1"/>
  <c r="AO29" i="10"/>
  <c r="AN29" i="10"/>
  <c r="AN28" i="10" s="1"/>
  <c r="AM29" i="10"/>
  <c r="AL29" i="10"/>
  <c r="AL28" i="10" s="1"/>
  <c r="AL21" i="10" s="1"/>
  <c r="AL20" i="10" s="1"/>
  <c r="AK29" i="10"/>
  <c r="AJ29" i="10"/>
  <c r="AJ28" i="10" s="1"/>
  <c r="AH29" i="10"/>
  <c r="AG29" i="10"/>
  <c r="AF29" i="10"/>
  <c r="AE29" i="10"/>
  <c r="AD29" i="10"/>
  <c r="AC29" i="10"/>
  <c r="AB29" i="10"/>
  <c r="AA29" i="10"/>
  <c r="Z29" i="10"/>
  <c r="Y29" i="10"/>
  <c r="X29" i="10"/>
  <c r="W29" i="10"/>
  <c r="V29" i="10"/>
  <c r="T29" i="10"/>
  <c r="T28" i="10" s="1"/>
  <c r="S29" i="10"/>
  <c r="R29" i="10"/>
  <c r="R28" i="10" s="1"/>
  <c r="Q29" i="10"/>
  <c r="P29" i="10"/>
  <c r="P28" i="10" s="1"/>
  <c r="O29" i="10"/>
  <c r="N29" i="10"/>
  <c r="N28" i="10" s="1"/>
  <c r="M29" i="10"/>
  <c r="L29" i="10"/>
  <c r="L28" i="10" s="1"/>
  <c r="K29" i="10"/>
  <c r="I29" i="10"/>
  <c r="H29" i="10"/>
  <c r="H28" i="10" s="1"/>
  <c r="F29" i="10"/>
  <c r="E29" i="10"/>
  <c r="EA28" i="10"/>
  <c r="DY28" i="10"/>
  <c r="DW28" i="10"/>
  <c r="DU28" i="10"/>
  <c r="DR28" i="10"/>
  <c r="DR21" i="10" s="1"/>
  <c r="DM28" i="10"/>
  <c r="DL28" i="10"/>
  <c r="DL21" i="10" s="1"/>
  <c r="DK28" i="10"/>
  <c r="DJ28" i="10"/>
  <c r="DJ21" i="10" s="1"/>
  <c r="DI28" i="10"/>
  <c r="DH28" i="10"/>
  <c r="DH21" i="10" s="1"/>
  <c r="DG28" i="10"/>
  <c r="DF28" i="10"/>
  <c r="DF21" i="10" s="1"/>
  <c r="DE28" i="10"/>
  <c r="DD28" i="10"/>
  <c r="DD21" i="10" s="1"/>
  <c r="DC28" i="10"/>
  <c r="DB28" i="10"/>
  <c r="DB21" i="10" s="1"/>
  <c r="CY28" i="10"/>
  <c r="CW28" i="10"/>
  <c r="CU28" i="10"/>
  <c r="CS28" i="10"/>
  <c r="CQ28" i="10"/>
  <c r="CO28" i="10"/>
  <c r="CL28" i="10"/>
  <c r="CL21" i="10" s="1"/>
  <c r="CK28" i="10"/>
  <c r="CJ28" i="10"/>
  <c r="CJ21" i="10" s="1"/>
  <c r="CI28" i="10"/>
  <c r="CH28" i="10"/>
  <c r="CH21" i="10" s="1"/>
  <c r="CG28" i="10"/>
  <c r="CF28" i="10"/>
  <c r="CF21" i="10" s="1"/>
  <c r="CE28" i="10"/>
  <c r="CD28" i="10"/>
  <c r="CD21" i="10" s="1"/>
  <c r="CC28" i="10"/>
  <c r="CB28" i="10"/>
  <c r="CB21" i="10" s="1"/>
  <c r="CA28" i="10"/>
  <c r="BZ28" i="10"/>
  <c r="BZ21" i="10" s="1"/>
  <c r="BW28" i="10"/>
  <c r="BU28" i="10"/>
  <c r="BS28" i="10"/>
  <c r="BQ28" i="10"/>
  <c r="BO28" i="10"/>
  <c r="BM28" i="10"/>
  <c r="BJ28" i="10"/>
  <c r="BJ21" i="10" s="1"/>
  <c r="BI28" i="10"/>
  <c r="BH28" i="10"/>
  <c r="BH21" i="10" s="1"/>
  <c r="BG28" i="10"/>
  <c r="BF28" i="10"/>
  <c r="BF21" i="10" s="1"/>
  <c r="BE28" i="10"/>
  <c r="BD28" i="10"/>
  <c r="BD21" i="10" s="1"/>
  <c r="BC28" i="10"/>
  <c r="BB28" i="10"/>
  <c r="BB21" i="10" s="1"/>
  <c r="BA28" i="10"/>
  <c r="AZ28" i="10"/>
  <c r="AZ21" i="10" s="1"/>
  <c r="AY28" i="10"/>
  <c r="AX28" i="10"/>
  <c r="AX21" i="10" s="1"/>
  <c r="AU28" i="10"/>
  <c r="AS28" i="10"/>
  <c r="AQ28" i="10"/>
  <c r="AO28" i="10"/>
  <c r="AM28" i="10"/>
  <c r="AK28" i="10"/>
  <c r="AH28" i="10"/>
  <c r="AH21" i="10" s="1"/>
  <c r="AG28" i="10"/>
  <c r="AF28" i="10"/>
  <c r="AF21" i="10" s="1"/>
  <c r="AF20" i="10" s="1"/>
  <c r="AE28" i="10"/>
  <c r="AD28" i="10"/>
  <c r="AD21" i="10" s="1"/>
  <c r="AC28" i="10"/>
  <c r="AB28" i="10"/>
  <c r="AB21" i="10" s="1"/>
  <c r="AB20" i="10" s="1"/>
  <c r="AA28" i="10"/>
  <c r="Z28" i="10"/>
  <c r="Z21" i="10" s="1"/>
  <c r="Y28" i="10"/>
  <c r="X28" i="10"/>
  <c r="X21" i="10" s="1"/>
  <c r="W28" i="10"/>
  <c r="V28" i="10"/>
  <c r="V21" i="10" s="1"/>
  <c r="S28" i="10"/>
  <c r="Q28" i="10"/>
  <c r="O28" i="10"/>
  <c r="M28" i="10"/>
  <c r="K28" i="10"/>
  <c r="I28" i="10"/>
  <c r="F28" i="10"/>
  <c r="F21" i="10" s="1"/>
  <c r="E28" i="10"/>
  <c r="DY26" i="10"/>
  <c r="DV26" i="10"/>
  <c r="DL26" i="10"/>
  <c r="DJ26" i="10"/>
  <c r="DH26" i="10"/>
  <c r="DF26" i="10"/>
  <c r="DD26" i="10"/>
  <c r="DB26" i="10"/>
  <c r="CZ26" i="10"/>
  <c r="CX26" i="10"/>
  <c r="CV26" i="10"/>
  <c r="CT26" i="10"/>
  <c r="CR26" i="10"/>
  <c r="CP26" i="10"/>
  <c r="CN26" i="10"/>
  <c r="CL26" i="10"/>
  <c r="CJ26" i="10"/>
  <c r="CH26" i="10"/>
  <c r="CF26" i="10"/>
  <c r="CD26" i="10"/>
  <c r="CB26" i="10"/>
  <c r="BZ26" i="10"/>
  <c r="BX26" i="10"/>
  <c r="BV26" i="10"/>
  <c r="BT26" i="10"/>
  <c r="BR26" i="10"/>
  <c r="BP26" i="10"/>
  <c r="BN26" i="10"/>
  <c r="BL26" i="10"/>
  <c r="BJ26" i="10"/>
  <c r="BH26" i="10"/>
  <c r="BF26" i="10"/>
  <c r="BD26" i="10"/>
  <c r="BB26" i="10"/>
  <c r="AZ26" i="10"/>
  <c r="AX26" i="10"/>
  <c r="AV26" i="10"/>
  <c r="AT26" i="10"/>
  <c r="AR26" i="10"/>
  <c r="AP26" i="10"/>
  <c r="AN26" i="10"/>
  <c r="AL26" i="10"/>
  <c r="AJ26" i="10"/>
  <c r="AH26" i="10"/>
  <c r="AG26" i="10"/>
  <c r="AF26" i="10"/>
  <c r="AE26" i="10"/>
  <c r="AD26" i="10"/>
  <c r="AC26" i="10"/>
  <c r="AB26" i="10"/>
  <c r="AA26" i="10"/>
  <c r="Z26" i="10"/>
  <c r="X26" i="10"/>
  <c r="V26" i="10"/>
  <c r="T26" i="10"/>
  <c r="S26" i="10"/>
  <c r="R26" i="10"/>
  <c r="Q26" i="10"/>
  <c r="P26" i="10"/>
  <c r="O26" i="10"/>
  <c r="N26" i="10"/>
  <c r="M26" i="10"/>
  <c r="L26" i="10"/>
  <c r="K26" i="10"/>
  <c r="J26" i="10"/>
  <c r="I26" i="10"/>
  <c r="H26" i="10"/>
  <c r="G26" i="10"/>
  <c r="F26" i="10"/>
  <c r="E26" i="10"/>
  <c r="EA25" i="10"/>
  <c r="DZ25" i="10"/>
  <c r="DY25" i="10"/>
  <c r="DX25" i="10"/>
  <c r="DW25" i="10"/>
  <c r="DV25" i="10"/>
  <c r="DU25" i="10"/>
  <c r="DT25" i="10"/>
  <c r="DR25" i="10"/>
  <c r="DP25" i="10"/>
  <c r="DN25" i="10"/>
  <c r="DM25" i="10"/>
  <c r="DL25" i="10"/>
  <c r="DK25" i="10"/>
  <c r="DJ25" i="10"/>
  <c r="DI25" i="10"/>
  <c r="DH25" i="10"/>
  <c r="DG25" i="10"/>
  <c r="DF25" i="10"/>
  <c r="DE25" i="10"/>
  <c r="DD25" i="10"/>
  <c r="DC25" i="10"/>
  <c r="DB25" i="10"/>
  <c r="DA25" i="10"/>
  <c r="CZ25" i="10"/>
  <c r="CY25" i="10"/>
  <c r="CX25" i="10"/>
  <c r="CW25" i="10"/>
  <c r="CV25" i="10"/>
  <c r="CU25" i="10"/>
  <c r="CT25" i="10"/>
  <c r="CS25" i="10"/>
  <c r="CR25" i="10"/>
  <c r="CQ25" i="10"/>
  <c r="CP25" i="10"/>
  <c r="CO25" i="10"/>
  <c r="CN25" i="10"/>
  <c r="CM25" i="10"/>
  <c r="CL25" i="10"/>
  <c r="CK25" i="10"/>
  <c r="CJ25" i="10"/>
  <c r="CI25" i="10"/>
  <c r="CH25" i="10"/>
  <c r="CG25" i="10"/>
  <c r="CF25" i="10"/>
  <c r="CE25" i="10"/>
  <c r="CD25" i="10"/>
  <c r="CC25" i="10"/>
  <c r="CB25" i="10"/>
  <c r="CA25" i="10"/>
  <c r="BZ25" i="10"/>
  <c r="BY25" i="10"/>
  <c r="BX25" i="10"/>
  <c r="BW25" i="10"/>
  <c r="BV25" i="10"/>
  <c r="BU25" i="10"/>
  <c r="BT25" i="10"/>
  <c r="BS25" i="10"/>
  <c r="BR25" i="10"/>
  <c r="BQ25" i="10"/>
  <c r="BP25" i="10"/>
  <c r="BO25" i="10"/>
  <c r="BN25" i="10"/>
  <c r="BM25" i="10"/>
  <c r="BL25" i="10"/>
  <c r="BK25" i="10"/>
  <c r="BJ25" i="10"/>
  <c r="BI25" i="10"/>
  <c r="BH25" i="10"/>
  <c r="BG25" i="10"/>
  <c r="BF25" i="10"/>
  <c r="BE25" i="10"/>
  <c r="BD25" i="10"/>
  <c r="BC25" i="10"/>
  <c r="BB25" i="10"/>
  <c r="BA25" i="10"/>
  <c r="AZ25" i="10"/>
  <c r="AY25" i="10"/>
  <c r="AX25" i="10"/>
  <c r="AW25" i="10"/>
  <c r="AV25" i="10"/>
  <c r="AU25" i="10"/>
  <c r="AT25" i="10"/>
  <c r="AS25" i="10"/>
  <c r="AR25" i="10"/>
  <c r="AQ25" i="10"/>
  <c r="AP25" i="10"/>
  <c r="AO25" i="10"/>
  <c r="AN25" i="10"/>
  <c r="AM25" i="10"/>
  <c r="AL25" i="10"/>
  <c r="AK25" i="10"/>
  <c r="AJ25" i="10"/>
  <c r="AI25" i="10"/>
  <c r="AH25" i="10"/>
  <c r="AG25" i="10"/>
  <c r="AF25" i="10"/>
  <c r="AE25" i="10"/>
  <c r="AD25" i="10"/>
  <c r="AC25" i="10"/>
  <c r="AB25" i="10"/>
  <c r="AA25" i="10"/>
  <c r="Z25" i="10"/>
  <c r="Y25" i="10"/>
  <c r="X25" i="10"/>
  <c r="W25" i="10"/>
  <c r="V25" i="10"/>
  <c r="U25" i="10"/>
  <c r="T25" i="10"/>
  <c r="S25" i="10"/>
  <c r="R25" i="10"/>
  <c r="Q25" i="10"/>
  <c r="P25" i="10"/>
  <c r="O25" i="10"/>
  <c r="N25" i="10"/>
  <c r="M25" i="10"/>
  <c r="L25" i="10"/>
  <c r="K25" i="10"/>
  <c r="J25" i="10"/>
  <c r="I25" i="10"/>
  <c r="H25" i="10"/>
  <c r="G25" i="10"/>
  <c r="F25" i="10"/>
  <c r="E25" i="10"/>
  <c r="D25" i="10"/>
  <c r="EA24" i="10"/>
  <c r="DZ24" i="10"/>
  <c r="DY24" i="10"/>
  <c r="DX24" i="10"/>
  <c r="DW24" i="10"/>
  <c r="DV24" i="10"/>
  <c r="DU24" i="10"/>
  <c r="DT24" i="10"/>
  <c r="DM24" i="10"/>
  <c r="DL24" i="10"/>
  <c r="DK24" i="10"/>
  <c r="DJ24" i="10"/>
  <c r="DI24" i="10"/>
  <c r="DH24" i="10"/>
  <c r="DG24" i="10"/>
  <c r="DF24" i="10"/>
  <c r="DE24" i="10"/>
  <c r="DD24" i="10"/>
  <c r="DC24" i="10"/>
  <c r="DB24" i="10"/>
  <c r="DA24" i="10"/>
  <c r="CZ24" i="10"/>
  <c r="CY24" i="10"/>
  <c r="CX24" i="10"/>
  <c r="CW24" i="10"/>
  <c r="CV24" i="10"/>
  <c r="CU24" i="10"/>
  <c r="CT24" i="10"/>
  <c r="CS24" i="10"/>
  <c r="CR24" i="10"/>
  <c r="CQ24" i="10"/>
  <c r="CP24" i="10"/>
  <c r="CO24" i="10"/>
  <c r="CN24" i="10"/>
  <c r="CM24" i="10"/>
  <c r="CL24" i="10"/>
  <c r="CK24" i="10"/>
  <c r="CJ24" i="10"/>
  <c r="CI24" i="10"/>
  <c r="CH24" i="10"/>
  <c r="CG24" i="10"/>
  <c r="CF24" i="10"/>
  <c r="CE24" i="10"/>
  <c r="CD24" i="10"/>
  <c r="CC24" i="10"/>
  <c r="CB24" i="10"/>
  <c r="CA24" i="10"/>
  <c r="BZ24" i="10"/>
  <c r="BY24" i="10"/>
  <c r="BX24" i="10"/>
  <c r="BW24" i="10"/>
  <c r="BV24" i="10"/>
  <c r="BU24" i="10"/>
  <c r="BT24" i="10"/>
  <c r="BS24" i="10"/>
  <c r="BR24" i="10"/>
  <c r="BQ24" i="10"/>
  <c r="BP24" i="10"/>
  <c r="BO24" i="10"/>
  <c r="BN24" i="10"/>
  <c r="BM24" i="10"/>
  <c r="BL24" i="10"/>
  <c r="BK24" i="10"/>
  <c r="BJ24" i="10"/>
  <c r="BI24" i="10"/>
  <c r="BH24" i="10"/>
  <c r="BG24" i="10"/>
  <c r="BF24" i="10"/>
  <c r="BE24" i="10"/>
  <c r="BD24" i="10"/>
  <c r="BC24" i="10"/>
  <c r="BB24" i="10"/>
  <c r="BA24" i="10"/>
  <c r="AZ24" i="10"/>
  <c r="AY24" i="10"/>
  <c r="AX24" i="10"/>
  <c r="AW24" i="10"/>
  <c r="AV24" i="10"/>
  <c r="AU24" i="10"/>
  <c r="AT24" i="10"/>
  <c r="AS24" i="10"/>
  <c r="AR24" i="10"/>
  <c r="AQ24" i="10"/>
  <c r="AP24" i="10"/>
  <c r="AO24" i="10"/>
  <c r="AN24" i="10"/>
  <c r="AM24" i="10"/>
  <c r="AL24" i="10"/>
  <c r="AK24" i="10"/>
  <c r="AJ24" i="10"/>
  <c r="AI24" i="10"/>
  <c r="AH24" i="10"/>
  <c r="AG24" i="10"/>
  <c r="AF24" i="10"/>
  <c r="AE24" i="10"/>
  <c r="AD24" i="10"/>
  <c r="AC24" i="10"/>
  <c r="AB24" i="10"/>
  <c r="AA24" i="10"/>
  <c r="Z24" i="10"/>
  <c r="X24" i="10"/>
  <c r="V24" i="10"/>
  <c r="T24" i="10"/>
  <c r="S24" i="10"/>
  <c r="R24" i="10"/>
  <c r="Q24" i="10"/>
  <c r="P24" i="10"/>
  <c r="O24" i="10"/>
  <c r="N24" i="10"/>
  <c r="M24" i="10"/>
  <c r="L24" i="10"/>
  <c r="K24" i="10"/>
  <c r="J24" i="10"/>
  <c r="I24" i="10"/>
  <c r="H24" i="10"/>
  <c r="G24" i="10"/>
  <c r="F24" i="10"/>
  <c r="E24" i="10"/>
  <c r="D24" i="10"/>
  <c r="EA23" i="10"/>
  <c r="DZ23" i="10"/>
  <c r="DY23" i="10"/>
  <c r="DX23" i="10"/>
  <c r="DW23" i="10"/>
  <c r="DV23" i="10"/>
  <c r="DU23" i="10"/>
  <c r="DM23" i="10"/>
  <c r="DK23" i="10"/>
  <c r="DI23" i="10"/>
  <c r="DG23" i="10"/>
  <c r="DE23" i="10"/>
  <c r="DC23" i="10"/>
  <c r="DA23" i="10"/>
  <c r="CY23" i="10"/>
  <c r="CW23" i="10"/>
  <c r="CU23" i="10"/>
  <c r="CS23" i="10"/>
  <c r="CQ23" i="10"/>
  <c r="CO23" i="10"/>
  <c r="CM23" i="10"/>
  <c r="CK23" i="10"/>
  <c r="CI23" i="10"/>
  <c r="CG23" i="10"/>
  <c r="CE23" i="10"/>
  <c r="CC23" i="10"/>
  <c r="CA23" i="10"/>
  <c r="BY23" i="10"/>
  <c r="BW23" i="10"/>
  <c r="BU23" i="10"/>
  <c r="BS23" i="10"/>
  <c r="BQ23" i="10"/>
  <c r="BO23" i="10"/>
  <c r="BM23" i="10"/>
  <c r="BK23" i="10"/>
  <c r="BI23" i="10"/>
  <c r="BG23" i="10"/>
  <c r="BE23" i="10"/>
  <c r="BC23" i="10"/>
  <c r="BA23" i="10"/>
  <c r="AY23" i="10"/>
  <c r="AW23" i="10"/>
  <c r="AU23" i="10"/>
  <c r="AS23" i="10"/>
  <c r="AQ23" i="10"/>
  <c r="AO23" i="10"/>
  <c r="AM23" i="10"/>
  <c r="AK23" i="10"/>
  <c r="AI23" i="10"/>
  <c r="AG23" i="10"/>
  <c r="AF23" i="10"/>
  <c r="AE23" i="10"/>
  <c r="AD23" i="10"/>
  <c r="AC23" i="10"/>
  <c r="AB23" i="10"/>
  <c r="AA23" i="10"/>
  <c r="Z23" i="10"/>
  <c r="X23" i="10"/>
  <c r="V23" i="10"/>
  <c r="T23" i="10"/>
  <c r="S23" i="10"/>
  <c r="R23" i="10"/>
  <c r="Q23" i="10"/>
  <c r="P23" i="10"/>
  <c r="O23" i="10"/>
  <c r="N23" i="10"/>
  <c r="M23" i="10"/>
  <c r="L23" i="10"/>
  <c r="K23" i="10"/>
  <c r="J23" i="10"/>
  <c r="I23" i="10"/>
  <c r="H23" i="10"/>
  <c r="G23" i="10"/>
  <c r="F23" i="10"/>
  <c r="E23" i="10"/>
  <c r="D23" i="10"/>
  <c r="DD22" i="10"/>
  <c r="CN22" i="10"/>
  <c r="BX22" i="10"/>
  <c r="BH22" i="10"/>
  <c r="AZ22" i="10"/>
  <c r="AR22" i="10"/>
  <c r="AG22" i="10"/>
  <c r="AF22" i="10"/>
  <c r="AE22" i="10"/>
  <c r="AD22" i="10"/>
  <c r="AC22" i="10"/>
  <c r="AB22" i="10"/>
  <c r="AA22" i="10"/>
  <c r="S22" i="10"/>
  <c r="R22" i="10"/>
  <c r="Q22" i="10"/>
  <c r="P22" i="10"/>
  <c r="O22" i="10"/>
  <c r="N22" i="10"/>
  <c r="M22" i="10"/>
  <c r="L22" i="10"/>
  <c r="K22" i="10"/>
  <c r="J22" i="10"/>
  <c r="I22" i="10"/>
  <c r="H22" i="10"/>
  <c r="G22" i="10"/>
  <c r="F22" i="10"/>
  <c r="E22" i="10"/>
  <c r="EA21" i="10"/>
  <c r="DY21" i="10"/>
  <c r="DW21" i="10"/>
  <c r="DU21" i="10"/>
  <c r="DM21" i="10"/>
  <c r="DK21" i="10"/>
  <c r="DI21" i="10"/>
  <c r="DG21" i="10"/>
  <c r="DE21" i="10"/>
  <c r="DC21" i="10"/>
  <c r="CZ21" i="10"/>
  <c r="CY21" i="10"/>
  <c r="CX21" i="10"/>
  <c r="CW21" i="10"/>
  <c r="CV21" i="10"/>
  <c r="CU21" i="10"/>
  <c r="CT21" i="10"/>
  <c r="CS21" i="10"/>
  <c r="CR21" i="10"/>
  <c r="CQ21" i="10"/>
  <c r="CP21" i="10"/>
  <c r="CO21" i="10"/>
  <c r="CN21" i="10"/>
  <c r="CK21" i="10"/>
  <c r="CI21" i="10"/>
  <c r="CG21" i="10"/>
  <c r="CE21" i="10"/>
  <c r="CC21" i="10"/>
  <c r="CA21" i="10"/>
  <c r="BX21" i="10"/>
  <c r="BW21" i="10"/>
  <c r="BV21" i="10"/>
  <c r="BU21" i="10"/>
  <c r="BT21" i="10"/>
  <c r="BS21" i="10"/>
  <c r="BR21" i="10"/>
  <c r="BQ21" i="10"/>
  <c r="BP21" i="10"/>
  <c r="BO21" i="10"/>
  <c r="BN21" i="10"/>
  <c r="BM21" i="10"/>
  <c r="BL21" i="10"/>
  <c r="BI21" i="10"/>
  <c r="BG21" i="10"/>
  <c r="BE21" i="10"/>
  <c r="BC21" i="10"/>
  <c r="BA21" i="10"/>
  <c r="AY21" i="10"/>
  <c r="AV21" i="10"/>
  <c r="AU21" i="10"/>
  <c r="AS21" i="10"/>
  <c r="AR21" i="10"/>
  <c r="AQ21" i="10"/>
  <c r="AO21" i="10"/>
  <c r="AN21" i="10"/>
  <c r="AM21" i="10"/>
  <c r="AK21" i="10"/>
  <c r="AJ21" i="10"/>
  <c r="AG21" i="10"/>
  <c r="AE21" i="10"/>
  <c r="AC21" i="10"/>
  <c r="AA21" i="10"/>
  <c r="Y21" i="10"/>
  <c r="W21" i="10"/>
  <c r="T21" i="10"/>
  <c r="S21" i="10"/>
  <c r="R21" i="10"/>
  <c r="Q21" i="10"/>
  <c r="P21" i="10"/>
  <c r="P20" i="10" s="1"/>
  <c r="O21" i="10"/>
  <c r="N21" i="10"/>
  <c r="M21" i="10"/>
  <c r="L21" i="10"/>
  <c r="L20" i="10" s="1"/>
  <c r="K21" i="10"/>
  <c r="J21" i="10"/>
  <c r="I21" i="10"/>
  <c r="H21" i="10"/>
  <c r="H20" i="10" s="1"/>
  <c r="E21" i="10"/>
  <c r="EC20" i="10"/>
  <c r="AG20" i="10"/>
  <c r="AE20" i="10"/>
  <c r="AC20" i="10"/>
  <c r="AA20" i="10"/>
  <c r="S20" i="10"/>
  <c r="Q20" i="10"/>
  <c r="O20" i="10"/>
  <c r="M20" i="10"/>
  <c r="K20" i="10"/>
  <c r="I20" i="10"/>
  <c r="G20" i="10"/>
  <c r="E20" i="10"/>
  <c r="AA118" i="9"/>
  <c r="X118" i="9"/>
  <c r="V118" i="9"/>
  <c r="K118" i="9"/>
  <c r="D42" i="22" s="1"/>
  <c r="AA117" i="9"/>
  <c r="V117" i="9"/>
  <c r="K117" i="9"/>
  <c r="D41" i="22" s="1"/>
  <c r="AA115" i="9"/>
  <c r="V115" i="9" s="1"/>
  <c r="O115" i="9"/>
  <c r="K115" i="9"/>
  <c r="AG114" i="9"/>
  <c r="O114" i="9"/>
  <c r="K114" i="9" s="1"/>
  <c r="AQ113" i="9"/>
  <c r="AK112" i="9"/>
  <c r="O112" i="9"/>
  <c r="O111" i="9"/>
  <c r="K111" i="9"/>
  <c r="AB110" i="9"/>
  <c r="Z110" i="9"/>
  <c r="Y110" i="9"/>
  <c r="Y108" i="9" s="1"/>
  <c r="Y107" i="9" s="1"/>
  <c r="Y24" i="9" s="1"/>
  <c r="W110" i="9"/>
  <c r="U110" i="9"/>
  <c r="T110" i="9"/>
  <c r="N110" i="9"/>
  <c r="M110" i="9"/>
  <c r="M108" i="9" s="1"/>
  <c r="M107" i="9" s="1"/>
  <c r="M24" i="9" s="1"/>
  <c r="L110" i="9"/>
  <c r="J110" i="9"/>
  <c r="W109" i="9"/>
  <c r="W108" i="9" s="1"/>
  <c r="W107" i="9" s="1"/>
  <c r="W24" i="9" s="1"/>
  <c r="U109" i="9"/>
  <c r="O109" i="9"/>
  <c r="K109" i="9"/>
  <c r="J109" i="9"/>
  <c r="AB108" i="9"/>
  <c r="Z108" i="9"/>
  <c r="T108" i="9"/>
  <c r="N108" i="9"/>
  <c r="L108" i="9"/>
  <c r="J108" i="9"/>
  <c r="J107" i="9" s="1"/>
  <c r="J24" i="9" s="1"/>
  <c r="AP107" i="9"/>
  <c r="AB107" i="9"/>
  <c r="Z107" i="9"/>
  <c r="Z24" i="9" s="1"/>
  <c r="T107" i="9"/>
  <c r="N107" i="9"/>
  <c r="N24" i="9" s="1"/>
  <c r="L107" i="9"/>
  <c r="AR106" i="9"/>
  <c r="AR105" i="9"/>
  <c r="AQ105" i="9"/>
  <c r="AR104" i="9"/>
  <c r="AQ104" i="9"/>
  <c r="AR103" i="9"/>
  <c r="AQ103" i="9"/>
  <c r="AR102" i="9"/>
  <c r="AQ102" i="9"/>
  <c r="AR101" i="9"/>
  <c r="AQ101" i="9"/>
  <c r="AR100" i="9"/>
  <c r="AQ100" i="9"/>
  <c r="AR99" i="9"/>
  <c r="AQ99" i="9"/>
  <c r="AR98" i="9"/>
  <c r="AQ98" i="9"/>
  <c r="AR97" i="9"/>
  <c r="AQ97" i="9"/>
  <c r="AR96" i="9"/>
  <c r="AQ96" i="9"/>
  <c r="AR95" i="9"/>
  <c r="AQ95" i="9"/>
  <c r="AR94" i="9"/>
  <c r="AQ94" i="9"/>
  <c r="AR93" i="9"/>
  <c r="AR92" i="9" s="1"/>
  <c r="AR22" i="9" s="1"/>
  <c r="AQ93" i="9"/>
  <c r="AQ92" i="9" s="1"/>
  <c r="AP92" i="9"/>
  <c r="AO92" i="9"/>
  <c r="AN92" i="9"/>
  <c r="AM92" i="9"/>
  <c r="AL92" i="9"/>
  <c r="AK92" i="9"/>
  <c r="AJ92" i="9"/>
  <c r="AI92" i="9"/>
  <c r="AH92" i="9"/>
  <c r="AG92" i="9"/>
  <c r="AF92" i="9"/>
  <c r="AE92" i="9"/>
  <c r="AD92" i="9"/>
  <c r="AC92" i="9"/>
  <c r="AB92" i="9"/>
  <c r="AA92" i="9"/>
  <c r="Z92" i="9"/>
  <c r="Y92" i="9"/>
  <c r="X92" i="9"/>
  <c r="W92" i="9"/>
  <c r="V92" i="9"/>
  <c r="U92" i="9"/>
  <c r="T92" i="9"/>
  <c r="O92" i="9"/>
  <c r="N92" i="9"/>
  <c r="M92" i="9"/>
  <c r="L92" i="9"/>
  <c r="K92" i="9"/>
  <c r="AR91" i="9"/>
  <c r="AD91" i="9"/>
  <c r="AC91" i="9"/>
  <c r="F91" i="9"/>
  <c r="AR90" i="9"/>
  <c r="AD90" i="9"/>
  <c r="AC90" i="9"/>
  <c r="F90" i="9"/>
  <c r="AR89" i="9"/>
  <c r="AD89" i="9"/>
  <c r="AC89" i="9"/>
  <c r="E89" i="9"/>
  <c r="F89" i="9" s="1"/>
  <c r="F88" i="9"/>
  <c r="AQ87" i="9"/>
  <c r="X87" i="9"/>
  <c r="V87" i="9"/>
  <c r="K87" i="9"/>
  <c r="D89" i="10" s="1"/>
  <c r="F87" i="9"/>
  <c r="X86" i="9"/>
  <c r="V86" i="9"/>
  <c r="V83" i="9" s="1"/>
  <c r="V82" i="9" s="1"/>
  <c r="K86" i="9"/>
  <c r="AQ85" i="9"/>
  <c r="AQ84" i="9"/>
  <c r="X84" i="9"/>
  <c r="V84" i="9"/>
  <c r="K84" i="9"/>
  <c r="F84" i="9"/>
  <c r="AO83" i="9"/>
  <c r="AM83" i="9"/>
  <c r="AK83" i="9"/>
  <c r="AG83" i="9"/>
  <c r="AE83" i="9"/>
  <c r="AC83" i="9"/>
  <c r="AB83" i="9"/>
  <c r="AB82" i="9" s="1"/>
  <c r="AA83" i="9"/>
  <c r="Z83" i="9"/>
  <c r="Z82" i="9" s="1"/>
  <c r="Y83" i="9"/>
  <c r="X83" i="9"/>
  <c r="X82" i="9" s="1"/>
  <c r="W83" i="9"/>
  <c r="U83" i="9"/>
  <c r="T83" i="9"/>
  <c r="T82" i="9" s="1"/>
  <c r="O83" i="9"/>
  <c r="N83" i="9"/>
  <c r="N82" i="9" s="1"/>
  <c r="M83" i="9"/>
  <c r="L83" i="9"/>
  <c r="L82" i="9" s="1"/>
  <c r="AP82" i="9"/>
  <c r="AO82" i="9"/>
  <c r="AN82" i="9"/>
  <c r="AM82" i="9"/>
  <c r="AL82" i="9"/>
  <c r="AK82" i="9"/>
  <c r="AJ82" i="9"/>
  <c r="AH82" i="9"/>
  <c r="AG82" i="9"/>
  <c r="AF82" i="9"/>
  <c r="AE82" i="9"/>
  <c r="AD82" i="9"/>
  <c r="AC82" i="9"/>
  <c r="AA82" i="9"/>
  <c r="Y82" i="9"/>
  <c r="W82" i="9"/>
  <c r="U82" i="9"/>
  <c r="O82" i="9"/>
  <c r="M82" i="9"/>
  <c r="AQ81" i="9"/>
  <c r="AQ80" i="9"/>
  <c r="AQ79" i="9"/>
  <c r="AQ78" i="9"/>
  <c r="AQ77" i="9"/>
  <c r="AQ76" i="9"/>
  <c r="AQ75" i="9"/>
  <c r="V74" i="9"/>
  <c r="T74" i="9"/>
  <c r="T73" i="9" s="1"/>
  <c r="T72" i="9" s="1"/>
  <c r="AB73" i="9"/>
  <c r="AA73" i="9"/>
  <c r="AA72" i="9" s="1"/>
  <c r="Z73" i="9"/>
  <c r="Y73" i="9"/>
  <c r="Y72" i="9" s="1"/>
  <c r="W73" i="9"/>
  <c r="V73" i="9"/>
  <c r="U73" i="9"/>
  <c r="O73" i="9"/>
  <c r="O72" i="9" s="1"/>
  <c r="M73" i="9"/>
  <c r="L73" i="9"/>
  <c r="AB72" i="9"/>
  <c r="Z72" i="9"/>
  <c r="W72" i="9"/>
  <c r="W46" i="9" s="1"/>
  <c r="W20" i="9" s="1"/>
  <c r="V72" i="9"/>
  <c r="U72" i="9"/>
  <c r="U46" i="9" s="1"/>
  <c r="U20" i="9" s="1"/>
  <c r="M72" i="9"/>
  <c r="L72" i="9"/>
  <c r="AR71" i="9"/>
  <c r="AQ71" i="9"/>
  <c r="AQ70" i="9"/>
  <c r="X70" i="9"/>
  <c r="AR70" i="9" s="1"/>
  <c r="V70" i="9"/>
  <c r="K70" i="9"/>
  <c r="F70" i="9"/>
  <c r="AQ69" i="9"/>
  <c r="X69" i="9"/>
  <c r="AR69" i="9" s="1"/>
  <c r="V69" i="9"/>
  <c r="K69" i="9"/>
  <c r="F69" i="9"/>
  <c r="AR68" i="9"/>
  <c r="AQ68" i="9"/>
  <c r="AQ67" i="9"/>
  <c r="X67" i="9"/>
  <c r="AR67" i="9" s="1"/>
  <c r="V67" i="9"/>
  <c r="K67" i="9"/>
  <c r="D69" i="10" s="1"/>
  <c r="F67" i="9"/>
  <c r="AQ66" i="9"/>
  <c r="X66" i="9"/>
  <c r="AR66" i="9" s="1"/>
  <c r="V66" i="9"/>
  <c r="K66" i="9"/>
  <c r="D68" i="10" s="1"/>
  <c r="F66" i="9"/>
  <c r="AR65" i="9"/>
  <c r="AQ65" i="9"/>
  <c r="AQ64" i="9"/>
  <c r="X64" i="9"/>
  <c r="AR64" i="9" s="1"/>
  <c r="V64" i="9"/>
  <c r="K64" i="9"/>
  <c r="F64" i="9"/>
  <c r="X63" i="9"/>
  <c r="AR63" i="9" s="1"/>
  <c r="V63" i="9"/>
  <c r="K63" i="9"/>
  <c r="D65" i="10" s="1"/>
  <c r="AR62" i="9"/>
  <c r="AQ62" i="9"/>
  <c r="X62" i="9"/>
  <c r="V62" i="9"/>
  <c r="K62" i="9"/>
  <c r="D64" i="10" s="1"/>
  <c r="F62" i="9"/>
  <c r="V61" i="9"/>
  <c r="K61" i="9"/>
  <c r="D63" i="10" s="1"/>
  <c r="F61" i="9"/>
  <c r="X60" i="9"/>
  <c r="AR60" i="9" s="1"/>
  <c r="V60" i="9"/>
  <c r="K60" i="9"/>
  <c r="D62" i="10" s="1"/>
  <c r="AQ59" i="9"/>
  <c r="X59" i="9"/>
  <c r="V59" i="9"/>
  <c r="K59" i="9"/>
  <c r="D61" i="10" s="1"/>
  <c r="F59" i="9"/>
  <c r="AQ58" i="9"/>
  <c r="X58" i="9"/>
  <c r="AR58" i="9" s="1"/>
  <c r="V58" i="9"/>
  <c r="K58" i="9"/>
  <c r="F58" i="9"/>
  <c r="AR57" i="9"/>
  <c r="AQ57" i="9"/>
  <c r="AR56" i="9"/>
  <c r="AQ56" i="9"/>
  <c r="AR55" i="9"/>
  <c r="X55" i="9"/>
  <c r="V55" i="9"/>
  <c r="K55" i="9"/>
  <c r="D57" i="10" s="1"/>
  <c r="AR54" i="9"/>
  <c r="AR52" i="9" s="1"/>
  <c r="X54" i="9"/>
  <c r="V54" i="9"/>
  <c r="K54" i="9"/>
  <c r="AQ53" i="9"/>
  <c r="X53" i="9"/>
  <c r="V53" i="9"/>
  <c r="K53" i="9"/>
  <c r="F53" i="9"/>
  <c r="AP52" i="9"/>
  <c r="AO52" i="9"/>
  <c r="AO51" i="9" s="1"/>
  <c r="AM52" i="9"/>
  <c r="AK52" i="9"/>
  <c r="AK51" i="9" s="1"/>
  <c r="AE52" i="9"/>
  <c r="AB52" i="9"/>
  <c r="AA52" i="9"/>
  <c r="AA51" i="9" s="1"/>
  <c r="Z52" i="9"/>
  <c r="Y52" i="9"/>
  <c r="Y51" i="9" s="1"/>
  <c r="W52" i="9"/>
  <c r="W51" i="9" s="1"/>
  <c r="U52" i="9"/>
  <c r="U51" i="9" s="1"/>
  <c r="O52" i="9"/>
  <c r="N52" i="9"/>
  <c r="N51" i="9" s="1"/>
  <c r="M52" i="9"/>
  <c r="L52" i="9"/>
  <c r="L51" i="9" s="1"/>
  <c r="L46" i="9" s="1"/>
  <c r="L20" i="9" s="1"/>
  <c r="AM51" i="9"/>
  <c r="AE51" i="9"/>
  <c r="AB51" i="9"/>
  <c r="Z51" i="9"/>
  <c r="O51" i="9"/>
  <c r="M51" i="9"/>
  <c r="K50" i="9"/>
  <c r="Z50" i="9" s="1"/>
  <c r="AQ49" i="9"/>
  <c r="AQ48" i="9" s="1"/>
  <c r="AQ47" i="9" s="1"/>
  <c r="AR48" i="9"/>
  <c r="AR47" i="9" s="1"/>
  <c r="AP48" i="9"/>
  <c r="AO48" i="9"/>
  <c r="AM48" i="9"/>
  <c r="AM47" i="9" s="1"/>
  <c r="AK48" i="9"/>
  <c r="AI48" i="9"/>
  <c r="AI47" i="9" s="1"/>
  <c r="AG48" i="9"/>
  <c r="AE48" i="9"/>
  <c r="AE47" i="9" s="1"/>
  <c r="AC48" i="9"/>
  <c r="AB48" i="9"/>
  <c r="AB47" i="9" s="1"/>
  <c r="AB46" i="9" s="1"/>
  <c r="AB20" i="9" s="1"/>
  <c r="AA48" i="9"/>
  <c r="Z48" i="9"/>
  <c r="Z47" i="9" s="1"/>
  <c r="Z46" i="9" s="1"/>
  <c r="Y48" i="9"/>
  <c r="X48" i="9"/>
  <c r="X47" i="9" s="1"/>
  <c r="W48" i="9"/>
  <c r="V48" i="9"/>
  <c r="U48" i="9"/>
  <c r="O48" i="9"/>
  <c r="O47" i="9" s="1"/>
  <c r="O46" i="9" s="1"/>
  <c r="O20" i="9" s="1"/>
  <c r="N48" i="9"/>
  <c r="M48" i="9"/>
  <c r="M47" i="9" s="1"/>
  <c r="M46" i="9" s="1"/>
  <c r="M20" i="9" s="1"/>
  <c r="L48" i="9"/>
  <c r="K48" i="9"/>
  <c r="K47" i="9" s="1"/>
  <c r="AO47" i="9"/>
  <c r="AK47" i="9"/>
  <c r="AG47" i="9"/>
  <c r="AC47" i="9"/>
  <c r="AA47" i="9"/>
  <c r="Y47" i="9"/>
  <c r="W47" i="9"/>
  <c r="V47" i="9"/>
  <c r="U47" i="9"/>
  <c r="N47" i="9"/>
  <c r="L47" i="9"/>
  <c r="AA46" i="9"/>
  <c r="V45" i="9"/>
  <c r="V44" i="9"/>
  <c r="V43" i="9"/>
  <c r="V42" i="9"/>
  <c r="V41" i="9"/>
  <c r="V40" i="9"/>
  <c r="V39" i="9"/>
  <c r="V38" i="9"/>
  <c r="V37" i="9"/>
  <c r="V36" i="9"/>
  <c r="V35" i="9"/>
  <c r="V34" i="9"/>
  <c r="AB33" i="9"/>
  <c r="Z33" i="9"/>
  <c r="Y33" i="9"/>
  <c r="X33" i="9"/>
  <c r="V33" i="9"/>
  <c r="AB32" i="9"/>
  <c r="Z32" i="9"/>
  <c r="Y32" i="9"/>
  <c r="X32" i="9"/>
  <c r="V32" i="9"/>
  <c r="AB31" i="9"/>
  <c r="Z31" i="9"/>
  <c r="Y31" i="9"/>
  <c r="X31" i="9"/>
  <c r="V31" i="9"/>
  <c r="AB30" i="9"/>
  <c r="Z30" i="9"/>
  <c r="Z26" i="9" s="1"/>
  <c r="Y30" i="9"/>
  <c r="X30" i="9"/>
  <c r="V30" i="9"/>
  <c r="AB29" i="9"/>
  <c r="AB26" i="9" s="1"/>
  <c r="Z29" i="9"/>
  <c r="Y29" i="9"/>
  <c r="X29" i="9"/>
  <c r="V29" i="9"/>
  <c r="V28" i="9"/>
  <c r="V27" i="9" s="1"/>
  <c r="V26" i="9" s="1"/>
  <c r="V19" i="9" s="1"/>
  <c r="AB27" i="9"/>
  <c r="AA27" i="9"/>
  <c r="AA26" i="9" s="1"/>
  <c r="AA19" i="9" s="1"/>
  <c r="Z27" i="9"/>
  <c r="Y27" i="9"/>
  <c r="W27" i="9"/>
  <c r="W26" i="9" s="1"/>
  <c r="W19" i="9" s="1"/>
  <c r="W18" i="9" s="1"/>
  <c r="U27" i="9"/>
  <c r="T27" i="9"/>
  <c r="R27" i="9"/>
  <c r="P27" i="9"/>
  <c r="N27" i="9"/>
  <c r="M27" i="9"/>
  <c r="L27" i="9"/>
  <c r="J27" i="9"/>
  <c r="H27" i="9"/>
  <c r="AR26" i="9"/>
  <c r="AP26" i="9"/>
  <c r="Y26" i="9"/>
  <c r="Y19" i="9" s="1"/>
  <c r="U26" i="9"/>
  <c r="U19" i="9" s="1"/>
  <c r="T26" i="9"/>
  <c r="R26" i="9"/>
  <c r="R19" i="9" s="1"/>
  <c r="P26" i="9"/>
  <c r="N26" i="9"/>
  <c r="M26" i="9"/>
  <c r="M19" i="9" s="1"/>
  <c r="M18" i="9" s="1"/>
  <c r="L26" i="9"/>
  <c r="J26" i="9"/>
  <c r="H26" i="9"/>
  <c r="H19" i="9" s="1"/>
  <c r="F26" i="9"/>
  <c r="AR24" i="9"/>
  <c r="AP24" i="9"/>
  <c r="AN24" i="9"/>
  <c r="AL24" i="9"/>
  <c r="AJ24" i="9"/>
  <c r="AH24" i="9"/>
  <c r="AF24" i="9"/>
  <c r="AD24" i="9"/>
  <c r="AB24" i="9"/>
  <c r="T24" i="9"/>
  <c r="S24" i="9"/>
  <c r="R24" i="9"/>
  <c r="Q24" i="9"/>
  <c r="P24" i="9"/>
  <c r="L24" i="9"/>
  <c r="I24" i="9"/>
  <c r="H24" i="9"/>
  <c r="G24" i="9"/>
  <c r="F24" i="9"/>
  <c r="D24" i="9"/>
  <c r="AR23" i="9"/>
  <c r="AQ23" i="9"/>
  <c r="AP23" i="9"/>
  <c r="AO23" i="9"/>
  <c r="AN23" i="9"/>
  <c r="AM23" i="9"/>
  <c r="AL23" i="9"/>
  <c r="AK23" i="9"/>
  <c r="AJ23" i="9"/>
  <c r="AI23" i="9"/>
  <c r="AH23" i="9"/>
  <c r="AG23" i="9"/>
  <c r="AF23" i="9"/>
  <c r="AE23" i="9"/>
  <c r="AD23" i="9"/>
  <c r="AC23" i="9"/>
  <c r="AB23" i="9"/>
  <c r="AA23" i="9"/>
  <c r="Z23" i="9"/>
  <c r="Y23" i="9"/>
  <c r="X23" i="9"/>
  <c r="W23" i="9"/>
  <c r="V23" i="9"/>
  <c r="U23" i="9"/>
  <c r="T23" i="9"/>
  <c r="S23" i="9"/>
  <c r="R23" i="9"/>
  <c r="Q23" i="9"/>
  <c r="P23" i="9"/>
  <c r="O23" i="9"/>
  <c r="N23" i="9"/>
  <c r="M23" i="9"/>
  <c r="L23" i="9"/>
  <c r="K23" i="9"/>
  <c r="J23" i="9"/>
  <c r="I23" i="9"/>
  <c r="H23" i="9"/>
  <c r="G23" i="9"/>
  <c r="F23" i="9"/>
  <c r="D23" i="9"/>
  <c r="AQ22" i="9"/>
  <c r="AP22" i="9"/>
  <c r="AO22" i="9"/>
  <c r="AN22" i="9"/>
  <c r="AM22" i="9"/>
  <c r="AL22" i="9"/>
  <c r="AK22" i="9"/>
  <c r="AJ22" i="9"/>
  <c r="AI22" i="9"/>
  <c r="AH22" i="9"/>
  <c r="AG22" i="9"/>
  <c r="AF22" i="9"/>
  <c r="AE22" i="9"/>
  <c r="AD22" i="9"/>
  <c r="AC22" i="9"/>
  <c r="AB22" i="9"/>
  <c r="AA22" i="9"/>
  <c r="Z22" i="9"/>
  <c r="Y22" i="9"/>
  <c r="X22" i="9"/>
  <c r="W22" i="9"/>
  <c r="V22" i="9"/>
  <c r="U22" i="9"/>
  <c r="T22" i="9"/>
  <c r="S22" i="9"/>
  <c r="R22" i="9"/>
  <c r="Q22" i="9"/>
  <c r="P22" i="9"/>
  <c r="O22" i="9"/>
  <c r="N22" i="9"/>
  <c r="M22" i="9"/>
  <c r="L22" i="9"/>
  <c r="K22" i="9"/>
  <c r="J22" i="9"/>
  <c r="I22" i="9"/>
  <c r="H22" i="9"/>
  <c r="G22" i="9"/>
  <c r="F22" i="9"/>
  <c r="D22" i="9"/>
  <c r="AR21" i="9"/>
  <c r="AQ21" i="9"/>
  <c r="AP21" i="9"/>
  <c r="AO21" i="9"/>
  <c r="AN21" i="9"/>
  <c r="AM21" i="9"/>
  <c r="AL21" i="9"/>
  <c r="AK21" i="9"/>
  <c r="AJ21" i="9"/>
  <c r="AI21" i="9"/>
  <c r="AH21" i="9"/>
  <c r="AG21" i="9"/>
  <c r="AF21" i="9"/>
  <c r="AE21" i="9"/>
  <c r="AD21" i="9"/>
  <c r="AC21" i="9"/>
  <c r="AB21" i="9"/>
  <c r="AA21" i="9"/>
  <c r="Z21" i="9"/>
  <c r="Y21" i="9"/>
  <c r="X21" i="9"/>
  <c r="W21" i="9"/>
  <c r="V21" i="9"/>
  <c r="U21" i="9"/>
  <c r="T21" i="9"/>
  <c r="S21" i="9"/>
  <c r="R21" i="9"/>
  <c r="Q21" i="9"/>
  <c r="P21" i="9"/>
  <c r="O21" i="9"/>
  <c r="N21" i="9"/>
  <c r="M21" i="9"/>
  <c r="L21" i="9"/>
  <c r="K21" i="9"/>
  <c r="J21" i="9"/>
  <c r="I21" i="9"/>
  <c r="H21" i="9"/>
  <c r="G21" i="9"/>
  <c r="F21" i="9"/>
  <c r="D21" i="9"/>
  <c r="AR20" i="9"/>
  <c r="AP20" i="9"/>
  <c r="AN20" i="9"/>
  <c r="AL20" i="9"/>
  <c r="AJ20" i="9"/>
  <c r="AH20" i="9"/>
  <c r="AH18" i="9" s="1"/>
  <c r="AF20" i="9"/>
  <c r="AD20" i="9"/>
  <c r="Z20" i="9"/>
  <c r="Z18" i="9" s="1"/>
  <c r="T20" i="9"/>
  <c r="S20" i="9"/>
  <c r="R20" i="9"/>
  <c r="Q20" i="9"/>
  <c r="P20" i="9"/>
  <c r="J20" i="9"/>
  <c r="I20" i="9"/>
  <c r="H20" i="9"/>
  <c r="G20" i="9"/>
  <c r="F20" i="9"/>
  <c r="D20" i="9"/>
  <c r="AR19" i="9"/>
  <c r="AP19" i="9"/>
  <c r="AN19" i="9"/>
  <c r="AN18" i="9" s="1"/>
  <c r="AL19" i="9"/>
  <c r="AJ19" i="9"/>
  <c r="AH19" i="9"/>
  <c r="AF19" i="9"/>
  <c r="AF18" i="9" s="1"/>
  <c r="AD19" i="9"/>
  <c r="AB19" i="9"/>
  <c r="Z19" i="9"/>
  <c r="T19" i="9"/>
  <c r="S19" i="9"/>
  <c r="Q19" i="9"/>
  <c r="P19" i="9"/>
  <c r="N19" i="9"/>
  <c r="L19" i="9"/>
  <c r="J19" i="9"/>
  <c r="I19" i="9"/>
  <c r="G19" i="9"/>
  <c r="F19" i="9"/>
  <c r="D19" i="9"/>
  <c r="AP18" i="9"/>
  <c r="AL18" i="9"/>
  <c r="AD18" i="9"/>
  <c r="J18" i="9"/>
  <c r="CQ127" i="8"/>
  <c r="EK120" i="8"/>
  <c r="EJ120" i="8"/>
  <c r="EI120" i="8"/>
  <c r="EG120" i="8" s="1"/>
  <c r="EH120" i="8"/>
  <c r="EF120" i="8"/>
  <c r="EE120" i="8"/>
  <c r="ED120" i="8"/>
  <c r="EC120" i="8"/>
  <c r="EA120" i="8"/>
  <c r="DZ120" i="8"/>
  <c r="DT120" i="8"/>
  <c r="DO120" i="8"/>
  <c r="DL120" i="8" s="1"/>
  <c r="AO118" i="9" s="1"/>
  <c r="DG120" i="8"/>
  <c r="DG109" i="8" s="1"/>
  <c r="DC120" i="8"/>
  <c r="DB120" i="8"/>
  <c r="CY120" i="8" s="1"/>
  <c r="CT120" i="8"/>
  <c r="CQ120" i="8"/>
  <c r="CO120" i="8"/>
  <c r="CL120" i="8" s="1"/>
  <c r="AK118" i="9" s="1"/>
  <c r="CG120" i="8"/>
  <c r="CG109" i="8" s="1"/>
  <c r="CG26" i="8" s="1"/>
  <c r="BY120" i="8"/>
  <c r="BT120" i="8"/>
  <c r="BL120" i="8"/>
  <c r="BG120" i="8"/>
  <c r="BB120" i="8"/>
  <c r="AY120" i="8"/>
  <c r="AZ122" i="2" s="1"/>
  <c r="AO120" i="8"/>
  <c r="AL120" i="8"/>
  <c r="W120" i="8" s="1"/>
  <c r="T120" i="8"/>
  <c r="EK119" i="8"/>
  <c r="EJ119" i="8"/>
  <c r="EI119" i="8"/>
  <c r="EH119" i="8"/>
  <c r="EG119" i="8"/>
  <c r="EF119" i="8"/>
  <c r="EE119" i="8"/>
  <c r="ED119" i="8"/>
  <c r="EC119" i="8"/>
  <c r="EC109" i="8" s="1"/>
  <c r="EC26" i="8" s="1"/>
  <c r="EA119" i="8"/>
  <c r="DZ119" i="8"/>
  <c r="DY119" i="8"/>
  <c r="DT119" i="8"/>
  <c r="DL119" i="8"/>
  <c r="DG119" i="8"/>
  <c r="CY119" i="8"/>
  <c r="CT119" i="8"/>
  <c r="CL119" i="8"/>
  <c r="CG119" i="8"/>
  <c r="BY119" i="8"/>
  <c r="BT119" i="8"/>
  <c r="BO119" i="8"/>
  <c r="BL119" i="8" s="1"/>
  <c r="AG117" i="9" s="1"/>
  <c r="BG119" i="8"/>
  <c r="BG109" i="8" s="1"/>
  <c r="BB119" i="8"/>
  <c r="AY119" i="8"/>
  <c r="AE117" i="9" s="1"/>
  <c r="AO119" i="8"/>
  <c r="EB119" i="8" s="1"/>
  <c r="AL119" i="8"/>
  <c r="T119" i="8"/>
  <c r="EK117" i="8"/>
  <c r="EJ117" i="8"/>
  <c r="EI117" i="8"/>
  <c r="EH117" i="8"/>
  <c r="EG117" i="8"/>
  <c r="ED117" i="8"/>
  <c r="EC117" i="8"/>
  <c r="DO117" i="8"/>
  <c r="DL117" i="8" s="1"/>
  <c r="DB117" i="8"/>
  <c r="CY117" i="8" s="1"/>
  <c r="AM115" i="9" s="1"/>
  <c r="CO117" i="8"/>
  <c r="CB117" i="8"/>
  <c r="BY117" i="8" s="1"/>
  <c r="AI115" i="9" s="1"/>
  <c r="BR117" i="8"/>
  <c r="BE117" i="8"/>
  <c r="BB117" i="8"/>
  <c r="AY117" i="8" s="1"/>
  <c r="AE115" i="9" s="1"/>
  <c r="AR117" i="8"/>
  <c r="AE117" i="8"/>
  <c r="AB117" i="8"/>
  <c r="Y117" i="8" s="1"/>
  <c r="W117" i="8"/>
  <c r="V117" i="8"/>
  <c r="EK116" i="8"/>
  <c r="EJ116" i="8"/>
  <c r="EI116" i="8"/>
  <c r="EH116" i="8"/>
  <c r="EE116" i="8"/>
  <c r="ED116" i="8"/>
  <c r="EC116" i="8"/>
  <c r="DO116" i="8"/>
  <c r="DL116" i="8"/>
  <c r="AO114" i="9" s="1"/>
  <c r="DB116" i="8"/>
  <c r="CY116" i="8"/>
  <c r="CO116" i="8"/>
  <c r="AK114" i="9" s="1"/>
  <c r="CL116" i="8"/>
  <c r="CB116" i="8"/>
  <c r="BY116" i="8"/>
  <c r="AI114" i="9" s="1"/>
  <c r="BR116" i="8"/>
  <c r="BO116" i="8"/>
  <c r="BL116" i="8" s="1"/>
  <c r="BE116" i="8"/>
  <c r="BB116" i="8" s="1"/>
  <c r="AY116" i="8"/>
  <c r="AE114" i="9" s="1"/>
  <c r="AR116" i="8"/>
  <c r="AO116" i="8"/>
  <c r="AE116" i="8"/>
  <c r="AB116" i="8" s="1"/>
  <c r="Y116" i="8"/>
  <c r="AA114" i="9" s="1"/>
  <c r="V114" i="9" s="1"/>
  <c r="W116" i="8"/>
  <c r="V116" i="8"/>
  <c r="EK115" i="8"/>
  <c r="EJ115" i="8"/>
  <c r="EI115" i="8"/>
  <c r="EG115" i="8" s="1"/>
  <c r="EH115" i="8"/>
  <c r="EE115" i="8"/>
  <c r="ED115" i="8"/>
  <c r="EC115" i="8"/>
  <c r="EB115" i="8"/>
  <c r="DY115" i="8" s="1"/>
  <c r="EN115" i="8" s="1"/>
  <c r="EK114" i="8"/>
  <c r="EJ114" i="8"/>
  <c r="EJ112" i="8" s="1"/>
  <c r="EJ110" i="8" s="1"/>
  <c r="EJ109" i="8" s="1"/>
  <c r="EJ26" i="8" s="1"/>
  <c r="EI114" i="8"/>
  <c r="EH114" i="8"/>
  <c r="EE114" i="8"/>
  <c r="ED114" i="8"/>
  <c r="EC114" i="8"/>
  <c r="EC112" i="8" s="1"/>
  <c r="DO114" i="8"/>
  <c r="DL114" i="8"/>
  <c r="DB114" i="8"/>
  <c r="CY114" i="8"/>
  <c r="AM112" i="9" s="1"/>
  <c r="CO114" i="8"/>
  <c r="CL114" i="8"/>
  <c r="AZ116" i="5" s="1"/>
  <c r="CB114" i="8"/>
  <c r="BY114" i="8"/>
  <c r="AI112" i="9" s="1"/>
  <c r="BR114" i="8"/>
  <c r="BO114" i="8"/>
  <c r="BL114" i="8" s="1"/>
  <c r="AG112" i="9" s="1"/>
  <c r="BE114" i="8"/>
  <c r="AR114" i="8"/>
  <c r="AO114" i="8"/>
  <c r="AE114" i="8"/>
  <c r="W114" i="8"/>
  <c r="V114" i="8"/>
  <c r="V112" i="8" s="1"/>
  <c r="EK113" i="8"/>
  <c r="EJ113" i="8"/>
  <c r="EI113" i="8"/>
  <c r="EG113" i="8" s="1"/>
  <c r="EH113" i="8"/>
  <c r="ED113" i="8"/>
  <c r="ED112" i="8" s="1"/>
  <c r="ED110" i="8" s="1"/>
  <c r="ED109" i="8" s="1"/>
  <c r="ED26" i="8" s="1"/>
  <c r="EC113" i="8"/>
  <c r="DO113" i="8"/>
  <c r="DB113" i="8"/>
  <c r="CY113" i="8" s="1"/>
  <c r="CO113" i="8"/>
  <c r="CB113" i="8"/>
  <c r="BY113" i="8" s="1"/>
  <c r="AI111" i="9" s="1"/>
  <c r="BR113" i="8"/>
  <c r="BO113" i="8" s="1"/>
  <c r="BL113" i="8"/>
  <c r="AG111" i="9" s="1"/>
  <c r="BE113" i="8"/>
  <c r="BB113" i="8"/>
  <c r="AR113" i="8"/>
  <c r="AE113" i="8"/>
  <c r="AB113" i="8"/>
  <c r="Y113" i="8" s="1"/>
  <c r="W113" i="8"/>
  <c r="V113" i="8"/>
  <c r="EF112" i="8"/>
  <c r="EA112" i="8"/>
  <c r="DZ112" i="8"/>
  <c r="DZ110" i="8" s="1"/>
  <c r="DZ109" i="8" s="1"/>
  <c r="DZ26" i="8" s="1"/>
  <c r="DX112" i="8"/>
  <c r="DX110" i="8" s="1"/>
  <c r="DX109" i="8" s="1"/>
  <c r="DX26" i="8" s="1"/>
  <c r="DW112" i="8"/>
  <c r="DV112" i="8"/>
  <c r="DU112" i="8"/>
  <c r="DT112" i="8"/>
  <c r="DT110" i="8" s="1"/>
  <c r="DT109" i="8" s="1"/>
  <c r="DS112" i="8"/>
  <c r="DR112" i="8"/>
  <c r="DQ112" i="8"/>
  <c r="DP112" i="8"/>
  <c r="DP110" i="8" s="1"/>
  <c r="DP109" i="8" s="1"/>
  <c r="DP26" i="8" s="1"/>
  <c r="DN112" i="8"/>
  <c r="DN110" i="8" s="1"/>
  <c r="DN109" i="8" s="1"/>
  <c r="DN26" i="8" s="1"/>
  <c r="DM112" i="8"/>
  <c r="DK112" i="8"/>
  <c r="DJ112" i="8"/>
  <c r="DJ110" i="8" s="1"/>
  <c r="DJ109" i="8" s="1"/>
  <c r="DJ26" i="8" s="1"/>
  <c r="DI112" i="8"/>
  <c r="DH112" i="8"/>
  <c r="DG112" i="8"/>
  <c r="DF112" i="8"/>
  <c r="DF110" i="8" s="1"/>
  <c r="DF109" i="8" s="1"/>
  <c r="DF26" i="8" s="1"/>
  <c r="DE112" i="8"/>
  <c r="DD112" i="8"/>
  <c r="DC112" i="8"/>
  <c r="DB112" i="8"/>
  <c r="DB110" i="8" s="1"/>
  <c r="DB109" i="8" s="1"/>
  <c r="DB26" i="8" s="1"/>
  <c r="DA112" i="8"/>
  <c r="CZ112" i="8"/>
  <c r="CX112" i="8"/>
  <c r="CX110" i="8" s="1"/>
  <c r="CX109" i="8" s="1"/>
  <c r="CX26" i="8" s="1"/>
  <c r="CW112" i="8"/>
  <c r="CV112" i="8"/>
  <c r="CU112" i="8"/>
  <c r="CT112" i="8"/>
  <c r="CT110" i="8" s="1"/>
  <c r="CT109" i="8" s="1"/>
  <c r="CS112" i="8"/>
  <c r="CR112" i="8"/>
  <c r="CQ112" i="8"/>
  <c r="CP112" i="8"/>
  <c r="CP110" i="8" s="1"/>
  <c r="CP109" i="8" s="1"/>
  <c r="CP26" i="8" s="1"/>
  <c r="CN112" i="8"/>
  <c r="CN110" i="8" s="1"/>
  <c r="CN109" i="8" s="1"/>
  <c r="CN26" i="8" s="1"/>
  <c r="CM112" i="8"/>
  <c r="CK112" i="8"/>
  <c r="CJ112" i="8"/>
  <c r="CJ110" i="8" s="1"/>
  <c r="CJ109" i="8" s="1"/>
  <c r="CJ26" i="8" s="1"/>
  <c r="CI112" i="8"/>
  <c r="CH112" i="8"/>
  <c r="CH110" i="8" s="1"/>
  <c r="CH109" i="8" s="1"/>
  <c r="CH26" i="8" s="1"/>
  <c r="CG112" i="8"/>
  <c r="CF112" i="8"/>
  <c r="CF110" i="8" s="1"/>
  <c r="CF109" i="8" s="1"/>
  <c r="CF26" i="8" s="1"/>
  <c r="CE112" i="8"/>
  <c r="CD112" i="8"/>
  <c r="CD110" i="8" s="1"/>
  <c r="CD109" i="8" s="1"/>
  <c r="CD26" i="8" s="1"/>
  <c r="CC112" i="8"/>
  <c r="CB112" i="8"/>
  <c r="CB110" i="8" s="1"/>
  <c r="CB109" i="8" s="1"/>
  <c r="CB26" i="8" s="1"/>
  <c r="CA112" i="8"/>
  <c r="BZ112" i="8"/>
  <c r="BX112" i="8"/>
  <c r="BX110" i="8" s="1"/>
  <c r="BX109" i="8" s="1"/>
  <c r="BX26" i="8" s="1"/>
  <c r="BW112" i="8"/>
  <c r="BV112" i="8"/>
  <c r="BU112" i="8"/>
  <c r="BT112" i="8"/>
  <c r="BT110" i="8" s="1"/>
  <c r="BS112" i="8"/>
  <c r="BQ112" i="8"/>
  <c r="BP112" i="8"/>
  <c r="BP110" i="8" s="1"/>
  <c r="BP109" i="8" s="1"/>
  <c r="BP26" i="8" s="1"/>
  <c r="BN112" i="8"/>
  <c r="BM112" i="8"/>
  <c r="BK112" i="8"/>
  <c r="BJ112" i="8"/>
  <c r="BI112" i="8"/>
  <c r="BH112" i="8"/>
  <c r="BG112" i="8"/>
  <c r="BF112" i="8"/>
  <c r="BD112" i="8"/>
  <c r="BC112" i="8"/>
  <c r="BA112" i="8"/>
  <c r="AZ112" i="8"/>
  <c r="AX112" i="8"/>
  <c r="AW112" i="8"/>
  <c r="AV112" i="8"/>
  <c r="AU112" i="8"/>
  <c r="AT112" i="8"/>
  <c r="AS112" i="8"/>
  <c r="AR112" i="8"/>
  <c r="AQ112" i="8"/>
  <c r="AP112" i="8"/>
  <c r="AP110" i="8" s="1"/>
  <c r="AP109" i="8" s="1"/>
  <c r="AP26" i="8" s="1"/>
  <c r="AN112" i="8"/>
  <c r="AN110" i="8" s="1"/>
  <c r="AM112" i="8"/>
  <c r="AK112" i="8"/>
  <c r="AJ112" i="8"/>
  <c r="AJ110" i="8" s="1"/>
  <c r="AI112" i="8"/>
  <c r="AH112" i="8"/>
  <c r="AH110" i="8" s="1"/>
  <c r="AG112" i="8"/>
  <c r="AF112" i="8"/>
  <c r="AF110" i="8" s="1"/>
  <c r="AD112" i="8"/>
  <c r="AD110" i="8" s="1"/>
  <c r="AC112" i="8"/>
  <c r="AA112" i="8"/>
  <c r="Z112" i="8"/>
  <c r="Z110" i="8" s="1"/>
  <c r="X112" i="8"/>
  <c r="U112" i="8"/>
  <c r="T112" i="8"/>
  <c r="T110" i="8" s="1"/>
  <c r="T109" i="8" s="1"/>
  <c r="T26" i="8" s="1"/>
  <c r="ED111" i="8"/>
  <c r="EC111" i="8"/>
  <c r="EC110" i="8" s="1"/>
  <c r="DL111" i="8"/>
  <c r="CY111" i="8"/>
  <c r="BY111" i="8"/>
  <c r="BL111" i="8"/>
  <c r="AY111" i="8"/>
  <c r="AR111" i="8"/>
  <c r="AE111" i="8"/>
  <c r="AB111" i="8"/>
  <c r="X111" i="8"/>
  <c r="X110" i="8" s="1"/>
  <c r="X109" i="8" s="1"/>
  <c r="X26" i="8" s="1"/>
  <c r="O111" i="8"/>
  <c r="EF110" i="8"/>
  <c r="EF109" i="8" s="1"/>
  <c r="EF26" i="8" s="1"/>
  <c r="EA110" i="8"/>
  <c r="DW110" i="8"/>
  <c r="DV110" i="8"/>
  <c r="DV109" i="8" s="1"/>
  <c r="DU110" i="8"/>
  <c r="DS110" i="8"/>
  <c r="DR110" i="8"/>
  <c r="DR109" i="8" s="1"/>
  <c r="DQ110" i="8"/>
  <c r="DM110" i="8"/>
  <c r="DK110" i="8"/>
  <c r="DI110" i="8"/>
  <c r="DH110" i="8"/>
  <c r="DH109" i="8" s="1"/>
  <c r="DH26" i="8" s="1"/>
  <c r="DG110" i="8"/>
  <c r="DE110" i="8"/>
  <c r="DD110" i="8"/>
  <c r="DD109" i="8" s="1"/>
  <c r="DD26" i="8" s="1"/>
  <c r="DC110" i="8"/>
  <c r="DA110" i="8"/>
  <c r="CZ110" i="8"/>
  <c r="CZ109" i="8" s="1"/>
  <c r="CZ26" i="8" s="1"/>
  <c r="CW110" i="8"/>
  <c r="CV110" i="8"/>
  <c r="CV109" i="8" s="1"/>
  <c r="CU110" i="8"/>
  <c r="CS110" i="8"/>
  <c r="CR110" i="8"/>
  <c r="CR109" i="8" s="1"/>
  <c r="CQ110" i="8"/>
  <c r="CM110" i="8"/>
  <c r="CK110" i="8"/>
  <c r="CI110" i="8"/>
  <c r="CG110" i="8"/>
  <c r="CE110" i="8"/>
  <c r="CC110" i="8"/>
  <c r="CA110" i="8"/>
  <c r="BW110" i="8"/>
  <c r="BV110" i="8"/>
  <c r="BV109" i="8" s="1"/>
  <c r="BU110" i="8"/>
  <c r="BS110" i="8"/>
  <c r="BQ110" i="8"/>
  <c r="BN110" i="8"/>
  <c r="BN109" i="8" s="1"/>
  <c r="BN26" i="8" s="1"/>
  <c r="BM110" i="8"/>
  <c r="BK110" i="8"/>
  <c r="BJ110" i="8"/>
  <c r="BJ109" i="8" s="1"/>
  <c r="BJ26" i="8" s="1"/>
  <c r="BI110" i="8"/>
  <c r="BH110" i="8"/>
  <c r="BH109" i="8" s="1"/>
  <c r="BH26" i="8" s="1"/>
  <c r="BG110" i="8"/>
  <c r="BF110" i="8"/>
  <c r="BF109" i="8" s="1"/>
  <c r="BF26" i="8" s="1"/>
  <c r="BD110" i="8"/>
  <c r="BD109" i="8" s="1"/>
  <c r="BC110" i="8"/>
  <c r="BA110" i="8"/>
  <c r="AZ110" i="8"/>
  <c r="AZ109" i="8" s="1"/>
  <c r="AS110" i="8"/>
  <c r="AS109" i="8" s="1"/>
  <c r="AQ110" i="8"/>
  <c r="AQ109" i="8" s="1"/>
  <c r="AM110" i="8"/>
  <c r="AM109" i="8" s="1"/>
  <c r="AK110" i="8"/>
  <c r="AI110" i="8"/>
  <c r="AG110" i="8"/>
  <c r="AC110" i="8"/>
  <c r="AC109" i="8" s="1"/>
  <c r="AA110" i="8"/>
  <c r="AA109" i="8" s="1"/>
  <c r="U110" i="8"/>
  <c r="U109" i="8" s="1"/>
  <c r="U26" i="8" s="1"/>
  <c r="O110" i="8"/>
  <c r="O109" i="8" s="1"/>
  <c r="EA109" i="8"/>
  <c r="DW109" i="8"/>
  <c r="DU109" i="8"/>
  <c r="DU26" i="8" s="1"/>
  <c r="DS109" i="8"/>
  <c r="DQ109" i="8"/>
  <c r="DQ26" i="8" s="1"/>
  <c r="DM109" i="8"/>
  <c r="DM26" i="8" s="1"/>
  <c r="DK109" i="8"/>
  <c r="DI109" i="8"/>
  <c r="DI26" i="8" s="1"/>
  <c r="DE109" i="8"/>
  <c r="DE26" i="8" s="1"/>
  <c r="DC109" i="8"/>
  <c r="DA109" i="8"/>
  <c r="DA26" i="8" s="1"/>
  <c r="CW109" i="8"/>
  <c r="CW26" i="8" s="1"/>
  <c r="CU109" i="8"/>
  <c r="CS109" i="8"/>
  <c r="CS26" i="8" s="1"/>
  <c r="CQ109" i="8"/>
  <c r="CM109" i="8"/>
  <c r="CK109" i="8"/>
  <c r="CK26" i="8" s="1"/>
  <c r="CI109" i="8"/>
  <c r="CE109" i="8"/>
  <c r="CC109" i="8"/>
  <c r="CC26" i="8" s="1"/>
  <c r="CA109" i="8"/>
  <c r="BW109" i="8"/>
  <c r="BU109" i="8"/>
  <c r="BS109" i="8"/>
  <c r="BQ109" i="8"/>
  <c r="BM109" i="8"/>
  <c r="BM26" i="8" s="1"/>
  <c r="BK109" i="8"/>
  <c r="BI109" i="8"/>
  <c r="BI26" i="8" s="1"/>
  <c r="BC109" i="8"/>
  <c r="BA109" i="8"/>
  <c r="AN109" i="8"/>
  <c r="AN26" i="8" s="1"/>
  <c r="AD109" i="8"/>
  <c r="AD26" i="8" s="1"/>
  <c r="Z109" i="8"/>
  <c r="Z26" i="8" s="1"/>
  <c r="EK108" i="8"/>
  <c r="EJ108" i="8"/>
  <c r="EI108" i="8"/>
  <c r="EH108" i="8"/>
  <c r="EF108" i="8"/>
  <c r="EA108" i="8"/>
  <c r="EA25" i="8" s="1"/>
  <c r="DZ108" i="8"/>
  <c r="DT108" i="8"/>
  <c r="DQ108" i="8"/>
  <c r="DP108" i="8"/>
  <c r="DG108" i="8"/>
  <c r="DD108" i="8"/>
  <c r="DR108" i="8" s="1"/>
  <c r="DR25" i="8" s="1"/>
  <c r="DC108" i="8"/>
  <c r="CT108" i="8"/>
  <c r="CP108" i="8"/>
  <c r="CG108" i="8"/>
  <c r="CG25" i="8" s="1"/>
  <c r="CC108" i="8"/>
  <c r="CQ108" i="8" s="1"/>
  <c r="BT108" i="8"/>
  <c r="BP108" i="8"/>
  <c r="BG108" i="8"/>
  <c r="BD108" i="8"/>
  <c r="BR108" i="8" s="1"/>
  <c r="BR25" i="8" s="1"/>
  <c r="AR108" i="8"/>
  <c r="AQ108" i="8"/>
  <c r="BE108" i="8" s="1"/>
  <c r="AP108" i="8"/>
  <c r="AO108" i="8"/>
  <c r="EN107" i="8"/>
  <c r="EK107" i="8"/>
  <c r="EJ107" i="8"/>
  <c r="EI107" i="8"/>
  <c r="EH107" i="8"/>
  <c r="EG107" i="8" s="1"/>
  <c r="EF107" i="8"/>
  <c r="EE107" i="8"/>
  <c r="ED107" i="8"/>
  <c r="EC107" i="8"/>
  <c r="EB107" i="8"/>
  <c r="EA107" i="8"/>
  <c r="DZ107" i="8"/>
  <c r="DY107" i="8" s="1"/>
  <c r="EN106" i="8"/>
  <c r="EK106" i="8"/>
  <c r="EJ106" i="8"/>
  <c r="EI106" i="8"/>
  <c r="EH106" i="8"/>
  <c r="EG106" i="8" s="1"/>
  <c r="EF106" i="8"/>
  <c r="EE106" i="8"/>
  <c r="ED106" i="8"/>
  <c r="EC106" i="8"/>
  <c r="EB106" i="8"/>
  <c r="EA106" i="8"/>
  <c r="DZ106" i="8"/>
  <c r="DY106" i="8" s="1"/>
  <c r="EN105" i="8"/>
  <c r="EK105" i="8"/>
  <c r="EJ105" i="8"/>
  <c r="EI105" i="8"/>
  <c r="EH105" i="8"/>
  <c r="EG105" i="8" s="1"/>
  <c r="EF105" i="8"/>
  <c r="EE105" i="8"/>
  <c r="ED105" i="8"/>
  <c r="EC105" i="8"/>
  <c r="EB105" i="8"/>
  <c r="EA105" i="8"/>
  <c r="DZ105" i="8"/>
  <c r="DY105" i="8" s="1"/>
  <c r="EN104" i="8"/>
  <c r="EK104" i="8"/>
  <c r="EJ104" i="8"/>
  <c r="EI104" i="8"/>
  <c r="EH104" i="8"/>
  <c r="EG104" i="8" s="1"/>
  <c r="EF104" i="8"/>
  <c r="EE104" i="8"/>
  <c r="ED104" i="8"/>
  <c r="EC104" i="8"/>
  <c r="EB104" i="8"/>
  <c r="EA104" i="8"/>
  <c r="DZ104" i="8"/>
  <c r="DY104" i="8" s="1"/>
  <c r="EN103" i="8"/>
  <c r="EK103" i="8"/>
  <c r="EJ103" i="8"/>
  <c r="EI103" i="8"/>
  <c r="EH103" i="8"/>
  <c r="EG103" i="8" s="1"/>
  <c r="EF103" i="8"/>
  <c r="EE103" i="8"/>
  <c r="ED103" i="8"/>
  <c r="EC103" i="8"/>
  <c r="EB103" i="8"/>
  <c r="EA103" i="8"/>
  <c r="DZ103" i="8"/>
  <c r="DY103" i="8" s="1"/>
  <c r="EN102" i="8"/>
  <c r="EK102" i="8"/>
  <c r="EJ102" i="8"/>
  <c r="EI102" i="8"/>
  <c r="EH102" i="8"/>
  <c r="EG102" i="8" s="1"/>
  <c r="EF102" i="8"/>
  <c r="EE102" i="8"/>
  <c r="ED102" i="8"/>
  <c r="EC102" i="8"/>
  <c r="EB102" i="8"/>
  <c r="EA102" i="8"/>
  <c r="DZ102" i="8"/>
  <c r="DY102" i="8" s="1"/>
  <c r="EN101" i="8"/>
  <c r="EK101" i="8"/>
  <c r="EJ101" i="8"/>
  <c r="EI101" i="8"/>
  <c r="EH101" i="8"/>
  <c r="EG101" i="8" s="1"/>
  <c r="EF101" i="8"/>
  <c r="EE101" i="8"/>
  <c r="ED101" i="8"/>
  <c r="EC101" i="8"/>
  <c r="EB101" i="8"/>
  <c r="EA101" i="8"/>
  <c r="DZ101" i="8"/>
  <c r="DY101" i="8" s="1"/>
  <c r="EN100" i="8"/>
  <c r="EK100" i="8"/>
  <c r="EJ100" i="8"/>
  <c r="EI100" i="8"/>
  <c r="EH100" i="8"/>
  <c r="EG100" i="8" s="1"/>
  <c r="EF100" i="8"/>
  <c r="EE100" i="8"/>
  <c r="ED100" i="8"/>
  <c r="EC100" i="8"/>
  <c r="EB100" i="8"/>
  <c r="EA100" i="8"/>
  <c r="DZ100" i="8"/>
  <c r="DY100" i="8" s="1"/>
  <c r="EN99" i="8"/>
  <c r="EK99" i="8"/>
  <c r="EJ99" i="8"/>
  <c r="EI99" i="8"/>
  <c r="EH99" i="8"/>
  <c r="EG99" i="8" s="1"/>
  <c r="EF99" i="8"/>
  <c r="EE99" i="8"/>
  <c r="ED99" i="8"/>
  <c r="EC99" i="8"/>
  <c r="EB99" i="8"/>
  <c r="EA99" i="8"/>
  <c r="DZ99" i="8"/>
  <c r="DY99" i="8" s="1"/>
  <c r="EN98" i="8"/>
  <c r="EK98" i="8"/>
  <c r="EJ98" i="8"/>
  <c r="EI98" i="8"/>
  <c r="EH98" i="8"/>
  <c r="EG98" i="8" s="1"/>
  <c r="EF98" i="8"/>
  <c r="EE98" i="8"/>
  <c r="ED98" i="8"/>
  <c r="EC98" i="8"/>
  <c r="EB98" i="8"/>
  <c r="EA98" i="8"/>
  <c r="DZ98" i="8"/>
  <c r="DY98" i="8" s="1"/>
  <c r="EN97" i="8"/>
  <c r="EK97" i="8"/>
  <c r="EJ97" i="8"/>
  <c r="EI97" i="8"/>
  <c r="EH97" i="8"/>
  <c r="EG97" i="8" s="1"/>
  <c r="EF97" i="8"/>
  <c r="EE97" i="8"/>
  <c r="ED97" i="8"/>
  <c r="EC97" i="8"/>
  <c r="EB97" i="8"/>
  <c r="EA97" i="8"/>
  <c r="DZ97" i="8"/>
  <c r="DY97" i="8" s="1"/>
  <c r="EN96" i="8"/>
  <c r="EK96" i="8"/>
  <c r="EJ96" i="8"/>
  <c r="EI96" i="8"/>
  <c r="EH96" i="8"/>
  <c r="EG96" i="8" s="1"/>
  <c r="EF96" i="8"/>
  <c r="EE96" i="8"/>
  <c r="ED96" i="8"/>
  <c r="EC96" i="8"/>
  <c r="EB96" i="8"/>
  <c r="EA96" i="8"/>
  <c r="DZ96" i="8"/>
  <c r="DY96" i="8" s="1"/>
  <c r="EN95" i="8"/>
  <c r="EK95" i="8"/>
  <c r="EJ95" i="8"/>
  <c r="EI95" i="8"/>
  <c r="EI94" i="8" s="1"/>
  <c r="EH95" i="8"/>
  <c r="EF95" i="8"/>
  <c r="EE95" i="8"/>
  <c r="EE94" i="8" s="1"/>
  <c r="ED95" i="8"/>
  <c r="ED94" i="8" s="1"/>
  <c r="ED24" i="8" s="1"/>
  <c r="EC95" i="8"/>
  <c r="EB95" i="8"/>
  <c r="EA95" i="8"/>
  <c r="EA94" i="8" s="1"/>
  <c r="DZ95" i="8"/>
  <c r="DY95" i="8" s="1"/>
  <c r="DY94" i="8" s="1"/>
  <c r="EN94" i="8"/>
  <c r="EK94" i="8"/>
  <c r="EJ94" i="8"/>
  <c r="EJ24" i="8" s="1"/>
  <c r="EF94" i="8"/>
  <c r="EF24" i="8" s="1"/>
  <c r="EC94" i="8"/>
  <c r="EB94" i="8"/>
  <c r="DZ94" i="8"/>
  <c r="DZ24" i="8" s="1"/>
  <c r="DX94" i="8"/>
  <c r="DW94" i="8"/>
  <c r="DV94" i="8"/>
  <c r="DU94" i="8"/>
  <c r="DT94" i="8"/>
  <c r="DS94" i="8"/>
  <c r="DR94" i="8"/>
  <c r="DQ94" i="8"/>
  <c r="DP94" i="8"/>
  <c r="DO94" i="8"/>
  <c r="DN94" i="8"/>
  <c r="DM94" i="8"/>
  <c r="DL94" i="8"/>
  <c r="DK94" i="8"/>
  <c r="DJ94" i="8"/>
  <c r="DI94" i="8"/>
  <c r="DH94" i="8"/>
  <c r="DG94" i="8"/>
  <c r="DF94" i="8"/>
  <c r="DE94" i="8"/>
  <c r="DD94" i="8"/>
  <c r="DC94" i="8"/>
  <c r="DB94" i="8"/>
  <c r="DA94" i="8"/>
  <c r="CZ94" i="8"/>
  <c r="CY94" i="8"/>
  <c r="CX94" i="8"/>
  <c r="CW94" i="8"/>
  <c r="CV94" i="8"/>
  <c r="CU94" i="8"/>
  <c r="CT94" i="8"/>
  <c r="CS94" i="8"/>
  <c r="CR94" i="8"/>
  <c r="CQ94" i="8"/>
  <c r="CP94" i="8"/>
  <c r="CO94" i="8"/>
  <c r="CN94" i="8"/>
  <c r="CM94" i="8"/>
  <c r="CL94" i="8"/>
  <c r="CK94" i="8"/>
  <c r="CJ94" i="8"/>
  <c r="CI94" i="8"/>
  <c r="CH94" i="8"/>
  <c r="CG94" i="8"/>
  <c r="CF94" i="8"/>
  <c r="CE94" i="8"/>
  <c r="CD94" i="8"/>
  <c r="CC94" i="8"/>
  <c r="CB94" i="8"/>
  <c r="CA94" i="8"/>
  <c r="BZ94" i="8"/>
  <c r="BY94" i="8"/>
  <c r="BX94" i="8"/>
  <c r="BW94" i="8"/>
  <c r="BV94" i="8"/>
  <c r="BU94" i="8"/>
  <c r="BT94" i="8"/>
  <c r="BS94" i="8"/>
  <c r="BR94" i="8"/>
  <c r="BQ94" i="8"/>
  <c r="BP94" i="8"/>
  <c r="BO94" i="8"/>
  <c r="BN94" i="8"/>
  <c r="BM94" i="8"/>
  <c r="BL94" i="8"/>
  <c r="BK94" i="8"/>
  <c r="BJ94" i="8"/>
  <c r="BI94" i="8"/>
  <c r="BH94" i="8"/>
  <c r="BG94" i="8"/>
  <c r="BF94" i="8"/>
  <c r="BE94" i="8"/>
  <c r="BD94" i="8"/>
  <c r="BC94" i="8"/>
  <c r="BB94" i="8"/>
  <c r="BA94" i="8"/>
  <c r="AZ94" i="8"/>
  <c r="AY94" i="8"/>
  <c r="AS94" i="8"/>
  <c r="AR94" i="8"/>
  <c r="AQ94" i="8"/>
  <c r="AP94" i="8"/>
  <c r="AO94" i="8"/>
  <c r="AN94" i="8"/>
  <c r="AM94" i="8"/>
  <c r="AL94" i="8"/>
  <c r="AK94" i="8"/>
  <c r="AJ94" i="8"/>
  <c r="AI94" i="8"/>
  <c r="AH94" i="8"/>
  <c r="AG94" i="8"/>
  <c r="AF94" i="8"/>
  <c r="AE94" i="8"/>
  <c r="AD94" i="8"/>
  <c r="AC94" i="8"/>
  <c r="AB94" i="8"/>
  <c r="AA94" i="8"/>
  <c r="Z94" i="8"/>
  <c r="Y94" i="8"/>
  <c r="X94" i="8"/>
  <c r="W94" i="8"/>
  <c r="V94" i="8"/>
  <c r="U94" i="8"/>
  <c r="T94" i="8"/>
  <c r="Q94" i="8"/>
  <c r="P94" i="8"/>
  <c r="O94" i="8"/>
  <c r="EK93" i="8"/>
  <c r="EJ93" i="8"/>
  <c r="EI93" i="8"/>
  <c r="EG93" i="8" s="1"/>
  <c r="EH93" i="8"/>
  <c r="EF93" i="8"/>
  <c r="EB93" i="8"/>
  <c r="EA93" i="8"/>
  <c r="DZ93" i="8"/>
  <c r="DT93" i="8"/>
  <c r="DQ93" i="8"/>
  <c r="DL93" i="8" s="1"/>
  <c r="AZ95" i="7" s="1"/>
  <c r="DP93" i="8"/>
  <c r="DG93" i="8"/>
  <c r="DE93" i="8"/>
  <c r="DC93" i="8"/>
  <c r="CT93" i="8"/>
  <c r="CP93" i="8"/>
  <c r="DD93" i="8" s="1"/>
  <c r="DR93" i="8" s="1"/>
  <c r="CG93" i="8"/>
  <c r="CD93" i="8"/>
  <c r="CR93" i="8" s="1"/>
  <c r="CC93" i="8"/>
  <c r="CQ93" i="8" s="1"/>
  <c r="BT93" i="8"/>
  <c r="BP93" i="8"/>
  <c r="BG93" i="8"/>
  <c r="BE93" i="8"/>
  <c r="BC93" i="8"/>
  <c r="AR93" i="8"/>
  <c r="AQ93" i="8"/>
  <c r="AP93" i="8"/>
  <c r="BD93" i="8" s="1"/>
  <c r="BR93" i="8" s="1"/>
  <c r="AO93" i="8"/>
  <c r="F93" i="8"/>
  <c r="EK92" i="8"/>
  <c r="EJ92" i="8"/>
  <c r="EI92" i="8"/>
  <c r="EG92" i="8" s="1"/>
  <c r="EH92" i="8"/>
  <c r="EF92" i="8"/>
  <c r="EB92" i="8"/>
  <c r="EA92" i="8"/>
  <c r="DZ92" i="8"/>
  <c r="DT92" i="8"/>
  <c r="DQ92" i="8"/>
  <c r="DL92" i="8" s="1"/>
  <c r="AZ94" i="7" s="1"/>
  <c r="DP92" i="8"/>
  <c r="DG92" i="8"/>
  <c r="DD92" i="8"/>
  <c r="DR92" i="8" s="1"/>
  <c r="DC92" i="8"/>
  <c r="CT92" i="8"/>
  <c r="CQ92" i="8"/>
  <c r="CL92" i="8" s="1"/>
  <c r="AZ94" i="5" s="1"/>
  <c r="CP92" i="8"/>
  <c r="CG92" i="8"/>
  <c r="CC92" i="8"/>
  <c r="BT92" i="8"/>
  <c r="BP92" i="8"/>
  <c r="CD92" i="8" s="1"/>
  <c r="CR92" i="8" s="1"/>
  <c r="BG92" i="8"/>
  <c r="BE92" i="8"/>
  <c r="BC92" i="8"/>
  <c r="AR92" i="8"/>
  <c r="AQ92" i="8"/>
  <c r="AP92" i="8"/>
  <c r="BD92" i="8" s="1"/>
  <c r="BR92" i="8" s="1"/>
  <c r="AO92" i="8"/>
  <c r="F92" i="8"/>
  <c r="EN91" i="8"/>
  <c r="EK91" i="8"/>
  <c r="EJ91" i="8"/>
  <c r="EI91" i="8"/>
  <c r="EG91" i="8" s="1"/>
  <c r="EH91" i="8"/>
  <c r="EF91" i="8"/>
  <c r="DT91" i="8"/>
  <c r="DQ91" i="8"/>
  <c r="DP91" i="8"/>
  <c r="DL91" i="8"/>
  <c r="DG91" i="8"/>
  <c r="DE91" i="8"/>
  <c r="DC91" i="8"/>
  <c r="CT91" i="8"/>
  <c r="CQ91" i="8"/>
  <c r="CL91" i="8" s="1"/>
  <c r="AZ93" i="5" s="1"/>
  <c r="CP91" i="8"/>
  <c r="DD91" i="8" s="1"/>
  <c r="DR91" i="8" s="1"/>
  <c r="CG91" i="8"/>
  <c r="CD91" i="8"/>
  <c r="CR91" i="8" s="1"/>
  <c r="CC91" i="8"/>
  <c r="BT91" i="8"/>
  <c r="BP91" i="8"/>
  <c r="BG91" i="8"/>
  <c r="BE91" i="8"/>
  <c r="BC91" i="8"/>
  <c r="AR91" i="8"/>
  <c r="AQ91" i="8"/>
  <c r="AP91" i="8"/>
  <c r="BD91" i="8" s="1"/>
  <c r="BR91" i="8" s="1"/>
  <c r="AO91" i="8"/>
  <c r="F91" i="8"/>
  <c r="E91" i="8"/>
  <c r="EK90" i="8"/>
  <c r="EJ90" i="8"/>
  <c r="EI90" i="8"/>
  <c r="EH90" i="8"/>
  <c r="EG90" i="8" s="1"/>
  <c r="EF90" i="8"/>
  <c r="EE90" i="8"/>
  <c r="ED90" i="8"/>
  <c r="EC90" i="8"/>
  <c r="EB90" i="8"/>
  <c r="EA90" i="8"/>
  <c r="DZ90" i="8"/>
  <c r="DY90" i="8" s="1"/>
  <c r="EN90" i="8" s="1"/>
  <c r="DT90" i="8"/>
  <c r="DL90" i="8"/>
  <c r="DG90" i="8"/>
  <c r="CY90" i="8"/>
  <c r="CT90" i="8"/>
  <c r="CL90" i="8"/>
  <c r="CG90" i="8"/>
  <c r="BY90" i="8"/>
  <c r="BT90" i="8"/>
  <c r="BL90" i="8"/>
  <c r="BG90" i="8"/>
  <c r="AY90" i="8"/>
  <c r="AO90" i="8"/>
  <c r="AL90" i="8" s="1"/>
  <c r="F90" i="8"/>
  <c r="EK89" i="8"/>
  <c r="EJ89" i="8"/>
  <c r="EI89" i="8"/>
  <c r="EG89" i="8" s="1"/>
  <c r="EH89" i="8"/>
  <c r="EF89" i="8"/>
  <c r="EE89" i="8"/>
  <c r="ED89" i="8"/>
  <c r="EC89" i="8"/>
  <c r="EA89" i="8"/>
  <c r="DZ89" i="8"/>
  <c r="DT89" i="8"/>
  <c r="DL89" i="8"/>
  <c r="AZ91" i="7" s="1"/>
  <c r="DG89" i="8"/>
  <c r="CY89" i="8"/>
  <c r="CT89" i="8"/>
  <c r="CL89" i="8"/>
  <c r="AZ91" i="5" s="1"/>
  <c r="CG89" i="8"/>
  <c r="CB89" i="8"/>
  <c r="BT89" i="8"/>
  <c r="BL89" i="8"/>
  <c r="BG89" i="8"/>
  <c r="AY89" i="8"/>
  <c r="AL89" i="8"/>
  <c r="W89" i="8" s="1"/>
  <c r="V89" i="8"/>
  <c r="U89" i="8"/>
  <c r="T89" i="8"/>
  <c r="T85" i="8" s="1"/>
  <c r="T84" i="8" s="1"/>
  <c r="F89" i="8"/>
  <c r="EK88" i="8"/>
  <c r="EJ88" i="8"/>
  <c r="EI88" i="8"/>
  <c r="EH88" i="8"/>
  <c r="EF88" i="8"/>
  <c r="EE88" i="8"/>
  <c r="ED88" i="8"/>
  <c r="EC88" i="8"/>
  <c r="EB88" i="8"/>
  <c r="EA88" i="8"/>
  <c r="DZ88" i="8"/>
  <c r="DT88" i="8"/>
  <c r="DL88" i="8"/>
  <c r="DG88" i="8"/>
  <c r="CY88" i="8"/>
  <c r="CT88" i="8"/>
  <c r="CT85" i="8" s="1"/>
  <c r="CT84" i="8" s="1"/>
  <c r="CL88" i="8"/>
  <c r="CG88" i="8"/>
  <c r="CB88" i="8"/>
  <c r="BY88" i="8"/>
  <c r="AI86" i="9" s="1"/>
  <c r="BT88" i="8"/>
  <c r="BT85" i="8" s="1"/>
  <c r="BT84" i="8" s="1"/>
  <c r="BL88" i="8"/>
  <c r="BG88" i="8"/>
  <c r="AY88" i="8"/>
  <c r="AL88" i="8"/>
  <c r="W88" i="8"/>
  <c r="V88" i="8"/>
  <c r="U88" i="8"/>
  <c r="T88" i="8"/>
  <c r="EN87" i="8"/>
  <c r="EK87" i="8"/>
  <c r="EJ87" i="8"/>
  <c r="EI87" i="8"/>
  <c r="EH87" i="8"/>
  <c r="EG87" i="8" s="1"/>
  <c r="EF87" i="8"/>
  <c r="EE87" i="8"/>
  <c r="ED87" i="8"/>
  <c r="EC87" i="8"/>
  <c r="EB87" i="8"/>
  <c r="EA87" i="8"/>
  <c r="DZ87" i="8"/>
  <c r="DY87" i="8" s="1"/>
  <c r="EK86" i="8"/>
  <c r="EJ86" i="8"/>
  <c r="EI86" i="8"/>
  <c r="EH86" i="8"/>
  <c r="EF86" i="8"/>
  <c r="EE86" i="8"/>
  <c r="ED86" i="8"/>
  <c r="ED85" i="8" s="1"/>
  <c r="EC86" i="8"/>
  <c r="EB86" i="8"/>
  <c r="EA86" i="8"/>
  <c r="DZ86" i="8"/>
  <c r="DT86" i="8"/>
  <c r="DT85" i="8" s="1"/>
  <c r="DL86" i="8"/>
  <c r="DG86" i="8"/>
  <c r="DD86" i="8"/>
  <c r="DD85" i="8" s="1"/>
  <c r="DD84" i="8" s="1"/>
  <c r="CY86" i="8"/>
  <c r="CT86" i="8"/>
  <c r="CL86" i="8"/>
  <c r="CG86" i="8"/>
  <c r="BY86" i="8"/>
  <c r="BT86" i="8"/>
  <c r="BL86" i="8"/>
  <c r="BG86" i="8"/>
  <c r="AY86" i="8"/>
  <c r="AY85" i="8" s="1"/>
  <c r="AY84" i="8" s="1"/>
  <c r="AL86" i="8"/>
  <c r="W86" i="8"/>
  <c r="V86" i="8"/>
  <c r="U86" i="8"/>
  <c r="U85" i="8" s="1"/>
  <c r="U84" i="8" s="1"/>
  <c r="T86" i="8"/>
  <c r="F86" i="8"/>
  <c r="EK85" i="8"/>
  <c r="EI85" i="8"/>
  <c r="EE85" i="8"/>
  <c r="EC85" i="8"/>
  <c r="EA85" i="8"/>
  <c r="DX85" i="8"/>
  <c r="DW85" i="8"/>
  <c r="DW84" i="8" s="1"/>
  <c r="DV85" i="8"/>
  <c r="DU85" i="8"/>
  <c r="DU84" i="8" s="1"/>
  <c r="DS85" i="8"/>
  <c r="DR85" i="8"/>
  <c r="DR84" i="8" s="1"/>
  <c r="DQ85" i="8"/>
  <c r="DQ84" i="8" s="1"/>
  <c r="DP85" i="8"/>
  <c r="DO85" i="8"/>
  <c r="DO84" i="8" s="1"/>
  <c r="DN85" i="8"/>
  <c r="DN84" i="8" s="1"/>
  <c r="DM85" i="8"/>
  <c r="DK85" i="8"/>
  <c r="DJ85" i="8"/>
  <c r="DJ84" i="8" s="1"/>
  <c r="DI85" i="8"/>
  <c r="DH85" i="8"/>
  <c r="DF85" i="8"/>
  <c r="DF84" i="8" s="1"/>
  <c r="DE85" i="8"/>
  <c r="DC85" i="8"/>
  <c r="DC84" i="8" s="1"/>
  <c r="DB85" i="8"/>
  <c r="DB84" i="8" s="1"/>
  <c r="DA85" i="8"/>
  <c r="DA84" i="8" s="1"/>
  <c r="CZ85" i="8"/>
  <c r="CY85" i="8"/>
  <c r="CY84" i="8" s="1"/>
  <c r="AZ86" i="6" s="1"/>
  <c r="CX85" i="8"/>
  <c r="CX84" i="8" s="1"/>
  <c r="CW85" i="8"/>
  <c r="CW84" i="8" s="1"/>
  <c r="EJ84" i="8" s="1"/>
  <c r="CV85" i="8"/>
  <c r="CU85" i="8"/>
  <c r="CU84" i="8" s="1"/>
  <c r="CS85" i="8"/>
  <c r="CR85" i="8"/>
  <c r="CQ85" i="8"/>
  <c r="CQ84" i="8" s="1"/>
  <c r="CP85" i="8"/>
  <c r="CP84" i="8" s="1"/>
  <c r="CO85" i="8"/>
  <c r="CN85" i="8"/>
  <c r="CM85" i="8"/>
  <c r="CK85" i="8"/>
  <c r="CK84" i="8" s="1"/>
  <c r="CJ85" i="8"/>
  <c r="CI85" i="8"/>
  <c r="CI84" i="8" s="1"/>
  <c r="CH85" i="8"/>
  <c r="CH84" i="8" s="1"/>
  <c r="CG85" i="8"/>
  <c r="CF85" i="8"/>
  <c r="CE85" i="8"/>
  <c r="CE84" i="8" s="1"/>
  <c r="CD85" i="8"/>
  <c r="CD84" i="8" s="1"/>
  <c r="CC85" i="8"/>
  <c r="CC84" i="8" s="1"/>
  <c r="CA85" i="8"/>
  <c r="BZ85" i="8"/>
  <c r="BZ84" i="8" s="1"/>
  <c r="BX85" i="8"/>
  <c r="BW85" i="8"/>
  <c r="BV85" i="8"/>
  <c r="BV84" i="8" s="1"/>
  <c r="BU85" i="8"/>
  <c r="BS85" i="8"/>
  <c r="BS84" i="8" s="1"/>
  <c r="BR85" i="8"/>
  <c r="BR84" i="8" s="1"/>
  <c r="BQ85" i="8"/>
  <c r="BP85" i="8"/>
  <c r="BO85" i="8"/>
  <c r="BN85" i="8"/>
  <c r="BN84" i="8" s="1"/>
  <c r="BM85" i="8"/>
  <c r="BM84" i="8" s="1"/>
  <c r="BK85" i="8"/>
  <c r="BJ85" i="8"/>
  <c r="BJ84" i="8" s="1"/>
  <c r="BI85" i="8"/>
  <c r="BH85" i="8"/>
  <c r="BG85" i="8"/>
  <c r="BG84" i="8" s="1"/>
  <c r="BF85" i="8"/>
  <c r="BF84" i="8" s="1"/>
  <c r="BE85" i="8"/>
  <c r="BD85" i="8"/>
  <c r="BC85" i="8"/>
  <c r="BB85" i="8"/>
  <c r="BB84" i="8" s="1"/>
  <c r="BA85" i="8"/>
  <c r="AZ85" i="8"/>
  <c r="AS85" i="8"/>
  <c r="AS84" i="8" s="1"/>
  <c r="EF84" i="8" s="1"/>
  <c r="AR85" i="8"/>
  <c r="AQ85" i="8"/>
  <c r="AP85" i="8"/>
  <c r="AO85" i="8"/>
  <c r="AO84" i="8" s="1"/>
  <c r="AN85" i="8"/>
  <c r="AM85" i="8"/>
  <c r="AL85" i="8"/>
  <c r="AL84" i="8" s="1"/>
  <c r="AK85" i="8"/>
  <c r="AK84" i="8" s="1"/>
  <c r="AJ85" i="8"/>
  <c r="AI85" i="8"/>
  <c r="AH85" i="8"/>
  <c r="AG85" i="8"/>
  <c r="AG84" i="8" s="1"/>
  <c r="AF85" i="8"/>
  <c r="AE85" i="8"/>
  <c r="AD85" i="8"/>
  <c r="AC85" i="8"/>
  <c r="AC84" i="8" s="1"/>
  <c r="AB85" i="8"/>
  <c r="AA85" i="8"/>
  <c r="Z85" i="8"/>
  <c r="Y85" i="8"/>
  <c r="Y84" i="8" s="1"/>
  <c r="X85" i="8"/>
  <c r="V85" i="8"/>
  <c r="V84" i="8" s="1"/>
  <c r="O85" i="8"/>
  <c r="DX84" i="8"/>
  <c r="DV84" i="8"/>
  <c r="DT84" i="8"/>
  <c r="DP84" i="8"/>
  <c r="DM84" i="8"/>
  <c r="DK84" i="8"/>
  <c r="DI84" i="8"/>
  <c r="DH84" i="8"/>
  <c r="DE84" i="8"/>
  <c r="CZ84" i="8"/>
  <c r="CV84" i="8"/>
  <c r="CS84" i="8"/>
  <c r="CR84" i="8"/>
  <c r="CO84" i="8"/>
  <c r="CN84" i="8"/>
  <c r="CM84" i="8"/>
  <c r="CJ84" i="8"/>
  <c r="CG84" i="8"/>
  <c r="CF84" i="8"/>
  <c r="CA84" i="8"/>
  <c r="BX84" i="8"/>
  <c r="BW84" i="8"/>
  <c r="BU84" i="8"/>
  <c r="BQ84" i="8"/>
  <c r="BP84" i="8"/>
  <c r="BO84" i="8"/>
  <c r="BK84" i="8"/>
  <c r="EK84" i="8" s="1"/>
  <c r="BI84" i="8"/>
  <c r="BH84" i="8"/>
  <c r="BE84" i="8"/>
  <c r="BD84" i="8"/>
  <c r="BC84" i="8"/>
  <c r="BA84" i="8"/>
  <c r="AZ84" i="8"/>
  <c r="AR84" i="8"/>
  <c r="AQ84" i="8"/>
  <c r="AP84" i="8"/>
  <c r="AN84" i="8"/>
  <c r="AM84" i="8"/>
  <c r="AJ84" i="8"/>
  <c r="AI84" i="8"/>
  <c r="AH84" i="8"/>
  <c r="AF84" i="8"/>
  <c r="AE84" i="8"/>
  <c r="AD84" i="8"/>
  <c r="AB84" i="8"/>
  <c r="AA84" i="8"/>
  <c r="Z84" i="8"/>
  <c r="X84" i="8"/>
  <c r="EK83" i="8"/>
  <c r="EJ83" i="8"/>
  <c r="EI83" i="8"/>
  <c r="EG83" i="8" s="1"/>
  <c r="EH83" i="8"/>
  <c r="EF83" i="8"/>
  <c r="EE83" i="8"/>
  <c r="ED83" i="8"/>
  <c r="EC83" i="8"/>
  <c r="EA83" i="8"/>
  <c r="DZ83" i="8"/>
  <c r="DT83" i="8"/>
  <c r="DL83" i="8"/>
  <c r="DG83" i="8"/>
  <c r="CY83" i="8"/>
  <c r="CT83" i="8"/>
  <c r="CL83" i="8"/>
  <c r="CG83" i="8"/>
  <c r="BY83" i="8"/>
  <c r="BT83" i="8"/>
  <c r="BL83" i="8"/>
  <c r="BG83" i="8"/>
  <c r="AY83" i="8"/>
  <c r="AO83" i="8"/>
  <c r="EB83" i="8" s="1"/>
  <c r="AL83" i="8"/>
  <c r="EK82" i="8"/>
  <c r="EJ82" i="8"/>
  <c r="EI82" i="8"/>
  <c r="EG82" i="8" s="1"/>
  <c r="EH82" i="8"/>
  <c r="EF82" i="8"/>
  <c r="EE82" i="8"/>
  <c r="ED82" i="8"/>
  <c r="EC82" i="8"/>
  <c r="EA82" i="8"/>
  <c r="DZ82" i="8"/>
  <c r="DT82" i="8"/>
  <c r="DL82" i="8"/>
  <c r="DG82" i="8"/>
  <c r="CY82" i="8"/>
  <c r="CT82" i="8"/>
  <c r="CL82" i="8"/>
  <c r="CG82" i="8"/>
  <c r="BY82" i="8"/>
  <c r="BT82" i="8"/>
  <c r="BL82" i="8"/>
  <c r="BG82" i="8"/>
  <c r="AY82" i="8"/>
  <c r="AO82" i="8"/>
  <c r="EB82" i="8" s="1"/>
  <c r="DY82" i="8" s="1"/>
  <c r="EN82" i="8" s="1"/>
  <c r="AL82" i="8"/>
  <c r="EK81" i="8"/>
  <c r="EJ81" i="8"/>
  <c r="EI81" i="8"/>
  <c r="EH81" i="8"/>
  <c r="EG81" i="8"/>
  <c r="EF81" i="8"/>
  <c r="EE81" i="8"/>
  <c r="ED81" i="8"/>
  <c r="EC81" i="8"/>
  <c r="EA81" i="8"/>
  <c r="DZ81" i="8"/>
  <c r="DT81" i="8"/>
  <c r="DL81" i="8"/>
  <c r="DG81" i="8"/>
  <c r="CY81" i="8"/>
  <c r="CT81" i="8"/>
  <c r="CL81" i="8"/>
  <c r="CG81" i="8"/>
  <c r="BY81" i="8"/>
  <c r="BT81" i="8"/>
  <c r="BL81" i="8"/>
  <c r="BG81" i="8"/>
  <c r="AY81" i="8"/>
  <c r="AO81" i="8"/>
  <c r="EB81" i="8" s="1"/>
  <c r="AL81" i="8"/>
  <c r="EK80" i="8"/>
  <c r="EJ80" i="8"/>
  <c r="EI80" i="8"/>
  <c r="EH80" i="8"/>
  <c r="EG80" i="8"/>
  <c r="EF80" i="8"/>
  <c r="EE80" i="8"/>
  <c r="ED80" i="8"/>
  <c r="EC80" i="8"/>
  <c r="EA80" i="8"/>
  <c r="DZ80" i="8"/>
  <c r="DT80" i="8"/>
  <c r="DL80" i="8"/>
  <c r="DG80" i="8"/>
  <c r="CY80" i="8"/>
  <c r="CT80" i="8"/>
  <c r="CL80" i="8"/>
  <c r="CG80" i="8"/>
  <c r="BY80" i="8"/>
  <c r="BT80" i="8"/>
  <c r="BL80" i="8"/>
  <c r="BG80" i="8"/>
  <c r="AY80" i="8"/>
  <c r="AO80" i="8"/>
  <c r="EB80" i="8" s="1"/>
  <c r="DY80" i="8" s="1"/>
  <c r="EN80" i="8" s="1"/>
  <c r="AL80" i="8"/>
  <c r="EK79" i="8"/>
  <c r="EJ79" i="8"/>
  <c r="EI79" i="8"/>
  <c r="EG79" i="8" s="1"/>
  <c r="EH79" i="8"/>
  <c r="EF79" i="8"/>
  <c r="EE79" i="8"/>
  <c r="ED79" i="8"/>
  <c r="EC79" i="8"/>
  <c r="EA79" i="8"/>
  <c r="DZ79" i="8"/>
  <c r="DT79" i="8"/>
  <c r="DL79" i="8"/>
  <c r="DG79" i="8"/>
  <c r="CY79" i="8"/>
  <c r="CT79" i="8"/>
  <c r="CL79" i="8"/>
  <c r="CG79" i="8"/>
  <c r="BY79" i="8"/>
  <c r="BT79" i="8"/>
  <c r="BL79" i="8"/>
  <c r="BG79" i="8"/>
  <c r="AY79" i="8"/>
  <c r="AO79" i="8"/>
  <c r="EB79" i="8" s="1"/>
  <c r="AL79" i="8"/>
  <c r="EK78" i="8"/>
  <c r="EJ78" i="8"/>
  <c r="EI78" i="8"/>
  <c r="EG78" i="8" s="1"/>
  <c r="EH78" i="8"/>
  <c r="EF78" i="8"/>
  <c r="EE78" i="8"/>
  <c r="ED78" i="8"/>
  <c r="EC78" i="8"/>
  <c r="EA78" i="8"/>
  <c r="DZ78" i="8"/>
  <c r="DT78" i="8"/>
  <c r="DL78" i="8"/>
  <c r="DG78" i="8"/>
  <c r="CY78" i="8"/>
  <c r="CT78" i="8"/>
  <c r="CL78" i="8"/>
  <c r="CG78" i="8"/>
  <c r="BY78" i="8"/>
  <c r="BT78" i="8"/>
  <c r="BL78" i="8"/>
  <c r="BG78" i="8"/>
  <c r="AY78" i="8"/>
  <c r="AO78" i="8"/>
  <c r="EB78" i="8" s="1"/>
  <c r="DY78" i="8" s="1"/>
  <c r="EN78" i="8" s="1"/>
  <c r="AL78" i="8"/>
  <c r="EK77" i="8"/>
  <c r="EJ77" i="8"/>
  <c r="EI77" i="8"/>
  <c r="EH77" i="8"/>
  <c r="EG77" i="8"/>
  <c r="EF77" i="8"/>
  <c r="EE77" i="8"/>
  <c r="ED77" i="8"/>
  <c r="EC77" i="8"/>
  <c r="EA77" i="8"/>
  <c r="DZ77" i="8"/>
  <c r="DT77" i="8"/>
  <c r="DL77" i="8"/>
  <c r="DG77" i="8"/>
  <c r="CY77" i="8"/>
  <c r="CT77" i="8"/>
  <c r="CL77" i="8"/>
  <c r="CG77" i="8"/>
  <c r="BY77" i="8"/>
  <c r="BT77" i="8"/>
  <c r="BL77" i="8"/>
  <c r="BG77" i="8"/>
  <c r="AY77" i="8"/>
  <c r="AO77" i="8"/>
  <c r="EB77" i="8" s="1"/>
  <c r="AL77" i="8"/>
  <c r="EK76" i="8"/>
  <c r="EJ76" i="8"/>
  <c r="EI76" i="8"/>
  <c r="EH76" i="8"/>
  <c r="EG76" i="8"/>
  <c r="EF76" i="8"/>
  <c r="EE76" i="8"/>
  <c r="EC76" i="8"/>
  <c r="EA76" i="8"/>
  <c r="DZ76" i="8"/>
  <c r="DQ76" i="8"/>
  <c r="DO76" i="8"/>
  <c r="DL76" i="8" s="1"/>
  <c r="DD76" i="8"/>
  <c r="CQ76" i="8"/>
  <c r="CO76" i="8"/>
  <c r="CD76" i="8"/>
  <c r="BQ76" i="8"/>
  <c r="BO76" i="8"/>
  <c r="BL76" i="8" s="1"/>
  <c r="BD76" i="8"/>
  <c r="AO76" i="8"/>
  <c r="AL76" i="8"/>
  <c r="EK75" i="8"/>
  <c r="EC75" i="8"/>
  <c r="EC74" i="8" s="1"/>
  <c r="DX75" i="8"/>
  <c r="DW75" i="8"/>
  <c r="DW74" i="8" s="1"/>
  <c r="DV75" i="8"/>
  <c r="DU75" i="8"/>
  <c r="DU74" i="8" s="1"/>
  <c r="DT75" i="8"/>
  <c r="DS75" i="8"/>
  <c r="DS74" i="8" s="1"/>
  <c r="DR75" i="8"/>
  <c r="DQ75" i="8"/>
  <c r="DQ74" i="8" s="1"/>
  <c r="DP75" i="8"/>
  <c r="DN75" i="8"/>
  <c r="DM75" i="8"/>
  <c r="DM74" i="8" s="1"/>
  <c r="DK75" i="8"/>
  <c r="DK74" i="8" s="1"/>
  <c r="DJ75" i="8"/>
  <c r="DI75" i="8"/>
  <c r="DI74" i="8" s="1"/>
  <c r="DH75" i="8"/>
  <c r="DG75" i="8"/>
  <c r="DG74" i="8" s="1"/>
  <c r="DF75" i="8"/>
  <c r="DE75" i="8"/>
  <c r="DE74" i="8" s="1"/>
  <c r="DC75" i="8"/>
  <c r="DC74" i="8" s="1"/>
  <c r="DA75" i="8"/>
  <c r="DA74" i="8" s="1"/>
  <c r="CZ75" i="8"/>
  <c r="CX75" i="8"/>
  <c r="CW75" i="8"/>
  <c r="CW74" i="8" s="1"/>
  <c r="CV75" i="8"/>
  <c r="CU75" i="8"/>
  <c r="CU74" i="8" s="1"/>
  <c r="CT75" i="8"/>
  <c r="CS75" i="8"/>
  <c r="CS74" i="8" s="1"/>
  <c r="CR75" i="8"/>
  <c r="CQ75" i="8"/>
  <c r="CQ74" i="8" s="1"/>
  <c r="CP75" i="8"/>
  <c r="CN75" i="8"/>
  <c r="CM75" i="8"/>
  <c r="CM74" i="8" s="1"/>
  <c r="CK75" i="8"/>
  <c r="CK74" i="8" s="1"/>
  <c r="CJ75" i="8"/>
  <c r="CI75" i="8"/>
  <c r="CH75" i="8"/>
  <c r="CG75" i="8"/>
  <c r="CG74" i="8" s="1"/>
  <c r="CF75" i="8"/>
  <c r="CE75" i="8"/>
  <c r="CE74" i="8" s="1"/>
  <c r="CC75" i="8"/>
  <c r="CC74" i="8" s="1"/>
  <c r="CA75" i="8"/>
  <c r="CA74" i="8" s="1"/>
  <c r="BZ75" i="8"/>
  <c r="BX75" i="8"/>
  <c r="BW75" i="8"/>
  <c r="BW74" i="8" s="1"/>
  <c r="BV75" i="8"/>
  <c r="BU75" i="8"/>
  <c r="BT75" i="8"/>
  <c r="BS75" i="8"/>
  <c r="BS74" i="8" s="1"/>
  <c r="BR75" i="8"/>
  <c r="BQ75" i="8"/>
  <c r="BQ74" i="8" s="1"/>
  <c r="BP75" i="8"/>
  <c r="BN75" i="8"/>
  <c r="BM75" i="8"/>
  <c r="BK75" i="8"/>
  <c r="BK74" i="8" s="1"/>
  <c r="BJ75" i="8"/>
  <c r="EJ75" i="8" s="1"/>
  <c r="EJ74" i="8" s="1"/>
  <c r="BI75" i="8"/>
  <c r="BI74" i="8" s="1"/>
  <c r="BH75" i="8"/>
  <c r="BG75" i="8"/>
  <c r="BG74" i="8" s="1"/>
  <c r="BF75" i="8"/>
  <c r="BE75" i="8"/>
  <c r="BE74" i="8" s="1"/>
  <c r="BC75" i="8"/>
  <c r="BC74" i="8" s="1"/>
  <c r="BA75" i="8"/>
  <c r="BA74" i="8" s="1"/>
  <c r="AZ75" i="8"/>
  <c r="AS75" i="8"/>
  <c r="EF75" i="8" s="1"/>
  <c r="EF74" i="8" s="1"/>
  <c r="AR75" i="8"/>
  <c r="AR74" i="8" s="1"/>
  <c r="AQ75" i="8"/>
  <c r="AP75" i="8"/>
  <c r="AP74" i="8" s="1"/>
  <c r="AO75" i="8"/>
  <c r="AN75" i="8"/>
  <c r="AN74" i="8" s="1"/>
  <c r="AM75" i="8"/>
  <c r="AK75" i="8"/>
  <c r="AJ75" i="8"/>
  <c r="AJ74" i="8" s="1"/>
  <c r="AI75" i="8"/>
  <c r="AH75" i="8"/>
  <c r="AH74" i="8" s="1"/>
  <c r="AG75" i="8"/>
  <c r="AF75" i="8"/>
  <c r="AF74" i="8" s="1"/>
  <c r="AE75" i="8"/>
  <c r="AD75" i="8"/>
  <c r="AD74" i="8" s="1"/>
  <c r="AC75" i="8"/>
  <c r="AB75" i="8"/>
  <c r="AB74" i="8" s="1"/>
  <c r="AA75" i="8"/>
  <c r="Z75" i="8"/>
  <c r="Z74" i="8" s="1"/>
  <c r="Y75" i="8"/>
  <c r="X75" i="8"/>
  <c r="X74" i="8" s="1"/>
  <c r="V75" i="8"/>
  <c r="V74" i="8" s="1"/>
  <c r="U75" i="8"/>
  <c r="Q75" i="8"/>
  <c r="P75" i="8"/>
  <c r="P74" i="8" s="1"/>
  <c r="O75" i="8"/>
  <c r="DX74" i="8"/>
  <c r="DV74" i="8"/>
  <c r="DT74" i="8"/>
  <c r="DR74" i="8"/>
  <c r="DP74" i="8"/>
  <c r="DN74" i="8"/>
  <c r="DJ74" i="8"/>
  <c r="DH74" i="8"/>
  <c r="DF74" i="8"/>
  <c r="CZ74" i="8"/>
  <c r="CX74" i="8"/>
  <c r="CV74" i="8"/>
  <c r="CT74" i="8"/>
  <c r="CR74" i="8"/>
  <c r="CP74" i="8"/>
  <c r="CN74" i="8"/>
  <c r="CJ74" i="8"/>
  <c r="CH74" i="8"/>
  <c r="CF74" i="8"/>
  <c r="BZ74" i="8"/>
  <c r="BX74" i="8"/>
  <c r="BV74" i="8"/>
  <c r="BT74" i="8"/>
  <c r="BR74" i="8"/>
  <c r="BP74" i="8"/>
  <c r="BN74" i="8"/>
  <c r="BJ74" i="8"/>
  <c r="BH74" i="8"/>
  <c r="BF74" i="8"/>
  <c r="AZ74" i="8"/>
  <c r="AS74" i="8"/>
  <c r="AQ74" i="8"/>
  <c r="AO74" i="8"/>
  <c r="AM74" i="8"/>
  <c r="AK74" i="8"/>
  <c r="AI74" i="8"/>
  <c r="AG74" i="8"/>
  <c r="AE74" i="8"/>
  <c r="AC74" i="8"/>
  <c r="AA74" i="8"/>
  <c r="Y74" i="8"/>
  <c r="U74" i="8"/>
  <c r="Q74" i="8"/>
  <c r="O74" i="8"/>
  <c r="EK73" i="8"/>
  <c r="EJ73" i="8"/>
  <c r="EI73" i="8"/>
  <c r="EH73" i="8"/>
  <c r="EG73" i="8"/>
  <c r="EF73" i="8"/>
  <c r="EE73" i="8"/>
  <c r="ED73" i="8"/>
  <c r="EC73" i="8"/>
  <c r="EA73" i="8"/>
  <c r="DY73" i="8" s="1"/>
  <c r="EN73" i="8" s="1"/>
  <c r="DZ73" i="8"/>
  <c r="DT73" i="8"/>
  <c r="DL73" i="8"/>
  <c r="AZ75" i="7" s="1"/>
  <c r="DG73" i="8"/>
  <c r="CY73" i="8"/>
  <c r="AZ75" i="6" s="1"/>
  <c r="CT73" i="8"/>
  <c r="CL73" i="8"/>
  <c r="AZ75" i="5" s="1"/>
  <c r="CG73" i="8"/>
  <c r="BY73" i="8"/>
  <c r="AZ75" i="4" s="1"/>
  <c r="BT73" i="8"/>
  <c r="BL73" i="8"/>
  <c r="AZ75" i="3" s="1"/>
  <c r="BG73" i="8"/>
  <c r="AY73" i="8"/>
  <c r="AZ75" i="2" s="1"/>
  <c r="AO73" i="8"/>
  <c r="EB73" i="8" s="1"/>
  <c r="AL73" i="8"/>
  <c r="AZ75" i="1" s="1"/>
  <c r="X73" i="8"/>
  <c r="EK72" i="8"/>
  <c r="EJ72" i="8"/>
  <c r="EI72" i="8"/>
  <c r="EH72" i="8"/>
  <c r="EF72" i="8"/>
  <c r="EE72" i="8"/>
  <c r="ED72" i="8"/>
  <c r="EC72" i="8"/>
  <c r="EB72" i="8"/>
  <c r="EA72" i="8"/>
  <c r="DZ72" i="8"/>
  <c r="DT72" i="8"/>
  <c r="DL72" i="8"/>
  <c r="DG72" i="8"/>
  <c r="CY72" i="8"/>
  <c r="CT72" i="8"/>
  <c r="CL72" i="8"/>
  <c r="CG72" i="8"/>
  <c r="BY72" i="8"/>
  <c r="BT72" i="8"/>
  <c r="BO72" i="8"/>
  <c r="BL72" i="8"/>
  <c r="AZ74" i="3" s="1"/>
  <c r="BG72" i="8"/>
  <c r="AY72" i="8"/>
  <c r="AL72" i="8"/>
  <c r="W72" i="8"/>
  <c r="T72" i="8"/>
  <c r="F72" i="8"/>
  <c r="EK71" i="8"/>
  <c r="EJ71" i="8"/>
  <c r="EI71" i="8"/>
  <c r="EH71" i="8"/>
  <c r="EG71" i="8"/>
  <c r="EF71" i="8"/>
  <c r="EE71" i="8"/>
  <c r="ED71" i="8"/>
  <c r="EC71" i="8"/>
  <c r="EA71" i="8"/>
  <c r="DZ71" i="8"/>
  <c r="DT71" i="8"/>
  <c r="DL71" i="8"/>
  <c r="DG71" i="8"/>
  <c r="CY71" i="8"/>
  <c r="AZ73" i="6" s="1"/>
  <c r="CT71" i="8"/>
  <c r="CL71" i="8"/>
  <c r="CG71" i="8"/>
  <c r="BY71" i="8"/>
  <c r="BT71" i="8"/>
  <c r="BO71" i="8"/>
  <c r="BG71" i="8"/>
  <c r="AY71" i="8"/>
  <c r="AL71" i="8"/>
  <c r="W71" i="8" s="1"/>
  <c r="T71" i="8"/>
  <c r="F71" i="8"/>
  <c r="EK70" i="8"/>
  <c r="EJ70" i="8"/>
  <c r="EI70" i="8"/>
  <c r="EH70" i="8"/>
  <c r="EF70" i="8"/>
  <c r="EE70" i="8"/>
  <c r="ED70" i="8"/>
  <c r="EC70" i="8"/>
  <c r="EB70" i="8"/>
  <c r="EA70" i="8"/>
  <c r="DZ70" i="8"/>
  <c r="EK69" i="8"/>
  <c r="EJ69" i="8"/>
  <c r="EI69" i="8"/>
  <c r="EH69" i="8"/>
  <c r="EF69" i="8"/>
  <c r="EE69" i="8"/>
  <c r="ED69" i="8"/>
  <c r="EC69" i="8"/>
  <c r="EB69" i="8"/>
  <c r="EA69" i="8"/>
  <c r="DZ69" i="8"/>
  <c r="DT69" i="8"/>
  <c r="DL69" i="8"/>
  <c r="DG69" i="8"/>
  <c r="CY69" i="8"/>
  <c r="CT69" i="8"/>
  <c r="CL69" i="8"/>
  <c r="CG69" i="8"/>
  <c r="CD69" i="8"/>
  <c r="BY69" i="8"/>
  <c r="AZ71" i="4" s="1"/>
  <c r="BT69" i="8"/>
  <c r="BL69" i="8"/>
  <c r="AZ71" i="3" s="1"/>
  <c r="BG69" i="8"/>
  <c r="AY69" i="8"/>
  <c r="AL69" i="8"/>
  <c r="W69" i="8"/>
  <c r="T69" i="8"/>
  <c r="F69" i="8"/>
  <c r="EK68" i="8"/>
  <c r="EJ68" i="8"/>
  <c r="EI68" i="8"/>
  <c r="EH68" i="8"/>
  <c r="EG68" i="8"/>
  <c r="EF68" i="8"/>
  <c r="EE68" i="8"/>
  <c r="ED68" i="8"/>
  <c r="EC68" i="8"/>
  <c r="EA68" i="8"/>
  <c r="DZ68" i="8"/>
  <c r="DT68" i="8"/>
  <c r="DL68" i="8"/>
  <c r="AZ70" i="7" s="1"/>
  <c r="DG68" i="8"/>
  <c r="CY68" i="8"/>
  <c r="AZ70" i="6" s="1"/>
  <c r="CT68" i="8"/>
  <c r="CL68" i="8"/>
  <c r="AZ70" i="5" s="1"/>
  <c r="CG68" i="8"/>
  <c r="BY68" i="8"/>
  <c r="AZ70" i="4" s="1"/>
  <c r="BT68" i="8"/>
  <c r="BO68" i="8"/>
  <c r="BG68" i="8"/>
  <c r="AY68" i="8"/>
  <c r="AL68" i="8"/>
  <c r="W68" i="8" s="1"/>
  <c r="T68" i="8"/>
  <c r="F68" i="8"/>
  <c r="EK67" i="8"/>
  <c r="EJ67" i="8"/>
  <c r="EI67" i="8"/>
  <c r="EH67" i="8"/>
  <c r="EF67" i="8"/>
  <c r="EE67" i="8"/>
  <c r="ED67" i="8"/>
  <c r="EC67" i="8"/>
  <c r="EB67" i="8"/>
  <c r="EA67" i="8"/>
  <c r="DZ67" i="8"/>
  <c r="EK66" i="8"/>
  <c r="EJ66" i="8"/>
  <c r="EI66" i="8"/>
  <c r="EH66" i="8"/>
  <c r="EF66" i="8"/>
  <c r="EE66" i="8"/>
  <c r="ED66" i="8"/>
  <c r="EC66" i="8"/>
  <c r="EB66" i="8"/>
  <c r="EA66" i="8"/>
  <c r="DZ66" i="8"/>
  <c r="DT66" i="8"/>
  <c r="DL66" i="8"/>
  <c r="DG66" i="8"/>
  <c r="DG54" i="8" s="1"/>
  <c r="DG53" i="8" s="1"/>
  <c r="CY66" i="8"/>
  <c r="CT66" i="8"/>
  <c r="CL66" i="8"/>
  <c r="CG66" i="8"/>
  <c r="CG54" i="8" s="1"/>
  <c r="CG53" i="8" s="1"/>
  <c r="CG48" i="8" s="1"/>
  <c r="CG22" i="8" s="1"/>
  <c r="BY66" i="8"/>
  <c r="BT66" i="8"/>
  <c r="BO66" i="8"/>
  <c r="BL66" i="8"/>
  <c r="BG66" i="8"/>
  <c r="AY66" i="8"/>
  <c r="AL66" i="8"/>
  <c r="W66" i="8"/>
  <c r="T66" i="8"/>
  <c r="F66" i="8"/>
  <c r="EK65" i="8"/>
  <c r="EJ65" i="8"/>
  <c r="EI65" i="8"/>
  <c r="EH65" i="8"/>
  <c r="EG65" i="8"/>
  <c r="EF65" i="8"/>
  <c r="EE65" i="8"/>
  <c r="EC65" i="8"/>
  <c r="EA65" i="8"/>
  <c r="DZ65" i="8"/>
  <c r="DT65" i="8"/>
  <c r="DL65" i="8"/>
  <c r="DG65" i="8"/>
  <c r="CY65" i="8"/>
  <c r="CT65" i="8"/>
  <c r="CL65" i="8"/>
  <c r="CG65" i="8"/>
  <c r="BY65" i="8"/>
  <c r="BT65" i="8"/>
  <c r="BQ65" i="8"/>
  <c r="BG65" i="8"/>
  <c r="AY65" i="8"/>
  <c r="AL65" i="8"/>
  <c r="W65" i="8"/>
  <c r="T65" i="8"/>
  <c r="EK64" i="8"/>
  <c r="EJ64" i="8"/>
  <c r="EI64" i="8"/>
  <c r="EH64" i="8"/>
  <c r="EG64" i="8" s="1"/>
  <c r="EF64" i="8"/>
  <c r="EE64" i="8"/>
  <c r="ED64" i="8"/>
  <c r="EC64" i="8"/>
  <c r="EB64" i="8"/>
  <c r="EA64" i="8"/>
  <c r="DZ64" i="8"/>
  <c r="DT64" i="8"/>
  <c r="DL64" i="8"/>
  <c r="DG64" i="8"/>
  <c r="CY64" i="8"/>
  <c r="CT64" i="8"/>
  <c r="CL64" i="8"/>
  <c r="CG64" i="8"/>
  <c r="BY64" i="8"/>
  <c r="BT64" i="8"/>
  <c r="BL64" i="8"/>
  <c r="BG64" i="8"/>
  <c r="BB64" i="8"/>
  <c r="AY64" i="8"/>
  <c r="AL64" i="8"/>
  <c r="W64" i="8"/>
  <c r="T64" i="8"/>
  <c r="F64" i="8"/>
  <c r="EK63" i="8"/>
  <c r="EJ63" i="8"/>
  <c r="EI63" i="8"/>
  <c r="EH63" i="8"/>
  <c r="EG63" i="8"/>
  <c r="EF63" i="8"/>
  <c r="EE63" i="8"/>
  <c r="ED63" i="8"/>
  <c r="EC63" i="8"/>
  <c r="EA63" i="8"/>
  <c r="DZ63" i="8"/>
  <c r="DY63" i="8"/>
  <c r="EN63" i="8" s="1"/>
  <c r="DT63" i="8"/>
  <c r="DL63" i="8"/>
  <c r="AZ65" i="7" s="1"/>
  <c r="DG63" i="8"/>
  <c r="CY63" i="8"/>
  <c r="CT63" i="8"/>
  <c r="CL63" i="8"/>
  <c r="AZ65" i="5" s="1"/>
  <c r="CG63" i="8"/>
  <c r="BY63" i="8"/>
  <c r="BT63" i="8"/>
  <c r="BL63" i="8"/>
  <c r="BG63" i="8"/>
  <c r="AY63" i="8"/>
  <c r="AO63" i="8"/>
  <c r="EB63" i="8" s="1"/>
  <c r="AL63" i="8"/>
  <c r="F63" i="8"/>
  <c r="EK62" i="8"/>
  <c r="EJ62" i="8"/>
  <c r="EI62" i="8"/>
  <c r="EH62" i="8"/>
  <c r="EG62" i="8"/>
  <c r="EF62" i="8"/>
  <c r="EE62" i="8"/>
  <c r="ED62" i="8"/>
  <c r="EC62" i="8"/>
  <c r="EA62" i="8"/>
  <c r="DY62" i="8" s="1"/>
  <c r="EN62" i="8" s="1"/>
  <c r="DZ62" i="8"/>
  <c r="DT62" i="8"/>
  <c r="DL62" i="8"/>
  <c r="DG62" i="8"/>
  <c r="CY62" i="8"/>
  <c r="CT62" i="8"/>
  <c r="CL62" i="8"/>
  <c r="CG62" i="8"/>
  <c r="CC62" i="8"/>
  <c r="CB62" i="8" s="1"/>
  <c r="EB62" i="8" s="1"/>
  <c r="BY62" i="8"/>
  <c r="AI60" i="9" s="1"/>
  <c r="BT62" i="8"/>
  <c r="BL62" i="8"/>
  <c r="BG62" i="8"/>
  <c r="AY62" i="8"/>
  <c r="AL62" i="8"/>
  <c r="W62" i="8"/>
  <c r="T62" i="8"/>
  <c r="EK61" i="8"/>
  <c r="EJ61" i="8"/>
  <c r="EI61" i="8"/>
  <c r="EH61" i="8"/>
  <c r="EG61" i="8" s="1"/>
  <c r="EF61" i="8"/>
  <c r="EE61" i="8"/>
  <c r="ED61" i="8"/>
  <c r="EB61" i="8"/>
  <c r="EA61" i="8"/>
  <c r="DZ61" i="8"/>
  <c r="DT61" i="8"/>
  <c r="DL61" i="8"/>
  <c r="DG61" i="8"/>
  <c r="CY61" i="8"/>
  <c r="CT61" i="8"/>
  <c r="CL61" i="8"/>
  <c r="CG61" i="8"/>
  <c r="BY61" i="8"/>
  <c r="BT61" i="8"/>
  <c r="BL61" i="8"/>
  <c r="BG61" i="8"/>
  <c r="AY61" i="8"/>
  <c r="AP61" i="8"/>
  <c r="EC61" i="8" s="1"/>
  <c r="AL61" i="8"/>
  <c r="W61" i="8"/>
  <c r="T61" i="8"/>
  <c r="F61" i="8"/>
  <c r="EK60" i="8"/>
  <c r="EJ60" i="8"/>
  <c r="EI60" i="8"/>
  <c r="EH60" i="8"/>
  <c r="EG60" i="8"/>
  <c r="EF60" i="8"/>
  <c r="EE60" i="8"/>
  <c r="ED60" i="8"/>
  <c r="EC60" i="8"/>
  <c r="EA60" i="8"/>
  <c r="DZ60" i="8"/>
  <c r="DT60" i="8"/>
  <c r="DL60" i="8"/>
  <c r="DG60" i="8"/>
  <c r="CY60" i="8"/>
  <c r="CT60" i="8"/>
  <c r="CL60" i="8"/>
  <c r="CG60" i="8"/>
  <c r="BY60" i="8"/>
  <c r="BT60" i="8"/>
  <c r="BL60" i="8"/>
  <c r="BG60" i="8"/>
  <c r="BB60" i="8"/>
  <c r="AL60" i="8"/>
  <c r="T60" i="8"/>
  <c r="F60" i="8"/>
  <c r="EK59" i="8"/>
  <c r="EJ59" i="8"/>
  <c r="EI59" i="8"/>
  <c r="EH59" i="8"/>
  <c r="EF59" i="8"/>
  <c r="EE59" i="8"/>
  <c r="ED59" i="8"/>
  <c r="EC59" i="8"/>
  <c r="EB59" i="8"/>
  <c r="EA59" i="8"/>
  <c r="DZ59" i="8"/>
  <c r="DY59" i="8" s="1"/>
  <c r="EN59" i="8" s="1"/>
  <c r="EK58" i="8"/>
  <c r="EJ58" i="8"/>
  <c r="EI58" i="8"/>
  <c r="EH58" i="8"/>
  <c r="EF58" i="8"/>
  <c r="EE58" i="8"/>
  <c r="ED58" i="8"/>
  <c r="EC58" i="8"/>
  <c r="EB58" i="8"/>
  <c r="EA58" i="8"/>
  <c r="DZ58" i="8"/>
  <c r="DT58" i="8"/>
  <c r="EK57" i="8"/>
  <c r="EK54" i="8" s="1"/>
  <c r="EK53" i="8" s="1"/>
  <c r="EJ57" i="8"/>
  <c r="EI57" i="8"/>
  <c r="EH57" i="8"/>
  <c r="EG57" i="8"/>
  <c r="EF57" i="8"/>
  <c r="EE57" i="8"/>
  <c r="EC57" i="8"/>
  <c r="EA57" i="8"/>
  <c r="DZ57" i="8"/>
  <c r="BY57" i="8"/>
  <c r="BQ57" i="8"/>
  <c r="AY57" i="8"/>
  <c r="AL57" i="8"/>
  <c r="W57" i="8" s="1"/>
  <c r="T57" i="8"/>
  <c r="EK56" i="8"/>
  <c r="EJ56" i="8"/>
  <c r="EI56" i="8"/>
  <c r="EH56" i="8"/>
  <c r="EG56" i="8"/>
  <c r="EF56" i="8"/>
  <c r="EE56" i="8"/>
  <c r="EC56" i="8"/>
  <c r="EC54" i="8" s="1"/>
  <c r="EC53" i="8" s="1"/>
  <c r="EA56" i="8"/>
  <c r="DZ56" i="8"/>
  <c r="DT56" i="8"/>
  <c r="DL56" i="8"/>
  <c r="DG56" i="8"/>
  <c r="CY56" i="8"/>
  <c r="CT56" i="8"/>
  <c r="CL56" i="8"/>
  <c r="CG56" i="8"/>
  <c r="CD56" i="8"/>
  <c r="BT56" i="8"/>
  <c r="BL56" i="8"/>
  <c r="BG56" i="8"/>
  <c r="AY56" i="8"/>
  <c r="AL56" i="8"/>
  <c r="W56" i="8"/>
  <c r="T56" i="8"/>
  <c r="EK55" i="8"/>
  <c r="EJ55" i="8"/>
  <c r="EI55" i="8"/>
  <c r="EH55" i="8"/>
  <c r="EF55" i="8"/>
  <c r="EE55" i="8"/>
  <c r="ED55" i="8"/>
  <c r="EB55" i="8"/>
  <c r="EA55" i="8"/>
  <c r="DZ55" i="8"/>
  <c r="DT55" i="8"/>
  <c r="DL55" i="8"/>
  <c r="DG55" i="8"/>
  <c r="CY55" i="8"/>
  <c r="CT55" i="8"/>
  <c r="CL55" i="8"/>
  <c r="CG55" i="8"/>
  <c r="BY55" i="8"/>
  <c r="BT55" i="8"/>
  <c r="BL55" i="8"/>
  <c r="BG55" i="8"/>
  <c r="AY55" i="8"/>
  <c r="AP55" i="8"/>
  <c r="EC55" i="8" s="1"/>
  <c r="AL55" i="8"/>
  <c r="W55" i="8"/>
  <c r="T55" i="8"/>
  <c r="F55" i="8"/>
  <c r="DX54" i="8"/>
  <c r="DW54" i="8"/>
  <c r="DW53" i="8" s="1"/>
  <c r="DV54" i="8"/>
  <c r="DU54" i="8"/>
  <c r="DU53" i="8" s="1"/>
  <c r="DU48" i="8" s="1"/>
  <c r="DU22" i="8" s="1"/>
  <c r="DU20" i="8" s="1"/>
  <c r="DU12" i="8" s="1"/>
  <c r="DS54" i="8"/>
  <c r="DS53" i="8" s="1"/>
  <c r="DR54" i="8"/>
  <c r="DQ54" i="8"/>
  <c r="DQ53" i="8" s="1"/>
  <c r="DP54" i="8"/>
  <c r="DO54" i="8"/>
  <c r="DO53" i="8" s="1"/>
  <c r="DN54" i="8"/>
  <c r="DM54" i="8"/>
  <c r="DM53" i="8" s="1"/>
  <c r="DK54" i="8"/>
  <c r="DK53" i="8" s="1"/>
  <c r="DJ54" i="8"/>
  <c r="DI54" i="8"/>
  <c r="DI53" i="8" s="1"/>
  <c r="DI48" i="8" s="1"/>
  <c r="DI22" i="8" s="1"/>
  <c r="DH54" i="8"/>
  <c r="DF54" i="8"/>
  <c r="DE54" i="8"/>
  <c r="DE53" i="8" s="1"/>
  <c r="DE48" i="8" s="1"/>
  <c r="DE22" i="8" s="1"/>
  <c r="DD54" i="8"/>
  <c r="DC54" i="8"/>
  <c r="DC53" i="8" s="1"/>
  <c r="DB54" i="8"/>
  <c r="DA54" i="8"/>
  <c r="DA53" i="8" s="1"/>
  <c r="CZ54" i="8"/>
  <c r="CY54" i="8"/>
  <c r="CY53" i="8" s="1"/>
  <c r="AZ55" i="6" s="1"/>
  <c r="CX54" i="8"/>
  <c r="CW54" i="8"/>
  <c r="CW53" i="8" s="1"/>
  <c r="CW48" i="8" s="1"/>
  <c r="CW22" i="8" s="1"/>
  <c r="CW20" i="8" s="1"/>
  <c r="CW12" i="8" s="1"/>
  <c r="CV54" i="8"/>
  <c r="CU54" i="8"/>
  <c r="CU53" i="8" s="1"/>
  <c r="CS54" i="8"/>
  <c r="CS53" i="8" s="1"/>
  <c r="CR54" i="8"/>
  <c r="CQ54" i="8"/>
  <c r="CQ53" i="8" s="1"/>
  <c r="CP54" i="8"/>
  <c r="CO54" i="8"/>
  <c r="CO53" i="8" s="1"/>
  <c r="CN54" i="8"/>
  <c r="CM54" i="8"/>
  <c r="CM53" i="8" s="1"/>
  <c r="CK54" i="8"/>
  <c r="CK53" i="8" s="1"/>
  <c r="CJ54" i="8"/>
  <c r="CI54" i="8"/>
  <c r="CI53" i="8" s="1"/>
  <c r="CH54" i="8"/>
  <c r="CF54" i="8"/>
  <c r="CE54" i="8"/>
  <c r="CE53" i="8" s="1"/>
  <c r="CC54" i="8"/>
  <c r="CC53" i="8" s="1"/>
  <c r="CA54" i="8"/>
  <c r="CA53" i="8" s="1"/>
  <c r="BZ54" i="8"/>
  <c r="BX54" i="8"/>
  <c r="BW54" i="8"/>
  <c r="BW53" i="8" s="1"/>
  <c r="BV54" i="8"/>
  <c r="BU54" i="8"/>
  <c r="BU53" i="8" s="1"/>
  <c r="BS54" i="8"/>
  <c r="BS53" i="8" s="1"/>
  <c r="BR54" i="8"/>
  <c r="BP54" i="8"/>
  <c r="BN54" i="8"/>
  <c r="BM54" i="8"/>
  <c r="BM53" i="8" s="1"/>
  <c r="BK54" i="8"/>
  <c r="BK53" i="8" s="1"/>
  <c r="BJ54" i="8"/>
  <c r="BI54" i="8"/>
  <c r="BI53" i="8" s="1"/>
  <c r="BI48" i="8" s="1"/>
  <c r="BI22" i="8" s="1"/>
  <c r="BI20" i="8" s="1"/>
  <c r="BI12" i="8" s="1"/>
  <c r="BH54" i="8"/>
  <c r="BG54" i="8"/>
  <c r="BG53" i="8" s="1"/>
  <c r="BF54" i="8"/>
  <c r="BE54" i="8"/>
  <c r="BE53" i="8" s="1"/>
  <c r="BD54" i="8"/>
  <c r="BC54" i="8"/>
  <c r="BC53" i="8" s="1"/>
  <c r="BC48" i="8" s="1"/>
  <c r="BC22" i="8" s="1"/>
  <c r="BA54" i="8"/>
  <c r="BA53" i="8" s="1"/>
  <c r="AZ54" i="8"/>
  <c r="AS54" i="8"/>
  <c r="AR54" i="8"/>
  <c r="AR53" i="8" s="1"/>
  <c r="AQ54" i="8"/>
  <c r="AP54" i="8"/>
  <c r="AP53" i="8" s="1"/>
  <c r="AO54" i="8"/>
  <c r="AN54" i="8"/>
  <c r="AN53" i="8" s="1"/>
  <c r="AM54" i="8"/>
  <c r="AK54" i="8"/>
  <c r="AJ54" i="8"/>
  <c r="AI54" i="8"/>
  <c r="AH54" i="8"/>
  <c r="AG54" i="8"/>
  <c r="AF54" i="8"/>
  <c r="AE54" i="8"/>
  <c r="AD54" i="8"/>
  <c r="AC54" i="8"/>
  <c r="AB54" i="8"/>
  <c r="AA54" i="8"/>
  <c r="Z54" i="8"/>
  <c r="Y54" i="8"/>
  <c r="X54" i="8"/>
  <c r="X53" i="8" s="1"/>
  <c r="V54" i="8"/>
  <c r="V53" i="8" s="1"/>
  <c r="U54" i="8"/>
  <c r="U53" i="8" s="1"/>
  <c r="T54" i="8"/>
  <c r="T53" i="8" s="1"/>
  <c r="Q54" i="8"/>
  <c r="P54" i="8"/>
  <c r="P53" i="8" s="1"/>
  <c r="O54" i="8"/>
  <c r="O53" i="8" s="1"/>
  <c r="DX53" i="8"/>
  <c r="DV53" i="8"/>
  <c r="DR53" i="8"/>
  <c r="DR48" i="8" s="1"/>
  <c r="DR22" i="8" s="1"/>
  <c r="DP53" i="8"/>
  <c r="DP48" i="8" s="1"/>
  <c r="DN53" i="8"/>
  <c r="DJ53" i="8"/>
  <c r="DH53" i="8"/>
  <c r="DF53" i="8"/>
  <c r="DD53" i="8"/>
  <c r="DB53" i="8"/>
  <c r="CZ53" i="8"/>
  <c r="CX53" i="8"/>
  <c r="CV53" i="8"/>
  <c r="CR53" i="8"/>
  <c r="CP53" i="8"/>
  <c r="CN53" i="8"/>
  <c r="CJ53" i="8"/>
  <c r="CH53" i="8"/>
  <c r="CF53" i="8"/>
  <c r="BZ53" i="8"/>
  <c r="BX53" i="8"/>
  <c r="BV53" i="8"/>
  <c r="BR53" i="8"/>
  <c r="BP53" i="8"/>
  <c r="BN53" i="8"/>
  <c r="BJ53" i="8"/>
  <c r="BH53" i="8"/>
  <c r="BF53" i="8"/>
  <c r="BD53" i="8"/>
  <c r="AZ53" i="8"/>
  <c r="AS53" i="8"/>
  <c r="AS48" i="8" s="1"/>
  <c r="AS22" i="8" s="1"/>
  <c r="AQ53" i="8"/>
  <c r="AQ48" i="8" s="1"/>
  <c r="AO53" i="8"/>
  <c r="AM53" i="8"/>
  <c r="AB53" i="8"/>
  <c r="Y53" i="8" s="1"/>
  <c r="Q53" i="8"/>
  <c r="EN52" i="8"/>
  <c r="AB52" i="8"/>
  <c r="Y52" i="8"/>
  <c r="V52" i="8" s="1"/>
  <c r="U52" i="8"/>
  <c r="EK51" i="8"/>
  <c r="EK50" i="8" s="1"/>
  <c r="EK49" i="8" s="1"/>
  <c r="EJ51" i="8"/>
  <c r="EI51" i="8"/>
  <c r="EI50" i="8" s="1"/>
  <c r="EI49" i="8" s="1"/>
  <c r="EH51" i="8"/>
  <c r="EH50" i="8" s="1"/>
  <c r="EH49" i="8" s="1"/>
  <c r="EG51" i="8"/>
  <c r="EG50" i="8" s="1"/>
  <c r="EG49" i="8" s="1"/>
  <c r="EF51" i="8"/>
  <c r="EE51" i="8"/>
  <c r="ED51" i="8"/>
  <c r="ED50" i="8" s="1"/>
  <c r="ED49" i="8" s="1"/>
  <c r="EC51" i="8"/>
  <c r="EC50" i="8" s="1"/>
  <c r="EC49" i="8" s="1"/>
  <c r="EB51" i="8"/>
  <c r="EA51" i="8"/>
  <c r="EA50" i="8" s="1"/>
  <c r="EA49" i="8" s="1"/>
  <c r="DZ51" i="8"/>
  <c r="DZ50" i="8" s="1"/>
  <c r="DZ49" i="8" s="1"/>
  <c r="DY51" i="8"/>
  <c r="EN51" i="8" s="1"/>
  <c r="EJ50" i="8"/>
  <c r="EF50" i="8"/>
  <c r="EE50" i="8"/>
  <c r="EB50" i="8"/>
  <c r="DX50" i="8"/>
  <c r="DW50" i="8"/>
  <c r="DV50" i="8"/>
  <c r="DU50" i="8"/>
  <c r="DT50" i="8"/>
  <c r="DS50" i="8"/>
  <c r="DR50" i="8"/>
  <c r="DQ50" i="8"/>
  <c r="DP50" i="8"/>
  <c r="DO50" i="8"/>
  <c r="DO49" i="8" s="1"/>
  <c r="DN50" i="8"/>
  <c r="DM50" i="8"/>
  <c r="DM49" i="8" s="1"/>
  <c r="DL50" i="8"/>
  <c r="DK50" i="8"/>
  <c r="DK49" i="8" s="1"/>
  <c r="DJ50" i="8"/>
  <c r="DI50" i="8"/>
  <c r="DI49" i="8" s="1"/>
  <c r="DH50" i="8"/>
  <c r="DG50" i="8"/>
  <c r="DG49" i="8" s="1"/>
  <c r="DF50" i="8"/>
  <c r="DE50" i="8"/>
  <c r="DE49" i="8" s="1"/>
  <c r="DD50" i="8"/>
  <c r="DC50" i="8"/>
  <c r="DC49" i="8" s="1"/>
  <c r="DB50" i="8"/>
  <c r="DA50" i="8"/>
  <c r="DA49" i="8" s="1"/>
  <c r="CZ50" i="8"/>
  <c r="CY50" i="8"/>
  <c r="CX50" i="8"/>
  <c r="CW50" i="8"/>
  <c r="CW49" i="8" s="1"/>
  <c r="CV50" i="8"/>
  <c r="CU50" i="8"/>
  <c r="CU49" i="8" s="1"/>
  <c r="CT50" i="8"/>
  <c r="CS50" i="8"/>
  <c r="CS49" i="8" s="1"/>
  <c r="CR50" i="8"/>
  <c r="CQ50" i="8"/>
  <c r="CQ49" i="8" s="1"/>
  <c r="CQ48" i="8" s="1"/>
  <c r="CP50" i="8"/>
  <c r="CO50" i="8"/>
  <c r="CO49" i="8" s="1"/>
  <c r="CN50" i="8"/>
  <c r="CM50" i="8"/>
  <c r="CM49" i="8" s="1"/>
  <c r="CL50" i="8"/>
  <c r="CK50" i="8"/>
  <c r="CK49" i="8" s="1"/>
  <c r="CJ50" i="8"/>
  <c r="CI50" i="8"/>
  <c r="CI49" i="8" s="1"/>
  <c r="CH50" i="8"/>
  <c r="CG50" i="8"/>
  <c r="CG49" i="8" s="1"/>
  <c r="CF50" i="8"/>
  <c r="CE50" i="8"/>
  <c r="CE49" i="8" s="1"/>
  <c r="CD50" i="8"/>
  <c r="CC50" i="8"/>
  <c r="CC49" i="8" s="1"/>
  <c r="CB50" i="8"/>
  <c r="CA50" i="8"/>
  <c r="CA49" i="8" s="1"/>
  <c r="BZ50" i="8"/>
  <c r="BY50" i="8"/>
  <c r="BY49" i="8" s="1"/>
  <c r="BX50" i="8"/>
  <c r="BW50" i="8"/>
  <c r="BW49" i="8" s="1"/>
  <c r="BV50" i="8"/>
  <c r="BU50" i="8"/>
  <c r="BU49" i="8" s="1"/>
  <c r="BT50" i="8"/>
  <c r="BS50" i="8"/>
  <c r="BS49" i="8" s="1"/>
  <c r="BS48" i="8" s="1"/>
  <c r="BR50" i="8"/>
  <c r="BQ50" i="8"/>
  <c r="BQ49" i="8" s="1"/>
  <c r="BP50" i="8"/>
  <c r="BO50" i="8"/>
  <c r="BO49" i="8" s="1"/>
  <c r="BN50" i="8"/>
  <c r="BM50" i="8"/>
  <c r="BM49" i="8" s="1"/>
  <c r="BL50" i="8"/>
  <c r="BK50" i="8"/>
  <c r="BK49" i="8" s="1"/>
  <c r="BJ50" i="8"/>
  <c r="BI50" i="8"/>
  <c r="BI49" i="8" s="1"/>
  <c r="BH50" i="8"/>
  <c r="BG50" i="8"/>
  <c r="BG49" i="8" s="1"/>
  <c r="BF50" i="8"/>
  <c r="BE50" i="8"/>
  <c r="BD50" i="8"/>
  <c r="BC50" i="8"/>
  <c r="BB50" i="8"/>
  <c r="BA50" i="8"/>
  <c r="BA49" i="8" s="1"/>
  <c r="AZ50" i="8"/>
  <c r="AZ49" i="8" s="1"/>
  <c r="AY50" i="8"/>
  <c r="AS50" i="8"/>
  <c r="AR50" i="8"/>
  <c r="AQ50" i="8"/>
  <c r="AP50" i="8"/>
  <c r="AO50" i="8"/>
  <c r="AN50" i="8"/>
  <c r="AN49" i="8" s="1"/>
  <c r="AM50" i="8"/>
  <c r="AL50" i="8"/>
  <c r="AL49" i="8" s="1"/>
  <c r="AK50" i="8"/>
  <c r="AJ50" i="8"/>
  <c r="AJ49" i="8" s="1"/>
  <c r="AI50" i="8"/>
  <c r="AH50" i="8"/>
  <c r="AH49" i="8" s="1"/>
  <c r="AH48" i="8" s="1"/>
  <c r="AH22" i="8" s="1"/>
  <c r="AG50" i="8"/>
  <c r="AF50" i="8"/>
  <c r="AF49" i="8" s="1"/>
  <c r="AE50" i="8"/>
  <c r="AD50" i="8"/>
  <c r="AD49" i="8" s="1"/>
  <c r="AD48" i="8" s="1"/>
  <c r="AD22" i="8" s="1"/>
  <c r="AC50" i="8"/>
  <c r="AB50" i="8"/>
  <c r="AB49" i="8" s="1"/>
  <c r="AA50" i="8"/>
  <c r="Z50" i="8"/>
  <c r="Z49" i="8" s="1"/>
  <c r="Z48" i="8" s="1"/>
  <c r="Z22" i="8" s="1"/>
  <c r="Y50" i="8"/>
  <c r="X50" i="8"/>
  <c r="X49" i="8" s="1"/>
  <c r="W50" i="8"/>
  <c r="V50" i="8"/>
  <c r="V49" i="8" s="1"/>
  <c r="U50" i="8"/>
  <c r="T50" i="8"/>
  <c r="Q50" i="8"/>
  <c r="Q49" i="8" s="1"/>
  <c r="Q48" i="8" s="1"/>
  <c r="P50" i="8"/>
  <c r="P49" i="8" s="1"/>
  <c r="EJ49" i="8"/>
  <c r="EF49" i="8"/>
  <c r="EE49" i="8"/>
  <c r="EB49" i="8"/>
  <c r="DX49" i="8"/>
  <c r="DW49" i="8"/>
  <c r="DV49" i="8"/>
  <c r="DU49" i="8"/>
  <c r="DT49" i="8"/>
  <c r="DS49" i="8"/>
  <c r="DS48" i="8" s="1"/>
  <c r="DN49" i="8"/>
  <c r="DL49" i="8"/>
  <c r="DJ49" i="8"/>
  <c r="DH49" i="8"/>
  <c r="DH48" i="8" s="1"/>
  <c r="DH22" i="8" s="1"/>
  <c r="DF49" i="8"/>
  <c r="DD49" i="8"/>
  <c r="DB49" i="8"/>
  <c r="CZ49" i="8"/>
  <c r="CZ48" i="8" s="1"/>
  <c r="CZ22" i="8" s="1"/>
  <c r="CX49" i="8"/>
  <c r="CV49" i="8"/>
  <c r="CV48" i="8" s="1"/>
  <c r="CV22" i="8" s="1"/>
  <c r="CT49" i="8"/>
  <c r="CR49" i="8"/>
  <c r="CR48" i="8" s="1"/>
  <c r="CR22" i="8" s="1"/>
  <c r="CP49" i="8"/>
  <c r="CN49" i="8"/>
  <c r="CN48" i="8" s="1"/>
  <c r="CN22" i="8" s="1"/>
  <c r="CL49" i="8"/>
  <c r="CJ49" i="8"/>
  <c r="CJ48" i="8" s="1"/>
  <c r="CJ22" i="8" s="1"/>
  <c r="CH49" i="8"/>
  <c r="CF49" i="8"/>
  <c r="CF48" i="8" s="1"/>
  <c r="CF22" i="8" s="1"/>
  <c r="CD49" i="8"/>
  <c r="CB49" i="8"/>
  <c r="BZ49" i="8"/>
  <c r="BX49" i="8"/>
  <c r="BX48" i="8" s="1"/>
  <c r="BX22" i="8" s="1"/>
  <c r="BV49" i="8"/>
  <c r="BT49" i="8"/>
  <c r="BR49" i="8"/>
  <c r="BP49" i="8"/>
  <c r="BP48" i="8" s="1"/>
  <c r="BP22" i="8" s="1"/>
  <c r="BN49" i="8"/>
  <c r="BL49" i="8"/>
  <c r="BJ49" i="8"/>
  <c r="BH49" i="8"/>
  <c r="BH48" i="8" s="1"/>
  <c r="BH22" i="8" s="1"/>
  <c r="BF49" i="8"/>
  <c r="BB49" i="8"/>
  <c r="AY49" i="8"/>
  <c r="AS49" i="8"/>
  <c r="AO49" i="8"/>
  <c r="AO48" i="8" s="1"/>
  <c r="AO22" i="8" s="1"/>
  <c r="AM49" i="8"/>
  <c r="AM48" i="8" s="1"/>
  <c r="AK49" i="8"/>
  <c r="AK48" i="8" s="1"/>
  <c r="AK22" i="8" s="1"/>
  <c r="AI49" i="8"/>
  <c r="AI48" i="8" s="1"/>
  <c r="AG49" i="8"/>
  <c r="AG48" i="8" s="1"/>
  <c r="AG22" i="8" s="1"/>
  <c r="AE49" i="8"/>
  <c r="AE48" i="8" s="1"/>
  <c r="AC49" i="8"/>
  <c r="AC48" i="8" s="1"/>
  <c r="AC22" i="8" s="1"/>
  <c r="AA49" i="8"/>
  <c r="AA48" i="8" s="1"/>
  <c r="Y49" i="8"/>
  <c r="Y48" i="8" s="1"/>
  <c r="Y22" i="8" s="1"/>
  <c r="W49" i="8"/>
  <c r="T49" i="8"/>
  <c r="DQ48" i="8"/>
  <c r="DQ22" i="8" s="1"/>
  <c r="DQ20" i="8" s="1"/>
  <c r="DM48" i="8"/>
  <c r="DA48" i="8"/>
  <c r="CS48" i="8"/>
  <c r="CK48" i="8"/>
  <c r="CC48" i="8"/>
  <c r="BE48" i="8"/>
  <c r="BA48" i="8"/>
  <c r="AR48" i="8"/>
  <c r="AR22" i="8" s="1"/>
  <c r="AN48" i="8"/>
  <c r="AN22" i="8" s="1"/>
  <c r="AJ48" i="8"/>
  <c r="AJ22" i="8" s="1"/>
  <c r="AF48" i="8"/>
  <c r="AF22" i="8" s="1"/>
  <c r="AB48" i="8"/>
  <c r="AB22" i="8" s="1"/>
  <c r="X48" i="8"/>
  <c r="X22" i="8" s="1"/>
  <c r="EN47" i="8"/>
  <c r="V47" i="8"/>
  <c r="EN46" i="8"/>
  <c r="V46" i="8"/>
  <c r="EN45" i="8"/>
  <c r="V45" i="8"/>
  <c r="EN44" i="8"/>
  <c r="V44" i="8"/>
  <c r="EN43" i="8"/>
  <c r="V43" i="8"/>
  <c r="EN42" i="8"/>
  <c r="V42" i="8"/>
  <c r="EN41" i="8"/>
  <c r="V41" i="8"/>
  <c r="EN40" i="8"/>
  <c r="V40" i="8"/>
  <c r="EN39" i="8"/>
  <c r="V39" i="8"/>
  <c r="EN38" i="8"/>
  <c r="V38" i="8"/>
  <c r="EN37" i="8"/>
  <c r="V37" i="8"/>
  <c r="EN36" i="8"/>
  <c r="V36" i="8"/>
  <c r="EN35" i="8"/>
  <c r="V35" i="8"/>
  <c r="EN34" i="8"/>
  <c r="V34" i="8"/>
  <c r="EN33" i="8"/>
  <c r="V33" i="8"/>
  <c r="EN32" i="8"/>
  <c r="V32" i="8"/>
  <c r="EN31" i="8"/>
  <c r="V31" i="8"/>
  <c r="EK30" i="8"/>
  <c r="EJ30" i="8"/>
  <c r="EJ29" i="8" s="1"/>
  <c r="EJ28" i="8" s="1"/>
  <c r="EI30" i="8"/>
  <c r="EH30" i="8"/>
  <c r="EE30" i="8"/>
  <c r="ED30" i="8"/>
  <c r="ED29" i="8" s="1"/>
  <c r="EC30" i="8"/>
  <c r="EA30" i="8"/>
  <c r="DZ30" i="8"/>
  <c r="DS30" i="8"/>
  <c r="DF30" i="8"/>
  <c r="DB30" i="8"/>
  <c r="CS30" i="8"/>
  <c r="CF30" i="8"/>
  <c r="CB30" i="8"/>
  <c r="BS30" i="8"/>
  <c r="BF30" i="8"/>
  <c r="BB30" i="8"/>
  <c r="AS30" i="8"/>
  <c r="AB30" i="8"/>
  <c r="Y30" i="8"/>
  <c r="V30" i="8"/>
  <c r="V29" i="8" s="1"/>
  <c r="V28" i="8" s="1"/>
  <c r="O30" i="8"/>
  <c r="N30" i="8"/>
  <c r="N29" i="8" s="1"/>
  <c r="N28" i="8" s="1"/>
  <c r="EK29" i="8"/>
  <c r="EK28" i="8" s="1"/>
  <c r="EI29" i="8"/>
  <c r="EI28" i="8" s="1"/>
  <c r="EI21" i="8" s="1"/>
  <c r="EE29" i="8"/>
  <c r="EE28" i="8" s="1"/>
  <c r="EE21" i="8" s="1"/>
  <c r="EC29" i="8"/>
  <c r="EC28" i="8" s="1"/>
  <c r="EA29" i="8"/>
  <c r="EA28" i="8" s="1"/>
  <c r="EA21" i="8" s="1"/>
  <c r="DX29" i="8"/>
  <c r="DW29" i="8"/>
  <c r="DW28" i="8" s="1"/>
  <c r="DV29" i="8"/>
  <c r="DU29" i="8"/>
  <c r="DU28" i="8" s="1"/>
  <c r="DT29" i="8"/>
  <c r="DR29" i="8"/>
  <c r="DQ29" i="8"/>
  <c r="DQ28" i="8" s="1"/>
  <c r="DP29" i="8"/>
  <c r="DN29" i="8"/>
  <c r="DM29" i="8"/>
  <c r="DM28" i="8" s="1"/>
  <c r="DK29" i="8"/>
  <c r="DK28" i="8" s="1"/>
  <c r="DK21" i="8" s="1"/>
  <c r="DJ29" i="8"/>
  <c r="DI29" i="8"/>
  <c r="DI28" i="8" s="1"/>
  <c r="DI21" i="8" s="1"/>
  <c r="DH29" i="8"/>
  <c r="DG29" i="8"/>
  <c r="DG28" i="8" s="1"/>
  <c r="DG21" i="8" s="1"/>
  <c r="DF29" i="8"/>
  <c r="DE29" i="8"/>
  <c r="DE28" i="8" s="1"/>
  <c r="DE21" i="8" s="1"/>
  <c r="DD29" i="8"/>
  <c r="DC29" i="8"/>
  <c r="DC28" i="8" s="1"/>
  <c r="DC21" i="8" s="1"/>
  <c r="DA29" i="8"/>
  <c r="DA28" i="8" s="1"/>
  <c r="CZ29" i="8"/>
  <c r="CX29" i="8"/>
  <c r="CW29" i="8"/>
  <c r="CW28" i="8" s="1"/>
  <c r="CV29" i="8"/>
  <c r="CU29" i="8"/>
  <c r="CU28" i="8" s="1"/>
  <c r="CT29" i="8"/>
  <c r="CR29" i="8"/>
  <c r="CQ29" i="8"/>
  <c r="CQ28" i="8" s="1"/>
  <c r="CP29" i="8"/>
  <c r="CN29" i="8"/>
  <c r="CM29" i="8"/>
  <c r="CM28" i="8" s="1"/>
  <c r="CK29" i="8"/>
  <c r="CK28" i="8" s="1"/>
  <c r="CK21" i="8" s="1"/>
  <c r="CK20" i="8" s="1"/>
  <c r="CK12" i="8" s="1"/>
  <c r="CJ29" i="8"/>
  <c r="CI29" i="8"/>
  <c r="CI28" i="8" s="1"/>
  <c r="CI21" i="8" s="1"/>
  <c r="CH29" i="8"/>
  <c r="CG29" i="8"/>
  <c r="CG28" i="8" s="1"/>
  <c r="CG21" i="8" s="1"/>
  <c r="CF29" i="8"/>
  <c r="CE29" i="8"/>
  <c r="CE28" i="8" s="1"/>
  <c r="CE21" i="8" s="1"/>
  <c r="CD29" i="8"/>
  <c r="CC29" i="8"/>
  <c r="CC28" i="8" s="1"/>
  <c r="CC21" i="8" s="1"/>
  <c r="CC20" i="8" s="1"/>
  <c r="F31" i="28" s="1"/>
  <c r="F30" i="28" s="1"/>
  <c r="F29" i="28" s="1"/>
  <c r="CA29" i="8"/>
  <c r="CA28" i="8" s="1"/>
  <c r="BZ29" i="8"/>
  <c r="BX29" i="8"/>
  <c r="BW29" i="8"/>
  <c r="BW28" i="8" s="1"/>
  <c r="BV29" i="8"/>
  <c r="BU29" i="8"/>
  <c r="BU28" i="8" s="1"/>
  <c r="BT29" i="8"/>
  <c r="BR29" i="8"/>
  <c r="BQ29" i="8"/>
  <c r="BQ28" i="8" s="1"/>
  <c r="BP29" i="8"/>
  <c r="BN29" i="8"/>
  <c r="BM29" i="8"/>
  <c r="BM28" i="8" s="1"/>
  <c r="BK29" i="8"/>
  <c r="BK28" i="8" s="1"/>
  <c r="BK21" i="8" s="1"/>
  <c r="BJ29" i="8"/>
  <c r="BI29" i="8"/>
  <c r="BI28" i="8" s="1"/>
  <c r="BI21" i="8" s="1"/>
  <c r="BH29" i="8"/>
  <c r="BG29" i="8"/>
  <c r="BG28" i="8" s="1"/>
  <c r="BG21" i="8" s="1"/>
  <c r="BF29" i="8"/>
  <c r="BE29" i="8"/>
  <c r="BE28" i="8" s="1"/>
  <c r="BE21" i="8" s="1"/>
  <c r="BD29" i="8"/>
  <c r="BC29" i="8"/>
  <c r="BA29" i="8"/>
  <c r="BA28" i="8" s="1"/>
  <c r="AZ29" i="8"/>
  <c r="AX29" i="8"/>
  <c r="AW29" i="8"/>
  <c r="AV29" i="8"/>
  <c r="AU29" i="8"/>
  <c r="AT29" i="8"/>
  <c r="AR29" i="8"/>
  <c r="AQ29" i="8"/>
  <c r="AP29" i="8"/>
  <c r="AN29" i="8"/>
  <c r="AM29" i="8"/>
  <c r="AK29" i="8"/>
  <c r="AJ29" i="8"/>
  <c r="AI29" i="8"/>
  <c r="AH29" i="8"/>
  <c r="AG29" i="8"/>
  <c r="AF29" i="8"/>
  <c r="AE29" i="8"/>
  <c r="AD29" i="8"/>
  <c r="AC29" i="8"/>
  <c r="AB29" i="8"/>
  <c r="AA29" i="8"/>
  <c r="Z29" i="8"/>
  <c r="Y29" i="8"/>
  <c r="X29" i="8"/>
  <c r="S29" i="8"/>
  <c r="Q29" i="8"/>
  <c r="P29" i="8"/>
  <c r="O29" i="8"/>
  <c r="L29" i="8"/>
  <c r="L28" i="8" s="1"/>
  <c r="J29" i="8"/>
  <c r="H29" i="8"/>
  <c r="H28" i="8" s="1"/>
  <c r="ED28" i="8"/>
  <c r="DX28" i="8"/>
  <c r="DV28" i="8"/>
  <c r="DT28" i="8"/>
  <c r="DR28" i="8"/>
  <c r="DR21" i="8" s="1"/>
  <c r="DR20" i="8" s="1"/>
  <c r="DP28" i="8"/>
  <c r="DN28" i="8"/>
  <c r="DN21" i="8" s="1"/>
  <c r="DJ28" i="8"/>
  <c r="DH28" i="8"/>
  <c r="DF28" i="8"/>
  <c r="DD28" i="8"/>
  <c r="CZ28" i="8"/>
  <c r="CX28" i="8"/>
  <c r="CV28" i="8"/>
  <c r="CT28" i="8"/>
  <c r="CR28" i="8"/>
  <c r="CP28" i="8"/>
  <c r="CN28" i="8"/>
  <c r="CJ28" i="8"/>
  <c r="CH28" i="8"/>
  <c r="CF28" i="8"/>
  <c r="CD28" i="8"/>
  <c r="BZ28" i="8"/>
  <c r="BZ21" i="8" s="1"/>
  <c r="BX28" i="8"/>
  <c r="BV28" i="8"/>
  <c r="BT28" i="8"/>
  <c r="BR28" i="8"/>
  <c r="BR21" i="8" s="1"/>
  <c r="BP28" i="8"/>
  <c r="BN28" i="8"/>
  <c r="BN21" i="8" s="1"/>
  <c r="BJ28" i="8"/>
  <c r="BH28" i="8"/>
  <c r="BF28" i="8"/>
  <c r="BD28" i="8"/>
  <c r="BC28" i="8"/>
  <c r="BC21" i="8" s="1"/>
  <c r="AZ28" i="8"/>
  <c r="AZ21" i="8" s="1"/>
  <c r="AR28" i="8"/>
  <c r="AQ28" i="8"/>
  <c r="AP28" i="8"/>
  <c r="AN28" i="8"/>
  <c r="AM28" i="8"/>
  <c r="AK28" i="8"/>
  <c r="AJ28" i="8"/>
  <c r="AI28" i="8"/>
  <c r="AH28" i="8"/>
  <c r="AG28" i="8"/>
  <c r="AF28" i="8"/>
  <c r="AE28" i="8"/>
  <c r="AE21" i="8" s="1"/>
  <c r="AD28" i="8"/>
  <c r="AC28" i="8"/>
  <c r="AC21" i="8" s="1"/>
  <c r="AB28" i="8"/>
  <c r="AA28" i="8"/>
  <c r="AA21" i="8" s="1"/>
  <c r="Z28" i="8"/>
  <c r="Y28" i="8"/>
  <c r="Y21" i="8" s="1"/>
  <c r="X28" i="8"/>
  <c r="S28" i="8"/>
  <c r="Q28" i="8"/>
  <c r="Q21" i="8" s="1"/>
  <c r="P28" i="8"/>
  <c r="O28" i="8"/>
  <c r="O21" i="8" s="1"/>
  <c r="J28" i="8"/>
  <c r="EA26" i="8"/>
  <c r="DW26" i="8"/>
  <c r="DV26" i="8"/>
  <c r="DT26" i="8"/>
  <c r="DS26" i="8"/>
  <c r="DR26" i="8"/>
  <c r="DK26" i="8"/>
  <c r="DG26" i="8"/>
  <c r="DC26" i="8"/>
  <c r="CV26" i="8"/>
  <c r="CU26" i="8"/>
  <c r="CT26" i="8"/>
  <c r="CR26" i="8"/>
  <c r="CQ26" i="8"/>
  <c r="CM26" i="8"/>
  <c r="CI26" i="8"/>
  <c r="CE26" i="8"/>
  <c r="CA26" i="8"/>
  <c r="BW26" i="8"/>
  <c r="BV26" i="8"/>
  <c r="BU26" i="8"/>
  <c r="BS26" i="8"/>
  <c r="BQ26" i="8"/>
  <c r="BK26" i="8"/>
  <c r="BG26" i="8"/>
  <c r="BD26" i="8"/>
  <c r="BC26" i="8"/>
  <c r="BA26" i="8"/>
  <c r="AZ26" i="8"/>
  <c r="AX26" i="8"/>
  <c r="AW26" i="8"/>
  <c r="AV26" i="8"/>
  <c r="AU26" i="8"/>
  <c r="AT26" i="8"/>
  <c r="AS26" i="8"/>
  <c r="AQ26" i="8"/>
  <c r="AM26" i="8"/>
  <c r="AK26" i="8"/>
  <c r="AJ26" i="8"/>
  <c r="AI26" i="8"/>
  <c r="AH26" i="8"/>
  <c r="AG26" i="8"/>
  <c r="AF26" i="8"/>
  <c r="AC26" i="8"/>
  <c r="AA26" i="8"/>
  <c r="S26" i="8"/>
  <c r="R26" i="8"/>
  <c r="Q26" i="8"/>
  <c r="P26" i="8"/>
  <c r="O26" i="8"/>
  <c r="N26" i="8"/>
  <c r="M26" i="8"/>
  <c r="L26" i="8"/>
  <c r="K26" i="8"/>
  <c r="J26" i="8"/>
  <c r="I26" i="8"/>
  <c r="H26" i="8"/>
  <c r="G26" i="8"/>
  <c r="F26" i="8"/>
  <c r="D26" i="8"/>
  <c r="EK25" i="8"/>
  <c r="EJ25" i="8"/>
  <c r="EI25" i="8"/>
  <c r="EH25" i="8"/>
  <c r="EF25" i="8"/>
  <c r="EE25" i="8"/>
  <c r="ED25" i="8"/>
  <c r="EC25" i="8"/>
  <c r="DZ25" i="8"/>
  <c r="DX25" i="8"/>
  <c r="DW25" i="8"/>
  <c r="DV25" i="8"/>
  <c r="DU25" i="8"/>
  <c r="DT25" i="8"/>
  <c r="DS25" i="8"/>
  <c r="DQ25" i="8"/>
  <c r="DP25" i="8"/>
  <c r="DO25" i="8"/>
  <c r="DN25" i="8"/>
  <c r="DM25" i="8"/>
  <c r="DK25" i="8"/>
  <c r="DJ25" i="8"/>
  <c r="DI25" i="8"/>
  <c r="DH25" i="8"/>
  <c r="DG25" i="8"/>
  <c r="DF25" i="8"/>
  <c r="DD25" i="8"/>
  <c r="DC25" i="8"/>
  <c r="DB25" i="8"/>
  <c r="DA25" i="8"/>
  <c r="CZ25" i="8"/>
  <c r="CZ20" i="8" s="1"/>
  <c r="CZ12" i="8" s="1"/>
  <c r="CX25" i="8"/>
  <c r="CW25" i="8"/>
  <c r="CV25" i="8"/>
  <c r="CU25" i="8"/>
  <c r="CT25" i="8"/>
  <c r="CS25" i="8"/>
  <c r="CP25" i="8"/>
  <c r="CO25" i="8"/>
  <c r="CN25" i="8"/>
  <c r="CM25" i="8"/>
  <c r="CK25" i="8"/>
  <c r="CJ25" i="8"/>
  <c r="CJ20" i="8" s="1"/>
  <c r="CJ12" i="8" s="1"/>
  <c r="CI25" i="8"/>
  <c r="CH25" i="8"/>
  <c r="CF25" i="8"/>
  <c r="CC25" i="8"/>
  <c r="CB25" i="8"/>
  <c r="CA25" i="8"/>
  <c r="BZ25" i="8"/>
  <c r="BX25" i="8"/>
  <c r="BW25" i="8"/>
  <c r="BV25" i="8"/>
  <c r="BU25" i="8"/>
  <c r="BT25" i="8"/>
  <c r="BS25" i="8"/>
  <c r="BP25" i="8"/>
  <c r="BO25" i="8"/>
  <c r="BN25" i="8"/>
  <c r="BM25" i="8"/>
  <c r="BK25" i="8"/>
  <c r="BJ25" i="8"/>
  <c r="BI25" i="8"/>
  <c r="BH25" i="8"/>
  <c r="BG25" i="8"/>
  <c r="BF25" i="8"/>
  <c r="BE25" i="8"/>
  <c r="BD25" i="8"/>
  <c r="BB25" i="8"/>
  <c r="BA25" i="8"/>
  <c r="AZ25" i="8"/>
  <c r="AX25" i="8"/>
  <c r="AW25" i="8"/>
  <c r="AV25" i="8"/>
  <c r="AU25" i="8"/>
  <c r="AT25" i="8"/>
  <c r="AS25" i="8"/>
  <c r="AR25" i="8"/>
  <c r="AQ25" i="8"/>
  <c r="AP25" i="8"/>
  <c r="AO25" i="8"/>
  <c r="AN25" i="8"/>
  <c r="AM25" i="8"/>
  <c r="AK25" i="8"/>
  <c r="AJ25" i="8"/>
  <c r="AI25" i="8"/>
  <c r="AH25" i="8"/>
  <c r="AG25" i="8"/>
  <c r="AF25" i="8"/>
  <c r="AF20" i="8" s="1"/>
  <c r="AF12" i="8" s="1"/>
  <c r="AE25" i="8"/>
  <c r="AD25" i="8"/>
  <c r="AC25" i="8"/>
  <c r="AB25" i="8"/>
  <c r="AA25" i="8"/>
  <c r="Z25" i="8"/>
  <c r="Z20" i="8" s="1"/>
  <c r="Z12" i="8" s="1"/>
  <c r="Y25" i="8"/>
  <c r="X25" i="8"/>
  <c r="X20" i="8" s="1"/>
  <c r="X12" i="8" s="1"/>
  <c r="W25" i="8"/>
  <c r="V25" i="8"/>
  <c r="U25" i="8"/>
  <c r="T25" i="8"/>
  <c r="S25" i="8"/>
  <c r="R25" i="8"/>
  <c r="Q25" i="8"/>
  <c r="P25" i="8"/>
  <c r="O25" i="8"/>
  <c r="N25" i="8"/>
  <c r="M25" i="8"/>
  <c r="L25" i="8"/>
  <c r="K25" i="8"/>
  <c r="J25" i="8"/>
  <c r="I25" i="8"/>
  <c r="H25" i="8"/>
  <c r="G25" i="8"/>
  <c r="F25" i="8"/>
  <c r="D25" i="8"/>
  <c r="EK24" i="8"/>
  <c r="EI24" i="8"/>
  <c r="EE24" i="8"/>
  <c r="EC24" i="8"/>
  <c r="EB24" i="8"/>
  <c r="EA24" i="8"/>
  <c r="DY24" i="8"/>
  <c r="DX24" i="8"/>
  <c r="DW24" i="8"/>
  <c r="DV24" i="8"/>
  <c r="DU24" i="8"/>
  <c r="DT24" i="8"/>
  <c r="DS24" i="8"/>
  <c r="DR24" i="8"/>
  <c r="DQ24" i="8"/>
  <c r="DP24" i="8"/>
  <c r="DO24" i="8"/>
  <c r="DN24" i="8"/>
  <c r="DM24" i="8"/>
  <c r="DL24" i="8"/>
  <c r="DK24" i="8"/>
  <c r="DJ24" i="8"/>
  <c r="DI24" i="8"/>
  <c r="DH24" i="8"/>
  <c r="DG24" i="8"/>
  <c r="DF24" i="8"/>
  <c r="DE24" i="8"/>
  <c r="DD24" i="8"/>
  <c r="DC24" i="8"/>
  <c r="DB24" i="8"/>
  <c r="DA24" i="8"/>
  <c r="CZ24" i="8"/>
  <c r="CY24" i="8"/>
  <c r="CX24" i="8"/>
  <c r="CW24" i="8"/>
  <c r="CV24" i="8"/>
  <c r="CU24" i="8"/>
  <c r="CT24" i="8"/>
  <c r="CS24" i="8"/>
  <c r="CR24" i="8"/>
  <c r="CQ24" i="8"/>
  <c r="CP24" i="8"/>
  <c r="CO24" i="8"/>
  <c r="CN24" i="8"/>
  <c r="CM24" i="8"/>
  <c r="CL24" i="8"/>
  <c r="CK24" i="8"/>
  <c r="CJ24" i="8"/>
  <c r="CI24" i="8"/>
  <c r="CH24" i="8"/>
  <c r="CG24" i="8"/>
  <c r="CF24" i="8"/>
  <c r="CE24" i="8"/>
  <c r="CD24" i="8"/>
  <c r="CC24" i="8"/>
  <c r="CB24" i="8"/>
  <c r="CA24" i="8"/>
  <c r="BZ24" i="8"/>
  <c r="BY24" i="8"/>
  <c r="BX24" i="8"/>
  <c r="BW24" i="8"/>
  <c r="BV24" i="8"/>
  <c r="BU24" i="8"/>
  <c r="BT24" i="8"/>
  <c r="BS24" i="8"/>
  <c r="BR24" i="8"/>
  <c r="BQ24" i="8"/>
  <c r="BP24" i="8"/>
  <c r="BO24" i="8"/>
  <c r="BN24" i="8"/>
  <c r="BM24" i="8"/>
  <c r="BL24" i="8"/>
  <c r="BK24" i="8"/>
  <c r="BJ24" i="8"/>
  <c r="BI24" i="8"/>
  <c r="BH24" i="8"/>
  <c r="BG24" i="8"/>
  <c r="BF24" i="8"/>
  <c r="BE24" i="8"/>
  <c r="BD24" i="8"/>
  <c r="BC24" i="8"/>
  <c r="BB24" i="8"/>
  <c r="BA24" i="8"/>
  <c r="AZ24" i="8"/>
  <c r="AY24" i="8"/>
  <c r="AX24" i="8"/>
  <c r="AW24" i="8"/>
  <c r="AV24" i="8"/>
  <c r="AU24" i="8"/>
  <c r="AT24" i="8"/>
  <c r="AS24" i="8"/>
  <c r="AR24" i="8"/>
  <c r="AQ24" i="8"/>
  <c r="AP24" i="8"/>
  <c r="AO24" i="8"/>
  <c r="AN24" i="8"/>
  <c r="AM24" i="8"/>
  <c r="AL24" i="8"/>
  <c r="AK24" i="8"/>
  <c r="AJ24" i="8"/>
  <c r="AI24" i="8"/>
  <c r="AH24" i="8"/>
  <c r="AG24" i="8"/>
  <c r="AF24" i="8"/>
  <c r="AE24" i="8"/>
  <c r="AD24" i="8"/>
  <c r="AC24" i="8"/>
  <c r="AB24" i="8"/>
  <c r="AA24" i="8"/>
  <c r="Z24" i="8"/>
  <c r="Y24" i="8"/>
  <c r="X24" i="8"/>
  <c r="W24" i="8"/>
  <c r="V24" i="8"/>
  <c r="U24" i="8"/>
  <c r="T24" i="8"/>
  <c r="S24" i="8"/>
  <c r="R24" i="8"/>
  <c r="Q24" i="8"/>
  <c r="P24" i="8"/>
  <c r="O24" i="8"/>
  <c r="N24" i="8"/>
  <c r="M24" i="8"/>
  <c r="L24" i="8"/>
  <c r="K24" i="8"/>
  <c r="J24" i="8"/>
  <c r="I24" i="8"/>
  <c r="H24" i="8"/>
  <c r="G24" i="8"/>
  <c r="F24" i="8"/>
  <c r="D24" i="8"/>
  <c r="EK23" i="8"/>
  <c r="EJ23" i="8"/>
  <c r="EI23" i="8"/>
  <c r="EH23" i="8"/>
  <c r="EG23" i="8"/>
  <c r="EF23" i="8"/>
  <c r="EE23" i="8"/>
  <c r="ED23" i="8"/>
  <c r="EC23" i="8"/>
  <c r="EB23" i="8"/>
  <c r="EA23" i="8"/>
  <c r="DZ23" i="8"/>
  <c r="DY23" i="8"/>
  <c r="DX23" i="8"/>
  <c r="DW23" i="8"/>
  <c r="DV23" i="8"/>
  <c r="DU23" i="8"/>
  <c r="DT23" i="8"/>
  <c r="DS23" i="8"/>
  <c r="DR23" i="8"/>
  <c r="DQ23" i="8"/>
  <c r="DP23" i="8"/>
  <c r="DO23" i="8"/>
  <c r="DN23" i="8"/>
  <c r="DM23" i="8"/>
  <c r="DL23" i="8"/>
  <c r="DK23" i="8"/>
  <c r="DJ23" i="8"/>
  <c r="DI23" i="8"/>
  <c r="DH23" i="8"/>
  <c r="DG23" i="8"/>
  <c r="DF23" i="8"/>
  <c r="DE23" i="8"/>
  <c r="DD23" i="8"/>
  <c r="DC23" i="8"/>
  <c r="DB23" i="8"/>
  <c r="DA23" i="8"/>
  <c r="CZ23" i="8"/>
  <c r="CY23" i="8"/>
  <c r="CX23" i="8"/>
  <c r="CW23" i="8"/>
  <c r="CV23" i="8"/>
  <c r="CU23" i="8"/>
  <c r="CT23" i="8"/>
  <c r="CS23" i="8"/>
  <c r="CR23" i="8"/>
  <c r="CQ23" i="8"/>
  <c r="CP23" i="8"/>
  <c r="CO23" i="8"/>
  <c r="CN23" i="8"/>
  <c r="CM23" i="8"/>
  <c r="CL23" i="8"/>
  <c r="CK23" i="8"/>
  <c r="CJ23" i="8"/>
  <c r="CI23" i="8"/>
  <c r="CH23" i="8"/>
  <c r="CG23" i="8"/>
  <c r="CF23" i="8"/>
  <c r="CE23" i="8"/>
  <c r="CD23" i="8"/>
  <c r="CC23" i="8"/>
  <c r="CB23" i="8"/>
  <c r="CA23" i="8"/>
  <c r="BZ23" i="8"/>
  <c r="BY23" i="8"/>
  <c r="BX23" i="8"/>
  <c r="BW23" i="8"/>
  <c r="BV23" i="8"/>
  <c r="BU23" i="8"/>
  <c r="BT23" i="8"/>
  <c r="BS23" i="8"/>
  <c r="BR23" i="8"/>
  <c r="BQ23" i="8"/>
  <c r="BP23" i="8"/>
  <c r="BO23" i="8"/>
  <c r="BN23" i="8"/>
  <c r="BM23" i="8"/>
  <c r="BL23" i="8"/>
  <c r="BK23" i="8"/>
  <c r="BJ23" i="8"/>
  <c r="BI23" i="8"/>
  <c r="BH23" i="8"/>
  <c r="BG23" i="8"/>
  <c r="BF23" i="8"/>
  <c r="BE23" i="8"/>
  <c r="BD23" i="8"/>
  <c r="BC23" i="8"/>
  <c r="BB23" i="8"/>
  <c r="BA23" i="8"/>
  <c r="AZ23" i="8"/>
  <c r="AY23" i="8"/>
  <c r="AX23" i="8"/>
  <c r="AW23" i="8"/>
  <c r="AV23" i="8"/>
  <c r="AU23" i="8"/>
  <c r="AT23" i="8"/>
  <c r="AS23" i="8"/>
  <c r="AR23" i="8"/>
  <c r="AQ23" i="8"/>
  <c r="AP23" i="8"/>
  <c r="AO23" i="8"/>
  <c r="AN23" i="8"/>
  <c r="AM23" i="8"/>
  <c r="AL23" i="8"/>
  <c r="AK23" i="8"/>
  <c r="AJ23" i="8"/>
  <c r="AI23" i="8"/>
  <c r="AH23" i="8"/>
  <c r="AG23" i="8"/>
  <c r="AF23" i="8"/>
  <c r="AE23" i="8"/>
  <c r="AD23" i="8"/>
  <c r="AC23" i="8"/>
  <c r="AB23" i="8"/>
  <c r="AA23" i="8"/>
  <c r="Z23" i="8"/>
  <c r="Y23" i="8"/>
  <c r="X23" i="8"/>
  <c r="W23" i="8"/>
  <c r="V23" i="8"/>
  <c r="U23" i="8"/>
  <c r="T23" i="8"/>
  <c r="S23" i="8"/>
  <c r="R23" i="8"/>
  <c r="Q23" i="8"/>
  <c r="P23" i="8"/>
  <c r="O23" i="8"/>
  <c r="N23" i="8"/>
  <c r="M23" i="8"/>
  <c r="L23" i="8"/>
  <c r="K23" i="8"/>
  <c r="J23" i="8"/>
  <c r="I23" i="8"/>
  <c r="H23" i="8"/>
  <c r="G23" i="8"/>
  <c r="F23" i="8"/>
  <c r="D23" i="8"/>
  <c r="DS22" i="8"/>
  <c r="DP22" i="8"/>
  <c r="DM22" i="8"/>
  <c r="DM20" i="8" s="1"/>
  <c r="DM12" i="8" s="1"/>
  <c r="DA22" i="8"/>
  <c r="DA20" i="8" s="1"/>
  <c r="DA12" i="8" s="1"/>
  <c r="CS22" i="8"/>
  <c r="CQ22" i="8"/>
  <c r="CK22" i="8"/>
  <c r="CC22" i="8"/>
  <c r="BS22" i="8"/>
  <c r="BE22" i="8"/>
  <c r="BA22" i="8"/>
  <c r="BA20" i="8" s="1"/>
  <c r="BA12" i="8" s="1"/>
  <c r="AX22" i="8"/>
  <c r="AW22" i="8"/>
  <c r="AV22" i="8"/>
  <c r="AU22" i="8"/>
  <c r="AT22" i="8"/>
  <c r="AQ22" i="8"/>
  <c r="AM22" i="8"/>
  <c r="AI22" i="8"/>
  <c r="AE22" i="8"/>
  <c r="AA22" i="8"/>
  <c r="S22" i="8"/>
  <c r="S20" i="8" s="1"/>
  <c r="S12" i="8" s="1"/>
  <c r="R22" i="8"/>
  <c r="Q22" i="8"/>
  <c r="N22" i="8"/>
  <c r="M22" i="8"/>
  <c r="L22" i="8"/>
  <c r="K22" i="8"/>
  <c r="J22" i="8"/>
  <c r="I22" i="8"/>
  <c r="H22" i="8"/>
  <c r="G22" i="8"/>
  <c r="F22" i="8"/>
  <c r="D22" i="8"/>
  <c r="EK21" i="8"/>
  <c r="EJ21" i="8"/>
  <c r="ED21" i="8"/>
  <c r="EC21" i="8"/>
  <c r="DX21" i="8"/>
  <c r="DW21" i="8"/>
  <c r="DV21" i="8"/>
  <c r="DU21" i="8"/>
  <c r="DT21" i="8"/>
  <c r="DQ21" i="8"/>
  <c r="DP21" i="8"/>
  <c r="DM21" i="8"/>
  <c r="DJ21" i="8"/>
  <c r="DH21" i="8"/>
  <c r="DH20" i="8" s="1"/>
  <c r="DH12" i="8" s="1"/>
  <c r="DF21" i="8"/>
  <c r="DD21" i="8"/>
  <c r="DA21" i="8"/>
  <c r="CZ21" i="8"/>
  <c r="CX21" i="8"/>
  <c r="CW21" i="8"/>
  <c r="CV21" i="8"/>
  <c r="CV20" i="8" s="1"/>
  <c r="CV12" i="8" s="1"/>
  <c r="CU21" i="8"/>
  <c r="CT21" i="8"/>
  <c r="CR21" i="8"/>
  <c r="CQ21" i="8"/>
  <c r="CP21" i="8"/>
  <c r="CN21" i="8"/>
  <c r="CN20" i="8" s="1"/>
  <c r="CN12" i="8" s="1"/>
  <c r="CM21" i="8"/>
  <c r="CJ21" i="8"/>
  <c r="CH21" i="8"/>
  <c r="CF21" i="8"/>
  <c r="CF20" i="8" s="1"/>
  <c r="CD21" i="8"/>
  <c r="CA21" i="8"/>
  <c r="BX21" i="8"/>
  <c r="BX20" i="8" s="1"/>
  <c r="BX12" i="8" s="1"/>
  <c r="BW21" i="8"/>
  <c r="BV21" i="8"/>
  <c r="BU21" i="8"/>
  <c r="BT21" i="8"/>
  <c r="BQ21" i="8"/>
  <c r="BP21" i="8"/>
  <c r="BP20" i="8" s="1"/>
  <c r="BM21" i="8"/>
  <c r="BJ21" i="8"/>
  <c r="BH21" i="8"/>
  <c r="BF21" i="8"/>
  <c r="BD21" i="8"/>
  <c r="BA21" i="8"/>
  <c r="AR21" i="8"/>
  <c r="AQ21" i="8"/>
  <c r="AP21" i="8"/>
  <c r="AN21" i="8"/>
  <c r="AM21" i="8"/>
  <c r="AF21" i="8"/>
  <c r="AD21" i="8"/>
  <c r="AB21" i="8"/>
  <c r="Z21" i="8"/>
  <c r="X21" i="8"/>
  <c r="V21" i="8"/>
  <c r="U21" i="8"/>
  <c r="S21" i="8"/>
  <c r="R21" i="8"/>
  <c r="P21" i="8"/>
  <c r="N21" i="8"/>
  <c r="M21" i="8"/>
  <c r="L21" i="8"/>
  <c r="K21" i="8"/>
  <c r="J21" i="8"/>
  <c r="I21" i="8"/>
  <c r="H21" i="8"/>
  <c r="G21" i="8"/>
  <c r="D21" i="8"/>
  <c r="DP20" i="8"/>
  <c r="AQ20" i="8"/>
  <c r="AM20" i="8"/>
  <c r="AM12" i="8" s="1"/>
  <c r="AD20" i="8"/>
  <c r="AD12" i="8" s="1"/>
  <c r="BJ12" i="8"/>
  <c r="BH12" i="8"/>
  <c r="AX12" i="8"/>
  <c r="AW12" i="8"/>
  <c r="AV12" i="8"/>
  <c r="AU12" i="8"/>
  <c r="AT12" i="8"/>
  <c r="AK12" i="8"/>
  <c r="AJ12" i="8"/>
  <c r="AI12" i="8"/>
  <c r="AH12" i="8"/>
  <c r="AG12" i="8"/>
  <c r="U12" i="8"/>
  <c r="R12" i="8"/>
  <c r="N12" i="8"/>
  <c r="AZ122" i="7"/>
  <c r="AZ121" i="7"/>
  <c r="AZ120" i="7"/>
  <c r="AZ118" i="7"/>
  <c r="AZ113" i="7"/>
  <c r="BB111" i="7"/>
  <c r="AV111" i="7"/>
  <c r="AV28" i="7" s="1"/>
  <c r="AT111" i="7"/>
  <c r="AR111" i="7"/>
  <c r="AR28" i="7" s="1"/>
  <c r="AP111" i="7"/>
  <c r="AN111" i="7"/>
  <c r="AN28" i="7" s="1"/>
  <c r="AL111" i="7"/>
  <c r="AJ111" i="7"/>
  <c r="AJ28" i="7" s="1"/>
  <c r="AH111" i="7"/>
  <c r="AF111" i="7"/>
  <c r="AF28" i="7" s="1"/>
  <c r="AD111" i="7"/>
  <c r="AB111" i="7"/>
  <c r="AB28" i="7" s="1"/>
  <c r="Z111" i="7"/>
  <c r="X111" i="7"/>
  <c r="X28" i="7" s="1"/>
  <c r="V111" i="7"/>
  <c r="T111" i="7"/>
  <c r="T28" i="7" s="1"/>
  <c r="R111" i="7"/>
  <c r="P111" i="7"/>
  <c r="P28" i="7" s="1"/>
  <c r="N111" i="7"/>
  <c r="L111" i="7"/>
  <c r="L28" i="7" s="1"/>
  <c r="J111" i="7"/>
  <c r="H111" i="7"/>
  <c r="H28" i="7" s="1"/>
  <c r="F111" i="7"/>
  <c r="D111" i="7"/>
  <c r="D28" i="7" s="1"/>
  <c r="BB96" i="7"/>
  <c r="BB26" i="7" s="1"/>
  <c r="AZ96" i="7"/>
  <c r="AV96" i="7"/>
  <c r="AV26" i="7" s="1"/>
  <c r="AT96" i="7"/>
  <c r="AR96" i="7"/>
  <c r="AR26" i="7" s="1"/>
  <c r="AP96" i="7"/>
  <c r="AN96" i="7"/>
  <c r="AN26" i="7" s="1"/>
  <c r="AL96" i="7"/>
  <c r="AJ96" i="7"/>
  <c r="AJ26" i="7" s="1"/>
  <c r="AH96" i="7"/>
  <c r="AF96" i="7"/>
  <c r="AF26" i="7" s="1"/>
  <c r="AD96" i="7"/>
  <c r="AB96" i="7"/>
  <c r="AB26" i="7" s="1"/>
  <c r="Z96" i="7"/>
  <c r="X96" i="7"/>
  <c r="X26" i="7" s="1"/>
  <c r="V96" i="7"/>
  <c r="T96" i="7"/>
  <c r="T26" i="7" s="1"/>
  <c r="R96" i="7"/>
  <c r="P96" i="7"/>
  <c r="P26" i="7" s="1"/>
  <c r="N96" i="7"/>
  <c r="L96" i="7"/>
  <c r="L26" i="7" s="1"/>
  <c r="J96" i="7"/>
  <c r="H96" i="7"/>
  <c r="H26" i="7" s="1"/>
  <c r="F96" i="7"/>
  <c r="D96" i="7"/>
  <c r="D26" i="7" s="1"/>
  <c r="BB93" i="7"/>
  <c r="AZ93" i="7"/>
  <c r="AV93" i="7"/>
  <c r="AT93" i="7"/>
  <c r="AR93" i="7"/>
  <c r="AP93" i="7"/>
  <c r="AN93" i="7"/>
  <c r="AL93" i="7"/>
  <c r="AJ93" i="7"/>
  <c r="AH93" i="7"/>
  <c r="AF93" i="7"/>
  <c r="AD93" i="7"/>
  <c r="AB93" i="7"/>
  <c r="Z93" i="7"/>
  <c r="X93" i="7"/>
  <c r="V93" i="7"/>
  <c r="T93" i="7"/>
  <c r="R93" i="7"/>
  <c r="P93" i="7"/>
  <c r="N93" i="7"/>
  <c r="L93" i="7"/>
  <c r="J93" i="7"/>
  <c r="H93" i="7"/>
  <c r="F93" i="7"/>
  <c r="D93" i="7"/>
  <c r="AZ92" i="7"/>
  <c r="AZ90" i="7"/>
  <c r="AZ88" i="7"/>
  <c r="BB87" i="7"/>
  <c r="BB86" i="7" s="1"/>
  <c r="AV87" i="7"/>
  <c r="AV86" i="7" s="1"/>
  <c r="AT87" i="7"/>
  <c r="AR87" i="7"/>
  <c r="AR86" i="7" s="1"/>
  <c r="AP87" i="7"/>
  <c r="AN87" i="7"/>
  <c r="AN86" i="7" s="1"/>
  <c r="AL87" i="7"/>
  <c r="AJ87" i="7"/>
  <c r="AJ86" i="7" s="1"/>
  <c r="AH87" i="7"/>
  <c r="AF87" i="7"/>
  <c r="AF86" i="7" s="1"/>
  <c r="AD87" i="7"/>
  <c r="AB87" i="7"/>
  <c r="AB86" i="7" s="1"/>
  <c r="Z87" i="7"/>
  <c r="X87" i="7"/>
  <c r="X86" i="7" s="1"/>
  <c r="V87" i="7"/>
  <c r="T87" i="7"/>
  <c r="T86" i="7" s="1"/>
  <c r="R87" i="7"/>
  <c r="P87" i="7"/>
  <c r="P86" i="7" s="1"/>
  <c r="N87" i="7"/>
  <c r="L87" i="7"/>
  <c r="L86" i="7" s="1"/>
  <c r="J87" i="7"/>
  <c r="H87" i="7"/>
  <c r="H86" i="7" s="1"/>
  <c r="F87" i="7"/>
  <c r="D87" i="7"/>
  <c r="D86" i="7" s="1"/>
  <c r="AT86" i="7"/>
  <c r="AT85" i="7" s="1"/>
  <c r="AT84" i="7" s="1"/>
  <c r="AT83" i="7" s="1"/>
  <c r="AT82" i="7" s="1"/>
  <c r="AT81" i="7" s="1"/>
  <c r="AP86" i="7"/>
  <c r="AP85" i="7" s="1"/>
  <c r="AL86" i="7"/>
  <c r="AL85" i="7" s="1"/>
  <c r="AH86" i="7"/>
  <c r="AH85" i="7" s="1"/>
  <c r="AH84" i="7" s="1"/>
  <c r="AH83" i="7" s="1"/>
  <c r="AH82" i="7" s="1"/>
  <c r="AH81" i="7" s="1"/>
  <c r="AD86" i="7"/>
  <c r="AD85" i="7" s="1"/>
  <c r="AD84" i="7" s="1"/>
  <c r="AD83" i="7" s="1"/>
  <c r="AD82" i="7" s="1"/>
  <c r="AD81" i="7" s="1"/>
  <c r="Z86" i="7"/>
  <c r="Z85" i="7" s="1"/>
  <c r="V86" i="7"/>
  <c r="V85" i="7" s="1"/>
  <c r="R86" i="7"/>
  <c r="R85" i="7" s="1"/>
  <c r="R84" i="7" s="1"/>
  <c r="R83" i="7" s="1"/>
  <c r="R82" i="7" s="1"/>
  <c r="R81" i="7" s="1"/>
  <c r="N86" i="7"/>
  <c r="N85" i="7" s="1"/>
  <c r="N84" i="7" s="1"/>
  <c r="N83" i="7" s="1"/>
  <c r="N82" i="7" s="1"/>
  <c r="N81" i="7" s="1"/>
  <c r="J86" i="7"/>
  <c r="J85" i="7" s="1"/>
  <c r="F86" i="7"/>
  <c r="F85" i="7" s="1"/>
  <c r="BB85" i="7"/>
  <c r="BB84" i="7" s="1"/>
  <c r="BB83" i="7" s="1"/>
  <c r="BB82" i="7" s="1"/>
  <c r="BB81" i="7" s="1"/>
  <c r="AZ85" i="7"/>
  <c r="AV85" i="7"/>
  <c r="AV84" i="7" s="1"/>
  <c r="AR85" i="7"/>
  <c r="AR84" i="7" s="1"/>
  <c r="AN85" i="7"/>
  <c r="AN84" i="7" s="1"/>
  <c r="AN83" i="7" s="1"/>
  <c r="AN82" i="7" s="1"/>
  <c r="AN81" i="7" s="1"/>
  <c r="AJ85" i="7"/>
  <c r="AJ84" i="7" s="1"/>
  <c r="AJ83" i="7" s="1"/>
  <c r="AJ82" i="7" s="1"/>
  <c r="AJ81" i="7" s="1"/>
  <c r="AF85" i="7"/>
  <c r="AF84" i="7" s="1"/>
  <c r="AB85" i="7"/>
  <c r="AB84" i="7" s="1"/>
  <c r="X85" i="7"/>
  <c r="X84" i="7" s="1"/>
  <c r="X83" i="7" s="1"/>
  <c r="X82" i="7" s="1"/>
  <c r="X81" i="7" s="1"/>
  <c r="T85" i="7"/>
  <c r="T84" i="7" s="1"/>
  <c r="T83" i="7" s="1"/>
  <c r="T82" i="7" s="1"/>
  <c r="T81" i="7" s="1"/>
  <c r="P85" i="7"/>
  <c r="P84" i="7" s="1"/>
  <c r="L85" i="7"/>
  <c r="L84" i="7" s="1"/>
  <c r="H85" i="7"/>
  <c r="H84" i="7" s="1"/>
  <c r="H83" i="7" s="1"/>
  <c r="H82" i="7" s="1"/>
  <c r="H81" i="7" s="1"/>
  <c r="D85" i="7"/>
  <c r="D84" i="7" s="1"/>
  <c r="D83" i="7" s="1"/>
  <c r="D82" i="7" s="1"/>
  <c r="D81" i="7" s="1"/>
  <c r="AZ84" i="7"/>
  <c r="AP84" i="7"/>
  <c r="AP83" i="7" s="1"/>
  <c r="AP82" i="7" s="1"/>
  <c r="AP81" i="7" s="1"/>
  <c r="AL84" i="7"/>
  <c r="AL83" i="7" s="1"/>
  <c r="AL82" i="7" s="1"/>
  <c r="AL81" i="7" s="1"/>
  <c r="Z84" i="7"/>
  <c r="Z83" i="7" s="1"/>
  <c r="Z82" i="7" s="1"/>
  <c r="Z81" i="7" s="1"/>
  <c r="V84" i="7"/>
  <c r="V83" i="7" s="1"/>
  <c r="V82" i="7" s="1"/>
  <c r="V81" i="7" s="1"/>
  <c r="V80" i="7" s="1"/>
  <c r="J84" i="7"/>
  <c r="J83" i="7" s="1"/>
  <c r="J82" i="7" s="1"/>
  <c r="J81" i="7" s="1"/>
  <c r="F84" i="7"/>
  <c r="F83" i="7" s="1"/>
  <c r="F82" i="7" s="1"/>
  <c r="F81" i="7" s="1"/>
  <c r="AZ83" i="7"/>
  <c r="AV83" i="7"/>
  <c r="AV82" i="7" s="1"/>
  <c r="AV81" i="7" s="1"/>
  <c r="AR83" i="7"/>
  <c r="AR82" i="7" s="1"/>
  <c r="AR81" i="7" s="1"/>
  <c r="AF83" i="7"/>
  <c r="AF82" i="7" s="1"/>
  <c r="AF81" i="7" s="1"/>
  <c r="AB83" i="7"/>
  <c r="AB82" i="7" s="1"/>
  <c r="AB81" i="7" s="1"/>
  <c r="P83" i="7"/>
  <c r="P82" i="7" s="1"/>
  <c r="P81" i="7" s="1"/>
  <c r="L83" i="7"/>
  <c r="L82" i="7" s="1"/>
  <c r="L81" i="7" s="1"/>
  <c r="AZ82" i="7"/>
  <c r="AZ81" i="7"/>
  <c r="AZ80" i="7"/>
  <c r="AZ79" i="7"/>
  <c r="AZ78" i="7"/>
  <c r="AZ74" i="7"/>
  <c r="AZ73" i="7"/>
  <c r="AZ71" i="7"/>
  <c r="AZ68" i="7"/>
  <c r="AZ67" i="7"/>
  <c r="AZ66" i="7"/>
  <c r="AZ64" i="7"/>
  <c r="AZ63" i="7"/>
  <c r="AZ62" i="7"/>
  <c r="AZ59" i="7"/>
  <c r="AZ58" i="7"/>
  <c r="AZ57" i="7"/>
  <c r="V56" i="7"/>
  <c r="V55" i="7"/>
  <c r="AZ54" i="7"/>
  <c r="BB52" i="7"/>
  <c r="AZ52" i="7"/>
  <c r="AV52" i="7"/>
  <c r="AT52" i="7"/>
  <c r="AT51" i="7" s="1"/>
  <c r="AR52" i="7"/>
  <c r="AP52" i="7"/>
  <c r="AP51" i="7" s="1"/>
  <c r="AN52" i="7"/>
  <c r="AL52" i="7"/>
  <c r="AL51" i="7" s="1"/>
  <c r="AJ52" i="7"/>
  <c r="AH52" i="7"/>
  <c r="AH51" i="7" s="1"/>
  <c r="AF52" i="7"/>
  <c r="AD52" i="7"/>
  <c r="AD51" i="7" s="1"/>
  <c r="AB52" i="7"/>
  <c r="Z52" i="7"/>
  <c r="Z51" i="7" s="1"/>
  <c r="X52" i="7"/>
  <c r="V52" i="7"/>
  <c r="V51" i="7" s="1"/>
  <c r="T52" i="7"/>
  <c r="R52" i="7"/>
  <c r="R51" i="7" s="1"/>
  <c r="P52" i="7"/>
  <c r="N52" i="7"/>
  <c r="N51" i="7" s="1"/>
  <c r="L52" i="7"/>
  <c r="J52" i="7"/>
  <c r="J51" i="7" s="1"/>
  <c r="H52" i="7"/>
  <c r="F52" i="7"/>
  <c r="F51" i="7" s="1"/>
  <c r="D52" i="7"/>
  <c r="BB51" i="7"/>
  <c r="AV51" i="7"/>
  <c r="AR51" i="7"/>
  <c r="AN51" i="7"/>
  <c r="AJ51" i="7"/>
  <c r="AF51" i="7"/>
  <c r="AB51" i="7"/>
  <c r="X51" i="7"/>
  <c r="T51" i="7"/>
  <c r="P51" i="7"/>
  <c r="L51" i="7"/>
  <c r="H51" i="7"/>
  <c r="D51" i="7"/>
  <c r="AZ49" i="7"/>
  <c r="AZ48" i="7"/>
  <c r="BB47" i="7"/>
  <c r="AZ47" i="7"/>
  <c r="AV47" i="7"/>
  <c r="AT47" i="7"/>
  <c r="AR47" i="7"/>
  <c r="AP47" i="7"/>
  <c r="AN47" i="7"/>
  <c r="AL47" i="7"/>
  <c r="AJ47" i="7"/>
  <c r="AH47" i="7"/>
  <c r="AF47" i="7"/>
  <c r="AD47" i="7"/>
  <c r="AB47" i="7"/>
  <c r="Z47" i="7"/>
  <c r="X47" i="7"/>
  <c r="V47" i="7"/>
  <c r="T47" i="7"/>
  <c r="R47" i="7"/>
  <c r="P47" i="7"/>
  <c r="N47" i="7"/>
  <c r="L47" i="7"/>
  <c r="J47" i="7"/>
  <c r="H47" i="7"/>
  <c r="F47" i="7"/>
  <c r="D47" i="7"/>
  <c r="AZ46" i="7"/>
  <c r="AZ45" i="7"/>
  <c r="AZ44" i="7"/>
  <c r="BB43" i="7"/>
  <c r="AZ43" i="7"/>
  <c r="AV43" i="7"/>
  <c r="AT43" i="7"/>
  <c r="AR43" i="7"/>
  <c r="AP43" i="7"/>
  <c r="AN43" i="7"/>
  <c r="AL43" i="7"/>
  <c r="AJ43" i="7"/>
  <c r="AH43" i="7"/>
  <c r="AF43" i="7"/>
  <c r="AD43" i="7"/>
  <c r="AB43" i="7"/>
  <c r="Z43" i="7"/>
  <c r="X43" i="7"/>
  <c r="V43" i="7"/>
  <c r="T43" i="7"/>
  <c r="R43" i="7"/>
  <c r="P43" i="7"/>
  <c r="N43" i="7"/>
  <c r="L43" i="7"/>
  <c r="J43" i="7"/>
  <c r="H43" i="7"/>
  <c r="F43" i="7"/>
  <c r="D43" i="7"/>
  <c r="AZ42" i="7"/>
  <c r="AZ41" i="7"/>
  <c r="AZ40" i="7"/>
  <c r="BB39" i="7"/>
  <c r="BB38" i="7" s="1"/>
  <c r="BB25" i="7" s="1"/>
  <c r="AZ39" i="7"/>
  <c r="AV39" i="7"/>
  <c r="AV38" i="7" s="1"/>
  <c r="AV23" i="7" s="1"/>
  <c r="AT39" i="7"/>
  <c r="AR39" i="7"/>
  <c r="AR38" i="7" s="1"/>
  <c r="AR23" i="7" s="1"/>
  <c r="AP39" i="7"/>
  <c r="AN39" i="7"/>
  <c r="AN38" i="7" s="1"/>
  <c r="AN23" i="7" s="1"/>
  <c r="AL39" i="7"/>
  <c r="AJ39" i="7"/>
  <c r="AJ38" i="7" s="1"/>
  <c r="AJ23" i="7" s="1"/>
  <c r="AH39" i="7"/>
  <c r="AF39" i="7"/>
  <c r="AF38" i="7" s="1"/>
  <c r="AF23" i="7" s="1"/>
  <c r="AD39" i="7"/>
  <c r="AB39" i="7"/>
  <c r="AB38" i="7" s="1"/>
  <c r="AB23" i="7" s="1"/>
  <c r="Z39" i="7"/>
  <c r="X39" i="7"/>
  <c r="X38" i="7" s="1"/>
  <c r="X23" i="7" s="1"/>
  <c r="V39" i="7"/>
  <c r="T39" i="7"/>
  <c r="T38" i="7" s="1"/>
  <c r="T23" i="7" s="1"/>
  <c r="R39" i="7"/>
  <c r="P39" i="7"/>
  <c r="P38" i="7" s="1"/>
  <c r="P23" i="7" s="1"/>
  <c r="N39" i="7"/>
  <c r="L39" i="7"/>
  <c r="L38" i="7" s="1"/>
  <c r="L23" i="7" s="1"/>
  <c r="J39" i="7"/>
  <c r="H39" i="7"/>
  <c r="H38" i="7" s="1"/>
  <c r="H23" i="7" s="1"/>
  <c r="F39" i="7"/>
  <c r="D39" i="7"/>
  <c r="D38" i="7" s="1"/>
  <c r="D23" i="7" s="1"/>
  <c r="AZ38" i="7"/>
  <c r="AT38" i="7"/>
  <c r="AT25" i="7" s="1"/>
  <c r="AP38" i="7"/>
  <c r="AL38" i="7"/>
  <c r="AH38" i="7"/>
  <c r="AD38" i="7"/>
  <c r="AD25" i="7" s="1"/>
  <c r="Z38" i="7"/>
  <c r="V38" i="7"/>
  <c r="R38" i="7"/>
  <c r="N38" i="7"/>
  <c r="N25" i="7" s="1"/>
  <c r="J38" i="7"/>
  <c r="F38" i="7"/>
  <c r="AZ37" i="7"/>
  <c r="AZ36" i="7"/>
  <c r="BB35" i="7"/>
  <c r="AZ35" i="7"/>
  <c r="AV35" i="7"/>
  <c r="AT35" i="7"/>
  <c r="AR35" i="7"/>
  <c r="AP35" i="7"/>
  <c r="AN35" i="7"/>
  <c r="AL35" i="7"/>
  <c r="AJ35" i="7"/>
  <c r="AH35" i="7"/>
  <c r="AF35" i="7"/>
  <c r="AD35" i="7"/>
  <c r="AB35" i="7"/>
  <c r="Z35" i="7"/>
  <c r="X35" i="7"/>
  <c r="V35" i="7"/>
  <c r="T35" i="7"/>
  <c r="R35" i="7"/>
  <c r="P35" i="7"/>
  <c r="N35" i="7"/>
  <c r="L35" i="7"/>
  <c r="J35" i="7"/>
  <c r="H35" i="7"/>
  <c r="F35" i="7"/>
  <c r="D35" i="7"/>
  <c r="AZ34" i="7"/>
  <c r="AZ33" i="7"/>
  <c r="BB30" i="7"/>
  <c r="AV30" i="7"/>
  <c r="AT30" i="7"/>
  <c r="AT23" i="7" s="1"/>
  <c r="AR30" i="7"/>
  <c r="AP30" i="7"/>
  <c r="AP23" i="7" s="1"/>
  <c r="AN30" i="7"/>
  <c r="AL30" i="7"/>
  <c r="AL23" i="7" s="1"/>
  <c r="AJ30" i="7"/>
  <c r="AH30" i="7"/>
  <c r="AH23" i="7" s="1"/>
  <c r="AF30" i="7"/>
  <c r="AD30" i="7"/>
  <c r="AD23" i="7" s="1"/>
  <c r="AB30" i="7"/>
  <c r="Z30" i="7"/>
  <c r="Z23" i="7" s="1"/>
  <c r="X30" i="7"/>
  <c r="V30" i="7"/>
  <c r="V23" i="7" s="1"/>
  <c r="T30" i="7"/>
  <c r="R30" i="7"/>
  <c r="R23" i="7" s="1"/>
  <c r="P30" i="7"/>
  <c r="N30" i="7"/>
  <c r="N23" i="7" s="1"/>
  <c r="L30" i="7"/>
  <c r="J30" i="7"/>
  <c r="J23" i="7" s="1"/>
  <c r="H30" i="7"/>
  <c r="F30" i="7"/>
  <c r="F23" i="7" s="1"/>
  <c r="D30" i="7"/>
  <c r="AZ29" i="7"/>
  <c r="BC28" i="7"/>
  <c r="BB28" i="7"/>
  <c r="AW28" i="7"/>
  <c r="AU28" i="7"/>
  <c r="AT28" i="7"/>
  <c r="AS28" i="7"/>
  <c r="AQ28" i="7"/>
  <c r="AP28" i="7"/>
  <c r="AO28" i="7"/>
  <c r="AM28" i="7"/>
  <c r="AL28" i="7"/>
  <c r="AK28" i="7"/>
  <c r="AI28" i="7"/>
  <c r="AH28" i="7"/>
  <c r="AG28" i="7"/>
  <c r="AE28" i="7"/>
  <c r="AD28" i="7"/>
  <c r="AC28" i="7"/>
  <c r="AA28" i="7"/>
  <c r="Z28" i="7"/>
  <c r="Y28" i="7"/>
  <c r="W28" i="7"/>
  <c r="V28" i="7"/>
  <c r="U28" i="7"/>
  <c r="S28" i="7"/>
  <c r="R28" i="7"/>
  <c r="Q28" i="7"/>
  <c r="O28" i="7"/>
  <c r="N28" i="7"/>
  <c r="M28" i="7"/>
  <c r="K28" i="7"/>
  <c r="J28" i="7"/>
  <c r="I28" i="7"/>
  <c r="G28" i="7"/>
  <c r="F28" i="7"/>
  <c r="E28" i="7"/>
  <c r="BC27" i="7"/>
  <c r="BB27" i="7"/>
  <c r="AW27" i="7"/>
  <c r="AV27" i="7"/>
  <c r="AU27" i="7"/>
  <c r="AT27" i="7"/>
  <c r="AS27" i="7"/>
  <c r="AR27" i="7"/>
  <c r="AQ27" i="7"/>
  <c r="AP27" i="7"/>
  <c r="AO27" i="7"/>
  <c r="AN27" i="7"/>
  <c r="AM27" i="7"/>
  <c r="AL27" i="7"/>
  <c r="AK27" i="7"/>
  <c r="AJ27" i="7"/>
  <c r="AI27" i="7"/>
  <c r="AH27" i="7"/>
  <c r="AG27" i="7"/>
  <c r="AF27" i="7"/>
  <c r="AE27" i="7"/>
  <c r="AD27" i="7"/>
  <c r="AC27" i="7"/>
  <c r="AB27" i="7"/>
  <c r="AA27" i="7"/>
  <c r="Z27" i="7"/>
  <c r="Y27" i="7"/>
  <c r="X27" i="7"/>
  <c r="W27" i="7"/>
  <c r="V27" i="7"/>
  <c r="U27" i="7"/>
  <c r="T27" i="7"/>
  <c r="S27" i="7"/>
  <c r="R27" i="7"/>
  <c r="Q27" i="7"/>
  <c r="P27" i="7"/>
  <c r="O27" i="7"/>
  <c r="N27" i="7"/>
  <c r="M27" i="7"/>
  <c r="L27" i="7"/>
  <c r="K27" i="7"/>
  <c r="J27" i="7"/>
  <c r="I27" i="7"/>
  <c r="H27" i="7"/>
  <c r="G27" i="7"/>
  <c r="F27" i="7"/>
  <c r="E27" i="7"/>
  <c r="D27" i="7"/>
  <c r="BC26" i="7"/>
  <c r="AZ26" i="7"/>
  <c r="AW26" i="7"/>
  <c r="AU26" i="7"/>
  <c r="AT26" i="7"/>
  <c r="AS26" i="7"/>
  <c r="AQ26" i="7"/>
  <c r="AP26" i="7"/>
  <c r="AO26" i="7"/>
  <c r="AM26" i="7"/>
  <c r="AL26" i="7"/>
  <c r="AK26" i="7"/>
  <c r="AI26" i="7"/>
  <c r="AH26" i="7"/>
  <c r="AG26" i="7"/>
  <c r="AE26" i="7"/>
  <c r="AD26" i="7"/>
  <c r="AC26" i="7"/>
  <c r="AA26" i="7"/>
  <c r="Z26" i="7"/>
  <c r="Y26" i="7"/>
  <c r="W26" i="7"/>
  <c r="V26" i="7"/>
  <c r="U26" i="7"/>
  <c r="S26" i="7"/>
  <c r="R26" i="7"/>
  <c r="Q26" i="7"/>
  <c r="O26" i="7"/>
  <c r="N26" i="7"/>
  <c r="M26" i="7"/>
  <c r="K26" i="7"/>
  <c r="J26" i="7"/>
  <c r="I26" i="7"/>
  <c r="G26" i="7"/>
  <c r="F26" i="7"/>
  <c r="E26" i="7"/>
  <c r="BC25" i="7"/>
  <c r="AZ25" i="7"/>
  <c r="AW25" i="7"/>
  <c r="AV25" i="7"/>
  <c r="AU25" i="7"/>
  <c r="AS25" i="7"/>
  <c r="AR25" i="7"/>
  <c r="AQ25" i="7"/>
  <c r="AP25" i="7"/>
  <c r="AO25" i="7"/>
  <c r="AN25" i="7"/>
  <c r="AM25" i="7"/>
  <c r="AL25" i="7"/>
  <c r="AK25" i="7"/>
  <c r="AJ25" i="7"/>
  <c r="AI25" i="7"/>
  <c r="AH25" i="7"/>
  <c r="AG25" i="7"/>
  <c r="AF25" i="7"/>
  <c r="AE25" i="7"/>
  <c r="AC25" i="7"/>
  <c r="AB25" i="7"/>
  <c r="AA25" i="7"/>
  <c r="Z25" i="7"/>
  <c r="Y25" i="7"/>
  <c r="X25" i="7"/>
  <c r="W25" i="7"/>
  <c r="V25" i="7"/>
  <c r="U25" i="7"/>
  <c r="T25" i="7"/>
  <c r="S25" i="7"/>
  <c r="R25" i="7"/>
  <c r="Q25" i="7"/>
  <c r="P25" i="7"/>
  <c r="O25" i="7"/>
  <c r="M25" i="7"/>
  <c r="L25" i="7"/>
  <c r="K25" i="7"/>
  <c r="J25" i="7"/>
  <c r="I25" i="7"/>
  <c r="H25" i="7"/>
  <c r="G25" i="7"/>
  <c r="F25" i="7"/>
  <c r="E25" i="7"/>
  <c r="D25" i="7"/>
  <c r="BC24" i="7"/>
  <c r="AW24" i="7"/>
  <c r="AU24" i="7"/>
  <c r="AS24" i="7"/>
  <c r="AQ24" i="7"/>
  <c r="AO24" i="7"/>
  <c r="AM24" i="7"/>
  <c r="AK24" i="7"/>
  <c r="AI24" i="7"/>
  <c r="AG24" i="7"/>
  <c r="AE24" i="7"/>
  <c r="AC24" i="7"/>
  <c r="AA24" i="7"/>
  <c r="Y24" i="7"/>
  <c r="W24" i="7"/>
  <c r="U24" i="7"/>
  <c r="S24" i="7"/>
  <c r="Q24" i="7"/>
  <c r="O24" i="7"/>
  <c r="M24" i="7"/>
  <c r="K24" i="7"/>
  <c r="I24" i="7"/>
  <c r="G24" i="7"/>
  <c r="E24" i="7"/>
  <c r="BC23" i="7"/>
  <c r="BC22" i="7" s="1"/>
  <c r="AW23" i="7"/>
  <c r="AU23" i="7"/>
  <c r="AS23" i="7"/>
  <c r="AQ23" i="7"/>
  <c r="AO23" i="7"/>
  <c r="AM23" i="7"/>
  <c r="AK23" i="7"/>
  <c r="AI23" i="7"/>
  <c r="AG23" i="7"/>
  <c r="AE23" i="7"/>
  <c r="AC23" i="7"/>
  <c r="AA23" i="7"/>
  <c r="Y23" i="7"/>
  <c r="W23" i="7"/>
  <c r="U23" i="7"/>
  <c r="S23" i="7"/>
  <c r="Q23" i="7"/>
  <c r="O23" i="7"/>
  <c r="M23" i="7"/>
  <c r="K23" i="7"/>
  <c r="I23" i="7"/>
  <c r="G23" i="7"/>
  <c r="E23" i="7"/>
  <c r="AZ121" i="6"/>
  <c r="AZ120" i="6"/>
  <c r="AZ119" i="6"/>
  <c r="AZ116" i="6"/>
  <c r="BB111" i="6"/>
  <c r="AV111" i="6"/>
  <c r="AT111" i="6"/>
  <c r="AT28" i="6" s="1"/>
  <c r="AR111" i="6"/>
  <c r="AP111" i="6"/>
  <c r="AP28" i="6" s="1"/>
  <c r="AN111" i="6"/>
  <c r="AL111" i="6"/>
  <c r="AL28" i="6" s="1"/>
  <c r="AJ111" i="6"/>
  <c r="AH111" i="6"/>
  <c r="AH28" i="6" s="1"/>
  <c r="AF111" i="6"/>
  <c r="AD111" i="6"/>
  <c r="AD28" i="6" s="1"/>
  <c r="AB111" i="6"/>
  <c r="Z111" i="6"/>
  <c r="Z28" i="6" s="1"/>
  <c r="X111" i="6"/>
  <c r="V111" i="6"/>
  <c r="V28" i="6" s="1"/>
  <c r="T111" i="6"/>
  <c r="R111" i="6"/>
  <c r="R28" i="6" s="1"/>
  <c r="P111" i="6"/>
  <c r="N111" i="6"/>
  <c r="N28" i="6" s="1"/>
  <c r="L111" i="6"/>
  <c r="J111" i="6"/>
  <c r="J28" i="6" s="1"/>
  <c r="H111" i="6"/>
  <c r="F111" i="6"/>
  <c r="F28" i="6" s="1"/>
  <c r="D111" i="6"/>
  <c r="BB96" i="6"/>
  <c r="AZ96" i="6"/>
  <c r="AV96" i="6"/>
  <c r="AT96" i="6"/>
  <c r="AR96" i="6"/>
  <c r="AP96" i="6"/>
  <c r="AN96" i="6"/>
  <c r="AL96" i="6"/>
  <c r="AJ96" i="6"/>
  <c r="AH96" i="6"/>
  <c r="AF96" i="6"/>
  <c r="AD96" i="6"/>
  <c r="AB96" i="6"/>
  <c r="Z96" i="6"/>
  <c r="X96" i="6"/>
  <c r="V96" i="6"/>
  <c r="T96" i="6"/>
  <c r="R96" i="6"/>
  <c r="P96" i="6"/>
  <c r="N96" i="6"/>
  <c r="L96" i="6"/>
  <c r="J96" i="6"/>
  <c r="H96" i="6"/>
  <c r="F96" i="6"/>
  <c r="D96" i="6"/>
  <c r="BB93" i="6"/>
  <c r="AV93" i="6"/>
  <c r="AT93" i="6"/>
  <c r="AR93" i="6"/>
  <c r="AP93" i="6"/>
  <c r="AN93" i="6"/>
  <c r="AL93" i="6"/>
  <c r="AJ93" i="6"/>
  <c r="AH93" i="6"/>
  <c r="AF93" i="6"/>
  <c r="AD93" i="6"/>
  <c r="AB93" i="6"/>
  <c r="Z93" i="6"/>
  <c r="X93" i="6"/>
  <c r="V93" i="6"/>
  <c r="T93" i="6"/>
  <c r="R93" i="6"/>
  <c r="P93" i="6"/>
  <c r="N93" i="6"/>
  <c r="L93" i="6"/>
  <c r="J93" i="6"/>
  <c r="H93" i="6"/>
  <c r="F93" i="6"/>
  <c r="D93" i="6"/>
  <c r="D25" i="6" s="1"/>
  <c r="AZ92" i="6"/>
  <c r="AZ91" i="6"/>
  <c r="AZ90" i="6"/>
  <c r="AZ88" i="6"/>
  <c r="BB87" i="6"/>
  <c r="AZ87" i="6"/>
  <c r="AV87" i="6"/>
  <c r="AT87" i="6"/>
  <c r="AT86" i="6" s="1"/>
  <c r="AR87" i="6"/>
  <c r="AP87" i="6"/>
  <c r="AP86" i="6" s="1"/>
  <c r="AP85" i="6" s="1"/>
  <c r="AP84" i="6" s="1"/>
  <c r="AP83" i="6" s="1"/>
  <c r="AP82" i="6" s="1"/>
  <c r="AP81" i="6" s="1"/>
  <c r="AN87" i="6"/>
  <c r="AL87" i="6"/>
  <c r="AL86" i="6" s="1"/>
  <c r="AL85" i="6" s="1"/>
  <c r="AL84" i="6" s="1"/>
  <c r="AL83" i="6" s="1"/>
  <c r="AL82" i="6" s="1"/>
  <c r="AL81" i="6" s="1"/>
  <c r="AJ87" i="6"/>
  <c r="AH87" i="6"/>
  <c r="AH86" i="6" s="1"/>
  <c r="AH85" i="6" s="1"/>
  <c r="AH84" i="6" s="1"/>
  <c r="AH83" i="6" s="1"/>
  <c r="AH82" i="6" s="1"/>
  <c r="AH81" i="6" s="1"/>
  <c r="AF87" i="6"/>
  <c r="AD87" i="6"/>
  <c r="AD86" i="6" s="1"/>
  <c r="AB87" i="6"/>
  <c r="Z87" i="6"/>
  <c r="Z86" i="6" s="1"/>
  <c r="Z85" i="6" s="1"/>
  <c r="Z84" i="6" s="1"/>
  <c r="Z83" i="6" s="1"/>
  <c r="Z82" i="6" s="1"/>
  <c r="Z81" i="6" s="1"/>
  <c r="X87" i="6"/>
  <c r="V87" i="6"/>
  <c r="V86" i="6" s="1"/>
  <c r="V85" i="6" s="1"/>
  <c r="V84" i="6" s="1"/>
  <c r="V83" i="6" s="1"/>
  <c r="V82" i="6" s="1"/>
  <c r="V81" i="6" s="1"/>
  <c r="V80" i="6" s="1"/>
  <c r="T87" i="6"/>
  <c r="R87" i="6"/>
  <c r="R86" i="6" s="1"/>
  <c r="R85" i="6" s="1"/>
  <c r="R84" i="6" s="1"/>
  <c r="R83" i="6" s="1"/>
  <c r="R82" i="6" s="1"/>
  <c r="R81" i="6" s="1"/>
  <c r="P87" i="6"/>
  <c r="N87" i="6"/>
  <c r="N86" i="6" s="1"/>
  <c r="L87" i="6"/>
  <c r="J87" i="6"/>
  <c r="J86" i="6" s="1"/>
  <c r="J85" i="6" s="1"/>
  <c r="J84" i="6" s="1"/>
  <c r="J83" i="6" s="1"/>
  <c r="J82" i="6" s="1"/>
  <c r="J81" i="6" s="1"/>
  <c r="H87" i="6"/>
  <c r="F87" i="6"/>
  <c r="F86" i="6" s="1"/>
  <c r="F85" i="6" s="1"/>
  <c r="F84" i="6" s="1"/>
  <c r="F83" i="6" s="1"/>
  <c r="F82" i="6" s="1"/>
  <c r="F81" i="6" s="1"/>
  <c r="D87" i="6"/>
  <c r="BB86" i="6"/>
  <c r="BB85" i="6" s="1"/>
  <c r="BB84" i="6" s="1"/>
  <c r="BB83" i="6" s="1"/>
  <c r="BB82" i="6" s="1"/>
  <c r="BB81" i="6" s="1"/>
  <c r="AV86" i="6"/>
  <c r="AV85" i="6" s="1"/>
  <c r="AR86" i="6"/>
  <c r="AR85" i="6" s="1"/>
  <c r="AR84" i="6" s="1"/>
  <c r="AR83" i="6" s="1"/>
  <c r="AR82" i="6" s="1"/>
  <c r="AR81" i="6" s="1"/>
  <c r="AN86" i="6"/>
  <c r="AN85" i="6" s="1"/>
  <c r="AN84" i="6" s="1"/>
  <c r="AN83" i="6" s="1"/>
  <c r="AN82" i="6" s="1"/>
  <c r="AN81" i="6" s="1"/>
  <c r="AJ86" i="6"/>
  <c r="AJ85" i="6" s="1"/>
  <c r="AF86" i="6"/>
  <c r="AF85" i="6" s="1"/>
  <c r="AB86" i="6"/>
  <c r="AB85" i="6" s="1"/>
  <c r="AB84" i="6" s="1"/>
  <c r="AB83" i="6" s="1"/>
  <c r="AB82" i="6" s="1"/>
  <c r="AB81" i="6" s="1"/>
  <c r="X86" i="6"/>
  <c r="X85" i="6" s="1"/>
  <c r="X84" i="6" s="1"/>
  <c r="X83" i="6" s="1"/>
  <c r="X82" i="6" s="1"/>
  <c r="X81" i="6" s="1"/>
  <c r="T86" i="6"/>
  <c r="T85" i="6" s="1"/>
  <c r="P86" i="6"/>
  <c r="P85" i="6" s="1"/>
  <c r="L86" i="6"/>
  <c r="L85" i="6" s="1"/>
  <c r="L84" i="6" s="1"/>
  <c r="L83" i="6" s="1"/>
  <c r="L82" i="6" s="1"/>
  <c r="L81" i="6" s="1"/>
  <c r="H86" i="6"/>
  <c r="H85" i="6" s="1"/>
  <c r="H84" i="6" s="1"/>
  <c r="H83" i="6" s="1"/>
  <c r="H82" i="6" s="1"/>
  <c r="H81" i="6" s="1"/>
  <c r="D86" i="6"/>
  <c r="D85" i="6" s="1"/>
  <c r="AZ85" i="6"/>
  <c r="AT85" i="6"/>
  <c r="AT84" i="6" s="1"/>
  <c r="AT83" i="6" s="1"/>
  <c r="AT82" i="6" s="1"/>
  <c r="AT81" i="6" s="1"/>
  <c r="AD85" i="6"/>
  <c r="AD84" i="6" s="1"/>
  <c r="AD83" i="6" s="1"/>
  <c r="AD82" i="6" s="1"/>
  <c r="AD81" i="6" s="1"/>
  <c r="N85" i="6"/>
  <c r="N84" i="6" s="1"/>
  <c r="N83" i="6" s="1"/>
  <c r="N82" i="6" s="1"/>
  <c r="N81" i="6" s="1"/>
  <c r="AZ84" i="6"/>
  <c r="AV84" i="6"/>
  <c r="AV83" i="6" s="1"/>
  <c r="AV82" i="6" s="1"/>
  <c r="AV81" i="6" s="1"/>
  <c r="AJ84" i="6"/>
  <c r="AJ83" i="6" s="1"/>
  <c r="AJ82" i="6" s="1"/>
  <c r="AJ81" i="6" s="1"/>
  <c r="AF84" i="6"/>
  <c r="AF83" i="6" s="1"/>
  <c r="AF82" i="6" s="1"/>
  <c r="AF81" i="6" s="1"/>
  <c r="T84" i="6"/>
  <c r="T83" i="6" s="1"/>
  <c r="T82" i="6" s="1"/>
  <c r="T81" i="6" s="1"/>
  <c r="P84" i="6"/>
  <c r="P83" i="6" s="1"/>
  <c r="P82" i="6" s="1"/>
  <c r="P81" i="6" s="1"/>
  <c r="D84" i="6"/>
  <c r="D83" i="6" s="1"/>
  <c r="D82" i="6" s="1"/>
  <c r="D81" i="6" s="1"/>
  <c r="AZ83" i="6"/>
  <c r="AZ82" i="6"/>
  <c r="AZ81" i="6"/>
  <c r="AZ80" i="6"/>
  <c r="AZ79" i="6"/>
  <c r="AZ74" i="6"/>
  <c r="AZ71" i="6"/>
  <c r="AZ68" i="6"/>
  <c r="AZ67" i="6"/>
  <c r="AZ66" i="6"/>
  <c r="AZ65" i="6"/>
  <c r="AZ64" i="6"/>
  <c r="AZ63" i="6"/>
  <c r="AZ62" i="6"/>
  <c r="AZ59" i="6"/>
  <c r="AZ58" i="6"/>
  <c r="AZ57" i="6"/>
  <c r="AZ56" i="6"/>
  <c r="V56" i="6"/>
  <c r="V55" i="6" s="1"/>
  <c r="AZ54" i="6"/>
  <c r="BB52" i="6"/>
  <c r="BB51" i="6" s="1"/>
  <c r="AV52" i="6"/>
  <c r="AV51" i="6" s="1"/>
  <c r="AT52" i="6"/>
  <c r="AR52" i="6"/>
  <c r="AR51" i="6" s="1"/>
  <c r="AP52" i="6"/>
  <c r="AN52" i="6"/>
  <c r="AN51" i="6" s="1"/>
  <c r="AL52" i="6"/>
  <c r="AJ52" i="6"/>
  <c r="AJ51" i="6" s="1"/>
  <c r="AH52" i="6"/>
  <c r="AF52" i="6"/>
  <c r="AF51" i="6" s="1"/>
  <c r="AD52" i="6"/>
  <c r="AB52" i="6"/>
  <c r="AB51" i="6" s="1"/>
  <c r="Z52" i="6"/>
  <c r="X52" i="6"/>
  <c r="X51" i="6" s="1"/>
  <c r="V52" i="6"/>
  <c r="T52" i="6"/>
  <c r="T51" i="6" s="1"/>
  <c r="R52" i="6"/>
  <c r="P52" i="6"/>
  <c r="P51" i="6" s="1"/>
  <c r="N52" i="6"/>
  <c r="L52" i="6"/>
  <c r="L51" i="6" s="1"/>
  <c r="J52" i="6"/>
  <c r="H52" i="6"/>
  <c r="H51" i="6" s="1"/>
  <c r="F52" i="6"/>
  <c r="D52" i="6"/>
  <c r="D51" i="6" s="1"/>
  <c r="AT51" i="6"/>
  <c r="AP51" i="6"/>
  <c r="AL51" i="6"/>
  <c r="AH51" i="6"/>
  <c r="AD51" i="6"/>
  <c r="Z51" i="6"/>
  <c r="V51" i="6"/>
  <c r="R51" i="6"/>
  <c r="N51" i="6"/>
  <c r="J51" i="6"/>
  <c r="F51" i="6"/>
  <c r="AZ49" i="6"/>
  <c r="AZ48" i="6"/>
  <c r="BB47" i="6"/>
  <c r="AZ47" i="6"/>
  <c r="AV47" i="6"/>
  <c r="AT47" i="6"/>
  <c r="AR47" i="6"/>
  <c r="AP47" i="6"/>
  <c r="AN47" i="6"/>
  <c r="AL47" i="6"/>
  <c r="AJ47" i="6"/>
  <c r="AH47" i="6"/>
  <c r="AF47" i="6"/>
  <c r="AD47" i="6"/>
  <c r="AB47" i="6"/>
  <c r="Z47" i="6"/>
  <c r="X47" i="6"/>
  <c r="V47" i="6"/>
  <c r="T47" i="6"/>
  <c r="R47" i="6"/>
  <c r="P47" i="6"/>
  <c r="N47" i="6"/>
  <c r="L47" i="6"/>
  <c r="J47" i="6"/>
  <c r="H47" i="6"/>
  <c r="F47" i="6"/>
  <c r="D47" i="6"/>
  <c r="AZ46" i="6"/>
  <c r="AZ45" i="6"/>
  <c r="AZ44" i="6"/>
  <c r="BB43" i="6"/>
  <c r="AZ43" i="6"/>
  <c r="AV43" i="6"/>
  <c r="AT43" i="6"/>
  <c r="AR43" i="6"/>
  <c r="AP43" i="6"/>
  <c r="AN43" i="6"/>
  <c r="AL43" i="6"/>
  <c r="AJ43" i="6"/>
  <c r="AH43" i="6"/>
  <c r="AF43" i="6"/>
  <c r="AD43" i="6"/>
  <c r="AB43" i="6"/>
  <c r="Z43" i="6"/>
  <c r="X43" i="6"/>
  <c r="V43" i="6"/>
  <c r="T43" i="6"/>
  <c r="R43" i="6"/>
  <c r="P43" i="6"/>
  <c r="N43" i="6"/>
  <c r="L43" i="6"/>
  <c r="J43" i="6"/>
  <c r="H43" i="6"/>
  <c r="F43" i="6"/>
  <c r="D43" i="6"/>
  <c r="AZ42" i="6"/>
  <c r="AZ41" i="6"/>
  <c r="AZ40" i="6"/>
  <c r="BB39" i="6"/>
  <c r="AZ39" i="6"/>
  <c r="AV39" i="6"/>
  <c r="AT39" i="6"/>
  <c r="AT38" i="6" s="1"/>
  <c r="AT25" i="6" s="1"/>
  <c r="AR39" i="6"/>
  <c r="AP39" i="6"/>
  <c r="AP38" i="6" s="1"/>
  <c r="AP25" i="6" s="1"/>
  <c r="AN39" i="6"/>
  <c r="AL39" i="6"/>
  <c r="AL38" i="6" s="1"/>
  <c r="AL25" i="6" s="1"/>
  <c r="AJ39" i="6"/>
  <c r="AH39" i="6"/>
  <c r="AH38" i="6" s="1"/>
  <c r="AH25" i="6" s="1"/>
  <c r="AF39" i="6"/>
  <c r="AD39" i="6"/>
  <c r="AD38" i="6" s="1"/>
  <c r="AD25" i="6" s="1"/>
  <c r="AB39" i="6"/>
  <c r="Z39" i="6"/>
  <c r="Z38" i="6" s="1"/>
  <c r="Z25" i="6" s="1"/>
  <c r="X39" i="6"/>
  <c r="V39" i="6"/>
  <c r="V38" i="6" s="1"/>
  <c r="V25" i="6" s="1"/>
  <c r="T39" i="6"/>
  <c r="R39" i="6"/>
  <c r="R38" i="6" s="1"/>
  <c r="R25" i="6" s="1"/>
  <c r="P39" i="6"/>
  <c r="N39" i="6"/>
  <c r="N38" i="6" s="1"/>
  <c r="N25" i="6" s="1"/>
  <c r="L39" i="6"/>
  <c r="J39" i="6"/>
  <c r="J38" i="6" s="1"/>
  <c r="J25" i="6" s="1"/>
  <c r="H39" i="6"/>
  <c r="F39" i="6"/>
  <c r="F38" i="6" s="1"/>
  <c r="F25" i="6" s="1"/>
  <c r="D39" i="6"/>
  <c r="BB38" i="6"/>
  <c r="AZ38" i="6"/>
  <c r="AV38" i="6"/>
  <c r="AV25" i="6" s="1"/>
  <c r="AR38" i="6"/>
  <c r="AR25" i="6" s="1"/>
  <c r="AN38" i="6"/>
  <c r="AN25" i="6" s="1"/>
  <c r="AJ38" i="6"/>
  <c r="AJ25" i="6" s="1"/>
  <c r="AF38" i="6"/>
  <c r="AF25" i="6" s="1"/>
  <c r="AB38" i="6"/>
  <c r="AB25" i="6" s="1"/>
  <c r="X38" i="6"/>
  <c r="X25" i="6" s="1"/>
  <c r="T38" i="6"/>
  <c r="T25" i="6" s="1"/>
  <c r="P38" i="6"/>
  <c r="P25" i="6" s="1"/>
  <c r="L38" i="6"/>
  <c r="L25" i="6" s="1"/>
  <c r="H38" i="6"/>
  <c r="H25" i="6" s="1"/>
  <c r="D38" i="6"/>
  <c r="AZ37" i="6"/>
  <c r="AZ36" i="6"/>
  <c r="BB35" i="6"/>
  <c r="AZ35" i="6"/>
  <c r="AV35" i="6"/>
  <c r="AT35" i="6"/>
  <c r="AR35" i="6"/>
  <c r="AP35" i="6"/>
  <c r="AN35" i="6"/>
  <c r="AL35" i="6"/>
  <c r="AJ35" i="6"/>
  <c r="AH35" i="6"/>
  <c r="AF35" i="6"/>
  <c r="AD35" i="6"/>
  <c r="AB35" i="6"/>
  <c r="Z35" i="6"/>
  <c r="X35" i="6"/>
  <c r="V35" i="6"/>
  <c r="T35" i="6"/>
  <c r="R35" i="6"/>
  <c r="P35" i="6"/>
  <c r="N35" i="6"/>
  <c r="L35" i="6"/>
  <c r="J35" i="6"/>
  <c r="H35" i="6"/>
  <c r="F35" i="6"/>
  <c r="D35" i="6"/>
  <c r="AZ34" i="6"/>
  <c r="AZ33" i="6"/>
  <c r="BB30" i="6"/>
  <c r="AV30" i="6"/>
  <c r="AT30" i="6"/>
  <c r="AT23" i="6" s="1"/>
  <c r="AR30" i="6"/>
  <c r="AR23" i="6" s="1"/>
  <c r="AP30" i="6"/>
  <c r="AN30" i="6"/>
  <c r="AL30" i="6"/>
  <c r="AL23" i="6" s="1"/>
  <c r="AJ30" i="6"/>
  <c r="AJ23" i="6" s="1"/>
  <c r="AH30" i="6"/>
  <c r="AF30" i="6"/>
  <c r="AD30" i="6"/>
  <c r="AD23" i="6" s="1"/>
  <c r="AB30" i="6"/>
  <c r="AB23" i="6" s="1"/>
  <c r="Z30" i="6"/>
  <c r="X30" i="6"/>
  <c r="V30" i="6"/>
  <c r="V23" i="6" s="1"/>
  <c r="T30" i="6"/>
  <c r="T23" i="6" s="1"/>
  <c r="R30" i="6"/>
  <c r="P30" i="6"/>
  <c r="N30" i="6"/>
  <c r="N23" i="6" s="1"/>
  <c r="L30" i="6"/>
  <c r="L23" i="6" s="1"/>
  <c r="J30" i="6"/>
  <c r="H30" i="6"/>
  <c r="F30" i="6"/>
  <c r="F23" i="6" s="1"/>
  <c r="D30" i="6"/>
  <c r="D23" i="6" s="1"/>
  <c r="AZ29" i="6"/>
  <c r="BC28" i="6"/>
  <c r="BB28" i="6"/>
  <c r="AW28" i="6"/>
  <c r="AV28" i="6"/>
  <c r="AU28" i="6"/>
  <c r="AS28" i="6"/>
  <c r="AR28" i="6"/>
  <c r="AQ28" i="6"/>
  <c r="AO28" i="6"/>
  <c r="AN28" i="6"/>
  <c r="AM28" i="6"/>
  <c r="AK28" i="6"/>
  <c r="AJ28" i="6"/>
  <c r="AI28" i="6"/>
  <c r="AG28" i="6"/>
  <c r="AF28" i="6"/>
  <c r="AE28" i="6"/>
  <c r="AC28" i="6"/>
  <c r="AB28" i="6"/>
  <c r="AA28" i="6"/>
  <c r="Y28" i="6"/>
  <c r="X28" i="6"/>
  <c r="W28" i="6"/>
  <c r="U28" i="6"/>
  <c r="T28" i="6"/>
  <c r="S28" i="6"/>
  <c r="Q28" i="6"/>
  <c r="P28" i="6"/>
  <c r="O28" i="6"/>
  <c r="M28" i="6"/>
  <c r="L28" i="6"/>
  <c r="K28" i="6"/>
  <c r="I28" i="6"/>
  <c r="H28" i="6"/>
  <c r="G28" i="6"/>
  <c r="E28" i="6"/>
  <c r="D28" i="6"/>
  <c r="BC27" i="6"/>
  <c r="BB27" i="6"/>
  <c r="AW27" i="6"/>
  <c r="AV27" i="6"/>
  <c r="AU27" i="6"/>
  <c r="AT27" i="6"/>
  <c r="AS27" i="6"/>
  <c r="AR27" i="6"/>
  <c r="AQ27" i="6"/>
  <c r="AP27" i="6"/>
  <c r="AO27" i="6"/>
  <c r="AN27" i="6"/>
  <c r="AM27" i="6"/>
  <c r="AL27" i="6"/>
  <c r="AK27" i="6"/>
  <c r="AJ27" i="6"/>
  <c r="AI27" i="6"/>
  <c r="AH27" i="6"/>
  <c r="AG27" i="6"/>
  <c r="AF27" i="6"/>
  <c r="AE27" i="6"/>
  <c r="AD27" i="6"/>
  <c r="AC27" i="6"/>
  <c r="AB27" i="6"/>
  <c r="AA27" i="6"/>
  <c r="Z27" i="6"/>
  <c r="Y27" i="6"/>
  <c r="X27" i="6"/>
  <c r="W27" i="6"/>
  <c r="V27" i="6"/>
  <c r="U27" i="6"/>
  <c r="T27" i="6"/>
  <c r="S27" i="6"/>
  <c r="R27" i="6"/>
  <c r="Q27" i="6"/>
  <c r="P27" i="6"/>
  <c r="O27" i="6"/>
  <c r="N27" i="6"/>
  <c r="M27" i="6"/>
  <c r="L27" i="6"/>
  <c r="K27" i="6"/>
  <c r="J27" i="6"/>
  <c r="I27" i="6"/>
  <c r="H27" i="6"/>
  <c r="G27" i="6"/>
  <c r="F27" i="6"/>
  <c r="E27" i="6"/>
  <c r="D27" i="6"/>
  <c r="BC26" i="6"/>
  <c r="BB26" i="6"/>
  <c r="AZ26" i="6"/>
  <c r="AW26" i="6"/>
  <c r="AV26" i="6"/>
  <c r="AU26" i="6"/>
  <c r="AT26" i="6"/>
  <c r="AS26" i="6"/>
  <c r="AR26" i="6"/>
  <c r="AQ26" i="6"/>
  <c r="AP26" i="6"/>
  <c r="AO26" i="6"/>
  <c r="AN26" i="6"/>
  <c r="AM26" i="6"/>
  <c r="AL26" i="6"/>
  <c r="AK26" i="6"/>
  <c r="AJ26" i="6"/>
  <c r="AI26" i="6"/>
  <c r="AH26" i="6"/>
  <c r="AG26" i="6"/>
  <c r="AF26" i="6"/>
  <c r="AE26" i="6"/>
  <c r="AD26" i="6"/>
  <c r="AC26" i="6"/>
  <c r="AB26" i="6"/>
  <c r="AA26" i="6"/>
  <c r="Z26" i="6"/>
  <c r="Y26" i="6"/>
  <c r="X26" i="6"/>
  <c r="W26" i="6"/>
  <c r="V26" i="6"/>
  <c r="U26" i="6"/>
  <c r="T26" i="6"/>
  <c r="S26" i="6"/>
  <c r="R26" i="6"/>
  <c r="Q26" i="6"/>
  <c r="P26" i="6"/>
  <c r="O26" i="6"/>
  <c r="N26" i="6"/>
  <c r="M26" i="6"/>
  <c r="L26" i="6"/>
  <c r="K26" i="6"/>
  <c r="J26" i="6"/>
  <c r="I26" i="6"/>
  <c r="H26" i="6"/>
  <c r="G26" i="6"/>
  <c r="F26" i="6"/>
  <c r="E26" i="6"/>
  <c r="D26" i="6"/>
  <c r="BC25" i="6"/>
  <c r="BB25" i="6"/>
  <c r="AZ25" i="6"/>
  <c r="AW25" i="6"/>
  <c r="AU25" i="6"/>
  <c r="AS25" i="6"/>
  <c r="AQ25" i="6"/>
  <c r="AO25" i="6"/>
  <c r="AM25" i="6"/>
  <c r="AK25" i="6"/>
  <c r="AI25" i="6"/>
  <c r="AG25" i="6"/>
  <c r="AE25" i="6"/>
  <c r="AC25" i="6"/>
  <c r="AA25" i="6"/>
  <c r="Y25" i="6"/>
  <c r="W25" i="6"/>
  <c r="U25" i="6"/>
  <c r="S25" i="6"/>
  <c r="Q25" i="6"/>
  <c r="O25" i="6"/>
  <c r="M25" i="6"/>
  <c r="K25" i="6"/>
  <c r="I25" i="6"/>
  <c r="G25" i="6"/>
  <c r="E25" i="6"/>
  <c r="BC24" i="6"/>
  <c r="AW24" i="6"/>
  <c r="AU24" i="6"/>
  <c r="AS24" i="6"/>
  <c r="AQ24" i="6"/>
  <c r="AO24" i="6"/>
  <c r="AM24" i="6"/>
  <c r="AK24" i="6"/>
  <c r="AI24" i="6"/>
  <c r="AG24" i="6"/>
  <c r="AE24" i="6"/>
  <c r="AC24" i="6"/>
  <c r="AA24" i="6"/>
  <c r="Y24" i="6"/>
  <c r="W24" i="6"/>
  <c r="U24" i="6"/>
  <c r="S24" i="6"/>
  <c r="Q24" i="6"/>
  <c r="O24" i="6"/>
  <c r="M24" i="6"/>
  <c r="K24" i="6"/>
  <c r="I24" i="6"/>
  <c r="G24" i="6"/>
  <c r="E24" i="6"/>
  <c r="BC23" i="6"/>
  <c r="BB23" i="6"/>
  <c r="AW23" i="6"/>
  <c r="AU23" i="6"/>
  <c r="AS23" i="6"/>
  <c r="AQ23" i="6"/>
  <c r="AO23" i="6"/>
  <c r="AM23" i="6"/>
  <c r="AK23" i="6"/>
  <c r="AI23" i="6"/>
  <c r="AG23" i="6"/>
  <c r="AE23" i="6"/>
  <c r="AC23" i="6"/>
  <c r="AA23" i="6"/>
  <c r="Y23" i="6"/>
  <c r="W23" i="6"/>
  <c r="U23" i="6"/>
  <c r="S23" i="6"/>
  <c r="Q23" i="6"/>
  <c r="O23" i="6"/>
  <c r="M23" i="6"/>
  <c r="K23" i="6"/>
  <c r="I23" i="6"/>
  <c r="G23" i="6"/>
  <c r="E23" i="6"/>
  <c r="BC22" i="6"/>
  <c r="AZ122" i="5"/>
  <c r="AZ121" i="5"/>
  <c r="AZ120" i="5"/>
  <c r="AZ118" i="5"/>
  <c r="AZ113" i="5"/>
  <c r="BB111" i="5"/>
  <c r="AY111" i="5"/>
  <c r="AX111" i="5"/>
  <c r="AV111" i="5"/>
  <c r="AV28" i="5" s="1"/>
  <c r="AT111" i="5"/>
  <c r="AR111" i="5"/>
  <c r="AR28" i="5" s="1"/>
  <c r="AP111" i="5"/>
  <c r="AN111" i="5"/>
  <c r="AN28" i="5" s="1"/>
  <c r="AL111" i="5"/>
  <c r="AJ111" i="5"/>
  <c r="AJ28" i="5" s="1"/>
  <c r="AH111" i="5"/>
  <c r="AF111" i="5"/>
  <c r="AF28" i="5" s="1"/>
  <c r="AD111" i="5"/>
  <c r="AB111" i="5"/>
  <c r="AB28" i="5" s="1"/>
  <c r="Z111" i="5"/>
  <c r="X111" i="5"/>
  <c r="X28" i="5" s="1"/>
  <c r="V111" i="5"/>
  <c r="T111" i="5"/>
  <c r="T28" i="5" s="1"/>
  <c r="R111" i="5"/>
  <c r="P111" i="5"/>
  <c r="P28" i="5" s="1"/>
  <c r="N111" i="5"/>
  <c r="L111" i="5"/>
  <c r="L28" i="5" s="1"/>
  <c r="BB96" i="5"/>
  <c r="AZ96" i="5"/>
  <c r="AX96" i="5"/>
  <c r="AV96" i="5"/>
  <c r="AT96" i="5"/>
  <c r="AR96" i="5"/>
  <c r="AP96" i="5"/>
  <c r="AN96" i="5"/>
  <c r="AL96" i="5"/>
  <c r="AJ96" i="5"/>
  <c r="AH96" i="5"/>
  <c r="AF96" i="5"/>
  <c r="AD96" i="5"/>
  <c r="AB96" i="5"/>
  <c r="Z96" i="5"/>
  <c r="X96" i="5"/>
  <c r="V96" i="5"/>
  <c r="T96" i="5"/>
  <c r="R96" i="5"/>
  <c r="P96" i="5"/>
  <c r="N96" i="5"/>
  <c r="L96" i="5"/>
  <c r="J96" i="5"/>
  <c r="H96" i="5"/>
  <c r="F96" i="5"/>
  <c r="D96" i="5"/>
  <c r="BB93" i="5"/>
  <c r="AX93" i="5"/>
  <c r="AV93" i="5"/>
  <c r="AT93" i="5"/>
  <c r="AR93" i="5"/>
  <c r="AP93" i="5"/>
  <c r="AN93" i="5"/>
  <c r="AL93" i="5"/>
  <c r="AJ93" i="5"/>
  <c r="AH93" i="5"/>
  <c r="AF93" i="5"/>
  <c r="AD93" i="5"/>
  <c r="AB93" i="5"/>
  <c r="Z93" i="5"/>
  <c r="X93" i="5"/>
  <c r="V93" i="5"/>
  <c r="T93" i="5"/>
  <c r="R93" i="5"/>
  <c r="P93" i="5"/>
  <c r="N93" i="5"/>
  <c r="L93" i="5"/>
  <c r="J93" i="5"/>
  <c r="H93" i="5"/>
  <c r="F93" i="5"/>
  <c r="D93" i="5"/>
  <c r="AZ92" i="5"/>
  <c r="AZ90" i="5"/>
  <c r="BB87" i="5"/>
  <c r="AX87" i="5"/>
  <c r="AX86" i="5" s="1"/>
  <c r="AX85" i="5" s="1"/>
  <c r="AX84" i="5" s="1"/>
  <c r="AX83" i="5" s="1"/>
  <c r="AX82" i="5" s="1"/>
  <c r="AX81" i="5" s="1"/>
  <c r="AV87" i="5"/>
  <c r="AT87" i="5"/>
  <c r="AT86" i="5" s="1"/>
  <c r="AT85" i="5" s="1"/>
  <c r="AT84" i="5" s="1"/>
  <c r="AT83" i="5" s="1"/>
  <c r="AT82" i="5" s="1"/>
  <c r="AT81" i="5" s="1"/>
  <c r="AR87" i="5"/>
  <c r="AR86" i="5" s="1"/>
  <c r="AR85" i="5" s="1"/>
  <c r="AR84" i="5" s="1"/>
  <c r="AR83" i="5" s="1"/>
  <c r="AR82" i="5" s="1"/>
  <c r="AR81" i="5" s="1"/>
  <c r="AR80" i="5" s="1"/>
  <c r="AR79" i="5" s="1"/>
  <c r="AP87" i="5"/>
  <c r="AN87" i="5"/>
  <c r="AL87" i="5"/>
  <c r="AJ87" i="5"/>
  <c r="AJ86" i="5" s="1"/>
  <c r="AJ85" i="5" s="1"/>
  <c r="AJ84" i="5" s="1"/>
  <c r="AJ83" i="5" s="1"/>
  <c r="AJ82" i="5" s="1"/>
  <c r="AJ81" i="5" s="1"/>
  <c r="AJ80" i="5" s="1"/>
  <c r="AH87" i="5"/>
  <c r="AH86" i="5" s="1"/>
  <c r="AH85" i="5" s="1"/>
  <c r="AH84" i="5" s="1"/>
  <c r="AH83" i="5" s="1"/>
  <c r="AH82" i="5" s="1"/>
  <c r="AH81" i="5" s="1"/>
  <c r="AF87" i="5"/>
  <c r="AD87" i="5"/>
  <c r="AD86" i="5" s="1"/>
  <c r="AD85" i="5" s="1"/>
  <c r="AD84" i="5" s="1"/>
  <c r="AD83" i="5" s="1"/>
  <c r="AD82" i="5" s="1"/>
  <c r="AD81" i="5" s="1"/>
  <c r="AB87" i="5"/>
  <c r="AB86" i="5" s="1"/>
  <c r="AB85" i="5" s="1"/>
  <c r="AB84" i="5" s="1"/>
  <c r="AB83" i="5" s="1"/>
  <c r="AB82" i="5" s="1"/>
  <c r="AB81" i="5" s="1"/>
  <c r="AB80" i="5" s="1"/>
  <c r="Z87" i="5"/>
  <c r="Z86" i="5" s="1"/>
  <c r="Z85" i="5" s="1"/>
  <c r="Z84" i="5" s="1"/>
  <c r="Z83" i="5" s="1"/>
  <c r="Z82" i="5" s="1"/>
  <c r="Z81" i="5" s="1"/>
  <c r="X87" i="5"/>
  <c r="V87" i="5"/>
  <c r="T87" i="5"/>
  <c r="T86" i="5" s="1"/>
  <c r="T85" i="5" s="1"/>
  <c r="T84" i="5" s="1"/>
  <c r="T83" i="5" s="1"/>
  <c r="T82" i="5" s="1"/>
  <c r="T81" i="5" s="1"/>
  <c r="T80" i="5" s="1"/>
  <c r="R87" i="5"/>
  <c r="R86" i="5" s="1"/>
  <c r="R85" i="5" s="1"/>
  <c r="R84" i="5" s="1"/>
  <c r="R83" i="5" s="1"/>
  <c r="R82" i="5" s="1"/>
  <c r="R81" i="5" s="1"/>
  <c r="P87" i="5"/>
  <c r="N87" i="5"/>
  <c r="N86" i="5" s="1"/>
  <c r="N85" i="5" s="1"/>
  <c r="N84" i="5" s="1"/>
  <c r="N83" i="5" s="1"/>
  <c r="N82" i="5" s="1"/>
  <c r="N81" i="5" s="1"/>
  <c r="L87" i="5"/>
  <c r="L86" i="5" s="1"/>
  <c r="L85" i="5" s="1"/>
  <c r="L84" i="5" s="1"/>
  <c r="L83" i="5" s="1"/>
  <c r="L82" i="5" s="1"/>
  <c r="L81" i="5" s="1"/>
  <c r="L80" i="5" s="1"/>
  <c r="J87" i="5"/>
  <c r="H87" i="5"/>
  <c r="F87" i="5"/>
  <c r="D87" i="5"/>
  <c r="D86" i="5" s="1"/>
  <c r="D85" i="5" s="1"/>
  <c r="D84" i="5" s="1"/>
  <c r="D83" i="5" s="1"/>
  <c r="D82" i="5" s="1"/>
  <c r="D81" i="5" s="1"/>
  <c r="D80" i="5" s="1"/>
  <c r="BB86" i="5"/>
  <c r="BB85" i="5" s="1"/>
  <c r="BB84" i="5" s="1"/>
  <c r="BB83" i="5" s="1"/>
  <c r="BB82" i="5" s="1"/>
  <c r="BB81" i="5" s="1"/>
  <c r="AV86" i="5"/>
  <c r="AV85" i="5" s="1"/>
  <c r="AV84" i="5" s="1"/>
  <c r="AV83" i="5" s="1"/>
  <c r="AV82" i="5" s="1"/>
  <c r="AV81" i="5" s="1"/>
  <c r="AP86" i="5"/>
  <c r="AP85" i="5" s="1"/>
  <c r="AP84" i="5" s="1"/>
  <c r="AP83" i="5" s="1"/>
  <c r="AP82" i="5" s="1"/>
  <c r="AP81" i="5" s="1"/>
  <c r="AN86" i="5"/>
  <c r="AN85" i="5" s="1"/>
  <c r="AN84" i="5" s="1"/>
  <c r="AN83" i="5" s="1"/>
  <c r="AN82" i="5" s="1"/>
  <c r="AN81" i="5" s="1"/>
  <c r="AL86" i="5"/>
  <c r="AF86" i="5"/>
  <c r="AF85" i="5" s="1"/>
  <c r="AF84" i="5" s="1"/>
  <c r="AF83" i="5" s="1"/>
  <c r="AF82" i="5" s="1"/>
  <c r="AF81" i="5" s="1"/>
  <c r="X86" i="5"/>
  <c r="X85" i="5" s="1"/>
  <c r="X84" i="5" s="1"/>
  <c r="X83" i="5" s="1"/>
  <c r="X82" i="5" s="1"/>
  <c r="X81" i="5" s="1"/>
  <c r="V86" i="5"/>
  <c r="P86" i="5"/>
  <c r="P85" i="5" s="1"/>
  <c r="P84" i="5" s="1"/>
  <c r="P83" i="5" s="1"/>
  <c r="P82" i="5" s="1"/>
  <c r="P81" i="5" s="1"/>
  <c r="P80" i="5" s="1"/>
  <c r="P79" i="5" s="1"/>
  <c r="P77" i="5" s="1"/>
  <c r="J86" i="5"/>
  <c r="J85" i="5" s="1"/>
  <c r="J84" i="5" s="1"/>
  <c r="J83" i="5" s="1"/>
  <c r="J82" i="5" s="1"/>
  <c r="J81" i="5" s="1"/>
  <c r="H86" i="5"/>
  <c r="H85" i="5" s="1"/>
  <c r="H84" i="5" s="1"/>
  <c r="H83" i="5" s="1"/>
  <c r="H82" i="5" s="1"/>
  <c r="H81" i="5" s="1"/>
  <c r="H80" i="5" s="1"/>
  <c r="H79" i="5" s="1"/>
  <c r="F86" i="5"/>
  <c r="AZ85" i="5"/>
  <c r="AL85" i="5"/>
  <c r="AL84" i="5" s="1"/>
  <c r="AL83" i="5" s="1"/>
  <c r="AL82" i="5" s="1"/>
  <c r="AL81" i="5" s="1"/>
  <c r="V85" i="5"/>
  <c r="V84" i="5" s="1"/>
  <c r="V83" i="5" s="1"/>
  <c r="V82" i="5" s="1"/>
  <c r="V81" i="5" s="1"/>
  <c r="V80" i="5" s="1"/>
  <c r="F85" i="5"/>
  <c r="F84" i="5" s="1"/>
  <c r="F83" i="5" s="1"/>
  <c r="F82" i="5" s="1"/>
  <c r="F81" i="5" s="1"/>
  <c r="AZ84" i="5"/>
  <c r="AZ83" i="5"/>
  <c r="AZ82" i="5"/>
  <c r="AZ81" i="5"/>
  <c r="AZ80" i="5"/>
  <c r="AZ79" i="5"/>
  <c r="AJ79" i="5"/>
  <c r="AJ77" i="5" s="1"/>
  <c r="AB79" i="5"/>
  <c r="AB77" i="5" s="1"/>
  <c r="T79" i="5"/>
  <c r="L79" i="5"/>
  <c r="D79" i="5"/>
  <c r="D77" i="5" s="1"/>
  <c r="AR78" i="5"/>
  <c r="AJ78" i="5"/>
  <c r="AB78" i="5"/>
  <c r="T78" i="5"/>
  <c r="T76" i="5" s="1"/>
  <c r="L78" i="5"/>
  <c r="H78" i="5"/>
  <c r="D78" i="5"/>
  <c r="AR77" i="5"/>
  <c r="AR71" i="5" s="1"/>
  <c r="T77" i="5"/>
  <c r="T71" i="5" s="1"/>
  <c r="L77" i="5"/>
  <c r="L71" i="5" s="1"/>
  <c r="L56" i="5" s="1"/>
  <c r="L55" i="5" s="1"/>
  <c r="H77" i="5"/>
  <c r="H76" i="5" s="1"/>
  <c r="AR76" i="5"/>
  <c r="L76" i="5"/>
  <c r="AZ74" i="5"/>
  <c r="AR74" i="5"/>
  <c r="AR73" i="5" s="1"/>
  <c r="AJ74" i="5"/>
  <c r="AB74" i="5"/>
  <c r="AB73" i="5" s="1"/>
  <c r="T74" i="5"/>
  <c r="T73" i="5" s="1"/>
  <c r="P74" i="5"/>
  <c r="P73" i="5" s="1"/>
  <c r="L74" i="5"/>
  <c r="H74" i="5"/>
  <c r="H73" i="5" s="1"/>
  <c r="D74" i="5"/>
  <c r="D73" i="5" s="1"/>
  <c r="AZ73" i="5"/>
  <c r="AJ73" i="5"/>
  <c r="L73" i="5"/>
  <c r="AZ71" i="5"/>
  <c r="AZ68" i="5"/>
  <c r="AZ67" i="5"/>
  <c r="AZ66" i="5"/>
  <c r="AZ64" i="5"/>
  <c r="AZ63" i="5"/>
  <c r="AZ62" i="5"/>
  <c r="AZ59" i="5"/>
  <c r="AZ58" i="5"/>
  <c r="AZ57" i="5"/>
  <c r="V56" i="5"/>
  <c r="V55" i="5"/>
  <c r="AZ54" i="5"/>
  <c r="BB52" i="5"/>
  <c r="AZ52" i="5"/>
  <c r="AX52" i="5"/>
  <c r="AX51" i="5" s="1"/>
  <c r="AV52" i="5"/>
  <c r="AV51" i="5" s="1"/>
  <c r="AT52" i="5"/>
  <c r="AR52" i="5"/>
  <c r="AR51" i="5" s="1"/>
  <c r="AP52" i="5"/>
  <c r="AP51" i="5" s="1"/>
  <c r="AN52" i="5"/>
  <c r="AL52" i="5"/>
  <c r="AJ52" i="5"/>
  <c r="AH52" i="5"/>
  <c r="AH51" i="5" s="1"/>
  <c r="AF52" i="5"/>
  <c r="AF51" i="5" s="1"/>
  <c r="AD52" i="5"/>
  <c r="AB52" i="5"/>
  <c r="AB51" i="5" s="1"/>
  <c r="Z52" i="5"/>
  <c r="Z51" i="5" s="1"/>
  <c r="X52" i="5"/>
  <c r="V52" i="5"/>
  <c r="T52" i="5"/>
  <c r="T51" i="5" s="1"/>
  <c r="R52" i="5"/>
  <c r="R51" i="5" s="1"/>
  <c r="P52" i="5"/>
  <c r="P51" i="5" s="1"/>
  <c r="N52" i="5"/>
  <c r="L52" i="5"/>
  <c r="L51" i="5" s="1"/>
  <c r="J52" i="5"/>
  <c r="J51" i="5" s="1"/>
  <c r="H52" i="5"/>
  <c r="F52" i="5"/>
  <c r="D52" i="5"/>
  <c r="BB51" i="5"/>
  <c r="AZ51" i="5"/>
  <c r="AT51" i="5"/>
  <c r="AN51" i="5"/>
  <c r="AL51" i="5"/>
  <c r="AJ51" i="5"/>
  <c r="AD51" i="5"/>
  <c r="X51" i="5"/>
  <c r="V51" i="5"/>
  <c r="N51" i="5"/>
  <c r="H51" i="5"/>
  <c r="F51" i="5"/>
  <c r="D51" i="5"/>
  <c r="AZ49" i="5"/>
  <c r="AZ48" i="5"/>
  <c r="BB47" i="5"/>
  <c r="AZ47" i="5"/>
  <c r="AX47" i="5"/>
  <c r="AV47" i="5"/>
  <c r="AT47" i="5"/>
  <c r="AR47" i="5"/>
  <c r="AP47" i="5"/>
  <c r="AN47" i="5"/>
  <c r="AL47" i="5"/>
  <c r="AJ47" i="5"/>
  <c r="AH47" i="5"/>
  <c r="AF47" i="5"/>
  <c r="AD47" i="5"/>
  <c r="AB47" i="5"/>
  <c r="Z47" i="5"/>
  <c r="X47" i="5"/>
  <c r="V47" i="5"/>
  <c r="T47" i="5"/>
  <c r="R47" i="5"/>
  <c r="P47" i="5"/>
  <c r="N47" i="5"/>
  <c r="L47" i="5"/>
  <c r="J47" i="5"/>
  <c r="H47" i="5"/>
  <c r="F47" i="5"/>
  <c r="D47" i="5"/>
  <c r="AZ46" i="5"/>
  <c r="AZ45" i="5"/>
  <c r="AZ44" i="5"/>
  <c r="BB43" i="5"/>
  <c r="AZ43" i="5"/>
  <c r="AX43" i="5"/>
  <c r="AV43" i="5"/>
  <c r="AT43" i="5"/>
  <c r="AR43" i="5"/>
  <c r="AP43" i="5"/>
  <c r="AN43" i="5"/>
  <c r="AL43" i="5"/>
  <c r="AJ43" i="5"/>
  <c r="AH43" i="5"/>
  <c r="AF43" i="5"/>
  <c r="AD43" i="5"/>
  <c r="AB43" i="5"/>
  <c r="Z43" i="5"/>
  <c r="X43" i="5"/>
  <c r="X38" i="5" s="1"/>
  <c r="X25" i="5" s="1"/>
  <c r="V43" i="5"/>
  <c r="T43" i="5"/>
  <c r="R43" i="5"/>
  <c r="P43" i="5"/>
  <c r="P38" i="5" s="1"/>
  <c r="P25" i="5" s="1"/>
  <c r="N43" i="5"/>
  <c r="L43" i="5"/>
  <c r="J43" i="5"/>
  <c r="H43" i="5"/>
  <c r="H38" i="5" s="1"/>
  <c r="H25" i="5" s="1"/>
  <c r="F43" i="5"/>
  <c r="D43" i="5"/>
  <c r="AZ42" i="5"/>
  <c r="AZ41" i="5"/>
  <c r="AZ40" i="5"/>
  <c r="BB39" i="5"/>
  <c r="BB38" i="5" s="1"/>
  <c r="BB25" i="5" s="1"/>
  <c r="AZ39" i="5"/>
  <c r="AX39" i="5"/>
  <c r="AV39" i="5"/>
  <c r="AT39" i="5"/>
  <c r="AT38" i="5" s="1"/>
  <c r="AT25" i="5" s="1"/>
  <c r="AR39" i="5"/>
  <c r="AR38" i="5" s="1"/>
  <c r="AR25" i="5" s="1"/>
  <c r="AP39" i="5"/>
  <c r="AN39" i="5"/>
  <c r="AL39" i="5"/>
  <c r="AL38" i="5" s="1"/>
  <c r="AL25" i="5" s="1"/>
  <c r="AJ39" i="5"/>
  <c r="AJ38" i="5" s="1"/>
  <c r="AJ25" i="5" s="1"/>
  <c r="AH39" i="5"/>
  <c r="AF39" i="5"/>
  <c r="AD39" i="5"/>
  <c r="AD38" i="5" s="1"/>
  <c r="AD25" i="5" s="1"/>
  <c r="AB39" i="5"/>
  <c r="AB38" i="5" s="1"/>
  <c r="AB25" i="5" s="1"/>
  <c r="Z39" i="5"/>
  <c r="X39" i="5"/>
  <c r="V39" i="5"/>
  <c r="V38" i="5" s="1"/>
  <c r="V25" i="5" s="1"/>
  <c r="T39" i="5"/>
  <c r="T38" i="5" s="1"/>
  <c r="T25" i="5" s="1"/>
  <c r="R39" i="5"/>
  <c r="P39" i="5"/>
  <c r="N39" i="5"/>
  <c r="N38" i="5" s="1"/>
  <c r="N25" i="5" s="1"/>
  <c r="L39" i="5"/>
  <c r="L38" i="5" s="1"/>
  <c r="L25" i="5" s="1"/>
  <c r="J39" i="5"/>
  <c r="H39" i="5"/>
  <c r="F39" i="5"/>
  <c r="F38" i="5" s="1"/>
  <c r="F25" i="5" s="1"/>
  <c r="D39" i="5"/>
  <c r="D38" i="5" s="1"/>
  <c r="AZ38" i="5"/>
  <c r="AX38" i="5"/>
  <c r="AX25" i="5" s="1"/>
  <c r="AV38" i="5"/>
  <c r="AV25" i="5" s="1"/>
  <c r="AP38" i="5"/>
  <c r="AP25" i="5" s="1"/>
  <c r="AN38" i="5"/>
  <c r="AN25" i="5" s="1"/>
  <c r="AH38" i="5"/>
  <c r="AH25" i="5" s="1"/>
  <c r="AF38" i="5"/>
  <c r="AF25" i="5" s="1"/>
  <c r="Z38" i="5"/>
  <c r="Z25" i="5" s="1"/>
  <c r="R38" i="5"/>
  <c r="R25" i="5" s="1"/>
  <c r="J38" i="5"/>
  <c r="J25" i="5" s="1"/>
  <c r="AZ37" i="5"/>
  <c r="AZ36" i="5"/>
  <c r="BB35" i="5"/>
  <c r="AZ35" i="5"/>
  <c r="AX35" i="5"/>
  <c r="AV35" i="5"/>
  <c r="AV23" i="5" s="1"/>
  <c r="AT35" i="5"/>
  <c r="AR35" i="5"/>
  <c r="AP35" i="5"/>
  <c r="AN35" i="5"/>
  <c r="AN23" i="5" s="1"/>
  <c r="AL35" i="5"/>
  <c r="AJ35" i="5"/>
  <c r="AH35" i="5"/>
  <c r="AF35" i="5"/>
  <c r="AF23" i="5" s="1"/>
  <c r="AD35" i="5"/>
  <c r="AB35" i="5"/>
  <c r="Z35" i="5"/>
  <c r="X35" i="5"/>
  <c r="X23" i="5" s="1"/>
  <c r="V35" i="5"/>
  <c r="T35" i="5"/>
  <c r="R35" i="5"/>
  <c r="P35" i="5"/>
  <c r="P23" i="5" s="1"/>
  <c r="N35" i="5"/>
  <c r="L35" i="5"/>
  <c r="J35" i="5"/>
  <c r="H35" i="5"/>
  <c r="H23" i="5" s="1"/>
  <c r="F35" i="5"/>
  <c r="D35" i="5"/>
  <c r="AZ34" i="5"/>
  <c r="AZ33" i="5"/>
  <c r="BB30" i="5"/>
  <c r="AX30" i="5"/>
  <c r="AX23" i="5" s="1"/>
  <c r="AV30" i="5"/>
  <c r="AT30" i="5"/>
  <c r="AR30" i="5"/>
  <c r="AP30" i="5"/>
  <c r="AP23" i="5" s="1"/>
  <c r="AN30" i="5"/>
  <c r="AL30" i="5"/>
  <c r="AJ30" i="5"/>
  <c r="AH30" i="5"/>
  <c r="AH23" i="5" s="1"/>
  <c r="AF30" i="5"/>
  <c r="AD30" i="5"/>
  <c r="AB30" i="5"/>
  <c r="Z30" i="5"/>
  <c r="Z23" i="5" s="1"/>
  <c r="X30" i="5"/>
  <c r="V30" i="5"/>
  <c r="T30" i="5"/>
  <c r="R30" i="5"/>
  <c r="R23" i="5" s="1"/>
  <c r="P30" i="5"/>
  <c r="N30" i="5"/>
  <c r="L30" i="5"/>
  <c r="J30" i="5"/>
  <c r="J23" i="5" s="1"/>
  <c r="H30" i="5"/>
  <c r="F30" i="5"/>
  <c r="D30" i="5"/>
  <c r="AZ29" i="5"/>
  <c r="BC28" i="5"/>
  <c r="BB28" i="5"/>
  <c r="AY28" i="5"/>
  <c r="AY22" i="5" s="1"/>
  <c r="AX28" i="5"/>
  <c r="AW28" i="5"/>
  <c r="AU28" i="5"/>
  <c r="AT28" i="5"/>
  <c r="AS28" i="5"/>
  <c r="AQ28" i="5"/>
  <c r="AP28" i="5"/>
  <c r="AO28" i="5"/>
  <c r="AM28" i="5"/>
  <c r="AL28" i="5"/>
  <c r="AK28" i="5"/>
  <c r="AI28" i="5"/>
  <c r="AH28" i="5"/>
  <c r="AG28" i="5"/>
  <c r="AE28" i="5"/>
  <c r="AD28" i="5"/>
  <c r="AC28" i="5"/>
  <c r="AA28" i="5"/>
  <c r="Z28" i="5"/>
  <c r="Y28" i="5"/>
  <c r="W28" i="5"/>
  <c r="V28" i="5"/>
  <c r="U28" i="5"/>
  <c r="S28" i="5"/>
  <c r="R28" i="5"/>
  <c r="Q28" i="5"/>
  <c r="O28" i="5"/>
  <c r="N28" i="5"/>
  <c r="M28" i="5"/>
  <c r="K28" i="5"/>
  <c r="J28" i="5"/>
  <c r="I28" i="5"/>
  <c r="H28" i="5"/>
  <c r="G28" i="5"/>
  <c r="F28" i="5"/>
  <c r="E28" i="5"/>
  <c r="D28" i="5"/>
  <c r="BC27" i="5"/>
  <c r="BB27" i="5"/>
  <c r="AX27" i="5"/>
  <c r="AW27" i="5"/>
  <c r="AV27" i="5"/>
  <c r="AU27" i="5"/>
  <c r="AT27" i="5"/>
  <c r="AS27" i="5"/>
  <c r="AR27" i="5"/>
  <c r="AQ27" i="5"/>
  <c r="AP27" i="5"/>
  <c r="AO27" i="5"/>
  <c r="AN27" i="5"/>
  <c r="AM27" i="5"/>
  <c r="AL27" i="5"/>
  <c r="AK27" i="5"/>
  <c r="AJ27" i="5"/>
  <c r="AI27" i="5"/>
  <c r="AH27" i="5"/>
  <c r="AG27" i="5"/>
  <c r="AF27" i="5"/>
  <c r="AE27" i="5"/>
  <c r="AD27" i="5"/>
  <c r="AC27" i="5"/>
  <c r="AB27" i="5"/>
  <c r="AA27" i="5"/>
  <c r="Z27" i="5"/>
  <c r="Y27" i="5"/>
  <c r="X27" i="5"/>
  <c r="W27" i="5"/>
  <c r="V27" i="5"/>
  <c r="U27" i="5"/>
  <c r="T27" i="5"/>
  <c r="S27" i="5"/>
  <c r="R27" i="5"/>
  <c r="Q27" i="5"/>
  <c r="P27" i="5"/>
  <c r="O27" i="5"/>
  <c r="N27" i="5"/>
  <c r="M27" i="5"/>
  <c r="L27" i="5"/>
  <c r="K27" i="5"/>
  <c r="J27" i="5"/>
  <c r="I27" i="5"/>
  <c r="H27" i="5"/>
  <c r="G27" i="5"/>
  <c r="F27" i="5"/>
  <c r="E27" i="5"/>
  <c r="D27" i="5"/>
  <c r="BC26" i="5"/>
  <c r="BB26" i="5"/>
  <c r="AZ26" i="5"/>
  <c r="AX26" i="5"/>
  <c r="AW26" i="5"/>
  <c r="AV26" i="5"/>
  <c r="AU26" i="5"/>
  <c r="AT26" i="5"/>
  <c r="AS26" i="5"/>
  <c r="AR26" i="5"/>
  <c r="AQ26" i="5"/>
  <c r="AP26" i="5"/>
  <c r="AO26" i="5"/>
  <c r="AN26" i="5"/>
  <c r="AM26" i="5"/>
  <c r="AL26" i="5"/>
  <c r="AK26" i="5"/>
  <c r="AJ26" i="5"/>
  <c r="AI26" i="5"/>
  <c r="AH26" i="5"/>
  <c r="AG26" i="5"/>
  <c r="AF26" i="5"/>
  <c r="AE26" i="5"/>
  <c r="AD26" i="5"/>
  <c r="AC26" i="5"/>
  <c r="AB26" i="5"/>
  <c r="AA26" i="5"/>
  <c r="Z26" i="5"/>
  <c r="Y26" i="5"/>
  <c r="X26" i="5"/>
  <c r="W26" i="5"/>
  <c r="V26" i="5"/>
  <c r="U26" i="5"/>
  <c r="T26" i="5"/>
  <c r="S26" i="5"/>
  <c r="R26" i="5"/>
  <c r="Q26" i="5"/>
  <c r="P26" i="5"/>
  <c r="O26" i="5"/>
  <c r="N26" i="5"/>
  <c r="M26" i="5"/>
  <c r="L26" i="5"/>
  <c r="K26" i="5"/>
  <c r="J26" i="5"/>
  <c r="I26" i="5"/>
  <c r="H26" i="5"/>
  <c r="G26" i="5"/>
  <c r="F26" i="5"/>
  <c r="E26" i="5"/>
  <c r="D26" i="5"/>
  <c r="BC25" i="5"/>
  <c r="AZ25" i="5"/>
  <c r="AW25" i="5"/>
  <c r="AU25" i="5"/>
  <c r="AS25" i="5"/>
  <c r="AQ25" i="5"/>
  <c r="AO25" i="5"/>
  <c r="AM25" i="5"/>
  <c r="AK25" i="5"/>
  <c r="AI25" i="5"/>
  <c r="AG25" i="5"/>
  <c r="AE25" i="5"/>
  <c r="AC25" i="5"/>
  <c r="AA25" i="5"/>
  <c r="Y25" i="5"/>
  <c r="W25" i="5"/>
  <c r="U25" i="5"/>
  <c r="S25" i="5"/>
  <c r="Q25" i="5"/>
  <c r="O25" i="5"/>
  <c r="M25" i="5"/>
  <c r="K25" i="5"/>
  <c r="I25" i="5"/>
  <c r="G25" i="5"/>
  <c r="E25" i="5"/>
  <c r="D25" i="5"/>
  <c r="BC24" i="5"/>
  <c r="BC22" i="5" s="1"/>
  <c r="AW24" i="5"/>
  <c r="AU24" i="5"/>
  <c r="AS24" i="5"/>
  <c r="AQ24" i="5"/>
  <c r="AO24" i="5"/>
  <c r="AM24" i="5"/>
  <c r="AK24" i="5"/>
  <c r="AI24" i="5"/>
  <c r="AG24" i="5"/>
  <c r="AE24" i="5"/>
  <c r="AC24" i="5"/>
  <c r="AA24" i="5"/>
  <c r="Y24" i="5"/>
  <c r="W24" i="5"/>
  <c r="U24" i="5"/>
  <c r="S24" i="5"/>
  <c r="Q24" i="5"/>
  <c r="O24" i="5"/>
  <c r="M24" i="5"/>
  <c r="K24" i="5"/>
  <c r="I24" i="5"/>
  <c r="G24" i="5"/>
  <c r="E24" i="5"/>
  <c r="BC23" i="5"/>
  <c r="AW23" i="5"/>
  <c r="AU23" i="5"/>
  <c r="AS23" i="5"/>
  <c r="AQ23" i="5"/>
  <c r="AO23" i="5"/>
  <c r="AM23" i="5"/>
  <c r="AK23" i="5"/>
  <c r="AI23" i="5"/>
  <c r="AG23" i="5"/>
  <c r="AE23" i="5"/>
  <c r="AC23" i="5"/>
  <c r="AA23" i="5"/>
  <c r="Y23" i="5"/>
  <c r="W23" i="5"/>
  <c r="U23" i="5"/>
  <c r="S23" i="5"/>
  <c r="Q23" i="5"/>
  <c r="O23" i="5"/>
  <c r="M23" i="5"/>
  <c r="K23" i="5"/>
  <c r="I23" i="5"/>
  <c r="G23" i="5"/>
  <c r="E23" i="5"/>
  <c r="AZ122" i="4"/>
  <c r="AZ121" i="4"/>
  <c r="AZ120" i="4"/>
  <c r="AZ119" i="4"/>
  <c r="AZ118" i="4"/>
  <c r="AZ115" i="4"/>
  <c r="AZ113" i="4"/>
  <c r="BB111" i="4"/>
  <c r="BB28" i="4" s="1"/>
  <c r="AY111" i="4"/>
  <c r="AY28" i="4" s="1"/>
  <c r="AY22" i="4" s="1"/>
  <c r="AX111" i="4"/>
  <c r="AV111" i="4"/>
  <c r="AT111" i="4"/>
  <c r="AR111" i="4"/>
  <c r="AR28" i="4" s="1"/>
  <c r="AP111" i="4"/>
  <c r="AN111" i="4"/>
  <c r="AL111" i="4"/>
  <c r="AJ111" i="4"/>
  <c r="AJ28" i="4" s="1"/>
  <c r="AH111" i="4"/>
  <c r="AF111" i="4"/>
  <c r="AD111" i="4"/>
  <c r="AB111" i="4"/>
  <c r="AB28" i="4" s="1"/>
  <c r="Z111" i="4"/>
  <c r="X111" i="4"/>
  <c r="V111" i="4"/>
  <c r="T111" i="4"/>
  <c r="T28" i="4" s="1"/>
  <c r="R111" i="4"/>
  <c r="P111" i="4"/>
  <c r="N111" i="4"/>
  <c r="L111" i="4"/>
  <c r="L28" i="4" s="1"/>
  <c r="J111" i="4"/>
  <c r="H111" i="4"/>
  <c r="F111" i="4"/>
  <c r="D111" i="4"/>
  <c r="D28" i="4" s="1"/>
  <c r="BB96" i="4"/>
  <c r="AZ96" i="4"/>
  <c r="AX96" i="4"/>
  <c r="AX26" i="4" s="1"/>
  <c r="AV96" i="4"/>
  <c r="AT96" i="4"/>
  <c r="AR96" i="4"/>
  <c r="AP96" i="4"/>
  <c r="AP26" i="4" s="1"/>
  <c r="AN96" i="4"/>
  <c r="AL96" i="4"/>
  <c r="AJ96" i="4"/>
  <c r="AH96" i="4"/>
  <c r="AH26" i="4" s="1"/>
  <c r="AF96" i="4"/>
  <c r="AD96" i="4"/>
  <c r="AB96" i="4"/>
  <c r="Z96" i="4"/>
  <c r="Z26" i="4" s="1"/>
  <c r="X96" i="4"/>
  <c r="V96" i="4"/>
  <c r="T96" i="4"/>
  <c r="R96" i="4"/>
  <c r="R26" i="4" s="1"/>
  <c r="P96" i="4"/>
  <c r="N96" i="4"/>
  <c r="L96" i="4"/>
  <c r="J96" i="4"/>
  <c r="J26" i="4" s="1"/>
  <c r="H96" i="4"/>
  <c r="F96" i="4"/>
  <c r="D96" i="4"/>
  <c r="BB93" i="4"/>
  <c r="AX93" i="4"/>
  <c r="AV93" i="4"/>
  <c r="AT93" i="4"/>
  <c r="AR93" i="4"/>
  <c r="AP93" i="4"/>
  <c r="AN93" i="4"/>
  <c r="AL93" i="4"/>
  <c r="AJ93" i="4"/>
  <c r="AH93" i="4"/>
  <c r="AF93" i="4"/>
  <c r="AD93" i="4"/>
  <c r="AB93" i="4"/>
  <c r="Z93" i="4"/>
  <c r="X93" i="4"/>
  <c r="V93" i="4"/>
  <c r="T93" i="4"/>
  <c r="R93" i="4"/>
  <c r="P93" i="4"/>
  <c r="N93" i="4"/>
  <c r="L93" i="4"/>
  <c r="J93" i="4"/>
  <c r="H93" i="4"/>
  <c r="F93" i="4"/>
  <c r="D93" i="4"/>
  <c r="AZ92" i="4"/>
  <c r="AZ90" i="4"/>
  <c r="AZ88" i="4"/>
  <c r="BB87" i="4"/>
  <c r="BB86" i="4" s="1"/>
  <c r="AX87" i="4"/>
  <c r="AX86" i="4" s="1"/>
  <c r="AX85" i="4" s="1"/>
  <c r="AX84" i="4" s="1"/>
  <c r="AX83" i="4" s="1"/>
  <c r="AX82" i="4" s="1"/>
  <c r="AX81" i="4" s="1"/>
  <c r="AV87" i="4"/>
  <c r="AT87" i="4"/>
  <c r="AR87" i="4"/>
  <c r="AR86" i="4" s="1"/>
  <c r="AR85" i="4" s="1"/>
  <c r="AR84" i="4" s="1"/>
  <c r="AR83" i="4" s="1"/>
  <c r="AR82" i="4" s="1"/>
  <c r="AR81" i="4" s="1"/>
  <c r="AP87" i="4"/>
  <c r="AN87" i="4"/>
  <c r="AL87" i="4"/>
  <c r="AJ87" i="4"/>
  <c r="AJ86" i="4" s="1"/>
  <c r="AJ85" i="4" s="1"/>
  <c r="AJ84" i="4" s="1"/>
  <c r="AJ83" i="4" s="1"/>
  <c r="AJ82" i="4" s="1"/>
  <c r="AJ81" i="4" s="1"/>
  <c r="AH87" i="4"/>
  <c r="AF87" i="4"/>
  <c r="AD87" i="4"/>
  <c r="AD86" i="4" s="1"/>
  <c r="AB87" i="4"/>
  <c r="AB86" i="4" s="1"/>
  <c r="AB85" i="4" s="1"/>
  <c r="AB84" i="4" s="1"/>
  <c r="AB83" i="4" s="1"/>
  <c r="AB82" i="4" s="1"/>
  <c r="AB81" i="4" s="1"/>
  <c r="Z87" i="4"/>
  <c r="X87" i="4"/>
  <c r="V87" i="4"/>
  <c r="V86" i="4" s="1"/>
  <c r="V85" i="4" s="1"/>
  <c r="T87" i="4"/>
  <c r="T86" i="4" s="1"/>
  <c r="T85" i="4" s="1"/>
  <c r="T84" i="4" s="1"/>
  <c r="T83" i="4" s="1"/>
  <c r="T82" i="4" s="1"/>
  <c r="T81" i="4" s="1"/>
  <c r="R87" i="4"/>
  <c r="R86" i="4" s="1"/>
  <c r="R85" i="4" s="1"/>
  <c r="R84" i="4" s="1"/>
  <c r="R83" i="4" s="1"/>
  <c r="R82" i="4" s="1"/>
  <c r="R81" i="4" s="1"/>
  <c r="P87" i="4"/>
  <c r="N87" i="4"/>
  <c r="L87" i="4"/>
  <c r="L86" i="4" s="1"/>
  <c r="L85" i="4" s="1"/>
  <c r="L84" i="4" s="1"/>
  <c r="L83" i="4" s="1"/>
  <c r="L82" i="4" s="1"/>
  <c r="L81" i="4" s="1"/>
  <c r="L80" i="4" s="1"/>
  <c r="L79" i="4" s="1"/>
  <c r="L77" i="4" s="1"/>
  <c r="J87" i="4"/>
  <c r="H87" i="4"/>
  <c r="F87" i="4"/>
  <c r="D87" i="4"/>
  <c r="D86" i="4" s="1"/>
  <c r="D85" i="4" s="1"/>
  <c r="D84" i="4" s="1"/>
  <c r="D83" i="4" s="1"/>
  <c r="D82" i="4" s="1"/>
  <c r="D81" i="4" s="1"/>
  <c r="AV86" i="4"/>
  <c r="AV85" i="4" s="1"/>
  <c r="AV84" i="4" s="1"/>
  <c r="AV83" i="4" s="1"/>
  <c r="AV82" i="4" s="1"/>
  <c r="AV81" i="4" s="1"/>
  <c r="AT86" i="4"/>
  <c r="AT85" i="4" s="1"/>
  <c r="AT84" i="4" s="1"/>
  <c r="AT83" i="4" s="1"/>
  <c r="AT82" i="4" s="1"/>
  <c r="AT81" i="4" s="1"/>
  <c r="AP86" i="4"/>
  <c r="AN86" i="4"/>
  <c r="AN85" i="4" s="1"/>
  <c r="AN84" i="4" s="1"/>
  <c r="AN83" i="4" s="1"/>
  <c r="AN82" i="4" s="1"/>
  <c r="AN81" i="4" s="1"/>
  <c r="AL86" i="4"/>
  <c r="AL85" i="4" s="1"/>
  <c r="AH86" i="4"/>
  <c r="AH85" i="4" s="1"/>
  <c r="AF86" i="4"/>
  <c r="AF85" i="4" s="1"/>
  <c r="AF84" i="4" s="1"/>
  <c r="AF83" i="4" s="1"/>
  <c r="AF82" i="4" s="1"/>
  <c r="AF81" i="4" s="1"/>
  <c r="Z86" i="4"/>
  <c r="X86" i="4"/>
  <c r="X85" i="4" s="1"/>
  <c r="X84" i="4" s="1"/>
  <c r="X83" i="4" s="1"/>
  <c r="X82" i="4" s="1"/>
  <c r="X81" i="4" s="1"/>
  <c r="P86" i="4"/>
  <c r="P85" i="4" s="1"/>
  <c r="P84" i="4" s="1"/>
  <c r="P83" i="4" s="1"/>
  <c r="P82" i="4" s="1"/>
  <c r="P81" i="4" s="1"/>
  <c r="P80" i="4" s="1"/>
  <c r="P79" i="4" s="1"/>
  <c r="P77" i="4" s="1"/>
  <c r="N86" i="4"/>
  <c r="J86" i="4"/>
  <c r="H86" i="4"/>
  <c r="H85" i="4" s="1"/>
  <c r="H84" i="4" s="1"/>
  <c r="H83" i="4" s="1"/>
  <c r="H82" i="4" s="1"/>
  <c r="H81" i="4" s="1"/>
  <c r="H80" i="4" s="1"/>
  <c r="H79" i="4" s="1"/>
  <c r="F86" i="4"/>
  <c r="F85" i="4" s="1"/>
  <c r="F84" i="4" s="1"/>
  <c r="F83" i="4" s="1"/>
  <c r="F82" i="4" s="1"/>
  <c r="F81" i="4" s="1"/>
  <c r="BB85" i="4"/>
  <c r="BB84" i="4" s="1"/>
  <c r="AZ85" i="4"/>
  <c r="AP85" i="4"/>
  <c r="AP84" i="4" s="1"/>
  <c r="AP83" i="4" s="1"/>
  <c r="AP82" i="4" s="1"/>
  <c r="AP81" i="4" s="1"/>
  <c r="AD85" i="4"/>
  <c r="AD84" i="4" s="1"/>
  <c r="Z85" i="4"/>
  <c r="Z84" i="4" s="1"/>
  <c r="Z83" i="4" s="1"/>
  <c r="Z82" i="4" s="1"/>
  <c r="Z81" i="4" s="1"/>
  <c r="N85" i="4"/>
  <c r="N84" i="4" s="1"/>
  <c r="N83" i="4" s="1"/>
  <c r="N82" i="4" s="1"/>
  <c r="N81" i="4" s="1"/>
  <c r="J85" i="4"/>
  <c r="J84" i="4" s="1"/>
  <c r="J83" i="4" s="1"/>
  <c r="J82" i="4" s="1"/>
  <c r="J81" i="4" s="1"/>
  <c r="AZ84" i="4"/>
  <c r="AL84" i="4"/>
  <c r="AL83" i="4" s="1"/>
  <c r="AL82" i="4" s="1"/>
  <c r="AL81" i="4" s="1"/>
  <c r="AH84" i="4"/>
  <c r="AH83" i="4" s="1"/>
  <c r="AH82" i="4" s="1"/>
  <c r="AH81" i="4" s="1"/>
  <c r="V84" i="4"/>
  <c r="V83" i="4" s="1"/>
  <c r="BB83" i="4"/>
  <c r="BB82" i="4" s="1"/>
  <c r="BB81" i="4" s="1"/>
  <c r="AZ83" i="4"/>
  <c r="AD83" i="4"/>
  <c r="AD82" i="4" s="1"/>
  <c r="AD81" i="4" s="1"/>
  <c r="AZ82" i="4"/>
  <c r="V82" i="4"/>
  <c r="V81" i="4" s="1"/>
  <c r="V80" i="4" s="1"/>
  <c r="AZ81" i="4"/>
  <c r="AZ80" i="4"/>
  <c r="AZ79" i="4"/>
  <c r="L78" i="4"/>
  <c r="H78" i="4"/>
  <c r="H77" i="4"/>
  <c r="H76" i="4"/>
  <c r="AZ74" i="4"/>
  <c r="L74" i="4"/>
  <c r="L73" i="4" s="1"/>
  <c r="H74" i="4"/>
  <c r="H73" i="4" s="1"/>
  <c r="AZ73" i="4"/>
  <c r="H71" i="4"/>
  <c r="AZ68" i="4"/>
  <c r="AZ67" i="4"/>
  <c r="AZ66" i="4"/>
  <c r="AZ65" i="4"/>
  <c r="AZ64" i="4"/>
  <c r="AZ63" i="4"/>
  <c r="AZ62" i="4"/>
  <c r="AZ59" i="4"/>
  <c r="AZ57" i="4"/>
  <c r="V56" i="4"/>
  <c r="V55" i="4"/>
  <c r="AZ54" i="4"/>
  <c r="BB52" i="4"/>
  <c r="AZ52" i="4"/>
  <c r="AX52" i="4"/>
  <c r="AX51" i="4" s="1"/>
  <c r="AV52" i="4"/>
  <c r="AV51" i="4" s="1"/>
  <c r="AT52" i="4"/>
  <c r="AR52" i="4"/>
  <c r="AP52" i="4"/>
  <c r="AP51" i="4" s="1"/>
  <c r="AN52" i="4"/>
  <c r="AN51" i="4" s="1"/>
  <c r="AL52" i="4"/>
  <c r="AJ52" i="4"/>
  <c r="AH52" i="4"/>
  <c r="AH51" i="4" s="1"/>
  <c r="AF52" i="4"/>
  <c r="AD52" i="4"/>
  <c r="AB52" i="4"/>
  <c r="Z52" i="4"/>
  <c r="Z51" i="4" s="1"/>
  <c r="X52" i="4"/>
  <c r="X51" i="4" s="1"/>
  <c r="V52" i="4"/>
  <c r="T52" i="4"/>
  <c r="R52" i="4"/>
  <c r="R51" i="4" s="1"/>
  <c r="P52" i="4"/>
  <c r="P51" i="4" s="1"/>
  <c r="N52" i="4"/>
  <c r="L52" i="4"/>
  <c r="J52" i="4"/>
  <c r="J51" i="4" s="1"/>
  <c r="H52" i="4"/>
  <c r="F52" i="4"/>
  <c r="D52" i="4"/>
  <c r="BB51" i="4"/>
  <c r="AZ51" i="4"/>
  <c r="AT51" i="4"/>
  <c r="AR51" i="4"/>
  <c r="AL51" i="4"/>
  <c r="AJ51" i="4"/>
  <c r="AF51" i="4"/>
  <c r="AD51" i="4"/>
  <c r="AB51" i="4"/>
  <c r="V51" i="4"/>
  <c r="T51" i="4"/>
  <c r="N51" i="4"/>
  <c r="L51" i="4"/>
  <c r="H51" i="4"/>
  <c r="F51" i="4"/>
  <c r="D51" i="4"/>
  <c r="AZ49" i="4"/>
  <c r="AZ48" i="4"/>
  <c r="BB47" i="4"/>
  <c r="AZ47" i="4"/>
  <c r="AX47" i="4"/>
  <c r="AV47" i="4"/>
  <c r="AT47" i="4"/>
  <c r="AR47" i="4"/>
  <c r="AR23" i="4" s="1"/>
  <c r="AP47" i="4"/>
  <c r="AN47" i="4"/>
  <c r="AL47" i="4"/>
  <c r="AJ47" i="4"/>
  <c r="AJ23" i="4" s="1"/>
  <c r="AH47" i="4"/>
  <c r="AF47" i="4"/>
  <c r="AD47" i="4"/>
  <c r="AB47" i="4"/>
  <c r="Z47" i="4"/>
  <c r="X47" i="4"/>
  <c r="V47" i="4"/>
  <c r="T47" i="4"/>
  <c r="R47" i="4"/>
  <c r="P47" i="4"/>
  <c r="N47" i="4"/>
  <c r="L47" i="4"/>
  <c r="L23" i="4" s="1"/>
  <c r="J47" i="4"/>
  <c r="H47" i="4"/>
  <c r="F47" i="4"/>
  <c r="D47" i="4"/>
  <c r="D23" i="4" s="1"/>
  <c r="AZ46" i="4"/>
  <c r="AZ45" i="4"/>
  <c r="AZ44" i="4"/>
  <c r="BB43" i="4"/>
  <c r="AZ43" i="4"/>
  <c r="AX43" i="4"/>
  <c r="AX38" i="4" s="1"/>
  <c r="AV43" i="4"/>
  <c r="AT43" i="4"/>
  <c r="AR43" i="4"/>
  <c r="AP43" i="4"/>
  <c r="AP38" i="4" s="1"/>
  <c r="AN43" i="4"/>
  <c r="AL43" i="4"/>
  <c r="AJ43" i="4"/>
  <c r="AH43" i="4"/>
  <c r="AH38" i="4" s="1"/>
  <c r="AF43" i="4"/>
  <c r="AD43" i="4"/>
  <c r="AB43" i="4"/>
  <c r="Z43" i="4"/>
  <c r="Z38" i="4" s="1"/>
  <c r="X43" i="4"/>
  <c r="V43" i="4"/>
  <c r="T43" i="4"/>
  <c r="R43" i="4"/>
  <c r="R38" i="4" s="1"/>
  <c r="P43" i="4"/>
  <c r="N43" i="4"/>
  <c r="L43" i="4"/>
  <c r="J43" i="4"/>
  <c r="J38" i="4" s="1"/>
  <c r="H43" i="4"/>
  <c r="F43" i="4"/>
  <c r="D43" i="4"/>
  <c r="AZ42" i="4"/>
  <c r="AZ41" i="4"/>
  <c r="AZ40" i="4"/>
  <c r="BB39" i="4"/>
  <c r="AZ39" i="4"/>
  <c r="AX39" i="4"/>
  <c r="AV39" i="4"/>
  <c r="AT39" i="4"/>
  <c r="AR39" i="4"/>
  <c r="AP39" i="4"/>
  <c r="AN39" i="4"/>
  <c r="AN38" i="4" s="1"/>
  <c r="AN25" i="4" s="1"/>
  <c r="AL39" i="4"/>
  <c r="AJ39" i="4"/>
  <c r="AJ38" i="4" s="1"/>
  <c r="AJ25" i="4" s="1"/>
  <c r="AH39" i="4"/>
  <c r="AF39" i="4"/>
  <c r="AF38" i="4" s="1"/>
  <c r="AF25" i="4" s="1"/>
  <c r="AD39" i="4"/>
  <c r="AB39" i="4"/>
  <c r="Z39" i="4"/>
  <c r="X39" i="4"/>
  <c r="X38" i="4" s="1"/>
  <c r="X25" i="4" s="1"/>
  <c r="V39" i="4"/>
  <c r="T39" i="4"/>
  <c r="T38" i="4" s="1"/>
  <c r="T25" i="4" s="1"/>
  <c r="R39" i="4"/>
  <c r="P39" i="4"/>
  <c r="N39" i="4"/>
  <c r="L39" i="4"/>
  <c r="J39" i="4"/>
  <c r="H39" i="4"/>
  <c r="H38" i="4" s="1"/>
  <c r="H25" i="4" s="1"/>
  <c r="F39" i="4"/>
  <c r="D39" i="4"/>
  <c r="D38" i="4" s="1"/>
  <c r="AZ38" i="4"/>
  <c r="AV38" i="4"/>
  <c r="AV25" i="4" s="1"/>
  <c r="AR38" i="4"/>
  <c r="AR25" i="4" s="1"/>
  <c r="AB38" i="4"/>
  <c r="AB25" i="4" s="1"/>
  <c r="P38" i="4"/>
  <c r="P25" i="4" s="1"/>
  <c r="L38" i="4"/>
  <c r="L25" i="4" s="1"/>
  <c r="AZ37" i="4"/>
  <c r="AZ36" i="4"/>
  <c r="BB35" i="4"/>
  <c r="AZ35" i="4"/>
  <c r="AX35" i="4"/>
  <c r="AV35" i="4"/>
  <c r="AT35" i="4"/>
  <c r="AR35" i="4"/>
  <c r="AP35" i="4"/>
  <c r="AN35" i="4"/>
  <c r="AL35" i="4"/>
  <c r="AJ35" i="4"/>
  <c r="AH35" i="4"/>
  <c r="AF35" i="4"/>
  <c r="AD35" i="4"/>
  <c r="AB35" i="4"/>
  <c r="Z35" i="4"/>
  <c r="X35" i="4"/>
  <c r="X23" i="4" s="1"/>
  <c r="V35" i="4"/>
  <c r="T35" i="4"/>
  <c r="R35" i="4"/>
  <c r="P35" i="4"/>
  <c r="N35" i="4"/>
  <c r="L35" i="4"/>
  <c r="J35" i="4"/>
  <c r="H35" i="4"/>
  <c r="F35" i="4"/>
  <c r="D35" i="4"/>
  <c r="AZ34" i="4"/>
  <c r="AZ33" i="4"/>
  <c r="BB30" i="4"/>
  <c r="AX30" i="4"/>
  <c r="AV30" i="4"/>
  <c r="AT30" i="4"/>
  <c r="AR30" i="4"/>
  <c r="AP30" i="4"/>
  <c r="AN30" i="4"/>
  <c r="AL30" i="4"/>
  <c r="AJ30" i="4"/>
  <c r="AH30" i="4"/>
  <c r="AF30" i="4"/>
  <c r="AD30" i="4"/>
  <c r="AB30" i="4"/>
  <c r="Z30" i="4"/>
  <c r="X30" i="4"/>
  <c r="V30" i="4"/>
  <c r="T30" i="4"/>
  <c r="R30" i="4"/>
  <c r="P30" i="4"/>
  <c r="N30" i="4"/>
  <c r="L30" i="4"/>
  <c r="J30" i="4"/>
  <c r="H30" i="4"/>
  <c r="F30" i="4"/>
  <c r="D30" i="4"/>
  <c r="AZ29" i="4"/>
  <c r="BC28" i="4"/>
  <c r="BC22" i="4" s="1"/>
  <c r="AX28" i="4"/>
  <c r="AW28" i="4"/>
  <c r="AV28" i="4"/>
  <c r="AU28" i="4"/>
  <c r="AT28" i="4"/>
  <c r="AS28" i="4"/>
  <c r="AQ28" i="4"/>
  <c r="AP28" i="4"/>
  <c r="AO28" i="4"/>
  <c r="AN28" i="4"/>
  <c r="AM28" i="4"/>
  <c r="AL28" i="4"/>
  <c r="AK28" i="4"/>
  <c r="AI28" i="4"/>
  <c r="AH28" i="4"/>
  <c r="AG28" i="4"/>
  <c r="AF28" i="4"/>
  <c r="AE28" i="4"/>
  <c r="AD28" i="4"/>
  <c r="AC28" i="4"/>
  <c r="AA28" i="4"/>
  <c r="Z28" i="4"/>
  <c r="Y28" i="4"/>
  <c r="X28" i="4"/>
  <c r="W28" i="4"/>
  <c r="V28" i="4"/>
  <c r="U28" i="4"/>
  <c r="S28" i="4"/>
  <c r="R28" i="4"/>
  <c r="Q28" i="4"/>
  <c r="P28" i="4"/>
  <c r="O28" i="4"/>
  <c r="N28" i="4"/>
  <c r="M28" i="4"/>
  <c r="K28" i="4"/>
  <c r="J28" i="4"/>
  <c r="I28" i="4"/>
  <c r="H28" i="4"/>
  <c r="G28" i="4"/>
  <c r="F28" i="4"/>
  <c r="E28" i="4"/>
  <c r="BC27" i="4"/>
  <c r="BB27" i="4"/>
  <c r="AX27" i="4"/>
  <c r="AW27" i="4"/>
  <c r="AV27" i="4"/>
  <c r="AU27" i="4"/>
  <c r="AT27" i="4"/>
  <c r="AS27" i="4"/>
  <c r="AR27" i="4"/>
  <c r="AQ27" i="4"/>
  <c r="AP27" i="4"/>
  <c r="AO27" i="4"/>
  <c r="AN27" i="4"/>
  <c r="AM27" i="4"/>
  <c r="AL27" i="4"/>
  <c r="AK27" i="4"/>
  <c r="AJ27" i="4"/>
  <c r="AI27" i="4"/>
  <c r="AH27" i="4"/>
  <c r="AG27" i="4"/>
  <c r="AF27" i="4"/>
  <c r="AE27" i="4"/>
  <c r="AD27" i="4"/>
  <c r="AC27" i="4"/>
  <c r="AB27" i="4"/>
  <c r="AA27" i="4"/>
  <c r="Z27" i="4"/>
  <c r="Y27" i="4"/>
  <c r="X27" i="4"/>
  <c r="W27" i="4"/>
  <c r="V27" i="4"/>
  <c r="U27" i="4"/>
  <c r="T27" i="4"/>
  <c r="S27" i="4"/>
  <c r="R27" i="4"/>
  <c r="Q27" i="4"/>
  <c r="P27" i="4"/>
  <c r="O27" i="4"/>
  <c r="N27" i="4"/>
  <c r="M27" i="4"/>
  <c r="L27" i="4"/>
  <c r="K27" i="4"/>
  <c r="J27" i="4"/>
  <c r="I27" i="4"/>
  <c r="H27" i="4"/>
  <c r="G27" i="4"/>
  <c r="F27" i="4"/>
  <c r="E27" i="4"/>
  <c r="D27" i="4"/>
  <c r="BC26" i="4"/>
  <c r="BB26" i="4"/>
  <c r="AZ26" i="4"/>
  <c r="AW26" i="4"/>
  <c r="AV26" i="4"/>
  <c r="AU26" i="4"/>
  <c r="AT26" i="4"/>
  <c r="AS26" i="4"/>
  <c r="AR26" i="4"/>
  <c r="AQ26" i="4"/>
  <c r="AO26" i="4"/>
  <c r="AN26" i="4"/>
  <c r="AM26" i="4"/>
  <c r="AL26" i="4"/>
  <c r="AK26" i="4"/>
  <c r="AJ26" i="4"/>
  <c r="AI26" i="4"/>
  <c r="AG26" i="4"/>
  <c r="AF26" i="4"/>
  <c r="AE26" i="4"/>
  <c r="AD26" i="4"/>
  <c r="AC26" i="4"/>
  <c r="AB26" i="4"/>
  <c r="AA26" i="4"/>
  <c r="Y26" i="4"/>
  <c r="X26" i="4"/>
  <c r="W26" i="4"/>
  <c r="V26" i="4"/>
  <c r="U26" i="4"/>
  <c r="T26" i="4"/>
  <c r="S26" i="4"/>
  <c r="Q26" i="4"/>
  <c r="P26" i="4"/>
  <c r="O26" i="4"/>
  <c r="N26" i="4"/>
  <c r="M26" i="4"/>
  <c r="L26" i="4"/>
  <c r="K26" i="4"/>
  <c r="I26" i="4"/>
  <c r="H26" i="4"/>
  <c r="G26" i="4"/>
  <c r="F26" i="4"/>
  <c r="E26" i="4"/>
  <c r="D26" i="4"/>
  <c r="BC25" i="4"/>
  <c r="AZ25" i="4"/>
  <c r="AX25" i="4"/>
  <c r="AW25" i="4"/>
  <c r="AU25" i="4"/>
  <c r="AS25" i="4"/>
  <c r="AQ25" i="4"/>
  <c r="AP25" i="4"/>
  <c r="AO25" i="4"/>
  <c r="AM25" i="4"/>
  <c r="AK25" i="4"/>
  <c r="AI25" i="4"/>
  <c r="AH25" i="4"/>
  <c r="AG25" i="4"/>
  <c r="AE25" i="4"/>
  <c r="AC25" i="4"/>
  <c r="AA25" i="4"/>
  <c r="Z25" i="4"/>
  <c r="Y25" i="4"/>
  <c r="W25" i="4"/>
  <c r="U25" i="4"/>
  <c r="S25" i="4"/>
  <c r="R25" i="4"/>
  <c r="Q25" i="4"/>
  <c r="O25" i="4"/>
  <c r="M25" i="4"/>
  <c r="K25" i="4"/>
  <c r="J25" i="4"/>
  <c r="I25" i="4"/>
  <c r="G25" i="4"/>
  <c r="E25" i="4"/>
  <c r="D25" i="4"/>
  <c r="BC24" i="4"/>
  <c r="AW24" i="4"/>
  <c r="AU24" i="4"/>
  <c r="AS24" i="4"/>
  <c r="AQ24" i="4"/>
  <c r="AO24" i="4"/>
  <c r="AM24" i="4"/>
  <c r="AK24" i="4"/>
  <c r="AI24" i="4"/>
  <c r="AG24" i="4"/>
  <c r="AE24" i="4"/>
  <c r="AC24" i="4"/>
  <c r="AA24" i="4"/>
  <c r="Y24" i="4"/>
  <c r="W24" i="4"/>
  <c r="U24" i="4"/>
  <c r="S24" i="4"/>
  <c r="Q24" i="4"/>
  <c r="O24" i="4"/>
  <c r="M24" i="4"/>
  <c r="K24" i="4"/>
  <c r="I24" i="4"/>
  <c r="G24" i="4"/>
  <c r="E24" i="4"/>
  <c r="BC23" i="4"/>
  <c r="AX23" i="4"/>
  <c r="AW23" i="4"/>
  <c r="AV23" i="4"/>
  <c r="AU23" i="4"/>
  <c r="AS23" i="4"/>
  <c r="AQ23" i="4"/>
  <c r="AP23" i="4"/>
  <c r="AO23" i="4"/>
  <c r="AM23" i="4"/>
  <c r="AK23" i="4"/>
  <c r="AI23" i="4"/>
  <c r="AH23" i="4"/>
  <c r="AG23" i="4"/>
  <c r="AE23" i="4"/>
  <c r="AC23" i="4"/>
  <c r="AA23" i="4"/>
  <c r="Z23" i="4"/>
  <c r="Y23" i="4"/>
  <c r="W23" i="4"/>
  <c r="U23" i="4"/>
  <c r="T23" i="4"/>
  <c r="S23" i="4"/>
  <c r="R23" i="4"/>
  <c r="Q23" i="4"/>
  <c r="P23" i="4"/>
  <c r="O23" i="4"/>
  <c r="M23" i="4"/>
  <c r="K23" i="4"/>
  <c r="J23" i="4"/>
  <c r="I23" i="4"/>
  <c r="G23" i="4"/>
  <c r="E23" i="4"/>
  <c r="AZ122" i="3"/>
  <c r="AZ121" i="3"/>
  <c r="AZ120" i="3"/>
  <c r="AZ118" i="3"/>
  <c r="AZ116" i="3"/>
  <c r="AZ115" i="3"/>
  <c r="BB111" i="3"/>
  <c r="AV111" i="3"/>
  <c r="AT111" i="3"/>
  <c r="AT28" i="3" s="1"/>
  <c r="AR111" i="3"/>
  <c r="AP111" i="3"/>
  <c r="AP28" i="3" s="1"/>
  <c r="AN111" i="3"/>
  <c r="AL111" i="3"/>
  <c r="AL28" i="3" s="1"/>
  <c r="AJ111" i="3"/>
  <c r="AH111" i="3"/>
  <c r="AH28" i="3" s="1"/>
  <c r="AF111" i="3"/>
  <c r="AD111" i="3"/>
  <c r="AD28" i="3" s="1"/>
  <c r="AB111" i="3"/>
  <c r="Z111" i="3"/>
  <c r="Z28" i="3" s="1"/>
  <c r="X111" i="3"/>
  <c r="V111" i="3"/>
  <c r="V28" i="3" s="1"/>
  <c r="T111" i="3"/>
  <c r="R111" i="3"/>
  <c r="R28" i="3" s="1"/>
  <c r="P111" i="3"/>
  <c r="N111" i="3"/>
  <c r="N28" i="3" s="1"/>
  <c r="L111" i="3"/>
  <c r="J111" i="3"/>
  <c r="J28" i="3" s="1"/>
  <c r="H111" i="3"/>
  <c r="F111" i="3"/>
  <c r="F28" i="3" s="1"/>
  <c r="D111" i="3"/>
  <c r="BB96" i="3"/>
  <c r="AZ96" i="3"/>
  <c r="AV96" i="3"/>
  <c r="AT96" i="3"/>
  <c r="AT26" i="3" s="1"/>
  <c r="AR96" i="3"/>
  <c r="AP96" i="3"/>
  <c r="AP26" i="3" s="1"/>
  <c r="AN96" i="3"/>
  <c r="AL96" i="3"/>
  <c r="AL26" i="3" s="1"/>
  <c r="AJ96" i="3"/>
  <c r="AH96" i="3"/>
  <c r="AH26" i="3" s="1"/>
  <c r="AF96" i="3"/>
  <c r="AD96" i="3"/>
  <c r="AD26" i="3" s="1"/>
  <c r="AB96" i="3"/>
  <c r="Z96" i="3"/>
  <c r="Z26" i="3" s="1"/>
  <c r="X96" i="3"/>
  <c r="V96" i="3"/>
  <c r="V26" i="3" s="1"/>
  <c r="T96" i="3"/>
  <c r="R96" i="3"/>
  <c r="R26" i="3" s="1"/>
  <c r="P96" i="3"/>
  <c r="N96" i="3"/>
  <c r="N26" i="3" s="1"/>
  <c r="L96" i="3"/>
  <c r="J96" i="3"/>
  <c r="J26" i="3" s="1"/>
  <c r="H96" i="3"/>
  <c r="F96" i="3"/>
  <c r="F26" i="3" s="1"/>
  <c r="D96" i="3"/>
  <c r="BB93" i="3"/>
  <c r="AV93" i="3"/>
  <c r="AT93" i="3"/>
  <c r="AR93" i="3"/>
  <c r="AP93" i="3"/>
  <c r="AN93" i="3"/>
  <c r="AL93" i="3"/>
  <c r="AJ93" i="3"/>
  <c r="AH93" i="3"/>
  <c r="AF93" i="3"/>
  <c r="AD93" i="3"/>
  <c r="AB93" i="3"/>
  <c r="Z93" i="3"/>
  <c r="X93" i="3"/>
  <c r="V93" i="3"/>
  <c r="T93" i="3"/>
  <c r="R93" i="3"/>
  <c r="P93" i="3"/>
  <c r="N93" i="3"/>
  <c r="L93" i="3"/>
  <c r="J93" i="3"/>
  <c r="H93" i="3"/>
  <c r="F93" i="3"/>
  <c r="D93" i="3"/>
  <c r="AZ92" i="3"/>
  <c r="AZ91" i="3"/>
  <c r="AZ90" i="3"/>
  <c r="AZ88" i="3"/>
  <c r="BB87" i="3"/>
  <c r="AV87" i="3"/>
  <c r="AT87" i="3"/>
  <c r="AT86" i="3" s="1"/>
  <c r="AR87" i="3"/>
  <c r="AP87" i="3"/>
  <c r="AP86" i="3" s="1"/>
  <c r="AP85" i="3" s="1"/>
  <c r="AP84" i="3" s="1"/>
  <c r="AP83" i="3" s="1"/>
  <c r="AP82" i="3" s="1"/>
  <c r="AP81" i="3" s="1"/>
  <c r="AN87" i="3"/>
  <c r="AL87" i="3"/>
  <c r="AL86" i="3" s="1"/>
  <c r="AJ87" i="3"/>
  <c r="AH87" i="3"/>
  <c r="AH86" i="3" s="1"/>
  <c r="AH85" i="3" s="1"/>
  <c r="AH84" i="3" s="1"/>
  <c r="AF87" i="3"/>
  <c r="AD87" i="3"/>
  <c r="AD86" i="3" s="1"/>
  <c r="AB87" i="3"/>
  <c r="Z87" i="3"/>
  <c r="Z86" i="3" s="1"/>
  <c r="Z85" i="3" s="1"/>
  <c r="Z84" i="3" s="1"/>
  <c r="Z83" i="3" s="1"/>
  <c r="Z82" i="3" s="1"/>
  <c r="Z81" i="3" s="1"/>
  <c r="X87" i="3"/>
  <c r="V87" i="3"/>
  <c r="V86" i="3" s="1"/>
  <c r="T87" i="3"/>
  <c r="R87" i="3"/>
  <c r="R86" i="3" s="1"/>
  <c r="R85" i="3" s="1"/>
  <c r="R84" i="3" s="1"/>
  <c r="R83" i="3" s="1"/>
  <c r="R82" i="3" s="1"/>
  <c r="R81" i="3" s="1"/>
  <c r="R80" i="3" s="1"/>
  <c r="P87" i="3"/>
  <c r="N87" i="3"/>
  <c r="N86" i="3" s="1"/>
  <c r="L87" i="3"/>
  <c r="J87" i="3"/>
  <c r="J86" i="3" s="1"/>
  <c r="H87" i="3"/>
  <c r="F87" i="3"/>
  <c r="F86" i="3" s="1"/>
  <c r="D87" i="3"/>
  <c r="BB86" i="3"/>
  <c r="BB85" i="3" s="1"/>
  <c r="BB84" i="3" s="1"/>
  <c r="BB83" i="3" s="1"/>
  <c r="BB82" i="3" s="1"/>
  <c r="BB81" i="3" s="1"/>
  <c r="AV86" i="3"/>
  <c r="AV85" i="3" s="1"/>
  <c r="AR86" i="3"/>
  <c r="AR85" i="3" s="1"/>
  <c r="AN86" i="3"/>
  <c r="AN85" i="3" s="1"/>
  <c r="AN84" i="3" s="1"/>
  <c r="AN83" i="3" s="1"/>
  <c r="AJ86" i="3"/>
  <c r="AJ85" i="3" s="1"/>
  <c r="AJ84" i="3" s="1"/>
  <c r="AJ83" i="3" s="1"/>
  <c r="AJ82" i="3" s="1"/>
  <c r="AJ81" i="3" s="1"/>
  <c r="AF86" i="3"/>
  <c r="AF85" i="3" s="1"/>
  <c r="AB86" i="3"/>
  <c r="AB85" i="3" s="1"/>
  <c r="X86" i="3"/>
  <c r="X85" i="3" s="1"/>
  <c r="X84" i="3" s="1"/>
  <c r="X83" i="3" s="1"/>
  <c r="T86" i="3"/>
  <c r="T85" i="3" s="1"/>
  <c r="P86" i="3"/>
  <c r="P85" i="3" s="1"/>
  <c r="L86" i="3"/>
  <c r="L85" i="3" s="1"/>
  <c r="H86" i="3"/>
  <c r="H85" i="3" s="1"/>
  <c r="H84" i="3" s="1"/>
  <c r="H83" i="3" s="1"/>
  <c r="D86" i="3"/>
  <c r="D85" i="3" s="1"/>
  <c r="AZ85" i="3"/>
  <c r="AT85" i="3"/>
  <c r="AT84" i="3" s="1"/>
  <c r="AL85" i="3"/>
  <c r="AL84" i="3" s="1"/>
  <c r="AL83" i="3" s="1"/>
  <c r="AL82" i="3" s="1"/>
  <c r="AL81" i="3" s="1"/>
  <c r="AD85" i="3"/>
  <c r="AD84" i="3" s="1"/>
  <c r="V85" i="3"/>
  <c r="V84" i="3" s="1"/>
  <c r="V83" i="3" s="1"/>
  <c r="V82" i="3" s="1"/>
  <c r="V81" i="3" s="1"/>
  <c r="V80" i="3" s="1"/>
  <c r="N85" i="3"/>
  <c r="N84" i="3" s="1"/>
  <c r="J85" i="3"/>
  <c r="J84" i="3" s="1"/>
  <c r="J83" i="3" s="1"/>
  <c r="J82" i="3" s="1"/>
  <c r="F85" i="3"/>
  <c r="F84" i="3" s="1"/>
  <c r="AZ84" i="3"/>
  <c r="AV84" i="3"/>
  <c r="AV83" i="3" s="1"/>
  <c r="AV82" i="3" s="1"/>
  <c r="AV81" i="3" s="1"/>
  <c r="AR84" i="3"/>
  <c r="AR83" i="3" s="1"/>
  <c r="AR82" i="3" s="1"/>
  <c r="AR81" i="3" s="1"/>
  <c r="AR80" i="3" s="1"/>
  <c r="AF84" i="3"/>
  <c r="AF83" i="3" s="1"/>
  <c r="AF82" i="3" s="1"/>
  <c r="AF81" i="3" s="1"/>
  <c r="AB84" i="3"/>
  <c r="AB83" i="3" s="1"/>
  <c r="AB82" i="3" s="1"/>
  <c r="AB81" i="3" s="1"/>
  <c r="T84" i="3"/>
  <c r="T83" i="3" s="1"/>
  <c r="P84" i="3"/>
  <c r="P83" i="3" s="1"/>
  <c r="P82" i="3" s="1"/>
  <c r="P81" i="3" s="1"/>
  <c r="P74" i="3" s="1"/>
  <c r="L84" i="3"/>
  <c r="L83" i="3" s="1"/>
  <c r="L82" i="3" s="1"/>
  <c r="L81" i="3" s="1"/>
  <c r="D84" i="3"/>
  <c r="D83" i="3" s="1"/>
  <c r="AZ83" i="3"/>
  <c r="AT83" i="3"/>
  <c r="AT82" i="3" s="1"/>
  <c r="AH83" i="3"/>
  <c r="AH82" i="3" s="1"/>
  <c r="AH81" i="3" s="1"/>
  <c r="AD83" i="3"/>
  <c r="AD82" i="3" s="1"/>
  <c r="N83" i="3"/>
  <c r="N82" i="3" s="1"/>
  <c r="F83" i="3"/>
  <c r="F82" i="3" s="1"/>
  <c r="F81" i="3" s="1"/>
  <c r="AZ82" i="3"/>
  <c r="AN82" i="3"/>
  <c r="AN81" i="3" s="1"/>
  <c r="X82" i="3"/>
  <c r="X81" i="3" s="1"/>
  <c r="T82" i="3"/>
  <c r="T81" i="3" s="1"/>
  <c r="T74" i="3" s="1"/>
  <c r="H82" i="3"/>
  <c r="H81" i="3" s="1"/>
  <c r="D82" i="3"/>
  <c r="D81" i="3" s="1"/>
  <c r="D74" i="3" s="1"/>
  <c r="AZ81" i="3"/>
  <c r="AT81" i="3"/>
  <c r="AD81" i="3"/>
  <c r="N81" i="3"/>
  <c r="N80" i="3" s="1"/>
  <c r="N78" i="3" s="1"/>
  <c r="J81" i="3"/>
  <c r="J80" i="3" s="1"/>
  <c r="AZ80" i="3"/>
  <c r="AV80" i="3"/>
  <c r="AF80" i="3"/>
  <c r="T80" i="3"/>
  <c r="T79" i="3" s="1"/>
  <c r="T77" i="3" s="1"/>
  <c r="P80" i="3"/>
  <c r="D80" i="3"/>
  <c r="D79" i="3" s="1"/>
  <c r="D77" i="3" s="1"/>
  <c r="AZ79" i="3"/>
  <c r="N79" i="3"/>
  <c r="N77" i="3" s="1"/>
  <c r="AZ78" i="3"/>
  <c r="T78" i="3"/>
  <c r="D78" i="3"/>
  <c r="AV74" i="3"/>
  <c r="AF74" i="3"/>
  <c r="AV73" i="3"/>
  <c r="AF73" i="3"/>
  <c r="AZ68" i="3"/>
  <c r="AZ66" i="3"/>
  <c r="AZ65" i="3"/>
  <c r="AZ64" i="3"/>
  <c r="AZ63" i="3"/>
  <c r="AZ62" i="3"/>
  <c r="AZ58" i="3"/>
  <c r="AZ57" i="3"/>
  <c r="V56" i="3"/>
  <c r="V55" i="3"/>
  <c r="AZ54" i="3"/>
  <c r="BB52" i="3"/>
  <c r="AZ52" i="3"/>
  <c r="AV52" i="3"/>
  <c r="AT52" i="3"/>
  <c r="AT51" i="3" s="1"/>
  <c r="AR52" i="3"/>
  <c r="AP52" i="3"/>
  <c r="AP51" i="3" s="1"/>
  <c r="AN52" i="3"/>
  <c r="AL52" i="3"/>
  <c r="AL51" i="3" s="1"/>
  <c r="AJ52" i="3"/>
  <c r="AH52" i="3"/>
  <c r="AH51" i="3" s="1"/>
  <c r="AF52" i="3"/>
  <c r="AD52" i="3"/>
  <c r="AD51" i="3" s="1"/>
  <c r="AB52" i="3"/>
  <c r="Z52" i="3"/>
  <c r="Z51" i="3" s="1"/>
  <c r="X52" i="3"/>
  <c r="V52" i="3"/>
  <c r="V51" i="3" s="1"/>
  <c r="T52" i="3"/>
  <c r="R52" i="3"/>
  <c r="R51" i="3" s="1"/>
  <c r="P52" i="3"/>
  <c r="N52" i="3"/>
  <c r="N51" i="3" s="1"/>
  <c r="L52" i="3"/>
  <c r="J52" i="3"/>
  <c r="J51" i="3" s="1"/>
  <c r="H52" i="3"/>
  <c r="F52" i="3"/>
  <c r="F51" i="3" s="1"/>
  <c r="D52" i="3"/>
  <c r="BB51" i="3"/>
  <c r="AZ51" i="3"/>
  <c r="AV51" i="3"/>
  <c r="AR51" i="3"/>
  <c r="AN51" i="3"/>
  <c r="AJ51" i="3"/>
  <c r="AF51" i="3"/>
  <c r="AB51" i="3"/>
  <c r="X51" i="3"/>
  <c r="T51" i="3"/>
  <c r="P51" i="3"/>
  <c r="L51" i="3"/>
  <c r="H51" i="3"/>
  <c r="D51" i="3"/>
  <c r="AZ49" i="3"/>
  <c r="AZ48" i="3"/>
  <c r="BB47" i="3"/>
  <c r="AZ47" i="3"/>
  <c r="AV47" i="3"/>
  <c r="AT47" i="3"/>
  <c r="AR47" i="3"/>
  <c r="AP47" i="3"/>
  <c r="AN47" i="3"/>
  <c r="AL47" i="3"/>
  <c r="AJ47" i="3"/>
  <c r="AH47" i="3"/>
  <c r="AF47" i="3"/>
  <c r="AD47" i="3"/>
  <c r="AB47" i="3"/>
  <c r="Z47" i="3"/>
  <c r="X47" i="3"/>
  <c r="V47" i="3"/>
  <c r="T47" i="3"/>
  <c r="R47" i="3"/>
  <c r="P47" i="3"/>
  <c r="N47" i="3"/>
  <c r="L47" i="3"/>
  <c r="J47" i="3"/>
  <c r="H47" i="3"/>
  <c r="F47" i="3"/>
  <c r="D47" i="3"/>
  <c r="AZ46" i="3"/>
  <c r="AZ45" i="3"/>
  <c r="AZ44" i="3"/>
  <c r="BB43" i="3"/>
  <c r="AZ43" i="3"/>
  <c r="AV43" i="3"/>
  <c r="AT43" i="3"/>
  <c r="AR43" i="3"/>
  <c r="AP43" i="3"/>
  <c r="AN43" i="3"/>
  <c r="AL43" i="3"/>
  <c r="AJ43" i="3"/>
  <c r="AH43" i="3"/>
  <c r="AF43" i="3"/>
  <c r="AD43" i="3"/>
  <c r="AB43" i="3"/>
  <c r="Z43" i="3"/>
  <c r="X43" i="3"/>
  <c r="V43" i="3"/>
  <c r="T43" i="3"/>
  <c r="R43" i="3"/>
  <c r="P43" i="3"/>
  <c r="N43" i="3"/>
  <c r="L43" i="3"/>
  <c r="J43" i="3"/>
  <c r="H43" i="3"/>
  <c r="F43" i="3"/>
  <c r="D43" i="3"/>
  <c r="AZ42" i="3"/>
  <c r="AZ41" i="3"/>
  <c r="AZ40" i="3"/>
  <c r="BB39" i="3"/>
  <c r="BB38" i="3" s="1"/>
  <c r="BB25" i="3" s="1"/>
  <c r="AZ39" i="3"/>
  <c r="AV39" i="3"/>
  <c r="AV38" i="3" s="1"/>
  <c r="AT39" i="3"/>
  <c r="AR39" i="3"/>
  <c r="AR38" i="3" s="1"/>
  <c r="AP39" i="3"/>
  <c r="AN39" i="3"/>
  <c r="AN38" i="3" s="1"/>
  <c r="AL39" i="3"/>
  <c r="AJ39" i="3"/>
  <c r="AJ38" i="3" s="1"/>
  <c r="AH39" i="3"/>
  <c r="AF39" i="3"/>
  <c r="AF38" i="3" s="1"/>
  <c r="AD39" i="3"/>
  <c r="AB39" i="3"/>
  <c r="AB38" i="3" s="1"/>
  <c r="Z39" i="3"/>
  <c r="X39" i="3"/>
  <c r="X38" i="3" s="1"/>
  <c r="V39" i="3"/>
  <c r="T39" i="3"/>
  <c r="T38" i="3" s="1"/>
  <c r="R39" i="3"/>
  <c r="P39" i="3"/>
  <c r="P38" i="3" s="1"/>
  <c r="N39" i="3"/>
  <c r="L39" i="3"/>
  <c r="L38" i="3" s="1"/>
  <c r="J39" i="3"/>
  <c r="H39" i="3"/>
  <c r="H38" i="3" s="1"/>
  <c r="F39" i="3"/>
  <c r="D39" i="3"/>
  <c r="D38" i="3" s="1"/>
  <c r="AZ38" i="3"/>
  <c r="AT38" i="3"/>
  <c r="AT25" i="3" s="1"/>
  <c r="AP38" i="3"/>
  <c r="AL38" i="3"/>
  <c r="AH38" i="3"/>
  <c r="AD38" i="3"/>
  <c r="AD25" i="3" s="1"/>
  <c r="Z38" i="3"/>
  <c r="V38" i="3"/>
  <c r="R38" i="3"/>
  <c r="N38" i="3"/>
  <c r="N25" i="3" s="1"/>
  <c r="J38" i="3"/>
  <c r="F38" i="3"/>
  <c r="AZ37" i="3"/>
  <c r="AZ36" i="3"/>
  <c r="BB35" i="3"/>
  <c r="AZ35" i="3"/>
  <c r="AV35" i="3"/>
  <c r="AT35" i="3"/>
  <c r="AR35" i="3"/>
  <c r="AP35" i="3"/>
  <c r="AN35" i="3"/>
  <c r="AL35" i="3"/>
  <c r="AJ35" i="3"/>
  <c r="AH35" i="3"/>
  <c r="AF35" i="3"/>
  <c r="AD35" i="3"/>
  <c r="AB35" i="3"/>
  <c r="Z35" i="3"/>
  <c r="X35" i="3"/>
  <c r="V35" i="3"/>
  <c r="T35" i="3"/>
  <c r="R35" i="3"/>
  <c r="P35" i="3"/>
  <c r="N35" i="3"/>
  <c r="L35" i="3"/>
  <c r="J35" i="3"/>
  <c r="H35" i="3"/>
  <c r="F35" i="3"/>
  <c r="D35" i="3"/>
  <c r="AZ34" i="3"/>
  <c r="AZ33" i="3"/>
  <c r="BB30" i="3"/>
  <c r="AV30" i="3"/>
  <c r="AT30" i="3"/>
  <c r="AR30" i="3"/>
  <c r="AP30" i="3"/>
  <c r="AP23" i="3" s="1"/>
  <c r="AN30" i="3"/>
  <c r="AL30" i="3"/>
  <c r="AL23" i="3" s="1"/>
  <c r="AJ30" i="3"/>
  <c r="AH30" i="3"/>
  <c r="AH23" i="3" s="1"/>
  <c r="AF30" i="3"/>
  <c r="AD30" i="3"/>
  <c r="AB30" i="3"/>
  <c r="Z30" i="3"/>
  <c r="Z23" i="3" s="1"/>
  <c r="X30" i="3"/>
  <c r="V30" i="3"/>
  <c r="V23" i="3" s="1"/>
  <c r="T30" i="3"/>
  <c r="R30" i="3"/>
  <c r="R23" i="3" s="1"/>
  <c r="P30" i="3"/>
  <c r="N30" i="3"/>
  <c r="L30" i="3"/>
  <c r="J30" i="3"/>
  <c r="J23" i="3" s="1"/>
  <c r="H30" i="3"/>
  <c r="F30" i="3"/>
  <c r="F23" i="3" s="1"/>
  <c r="D30" i="3"/>
  <c r="AZ29" i="3"/>
  <c r="BC28" i="3"/>
  <c r="BB28" i="3"/>
  <c r="AW28" i="3"/>
  <c r="AV28" i="3"/>
  <c r="AU28" i="3"/>
  <c r="AS28" i="3"/>
  <c r="AR28" i="3"/>
  <c r="AQ28" i="3"/>
  <c r="AO28" i="3"/>
  <c r="AN28" i="3"/>
  <c r="AM28" i="3"/>
  <c r="AK28" i="3"/>
  <c r="AJ28" i="3"/>
  <c r="AI28" i="3"/>
  <c r="AG28" i="3"/>
  <c r="AF28" i="3"/>
  <c r="AE28" i="3"/>
  <c r="AC28" i="3"/>
  <c r="AB28" i="3"/>
  <c r="AA28" i="3"/>
  <c r="Y28" i="3"/>
  <c r="X28" i="3"/>
  <c r="W28" i="3"/>
  <c r="U28" i="3"/>
  <c r="T28" i="3"/>
  <c r="S28" i="3"/>
  <c r="Q28" i="3"/>
  <c r="P28" i="3"/>
  <c r="O28" i="3"/>
  <c r="M28" i="3"/>
  <c r="L28" i="3"/>
  <c r="K28" i="3"/>
  <c r="I28" i="3"/>
  <c r="H28" i="3"/>
  <c r="G28" i="3"/>
  <c r="E28" i="3"/>
  <c r="D28" i="3"/>
  <c r="BC27" i="3"/>
  <c r="BB27" i="3"/>
  <c r="AW27" i="3"/>
  <c r="AV27" i="3"/>
  <c r="AU27" i="3"/>
  <c r="AT27" i="3"/>
  <c r="AS27" i="3"/>
  <c r="AR27" i="3"/>
  <c r="AQ27" i="3"/>
  <c r="AP27" i="3"/>
  <c r="AO27" i="3"/>
  <c r="AN27" i="3"/>
  <c r="AM27" i="3"/>
  <c r="AL27" i="3"/>
  <c r="AK27" i="3"/>
  <c r="AJ27" i="3"/>
  <c r="AI27" i="3"/>
  <c r="AH27" i="3"/>
  <c r="AG27" i="3"/>
  <c r="AF27" i="3"/>
  <c r="AE27" i="3"/>
  <c r="AD27" i="3"/>
  <c r="AC27" i="3"/>
  <c r="AB27" i="3"/>
  <c r="AA27" i="3"/>
  <c r="Z27" i="3"/>
  <c r="Y27" i="3"/>
  <c r="X27" i="3"/>
  <c r="W27" i="3"/>
  <c r="V27" i="3"/>
  <c r="U27" i="3"/>
  <c r="T27" i="3"/>
  <c r="S27" i="3"/>
  <c r="R27" i="3"/>
  <c r="Q27" i="3"/>
  <c r="P27" i="3"/>
  <c r="O27" i="3"/>
  <c r="N27" i="3"/>
  <c r="M27" i="3"/>
  <c r="L27" i="3"/>
  <c r="K27" i="3"/>
  <c r="J27" i="3"/>
  <c r="I27" i="3"/>
  <c r="H27" i="3"/>
  <c r="G27" i="3"/>
  <c r="F27" i="3"/>
  <c r="E27" i="3"/>
  <c r="D27" i="3"/>
  <c r="BC26" i="3"/>
  <c r="BB26" i="3"/>
  <c r="AZ26" i="3"/>
  <c r="AW26" i="3"/>
  <c r="AV26" i="3"/>
  <c r="AU26" i="3"/>
  <c r="AS26" i="3"/>
  <c r="AR26" i="3"/>
  <c r="AQ26" i="3"/>
  <c r="AO26" i="3"/>
  <c r="AN26" i="3"/>
  <c r="AM26" i="3"/>
  <c r="AK26" i="3"/>
  <c r="AJ26" i="3"/>
  <c r="AI26" i="3"/>
  <c r="AG26" i="3"/>
  <c r="AF26" i="3"/>
  <c r="AE26" i="3"/>
  <c r="AC26" i="3"/>
  <c r="AB26" i="3"/>
  <c r="AA26" i="3"/>
  <c r="Y26" i="3"/>
  <c r="X26" i="3"/>
  <c r="W26" i="3"/>
  <c r="U26" i="3"/>
  <c r="T26" i="3"/>
  <c r="S26" i="3"/>
  <c r="Q26" i="3"/>
  <c r="P26" i="3"/>
  <c r="O26" i="3"/>
  <c r="M26" i="3"/>
  <c r="L26" i="3"/>
  <c r="K26" i="3"/>
  <c r="I26" i="3"/>
  <c r="H26" i="3"/>
  <c r="G26" i="3"/>
  <c r="E26" i="3"/>
  <c r="D26" i="3"/>
  <c r="BC25" i="3"/>
  <c r="AZ25" i="3"/>
  <c r="AW25" i="3"/>
  <c r="AU25" i="3"/>
  <c r="AS25" i="3"/>
  <c r="AR25" i="3"/>
  <c r="AQ25" i="3"/>
  <c r="AP25" i="3"/>
  <c r="AO25" i="3"/>
  <c r="AM25" i="3"/>
  <c r="AL25" i="3"/>
  <c r="AK25" i="3"/>
  <c r="AJ25" i="3"/>
  <c r="AI25" i="3"/>
  <c r="AH25" i="3"/>
  <c r="AG25" i="3"/>
  <c r="AE25" i="3"/>
  <c r="AC25" i="3"/>
  <c r="AB25" i="3"/>
  <c r="AA25" i="3"/>
  <c r="Z25" i="3"/>
  <c r="Y25" i="3"/>
  <c r="W25" i="3"/>
  <c r="V25" i="3"/>
  <c r="U25" i="3"/>
  <c r="T25" i="3"/>
  <c r="S25" i="3"/>
  <c r="R25" i="3"/>
  <c r="Q25" i="3"/>
  <c r="O25" i="3"/>
  <c r="M25" i="3"/>
  <c r="L25" i="3"/>
  <c r="K25" i="3"/>
  <c r="J25" i="3"/>
  <c r="I25" i="3"/>
  <c r="G25" i="3"/>
  <c r="F25" i="3"/>
  <c r="E25" i="3"/>
  <c r="D25" i="3"/>
  <c r="BC24" i="3"/>
  <c r="AW24" i="3"/>
  <c r="AU24" i="3"/>
  <c r="AS24" i="3"/>
  <c r="AQ24" i="3"/>
  <c r="AO24" i="3"/>
  <c r="AM24" i="3"/>
  <c r="AK24" i="3"/>
  <c r="AI24" i="3"/>
  <c r="AG24" i="3"/>
  <c r="AE24" i="3"/>
  <c r="AC24" i="3"/>
  <c r="AA24" i="3"/>
  <c r="Y24" i="3"/>
  <c r="W24" i="3"/>
  <c r="U24" i="3"/>
  <c r="S24" i="3"/>
  <c r="Q24" i="3"/>
  <c r="O24" i="3"/>
  <c r="M24" i="3"/>
  <c r="K24" i="3"/>
  <c r="I24" i="3"/>
  <c r="G24" i="3"/>
  <c r="E24" i="3"/>
  <c r="BC23" i="3"/>
  <c r="BC22" i="3" s="1"/>
  <c r="AW23" i="3"/>
  <c r="AU23" i="3"/>
  <c r="AS23" i="3"/>
  <c r="AR23" i="3"/>
  <c r="AQ23" i="3"/>
  <c r="AO23" i="3"/>
  <c r="AM23" i="3"/>
  <c r="AK23" i="3"/>
  <c r="AJ23" i="3"/>
  <c r="AI23" i="3"/>
  <c r="AG23" i="3"/>
  <c r="AE23" i="3"/>
  <c r="AC23" i="3"/>
  <c r="AB23" i="3"/>
  <c r="AA23" i="3"/>
  <c r="Y23" i="3"/>
  <c r="W23" i="3"/>
  <c r="U23" i="3"/>
  <c r="T23" i="3"/>
  <c r="S23" i="3"/>
  <c r="Q23" i="3"/>
  <c r="O23" i="3"/>
  <c r="M23" i="3"/>
  <c r="L23" i="3"/>
  <c r="K23" i="3"/>
  <c r="I23" i="3"/>
  <c r="G23" i="3"/>
  <c r="E23" i="3"/>
  <c r="D23" i="3"/>
  <c r="AZ121" i="2"/>
  <c r="AZ119" i="2"/>
  <c r="AZ118" i="2"/>
  <c r="AZ113" i="2"/>
  <c r="BB111" i="2"/>
  <c r="BB28" i="2" s="1"/>
  <c r="BA111" i="2"/>
  <c r="AV111" i="2"/>
  <c r="AT111" i="2"/>
  <c r="AT28" i="2" s="1"/>
  <c r="AR111" i="2"/>
  <c r="AP111" i="2"/>
  <c r="AP28" i="2" s="1"/>
  <c r="AN111" i="2"/>
  <c r="AL111" i="2"/>
  <c r="AL28" i="2" s="1"/>
  <c r="AJ111" i="2"/>
  <c r="AH111" i="2"/>
  <c r="AH28" i="2" s="1"/>
  <c r="AF111" i="2"/>
  <c r="AD111" i="2"/>
  <c r="AD28" i="2" s="1"/>
  <c r="AB111" i="2"/>
  <c r="Z111" i="2"/>
  <c r="Z28" i="2" s="1"/>
  <c r="X111" i="2"/>
  <c r="V111" i="2"/>
  <c r="V28" i="2" s="1"/>
  <c r="T111" i="2"/>
  <c r="R111" i="2"/>
  <c r="R28" i="2" s="1"/>
  <c r="P111" i="2"/>
  <c r="N111" i="2"/>
  <c r="N28" i="2" s="1"/>
  <c r="L111" i="2"/>
  <c r="J111" i="2"/>
  <c r="J28" i="2" s="1"/>
  <c r="H111" i="2"/>
  <c r="F111" i="2"/>
  <c r="F28" i="2" s="1"/>
  <c r="D111" i="2"/>
  <c r="BB96" i="2"/>
  <c r="BA96" i="2"/>
  <c r="AZ96" i="2"/>
  <c r="AV96" i="2"/>
  <c r="AV26" i="2" s="1"/>
  <c r="AT96" i="2"/>
  <c r="AR96" i="2"/>
  <c r="AR26" i="2" s="1"/>
  <c r="AP96" i="2"/>
  <c r="AN96" i="2"/>
  <c r="AN26" i="2" s="1"/>
  <c r="AL96" i="2"/>
  <c r="AJ96" i="2"/>
  <c r="AJ26" i="2" s="1"/>
  <c r="AH96" i="2"/>
  <c r="AF96" i="2"/>
  <c r="AF26" i="2" s="1"/>
  <c r="AD96" i="2"/>
  <c r="AB96" i="2"/>
  <c r="AB26" i="2" s="1"/>
  <c r="Z96" i="2"/>
  <c r="X96" i="2"/>
  <c r="X26" i="2" s="1"/>
  <c r="V96" i="2"/>
  <c r="T96" i="2"/>
  <c r="T26" i="2" s="1"/>
  <c r="R96" i="2"/>
  <c r="P96" i="2"/>
  <c r="P26" i="2" s="1"/>
  <c r="N96" i="2"/>
  <c r="L96" i="2"/>
  <c r="L26" i="2" s="1"/>
  <c r="J96" i="2"/>
  <c r="H96" i="2"/>
  <c r="H26" i="2" s="1"/>
  <c r="F96" i="2"/>
  <c r="D96" i="2"/>
  <c r="D26" i="2" s="1"/>
  <c r="BB93" i="2"/>
  <c r="BA93" i="2"/>
  <c r="AV93" i="2"/>
  <c r="AT93" i="2"/>
  <c r="AR93" i="2"/>
  <c r="AP93" i="2"/>
  <c r="AN93" i="2"/>
  <c r="AL93" i="2"/>
  <c r="AJ93" i="2"/>
  <c r="AH93" i="2"/>
  <c r="AF93" i="2"/>
  <c r="AD93" i="2"/>
  <c r="AB93" i="2"/>
  <c r="Z93" i="2"/>
  <c r="X93" i="2"/>
  <c r="V93" i="2"/>
  <c r="T93" i="2"/>
  <c r="R93" i="2"/>
  <c r="P93" i="2"/>
  <c r="N93" i="2"/>
  <c r="L93" i="2"/>
  <c r="J93" i="2"/>
  <c r="H93" i="2"/>
  <c r="F93" i="2"/>
  <c r="D93" i="2"/>
  <c r="D25" i="2" s="1"/>
  <c r="AZ92" i="2"/>
  <c r="AZ91" i="2"/>
  <c r="AZ90" i="2"/>
  <c r="AZ88" i="2"/>
  <c r="BB87" i="2"/>
  <c r="BB86" i="2" s="1"/>
  <c r="BB85" i="2" s="1"/>
  <c r="BB84" i="2" s="1"/>
  <c r="BB83" i="2" s="1"/>
  <c r="BB82" i="2" s="1"/>
  <c r="BB81" i="2" s="1"/>
  <c r="BB80" i="2" s="1"/>
  <c r="BA87" i="2"/>
  <c r="AZ87" i="2"/>
  <c r="AV87" i="2"/>
  <c r="AV86" i="2" s="1"/>
  <c r="AV85" i="2" s="1"/>
  <c r="AV84" i="2" s="1"/>
  <c r="AV83" i="2" s="1"/>
  <c r="AV82" i="2" s="1"/>
  <c r="AV81" i="2" s="1"/>
  <c r="AT87" i="2"/>
  <c r="AT86" i="2" s="1"/>
  <c r="AT85" i="2" s="1"/>
  <c r="AT84" i="2" s="1"/>
  <c r="AT83" i="2" s="1"/>
  <c r="AT82" i="2" s="1"/>
  <c r="AT81" i="2" s="1"/>
  <c r="AT80" i="2" s="1"/>
  <c r="AR87" i="2"/>
  <c r="AP87" i="2"/>
  <c r="AN87" i="2"/>
  <c r="AN86" i="2" s="1"/>
  <c r="AN85" i="2" s="1"/>
  <c r="AN84" i="2" s="1"/>
  <c r="AN83" i="2" s="1"/>
  <c r="AN82" i="2" s="1"/>
  <c r="AN81" i="2" s="1"/>
  <c r="AL87" i="2"/>
  <c r="AL86" i="2" s="1"/>
  <c r="AL85" i="2" s="1"/>
  <c r="AL84" i="2" s="1"/>
  <c r="AL83" i="2" s="1"/>
  <c r="AL82" i="2" s="1"/>
  <c r="AL81" i="2" s="1"/>
  <c r="AL80" i="2" s="1"/>
  <c r="AJ87" i="2"/>
  <c r="AJ86" i="2" s="1"/>
  <c r="AJ85" i="2" s="1"/>
  <c r="AJ84" i="2" s="1"/>
  <c r="AJ83" i="2" s="1"/>
  <c r="AJ82" i="2" s="1"/>
  <c r="AJ81" i="2" s="1"/>
  <c r="AH87" i="2"/>
  <c r="AF87" i="2"/>
  <c r="AF86" i="2" s="1"/>
  <c r="AF85" i="2" s="1"/>
  <c r="AF84" i="2" s="1"/>
  <c r="AF83" i="2" s="1"/>
  <c r="AF82" i="2" s="1"/>
  <c r="AF81" i="2" s="1"/>
  <c r="AD87" i="2"/>
  <c r="AD86" i="2" s="1"/>
  <c r="AD85" i="2" s="1"/>
  <c r="AD84" i="2" s="1"/>
  <c r="AD83" i="2" s="1"/>
  <c r="AD82" i="2" s="1"/>
  <c r="AD81" i="2" s="1"/>
  <c r="AD80" i="2" s="1"/>
  <c r="AB87" i="2"/>
  <c r="Z87" i="2"/>
  <c r="X87" i="2"/>
  <c r="X86" i="2" s="1"/>
  <c r="X85" i="2" s="1"/>
  <c r="V87" i="2"/>
  <c r="V86" i="2" s="1"/>
  <c r="V85" i="2" s="1"/>
  <c r="V84" i="2" s="1"/>
  <c r="V83" i="2" s="1"/>
  <c r="V82" i="2" s="1"/>
  <c r="V81" i="2" s="1"/>
  <c r="V80" i="2" s="1"/>
  <c r="T87" i="2"/>
  <c r="R87" i="2"/>
  <c r="P87" i="2"/>
  <c r="P86" i="2" s="1"/>
  <c r="N87" i="2"/>
  <c r="N86" i="2" s="1"/>
  <c r="N85" i="2" s="1"/>
  <c r="N84" i="2" s="1"/>
  <c r="N83" i="2" s="1"/>
  <c r="N82" i="2" s="1"/>
  <c r="N81" i="2" s="1"/>
  <c r="L87" i="2"/>
  <c r="J87" i="2"/>
  <c r="H87" i="2"/>
  <c r="H86" i="2" s="1"/>
  <c r="H85" i="2" s="1"/>
  <c r="H84" i="2" s="1"/>
  <c r="H83" i="2" s="1"/>
  <c r="H82" i="2" s="1"/>
  <c r="H81" i="2" s="1"/>
  <c r="F87" i="2"/>
  <c r="F86" i="2" s="1"/>
  <c r="F85" i="2" s="1"/>
  <c r="F84" i="2" s="1"/>
  <c r="F83" i="2" s="1"/>
  <c r="F82" i="2" s="1"/>
  <c r="F81" i="2" s="1"/>
  <c r="D87" i="2"/>
  <c r="D86" i="2" s="1"/>
  <c r="D85" i="2" s="1"/>
  <c r="D84" i="2" s="1"/>
  <c r="D83" i="2" s="1"/>
  <c r="D82" i="2" s="1"/>
  <c r="D81" i="2" s="1"/>
  <c r="BA86" i="2"/>
  <c r="BA85" i="2" s="1"/>
  <c r="BA84" i="2" s="1"/>
  <c r="BA83" i="2" s="1"/>
  <c r="BA82" i="2" s="1"/>
  <c r="BA81" i="2" s="1"/>
  <c r="AZ86" i="2"/>
  <c r="AR86" i="2"/>
  <c r="AR85" i="2" s="1"/>
  <c r="AR84" i="2" s="1"/>
  <c r="AR83" i="2" s="1"/>
  <c r="AR82" i="2" s="1"/>
  <c r="AR81" i="2" s="1"/>
  <c r="AP86" i="2"/>
  <c r="AP85" i="2" s="1"/>
  <c r="AP84" i="2" s="1"/>
  <c r="AP83" i="2" s="1"/>
  <c r="AP82" i="2" s="1"/>
  <c r="AP81" i="2" s="1"/>
  <c r="AP80" i="2" s="1"/>
  <c r="AH86" i="2"/>
  <c r="AH85" i="2" s="1"/>
  <c r="AH84" i="2" s="1"/>
  <c r="AH83" i="2" s="1"/>
  <c r="AH82" i="2" s="1"/>
  <c r="AH81" i="2" s="1"/>
  <c r="AH80" i="2" s="1"/>
  <c r="AB86" i="2"/>
  <c r="AB85" i="2" s="1"/>
  <c r="AB84" i="2" s="1"/>
  <c r="AB83" i="2" s="1"/>
  <c r="AB82" i="2" s="1"/>
  <c r="AB81" i="2" s="1"/>
  <c r="Z86" i="2"/>
  <c r="Z85" i="2" s="1"/>
  <c r="Z84" i="2" s="1"/>
  <c r="Z83" i="2" s="1"/>
  <c r="Z82" i="2" s="1"/>
  <c r="Z81" i="2" s="1"/>
  <c r="Z80" i="2" s="1"/>
  <c r="T86" i="2"/>
  <c r="R86" i="2"/>
  <c r="R85" i="2" s="1"/>
  <c r="R84" i="2" s="1"/>
  <c r="R83" i="2" s="1"/>
  <c r="R82" i="2" s="1"/>
  <c r="R81" i="2" s="1"/>
  <c r="L86" i="2"/>
  <c r="L85" i="2" s="1"/>
  <c r="L84" i="2" s="1"/>
  <c r="L83" i="2" s="1"/>
  <c r="L82" i="2" s="1"/>
  <c r="L81" i="2" s="1"/>
  <c r="J86" i="2"/>
  <c r="J85" i="2" s="1"/>
  <c r="J84" i="2" s="1"/>
  <c r="J83" i="2" s="1"/>
  <c r="J82" i="2" s="1"/>
  <c r="J81" i="2" s="1"/>
  <c r="AZ85" i="2"/>
  <c r="T85" i="2"/>
  <c r="T84" i="2" s="1"/>
  <c r="T83" i="2" s="1"/>
  <c r="T82" i="2" s="1"/>
  <c r="T81" i="2" s="1"/>
  <c r="P85" i="2"/>
  <c r="P84" i="2" s="1"/>
  <c r="P83" i="2" s="1"/>
  <c r="P82" i="2" s="1"/>
  <c r="P81" i="2" s="1"/>
  <c r="AZ84" i="2"/>
  <c r="X84" i="2"/>
  <c r="X83" i="2" s="1"/>
  <c r="X82" i="2" s="1"/>
  <c r="X81" i="2" s="1"/>
  <c r="AZ83" i="2"/>
  <c r="AZ82" i="2"/>
  <c r="AZ81" i="2"/>
  <c r="AZ80" i="2"/>
  <c r="AZ79" i="2"/>
  <c r="BB74" i="2"/>
  <c r="BB73" i="2" s="1"/>
  <c r="AZ74" i="2"/>
  <c r="AT74" i="2"/>
  <c r="AT73" i="2" s="1"/>
  <c r="AL74" i="2"/>
  <c r="AL73" i="2" s="1"/>
  <c r="AH74" i="2"/>
  <c r="AH73" i="2" s="1"/>
  <c r="AD74" i="2"/>
  <c r="AD73" i="2" s="1"/>
  <c r="Z74" i="2"/>
  <c r="Z73" i="2" s="1"/>
  <c r="AZ73" i="2"/>
  <c r="AZ71" i="2"/>
  <c r="AZ70" i="2"/>
  <c r="AZ68" i="2"/>
  <c r="AZ67" i="2"/>
  <c r="AZ66" i="2"/>
  <c r="AZ65" i="2"/>
  <c r="AZ64" i="2"/>
  <c r="AZ63" i="2"/>
  <c r="AZ59" i="2"/>
  <c r="AZ58" i="2"/>
  <c r="AZ57" i="2"/>
  <c r="V56" i="2"/>
  <c r="V55" i="2"/>
  <c r="AZ54" i="2"/>
  <c r="BB52" i="2"/>
  <c r="BB51" i="2" s="1"/>
  <c r="BA52" i="2"/>
  <c r="AZ52" i="2"/>
  <c r="AV52" i="2"/>
  <c r="AT52" i="2"/>
  <c r="AT51" i="2" s="1"/>
  <c r="AR52" i="2"/>
  <c r="AP52" i="2"/>
  <c r="AN52" i="2"/>
  <c r="AN51" i="2" s="1"/>
  <c r="AL52" i="2"/>
  <c r="AL51" i="2" s="1"/>
  <c r="AJ52" i="2"/>
  <c r="AH52" i="2"/>
  <c r="AF52" i="2"/>
  <c r="AF51" i="2" s="1"/>
  <c r="AD52" i="2"/>
  <c r="AD51" i="2" s="1"/>
  <c r="AB52" i="2"/>
  <c r="Z52" i="2"/>
  <c r="X52" i="2"/>
  <c r="V52" i="2"/>
  <c r="V51" i="2" s="1"/>
  <c r="T52" i="2"/>
  <c r="R52" i="2"/>
  <c r="P52" i="2"/>
  <c r="N52" i="2"/>
  <c r="N51" i="2" s="1"/>
  <c r="L52" i="2"/>
  <c r="J52" i="2"/>
  <c r="H52" i="2"/>
  <c r="H51" i="2" s="1"/>
  <c r="F52" i="2"/>
  <c r="F51" i="2" s="1"/>
  <c r="D52" i="2"/>
  <c r="BA51" i="2"/>
  <c r="AV51" i="2"/>
  <c r="AR51" i="2"/>
  <c r="AP51" i="2"/>
  <c r="AJ51" i="2"/>
  <c r="AH51" i="2"/>
  <c r="AB51" i="2"/>
  <c r="Z51" i="2"/>
  <c r="X51" i="2"/>
  <c r="T51" i="2"/>
  <c r="R51" i="2"/>
  <c r="P51" i="2"/>
  <c r="L51" i="2"/>
  <c r="J51" i="2"/>
  <c r="D51" i="2"/>
  <c r="AZ49" i="2"/>
  <c r="AZ48" i="2"/>
  <c r="BB47" i="2"/>
  <c r="BA47" i="2"/>
  <c r="AZ47" i="2"/>
  <c r="AV47" i="2"/>
  <c r="AT47" i="2"/>
  <c r="AR47" i="2"/>
  <c r="AP47" i="2"/>
  <c r="AN47" i="2"/>
  <c r="AL47" i="2"/>
  <c r="AJ47" i="2"/>
  <c r="AH47" i="2"/>
  <c r="AF47" i="2"/>
  <c r="AD47" i="2"/>
  <c r="AB47" i="2"/>
  <c r="Z47" i="2"/>
  <c r="X47" i="2"/>
  <c r="V47" i="2"/>
  <c r="T47" i="2"/>
  <c r="R47" i="2"/>
  <c r="P47" i="2"/>
  <c r="N47" i="2"/>
  <c r="L47" i="2"/>
  <c r="J47" i="2"/>
  <c r="H47" i="2"/>
  <c r="F47" i="2"/>
  <c r="D47" i="2"/>
  <c r="AZ46" i="2"/>
  <c r="AZ45" i="2"/>
  <c r="AZ44" i="2"/>
  <c r="BB43" i="2"/>
  <c r="BB38" i="2" s="1"/>
  <c r="BA43" i="2"/>
  <c r="AZ43" i="2"/>
  <c r="AV43" i="2"/>
  <c r="AT43" i="2"/>
  <c r="AT38" i="2" s="1"/>
  <c r="AR43" i="2"/>
  <c r="AP43" i="2"/>
  <c r="AN43" i="2"/>
  <c r="AL43" i="2"/>
  <c r="AL38" i="2" s="1"/>
  <c r="AJ43" i="2"/>
  <c r="AH43" i="2"/>
  <c r="AF43" i="2"/>
  <c r="AD43" i="2"/>
  <c r="AD38" i="2" s="1"/>
  <c r="AB43" i="2"/>
  <c r="Z43" i="2"/>
  <c r="X43" i="2"/>
  <c r="V43" i="2"/>
  <c r="V38" i="2" s="1"/>
  <c r="T43" i="2"/>
  <c r="R43" i="2"/>
  <c r="P43" i="2"/>
  <c r="N43" i="2"/>
  <c r="N38" i="2" s="1"/>
  <c r="L43" i="2"/>
  <c r="J43" i="2"/>
  <c r="H43" i="2"/>
  <c r="F43" i="2"/>
  <c r="F38" i="2" s="1"/>
  <c r="D43" i="2"/>
  <c r="AZ42" i="2"/>
  <c r="AZ41" i="2"/>
  <c r="AZ40" i="2"/>
  <c r="BB39" i="2"/>
  <c r="BA39" i="2"/>
  <c r="AZ39" i="2"/>
  <c r="AV39" i="2"/>
  <c r="AV38" i="2" s="1"/>
  <c r="AV25" i="2" s="1"/>
  <c r="AT39" i="2"/>
  <c r="AR39" i="2"/>
  <c r="AP39" i="2"/>
  <c r="AP38" i="2" s="1"/>
  <c r="AN39" i="2"/>
  <c r="AN38" i="2" s="1"/>
  <c r="AN25" i="2" s="1"/>
  <c r="AL39" i="2"/>
  <c r="AJ39" i="2"/>
  <c r="AH39" i="2"/>
  <c r="AH38" i="2" s="1"/>
  <c r="AF39" i="2"/>
  <c r="AF38" i="2" s="1"/>
  <c r="AF25" i="2" s="1"/>
  <c r="AD39" i="2"/>
  <c r="AB39" i="2"/>
  <c r="Z39" i="2"/>
  <c r="Z38" i="2" s="1"/>
  <c r="X39" i="2"/>
  <c r="X38" i="2" s="1"/>
  <c r="X25" i="2" s="1"/>
  <c r="V39" i="2"/>
  <c r="T39" i="2"/>
  <c r="R39" i="2"/>
  <c r="R38" i="2" s="1"/>
  <c r="P39" i="2"/>
  <c r="P38" i="2" s="1"/>
  <c r="P25" i="2" s="1"/>
  <c r="N39" i="2"/>
  <c r="L39" i="2"/>
  <c r="J39" i="2"/>
  <c r="J38" i="2" s="1"/>
  <c r="H39" i="2"/>
  <c r="H38" i="2" s="1"/>
  <c r="H25" i="2" s="1"/>
  <c r="F39" i="2"/>
  <c r="D39" i="2"/>
  <c r="BA38" i="2"/>
  <c r="AZ38" i="2"/>
  <c r="AR38" i="2"/>
  <c r="AR25" i="2" s="1"/>
  <c r="AJ38" i="2"/>
  <c r="AJ25" i="2" s="1"/>
  <c r="AB38" i="2"/>
  <c r="AB25" i="2" s="1"/>
  <c r="T38" i="2"/>
  <c r="T25" i="2" s="1"/>
  <c r="L38" i="2"/>
  <c r="L25" i="2" s="1"/>
  <c r="D38" i="2"/>
  <c r="AZ37" i="2"/>
  <c r="AZ36" i="2"/>
  <c r="BB35" i="2"/>
  <c r="BA35" i="2"/>
  <c r="BA23" i="2" s="1"/>
  <c r="AZ35" i="2"/>
  <c r="AV35" i="2"/>
  <c r="AT35" i="2"/>
  <c r="AR35" i="2"/>
  <c r="AP35" i="2"/>
  <c r="AN35" i="2"/>
  <c r="AL35" i="2"/>
  <c r="AJ35" i="2"/>
  <c r="AH35" i="2"/>
  <c r="AF35" i="2"/>
  <c r="AD35" i="2"/>
  <c r="AB35" i="2"/>
  <c r="Z35" i="2"/>
  <c r="X35" i="2"/>
  <c r="V35" i="2"/>
  <c r="T35" i="2"/>
  <c r="R35" i="2"/>
  <c r="P35" i="2"/>
  <c r="N35" i="2"/>
  <c r="L35" i="2"/>
  <c r="J35" i="2"/>
  <c r="H35" i="2"/>
  <c r="F35" i="2"/>
  <c r="D35" i="2"/>
  <c r="AZ34" i="2"/>
  <c r="AZ33" i="2"/>
  <c r="BB30" i="2"/>
  <c r="BA30" i="2"/>
  <c r="AV30" i="2"/>
  <c r="AT30" i="2"/>
  <c r="AR30" i="2"/>
  <c r="AP30" i="2"/>
  <c r="AN30" i="2"/>
  <c r="AL30" i="2"/>
  <c r="AJ30" i="2"/>
  <c r="AH30" i="2"/>
  <c r="AF30" i="2"/>
  <c r="AD30" i="2"/>
  <c r="AB30" i="2"/>
  <c r="Z30" i="2"/>
  <c r="X30" i="2"/>
  <c r="V30" i="2"/>
  <c r="T30" i="2"/>
  <c r="R30" i="2"/>
  <c r="P30" i="2"/>
  <c r="N30" i="2"/>
  <c r="L30" i="2"/>
  <c r="J30" i="2"/>
  <c r="H30" i="2"/>
  <c r="F30" i="2"/>
  <c r="D30" i="2"/>
  <c r="AZ29" i="2"/>
  <c r="BC28" i="2"/>
  <c r="BA28" i="2"/>
  <c r="AW28" i="2"/>
  <c r="AV28" i="2"/>
  <c r="AU28" i="2"/>
  <c r="AS28" i="2"/>
  <c r="AR28" i="2"/>
  <c r="AQ28" i="2"/>
  <c r="AO28" i="2"/>
  <c r="AN28" i="2"/>
  <c r="AM28" i="2"/>
  <c r="AK28" i="2"/>
  <c r="AJ28" i="2"/>
  <c r="AI28" i="2"/>
  <c r="AG28" i="2"/>
  <c r="AF28" i="2"/>
  <c r="AE28" i="2"/>
  <c r="AC28" i="2"/>
  <c r="AB28" i="2"/>
  <c r="AA28" i="2"/>
  <c r="Y28" i="2"/>
  <c r="X28" i="2"/>
  <c r="W28" i="2"/>
  <c r="U28" i="2"/>
  <c r="T28" i="2"/>
  <c r="S28" i="2"/>
  <c r="Q28" i="2"/>
  <c r="P28" i="2"/>
  <c r="O28" i="2"/>
  <c r="M28" i="2"/>
  <c r="L28" i="2"/>
  <c r="K28" i="2"/>
  <c r="I28" i="2"/>
  <c r="H28" i="2"/>
  <c r="G28" i="2"/>
  <c r="E28" i="2"/>
  <c r="D28" i="2"/>
  <c r="BC27" i="2"/>
  <c r="BB27" i="2"/>
  <c r="BA27" i="2"/>
  <c r="AW27" i="2"/>
  <c r="AV27" i="2"/>
  <c r="AU27" i="2"/>
  <c r="AT27" i="2"/>
  <c r="AS27" i="2"/>
  <c r="AR27" i="2"/>
  <c r="AQ27" i="2"/>
  <c r="AP27" i="2"/>
  <c r="AO27" i="2"/>
  <c r="AN27" i="2"/>
  <c r="AM27" i="2"/>
  <c r="AL27" i="2"/>
  <c r="AK27" i="2"/>
  <c r="AJ27" i="2"/>
  <c r="AI27" i="2"/>
  <c r="AH27" i="2"/>
  <c r="AG27" i="2"/>
  <c r="AF27" i="2"/>
  <c r="AE27" i="2"/>
  <c r="AD27" i="2"/>
  <c r="AC27" i="2"/>
  <c r="AB27" i="2"/>
  <c r="AA27" i="2"/>
  <c r="Z27" i="2"/>
  <c r="Y27" i="2"/>
  <c r="X27" i="2"/>
  <c r="W27" i="2"/>
  <c r="V27" i="2"/>
  <c r="U27" i="2"/>
  <c r="T27" i="2"/>
  <c r="S27" i="2"/>
  <c r="R27" i="2"/>
  <c r="Q27" i="2"/>
  <c r="P27" i="2"/>
  <c r="O27" i="2"/>
  <c r="N27" i="2"/>
  <c r="M27" i="2"/>
  <c r="L27" i="2"/>
  <c r="K27" i="2"/>
  <c r="J27" i="2"/>
  <c r="I27" i="2"/>
  <c r="H27" i="2"/>
  <c r="G27" i="2"/>
  <c r="F27" i="2"/>
  <c r="E27" i="2"/>
  <c r="D27" i="2"/>
  <c r="BC26" i="2"/>
  <c r="BB26" i="2"/>
  <c r="BA26" i="2"/>
  <c r="AZ26" i="2"/>
  <c r="AW26" i="2"/>
  <c r="AU26" i="2"/>
  <c r="AT26" i="2"/>
  <c r="AS26" i="2"/>
  <c r="AQ26" i="2"/>
  <c r="AP26" i="2"/>
  <c r="AO26" i="2"/>
  <c r="AM26" i="2"/>
  <c r="AL26" i="2"/>
  <c r="AK26" i="2"/>
  <c r="AI26" i="2"/>
  <c r="AH26" i="2"/>
  <c r="AG26" i="2"/>
  <c r="AE26" i="2"/>
  <c r="AD26" i="2"/>
  <c r="AC26" i="2"/>
  <c r="AA26" i="2"/>
  <c r="Z26" i="2"/>
  <c r="Y26" i="2"/>
  <c r="W26" i="2"/>
  <c r="V26" i="2"/>
  <c r="U26" i="2"/>
  <c r="S26" i="2"/>
  <c r="R26" i="2"/>
  <c r="Q26" i="2"/>
  <c r="O26" i="2"/>
  <c r="N26" i="2"/>
  <c r="M26" i="2"/>
  <c r="K26" i="2"/>
  <c r="J26" i="2"/>
  <c r="I26" i="2"/>
  <c r="G26" i="2"/>
  <c r="F26" i="2"/>
  <c r="E26" i="2"/>
  <c r="BC25" i="2"/>
  <c r="BA25" i="2"/>
  <c r="AZ25" i="2"/>
  <c r="AW25" i="2"/>
  <c r="AU25" i="2"/>
  <c r="AS25" i="2"/>
  <c r="AQ25" i="2"/>
  <c r="AO25" i="2"/>
  <c r="AM25" i="2"/>
  <c r="AK25" i="2"/>
  <c r="AI25" i="2"/>
  <c r="AG25" i="2"/>
  <c r="AE25" i="2"/>
  <c r="AC25" i="2"/>
  <c r="AA25" i="2"/>
  <c r="Y25" i="2"/>
  <c r="W25" i="2"/>
  <c r="U25" i="2"/>
  <c r="S25" i="2"/>
  <c r="Q25" i="2"/>
  <c r="O25" i="2"/>
  <c r="M25" i="2"/>
  <c r="K25" i="2"/>
  <c r="I25" i="2"/>
  <c r="G25" i="2"/>
  <c r="E25" i="2"/>
  <c r="BC24" i="2"/>
  <c r="BC22" i="2" s="1"/>
  <c r="AW24" i="2"/>
  <c r="AU24" i="2"/>
  <c r="AS24" i="2"/>
  <c r="AQ24" i="2"/>
  <c r="AO24" i="2"/>
  <c r="AM24" i="2"/>
  <c r="AK24" i="2"/>
  <c r="AI24" i="2"/>
  <c r="AG24" i="2"/>
  <c r="AE24" i="2"/>
  <c r="AC24" i="2"/>
  <c r="AA24" i="2"/>
  <c r="Y24" i="2"/>
  <c r="W24" i="2"/>
  <c r="U24" i="2"/>
  <c r="S24" i="2"/>
  <c r="Q24" i="2"/>
  <c r="O24" i="2"/>
  <c r="M24" i="2"/>
  <c r="K24" i="2"/>
  <c r="I24" i="2"/>
  <c r="G24" i="2"/>
  <c r="E24" i="2"/>
  <c r="BC23" i="2"/>
  <c r="AW23" i="2"/>
  <c r="AU23" i="2"/>
  <c r="AS23" i="2"/>
  <c r="AQ23" i="2"/>
  <c r="AO23" i="2"/>
  <c r="AM23" i="2"/>
  <c r="AK23" i="2"/>
  <c r="AI23" i="2"/>
  <c r="AG23" i="2"/>
  <c r="AE23" i="2"/>
  <c r="AC23" i="2"/>
  <c r="AA23" i="2"/>
  <c r="Y23" i="2"/>
  <c r="W23" i="2"/>
  <c r="U23" i="2"/>
  <c r="S23" i="2"/>
  <c r="Q23" i="2"/>
  <c r="O23" i="2"/>
  <c r="M23" i="2"/>
  <c r="K23" i="2"/>
  <c r="I23" i="2"/>
  <c r="G23" i="2"/>
  <c r="E23" i="2"/>
  <c r="AZ121" i="1"/>
  <c r="BB111" i="1"/>
  <c r="BB28" i="1" s="1"/>
  <c r="AV111" i="1"/>
  <c r="AV28" i="1" s="1"/>
  <c r="AT111" i="1"/>
  <c r="AR111" i="1"/>
  <c r="AR28" i="1" s="1"/>
  <c r="AP111" i="1"/>
  <c r="AN111" i="1"/>
  <c r="AN28" i="1" s="1"/>
  <c r="AL111" i="1"/>
  <c r="AJ111" i="1"/>
  <c r="AJ28" i="1" s="1"/>
  <c r="AH111" i="1"/>
  <c r="AF111" i="1"/>
  <c r="AF28" i="1" s="1"/>
  <c r="AD111" i="1"/>
  <c r="AB111" i="1"/>
  <c r="AB28" i="1" s="1"/>
  <c r="Z111" i="1"/>
  <c r="X111" i="1"/>
  <c r="X28" i="1" s="1"/>
  <c r="V111" i="1"/>
  <c r="T111" i="1"/>
  <c r="T28" i="1" s="1"/>
  <c r="R111" i="1"/>
  <c r="P111" i="1"/>
  <c r="P28" i="1" s="1"/>
  <c r="N111" i="1"/>
  <c r="L111" i="1"/>
  <c r="L28" i="1" s="1"/>
  <c r="J111" i="1"/>
  <c r="H111" i="1"/>
  <c r="H28" i="1" s="1"/>
  <c r="F111" i="1"/>
  <c r="D111" i="1"/>
  <c r="D28" i="1" s="1"/>
  <c r="BB96" i="1"/>
  <c r="AZ96" i="1"/>
  <c r="AV96" i="1"/>
  <c r="AV26" i="1" s="1"/>
  <c r="AT96" i="1"/>
  <c r="AR96" i="1"/>
  <c r="AR26" i="1" s="1"/>
  <c r="AP96" i="1"/>
  <c r="AN96" i="1"/>
  <c r="AN26" i="1" s="1"/>
  <c r="AL96" i="1"/>
  <c r="AJ96" i="1"/>
  <c r="AJ26" i="1" s="1"/>
  <c r="AH96" i="1"/>
  <c r="AF96" i="1"/>
  <c r="AF26" i="1" s="1"/>
  <c r="AD96" i="1"/>
  <c r="AB96" i="1"/>
  <c r="AB26" i="1" s="1"/>
  <c r="Z96" i="1"/>
  <c r="X96" i="1"/>
  <c r="X26" i="1" s="1"/>
  <c r="V96" i="1"/>
  <c r="T96" i="1"/>
  <c r="T26" i="1" s="1"/>
  <c r="R96" i="1"/>
  <c r="P96" i="1"/>
  <c r="P26" i="1" s="1"/>
  <c r="N96" i="1"/>
  <c r="L96" i="1"/>
  <c r="L26" i="1" s="1"/>
  <c r="J96" i="1"/>
  <c r="H96" i="1"/>
  <c r="H26" i="1" s="1"/>
  <c r="F96" i="1"/>
  <c r="D96" i="1"/>
  <c r="D26" i="1" s="1"/>
  <c r="AZ95" i="1"/>
  <c r="AZ94" i="1"/>
  <c r="BB93" i="1"/>
  <c r="AZ93" i="1"/>
  <c r="AV93" i="1"/>
  <c r="AT93" i="1"/>
  <c r="AR93" i="1"/>
  <c r="AP93" i="1"/>
  <c r="AN93" i="1"/>
  <c r="AL93" i="1"/>
  <c r="AJ93" i="1"/>
  <c r="AH93" i="1"/>
  <c r="AF93" i="1"/>
  <c r="AD93" i="1"/>
  <c r="AB93" i="1"/>
  <c r="Z93" i="1"/>
  <c r="X93" i="1"/>
  <c r="V93" i="1"/>
  <c r="T93" i="1"/>
  <c r="R93" i="1"/>
  <c r="P93" i="1"/>
  <c r="N93" i="1"/>
  <c r="L93" i="1"/>
  <c r="J93" i="1"/>
  <c r="H93" i="1"/>
  <c r="F93" i="1"/>
  <c r="D93" i="1"/>
  <c r="AZ92" i="1"/>
  <c r="AZ91" i="1"/>
  <c r="AZ90" i="1"/>
  <c r="AZ88" i="1"/>
  <c r="BB87" i="1"/>
  <c r="BB86" i="1" s="1"/>
  <c r="BB85" i="1" s="1"/>
  <c r="BB84" i="1" s="1"/>
  <c r="BB83" i="1" s="1"/>
  <c r="BB82" i="1" s="1"/>
  <c r="BB81" i="1" s="1"/>
  <c r="AZ87" i="1"/>
  <c r="AV87" i="1"/>
  <c r="AV86" i="1" s="1"/>
  <c r="AT87" i="1"/>
  <c r="AR87" i="1"/>
  <c r="AR86" i="1" s="1"/>
  <c r="AR85" i="1" s="1"/>
  <c r="AR84" i="1" s="1"/>
  <c r="AR83" i="1" s="1"/>
  <c r="AR82" i="1" s="1"/>
  <c r="AR81" i="1" s="1"/>
  <c r="AP87" i="1"/>
  <c r="AN87" i="1"/>
  <c r="AN86" i="1" s="1"/>
  <c r="AN85" i="1" s="1"/>
  <c r="AN84" i="1" s="1"/>
  <c r="AN83" i="1" s="1"/>
  <c r="AN82" i="1" s="1"/>
  <c r="AN81" i="1" s="1"/>
  <c r="AL87" i="1"/>
  <c r="AJ87" i="1"/>
  <c r="AJ86" i="1" s="1"/>
  <c r="AJ85" i="1" s="1"/>
  <c r="AJ84" i="1" s="1"/>
  <c r="AJ83" i="1" s="1"/>
  <c r="AJ82" i="1" s="1"/>
  <c r="AJ81" i="1" s="1"/>
  <c r="AH87" i="1"/>
  <c r="AF87" i="1"/>
  <c r="AF86" i="1" s="1"/>
  <c r="AD87" i="1"/>
  <c r="AB87" i="1"/>
  <c r="AB86" i="1" s="1"/>
  <c r="Z87" i="1"/>
  <c r="X87" i="1"/>
  <c r="X86" i="1" s="1"/>
  <c r="X85" i="1" s="1"/>
  <c r="X84" i="1" s="1"/>
  <c r="X83" i="1" s="1"/>
  <c r="X82" i="1" s="1"/>
  <c r="X81" i="1" s="1"/>
  <c r="V87" i="1"/>
  <c r="T87" i="1"/>
  <c r="T86" i="1" s="1"/>
  <c r="T85" i="1" s="1"/>
  <c r="T84" i="1" s="1"/>
  <c r="R87" i="1"/>
  <c r="P87" i="1"/>
  <c r="P86" i="1" s="1"/>
  <c r="N87" i="1"/>
  <c r="L87" i="1"/>
  <c r="L86" i="1" s="1"/>
  <c r="L85" i="1" s="1"/>
  <c r="L84" i="1" s="1"/>
  <c r="L83" i="1" s="1"/>
  <c r="L82" i="1" s="1"/>
  <c r="L81" i="1" s="1"/>
  <c r="J87" i="1"/>
  <c r="H87" i="1"/>
  <c r="H86" i="1" s="1"/>
  <c r="H85" i="1" s="1"/>
  <c r="H84" i="1" s="1"/>
  <c r="H83" i="1" s="1"/>
  <c r="H82" i="1" s="1"/>
  <c r="H81" i="1" s="1"/>
  <c r="F87" i="1"/>
  <c r="D87" i="1"/>
  <c r="D86" i="1" s="1"/>
  <c r="D85" i="1" s="1"/>
  <c r="D84" i="1" s="1"/>
  <c r="AZ86" i="1"/>
  <c r="AT86" i="1"/>
  <c r="AT85" i="1" s="1"/>
  <c r="AP86" i="1"/>
  <c r="AP85" i="1" s="1"/>
  <c r="AP84" i="1" s="1"/>
  <c r="AP83" i="1" s="1"/>
  <c r="AP82" i="1" s="1"/>
  <c r="AP81" i="1" s="1"/>
  <c r="AL86" i="1"/>
  <c r="AL85" i="1" s="1"/>
  <c r="AL84" i="1" s="1"/>
  <c r="AL83" i="1" s="1"/>
  <c r="AL82" i="1" s="1"/>
  <c r="AL81" i="1" s="1"/>
  <c r="AH86" i="1"/>
  <c r="AH85" i="1" s="1"/>
  <c r="AD86" i="1"/>
  <c r="AD85" i="1" s="1"/>
  <c r="Z86" i="1"/>
  <c r="Z85" i="1" s="1"/>
  <c r="Z84" i="1" s="1"/>
  <c r="Z83" i="1" s="1"/>
  <c r="Z82" i="1" s="1"/>
  <c r="Z81" i="1" s="1"/>
  <c r="V86" i="1"/>
  <c r="V85" i="1" s="1"/>
  <c r="V84" i="1" s="1"/>
  <c r="V83" i="1" s="1"/>
  <c r="R86" i="1"/>
  <c r="R85" i="1" s="1"/>
  <c r="N86" i="1"/>
  <c r="N85" i="1" s="1"/>
  <c r="J86" i="1"/>
  <c r="J85" i="1" s="1"/>
  <c r="J84" i="1" s="1"/>
  <c r="J83" i="1" s="1"/>
  <c r="J82" i="1" s="1"/>
  <c r="J81" i="1" s="1"/>
  <c r="F86" i="1"/>
  <c r="F85" i="1" s="1"/>
  <c r="F84" i="1" s="1"/>
  <c r="F83" i="1" s="1"/>
  <c r="AZ85" i="1"/>
  <c r="AV85" i="1"/>
  <c r="AV84" i="1" s="1"/>
  <c r="AV83" i="1" s="1"/>
  <c r="AV82" i="1" s="1"/>
  <c r="AV81" i="1" s="1"/>
  <c r="AV80" i="1" s="1"/>
  <c r="AF85" i="1"/>
  <c r="AF84" i="1" s="1"/>
  <c r="AF83" i="1" s="1"/>
  <c r="AF82" i="1" s="1"/>
  <c r="AF81" i="1" s="1"/>
  <c r="AF80" i="1" s="1"/>
  <c r="AB85" i="1"/>
  <c r="AB84" i="1" s="1"/>
  <c r="AB83" i="1" s="1"/>
  <c r="AB82" i="1" s="1"/>
  <c r="AB81" i="1" s="1"/>
  <c r="P85" i="1"/>
  <c r="P84" i="1" s="1"/>
  <c r="P83" i="1" s="1"/>
  <c r="P82" i="1" s="1"/>
  <c r="P81" i="1" s="1"/>
  <c r="AZ84" i="1"/>
  <c r="AT84" i="1"/>
  <c r="AT83" i="1" s="1"/>
  <c r="AT82" i="1" s="1"/>
  <c r="AT81" i="1" s="1"/>
  <c r="AT74" i="1" s="1"/>
  <c r="AH84" i="1"/>
  <c r="AH83" i="1" s="1"/>
  <c r="AH82" i="1" s="1"/>
  <c r="AH81" i="1" s="1"/>
  <c r="AD84" i="1"/>
  <c r="AD83" i="1" s="1"/>
  <c r="AD82" i="1" s="1"/>
  <c r="AD81" i="1" s="1"/>
  <c r="AD74" i="1" s="1"/>
  <c r="R84" i="1"/>
  <c r="R83" i="1" s="1"/>
  <c r="R82" i="1" s="1"/>
  <c r="R81" i="1" s="1"/>
  <c r="N84" i="1"/>
  <c r="N83" i="1" s="1"/>
  <c r="N82" i="1" s="1"/>
  <c r="N81" i="1" s="1"/>
  <c r="N74" i="1" s="1"/>
  <c r="N73" i="1" s="1"/>
  <c r="AZ83" i="1"/>
  <c r="T83" i="1"/>
  <c r="T82" i="1" s="1"/>
  <c r="T81" i="1" s="1"/>
  <c r="D83" i="1"/>
  <c r="D82" i="1" s="1"/>
  <c r="D81" i="1" s="1"/>
  <c r="AZ82" i="1"/>
  <c r="V82" i="1"/>
  <c r="V81" i="1" s="1"/>
  <c r="V80" i="1" s="1"/>
  <c r="F82" i="1"/>
  <c r="F81" i="1" s="1"/>
  <c r="AZ81" i="1"/>
  <c r="AZ80" i="1"/>
  <c r="AD80" i="1"/>
  <c r="N80" i="1"/>
  <c r="AZ79" i="1"/>
  <c r="AZ74" i="1"/>
  <c r="AV74" i="1"/>
  <c r="AV73" i="1" s="1"/>
  <c r="AF74" i="1"/>
  <c r="AF73" i="1" s="1"/>
  <c r="AZ73" i="1"/>
  <c r="AZ71" i="1"/>
  <c r="AZ70" i="1"/>
  <c r="AZ68" i="1"/>
  <c r="AZ67" i="1"/>
  <c r="AZ66" i="1"/>
  <c r="AZ65" i="1"/>
  <c r="X65" i="1"/>
  <c r="AZ64" i="1"/>
  <c r="AZ63" i="1"/>
  <c r="AZ62" i="1"/>
  <c r="AZ59" i="1"/>
  <c r="AZ58" i="1"/>
  <c r="AZ57" i="1"/>
  <c r="V56" i="1"/>
  <c r="V55" i="1"/>
  <c r="AZ54" i="1"/>
  <c r="BB52" i="1"/>
  <c r="AZ52" i="1"/>
  <c r="AV52" i="1"/>
  <c r="AT52" i="1"/>
  <c r="AT51" i="1" s="1"/>
  <c r="AR52" i="1"/>
  <c r="AP52" i="1"/>
  <c r="AP51" i="1" s="1"/>
  <c r="AN52" i="1"/>
  <c r="AL52" i="1"/>
  <c r="AL51" i="1" s="1"/>
  <c r="AJ52" i="1"/>
  <c r="AH52" i="1"/>
  <c r="AH51" i="1" s="1"/>
  <c r="AF52" i="1"/>
  <c r="AD52" i="1"/>
  <c r="AD51" i="1" s="1"/>
  <c r="AB52" i="1"/>
  <c r="Z52" i="1"/>
  <c r="Z51" i="1" s="1"/>
  <c r="X52" i="1"/>
  <c r="V52" i="1"/>
  <c r="V51" i="1" s="1"/>
  <c r="T52" i="1"/>
  <c r="R52" i="1"/>
  <c r="R51" i="1" s="1"/>
  <c r="P52" i="1"/>
  <c r="N52" i="1"/>
  <c r="N51" i="1" s="1"/>
  <c r="L52" i="1"/>
  <c r="J52" i="1"/>
  <c r="J51" i="1" s="1"/>
  <c r="H52" i="1"/>
  <c r="F52" i="1"/>
  <c r="F51" i="1" s="1"/>
  <c r="D52" i="1"/>
  <c r="BB51" i="1"/>
  <c r="AZ51" i="1"/>
  <c r="AV51" i="1"/>
  <c r="AR51" i="1"/>
  <c r="AN51" i="1"/>
  <c r="AJ51" i="1"/>
  <c r="AF51" i="1"/>
  <c r="AB51" i="1"/>
  <c r="X51" i="1"/>
  <c r="T51" i="1"/>
  <c r="P51" i="1"/>
  <c r="L51" i="1"/>
  <c r="H51" i="1"/>
  <c r="D51" i="1"/>
  <c r="AZ49" i="1"/>
  <c r="AZ48" i="1"/>
  <c r="BB47" i="1"/>
  <c r="AZ47" i="1"/>
  <c r="AV47" i="1"/>
  <c r="AT47" i="1"/>
  <c r="AR47" i="1"/>
  <c r="AP47" i="1"/>
  <c r="AN47" i="1"/>
  <c r="AL47" i="1"/>
  <c r="AJ47" i="1"/>
  <c r="AH47" i="1"/>
  <c r="AF47" i="1"/>
  <c r="AD47" i="1"/>
  <c r="AB47" i="1"/>
  <c r="Z47" i="1"/>
  <c r="X47" i="1"/>
  <c r="V47" i="1"/>
  <c r="T47" i="1"/>
  <c r="R47" i="1"/>
  <c r="P47" i="1"/>
  <c r="N47" i="1"/>
  <c r="L47" i="1"/>
  <c r="J47" i="1"/>
  <c r="H47" i="1"/>
  <c r="F47" i="1"/>
  <c r="D47" i="1"/>
  <c r="AZ46" i="1"/>
  <c r="AZ45" i="1"/>
  <c r="AZ44" i="1"/>
  <c r="BB43" i="1"/>
  <c r="AZ43" i="1"/>
  <c r="AV43" i="1"/>
  <c r="AT43" i="1"/>
  <c r="AR43" i="1"/>
  <c r="AP43" i="1"/>
  <c r="AN43" i="1"/>
  <c r="AL43" i="1"/>
  <c r="AJ43" i="1"/>
  <c r="AH43" i="1"/>
  <c r="AF43" i="1"/>
  <c r="AD43" i="1"/>
  <c r="AB43" i="1"/>
  <c r="Z43" i="1"/>
  <c r="X43" i="1"/>
  <c r="V43" i="1"/>
  <c r="T43" i="1"/>
  <c r="R43" i="1"/>
  <c r="P43" i="1"/>
  <c r="N43" i="1"/>
  <c r="L43" i="1"/>
  <c r="J43" i="1"/>
  <c r="H43" i="1"/>
  <c r="F43" i="1"/>
  <c r="D43" i="1"/>
  <c r="AZ42" i="1"/>
  <c r="AZ41" i="1"/>
  <c r="AZ40" i="1"/>
  <c r="BB39" i="1"/>
  <c r="BB38" i="1" s="1"/>
  <c r="BB25" i="1" s="1"/>
  <c r="AZ39" i="1"/>
  <c r="AV39" i="1"/>
  <c r="AV38" i="1" s="1"/>
  <c r="AT39" i="1"/>
  <c r="AR39" i="1"/>
  <c r="AR38" i="1" s="1"/>
  <c r="AP39" i="1"/>
  <c r="AN39" i="1"/>
  <c r="AN38" i="1" s="1"/>
  <c r="AL39" i="1"/>
  <c r="AJ39" i="1"/>
  <c r="AJ38" i="1" s="1"/>
  <c r="AH39" i="1"/>
  <c r="AF39" i="1"/>
  <c r="AF38" i="1" s="1"/>
  <c r="AD39" i="1"/>
  <c r="AB39" i="1"/>
  <c r="AB38" i="1" s="1"/>
  <c r="Z39" i="1"/>
  <c r="X39" i="1"/>
  <c r="X38" i="1" s="1"/>
  <c r="V39" i="1"/>
  <c r="T39" i="1"/>
  <c r="T38" i="1" s="1"/>
  <c r="R39" i="1"/>
  <c r="P39" i="1"/>
  <c r="P38" i="1" s="1"/>
  <c r="N39" i="1"/>
  <c r="L39" i="1"/>
  <c r="L38" i="1" s="1"/>
  <c r="J39" i="1"/>
  <c r="H39" i="1"/>
  <c r="H38" i="1" s="1"/>
  <c r="F39" i="1"/>
  <c r="D39" i="1"/>
  <c r="D38" i="1" s="1"/>
  <c r="AZ38" i="1"/>
  <c r="AT38" i="1"/>
  <c r="AT25" i="1" s="1"/>
  <c r="AP38" i="1"/>
  <c r="AL38" i="1"/>
  <c r="AH38" i="1"/>
  <c r="AH25" i="1" s="1"/>
  <c r="AD38" i="1"/>
  <c r="AD25" i="1" s="1"/>
  <c r="Z38" i="1"/>
  <c r="V38" i="1"/>
  <c r="R38" i="1"/>
  <c r="R25" i="1" s="1"/>
  <c r="N38" i="1"/>
  <c r="N25" i="1" s="1"/>
  <c r="J38" i="1"/>
  <c r="F38" i="1"/>
  <c r="AZ37" i="1"/>
  <c r="AZ36" i="1"/>
  <c r="BB35" i="1"/>
  <c r="BB23" i="1" s="1"/>
  <c r="AZ35" i="1"/>
  <c r="AV35" i="1"/>
  <c r="AT35" i="1"/>
  <c r="AR35" i="1"/>
  <c r="AP35" i="1"/>
  <c r="AN35" i="1"/>
  <c r="AL35" i="1"/>
  <c r="AJ35" i="1"/>
  <c r="AH35" i="1"/>
  <c r="AF35" i="1"/>
  <c r="AD35" i="1"/>
  <c r="AB35" i="1"/>
  <c r="AB23" i="1" s="1"/>
  <c r="Z35" i="1"/>
  <c r="X35" i="1"/>
  <c r="V35" i="1"/>
  <c r="T35" i="1"/>
  <c r="R35" i="1"/>
  <c r="P35" i="1"/>
  <c r="N35" i="1"/>
  <c r="L35" i="1"/>
  <c r="J35" i="1"/>
  <c r="H35" i="1"/>
  <c r="F35" i="1"/>
  <c r="D35" i="1"/>
  <c r="AZ34" i="1"/>
  <c r="AZ33" i="1"/>
  <c r="BB30" i="1"/>
  <c r="AV30" i="1"/>
  <c r="AT30" i="1"/>
  <c r="AT23" i="1" s="1"/>
  <c r="AR30" i="1"/>
  <c r="AP30" i="1"/>
  <c r="AN30" i="1"/>
  <c r="AL30" i="1"/>
  <c r="AL23" i="1" s="1"/>
  <c r="AJ30" i="1"/>
  <c r="AH30" i="1"/>
  <c r="AF30" i="1"/>
  <c r="AD30" i="1"/>
  <c r="AD23" i="1" s="1"/>
  <c r="AB30" i="1"/>
  <c r="Z30" i="1"/>
  <c r="X30" i="1"/>
  <c r="V30" i="1"/>
  <c r="V23" i="1" s="1"/>
  <c r="T30" i="1"/>
  <c r="R30" i="1"/>
  <c r="P30" i="1"/>
  <c r="N30" i="1"/>
  <c r="N23" i="1" s="1"/>
  <c r="L30" i="1"/>
  <c r="J30" i="1"/>
  <c r="H30" i="1"/>
  <c r="F30" i="1"/>
  <c r="F23" i="1" s="1"/>
  <c r="D30" i="1"/>
  <c r="AZ29" i="1"/>
  <c r="BC28" i="1"/>
  <c r="AW28" i="1"/>
  <c r="AU28" i="1"/>
  <c r="AT28" i="1"/>
  <c r="AS28" i="1"/>
  <c r="AQ28" i="1"/>
  <c r="AP28" i="1"/>
  <c r="AO28" i="1"/>
  <c r="AM28" i="1"/>
  <c r="AL28" i="1"/>
  <c r="AK28" i="1"/>
  <c r="AI28" i="1"/>
  <c r="AH28" i="1"/>
  <c r="AG28" i="1"/>
  <c r="AE28" i="1"/>
  <c r="AD28" i="1"/>
  <c r="AC28" i="1"/>
  <c r="AA28" i="1"/>
  <c r="Z28" i="1"/>
  <c r="Y28" i="1"/>
  <c r="W28" i="1"/>
  <c r="V28" i="1"/>
  <c r="U28" i="1"/>
  <c r="S28" i="1"/>
  <c r="R28" i="1"/>
  <c r="Q28" i="1"/>
  <c r="O28" i="1"/>
  <c r="N28" i="1"/>
  <c r="M28" i="1"/>
  <c r="K28" i="1"/>
  <c r="J28" i="1"/>
  <c r="I28" i="1"/>
  <c r="G28" i="1"/>
  <c r="F28" i="1"/>
  <c r="E28" i="1"/>
  <c r="BC27" i="1"/>
  <c r="BB27" i="1"/>
  <c r="AW27" i="1"/>
  <c r="AV27" i="1"/>
  <c r="AU27" i="1"/>
  <c r="AT27" i="1"/>
  <c r="AS27" i="1"/>
  <c r="AR27" i="1"/>
  <c r="AQ27" i="1"/>
  <c r="AP27" i="1"/>
  <c r="AO27" i="1"/>
  <c r="AN27" i="1"/>
  <c r="AM27" i="1"/>
  <c r="AL27" i="1"/>
  <c r="AK27" i="1"/>
  <c r="AJ27" i="1"/>
  <c r="AI27" i="1"/>
  <c r="AH27" i="1"/>
  <c r="AG27" i="1"/>
  <c r="AF27" i="1"/>
  <c r="AE27" i="1"/>
  <c r="AD27" i="1"/>
  <c r="AC27" i="1"/>
  <c r="AB27" i="1"/>
  <c r="AA27" i="1"/>
  <c r="Z27" i="1"/>
  <c r="Y27" i="1"/>
  <c r="X27" i="1"/>
  <c r="W27" i="1"/>
  <c r="V27" i="1"/>
  <c r="U27" i="1"/>
  <c r="T27" i="1"/>
  <c r="S27" i="1"/>
  <c r="R27" i="1"/>
  <c r="Q27" i="1"/>
  <c r="P27" i="1"/>
  <c r="O27" i="1"/>
  <c r="N27" i="1"/>
  <c r="M27" i="1"/>
  <c r="L27" i="1"/>
  <c r="K27" i="1"/>
  <c r="J27" i="1"/>
  <c r="I27" i="1"/>
  <c r="H27" i="1"/>
  <c r="G27" i="1"/>
  <c r="F27" i="1"/>
  <c r="E27" i="1"/>
  <c r="D27" i="1"/>
  <c r="BC26" i="1"/>
  <c r="BB26" i="1"/>
  <c r="AZ26" i="1"/>
  <c r="AW26" i="1"/>
  <c r="AU26" i="1"/>
  <c r="AT26" i="1"/>
  <c r="AS26" i="1"/>
  <c r="AQ26" i="1"/>
  <c r="AP26" i="1"/>
  <c r="AO26" i="1"/>
  <c r="AM26" i="1"/>
  <c r="AL26" i="1"/>
  <c r="AK26" i="1"/>
  <c r="AI26" i="1"/>
  <c r="AH26" i="1"/>
  <c r="AG26" i="1"/>
  <c r="AE26" i="1"/>
  <c r="AD26" i="1"/>
  <c r="AC26" i="1"/>
  <c r="AA26" i="1"/>
  <c r="Z26" i="1"/>
  <c r="Y26" i="1"/>
  <c r="W26" i="1"/>
  <c r="V26" i="1"/>
  <c r="U26" i="1"/>
  <c r="S26" i="1"/>
  <c r="R26" i="1"/>
  <c r="Q26" i="1"/>
  <c r="O26" i="1"/>
  <c r="N26" i="1"/>
  <c r="M26" i="1"/>
  <c r="K26" i="1"/>
  <c r="J26" i="1"/>
  <c r="I26" i="1"/>
  <c r="G26" i="1"/>
  <c r="F26" i="1"/>
  <c r="E26" i="1"/>
  <c r="BC25" i="1"/>
  <c r="AZ25" i="1"/>
  <c r="AW25" i="1"/>
  <c r="AV25" i="1"/>
  <c r="AU25" i="1"/>
  <c r="AS25" i="1"/>
  <c r="AR25" i="1"/>
  <c r="AQ25" i="1"/>
  <c r="AO25" i="1"/>
  <c r="AN25" i="1"/>
  <c r="AM25" i="1"/>
  <c r="AL25" i="1"/>
  <c r="AK25" i="1"/>
  <c r="AJ25" i="1"/>
  <c r="AI25" i="1"/>
  <c r="AG25" i="1"/>
  <c r="AF25" i="1"/>
  <c r="AE25" i="1"/>
  <c r="AC25" i="1"/>
  <c r="AB25" i="1"/>
  <c r="AA25" i="1"/>
  <c r="Y25" i="1"/>
  <c r="X25" i="1"/>
  <c r="W25" i="1"/>
  <c r="V25" i="1"/>
  <c r="U25" i="1"/>
  <c r="T25" i="1"/>
  <c r="S25" i="1"/>
  <c r="Q25" i="1"/>
  <c r="P25" i="1"/>
  <c r="O25" i="1"/>
  <c r="M25" i="1"/>
  <c r="L25" i="1"/>
  <c r="K25" i="1"/>
  <c r="I25" i="1"/>
  <c r="H25" i="1"/>
  <c r="G25" i="1"/>
  <c r="F25" i="1"/>
  <c r="E25" i="1"/>
  <c r="D25" i="1"/>
  <c r="BC24" i="1"/>
  <c r="AW24" i="1"/>
  <c r="AU24" i="1"/>
  <c r="AS24" i="1"/>
  <c r="AQ24" i="1"/>
  <c r="AO24" i="1"/>
  <c r="AM24" i="1"/>
  <c r="AK24" i="1"/>
  <c r="AI24" i="1"/>
  <c r="AG24" i="1"/>
  <c r="AE24" i="1"/>
  <c r="AC24" i="1"/>
  <c r="AA24" i="1"/>
  <c r="Y24" i="1"/>
  <c r="W24" i="1"/>
  <c r="U24" i="1"/>
  <c r="S24" i="1"/>
  <c r="Q24" i="1"/>
  <c r="O24" i="1"/>
  <c r="M24" i="1"/>
  <c r="K24" i="1"/>
  <c r="I24" i="1"/>
  <c r="G24" i="1"/>
  <c r="E24" i="1"/>
  <c r="BC23" i="1"/>
  <c r="AW23" i="1"/>
  <c r="AV23" i="1"/>
  <c r="AU23" i="1"/>
  <c r="AS23" i="1"/>
  <c r="AR23" i="1"/>
  <c r="AQ23" i="1"/>
  <c r="AO23" i="1"/>
  <c r="AN23" i="1"/>
  <c r="AM23" i="1"/>
  <c r="AK23" i="1"/>
  <c r="AJ23" i="1"/>
  <c r="AI23" i="1"/>
  <c r="AH23" i="1"/>
  <c r="AG23" i="1"/>
  <c r="AF23" i="1"/>
  <c r="AE23" i="1"/>
  <c r="AC23" i="1"/>
  <c r="AA23" i="1"/>
  <c r="Y23" i="1"/>
  <c r="X23" i="1"/>
  <c r="W23" i="1"/>
  <c r="U23" i="1"/>
  <c r="T23" i="1"/>
  <c r="S23" i="1"/>
  <c r="R23" i="1"/>
  <c r="Q23" i="1"/>
  <c r="P23" i="1"/>
  <c r="O23" i="1"/>
  <c r="M23" i="1"/>
  <c r="L23" i="1"/>
  <c r="K23" i="1"/>
  <c r="I23" i="1"/>
  <c r="H23" i="1"/>
  <c r="G23" i="1"/>
  <c r="E23" i="1"/>
  <c r="D23" i="1"/>
  <c r="AB80" i="1" l="1"/>
  <c r="AB74" i="1"/>
  <c r="AB73" i="1" s="1"/>
  <c r="AL74" i="1"/>
  <c r="AL80" i="1"/>
  <c r="L80" i="1"/>
  <c r="L74" i="1"/>
  <c r="L73" i="1" s="1"/>
  <c r="AJ80" i="1"/>
  <c r="AJ74" i="1"/>
  <c r="AJ73" i="1" s="1"/>
  <c r="AR80" i="1"/>
  <c r="AR74" i="1"/>
  <c r="AR73" i="1" s="1"/>
  <c r="P80" i="2"/>
  <c r="P74" i="2"/>
  <c r="P73" i="2" s="1"/>
  <c r="H74" i="2"/>
  <c r="H80" i="2"/>
  <c r="AF74" i="2"/>
  <c r="AF80" i="2"/>
  <c r="AN74" i="2"/>
  <c r="AN80" i="2"/>
  <c r="AV74" i="2"/>
  <c r="AV80" i="2"/>
  <c r="BA74" i="2"/>
  <c r="BA73" i="2" s="1"/>
  <c r="BA80" i="2"/>
  <c r="X74" i="2"/>
  <c r="X73" i="2" s="1"/>
  <c r="X80" i="2"/>
  <c r="N79" i="1"/>
  <c r="N77" i="1" s="1"/>
  <c r="N78" i="1"/>
  <c r="D80" i="1"/>
  <c r="D74" i="1"/>
  <c r="D73" i="1" s="1"/>
  <c r="P23" i="3"/>
  <c r="P25" i="3"/>
  <c r="AF25" i="3"/>
  <c r="AF23" i="3"/>
  <c r="AV23" i="3"/>
  <c r="AV25" i="3"/>
  <c r="AJ80" i="3"/>
  <c r="AJ74" i="3"/>
  <c r="AJ73" i="3" s="1"/>
  <c r="BB80" i="3"/>
  <c r="BB74" i="3"/>
  <c r="BB73" i="3" s="1"/>
  <c r="Z80" i="3"/>
  <c r="Z74" i="3"/>
  <c r="Z73" i="3" s="1"/>
  <c r="AD80" i="4"/>
  <c r="AD74" i="4"/>
  <c r="AD73" i="4" s="1"/>
  <c r="AH80" i="4"/>
  <c r="AH74" i="4"/>
  <c r="AH73" i="4" s="1"/>
  <c r="AD79" i="1"/>
  <c r="AD77" i="1" s="1"/>
  <c r="AD78" i="1"/>
  <c r="V79" i="1"/>
  <c r="V77" i="1" s="1"/>
  <c r="V78" i="1"/>
  <c r="R74" i="1"/>
  <c r="R80" i="1"/>
  <c r="BB80" i="1"/>
  <c r="BB74" i="1"/>
  <c r="BB73" i="1" s="1"/>
  <c r="L23" i="2"/>
  <c r="AB23" i="2"/>
  <c r="AR23" i="2"/>
  <c r="AL74" i="3"/>
  <c r="AL73" i="3" s="1"/>
  <c r="AL80" i="3"/>
  <c r="Z74" i="4"/>
  <c r="Z73" i="4" s="1"/>
  <c r="Z80" i="4"/>
  <c r="Z25" i="1"/>
  <c r="Z23" i="1"/>
  <c r="AT80" i="1"/>
  <c r="AD73" i="1"/>
  <c r="J80" i="1"/>
  <c r="J74" i="1"/>
  <c r="J73" i="1" s="1"/>
  <c r="Z74" i="1"/>
  <c r="Z80" i="1"/>
  <c r="AP74" i="1"/>
  <c r="AP80" i="1"/>
  <c r="F25" i="2"/>
  <c r="F23" i="2"/>
  <c r="N25" i="2"/>
  <c r="N23" i="2"/>
  <c r="V25" i="2"/>
  <c r="V23" i="2"/>
  <c r="AD25" i="2"/>
  <c r="AD23" i="2"/>
  <c r="AL25" i="2"/>
  <c r="AL23" i="2"/>
  <c r="AT25" i="2"/>
  <c r="AT23" i="2"/>
  <c r="BB25" i="2"/>
  <c r="BB23" i="2"/>
  <c r="D80" i="2"/>
  <c r="D74" i="2"/>
  <c r="D73" i="2" s="1"/>
  <c r="AJ74" i="2"/>
  <c r="AJ80" i="2"/>
  <c r="N76" i="3"/>
  <c r="N71" i="3"/>
  <c r="AF23" i="4"/>
  <c r="V78" i="4"/>
  <c r="V79" i="4"/>
  <c r="V77" i="4" s="1"/>
  <c r="V76" i="4" s="1"/>
  <c r="V50" i="4" s="1"/>
  <c r="V24" i="4" s="1"/>
  <c r="BB74" i="4"/>
  <c r="BB80" i="4"/>
  <c r="F74" i="4"/>
  <c r="F80" i="4"/>
  <c r="P71" i="4"/>
  <c r="AT80" i="4"/>
  <c r="AT74" i="4"/>
  <c r="AT73" i="4" s="1"/>
  <c r="F80" i="1"/>
  <c r="F74" i="1"/>
  <c r="R80" i="2"/>
  <c r="R74" i="2"/>
  <c r="H25" i="3"/>
  <c r="H23" i="3"/>
  <c r="X25" i="3"/>
  <c r="X23" i="3"/>
  <c r="AN23" i="3"/>
  <c r="AN25" i="3"/>
  <c r="L74" i="3"/>
  <c r="L73" i="3" s="1"/>
  <c r="L80" i="3"/>
  <c r="R78" i="3"/>
  <c r="R79" i="3"/>
  <c r="R77" i="3" s="1"/>
  <c r="AP80" i="3"/>
  <c r="AP74" i="3"/>
  <c r="N74" i="4"/>
  <c r="N73" i="4" s="1"/>
  <c r="N80" i="4"/>
  <c r="T80" i="1"/>
  <c r="T74" i="1"/>
  <c r="T73" i="1" s="1"/>
  <c r="AF79" i="1"/>
  <c r="AF77" i="1" s="1"/>
  <c r="AF78" i="1"/>
  <c r="D23" i="2"/>
  <c r="T23" i="2"/>
  <c r="AJ23" i="2"/>
  <c r="T80" i="2"/>
  <c r="T74" i="2"/>
  <c r="T73" i="2" s="1"/>
  <c r="N23" i="3"/>
  <c r="AD23" i="3"/>
  <c r="AT23" i="3"/>
  <c r="R74" i="3"/>
  <c r="R73" i="3" s="1"/>
  <c r="F80" i="3"/>
  <c r="F74" i="3"/>
  <c r="AR79" i="3"/>
  <c r="AR77" i="3" s="1"/>
  <c r="AR78" i="3"/>
  <c r="AL74" i="4"/>
  <c r="AL80" i="4"/>
  <c r="J25" i="1"/>
  <c r="J23" i="1"/>
  <c r="AP25" i="1"/>
  <c r="AP23" i="1"/>
  <c r="AH74" i="1"/>
  <c r="AH73" i="1" s="1"/>
  <c r="AH80" i="1"/>
  <c r="P80" i="1"/>
  <c r="P74" i="1"/>
  <c r="AV79" i="1"/>
  <c r="AV77" i="1" s="1"/>
  <c r="AV78" i="1"/>
  <c r="H80" i="1"/>
  <c r="H74" i="1"/>
  <c r="X80" i="1"/>
  <c r="X74" i="1"/>
  <c r="AN80" i="1"/>
  <c r="AN74" i="1"/>
  <c r="L74" i="2"/>
  <c r="L80" i="2"/>
  <c r="AB74" i="2"/>
  <c r="AB80" i="2"/>
  <c r="AR74" i="2"/>
  <c r="AR80" i="2"/>
  <c r="AR74" i="3"/>
  <c r="AR73" i="3" s="1"/>
  <c r="AB80" i="3"/>
  <c r="AB74" i="3"/>
  <c r="V78" i="3"/>
  <c r="V79" i="3"/>
  <c r="V77" i="3" s="1"/>
  <c r="J74" i="4"/>
  <c r="J80" i="4"/>
  <c r="AP74" i="4"/>
  <c r="AP80" i="4"/>
  <c r="R74" i="4"/>
  <c r="R80" i="4"/>
  <c r="AX74" i="4"/>
  <c r="AX80" i="4"/>
  <c r="AX79" i="4" s="1"/>
  <c r="AX77" i="4" s="1"/>
  <c r="T76" i="3"/>
  <c r="T71" i="3"/>
  <c r="J78" i="3"/>
  <c r="J79" i="3"/>
  <c r="J77" i="3" s="1"/>
  <c r="AD74" i="3"/>
  <c r="AD80" i="3"/>
  <c r="AN80" i="3"/>
  <c r="AN74" i="3"/>
  <c r="AN73" i="3" s="1"/>
  <c r="P71" i="5"/>
  <c r="P56" i="5" s="1"/>
  <c r="P55" i="5" s="1"/>
  <c r="P50" i="5" s="1"/>
  <c r="P24" i="5" s="1"/>
  <c r="P22" i="5" s="1"/>
  <c r="R74" i="5"/>
  <c r="R80" i="5"/>
  <c r="AH80" i="5"/>
  <c r="AH74" i="5"/>
  <c r="AH73" i="5" s="1"/>
  <c r="L80" i="7"/>
  <c r="L74" i="7"/>
  <c r="J74" i="7"/>
  <c r="J73" i="7" s="1"/>
  <c r="J80" i="7"/>
  <c r="DY71" i="8"/>
  <c r="EN71" i="8" s="1"/>
  <c r="R25" i="2"/>
  <c r="R23" i="2"/>
  <c r="AH25" i="2"/>
  <c r="AH23" i="2"/>
  <c r="AP78" i="2"/>
  <c r="AP79" i="2"/>
  <c r="AP77" i="2" s="1"/>
  <c r="D76" i="3"/>
  <c r="D71" i="3"/>
  <c r="D56" i="3" s="1"/>
  <c r="D55" i="3" s="1"/>
  <c r="AV79" i="3"/>
  <c r="AV77" i="3" s="1"/>
  <c r="AV78" i="3"/>
  <c r="D73" i="3"/>
  <c r="H23" i="4"/>
  <c r="AV80" i="4"/>
  <c r="AV74" i="4"/>
  <c r="T56" i="5"/>
  <c r="T55" i="5" s="1"/>
  <c r="AB71" i="5"/>
  <c r="AB56" i="5" s="1"/>
  <c r="AB55" i="5" s="1"/>
  <c r="AB50" i="5" s="1"/>
  <c r="AB24" i="5" s="1"/>
  <c r="AB76" i="5"/>
  <c r="AF80" i="6"/>
  <c r="AF74" i="6"/>
  <c r="BB80" i="6"/>
  <c r="BB74" i="6"/>
  <c r="R80" i="6"/>
  <c r="R74" i="6"/>
  <c r="AP80" i="6"/>
  <c r="AP74" i="6"/>
  <c r="P80" i="7"/>
  <c r="P74" i="7"/>
  <c r="P73" i="7" s="1"/>
  <c r="AV74" i="7"/>
  <c r="AV80" i="7"/>
  <c r="I21" i="28"/>
  <c r="I20" i="28" s="1"/>
  <c r="DQ12" i="8"/>
  <c r="H23" i="2"/>
  <c r="P23" i="2"/>
  <c r="X23" i="2"/>
  <c r="AF23" i="2"/>
  <c r="AN23" i="2"/>
  <c r="AV23" i="2"/>
  <c r="AP74" i="2"/>
  <c r="AP73" i="2" s="1"/>
  <c r="AH78" i="2"/>
  <c r="AH79" i="2"/>
  <c r="AH77" i="2" s="1"/>
  <c r="J74" i="3"/>
  <c r="J73" i="3" s="1"/>
  <c r="AF79" i="3"/>
  <c r="AF77" i="3" s="1"/>
  <c r="AF78" i="3"/>
  <c r="H74" i="3"/>
  <c r="H80" i="3"/>
  <c r="P78" i="4"/>
  <c r="P76" i="4" s="1"/>
  <c r="D80" i="4"/>
  <c r="D74" i="4"/>
  <c r="L71" i="4"/>
  <c r="L56" i="4" s="1"/>
  <c r="L55" i="4" s="1"/>
  <c r="L50" i="4" s="1"/>
  <c r="L24" i="4" s="1"/>
  <c r="L22" i="4" s="1"/>
  <c r="L76" i="4"/>
  <c r="T80" i="4"/>
  <c r="T74" i="4"/>
  <c r="AB74" i="4"/>
  <c r="AB73" i="4" s="1"/>
  <c r="AB80" i="4"/>
  <c r="AJ74" i="4"/>
  <c r="AJ73" i="4" s="1"/>
  <c r="AJ80" i="4"/>
  <c r="AR74" i="4"/>
  <c r="AR73" i="4" s="1"/>
  <c r="AR80" i="4"/>
  <c r="T73" i="3"/>
  <c r="BB80" i="5"/>
  <c r="BB74" i="5"/>
  <c r="BB73" i="5" s="1"/>
  <c r="Z80" i="5"/>
  <c r="Z74" i="5"/>
  <c r="Z73" i="5" s="1"/>
  <c r="AX74" i="5"/>
  <c r="AX80" i="5"/>
  <c r="AX79" i="5" s="1"/>
  <c r="AX77" i="5" s="1"/>
  <c r="T74" i="6"/>
  <c r="T80" i="6"/>
  <c r="AR80" i="7"/>
  <c r="AR74" i="7"/>
  <c r="AR73" i="7" s="1"/>
  <c r="AP80" i="7"/>
  <c r="AP74" i="7"/>
  <c r="AP73" i="7" s="1"/>
  <c r="BR20" i="8"/>
  <c r="J25" i="2"/>
  <c r="J23" i="2"/>
  <c r="Z25" i="2"/>
  <c r="Z23" i="2"/>
  <c r="AP25" i="2"/>
  <c r="AP23" i="2"/>
  <c r="J80" i="2"/>
  <c r="J74" i="2"/>
  <c r="D50" i="3"/>
  <c r="D24" i="3" s="1"/>
  <c r="D22" i="3" s="1"/>
  <c r="X80" i="3"/>
  <c r="X74" i="3"/>
  <c r="AH80" i="3"/>
  <c r="AH74" i="3"/>
  <c r="AN23" i="4"/>
  <c r="X80" i="4"/>
  <c r="X74" i="4"/>
  <c r="F74" i="5"/>
  <c r="F73" i="5" s="1"/>
  <c r="F80" i="5"/>
  <c r="N80" i="6"/>
  <c r="N74" i="6"/>
  <c r="J80" i="6"/>
  <c r="J74" i="6"/>
  <c r="Z80" i="6"/>
  <c r="Z74" i="6"/>
  <c r="AH80" i="6"/>
  <c r="AH74" i="6"/>
  <c r="V79" i="7"/>
  <c r="V77" i="7" s="1"/>
  <c r="V76" i="7" s="1"/>
  <c r="V50" i="7" s="1"/>
  <c r="V24" i="7" s="1"/>
  <c r="V22" i="7" s="1"/>
  <c r="V78" i="7"/>
  <c r="BC22" i="1"/>
  <c r="Z78" i="2"/>
  <c r="Z79" i="2"/>
  <c r="Z77" i="2" s="1"/>
  <c r="F74" i="2"/>
  <c r="F73" i="2" s="1"/>
  <c r="F80" i="2"/>
  <c r="N74" i="2"/>
  <c r="N73" i="2" s="1"/>
  <c r="N80" i="2"/>
  <c r="V79" i="2"/>
  <c r="V77" i="2" s="1"/>
  <c r="V76" i="2" s="1"/>
  <c r="V50" i="2" s="1"/>
  <c r="V24" i="2" s="1"/>
  <c r="V78" i="2"/>
  <c r="AD79" i="2"/>
  <c r="AD77" i="2" s="1"/>
  <c r="AD78" i="2"/>
  <c r="AL79" i="2"/>
  <c r="AL77" i="2" s="1"/>
  <c r="AL78" i="2"/>
  <c r="AT79" i="2"/>
  <c r="AT77" i="2" s="1"/>
  <c r="AT78" i="2"/>
  <c r="BB79" i="2"/>
  <c r="BB77" i="2" s="1"/>
  <c r="BB78" i="2"/>
  <c r="BB23" i="3"/>
  <c r="N74" i="3"/>
  <c r="N73" i="3" s="1"/>
  <c r="P79" i="3"/>
  <c r="P77" i="3" s="1"/>
  <c r="P78" i="3"/>
  <c r="AT74" i="3"/>
  <c r="AT80" i="3"/>
  <c r="P73" i="3"/>
  <c r="AB23" i="4"/>
  <c r="F38" i="4"/>
  <c r="N38" i="4"/>
  <c r="V38" i="4"/>
  <c r="AD38" i="4"/>
  <c r="AL38" i="4"/>
  <c r="AT38" i="4"/>
  <c r="BB38" i="4"/>
  <c r="P74" i="4"/>
  <c r="P73" i="4" s="1"/>
  <c r="H56" i="4"/>
  <c r="H55" i="4" s="1"/>
  <c r="H50" i="4" s="1"/>
  <c r="H24" i="4" s="1"/>
  <c r="AN80" i="4"/>
  <c r="AN74" i="4"/>
  <c r="D23" i="5"/>
  <c r="L23" i="5"/>
  <c r="T23" i="5"/>
  <c r="AB23" i="5"/>
  <c r="AJ23" i="5"/>
  <c r="AR23" i="5"/>
  <c r="BB23" i="5"/>
  <c r="L50" i="5"/>
  <c r="L24" i="5" s="1"/>
  <c r="T50" i="5"/>
  <c r="T24" i="5" s="1"/>
  <c r="D71" i="5"/>
  <c r="D56" i="5" s="1"/>
  <c r="D55" i="5" s="1"/>
  <c r="D76" i="5"/>
  <c r="D50" i="5" s="1"/>
  <c r="D24" i="5" s="1"/>
  <c r="AJ71" i="5"/>
  <c r="AJ56" i="5" s="1"/>
  <c r="AJ55" i="5" s="1"/>
  <c r="AJ50" i="5" s="1"/>
  <c r="AJ24" i="5" s="1"/>
  <c r="AJ76" i="5"/>
  <c r="V78" i="5"/>
  <c r="V79" i="5"/>
  <c r="V77" i="5" s="1"/>
  <c r="V76" i="5" s="1"/>
  <c r="V50" i="5" s="1"/>
  <c r="V24" i="5" s="1"/>
  <c r="AP80" i="5"/>
  <c r="AP74" i="5"/>
  <c r="AP73" i="5" s="1"/>
  <c r="N74" i="5"/>
  <c r="N80" i="5"/>
  <c r="AD74" i="5"/>
  <c r="AD80" i="5"/>
  <c r="AT74" i="5"/>
  <c r="AT80" i="5"/>
  <c r="D74" i="6"/>
  <c r="D73" i="6" s="1"/>
  <c r="D80" i="6"/>
  <c r="AJ80" i="6"/>
  <c r="AJ74" i="6"/>
  <c r="AD74" i="6"/>
  <c r="AD73" i="6" s="1"/>
  <c r="AD80" i="6"/>
  <c r="H74" i="6"/>
  <c r="H73" i="6" s="1"/>
  <c r="H80" i="6"/>
  <c r="X80" i="6"/>
  <c r="X74" i="6"/>
  <c r="AN80" i="6"/>
  <c r="AN74" i="6"/>
  <c r="AB80" i="7"/>
  <c r="AB74" i="7"/>
  <c r="Z80" i="7"/>
  <c r="Z74" i="7"/>
  <c r="D80" i="7"/>
  <c r="D74" i="7"/>
  <c r="T80" i="7"/>
  <c r="T74" i="7"/>
  <c r="AJ80" i="7"/>
  <c r="AJ74" i="7"/>
  <c r="N74" i="7"/>
  <c r="N73" i="7" s="1"/>
  <c r="N80" i="7"/>
  <c r="AD80" i="7"/>
  <c r="AD74" i="7"/>
  <c r="AT80" i="7"/>
  <c r="AT74" i="7"/>
  <c r="E31" i="28"/>
  <c r="E30" i="28" s="1"/>
  <c r="E29" i="28" s="1"/>
  <c r="BP12" i="8"/>
  <c r="I51" i="28"/>
  <c r="I41" i="28" s="1"/>
  <c r="DR12" i="8"/>
  <c r="AF80" i="4"/>
  <c r="AF74" i="4"/>
  <c r="F23" i="5"/>
  <c r="N23" i="5"/>
  <c r="V23" i="5"/>
  <c r="AD23" i="5"/>
  <c r="AL23" i="5"/>
  <c r="AT23" i="5"/>
  <c r="AL80" i="5"/>
  <c r="AL74" i="5"/>
  <c r="J80" i="5"/>
  <c r="J74" i="5"/>
  <c r="P74" i="6"/>
  <c r="P73" i="6" s="1"/>
  <c r="P80" i="6"/>
  <c r="AV80" i="6"/>
  <c r="AV74" i="6"/>
  <c r="AT74" i="6"/>
  <c r="AT73" i="6" s="1"/>
  <c r="AT80" i="6"/>
  <c r="L74" i="6"/>
  <c r="L73" i="6" s="1"/>
  <c r="L80" i="6"/>
  <c r="AB80" i="6"/>
  <c r="AB74" i="6"/>
  <c r="AR80" i="6"/>
  <c r="AR74" i="6"/>
  <c r="F80" i="6"/>
  <c r="F74" i="6"/>
  <c r="V78" i="6"/>
  <c r="V79" i="6"/>
  <c r="V77" i="6" s="1"/>
  <c r="AL74" i="6"/>
  <c r="AL73" i="6" s="1"/>
  <c r="AL80" i="6"/>
  <c r="AF74" i="7"/>
  <c r="AF73" i="7" s="1"/>
  <c r="AF80" i="7"/>
  <c r="F74" i="7"/>
  <c r="F73" i="7" s="1"/>
  <c r="F80" i="7"/>
  <c r="AL80" i="7"/>
  <c r="AL74" i="7"/>
  <c r="H80" i="7"/>
  <c r="H74" i="7"/>
  <c r="X74" i="7"/>
  <c r="X73" i="7" s="1"/>
  <c r="X80" i="7"/>
  <c r="AN74" i="7"/>
  <c r="AN73" i="7" s="1"/>
  <c r="AN80" i="7"/>
  <c r="BB80" i="7"/>
  <c r="BB74" i="7"/>
  <c r="R74" i="7"/>
  <c r="R73" i="7" s="1"/>
  <c r="R80" i="7"/>
  <c r="AH80" i="7"/>
  <c r="AH74" i="7"/>
  <c r="F27" i="28"/>
  <c r="F25" i="28" s="1"/>
  <c r="CF12" i="8"/>
  <c r="CX20" i="8"/>
  <c r="CX12" i="8" s="1"/>
  <c r="DY68" i="8"/>
  <c r="EN68" i="8" s="1"/>
  <c r="EB84" i="8"/>
  <c r="AR56" i="5"/>
  <c r="AR55" i="5" s="1"/>
  <c r="AR50" i="5" s="1"/>
  <c r="AR24" i="5" s="1"/>
  <c r="AF80" i="5"/>
  <c r="AF74" i="5"/>
  <c r="AF73" i="5" s="1"/>
  <c r="C21" i="28"/>
  <c r="AQ122" i="8"/>
  <c r="AA20" i="8"/>
  <c r="AA12" i="8" s="1"/>
  <c r="AE20" i="8"/>
  <c r="AE12" i="8" s="1"/>
  <c r="CG20" i="8"/>
  <c r="CG12" i="8" s="1"/>
  <c r="CO30" i="8"/>
  <c r="CS29" i="8"/>
  <c r="CS28" i="8" s="1"/>
  <c r="CS21" i="8" s="1"/>
  <c r="CS20" i="8" s="1"/>
  <c r="BK62" i="10"/>
  <c r="DO62" i="10" s="1"/>
  <c r="AQ60" i="9"/>
  <c r="EB68" i="8"/>
  <c r="BL68" i="8"/>
  <c r="AZ70" i="3" s="1"/>
  <c r="EB71" i="8"/>
  <c r="BL71" i="8"/>
  <c r="AZ73" i="3" s="1"/>
  <c r="EC84" i="8"/>
  <c r="EC48" i="8" s="1"/>
  <c r="EC22" i="8" s="1"/>
  <c r="EC20" i="8" s="1"/>
  <c r="EC12" i="8" s="1"/>
  <c r="AP48" i="8"/>
  <c r="AP22" i="8" s="1"/>
  <c r="AP20" i="8" s="1"/>
  <c r="DE92" i="8"/>
  <c r="AY93" i="8"/>
  <c r="AZ95" i="2" s="1"/>
  <c r="BQ93" i="8"/>
  <c r="DE108" i="8"/>
  <c r="DE25" i="8" s="1"/>
  <c r="CQ25" i="8"/>
  <c r="AL114" i="8"/>
  <c r="AO112" i="9"/>
  <c r="AZ116" i="7"/>
  <c r="U18" i="9"/>
  <c r="K112" i="9"/>
  <c r="O110" i="9"/>
  <c r="O108" i="9" s="1"/>
  <c r="O107" i="9" s="1"/>
  <c r="O24" i="9" s="1"/>
  <c r="M20" i="11"/>
  <c r="H71" i="5"/>
  <c r="H56" i="5" s="1"/>
  <c r="H55" i="5" s="1"/>
  <c r="H50" i="5" s="1"/>
  <c r="H24" i="5" s="1"/>
  <c r="H22" i="5" s="1"/>
  <c r="P78" i="5"/>
  <c r="P76" i="5" s="1"/>
  <c r="X80" i="5"/>
  <c r="X74" i="5"/>
  <c r="H23" i="6"/>
  <c r="P23" i="6"/>
  <c r="X23" i="6"/>
  <c r="AF23" i="6"/>
  <c r="AN23" i="6"/>
  <c r="AV23" i="6"/>
  <c r="J23" i="6"/>
  <c r="R23" i="6"/>
  <c r="Z23" i="6"/>
  <c r="AH23" i="6"/>
  <c r="AP23" i="6"/>
  <c r="BW20" i="8"/>
  <c r="BW12" i="8" s="1"/>
  <c r="DW20" i="8"/>
  <c r="DW12" i="8" s="1"/>
  <c r="Q20" i="8"/>
  <c r="Q12" i="8" s="1"/>
  <c r="BE20" i="8"/>
  <c r="BO30" i="8"/>
  <c r="BS29" i="8"/>
  <c r="BS28" i="8" s="1"/>
  <c r="BS21" i="8" s="1"/>
  <c r="BS20" i="8" s="1"/>
  <c r="EG30" i="8"/>
  <c r="EG29" i="8" s="1"/>
  <c r="EG28" i="8" s="1"/>
  <c r="EG21" i="8" s="1"/>
  <c r="EH29" i="8"/>
  <c r="EH28" i="8" s="1"/>
  <c r="EH21" i="8" s="1"/>
  <c r="AN20" i="8"/>
  <c r="AN12" i="8" s="1"/>
  <c r="AZ51" i="7"/>
  <c r="DY50" i="8"/>
  <c r="EI48" i="8"/>
  <c r="EI22" i="8" s="1"/>
  <c r="EI20" i="8" s="1"/>
  <c r="EI12" i="8" s="1"/>
  <c r="DL54" i="8"/>
  <c r="EH54" i="8"/>
  <c r="EH53" i="8" s="1"/>
  <c r="EG55" i="8"/>
  <c r="EE54" i="8"/>
  <c r="EE53" i="8" s="1"/>
  <c r="EI54" i="8"/>
  <c r="EI53" i="8" s="1"/>
  <c r="DY58" i="8"/>
  <c r="EN58" i="8" s="1"/>
  <c r="W60" i="8"/>
  <c r="AL54" i="8"/>
  <c r="W63" i="8"/>
  <c r="AC61" i="9"/>
  <c r="BO75" i="8"/>
  <c r="BO74" i="8" s="1"/>
  <c r="DO75" i="8"/>
  <c r="DO74" i="8" s="1"/>
  <c r="DY79" i="8"/>
  <c r="EN79" i="8" s="1"/>
  <c r="DY83" i="8"/>
  <c r="EN83" i="8" s="1"/>
  <c r="ED84" i="8"/>
  <c r="DZ84" i="8"/>
  <c r="W85" i="8"/>
  <c r="W84" i="8" s="1"/>
  <c r="W48" i="8" s="1"/>
  <c r="W22" i="8" s="1"/>
  <c r="BL85" i="8"/>
  <c r="CL85" i="8"/>
  <c r="AZ88" i="5"/>
  <c r="DG85" i="8"/>
  <c r="DG84" i="8" s="1"/>
  <c r="EJ85" i="8"/>
  <c r="AQ86" i="9"/>
  <c r="AQ83" i="9" s="1"/>
  <c r="AQ82" i="9" s="1"/>
  <c r="BK88" i="10"/>
  <c r="AI83" i="9"/>
  <c r="AI82" i="9" s="1"/>
  <c r="EG88" i="8"/>
  <c r="AY91" i="8"/>
  <c r="AZ93" i="2" s="1"/>
  <c r="BQ91" i="8"/>
  <c r="CL93" i="8"/>
  <c r="AZ95" i="5" s="1"/>
  <c r="DY93" i="8"/>
  <c r="EN93" i="8" s="1"/>
  <c r="CY108" i="8"/>
  <c r="DL108" i="8"/>
  <c r="DY108" i="8"/>
  <c r="EG108" i="8"/>
  <c r="EG25" i="8" s="1"/>
  <c r="BT109" i="8"/>
  <c r="BT26" i="8" s="1"/>
  <c r="AA111" i="9"/>
  <c r="AY113" i="8"/>
  <c r="AI110" i="9"/>
  <c r="AI108" i="9" s="1"/>
  <c r="AI107" i="9" s="1"/>
  <c r="AI24" i="9" s="1"/>
  <c r="AM114" i="9"/>
  <c r="AZ118" i="6"/>
  <c r="EG116" i="8"/>
  <c r="BO117" i="8"/>
  <c r="BL117" i="8" s="1"/>
  <c r="BR112" i="8"/>
  <c r="BR110" i="8" s="1"/>
  <c r="BR109" i="8" s="1"/>
  <c r="BR26" i="8" s="1"/>
  <c r="AO115" i="9"/>
  <c r="AZ119" i="7"/>
  <c r="L18" i="9"/>
  <c r="BR20" i="10"/>
  <c r="AD20" i="10"/>
  <c r="AH20" i="10"/>
  <c r="CB20" i="10"/>
  <c r="CJ20" i="10"/>
  <c r="DV20" i="10"/>
  <c r="DZ20" i="10"/>
  <c r="DQ48" i="10"/>
  <c r="DQ22" i="10" s="1"/>
  <c r="AV80" i="5"/>
  <c r="AV74" i="5"/>
  <c r="CQ20" i="8"/>
  <c r="AC20" i="8"/>
  <c r="AC12" i="8" s="1"/>
  <c r="AO30" i="8"/>
  <c r="AS29" i="8"/>
  <c r="AS28" i="8" s="1"/>
  <c r="AS21" i="8" s="1"/>
  <c r="AS20" i="8" s="1"/>
  <c r="EF30" i="8"/>
  <c r="EF29" i="8" s="1"/>
  <c r="EF28" i="8" s="1"/>
  <c r="EF21" i="8" s="1"/>
  <c r="DY61" i="8"/>
  <c r="EN61" i="8" s="1"/>
  <c r="EG66" i="8"/>
  <c r="EG67" i="8"/>
  <c r="EG69" i="8"/>
  <c r="EG70" i="8"/>
  <c r="EG72" i="8"/>
  <c r="EK74" i="8"/>
  <c r="EK48" i="8" s="1"/>
  <c r="EK22" i="8" s="1"/>
  <c r="EK20" i="8" s="1"/>
  <c r="EK12" i="8" s="1"/>
  <c r="EE84" i="8"/>
  <c r="EH84" i="8"/>
  <c r="AY92" i="8"/>
  <c r="AZ94" i="2" s="1"/>
  <c r="BQ92" i="8"/>
  <c r="CY92" i="8"/>
  <c r="AZ94" i="6" s="1"/>
  <c r="DY92" i="8"/>
  <c r="EN92" i="8" s="1"/>
  <c r="CD108" i="8"/>
  <c r="AR110" i="8"/>
  <c r="AR109" i="8" s="1"/>
  <c r="AR26" i="8" s="1"/>
  <c r="AR20" i="8" s="1"/>
  <c r="AO111" i="8"/>
  <c r="EE111" i="8"/>
  <c r="AZ113" i="6"/>
  <c r="BY112" i="8"/>
  <c r="EG114" i="8"/>
  <c r="EG112" i="8" s="1"/>
  <c r="EG110" i="8" s="1"/>
  <c r="EG109" i="8" s="1"/>
  <c r="EG26" i="8" s="1"/>
  <c r="EH112" i="8"/>
  <c r="EH110" i="8" s="1"/>
  <c r="EH109" i="8" s="1"/>
  <c r="EH26" i="8" s="1"/>
  <c r="EE117" i="8"/>
  <c r="AO117" i="8"/>
  <c r="AC117" i="9"/>
  <c r="W119" i="8"/>
  <c r="AM118" i="9"/>
  <c r="AQ118" i="9" s="1"/>
  <c r="K42" i="22" s="1"/>
  <c r="AZ122" i="6"/>
  <c r="AB18" i="9"/>
  <c r="AJ18" i="9"/>
  <c r="AR18" i="9"/>
  <c r="V46" i="9"/>
  <c r="V20" i="9" s="1"/>
  <c r="AA20" i="9"/>
  <c r="J20" i="10"/>
  <c r="N20" i="10"/>
  <c r="R20" i="10"/>
  <c r="DN54" i="10"/>
  <c r="DN53" i="10" s="1"/>
  <c r="G20" i="11"/>
  <c r="O20" i="11"/>
  <c r="W20" i="11"/>
  <c r="BI19" i="13"/>
  <c r="BQ19" i="13"/>
  <c r="AZ122" i="1"/>
  <c r="AZ51" i="2"/>
  <c r="AZ113" i="3"/>
  <c r="AZ116" i="4"/>
  <c r="AN80" i="5"/>
  <c r="AN74" i="5"/>
  <c r="AN73" i="5" s="1"/>
  <c r="BB23" i="7"/>
  <c r="AQ12" i="8"/>
  <c r="CC12" i="8"/>
  <c r="I31" i="28"/>
  <c r="I30" i="28" s="1"/>
  <c r="I29" i="28" s="1"/>
  <c r="DP12" i="8"/>
  <c r="CM20" i="8"/>
  <c r="CM12" i="8" s="1"/>
  <c r="BK20" i="8"/>
  <c r="BK12" i="8" s="1"/>
  <c r="DE20" i="8"/>
  <c r="DI20" i="8"/>
  <c r="DI12" i="8" s="1"/>
  <c r="DO30" i="8"/>
  <c r="DS29" i="8"/>
  <c r="DS28" i="8" s="1"/>
  <c r="DS21" i="8" s="1"/>
  <c r="DS20" i="8" s="1"/>
  <c r="DW48" i="8"/>
  <c r="DW22" i="8" s="1"/>
  <c r="EE48" i="8"/>
  <c r="EE22" i="8" s="1"/>
  <c r="P48" i="8"/>
  <c r="P22" i="8" s="1"/>
  <c r="P20" i="8" s="1"/>
  <c r="P12" i="8" s="1"/>
  <c r="V48" i="8"/>
  <c r="V22" i="8" s="1"/>
  <c r="BG48" i="8"/>
  <c r="BG22" i="8" s="1"/>
  <c r="BG20" i="8" s="1"/>
  <c r="BG12" i="8" s="1"/>
  <c r="BK48" i="8"/>
  <c r="BK22" i="8" s="1"/>
  <c r="BW48" i="8"/>
  <c r="BW22" i="8" s="1"/>
  <c r="CA48" i="8"/>
  <c r="CA22" i="8" s="1"/>
  <c r="CA20" i="8" s="1"/>
  <c r="CA12" i="8" s="1"/>
  <c r="CE48" i="8"/>
  <c r="CE22" i="8" s="1"/>
  <c r="CM48" i="8"/>
  <c r="CM22" i="8" s="1"/>
  <c r="CU48" i="8"/>
  <c r="CU22" i="8" s="1"/>
  <c r="CU20" i="8" s="1"/>
  <c r="CU12" i="8" s="1"/>
  <c r="CY49" i="8"/>
  <c r="AZ52" i="6"/>
  <c r="DC48" i="8"/>
  <c r="DC22" i="8" s="1"/>
  <c r="DC20" i="8" s="1"/>
  <c r="DG48" i="8"/>
  <c r="DG22" i="8" s="1"/>
  <c r="DG20" i="8" s="1"/>
  <c r="DG12" i="8" s="1"/>
  <c r="DK48" i="8"/>
  <c r="DK22" i="8" s="1"/>
  <c r="DK20" i="8" s="1"/>
  <c r="DK12" i="8" s="1"/>
  <c r="DO48" i="8"/>
  <c r="DO22" i="8" s="1"/>
  <c r="DV48" i="8"/>
  <c r="DV22" i="8" s="1"/>
  <c r="DV20" i="8" s="1"/>
  <c r="DV12" i="8" s="1"/>
  <c r="DZ54" i="8"/>
  <c r="DZ53" i="8" s="1"/>
  <c r="DY55" i="8"/>
  <c r="EJ54" i="8"/>
  <c r="EJ53" i="8" s="1"/>
  <c r="EJ48" i="8" s="1"/>
  <c r="EJ22" i="8" s="1"/>
  <c r="EJ20" i="8" s="1"/>
  <c r="EJ12" i="8" s="1"/>
  <c r="ED57" i="8"/>
  <c r="BO57" i="8"/>
  <c r="BQ54" i="8"/>
  <c r="BQ53" i="8" s="1"/>
  <c r="BQ48" i="8" s="1"/>
  <c r="BQ22" i="8" s="1"/>
  <c r="EA54" i="8"/>
  <c r="EA53" i="8" s="1"/>
  <c r="EA48" i="8" s="1"/>
  <c r="EA22" i="8" s="1"/>
  <c r="EA20" i="8" s="1"/>
  <c r="EA12" i="8" s="1"/>
  <c r="DZ75" i="8"/>
  <c r="BM74" i="8"/>
  <c r="BM48" i="8" s="1"/>
  <c r="BM22" i="8" s="1"/>
  <c r="BM20" i="8" s="1"/>
  <c r="BM12" i="8" s="1"/>
  <c r="EH75" i="8"/>
  <c r="BU74" i="8"/>
  <c r="BU48" i="8" s="1"/>
  <c r="BU22" i="8" s="1"/>
  <c r="BU20" i="8" s="1"/>
  <c r="BU12" i="8" s="1"/>
  <c r="CI74" i="8"/>
  <c r="CI48" i="8" s="1"/>
  <c r="CI22" i="8" s="1"/>
  <c r="CI20" i="8" s="1"/>
  <c r="CI12" i="8" s="1"/>
  <c r="EI75" i="8"/>
  <c r="EI74" i="8" s="1"/>
  <c r="AC74" i="9"/>
  <c r="W76" i="8"/>
  <c r="W75" i="8" s="1"/>
  <c r="W74" i="8" s="1"/>
  <c r="AL75" i="8"/>
  <c r="AG74" i="9"/>
  <c r="BL75" i="8"/>
  <c r="AK74" i="9"/>
  <c r="CL76" i="8"/>
  <c r="CO75" i="8"/>
  <c r="CO74" i="8" s="1"/>
  <c r="CO48" i="8" s="1"/>
  <c r="CO22" i="8" s="1"/>
  <c r="AO74" i="9"/>
  <c r="DL75" i="8"/>
  <c r="DY77" i="8"/>
  <c r="EN77" i="8" s="1"/>
  <c r="DY81" i="8"/>
  <c r="EN81" i="8" s="1"/>
  <c r="EG86" i="8"/>
  <c r="EG85" i="8" s="1"/>
  <c r="EH85" i="8"/>
  <c r="EB89" i="8"/>
  <c r="DY89" i="8" s="1"/>
  <c r="EN89" i="8" s="1"/>
  <c r="BY89" i="8"/>
  <c r="AZ91" i="4" s="1"/>
  <c r="CB85" i="8"/>
  <c r="CB84" i="8" s="1"/>
  <c r="EG95" i="8"/>
  <c r="EG94" i="8" s="1"/>
  <c r="EG24" i="8" s="1"/>
  <c r="EH94" i="8"/>
  <c r="EH24" i="8" s="1"/>
  <c r="BZ110" i="8"/>
  <c r="BZ109" i="8" s="1"/>
  <c r="BZ26" i="8" s="1"/>
  <c r="CY112" i="8"/>
  <c r="AZ114" i="6" s="1"/>
  <c r="AM111" i="9"/>
  <c r="AM110" i="9" s="1"/>
  <c r="AM108" i="9" s="1"/>
  <c r="AM107" i="9" s="1"/>
  <c r="AM24" i="9" s="1"/>
  <c r="AZ115" i="6"/>
  <c r="AL116" i="8"/>
  <c r="EB116" i="8"/>
  <c r="DY116" i="8" s="1"/>
  <c r="AK115" i="9"/>
  <c r="CL117" i="8"/>
  <c r="AZ119" i="5" s="1"/>
  <c r="T18" i="9"/>
  <c r="BL20" i="10"/>
  <c r="BT20" i="10"/>
  <c r="BX20" i="10"/>
  <c r="X20" i="10"/>
  <c r="DX20" i="10"/>
  <c r="BP48" i="10"/>
  <c r="BP22" i="10" s="1"/>
  <c r="BP20" i="10" s="1"/>
  <c r="CF48" i="10"/>
  <c r="CF22" i="10" s="1"/>
  <c r="CF20" i="10" s="1"/>
  <c r="CV48" i="10"/>
  <c r="CV22" i="10" s="1"/>
  <c r="CV20" i="10" s="1"/>
  <c r="DL48" i="10"/>
  <c r="DL22" i="10" s="1"/>
  <c r="DL20" i="10" s="1"/>
  <c r="BF48" i="8"/>
  <c r="BF22" i="8" s="1"/>
  <c r="BF20" i="8" s="1"/>
  <c r="BN48" i="8"/>
  <c r="BN22" i="8" s="1"/>
  <c r="BN20" i="8" s="1"/>
  <c r="BN12" i="8" s="1"/>
  <c r="BV48" i="8"/>
  <c r="BV22" i="8" s="1"/>
  <c r="BV20" i="8" s="1"/>
  <c r="BV12" i="8" s="1"/>
  <c r="DJ48" i="8"/>
  <c r="DJ22" i="8" s="1"/>
  <c r="DJ20" i="8" s="1"/>
  <c r="DJ12" i="8" s="1"/>
  <c r="DT48" i="8"/>
  <c r="DT22" i="8" s="1"/>
  <c r="DT20" i="8" s="1"/>
  <c r="DT12" i="8" s="1"/>
  <c r="DX48" i="8"/>
  <c r="DX22" i="8" s="1"/>
  <c r="DX20" i="8" s="1"/>
  <c r="DX12" i="8" s="1"/>
  <c r="AZ48" i="8"/>
  <c r="AZ22" i="8" s="1"/>
  <c r="AZ20" i="8" s="1"/>
  <c r="AZ12" i="8" s="1"/>
  <c r="O48" i="8"/>
  <c r="O22" i="8" s="1"/>
  <c r="O20" i="8" s="1"/>
  <c r="O12" i="8" s="1"/>
  <c r="U48" i="8"/>
  <c r="U22" i="8" s="1"/>
  <c r="BT54" i="8"/>
  <c r="BT53" i="8" s="1"/>
  <c r="BT48" i="8" s="1"/>
  <c r="BT22" i="8" s="1"/>
  <c r="BT20" i="8" s="1"/>
  <c r="BT12" i="8" s="1"/>
  <c r="CT54" i="8"/>
  <c r="CT53" i="8" s="1"/>
  <c r="CT48" i="8" s="1"/>
  <c r="CT22" i="8" s="1"/>
  <c r="CT20" i="8" s="1"/>
  <c r="CT12" i="8" s="1"/>
  <c r="DT54" i="8"/>
  <c r="DT53" i="8" s="1"/>
  <c r="CB56" i="8"/>
  <c r="CD54" i="8"/>
  <c r="CD53" i="8" s="1"/>
  <c r="CD48" i="8" s="1"/>
  <c r="CD22" i="8" s="1"/>
  <c r="ED56" i="8"/>
  <c r="EG58" i="8"/>
  <c r="EG59" i="8"/>
  <c r="BB54" i="8"/>
  <c r="BB53" i="8" s="1"/>
  <c r="EB60" i="8"/>
  <c r="DY60" i="8" s="1"/>
  <c r="EN60" i="8" s="1"/>
  <c r="AY60" i="8"/>
  <c r="AZ62" i="2" s="1"/>
  <c r="DY64" i="8"/>
  <c r="EN64" i="8" s="1"/>
  <c r="DY66" i="8"/>
  <c r="EN66" i="8" s="1"/>
  <c r="DY67" i="8"/>
  <c r="EN67" i="8" s="1"/>
  <c r="DY69" i="8"/>
  <c r="EN69" i="8" s="1"/>
  <c r="DY70" i="8"/>
  <c r="EN70" i="8" s="1"/>
  <c r="DY72" i="8"/>
  <c r="EN72" i="8" s="1"/>
  <c r="EE75" i="8"/>
  <c r="EE74" i="8" s="1"/>
  <c r="ED76" i="8"/>
  <c r="BD127" i="8"/>
  <c r="BB76" i="8"/>
  <c r="BD75" i="8"/>
  <c r="CD127" i="8"/>
  <c r="CB76" i="8"/>
  <c r="CD75" i="8"/>
  <c r="CD74" i="8" s="1"/>
  <c r="DD127" i="8"/>
  <c r="DB76" i="8"/>
  <c r="DD75" i="8"/>
  <c r="DD74" i="8" s="1"/>
  <c r="DD48" i="8" s="1"/>
  <c r="DD22" i="8" s="1"/>
  <c r="DD20" i="8" s="1"/>
  <c r="EB85" i="8"/>
  <c r="EF85" i="8"/>
  <c r="DY88" i="8"/>
  <c r="EN88" i="8" s="1"/>
  <c r="CY91" i="8"/>
  <c r="AZ93" i="6" s="1"/>
  <c r="Y111" i="8"/>
  <c r="W112" i="8"/>
  <c r="EE113" i="8"/>
  <c r="EE112" i="8" s="1"/>
  <c r="AO113" i="8"/>
  <c r="BO112" i="8"/>
  <c r="BO110" i="8" s="1"/>
  <c r="BO109" i="8" s="1"/>
  <c r="BO26" i="8" s="1"/>
  <c r="DL113" i="8"/>
  <c r="DO112" i="8"/>
  <c r="DO110" i="8" s="1"/>
  <c r="DO109" i="8" s="1"/>
  <c r="DO26" i="8" s="1"/>
  <c r="EK112" i="8"/>
  <c r="EK110" i="8" s="1"/>
  <c r="EK109" i="8" s="1"/>
  <c r="EK26" i="8" s="1"/>
  <c r="AB114" i="8"/>
  <c r="AE112" i="8"/>
  <c r="AE110" i="8" s="1"/>
  <c r="AE109" i="8" s="1"/>
  <c r="AE26" i="8" s="1"/>
  <c r="BB114" i="8"/>
  <c r="AY114" i="8" s="1"/>
  <c r="BE112" i="8"/>
  <c r="BE110" i="8" s="1"/>
  <c r="BE109" i="8" s="1"/>
  <c r="BE26" i="8" s="1"/>
  <c r="EB120" i="8"/>
  <c r="DY120" i="8" s="1"/>
  <c r="Y46" i="9"/>
  <c r="Y20" i="9" s="1"/>
  <c r="Y18" i="9" s="1"/>
  <c r="D35" i="22"/>
  <c r="D113" i="10"/>
  <c r="CN20" i="10"/>
  <c r="CR20" i="10"/>
  <c r="CZ20" i="10"/>
  <c r="BB20" i="10"/>
  <c r="BJ20" i="10"/>
  <c r="DD20" i="10"/>
  <c r="DH20" i="10"/>
  <c r="AX48" i="10"/>
  <c r="AX22" i="10" s="1"/>
  <c r="AX20" i="10" s="1"/>
  <c r="BB48" i="10"/>
  <c r="BB22" i="10" s="1"/>
  <c r="BF48" i="10"/>
  <c r="BF22" i="10" s="1"/>
  <c r="BF20" i="10" s="1"/>
  <c r="BJ48" i="10"/>
  <c r="BJ22" i="10" s="1"/>
  <c r="BN48" i="10"/>
  <c r="BN22" i="10" s="1"/>
  <c r="BN20" i="10" s="1"/>
  <c r="BR48" i="10"/>
  <c r="BR22" i="10" s="1"/>
  <c r="BV48" i="10"/>
  <c r="BV22" i="10" s="1"/>
  <c r="BV20" i="10" s="1"/>
  <c r="BZ48" i="10"/>
  <c r="BZ22" i="10" s="1"/>
  <c r="BZ20" i="10" s="1"/>
  <c r="CD48" i="10"/>
  <c r="CD22" i="10" s="1"/>
  <c r="CD20" i="10" s="1"/>
  <c r="CH48" i="10"/>
  <c r="CH22" i="10" s="1"/>
  <c r="CH20" i="10" s="1"/>
  <c r="CL48" i="10"/>
  <c r="CL22" i="10" s="1"/>
  <c r="CL20" i="10" s="1"/>
  <c r="CP48" i="10"/>
  <c r="CP22" i="10" s="1"/>
  <c r="CT48" i="10"/>
  <c r="CT22" i="10" s="1"/>
  <c r="CT20" i="10" s="1"/>
  <c r="CX48" i="10"/>
  <c r="CX22" i="10" s="1"/>
  <c r="DB48" i="10"/>
  <c r="DB22" i="10" s="1"/>
  <c r="DB20" i="10" s="1"/>
  <c r="DF48" i="10"/>
  <c r="DF22" i="10" s="1"/>
  <c r="DJ48" i="10"/>
  <c r="DJ22" i="10" s="1"/>
  <c r="DJ20" i="10" s="1"/>
  <c r="BC48" i="10"/>
  <c r="BC22" i="10" s="1"/>
  <c r="BC20" i="10" s="1"/>
  <c r="DG48" i="10"/>
  <c r="DG22" i="10" s="1"/>
  <c r="DG20" i="10" s="1"/>
  <c r="DN85" i="10"/>
  <c r="DN84" i="10" s="1"/>
  <c r="DN48" i="10" s="1"/>
  <c r="DN22" i="10" s="1"/>
  <c r="DN20" i="10" s="1"/>
  <c r="T84" i="10"/>
  <c r="DR85" i="10"/>
  <c r="DR84" i="10" s="1"/>
  <c r="X84" i="10"/>
  <c r="AI84" i="10"/>
  <c r="DS85" i="10"/>
  <c r="DS84" i="10" s="1"/>
  <c r="DS48" i="10" s="1"/>
  <c r="DS22" i="10" s="1"/>
  <c r="DS20" i="10" s="1"/>
  <c r="U23" i="10"/>
  <c r="DO91" i="10"/>
  <c r="DO23" i="10" s="1"/>
  <c r="Y23" i="10"/>
  <c r="Y20" i="10" s="1"/>
  <c r="DS91" i="10"/>
  <c r="DS23" i="10" s="1"/>
  <c r="AJ23" i="10"/>
  <c r="DP91" i="10"/>
  <c r="DP23" i="10" s="1"/>
  <c r="DT91" i="10"/>
  <c r="DT23" i="10" s="1"/>
  <c r="AN23" i="10"/>
  <c r="AN20" i="10" s="1"/>
  <c r="DQ94" i="10"/>
  <c r="DQ24" i="10" s="1"/>
  <c r="AC20" i="11"/>
  <c r="BB29" i="8"/>
  <c r="BB28" i="8" s="1"/>
  <c r="BB21" i="8" s="1"/>
  <c r="AY30" i="8"/>
  <c r="BY30" i="8"/>
  <c r="CB29" i="8"/>
  <c r="CB28" i="8" s="1"/>
  <c r="CB21" i="8" s="1"/>
  <c r="DB29" i="8"/>
  <c r="DB28" i="8" s="1"/>
  <c r="DB21" i="8" s="1"/>
  <c r="CY30" i="8"/>
  <c r="DZ29" i="8"/>
  <c r="DZ28" i="8" s="1"/>
  <c r="DZ21" i="8" s="1"/>
  <c r="BJ48" i="8"/>
  <c r="BJ22" i="8" s="1"/>
  <c r="BR48" i="8"/>
  <c r="BR22" i="8" s="1"/>
  <c r="BZ48" i="8"/>
  <c r="BZ22" i="8" s="1"/>
  <c r="BZ20" i="8" s="1"/>
  <c r="BZ12" i="8" s="1"/>
  <c r="CH48" i="8"/>
  <c r="CH22" i="8" s="1"/>
  <c r="CH20" i="8" s="1"/>
  <c r="CH12" i="8" s="1"/>
  <c r="CP48" i="8"/>
  <c r="CP22" i="8" s="1"/>
  <c r="CP20" i="8" s="1"/>
  <c r="CX48" i="8"/>
  <c r="CX22" i="8" s="1"/>
  <c r="DF48" i="8"/>
  <c r="DF22" i="8" s="1"/>
  <c r="DF20" i="8" s="1"/>
  <c r="DN48" i="8"/>
  <c r="DN22" i="8" s="1"/>
  <c r="DN20" i="8" s="1"/>
  <c r="DN12" i="8" s="1"/>
  <c r="EF48" i="8"/>
  <c r="EF22" i="8" s="1"/>
  <c r="W54" i="8"/>
  <c r="W53" i="8" s="1"/>
  <c r="EF54" i="8"/>
  <c r="EF53" i="8" s="1"/>
  <c r="CL54" i="8"/>
  <c r="ED65" i="8"/>
  <c r="ED54" i="8" s="1"/>
  <c r="ED53" i="8" s="1"/>
  <c r="BO65" i="8"/>
  <c r="EA75" i="8"/>
  <c r="EA74" i="8" s="1"/>
  <c r="EA84" i="8"/>
  <c r="EI84" i="8"/>
  <c r="DY86" i="8"/>
  <c r="DZ85" i="8"/>
  <c r="DL85" i="8"/>
  <c r="CY93" i="8"/>
  <c r="AZ95" i="6" s="1"/>
  <c r="AL108" i="8"/>
  <c r="EB108" i="8"/>
  <c r="EB25" i="8" s="1"/>
  <c r="BC108" i="8"/>
  <c r="AK111" i="9"/>
  <c r="CO112" i="8"/>
  <c r="CO110" i="8" s="1"/>
  <c r="CO109" i="8" s="1"/>
  <c r="CO26" i="8" s="1"/>
  <c r="CL113" i="8"/>
  <c r="EI112" i="8"/>
  <c r="EI110" i="8" s="1"/>
  <c r="EI109" i="8" s="1"/>
  <c r="EI26" i="8" s="1"/>
  <c r="I41" i="22"/>
  <c r="F41" i="22" s="1"/>
  <c r="EN119" i="8"/>
  <c r="AJ20" i="10"/>
  <c r="AR20" i="10"/>
  <c r="AV20" i="10"/>
  <c r="CP20" i="10"/>
  <c r="CX20" i="10"/>
  <c r="F20" i="10"/>
  <c r="AZ20" i="10"/>
  <c r="BD20" i="10"/>
  <c r="BH20" i="10"/>
  <c r="DF20" i="10"/>
  <c r="W48" i="10"/>
  <c r="W22" i="10" s="1"/>
  <c r="W20" i="10" s="1"/>
  <c r="DR54" i="10"/>
  <c r="DR53" i="10" s="1"/>
  <c r="DR48" i="10" s="1"/>
  <c r="DR22" i="10" s="1"/>
  <c r="DR20" i="10" s="1"/>
  <c r="CA48" i="10"/>
  <c r="CA22" i="10" s="1"/>
  <c r="CA20" i="10" s="1"/>
  <c r="CI48" i="10"/>
  <c r="CI22" i="10" s="1"/>
  <c r="CI20" i="10" s="1"/>
  <c r="DP85" i="10"/>
  <c r="DP84" i="10" s="1"/>
  <c r="DP48" i="10" s="1"/>
  <c r="DP22" i="10" s="1"/>
  <c r="DP20" i="10" s="1"/>
  <c r="V84" i="10"/>
  <c r="V48" i="10" s="1"/>
  <c r="V22" i="10" s="1"/>
  <c r="V20" i="10" s="1"/>
  <c r="DT85" i="10"/>
  <c r="DT84" i="10" s="1"/>
  <c r="DT48" i="10" s="1"/>
  <c r="DT22" i="10" s="1"/>
  <c r="DT20" i="10" s="1"/>
  <c r="Z84" i="10"/>
  <c r="DQ91" i="10"/>
  <c r="DQ23" i="10" s="1"/>
  <c r="W23" i="10"/>
  <c r="DN91" i="10"/>
  <c r="DN23" i="10" s="1"/>
  <c r="K52" i="9"/>
  <c r="K51" i="9" s="1"/>
  <c r="K83" i="9"/>
  <c r="K82" i="9" s="1"/>
  <c r="D86" i="10"/>
  <c r="D85" i="10" s="1"/>
  <c r="D84" i="10" s="1"/>
  <c r="D33" i="22"/>
  <c r="D39" i="22"/>
  <c r="D117" i="10"/>
  <c r="Z48" i="10"/>
  <c r="Z22" i="10" s="1"/>
  <c r="Z20" i="10" s="1"/>
  <c r="AK48" i="10"/>
  <c r="AK22" i="10" s="1"/>
  <c r="AK20" i="10" s="1"/>
  <c r="AO48" i="10"/>
  <c r="AO22" i="10" s="1"/>
  <c r="AO20" i="10" s="1"/>
  <c r="AS48" i="10"/>
  <c r="AS22" i="10" s="1"/>
  <c r="AS20" i="10" s="1"/>
  <c r="BA48" i="10"/>
  <c r="BA22" i="10" s="1"/>
  <c r="BA20" i="10" s="1"/>
  <c r="BE48" i="10"/>
  <c r="BE22" i="10" s="1"/>
  <c r="BE20" i="10" s="1"/>
  <c r="BI48" i="10"/>
  <c r="BI22" i="10" s="1"/>
  <c r="BI20" i="10" s="1"/>
  <c r="BM48" i="10"/>
  <c r="BM22" i="10" s="1"/>
  <c r="BM20" i="10" s="1"/>
  <c r="BQ48" i="10"/>
  <c r="BQ22" i="10" s="1"/>
  <c r="BQ20" i="10" s="1"/>
  <c r="BU48" i="10"/>
  <c r="BU22" i="10" s="1"/>
  <c r="BU20" i="10" s="1"/>
  <c r="CC48" i="10"/>
  <c r="CC22" i="10" s="1"/>
  <c r="CC20" i="10" s="1"/>
  <c r="CG48" i="10"/>
  <c r="CG22" i="10" s="1"/>
  <c r="CG20" i="10" s="1"/>
  <c r="CK48" i="10"/>
  <c r="CK22" i="10" s="1"/>
  <c r="CK20" i="10" s="1"/>
  <c r="CO48" i="10"/>
  <c r="CO22" i="10" s="1"/>
  <c r="CO20" i="10" s="1"/>
  <c r="CS48" i="10"/>
  <c r="CS22" i="10" s="1"/>
  <c r="CS20" i="10" s="1"/>
  <c r="CW48" i="10"/>
  <c r="CW22" i="10" s="1"/>
  <c r="CW20" i="10" s="1"/>
  <c r="DE48" i="10"/>
  <c r="DE22" i="10" s="1"/>
  <c r="DE20" i="10" s="1"/>
  <c r="DI48" i="10"/>
  <c r="DI22" i="10" s="1"/>
  <c r="DI20" i="10" s="1"/>
  <c r="DM48" i="10"/>
  <c r="DM22" i="10" s="1"/>
  <c r="DM20" i="10" s="1"/>
  <c r="D60" i="10"/>
  <c r="D54" i="10" s="1"/>
  <c r="D53" i="10" s="1"/>
  <c r="D48" i="10" s="1"/>
  <c r="D22" i="10" s="1"/>
  <c r="DO94" i="10"/>
  <c r="DO24" i="10" s="1"/>
  <c r="DS94" i="10"/>
  <c r="DS24" i="10" s="1"/>
  <c r="M32" i="22"/>
  <c r="M31" i="22" s="1"/>
  <c r="DN112" i="10"/>
  <c r="DN110" i="10" s="1"/>
  <c r="DN109" i="10" s="1"/>
  <c r="DN26" i="10" s="1"/>
  <c r="K48" i="11"/>
  <c r="K22" i="11" s="1"/>
  <c r="K20" i="11" s="1"/>
  <c r="S48" i="11"/>
  <c r="S22" i="11" s="1"/>
  <c r="S20" i="11" s="1"/>
  <c r="AA48" i="11"/>
  <c r="AA22" i="11" s="1"/>
  <c r="AA20" i="11" s="1"/>
  <c r="T20" i="12"/>
  <c r="BZ20" i="12"/>
  <c r="AG20" i="12"/>
  <c r="AO20" i="12"/>
  <c r="AW20" i="12"/>
  <c r="CK20" i="12"/>
  <c r="E19" i="13"/>
  <c r="V52" i="9"/>
  <c r="V51" i="9" s="1"/>
  <c r="U108" i="9"/>
  <c r="U107" i="9" s="1"/>
  <c r="U24" i="9" s="1"/>
  <c r="D38" i="22"/>
  <c r="D116" i="10"/>
  <c r="DU48" i="10"/>
  <c r="DU22" i="10" s="1"/>
  <c r="DU20" i="10" s="1"/>
  <c r="DY48" i="10"/>
  <c r="DY22" i="10" s="1"/>
  <c r="DY20" i="10" s="1"/>
  <c r="T48" i="10"/>
  <c r="T22" i="10" s="1"/>
  <c r="T20" i="10" s="1"/>
  <c r="X48" i="10"/>
  <c r="X22" i="10" s="1"/>
  <c r="DW48" i="10"/>
  <c r="DW22" i="10" s="1"/>
  <c r="DW20" i="10" s="1"/>
  <c r="EA48" i="10"/>
  <c r="EA22" i="10" s="1"/>
  <c r="EA20" i="10" s="1"/>
  <c r="D111" i="10"/>
  <c r="DP112" i="10"/>
  <c r="DP110" i="10" s="1"/>
  <c r="DP109" i="10" s="1"/>
  <c r="DP26" i="10" s="1"/>
  <c r="DT112" i="10"/>
  <c r="DT110" i="10" s="1"/>
  <c r="DT109" i="10" s="1"/>
  <c r="DT26" i="10" s="1"/>
  <c r="AE20" i="11"/>
  <c r="CF20" i="12"/>
  <c r="AC20" i="12"/>
  <c r="AK20" i="12"/>
  <c r="O19" i="13"/>
  <c r="AC19" i="13"/>
  <c r="AK19" i="13"/>
  <c r="DU19" i="13"/>
  <c r="D119" i="10"/>
  <c r="D120" i="10"/>
  <c r="AI28" i="11"/>
  <c r="AI21" i="11" s="1"/>
  <c r="AJ48" i="11"/>
  <c r="AJ22" i="11" s="1"/>
  <c r="AJ20" i="11" s="1"/>
  <c r="H48" i="11"/>
  <c r="H22" i="11" s="1"/>
  <c r="H20" i="11" s="1"/>
  <c r="P48" i="11"/>
  <c r="P22" i="11" s="1"/>
  <c r="P20" i="11" s="1"/>
  <c r="X48" i="11"/>
  <c r="X22" i="11" s="1"/>
  <c r="X20" i="11" s="1"/>
  <c r="AF85" i="11"/>
  <c r="AF84" i="11" s="1"/>
  <c r="AJ85" i="11"/>
  <c r="AJ84" i="11" s="1"/>
  <c r="AK85" i="11"/>
  <c r="AK84" i="11" s="1"/>
  <c r="AK48" i="11" s="1"/>
  <c r="AK22" i="11" s="1"/>
  <c r="AK20" i="11" s="1"/>
  <c r="AG110" i="11"/>
  <c r="AG109" i="11" s="1"/>
  <c r="AG26" i="11" s="1"/>
  <c r="AK109" i="11"/>
  <c r="AK26" i="11" s="1"/>
  <c r="F20" i="12"/>
  <c r="AL20" i="12"/>
  <c r="BR20" i="12"/>
  <c r="AR48" i="12"/>
  <c r="AR22" i="12" s="1"/>
  <c r="R48" i="12"/>
  <c r="R22" i="12" s="1"/>
  <c r="R20" i="12" s="1"/>
  <c r="AH48" i="11"/>
  <c r="AH22" i="11" s="1"/>
  <c r="AH20" i="11" s="1"/>
  <c r="AL48" i="11"/>
  <c r="AL22" i="11" s="1"/>
  <c r="AL20" i="11" s="1"/>
  <c r="AR20" i="12"/>
  <c r="BB20" i="12"/>
  <c r="CH20" i="12"/>
  <c r="CT20" i="12"/>
  <c r="BO20" i="12"/>
  <c r="BW20" i="12"/>
  <c r="CU20" i="12"/>
  <c r="AF20" i="12"/>
  <c r="BD20" i="12"/>
  <c r="BT20" i="12"/>
  <c r="CR20" i="12"/>
  <c r="W19" i="13"/>
  <c r="CI19" i="13"/>
  <c r="AJ19" i="13"/>
  <c r="G19" i="13"/>
  <c r="AA19" i="13"/>
  <c r="AE19" i="13"/>
  <c r="AM19" i="13"/>
  <c r="AQ19" i="13"/>
  <c r="BG19" i="13"/>
  <c r="BS19" i="13"/>
  <c r="CY19" i="13"/>
  <c r="DC19" i="13"/>
  <c r="DS19" i="13"/>
  <c r="AP19" i="13"/>
  <c r="BF19" i="13"/>
  <c r="BV19" i="13"/>
  <c r="CL19" i="13"/>
  <c r="DB19" i="13"/>
  <c r="DR19" i="13"/>
  <c r="F19" i="13"/>
  <c r="V19" i="13"/>
  <c r="BB19" i="13"/>
  <c r="BR19" i="13"/>
  <c r="D48" i="11"/>
  <c r="D22" i="11" s="1"/>
  <c r="D20" i="11" s="1"/>
  <c r="L48" i="11"/>
  <c r="L22" i="11" s="1"/>
  <c r="L20" i="11" s="1"/>
  <c r="T48" i="11"/>
  <c r="T22" i="11" s="1"/>
  <c r="T20" i="11" s="1"/>
  <c r="AB48" i="11"/>
  <c r="AB22" i="11" s="1"/>
  <c r="AB20" i="11" s="1"/>
  <c r="AF54" i="11"/>
  <c r="AF53" i="11" s="1"/>
  <c r="AF48" i="11" s="1"/>
  <c r="AF22" i="11" s="1"/>
  <c r="AF20" i="11" s="1"/>
  <c r="AJ54" i="11"/>
  <c r="AJ53" i="11" s="1"/>
  <c r="AI94" i="11"/>
  <c r="AI24" i="11" s="1"/>
  <c r="U20" i="12"/>
  <c r="AS20" i="12"/>
  <c r="BQ20" i="12"/>
  <c r="CO20" i="12"/>
  <c r="AX48" i="12"/>
  <c r="AX22" i="12" s="1"/>
  <c r="AX20" i="12" s="1"/>
  <c r="CP48" i="12"/>
  <c r="CP22" i="12" s="1"/>
  <c r="CP20" i="12" s="1"/>
  <c r="EJ19" i="13"/>
  <c r="DZ19" i="13"/>
  <c r="J19" i="13"/>
  <c r="Z19" i="13"/>
  <c r="W16" i="14"/>
  <c r="AH20" i="12"/>
  <c r="BF20" i="12"/>
  <c r="CD20" i="12"/>
  <c r="AU20" i="12"/>
  <c r="BS20" i="12"/>
  <c r="CQ20" i="12"/>
  <c r="AG48" i="12"/>
  <c r="AG22" i="12" s="1"/>
  <c r="EM19" i="13"/>
  <c r="EI47" i="13"/>
  <c r="EI21" i="13" s="1"/>
  <c r="EI19" i="13" s="1"/>
  <c r="EE47" i="13"/>
  <c r="EE21" i="13" s="1"/>
  <c r="EE19" i="13" s="1"/>
  <c r="N47" i="13"/>
  <c r="N21" i="13" s="1"/>
  <c r="N19" i="13" s="1"/>
  <c r="H19" i="13"/>
  <c r="X19" i="13"/>
  <c r="AN19" i="13"/>
  <c r="BD19" i="13"/>
  <c r="BT19" i="13"/>
  <c r="CJ19" i="13"/>
  <c r="CZ19" i="13"/>
  <c r="DP19" i="13"/>
  <c r="R19" i="13"/>
  <c r="AX19" i="13"/>
  <c r="CD19" i="13"/>
  <c r="DJ19" i="13"/>
  <c r="S47" i="13"/>
  <c r="S21" i="13" s="1"/>
  <c r="S19" i="13" s="1"/>
  <c r="AA47" i="13"/>
  <c r="AA21" i="13" s="1"/>
  <c r="AI47" i="13"/>
  <c r="AI21" i="13" s="1"/>
  <c r="AI19" i="13" s="1"/>
  <c r="AQ47" i="13"/>
  <c r="AQ21" i="13" s="1"/>
  <c r="AY47" i="13"/>
  <c r="AY21" i="13" s="1"/>
  <c r="AY19" i="13" s="1"/>
  <c r="BG47" i="13"/>
  <c r="BG21" i="13" s="1"/>
  <c r="BO47" i="13"/>
  <c r="BO21" i="13" s="1"/>
  <c r="BO19" i="13" s="1"/>
  <c r="BW47" i="13"/>
  <c r="BW21" i="13" s="1"/>
  <c r="BW19" i="13" s="1"/>
  <c r="CE47" i="13"/>
  <c r="CE21" i="13" s="1"/>
  <c r="CE19" i="13" s="1"/>
  <c r="CM47" i="13"/>
  <c r="CM21" i="13" s="1"/>
  <c r="CM19" i="13" s="1"/>
  <c r="CU47" i="13"/>
  <c r="CU21" i="13" s="1"/>
  <c r="CU19" i="13" s="1"/>
  <c r="DC47" i="13"/>
  <c r="DC21" i="13" s="1"/>
  <c r="DK47" i="13"/>
  <c r="DK21" i="13" s="1"/>
  <c r="DK19" i="13" s="1"/>
  <c r="DS47" i="13"/>
  <c r="DS21" i="13" s="1"/>
  <c r="EA47" i="13"/>
  <c r="EA21" i="13" s="1"/>
  <c r="EA19" i="13" s="1"/>
  <c r="AD19" i="13"/>
  <c r="AH83" i="13"/>
  <c r="EB84" i="13"/>
  <c r="EB83" i="13" s="1"/>
  <c r="AL83" i="13"/>
  <c r="AL47" i="13" s="1"/>
  <c r="AL21" i="13" s="1"/>
  <c r="AL19" i="13" s="1"/>
  <c r="EF84" i="13"/>
  <c r="EF83" i="13" s="1"/>
  <c r="AT19" i="13"/>
  <c r="BJ19" i="13"/>
  <c r="BZ19" i="13"/>
  <c r="CH19" i="13"/>
  <c r="CP19" i="13"/>
  <c r="CX19" i="13"/>
  <c r="DF19" i="13"/>
  <c r="DN19" i="13"/>
  <c r="DV19" i="13"/>
  <c r="DZ84" i="13"/>
  <c r="DZ83" i="13" s="1"/>
  <c r="DZ47" i="13" s="1"/>
  <c r="DZ21" i="13" s="1"/>
  <c r="EB93" i="13"/>
  <c r="EB23" i="13" s="1"/>
  <c r="EC93" i="13"/>
  <c r="EC23" i="13" s="1"/>
  <c r="AF19" i="13"/>
  <c r="AV19" i="13"/>
  <c r="BL19" i="13"/>
  <c r="CB19" i="13"/>
  <c r="CR19" i="13"/>
  <c r="DH19" i="13"/>
  <c r="DX19" i="13"/>
  <c r="BN19" i="13"/>
  <c r="CT19" i="13"/>
  <c r="I47" i="13"/>
  <c r="I21" i="13" s="1"/>
  <c r="I19" i="13" s="1"/>
  <c r="Y47" i="13"/>
  <c r="Y21" i="13" s="1"/>
  <c r="Y19" i="13" s="1"/>
  <c r="AG47" i="13"/>
  <c r="AG21" i="13" s="1"/>
  <c r="AG19" i="13" s="1"/>
  <c r="AO47" i="13"/>
  <c r="AO21" i="13" s="1"/>
  <c r="AO19" i="13" s="1"/>
  <c r="AW47" i="13"/>
  <c r="AW21" i="13" s="1"/>
  <c r="AW19" i="13" s="1"/>
  <c r="BE47" i="13"/>
  <c r="BE21" i="13" s="1"/>
  <c r="BE19" i="13" s="1"/>
  <c r="BM47" i="13"/>
  <c r="BM21" i="13" s="1"/>
  <c r="BM19" i="13" s="1"/>
  <c r="BU47" i="13"/>
  <c r="BU21" i="13" s="1"/>
  <c r="BU19" i="13" s="1"/>
  <c r="CC47" i="13"/>
  <c r="CC21" i="13" s="1"/>
  <c r="CC19" i="13" s="1"/>
  <c r="CK47" i="13"/>
  <c r="CK21" i="13" s="1"/>
  <c r="CK19" i="13" s="1"/>
  <c r="CS47" i="13"/>
  <c r="CS21" i="13" s="1"/>
  <c r="CS19" i="13" s="1"/>
  <c r="DA47" i="13"/>
  <c r="DA21" i="13" s="1"/>
  <c r="DA19" i="13" s="1"/>
  <c r="DI47" i="13"/>
  <c r="DI21" i="13" s="1"/>
  <c r="DI19" i="13" s="1"/>
  <c r="DQ47" i="13"/>
  <c r="DQ21" i="13" s="1"/>
  <c r="DQ19" i="13" s="1"/>
  <c r="DY47" i="13"/>
  <c r="DY21" i="13" s="1"/>
  <c r="DY19" i="13" s="1"/>
  <c r="ED84" i="13"/>
  <c r="ED83" i="13" s="1"/>
  <c r="ED47" i="13" s="1"/>
  <c r="ED21" i="13" s="1"/>
  <c r="ED19" i="13" s="1"/>
  <c r="AJ83" i="13"/>
  <c r="AJ47" i="13" s="1"/>
  <c r="AJ21" i="13" s="1"/>
  <c r="L53" i="13"/>
  <c r="L52" i="13" s="1"/>
  <c r="L47" i="13" s="1"/>
  <c r="L21" i="13" s="1"/>
  <c r="L19" i="13" s="1"/>
  <c r="EC53" i="13"/>
  <c r="EC52" i="13" s="1"/>
  <c r="EC47" i="13" s="1"/>
  <c r="EC21" i="13" s="1"/>
  <c r="P53" i="13"/>
  <c r="P52" i="13" s="1"/>
  <c r="P47" i="13" s="1"/>
  <c r="P21" i="13" s="1"/>
  <c r="P19" i="13" s="1"/>
  <c r="EB53" i="13"/>
  <c r="EB52" i="13" s="1"/>
  <c r="EB47" i="13" s="1"/>
  <c r="EB21" i="13" s="1"/>
  <c r="EB19" i="13" s="1"/>
  <c r="EF53" i="13"/>
  <c r="EF52" i="13" s="1"/>
  <c r="EF47" i="13" s="1"/>
  <c r="EF21" i="13" s="1"/>
  <c r="EF19" i="13" s="1"/>
  <c r="EB62" i="13"/>
  <c r="AH53" i="13"/>
  <c r="AH52" i="13" s="1"/>
  <c r="AH47" i="13" s="1"/>
  <c r="AH21" i="13" s="1"/>
  <c r="AH19" i="13" s="1"/>
  <c r="E16" i="14"/>
  <c r="M16" i="14"/>
  <c r="U16" i="14"/>
  <c r="AC16" i="14"/>
  <c r="AK16" i="14"/>
  <c r="H16" i="14"/>
  <c r="AU105" i="14"/>
  <c r="AU22" i="14" s="1"/>
  <c r="G20" i="18"/>
  <c r="G31" i="18"/>
  <c r="D21" i="18"/>
  <c r="G21" i="18" s="1"/>
  <c r="K108" i="13"/>
  <c r="K25" i="13" s="1"/>
  <c r="K19" i="13" s="1"/>
  <c r="K16" i="14"/>
  <c r="S16" i="14"/>
  <c r="AA16" i="14"/>
  <c r="AI16" i="14"/>
  <c r="AQ16" i="14"/>
  <c r="AT44" i="14"/>
  <c r="AT18" i="14" s="1"/>
  <c r="AT16" i="14" s="1"/>
  <c r="EA93" i="13"/>
  <c r="EA23" i="13" s="1"/>
  <c r="EE93" i="13"/>
  <c r="EE23" i="13" s="1"/>
  <c r="M108" i="13"/>
  <c r="M25" i="13" s="1"/>
  <c r="Q108" i="13"/>
  <c r="Q25" i="13" s="1"/>
  <c r="EC108" i="13"/>
  <c r="EC25" i="13" s="1"/>
  <c r="AU50" i="14"/>
  <c r="AU49" i="14" s="1"/>
  <c r="AU44" i="14" s="1"/>
  <c r="AU18" i="14" s="1"/>
  <c r="AU16" i="14" s="1"/>
  <c r="G22" i="18"/>
  <c r="G26" i="18"/>
  <c r="G30" i="18"/>
  <c r="G50" i="18"/>
  <c r="M84" i="13"/>
  <c r="M83" i="13" s="1"/>
  <c r="M47" i="13" s="1"/>
  <c r="M21" i="13" s="1"/>
  <c r="M19" i="13" s="1"/>
  <c r="Q84" i="13"/>
  <c r="Q83" i="13" s="1"/>
  <c r="Q47" i="13" s="1"/>
  <c r="Q21" i="13" s="1"/>
  <c r="Q19" i="13" s="1"/>
  <c r="F16" i="14"/>
  <c r="J16" i="14"/>
  <c r="N16" i="14"/>
  <c r="R16" i="14"/>
  <c r="V16" i="14"/>
  <c r="Z16" i="14"/>
  <c r="AD16" i="14"/>
  <c r="AH16" i="14"/>
  <c r="AL16" i="14"/>
  <c r="AP16" i="14"/>
  <c r="AS50" i="14"/>
  <c r="AS49" i="14" s="1"/>
  <c r="AS44" i="14" s="1"/>
  <c r="AS18" i="14" s="1"/>
  <c r="AS16" i="14" s="1"/>
  <c r="AW50" i="14"/>
  <c r="AW49" i="14" s="1"/>
  <c r="AW44" i="14" s="1"/>
  <c r="AW18" i="14" s="1"/>
  <c r="AW16" i="14" s="1"/>
  <c r="AV50" i="14"/>
  <c r="AV49" i="14" s="1"/>
  <c r="F16" i="19"/>
  <c r="AV81" i="14"/>
  <c r="AV80" i="14" s="1"/>
  <c r="AT90" i="14"/>
  <c r="AT20" i="14" s="1"/>
  <c r="G25" i="18"/>
  <c r="G29" i="18"/>
  <c r="F17" i="19"/>
  <c r="H21" i="28" l="1"/>
  <c r="H20" i="28" s="1"/>
  <c r="DD12" i="8"/>
  <c r="I42" i="22"/>
  <c r="F42" i="22" s="1"/>
  <c r="EN120" i="8"/>
  <c r="H31" i="28"/>
  <c r="H30" i="28" s="1"/>
  <c r="H29" i="28" s="1"/>
  <c r="DC12" i="8"/>
  <c r="C51" i="28"/>
  <c r="AR12" i="8"/>
  <c r="AV44" i="14"/>
  <c r="AV18" i="14" s="1"/>
  <c r="AV16" i="14" s="1"/>
  <c r="BQ108" i="8"/>
  <c r="AY108" i="8"/>
  <c r="BC25" i="8"/>
  <c r="BC20" i="8" s="1"/>
  <c r="DY85" i="8"/>
  <c r="EN85" i="8" s="1"/>
  <c r="EN86" i="8"/>
  <c r="H27" i="28"/>
  <c r="H25" i="28" s="1"/>
  <c r="DF12" i="8"/>
  <c r="D112" i="10"/>
  <c r="D110" i="10" s="1"/>
  <c r="Y114" i="8"/>
  <c r="AB112" i="8"/>
  <c r="AB110" i="8" s="1"/>
  <c r="AB109" i="8" s="1"/>
  <c r="AB26" i="8" s="1"/>
  <c r="AB20" i="8" s="1"/>
  <c r="AB12" i="8" s="1"/>
  <c r="BB75" i="8"/>
  <c r="AY76" i="8"/>
  <c r="BY85" i="8"/>
  <c r="DA76" i="10"/>
  <c r="DA75" i="10" s="1"/>
  <c r="DA74" i="10" s="1"/>
  <c r="DA48" i="10" s="1"/>
  <c r="DA22" i="10" s="1"/>
  <c r="AO73" i="9"/>
  <c r="AO72" i="9" s="1"/>
  <c r="AO46" i="9" s="1"/>
  <c r="AO20" i="9" s="1"/>
  <c r="BL74" i="8"/>
  <c r="AZ76" i="3" s="1"/>
  <c r="AZ77" i="3"/>
  <c r="X74" i="9"/>
  <c r="X73" i="9" s="1"/>
  <c r="X72" i="9" s="1"/>
  <c r="U76" i="10"/>
  <c r="AC73" i="9"/>
  <c r="AC72" i="9" s="1"/>
  <c r="EG75" i="8"/>
  <c r="EG74" i="8" s="1"/>
  <c r="EH74" i="8"/>
  <c r="EH48" i="8" s="1"/>
  <c r="EH22" i="8" s="1"/>
  <c r="EF20" i="8"/>
  <c r="EF12" i="8" s="1"/>
  <c r="G21" i="28"/>
  <c r="G20" i="28" s="1"/>
  <c r="G19" i="28" s="1"/>
  <c r="CQ12" i="8"/>
  <c r="AV79" i="5"/>
  <c r="AV77" i="5" s="1"/>
  <c r="AV78" i="5"/>
  <c r="AG115" i="9"/>
  <c r="AG110" i="9" s="1"/>
  <c r="AG108" i="9" s="1"/>
  <c r="AG107" i="9" s="1"/>
  <c r="AG24" i="9" s="1"/>
  <c r="AZ119" i="3"/>
  <c r="DY25" i="8"/>
  <c r="EN108" i="8"/>
  <c r="X61" i="9"/>
  <c r="X52" i="9" s="1"/>
  <c r="X51" i="9" s="1"/>
  <c r="X46" i="9" s="1"/>
  <c r="X20" i="9" s="1"/>
  <c r="AQ61" i="9"/>
  <c r="U63" i="10" s="1"/>
  <c r="AC52" i="9"/>
  <c r="AC51" i="9" s="1"/>
  <c r="AC46" i="9" s="1"/>
  <c r="AC20" i="9" s="1"/>
  <c r="EG54" i="8"/>
  <c r="EG53" i="8" s="1"/>
  <c r="EB114" i="8"/>
  <c r="DY114" i="8" s="1"/>
  <c r="BL93" i="8"/>
  <c r="AZ95" i="3" s="1"/>
  <c r="CE93" i="8"/>
  <c r="BY93" i="8" s="1"/>
  <c r="AZ95" i="4" s="1"/>
  <c r="G27" i="28"/>
  <c r="G25" i="28" s="1"/>
  <c r="CS12" i="8"/>
  <c r="C20" i="28"/>
  <c r="AH79" i="7"/>
  <c r="AH77" i="7" s="1"/>
  <c r="AH78" i="7"/>
  <c r="BB78" i="7"/>
  <c r="BB79" i="7"/>
  <c r="BB77" i="7" s="1"/>
  <c r="AL79" i="7"/>
  <c r="AL77" i="7" s="1"/>
  <c r="AL78" i="7"/>
  <c r="AR79" i="6"/>
  <c r="AR77" i="6" s="1"/>
  <c r="AR78" i="6"/>
  <c r="AV79" i="6"/>
  <c r="AV77" i="6" s="1"/>
  <c r="AV78" i="6"/>
  <c r="J78" i="5"/>
  <c r="J79" i="5"/>
  <c r="J77" i="5" s="1"/>
  <c r="V22" i="5"/>
  <c r="AF79" i="4"/>
  <c r="AF77" i="4" s="1"/>
  <c r="AF78" i="4"/>
  <c r="AT79" i="7"/>
  <c r="AT77" i="7" s="1"/>
  <c r="AT78" i="7"/>
  <c r="T78" i="7"/>
  <c r="T79" i="7"/>
  <c r="T77" i="7" s="1"/>
  <c r="Z79" i="7"/>
  <c r="Z77" i="7" s="1"/>
  <c r="Z78" i="7"/>
  <c r="AN79" i="6"/>
  <c r="AN77" i="6" s="1"/>
  <c r="AN78" i="6"/>
  <c r="AJ79" i="6"/>
  <c r="AJ77" i="6" s="1"/>
  <c r="AJ78" i="6"/>
  <c r="AD78" i="5"/>
  <c r="AD79" i="5"/>
  <c r="AD77" i="5" s="1"/>
  <c r="T22" i="5"/>
  <c r="AN79" i="4"/>
  <c r="AN77" i="4" s="1"/>
  <c r="AN78" i="4"/>
  <c r="AT23" i="4"/>
  <c r="AT25" i="4"/>
  <c r="N23" i="4"/>
  <c r="N25" i="4"/>
  <c r="AT78" i="3"/>
  <c r="AT79" i="3"/>
  <c r="AT77" i="3" s="1"/>
  <c r="AT76" i="2"/>
  <c r="AT71" i="2"/>
  <c r="AT56" i="2" s="1"/>
  <c r="AT55" i="2" s="1"/>
  <c r="AT50" i="2" s="1"/>
  <c r="AT24" i="2" s="1"/>
  <c r="AT22" i="2" s="1"/>
  <c r="AD76" i="2"/>
  <c r="AD71" i="2"/>
  <c r="AD56" i="2" s="1"/>
  <c r="AD55" i="2" s="1"/>
  <c r="AD50" i="2" s="1"/>
  <c r="AD24" i="2" s="1"/>
  <c r="Z78" i="6"/>
  <c r="Z79" i="6"/>
  <c r="Z77" i="6" s="1"/>
  <c r="N78" i="6"/>
  <c r="N79" i="6"/>
  <c r="N77" i="6" s="1"/>
  <c r="X79" i="3"/>
  <c r="X77" i="3" s="1"/>
  <c r="X76" i="3" s="1"/>
  <c r="X78" i="3"/>
  <c r="J78" i="2"/>
  <c r="J79" i="2"/>
  <c r="J77" i="2" s="1"/>
  <c r="E51" i="28"/>
  <c r="E41" i="28" s="1"/>
  <c r="BR12" i="8"/>
  <c r="T79" i="6"/>
  <c r="T77" i="6" s="1"/>
  <c r="T78" i="6"/>
  <c r="AP78" i="6"/>
  <c r="AP79" i="6"/>
  <c r="AP77" i="6" s="1"/>
  <c r="BB79" i="6"/>
  <c r="BB77" i="6" s="1"/>
  <c r="BB78" i="6"/>
  <c r="H22" i="4"/>
  <c r="AD78" i="3"/>
  <c r="AD79" i="3"/>
  <c r="AD77" i="3" s="1"/>
  <c r="T56" i="3"/>
  <c r="T55" i="3" s="1"/>
  <c r="T50" i="3" s="1"/>
  <c r="T24" i="3" s="1"/>
  <c r="T22" i="3" s="1"/>
  <c r="R78" i="4"/>
  <c r="R79" i="4"/>
  <c r="R77" i="4" s="1"/>
  <c r="J78" i="4"/>
  <c r="J79" i="4"/>
  <c r="J77" i="4" s="1"/>
  <c r="AB79" i="2"/>
  <c r="AB77" i="2" s="1"/>
  <c r="AB78" i="2"/>
  <c r="X78" i="1"/>
  <c r="X79" i="1"/>
  <c r="X77" i="1" s="1"/>
  <c r="AV76" i="1"/>
  <c r="AV71" i="1"/>
  <c r="AV56" i="1" s="1"/>
  <c r="AV55" i="1" s="1"/>
  <c r="F78" i="3"/>
  <c r="F79" i="3"/>
  <c r="F77" i="3" s="1"/>
  <c r="N22" i="3"/>
  <c r="R78" i="2"/>
  <c r="R79" i="2"/>
  <c r="R77" i="2" s="1"/>
  <c r="F79" i="1"/>
  <c r="F77" i="1" s="1"/>
  <c r="F78" i="1"/>
  <c r="P56" i="4"/>
  <c r="P55" i="4" s="1"/>
  <c r="P50" i="4" s="1"/>
  <c r="P24" i="4" s="1"/>
  <c r="P22" i="4" s="1"/>
  <c r="BB78" i="4"/>
  <c r="BB79" i="4"/>
  <c r="BB77" i="4" s="1"/>
  <c r="AD22" i="2"/>
  <c r="AP79" i="1"/>
  <c r="AP77" i="1" s="1"/>
  <c r="AP78" i="1"/>
  <c r="R79" i="1"/>
  <c r="R77" i="1" s="1"/>
  <c r="R78" i="1"/>
  <c r="AV78" i="2"/>
  <c r="AV79" i="2"/>
  <c r="AV77" i="2" s="1"/>
  <c r="AF78" i="2"/>
  <c r="AF79" i="2"/>
  <c r="AF77" i="2" s="1"/>
  <c r="AL79" i="1"/>
  <c r="AL77" i="1" s="1"/>
  <c r="AL78" i="1"/>
  <c r="EC19" i="13"/>
  <c r="AZ115" i="5"/>
  <c r="CL112" i="8"/>
  <c r="EB65" i="8"/>
  <c r="DY65" i="8" s="1"/>
  <c r="EN65" i="8" s="1"/>
  <c r="BL65" i="8"/>
  <c r="AI28" i="9"/>
  <c r="BY29" i="8"/>
  <c r="AZ32" i="4"/>
  <c r="AC111" i="9"/>
  <c r="AO112" i="8"/>
  <c r="AL113" i="8"/>
  <c r="EB113" i="8"/>
  <c r="AA109" i="9"/>
  <c r="V111" i="8"/>
  <c r="V110" i="8" s="1"/>
  <c r="V109" i="8" s="1"/>
  <c r="V26" i="8" s="1"/>
  <c r="CB75" i="8"/>
  <c r="CB74" i="8" s="1"/>
  <c r="BY76" i="8"/>
  <c r="EB56" i="8"/>
  <c r="CB54" i="8"/>
  <c r="CB53" i="8" s="1"/>
  <c r="CB48" i="8" s="1"/>
  <c r="CB22" i="8" s="1"/>
  <c r="CB20" i="8" s="1"/>
  <c r="CB12" i="8" s="1"/>
  <c r="BY56" i="8"/>
  <c r="I38" i="22"/>
  <c r="F38" i="22" s="1"/>
  <c r="EN116" i="8"/>
  <c r="AW76" i="10"/>
  <c r="AW75" i="10" s="1"/>
  <c r="AW74" i="10" s="1"/>
  <c r="AG73" i="9"/>
  <c r="AG72" i="9" s="1"/>
  <c r="I27" i="28"/>
  <c r="I25" i="28" s="1"/>
  <c r="I19" i="28" s="1"/>
  <c r="DS12" i="8"/>
  <c r="H51" i="28"/>
  <c r="H41" i="28" s="1"/>
  <c r="DE12" i="8"/>
  <c r="AN79" i="5"/>
  <c r="AN77" i="5" s="1"/>
  <c r="AN78" i="5"/>
  <c r="CY110" i="8"/>
  <c r="CR108" i="8"/>
  <c r="CD25" i="8"/>
  <c r="CD20" i="8" s="1"/>
  <c r="BL92" i="8"/>
  <c r="AZ94" i="3" s="1"/>
  <c r="CE92" i="8"/>
  <c r="BY92" i="8" s="1"/>
  <c r="AZ94" i="4" s="1"/>
  <c r="C27" i="28"/>
  <c r="AS12" i="8"/>
  <c r="V111" i="9"/>
  <c r="AZ110" i="7"/>
  <c r="DL25" i="8"/>
  <c r="AZ27" i="7" s="1"/>
  <c r="CE91" i="8"/>
  <c r="BY91" i="8" s="1"/>
  <c r="AZ93" i="4" s="1"/>
  <c r="BL91" i="8"/>
  <c r="AZ93" i="3" s="1"/>
  <c r="DO88" i="10"/>
  <c r="BK85" i="10"/>
  <c r="DY84" i="8"/>
  <c r="EN84" i="8" s="1"/>
  <c r="E27" i="28"/>
  <c r="E25" i="28" s="1"/>
  <c r="BS12" i="8"/>
  <c r="X73" i="5"/>
  <c r="AC112" i="9"/>
  <c r="AZ116" i="1"/>
  <c r="CO29" i="8"/>
  <c r="CO28" i="8" s="1"/>
  <c r="CO21" i="8" s="1"/>
  <c r="CO20" i="8" s="1"/>
  <c r="CO12" i="8" s="1"/>
  <c r="CL30" i="8"/>
  <c r="AK28" i="9"/>
  <c r="AF79" i="5"/>
  <c r="AF77" i="5" s="1"/>
  <c r="AF78" i="5"/>
  <c r="R79" i="7"/>
  <c r="R77" i="7" s="1"/>
  <c r="R78" i="7"/>
  <c r="AN78" i="7"/>
  <c r="AN79" i="7"/>
  <c r="AN77" i="7" s="1"/>
  <c r="H73" i="7"/>
  <c r="F79" i="7"/>
  <c r="F77" i="7" s="1"/>
  <c r="F78" i="7"/>
  <c r="AL78" i="6"/>
  <c r="AL79" i="6"/>
  <c r="AL77" i="6" s="1"/>
  <c r="F73" i="6"/>
  <c r="AB73" i="6"/>
  <c r="AT78" i="6"/>
  <c r="AT79" i="6"/>
  <c r="AT77" i="6" s="1"/>
  <c r="P79" i="6"/>
  <c r="P77" i="6" s="1"/>
  <c r="P78" i="6"/>
  <c r="AL73" i="5"/>
  <c r="AD73" i="7"/>
  <c r="AJ73" i="7"/>
  <c r="D73" i="7"/>
  <c r="AB73" i="7"/>
  <c r="X73" i="6"/>
  <c r="AD78" i="6"/>
  <c r="AD79" i="6"/>
  <c r="AD77" i="6" s="1"/>
  <c r="D79" i="6"/>
  <c r="D77" i="6" s="1"/>
  <c r="D78" i="6"/>
  <c r="AD73" i="5"/>
  <c r="AP78" i="5"/>
  <c r="AP79" i="5"/>
  <c r="AP77" i="5" s="1"/>
  <c r="AR22" i="5"/>
  <c r="L22" i="5"/>
  <c r="AL23" i="4"/>
  <c r="AL25" i="4"/>
  <c r="F23" i="4"/>
  <c r="F25" i="4"/>
  <c r="AT73" i="3"/>
  <c r="F79" i="2"/>
  <c r="F77" i="2" s="1"/>
  <c r="F78" i="2"/>
  <c r="AH73" i="6"/>
  <c r="J73" i="6"/>
  <c r="F78" i="5"/>
  <c r="F79" i="5"/>
  <c r="F77" i="5" s="1"/>
  <c r="X73" i="4"/>
  <c r="AH73" i="3"/>
  <c r="AR78" i="7"/>
  <c r="AR79" i="7"/>
  <c r="AR77" i="7" s="1"/>
  <c r="T73" i="6"/>
  <c r="Z78" i="5"/>
  <c r="Z79" i="5"/>
  <c r="Z77" i="5" s="1"/>
  <c r="AJ79" i="4"/>
  <c r="AJ77" i="4" s="1"/>
  <c r="AJ78" i="4"/>
  <c r="T73" i="4"/>
  <c r="D73" i="4"/>
  <c r="AF76" i="3"/>
  <c r="AF71" i="3"/>
  <c r="AF56" i="3" s="1"/>
  <c r="AF55" i="3" s="1"/>
  <c r="AF50" i="3" s="1"/>
  <c r="AF24" i="3" s="1"/>
  <c r="P78" i="7"/>
  <c r="P79" i="7"/>
  <c r="P77" i="7" s="1"/>
  <c r="R73" i="6"/>
  <c r="AF73" i="6"/>
  <c r="AV73" i="4"/>
  <c r="L73" i="7"/>
  <c r="AH78" i="5"/>
  <c r="AH79" i="5"/>
  <c r="AH77" i="5" s="1"/>
  <c r="AD73" i="3"/>
  <c r="R73" i="4"/>
  <c r="J73" i="4"/>
  <c r="AB73" i="3"/>
  <c r="AB73" i="2"/>
  <c r="AN73" i="1"/>
  <c r="H73" i="1"/>
  <c r="P73" i="1"/>
  <c r="AF76" i="1"/>
  <c r="AF71" i="1"/>
  <c r="AF56" i="1" s="1"/>
  <c r="AF55" i="1" s="1"/>
  <c r="AF50" i="1" s="1"/>
  <c r="AF24" i="1" s="1"/>
  <c r="AF22" i="1" s="1"/>
  <c r="N78" i="4"/>
  <c r="N79" i="4"/>
  <c r="N77" i="4" s="1"/>
  <c r="AP73" i="3"/>
  <c r="L79" i="3"/>
  <c r="L77" i="3" s="1"/>
  <c r="L78" i="3"/>
  <c r="BB73" i="4"/>
  <c r="D79" i="2"/>
  <c r="D77" i="2" s="1"/>
  <c r="D78" i="2"/>
  <c r="AP73" i="1"/>
  <c r="J79" i="1"/>
  <c r="J77" i="1" s="1"/>
  <c r="J78" i="1"/>
  <c r="R73" i="1"/>
  <c r="AD76" i="1"/>
  <c r="AD71" i="1"/>
  <c r="AD56" i="1" s="1"/>
  <c r="AD55" i="1" s="1"/>
  <c r="AH78" i="4"/>
  <c r="AH79" i="4"/>
  <c r="AH77" i="4" s="1"/>
  <c r="BB79" i="3"/>
  <c r="BB77" i="3" s="1"/>
  <c r="BB78" i="3"/>
  <c r="D79" i="1"/>
  <c r="D77" i="1" s="1"/>
  <c r="D78" i="1"/>
  <c r="X78" i="2"/>
  <c r="X79" i="2"/>
  <c r="X77" i="2" s="1"/>
  <c r="AV73" i="2"/>
  <c r="AF73" i="2"/>
  <c r="P78" i="2"/>
  <c r="P79" i="2"/>
  <c r="P77" i="2" s="1"/>
  <c r="AJ78" i="1"/>
  <c r="AJ79" i="1"/>
  <c r="AJ77" i="1" s="1"/>
  <c r="AL73" i="1"/>
  <c r="AI20" i="11"/>
  <c r="AZ110" i="1"/>
  <c r="AL25" i="8"/>
  <c r="AZ27" i="1" s="1"/>
  <c r="DL84" i="8"/>
  <c r="AZ86" i="7" s="1"/>
  <c r="AZ87" i="7"/>
  <c r="G31" i="28"/>
  <c r="G30" i="28" s="1"/>
  <c r="G29" i="28" s="1"/>
  <c r="CP12" i="8"/>
  <c r="AM28" i="9"/>
  <c r="CY29" i="8"/>
  <c r="AZ32" i="6"/>
  <c r="AE28" i="9"/>
  <c r="AY29" i="8"/>
  <c r="AZ32" i="2"/>
  <c r="AE112" i="9"/>
  <c r="AZ116" i="2"/>
  <c r="DB75" i="8"/>
  <c r="DB74" i="8" s="1"/>
  <c r="DB48" i="8" s="1"/>
  <c r="DB22" i="8" s="1"/>
  <c r="CY76" i="8"/>
  <c r="D27" i="28"/>
  <c r="D25" i="28" s="1"/>
  <c r="BF12" i="8"/>
  <c r="AC114" i="9"/>
  <c r="AZ118" i="1"/>
  <c r="CL75" i="8"/>
  <c r="AZ78" i="5"/>
  <c r="AL74" i="8"/>
  <c r="AZ76" i="1" s="1"/>
  <c r="AZ77" i="1"/>
  <c r="DZ74" i="8"/>
  <c r="DZ48" i="8" s="1"/>
  <c r="DZ22" i="8" s="1"/>
  <c r="DZ20" i="8" s="1"/>
  <c r="EB57" i="8"/>
  <c r="DY57" i="8" s="1"/>
  <c r="EN57" i="8" s="1"/>
  <c r="BL57" i="8"/>
  <c r="BO54" i="8"/>
  <c r="BO53" i="8" s="1"/>
  <c r="BO48" i="8" s="1"/>
  <c r="BO22" i="8" s="1"/>
  <c r="V20" i="8"/>
  <c r="V12" i="8" s="1"/>
  <c r="DO29" i="8"/>
  <c r="DO28" i="8" s="1"/>
  <c r="DO21" i="8" s="1"/>
  <c r="DO20" i="8" s="1"/>
  <c r="DO12" i="8" s="1"/>
  <c r="DL30" i="8"/>
  <c r="X117" i="9"/>
  <c r="AQ117" i="9"/>
  <c r="K41" i="22" s="1"/>
  <c r="EE110" i="8"/>
  <c r="EE109" i="8" s="1"/>
  <c r="EE26" i="8" s="1"/>
  <c r="EE20" i="8" s="1"/>
  <c r="EE12" i="8" s="1"/>
  <c r="AO29" i="8"/>
  <c r="AO28" i="8" s="1"/>
  <c r="AO21" i="8" s="1"/>
  <c r="EB30" i="8"/>
  <c r="AL30" i="8"/>
  <c r="BB112" i="8"/>
  <c r="BB110" i="8" s="1"/>
  <c r="BB109" i="8" s="1"/>
  <c r="BB26" i="8" s="1"/>
  <c r="CY25" i="8"/>
  <c r="AZ27" i="6" s="1"/>
  <c r="AZ110" i="6"/>
  <c r="CL84" i="8"/>
  <c r="AZ86" i="5" s="1"/>
  <c r="AZ87" i="5"/>
  <c r="AL53" i="8"/>
  <c r="AZ56" i="1"/>
  <c r="EN50" i="8"/>
  <c r="DY49" i="8"/>
  <c r="BO29" i="8"/>
  <c r="BO28" i="8" s="1"/>
  <c r="BO21" i="8" s="1"/>
  <c r="BO20" i="8" s="1"/>
  <c r="BO12" i="8" s="1"/>
  <c r="BL30" i="8"/>
  <c r="D51" i="28"/>
  <c r="D41" i="28" s="1"/>
  <c r="BE12" i="8"/>
  <c r="X79" i="5"/>
  <c r="X77" i="5" s="1"/>
  <c r="X78" i="5"/>
  <c r="H78" i="7"/>
  <c r="H79" i="7"/>
  <c r="H77" i="7" s="1"/>
  <c r="F78" i="6"/>
  <c r="F79" i="6"/>
  <c r="F77" i="6" s="1"/>
  <c r="AB79" i="6"/>
  <c r="AB77" i="6" s="1"/>
  <c r="AB78" i="6"/>
  <c r="AL78" i="5"/>
  <c r="AL79" i="5"/>
  <c r="AL77" i="5" s="1"/>
  <c r="AD79" i="7"/>
  <c r="AD77" i="7" s="1"/>
  <c r="AD78" i="7"/>
  <c r="AJ78" i="7"/>
  <c r="AJ79" i="7"/>
  <c r="AJ77" i="7" s="1"/>
  <c r="D78" i="7"/>
  <c r="D79" i="7"/>
  <c r="D77" i="7" s="1"/>
  <c r="AB78" i="7"/>
  <c r="AB79" i="7"/>
  <c r="AB77" i="7" s="1"/>
  <c r="X79" i="6"/>
  <c r="X77" i="6" s="1"/>
  <c r="X78" i="6"/>
  <c r="AT79" i="5"/>
  <c r="AT77" i="5" s="1"/>
  <c r="AT78" i="5"/>
  <c r="N79" i="5"/>
  <c r="N77" i="5" s="1"/>
  <c r="N78" i="5"/>
  <c r="AJ22" i="5"/>
  <c r="D22" i="5"/>
  <c r="AD23" i="4"/>
  <c r="AD25" i="4"/>
  <c r="BB76" i="2"/>
  <c r="BB71" i="2"/>
  <c r="BB56" i="2" s="1"/>
  <c r="BB55" i="2" s="1"/>
  <c r="AL76" i="2"/>
  <c r="AL71" i="2"/>
  <c r="AL56" i="2" s="1"/>
  <c r="AL55" i="2" s="1"/>
  <c r="AH78" i="6"/>
  <c r="AH79" i="6"/>
  <c r="AH77" i="6" s="1"/>
  <c r="J78" i="6"/>
  <c r="J79" i="6"/>
  <c r="J77" i="6" s="1"/>
  <c r="X79" i="4"/>
  <c r="X77" i="4" s="1"/>
  <c r="X78" i="4"/>
  <c r="AH78" i="3"/>
  <c r="AH79" i="3"/>
  <c r="AH77" i="3" s="1"/>
  <c r="AX76" i="5"/>
  <c r="AX71" i="5"/>
  <c r="T79" i="4"/>
  <c r="T77" i="4" s="1"/>
  <c r="T78" i="4"/>
  <c r="D79" i="4"/>
  <c r="D77" i="4" s="1"/>
  <c r="D78" i="4"/>
  <c r="H79" i="3"/>
  <c r="H77" i="3" s="1"/>
  <c r="H78" i="3"/>
  <c r="AV78" i="7"/>
  <c r="AV79" i="7"/>
  <c r="AV77" i="7" s="1"/>
  <c r="R78" i="6"/>
  <c r="R79" i="6"/>
  <c r="R77" i="6" s="1"/>
  <c r="AF79" i="6"/>
  <c r="AF77" i="6" s="1"/>
  <c r="AF78" i="6"/>
  <c r="AV79" i="4"/>
  <c r="AV77" i="4" s="1"/>
  <c r="AV78" i="4"/>
  <c r="L78" i="7"/>
  <c r="L79" i="7"/>
  <c r="L77" i="7" s="1"/>
  <c r="R78" i="5"/>
  <c r="R79" i="5"/>
  <c r="R77" i="5" s="1"/>
  <c r="J76" i="3"/>
  <c r="J71" i="3"/>
  <c r="J56" i="3" s="1"/>
  <c r="J55" i="3" s="1"/>
  <c r="J50" i="3" s="1"/>
  <c r="J24" i="3" s="1"/>
  <c r="J22" i="3" s="1"/>
  <c r="AX76" i="4"/>
  <c r="AX71" i="4"/>
  <c r="AP78" i="4"/>
  <c r="AP79" i="4"/>
  <c r="AP77" i="4" s="1"/>
  <c r="AB79" i="3"/>
  <c r="AB77" i="3" s="1"/>
  <c r="AB78" i="3"/>
  <c r="AR79" i="2"/>
  <c r="AR77" i="2" s="1"/>
  <c r="AR78" i="2"/>
  <c r="L79" i="2"/>
  <c r="L77" i="2" s="1"/>
  <c r="L78" i="2"/>
  <c r="AN79" i="1"/>
  <c r="AN77" i="1" s="1"/>
  <c r="AN78" i="1"/>
  <c r="H79" i="1"/>
  <c r="H77" i="1" s="1"/>
  <c r="H78" i="1"/>
  <c r="P79" i="1"/>
  <c r="P77" i="1" s="1"/>
  <c r="P78" i="1"/>
  <c r="AL78" i="4"/>
  <c r="AL79" i="4"/>
  <c r="AL77" i="4" s="1"/>
  <c r="AR76" i="3"/>
  <c r="AR71" i="3"/>
  <c r="AR56" i="3" s="1"/>
  <c r="AR55" i="3" s="1"/>
  <c r="AR50" i="3" s="1"/>
  <c r="AR24" i="3" s="1"/>
  <c r="AR22" i="3" s="1"/>
  <c r="AP78" i="3"/>
  <c r="AP79" i="3"/>
  <c r="AP77" i="3" s="1"/>
  <c r="F78" i="4"/>
  <c r="F79" i="4"/>
  <c r="F77" i="4" s="1"/>
  <c r="AJ79" i="2"/>
  <c r="AJ77" i="2" s="1"/>
  <c r="AJ78" i="2"/>
  <c r="V22" i="2"/>
  <c r="Z79" i="1"/>
  <c r="Z77" i="1" s="1"/>
  <c r="Z78" i="1"/>
  <c r="AF22" i="3"/>
  <c r="AN79" i="2"/>
  <c r="AN77" i="2" s="1"/>
  <c r="AN78" i="2"/>
  <c r="H79" i="2"/>
  <c r="H77" i="2" s="1"/>
  <c r="H78" i="2"/>
  <c r="AK110" i="9"/>
  <c r="AK108" i="9" s="1"/>
  <c r="AK107" i="9" s="1"/>
  <c r="AK24" i="9" s="1"/>
  <c r="EB76" i="8"/>
  <c r="DY76" i="8" s="1"/>
  <c r="AZ56" i="5"/>
  <c r="CL53" i="8"/>
  <c r="DB20" i="8"/>
  <c r="DB12" i="8" s="1"/>
  <c r="AO111" i="9"/>
  <c r="AO110" i="9" s="1"/>
  <c r="AO108" i="9" s="1"/>
  <c r="AO107" i="9" s="1"/>
  <c r="AO24" i="9" s="1"/>
  <c r="DL112" i="8"/>
  <c r="AZ115" i="7"/>
  <c r="ED75" i="8"/>
  <c r="ED74" i="8" s="1"/>
  <c r="ED48" i="8" s="1"/>
  <c r="ED22" i="8" s="1"/>
  <c r="ED20" i="8" s="1"/>
  <c r="ED12" i="8" s="1"/>
  <c r="BD74" i="8"/>
  <c r="BD48" i="8" s="1"/>
  <c r="BD22" i="8" s="1"/>
  <c r="BD20" i="8" s="1"/>
  <c r="BL112" i="8"/>
  <c r="DL74" i="8"/>
  <c r="AZ76" i="7" s="1"/>
  <c r="AZ77" i="7"/>
  <c r="BY76" i="10"/>
  <c r="BY75" i="10" s="1"/>
  <c r="BY74" i="10" s="1"/>
  <c r="BY48" i="10" s="1"/>
  <c r="BY22" i="10" s="1"/>
  <c r="AK73" i="9"/>
  <c r="AK72" i="9" s="1"/>
  <c r="AK46" i="9" s="1"/>
  <c r="AK20" i="9" s="1"/>
  <c r="EN55" i="8"/>
  <c r="AZ51" i="6"/>
  <c r="EB117" i="8"/>
  <c r="DY117" i="8" s="1"/>
  <c r="AL117" i="8"/>
  <c r="BY110" i="8"/>
  <c r="AZ114" i="4"/>
  <c r="AC109" i="9"/>
  <c r="EB111" i="8"/>
  <c r="AL111" i="8"/>
  <c r="AO110" i="8"/>
  <c r="AO109" i="8" s="1"/>
  <c r="AO26" i="8" s="1"/>
  <c r="EG84" i="8"/>
  <c r="AV73" i="5"/>
  <c r="DQ20" i="10"/>
  <c r="AY112" i="8"/>
  <c r="AE111" i="9"/>
  <c r="AE110" i="9" s="1"/>
  <c r="AE108" i="9" s="1"/>
  <c r="AE107" i="9" s="1"/>
  <c r="AE24" i="9" s="1"/>
  <c r="AZ115" i="2"/>
  <c r="BL84" i="8"/>
  <c r="AZ86" i="3" s="1"/>
  <c r="AZ87" i="3"/>
  <c r="AY54" i="8"/>
  <c r="DL53" i="8"/>
  <c r="AZ56" i="7"/>
  <c r="EH20" i="8"/>
  <c r="EH12" i="8" s="1"/>
  <c r="D36" i="22"/>
  <c r="D34" i="22" s="1"/>
  <c r="D32" i="22" s="1"/>
  <c r="D31" i="22" s="1"/>
  <c r="D114" i="10"/>
  <c r="K110" i="9"/>
  <c r="K108" i="9" s="1"/>
  <c r="K107" i="9" s="1"/>
  <c r="K24" i="9" s="1"/>
  <c r="C31" i="28"/>
  <c r="AP12" i="8"/>
  <c r="AH73" i="7"/>
  <c r="BB73" i="7"/>
  <c r="X78" i="7"/>
  <c r="X79" i="7"/>
  <c r="X77" i="7" s="1"/>
  <c r="AL73" i="7"/>
  <c r="AF78" i="7"/>
  <c r="AF79" i="7"/>
  <c r="AF77" i="7" s="1"/>
  <c r="V76" i="6"/>
  <c r="V50" i="6" s="1"/>
  <c r="V24" i="6" s="1"/>
  <c r="V22" i="6" s="1"/>
  <c r="AR73" i="6"/>
  <c r="L79" i="6"/>
  <c r="L77" i="6" s="1"/>
  <c r="L78" i="6"/>
  <c r="AV73" i="6"/>
  <c r="J73" i="5"/>
  <c r="AF73" i="4"/>
  <c r="AT73" i="7"/>
  <c r="N79" i="7"/>
  <c r="N77" i="7" s="1"/>
  <c r="N78" i="7"/>
  <c r="T73" i="7"/>
  <c r="Z73" i="7"/>
  <c r="AN73" i="6"/>
  <c r="H79" i="6"/>
  <c r="H77" i="6" s="1"/>
  <c r="H78" i="6"/>
  <c r="AJ73" i="6"/>
  <c r="AT73" i="5"/>
  <c r="N73" i="5"/>
  <c r="AB22" i="5"/>
  <c r="AN73" i="4"/>
  <c r="BB23" i="4"/>
  <c r="BB25" i="4"/>
  <c r="V23" i="4"/>
  <c r="V25" i="4"/>
  <c r="P76" i="3"/>
  <c r="P71" i="3"/>
  <c r="P56" i="3" s="1"/>
  <c r="P55" i="3" s="1"/>
  <c r="P50" i="3" s="1"/>
  <c r="P24" i="3" s="1"/>
  <c r="P22" i="3" s="1"/>
  <c r="N79" i="2"/>
  <c r="N77" i="2" s="1"/>
  <c r="N78" i="2"/>
  <c r="Z76" i="2"/>
  <c r="Z71" i="2"/>
  <c r="Z56" i="2" s="1"/>
  <c r="Z55" i="2" s="1"/>
  <c r="Z50" i="2" s="1"/>
  <c r="Z24" i="2" s="1"/>
  <c r="Z22" i="2" s="1"/>
  <c r="Z73" i="6"/>
  <c r="N73" i="6"/>
  <c r="X73" i="3"/>
  <c r="X56" i="3" s="1"/>
  <c r="X55" i="3" s="1"/>
  <c r="J73" i="2"/>
  <c r="AP79" i="7"/>
  <c r="AP77" i="7" s="1"/>
  <c r="AP78" i="7"/>
  <c r="AX73" i="5"/>
  <c r="BB78" i="5"/>
  <c r="BB79" i="5"/>
  <c r="BB77" i="5" s="1"/>
  <c r="AR79" i="4"/>
  <c r="AR77" i="4" s="1"/>
  <c r="AR78" i="4"/>
  <c r="AB79" i="4"/>
  <c r="AB77" i="4" s="1"/>
  <c r="AB78" i="4"/>
  <c r="H73" i="3"/>
  <c r="AH76" i="2"/>
  <c r="AH71" i="2"/>
  <c r="AH56" i="2" s="1"/>
  <c r="AH55" i="2" s="1"/>
  <c r="AH50" i="2" s="1"/>
  <c r="AH24" i="2" s="1"/>
  <c r="AH22" i="2" s="1"/>
  <c r="AV73" i="7"/>
  <c r="AP73" i="6"/>
  <c r="BB73" i="6"/>
  <c r="AV76" i="3"/>
  <c r="AV71" i="3"/>
  <c r="AV56" i="3" s="1"/>
  <c r="AV55" i="3" s="1"/>
  <c r="AP76" i="2"/>
  <c r="AP71" i="2"/>
  <c r="AP56" i="2" s="1"/>
  <c r="AP55" i="2" s="1"/>
  <c r="J79" i="7"/>
  <c r="J77" i="7" s="1"/>
  <c r="J78" i="7"/>
  <c r="R73" i="5"/>
  <c r="AN79" i="3"/>
  <c r="AN77" i="3" s="1"/>
  <c r="AN78" i="3"/>
  <c r="AX73" i="4"/>
  <c r="AP73" i="4"/>
  <c r="V76" i="3"/>
  <c r="V50" i="3" s="1"/>
  <c r="V24" i="3" s="1"/>
  <c r="V22" i="3" s="1"/>
  <c r="AR73" i="2"/>
  <c r="L73" i="2"/>
  <c r="X73" i="1"/>
  <c r="AH79" i="1"/>
  <c r="AH77" i="1" s="1"/>
  <c r="AH78" i="1"/>
  <c r="AL73" i="4"/>
  <c r="F73" i="3"/>
  <c r="T79" i="2"/>
  <c r="T77" i="2" s="1"/>
  <c r="T78" i="2"/>
  <c r="T79" i="1"/>
  <c r="T77" i="1" s="1"/>
  <c r="T78" i="1"/>
  <c r="R76" i="3"/>
  <c r="R71" i="3"/>
  <c r="R56" i="3" s="1"/>
  <c r="R55" i="3" s="1"/>
  <c r="R50" i="3" s="1"/>
  <c r="R24" i="3" s="1"/>
  <c r="R22" i="3" s="1"/>
  <c r="R73" i="2"/>
  <c r="F73" i="1"/>
  <c r="AT78" i="4"/>
  <c r="AT79" i="4"/>
  <c r="AT77" i="4" s="1"/>
  <c r="F73" i="4"/>
  <c r="N56" i="3"/>
  <c r="N55" i="3" s="1"/>
  <c r="N50" i="3" s="1"/>
  <c r="N24" i="3" s="1"/>
  <c r="AJ73" i="2"/>
  <c r="Z73" i="1"/>
  <c r="AT79" i="1"/>
  <c r="AT77" i="1" s="1"/>
  <c r="AT78" i="1"/>
  <c r="Z78" i="4"/>
  <c r="Z79" i="4"/>
  <c r="Z77" i="4" s="1"/>
  <c r="AL78" i="3"/>
  <c r="AL79" i="3"/>
  <c r="AL77" i="3" s="1"/>
  <c r="BB78" i="1"/>
  <c r="BB79" i="1"/>
  <c r="BB77" i="1" s="1"/>
  <c r="V76" i="1"/>
  <c r="V50" i="1" s="1"/>
  <c r="V24" i="1" s="1"/>
  <c r="V22" i="1" s="1"/>
  <c r="AD78" i="4"/>
  <c r="AD79" i="4"/>
  <c r="AD77" i="4" s="1"/>
  <c r="Z78" i="3"/>
  <c r="Z79" i="3"/>
  <c r="Z77" i="3" s="1"/>
  <c r="AJ79" i="3"/>
  <c r="AJ77" i="3" s="1"/>
  <c r="AJ78" i="3"/>
  <c r="AT73" i="1"/>
  <c r="N76" i="1"/>
  <c r="N71" i="1"/>
  <c r="N56" i="1" s="1"/>
  <c r="N55" i="1" s="1"/>
  <c r="N50" i="1" s="1"/>
  <c r="N24" i="1" s="1"/>
  <c r="N22" i="1" s="1"/>
  <c r="BA79" i="2"/>
  <c r="BA77" i="2" s="1"/>
  <c r="BA78" i="2"/>
  <c r="AN73" i="2"/>
  <c r="H73" i="2"/>
  <c r="AR79" i="1"/>
  <c r="AR77" i="1" s="1"/>
  <c r="AR78" i="1"/>
  <c r="L79" i="1"/>
  <c r="L77" i="1" s="1"/>
  <c r="L78" i="1"/>
  <c r="AB79" i="1"/>
  <c r="AB77" i="1" s="1"/>
  <c r="AB78" i="1"/>
  <c r="DZ12" i="8" l="1"/>
  <c r="F21" i="28"/>
  <c r="F20" i="28" s="1"/>
  <c r="F19" i="28" s="1"/>
  <c r="CD12" i="8"/>
  <c r="EC110" i="10"/>
  <c r="D109" i="10"/>
  <c r="D26" i="10" s="1"/>
  <c r="AJ76" i="3"/>
  <c r="AJ71" i="3"/>
  <c r="AJ56" i="3" s="1"/>
  <c r="AJ55" i="3" s="1"/>
  <c r="AH71" i="1"/>
  <c r="AH56" i="1" s="1"/>
  <c r="AH55" i="1" s="1"/>
  <c r="AH50" i="1" s="1"/>
  <c r="AH24" i="1" s="1"/>
  <c r="AH22" i="1" s="1"/>
  <c r="AH76" i="1"/>
  <c r="AN71" i="3"/>
  <c r="AN56" i="3" s="1"/>
  <c r="AN55" i="3" s="1"/>
  <c r="AN50" i="3" s="1"/>
  <c r="AN24" i="3" s="1"/>
  <c r="AN22" i="3" s="1"/>
  <c r="AN76" i="3"/>
  <c r="AR71" i="4"/>
  <c r="AR56" i="4" s="1"/>
  <c r="AR55" i="4" s="1"/>
  <c r="AR50" i="4" s="1"/>
  <c r="AR24" i="4" s="1"/>
  <c r="AR22" i="4" s="1"/>
  <c r="AR76" i="4"/>
  <c r="X71" i="7"/>
  <c r="X56" i="7" s="1"/>
  <c r="X55" i="7" s="1"/>
  <c r="X50" i="7" s="1"/>
  <c r="X24" i="7" s="1"/>
  <c r="X22" i="7" s="1"/>
  <c r="X76" i="7"/>
  <c r="AZ114" i="2"/>
  <c r="AY110" i="8"/>
  <c r="AZ114" i="3"/>
  <c r="BL110" i="8"/>
  <c r="AZ114" i="7"/>
  <c r="DL110" i="8"/>
  <c r="AZ55" i="5"/>
  <c r="AP76" i="3"/>
  <c r="AP71" i="3"/>
  <c r="AP56" i="3" s="1"/>
  <c r="AP55" i="3" s="1"/>
  <c r="AP76" i="4"/>
  <c r="AP71" i="4"/>
  <c r="AP56" i="4" s="1"/>
  <c r="AP55" i="4" s="1"/>
  <c r="L76" i="7"/>
  <c r="L71" i="7"/>
  <c r="L56" i="7" s="1"/>
  <c r="L55" i="7" s="1"/>
  <c r="AV71" i="7"/>
  <c r="AV56" i="7" s="1"/>
  <c r="AV55" i="7" s="1"/>
  <c r="AV50" i="7" s="1"/>
  <c r="AV24" i="7" s="1"/>
  <c r="AV22" i="7" s="1"/>
  <c r="AV76" i="7"/>
  <c r="H76" i="3"/>
  <c r="H71" i="3"/>
  <c r="H56" i="3" s="1"/>
  <c r="H55" i="3" s="1"/>
  <c r="T76" i="4"/>
  <c r="T71" i="4"/>
  <c r="T56" i="4" s="1"/>
  <c r="T55" i="4" s="1"/>
  <c r="X71" i="4"/>
  <c r="X56" i="4" s="1"/>
  <c r="X55" i="4" s="1"/>
  <c r="X50" i="4" s="1"/>
  <c r="X24" i="4" s="1"/>
  <c r="X22" i="4" s="1"/>
  <c r="X76" i="4"/>
  <c r="AB76" i="7"/>
  <c r="AB71" i="7"/>
  <c r="AB56" i="7" s="1"/>
  <c r="AB55" i="7" s="1"/>
  <c r="AJ76" i="7"/>
  <c r="AJ71" i="7"/>
  <c r="AJ56" i="7" s="1"/>
  <c r="AJ55" i="7" s="1"/>
  <c r="H76" i="7"/>
  <c r="H71" i="7"/>
  <c r="H56" i="7" s="1"/>
  <c r="H55" i="7" s="1"/>
  <c r="W30" i="8"/>
  <c r="W29" i="8" s="1"/>
  <c r="W28" i="8" s="1"/>
  <c r="W21" i="8" s="1"/>
  <c r="AL29" i="8"/>
  <c r="AC28" i="9"/>
  <c r="AZ32" i="1"/>
  <c r="AO28" i="9"/>
  <c r="DL29" i="8"/>
  <c r="AZ32" i="7"/>
  <c r="AZ59" i="3"/>
  <c r="AG55" i="9"/>
  <c r="BL54" i="8"/>
  <c r="AM74" i="9"/>
  <c r="CY75" i="8"/>
  <c r="AZ78" i="6"/>
  <c r="CY28" i="8"/>
  <c r="AZ31" i="6"/>
  <c r="D71" i="1"/>
  <c r="D56" i="1" s="1"/>
  <c r="D55" i="1" s="1"/>
  <c r="D76" i="1"/>
  <c r="BB76" i="3"/>
  <c r="BB71" i="3"/>
  <c r="BB56" i="3" s="1"/>
  <c r="BB55" i="3" s="1"/>
  <c r="BB50" i="3" s="1"/>
  <c r="BB24" i="3" s="1"/>
  <c r="BB22" i="3" s="1"/>
  <c r="J76" i="1"/>
  <c r="J71" i="1"/>
  <c r="J56" i="1" s="1"/>
  <c r="J55" i="1" s="1"/>
  <c r="J50" i="1" s="1"/>
  <c r="J24" i="1" s="1"/>
  <c r="J22" i="1" s="1"/>
  <c r="L71" i="3"/>
  <c r="L56" i="3" s="1"/>
  <c r="L55" i="3" s="1"/>
  <c r="L76" i="3"/>
  <c r="AH76" i="5"/>
  <c r="AH71" i="5"/>
  <c r="AH56" i="5" s="1"/>
  <c r="AH55" i="5" s="1"/>
  <c r="AH50" i="5" s="1"/>
  <c r="AH24" i="5" s="1"/>
  <c r="AH22" i="5" s="1"/>
  <c r="Z76" i="5"/>
  <c r="Z71" i="5"/>
  <c r="Z56" i="5" s="1"/>
  <c r="Z55" i="5" s="1"/>
  <c r="Z50" i="5" s="1"/>
  <c r="Z24" i="5" s="1"/>
  <c r="Z22" i="5" s="1"/>
  <c r="F76" i="2"/>
  <c r="F71" i="2"/>
  <c r="F56" i="2" s="1"/>
  <c r="F55" i="2" s="1"/>
  <c r="F50" i="2" s="1"/>
  <c r="F24" i="2" s="1"/>
  <c r="F22" i="2" s="1"/>
  <c r="AP76" i="5"/>
  <c r="AP71" i="5"/>
  <c r="AP56" i="5" s="1"/>
  <c r="AP55" i="5" s="1"/>
  <c r="AP50" i="5" s="1"/>
  <c r="AP24" i="5" s="1"/>
  <c r="AP22" i="5" s="1"/>
  <c r="D71" i="6"/>
  <c r="D56" i="6" s="1"/>
  <c r="D55" i="6" s="1"/>
  <c r="D76" i="6"/>
  <c r="P71" i="6"/>
  <c r="P56" i="6" s="1"/>
  <c r="P55" i="6" s="1"/>
  <c r="P76" i="6"/>
  <c r="F71" i="7"/>
  <c r="F56" i="7" s="1"/>
  <c r="F55" i="7" s="1"/>
  <c r="F76" i="7"/>
  <c r="R53" i="18"/>
  <c r="R50" i="18" s="1"/>
  <c r="BY30" i="10"/>
  <c r="BY29" i="10" s="1"/>
  <c r="BY28" i="10" s="1"/>
  <c r="BY21" i="10" s="1"/>
  <c r="BY20" i="10" s="1"/>
  <c r="AK27" i="9"/>
  <c r="AK26" i="9" s="1"/>
  <c r="AK19" i="9" s="1"/>
  <c r="AK18" i="9" s="1"/>
  <c r="AQ112" i="9"/>
  <c r="K36" i="22" s="1"/>
  <c r="X112" i="9"/>
  <c r="AL112" i="8"/>
  <c r="AZ114" i="1" s="1"/>
  <c r="AZ115" i="1"/>
  <c r="AV71" i="2"/>
  <c r="AV56" i="2" s="1"/>
  <c r="AV55" i="2" s="1"/>
  <c r="AV50" i="2" s="1"/>
  <c r="AV24" i="2" s="1"/>
  <c r="AV22" i="2" s="1"/>
  <c r="AV76" i="2"/>
  <c r="AD71" i="3"/>
  <c r="AD56" i="3" s="1"/>
  <c r="AD55" i="3" s="1"/>
  <c r="AD50" i="3" s="1"/>
  <c r="AD24" i="3" s="1"/>
  <c r="AD22" i="3" s="1"/>
  <c r="AD76" i="3"/>
  <c r="BB76" i="6"/>
  <c r="BB71" i="6"/>
  <c r="BB56" i="6" s="1"/>
  <c r="BB55" i="6" s="1"/>
  <c r="N76" i="6"/>
  <c r="N71" i="6"/>
  <c r="N56" i="6" s="1"/>
  <c r="N55" i="6" s="1"/>
  <c r="AN71" i="4"/>
  <c r="AN56" i="4" s="1"/>
  <c r="AN55" i="4" s="1"/>
  <c r="AN76" i="4"/>
  <c r="AN76" i="6"/>
  <c r="AN71" i="6"/>
  <c r="AN56" i="6" s="1"/>
  <c r="AN55" i="6" s="1"/>
  <c r="AN50" i="6" s="1"/>
  <c r="AN24" i="6" s="1"/>
  <c r="AN22" i="6" s="1"/>
  <c r="AF71" i="4"/>
  <c r="AF56" i="4" s="1"/>
  <c r="AF55" i="4" s="1"/>
  <c r="AF76" i="4"/>
  <c r="I36" i="22"/>
  <c r="F36" i="22" s="1"/>
  <c r="EN114" i="8"/>
  <c r="BY84" i="8"/>
  <c r="AZ86" i="4" s="1"/>
  <c r="AZ87" i="4"/>
  <c r="L71" i="1"/>
  <c r="L56" i="1" s="1"/>
  <c r="L55" i="1" s="1"/>
  <c r="L50" i="1" s="1"/>
  <c r="L24" i="1" s="1"/>
  <c r="L22" i="1" s="1"/>
  <c r="L76" i="1"/>
  <c r="Z76" i="3"/>
  <c r="Z71" i="3"/>
  <c r="Z56" i="3" s="1"/>
  <c r="Z55" i="3" s="1"/>
  <c r="AL71" i="3"/>
  <c r="AL56" i="3" s="1"/>
  <c r="AL55" i="3" s="1"/>
  <c r="AL50" i="3" s="1"/>
  <c r="AL24" i="3" s="1"/>
  <c r="AL22" i="3" s="1"/>
  <c r="AL76" i="3"/>
  <c r="AP50" i="2"/>
  <c r="AP24" i="2" s="1"/>
  <c r="AP22" i="2" s="1"/>
  <c r="BB71" i="5"/>
  <c r="BB56" i="5" s="1"/>
  <c r="BB55" i="5" s="1"/>
  <c r="BB76" i="5"/>
  <c r="AP76" i="7"/>
  <c r="AP71" i="7"/>
  <c r="AP56" i="7" s="1"/>
  <c r="AP55" i="7" s="1"/>
  <c r="AP50" i="7" s="1"/>
  <c r="AP24" i="7" s="1"/>
  <c r="AP22" i="7" s="1"/>
  <c r="N76" i="2"/>
  <c r="N71" i="2"/>
  <c r="N56" i="2" s="1"/>
  <c r="N55" i="2" s="1"/>
  <c r="N50" i="2" s="1"/>
  <c r="N24" i="2" s="1"/>
  <c r="N22" i="2" s="1"/>
  <c r="V22" i="4"/>
  <c r="AF71" i="7"/>
  <c r="AF56" i="7" s="1"/>
  <c r="AF55" i="7" s="1"/>
  <c r="AF50" i="7" s="1"/>
  <c r="AF24" i="7" s="1"/>
  <c r="AF22" i="7" s="1"/>
  <c r="AF76" i="7"/>
  <c r="J31" i="28"/>
  <c r="J30" i="28" s="1"/>
  <c r="J29" i="28" s="1"/>
  <c r="C30" i="28"/>
  <c r="C29" i="28" s="1"/>
  <c r="W111" i="8"/>
  <c r="W110" i="8" s="1"/>
  <c r="W109" i="8" s="1"/>
  <c r="W26" i="8" s="1"/>
  <c r="AZ113" i="1"/>
  <c r="AZ112" i="4"/>
  <c r="BY109" i="8"/>
  <c r="D21" i="28"/>
  <c r="BD12" i="8"/>
  <c r="H76" i="2"/>
  <c r="H71" i="2"/>
  <c r="H56" i="2" s="1"/>
  <c r="H55" i="2" s="1"/>
  <c r="H50" i="2" s="1"/>
  <c r="H24" i="2" s="1"/>
  <c r="H22" i="2" s="1"/>
  <c r="AJ71" i="2"/>
  <c r="AJ56" i="2" s="1"/>
  <c r="AJ55" i="2" s="1"/>
  <c r="AJ76" i="2"/>
  <c r="P71" i="1"/>
  <c r="P56" i="1" s="1"/>
  <c r="P55" i="1" s="1"/>
  <c r="P76" i="1"/>
  <c r="AN76" i="1"/>
  <c r="AN71" i="1"/>
  <c r="AN56" i="1" s="1"/>
  <c r="AN55" i="1" s="1"/>
  <c r="AN50" i="1" s="1"/>
  <c r="AN24" i="1" s="1"/>
  <c r="AN22" i="1" s="1"/>
  <c r="AR71" i="2"/>
  <c r="AR56" i="2" s="1"/>
  <c r="AR55" i="2" s="1"/>
  <c r="AR76" i="2"/>
  <c r="AF71" i="6"/>
  <c r="AF56" i="6" s="1"/>
  <c r="AF55" i="6" s="1"/>
  <c r="AF76" i="6"/>
  <c r="AX56" i="5"/>
  <c r="AX55" i="5" s="1"/>
  <c r="AX50" i="5" s="1"/>
  <c r="AX24" i="5" s="1"/>
  <c r="AX22" i="5" s="1"/>
  <c r="AH76" i="3"/>
  <c r="AH71" i="3"/>
  <c r="AH56" i="3" s="1"/>
  <c r="AH55" i="3" s="1"/>
  <c r="J76" i="6"/>
  <c r="J71" i="6"/>
  <c r="J56" i="6" s="1"/>
  <c r="J55" i="6" s="1"/>
  <c r="AL50" i="2"/>
  <c r="AL24" i="2" s="1"/>
  <c r="AL22" i="2" s="1"/>
  <c r="AT71" i="5"/>
  <c r="AT56" i="5" s="1"/>
  <c r="AT55" i="5" s="1"/>
  <c r="AT76" i="5"/>
  <c r="AB71" i="6"/>
  <c r="AB56" i="6" s="1"/>
  <c r="AB55" i="6" s="1"/>
  <c r="AB76" i="6"/>
  <c r="AG28" i="9"/>
  <c r="BL29" i="8"/>
  <c r="AZ32" i="3"/>
  <c r="EB29" i="8"/>
  <c r="EB28" i="8" s="1"/>
  <c r="EB21" i="8" s="1"/>
  <c r="DY30" i="8"/>
  <c r="AQ114" i="9"/>
  <c r="K38" i="22" s="1"/>
  <c r="X114" i="9"/>
  <c r="AY28" i="8"/>
  <c r="AZ31" i="2"/>
  <c r="T53" i="18"/>
  <c r="T50" i="18" s="1"/>
  <c r="CM30" i="10"/>
  <c r="CM29" i="10" s="1"/>
  <c r="CM28" i="10" s="1"/>
  <c r="CM21" i="10" s="1"/>
  <c r="AM27" i="9"/>
  <c r="AM26" i="9" s="1"/>
  <c r="AM19" i="9" s="1"/>
  <c r="P71" i="2"/>
  <c r="P56" i="2" s="1"/>
  <c r="P55" i="2" s="1"/>
  <c r="P76" i="2"/>
  <c r="X71" i="2"/>
  <c r="X56" i="2" s="1"/>
  <c r="X55" i="2" s="1"/>
  <c r="X76" i="2"/>
  <c r="AH76" i="4"/>
  <c r="AH71" i="4"/>
  <c r="AH56" i="4" s="1"/>
  <c r="AH55" i="4" s="1"/>
  <c r="AH50" i="4" s="1"/>
  <c r="AH24" i="4" s="1"/>
  <c r="AH22" i="4" s="1"/>
  <c r="AD71" i="6"/>
  <c r="AD56" i="6" s="1"/>
  <c r="AD55" i="6" s="1"/>
  <c r="AD50" i="6" s="1"/>
  <c r="AD24" i="6" s="1"/>
  <c r="AD22" i="6" s="1"/>
  <c r="AD76" i="6"/>
  <c r="AT71" i="6"/>
  <c r="AT56" i="6" s="1"/>
  <c r="AT55" i="6" s="1"/>
  <c r="AT50" i="6" s="1"/>
  <c r="AT24" i="6" s="1"/>
  <c r="AT22" i="6" s="1"/>
  <c r="AT76" i="6"/>
  <c r="AL71" i="6"/>
  <c r="AL56" i="6" s="1"/>
  <c r="AL55" i="6" s="1"/>
  <c r="AL50" i="6" s="1"/>
  <c r="AL24" i="6" s="1"/>
  <c r="AL22" i="6" s="1"/>
  <c r="AL76" i="6"/>
  <c r="R71" i="7"/>
  <c r="R56" i="7" s="1"/>
  <c r="R55" i="7" s="1"/>
  <c r="R50" i="7" s="1"/>
  <c r="R24" i="7" s="1"/>
  <c r="R22" i="7" s="1"/>
  <c r="R76" i="7"/>
  <c r="CL29" i="8"/>
  <c r="AZ32" i="5"/>
  <c r="J27" i="28"/>
  <c r="C25" i="28"/>
  <c r="J25" i="28" s="1"/>
  <c r="CR25" i="8"/>
  <c r="CR20" i="8" s="1"/>
  <c r="CL108" i="8"/>
  <c r="AN76" i="5"/>
  <c r="AN71" i="5"/>
  <c r="AN56" i="5" s="1"/>
  <c r="AN55" i="5" s="1"/>
  <c r="EB54" i="8"/>
  <c r="EB53" i="8" s="1"/>
  <c r="DY56" i="8"/>
  <c r="BY28" i="8"/>
  <c r="AZ31" i="4"/>
  <c r="AZ114" i="5"/>
  <c r="CL110" i="8"/>
  <c r="AL76" i="1"/>
  <c r="AL71" i="1"/>
  <c r="AL56" i="1" s="1"/>
  <c r="AL55" i="1" s="1"/>
  <c r="AV50" i="1"/>
  <c r="AV24" i="1" s="1"/>
  <c r="AV22" i="1" s="1"/>
  <c r="R76" i="4"/>
  <c r="R71" i="4"/>
  <c r="R56" i="4" s="1"/>
  <c r="R55" i="4" s="1"/>
  <c r="R50" i="4" s="1"/>
  <c r="R24" i="4" s="1"/>
  <c r="R22" i="4" s="1"/>
  <c r="AP76" i="6"/>
  <c r="AP71" i="6"/>
  <c r="AP56" i="6" s="1"/>
  <c r="AP55" i="6" s="1"/>
  <c r="AP50" i="6" s="1"/>
  <c r="AP24" i="6" s="1"/>
  <c r="AP22" i="6" s="1"/>
  <c r="AT71" i="3"/>
  <c r="AT56" i="3" s="1"/>
  <c r="AT55" i="3" s="1"/>
  <c r="AT76" i="3"/>
  <c r="AV71" i="6"/>
  <c r="AV56" i="6" s="1"/>
  <c r="AV55" i="6" s="1"/>
  <c r="AV76" i="6"/>
  <c r="AL71" i="7"/>
  <c r="AL56" i="7" s="1"/>
  <c r="AL55" i="7" s="1"/>
  <c r="AL76" i="7"/>
  <c r="AH76" i="7"/>
  <c r="AH71" i="7"/>
  <c r="AH56" i="7" s="1"/>
  <c r="AH55" i="7" s="1"/>
  <c r="AH50" i="7" s="1"/>
  <c r="AH24" i="7" s="1"/>
  <c r="AH22" i="7" s="1"/>
  <c r="EG48" i="8"/>
  <c r="EG22" i="8" s="1"/>
  <c r="EG20" i="8" s="1"/>
  <c r="EG12" i="8" s="1"/>
  <c r="Z76" i="11"/>
  <c r="U75" i="10"/>
  <c r="U74" i="10" s="1"/>
  <c r="AA112" i="9"/>
  <c r="Y112" i="8"/>
  <c r="Y110" i="8" s="1"/>
  <c r="Y109" i="8" s="1"/>
  <c r="Y26" i="8" s="1"/>
  <c r="Y20" i="8" s="1"/>
  <c r="Y12" i="8" s="1"/>
  <c r="D31" i="28"/>
  <c r="D30" i="28" s="1"/>
  <c r="D29" i="28" s="1"/>
  <c r="BC12" i="8"/>
  <c r="BB76" i="1"/>
  <c r="BB71" i="1"/>
  <c r="BB56" i="1" s="1"/>
  <c r="BB55" i="1" s="1"/>
  <c r="BB50" i="1" s="1"/>
  <c r="BB24" i="1" s="1"/>
  <c r="BB22" i="1" s="1"/>
  <c r="AT76" i="1"/>
  <c r="AT71" i="1"/>
  <c r="AT56" i="1" s="1"/>
  <c r="AT55" i="1" s="1"/>
  <c r="AT50" i="1" s="1"/>
  <c r="AT24" i="1" s="1"/>
  <c r="AT22" i="1" s="1"/>
  <c r="T71" i="2"/>
  <c r="T56" i="2" s="1"/>
  <c r="T55" i="2" s="1"/>
  <c r="T76" i="2"/>
  <c r="AB71" i="4"/>
  <c r="AB56" i="4" s="1"/>
  <c r="AB55" i="4" s="1"/>
  <c r="AB76" i="4"/>
  <c r="H71" i="6"/>
  <c r="H56" i="6" s="1"/>
  <c r="H55" i="6" s="1"/>
  <c r="H76" i="6"/>
  <c r="L71" i="6"/>
  <c r="L56" i="6" s="1"/>
  <c r="L55" i="6" s="1"/>
  <c r="L76" i="6"/>
  <c r="AZ55" i="7"/>
  <c r="DL48" i="8"/>
  <c r="DY111" i="8"/>
  <c r="AC115" i="9"/>
  <c r="AZ119" i="1"/>
  <c r="T76" i="8"/>
  <c r="F76" i="4"/>
  <c r="F71" i="4"/>
  <c r="F56" i="4" s="1"/>
  <c r="F55" i="4" s="1"/>
  <c r="F50" i="4" s="1"/>
  <c r="F24" i="4" s="1"/>
  <c r="AL76" i="4"/>
  <c r="AL71" i="4"/>
  <c r="AL56" i="4" s="1"/>
  <c r="AL55" i="4" s="1"/>
  <c r="AL50" i="4" s="1"/>
  <c r="AL24" i="4" s="1"/>
  <c r="AL22" i="4" s="1"/>
  <c r="AX56" i="4"/>
  <c r="AX55" i="4" s="1"/>
  <c r="AX50" i="4" s="1"/>
  <c r="AX24" i="4" s="1"/>
  <c r="AX22" i="4" s="1"/>
  <c r="R76" i="5"/>
  <c r="R71" i="5"/>
  <c r="R56" i="5" s="1"/>
  <c r="R55" i="5" s="1"/>
  <c r="R76" i="6"/>
  <c r="R71" i="6"/>
  <c r="R56" i="6" s="1"/>
  <c r="R55" i="6" s="1"/>
  <c r="D71" i="4"/>
  <c r="D56" i="4" s="1"/>
  <c r="D55" i="4" s="1"/>
  <c r="D50" i="4" s="1"/>
  <c r="D24" i="4" s="1"/>
  <c r="D22" i="4" s="1"/>
  <c r="D76" i="4"/>
  <c r="D76" i="7"/>
  <c r="D71" i="7"/>
  <c r="D56" i="7" s="1"/>
  <c r="D55" i="7" s="1"/>
  <c r="AL71" i="5"/>
  <c r="AL56" i="5" s="1"/>
  <c r="AL55" i="5" s="1"/>
  <c r="AL50" i="5" s="1"/>
  <c r="AL24" i="5" s="1"/>
  <c r="AL22" i="5" s="1"/>
  <c r="AL76" i="5"/>
  <c r="F76" i="6"/>
  <c r="F71" i="6"/>
  <c r="F56" i="6" s="1"/>
  <c r="F55" i="6" s="1"/>
  <c r="AZ55" i="1"/>
  <c r="AL48" i="8"/>
  <c r="AO20" i="8"/>
  <c r="L53" i="18"/>
  <c r="L50" i="18" s="1"/>
  <c r="AI30" i="10"/>
  <c r="AI29" i="10" s="1"/>
  <c r="AI28" i="10" s="1"/>
  <c r="AI21" i="10" s="1"/>
  <c r="AE27" i="9"/>
  <c r="AE26" i="9" s="1"/>
  <c r="AE19" i="9" s="1"/>
  <c r="N76" i="4"/>
  <c r="N71" i="4"/>
  <c r="N56" i="4" s="1"/>
  <c r="N55" i="4" s="1"/>
  <c r="AN71" i="7"/>
  <c r="AN56" i="7" s="1"/>
  <c r="AN55" i="7" s="1"/>
  <c r="AN50" i="7" s="1"/>
  <c r="AN24" i="7" s="1"/>
  <c r="AN22" i="7" s="1"/>
  <c r="AN76" i="7"/>
  <c r="AI74" i="9"/>
  <c r="BY75" i="8"/>
  <c r="AZ78" i="4"/>
  <c r="V109" i="9"/>
  <c r="X111" i="9"/>
  <c r="AQ111" i="9"/>
  <c r="AC110" i="9"/>
  <c r="AQ110" i="9" s="1"/>
  <c r="P53" i="18"/>
  <c r="P50" i="18" s="1"/>
  <c r="AI27" i="9"/>
  <c r="AI26" i="9" s="1"/>
  <c r="AI19" i="9" s="1"/>
  <c r="BK30" i="10"/>
  <c r="BK29" i="10" s="1"/>
  <c r="BK28" i="10" s="1"/>
  <c r="BK21" i="10" s="1"/>
  <c r="AF71" i="2"/>
  <c r="AF56" i="2" s="1"/>
  <c r="AF55" i="2" s="1"/>
  <c r="AF50" i="2" s="1"/>
  <c r="AF24" i="2" s="1"/>
  <c r="AF22" i="2" s="1"/>
  <c r="AF76" i="2"/>
  <c r="AP71" i="1"/>
  <c r="AP56" i="1" s="1"/>
  <c r="AP55" i="1" s="1"/>
  <c r="AP50" i="1" s="1"/>
  <c r="AP24" i="1" s="1"/>
  <c r="AP22" i="1" s="1"/>
  <c r="AP76" i="1"/>
  <c r="BB76" i="4"/>
  <c r="BB71" i="4"/>
  <c r="BB56" i="4" s="1"/>
  <c r="BB55" i="4" s="1"/>
  <c r="F76" i="1"/>
  <c r="F71" i="1"/>
  <c r="F56" i="1" s="1"/>
  <c r="F55" i="1" s="1"/>
  <c r="AB71" i="2"/>
  <c r="AB56" i="2" s="1"/>
  <c r="AB55" i="2" s="1"/>
  <c r="AB50" i="2" s="1"/>
  <c r="AB24" i="2" s="1"/>
  <c r="AB22" i="2" s="1"/>
  <c r="AB76" i="2"/>
  <c r="Z76" i="6"/>
  <c r="Z71" i="6"/>
  <c r="Z56" i="6" s="1"/>
  <c r="Z55" i="6" s="1"/>
  <c r="AJ71" i="6"/>
  <c r="AJ56" i="6" s="1"/>
  <c r="AJ55" i="6" s="1"/>
  <c r="AJ76" i="6"/>
  <c r="Z76" i="7"/>
  <c r="Z71" i="7"/>
  <c r="Z56" i="7" s="1"/>
  <c r="Z55" i="7" s="1"/>
  <c r="Z50" i="7" s="1"/>
  <c r="Z24" i="7" s="1"/>
  <c r="Z22" i="7" s="1"/>
  <c r="AT76" i="7"/>
  <c r="AT71" i="7"/>
  <c r="AT56" i="7" s="1"/>
  <c r="AT55" i="7" s="1"/>
  <c r="AT50" i="7" s="1"/>
  <c r="AT24" i="7" s="1"/>
  <c r="AT22" i="7" s="1"/>
  <c r="J76" i="5"/>
  <c r="J71" i="5"/>
  <c r="J56" i="5" s="1"/>
  <c r="J55" i="5" s="1"/>
  <c r="J50" i="5" s="1"/>
  <c r="J24" i="5" s="1"/>
  <c r="J22" i="5" s="1"/>
  <c r="BB76" i="7"/>
  <c r="BB71" i="7"/>
  <c r="BB56" i="7" s="1"/>
  <c r="BB55" i="7" s="1"/>
  <c r="BB50" i="7" s="1"/>
  <c r="BB24" i="7" s="1"/>
  <c r="BB22" i="7" s="1"/>
  <c r="C19" i="28"/>
  <c r="AV71" i="5"/>
  <c r="AV56" i="5" s="1"/>
  <c r="AV55" i="5" s="1"/>
  <c r="AV50" i="5" s="1"/>
  <c r="AV24" i="5" s="1"/>
  <c r="AV22" i="5" s="1"/>
  <c r="AV76" i="5"/>
  <c r="AY75" i="8"/>
  <c r="AZ78" i="2"/>
  <c r="AE74" i="9"/>
  <c r="AY25" i="8"/>
  <c r="AZ27" i="2" s="1"/>
  <c r="AZ110" i="2"/>
  <c r="AB71" i="1"/>
  <c r="AB56" i="1" s="1"/>
  <c r="AB55" i="1" s="1"/>
  <c r="AB76" i="1"/>
  <c r="AR76" i="1"/>
  <c r="AR71" i="1"/>
  <c r="AR56" i="1" s="1"/>
  <c r="AR55" i="1" s="1"/>
  <c r="AR50" i="1" s="1"/>
  <c r="AR24" i="1" s="1"/>
  <c r="AR22" i="1" s="1"/>
  <c r="BA71" i="2"/>
  <c r="BA56" i="2" s="1"/>
  <c r="BA55" i="2" s="1"/>
  <c r="BA76" i="2"/>
  <c r="AD76" i="4"/>
  <c r="AD71" i="4"/>
  <c r="AD56" i="4" s="1"/>
  <c r="AD55" i="4" s="1"/>
  <c r="AD50" i="4" s="1"/>
  <c r="AD24" i="4" s="1"/>
  <c r="Z76" i="4"/>
  <c r="Z71" i="4"/>
  <c r="Z56" i="4" s="1"/>
  <c r="Z55" i="4" s="1"/>
  <c r="Z50" i="4" s="1"/>
  <c r="Z24" i="4" s="1"/>
  <c r="Z22" i="4" s="1"/>
  <c r="AT76" i="4"/>
  <c r="AT71" i="4"/>
  <c r="AT56" i="4" s="1"/>
  <c r="AT55" i="4" s="1"/>
  <c r="AT50" i="4" s="1"/>
  <c r="AT24" i="4" s="1"/>
  <c r="AT22" i="4" s="1"/>
  <c r="T71" i="1"/>
  <c r="T56" i="1" s="1"/>
  <c r="T55" i="1" s="1"/>
  <c r="T76" i="1"/>
  <c r="J71" i="7"/>
  <c r="J56" i="7" s="1"/>
  <c r="J55" i="7" s="1"/>
  <c r="J76" i="7"/>
  <c r="AV50" i="3"/>
  <c r="AV24" i="3" s="1"/>
  <c r="AV22" i="3" s="1"/>
  <c r="X50" i="3"/>
  <c r="X24" i="3" s="1"/>
  <c r="X22" i="3" s="1"/>
  <c r="N71" i="7"/>
  <c r="N56" i="7" s="1"/>
  <c r="N55" i="7" s="1"/>
  <c r="N50" i="7" s="1"/>
  <c r="N24" i="7" s="1"/>
  <c r="N22" i="7" s="1"/>
  <c r="N76" i="7"/>
  <c r="AY53" i="8"/>
  <c r="AZ56" i="2"/>
  <c r="AC108" i="9"/>
  <c r="X109" i="9"/>
  <c r="AQ109" i="9"/>
  <c r="I39" i="22"/>
  <c r="F39" i="22" s="1"/>
  <c r="EN117" i="8"/>
  <c r="AN71" i="2"/>
  <c r="AN56" i="2" s="1"/>
  <c r="AN55" i="2" s="1"/>
  <c r="AN76" i="2"/>
  <c r="Z71" i="1"/>
  <c r="Z56" i="1" s="1"/>
  <c r="Z55" i="1" s="1"/>
  <c r="Z76" i="1"/>
  <c r="H71" i="1"/>
  <c r="H56" i="1" s="1"/>
  <c r="H55" i="1" s="1"/>
  <c r="H76" i="1"/>
  <c r="L71" i="2"/>
  <c r="L56" i="2" s="1"/>
  <c r="L55" i="2" s="1"/>
  <c r="L76" i="2"/>
  <c r="AB76" i="3"/>
  <c r="AB71" i="3"/>
  <c r="AB56" i="3" s="1"/>
  <c r="AB55" i="3" s="1"/>
  <c r="AB50" i="3" s="1"/>
  <c r="AB24" i="3" s="1"/>
  <c r="AB22" i="3" s="1"/>
  <c r="AV71" i="4"/>
  <c r="AV56" i="4" s="1"/>
  <c r="AV55" i="4" s="1"/>
  <c r="AV76" i="4"/>
  <c r="AH76" i="6"/>
  <c r="AH71" i="6"/>
  <c r="AH56" i="6" s="1"/>
  <c r="AH55" i="6" s="1"/>
  <c r="AH50" i="6" s="1"/>
  <c r="AH24" i="6" s="1"/>
  <c r="AH22" i="6" s="1"/>
  <c r="BB50" i="2"/>
  <c r="BB24" i="2" s="1"/>
  <c r="BB22" i="2" s="1"/>
  <c r="AD22" i="4"/>
  <c r="N71" i="5"/>
  <c r="N56" i="5" s="1"/>
  <c r="N55" i="5" s="1"/>
  <c r="N76" i="5"/>
  <c r="X76" i="6"/>
  <c r="X71" i="6"/>
  <c r="X56" i="6" s="1"/>
  <c r="X55" i="6" s="1"/>
  <c r="X50" i="6" s="1"/>
  <c r="X24" i="6" s="1"/>
  <c r="X22" i="6" s="1"/>
  <c r="AD76" i="7"/>
  <c r="AD71" i="7"/>
  <c r="AD56" i="7" s="1"/>
  <c r="AD55" i="7" s="1"/>
  <c r="AD50" i="7" s="1"/>
  <c r="AD24" i="7" s="1"/>
  <c r="AD22" i="7" s="1"/>
  <c r="X71" i="5"/>
  <c r="X56" i="5" s="1"/>
  <c r="X55" i="5" s="1"/>
  <c r="X76" i="5"/>
  <c r="EN49" i="8"/>
  <c r="AZ77" i="5"/>
  <c r="CL74" i="8"/>
  <c r="AZ76" i="5" s="1"/>
  <c r="AJ76" i="1"/>
  <c r="AJ71" i="1"/>
  <c r="AJ56" i="1" s="1"/>
  <c r="AJ55" i="1" s="1"/>
  <c r="AJ50" i="1" s="1"/>
  <c r="AJ24" i="1" s="1"/>
  <c r="AJ22" i="1" s="1"/>
  <c r="AD50" i="1"/>
  <c r="AD24" i="1" s="1"/>
  <c r="AD22" i="1" s="1"/>
  <c r="D71" i="2"/>
  <c r="D56" i="2" s="1"/>
  <c r="D55" i="2" s="1"/>
  <c r="D50" i="2" s="1"/>
  <c r="D24" i="2" s="1"/>
  <c r="D22" i="2" s="1"/>
  <c r="D76" i="2"/>
  <c r="P76" i="7"/>
  <c r="P71" i="7"/>
  <c r="P56" i="7" s="1"/>
  <c r="P55" i="7" s="1"/>
  <c r="AJ71" i="4"/>
  <c r="AJ56" i="4" s="1"/>
  <c r="AJ55" i="4" s="1"/>
  <c r="AJ50" i="4" s="1"/>
  <c r="AJ24" i="4" s="1"/>
  <c r="AJ22" i="4" s="1"/>
  <c r="AJ76" i="4"/>
  <c r="AR76" i="7"/>
  <c r="AR71" i="7"/>
  <c r="AR56" i="7" s="1"/>
  <c r="AR55" i="7" s="1"/>
  <c r="F76" i="5"/>
  <c r="F71" i="5"/>
  <c r="F56" i="5" s="1"/>
  <c r="F55" i="5" s="1"/>
  <c r="F22" i="4"/>
  <c r="AF71" i="5"/>
  <c r="AF56" i="5" s="1"/>
  <c r="AF55" i="5" s="1"/>
  <c r="AF76" i="5"/>
  <c r="BK84" i="10"/>
  <c r="DO85" i="10"/>
  <c r="DO84" i="10" s="1"/>
  <c r="CY109" i="8"/>
  <c r="AZ112" i="6"/>
  <c r="AI54" i="9"/>
  <c r="BY54" i="8"/>
  <c r="AZ58" i="4"/>
  <c r="DY113" i="8"/>
  <c r="EB112" i="8"/>
  <c r="EB110" i="8" s="1"/>
  <c r="EB109" i="8" s="1"/>
  <c r="EB26" i="8" s="1"/>
  <c r="AG63" i="9"/>
  <c r="AZ67" i="3"/>
  <c r="R76" i="1"/>
  <c r="R71" i="1"/>
  <c r="R56" i="1" s="1"/>
  <c r="R55" i="1" s="1"/>
  <c r="R76" i="2"/>
  <c r="R71" i="2"/>
  <c r="R56" i="2" s="1"/>
  <c r="R55" i="2" s="1"/>
  <c r="F76" i="3"/>
  <c r="F71" i="3"/>
  <c r="F56" i="3" s="1"/>
  <c r="F55" i="3" s="1"/>
  <c r="X76" i="1"/>
  <c r="X71" i="1"/>
  <c r="X56" i="1" s="1"/>
  <c r="X55" i="1" s="1"/>
  <c r="J76" i="4"/>
  <c r="J71" i="4"/>
  <c r="J56" i="4" s="1"/>
  <c r="J55" i="4" s="1"/>
  <c r="T71" i="6"/>
  <c r="T56" i="6" s="1"/>
  <c r="T55" i="6" s="1"/>
  <c r="T50" i="6" s="1"/>
  <c r="T24" i="6" s="1"/>
  <c r="T22" i="6" s="1"/>
  <c r="T76" i="6"/>
  <c r="J76" i="2"/>
  <c r="J71" i="2"/>
  <c r="J56" i="2" s="1"/>
  <c r="J55" i="2" s="1"/>
  <c r="AD76" i="5"/>
  <c r="AD71" i="5"/>
  <c r="AD56" i="5" s="1"/>
  <c r="AD55" i="5" s="1"/>
  <c r="T76" i="7"/>
  <c r="T71" i="7"/>
  <c r="T56" i="7" s="1"/>
  <c r="T55" i="7" s="1"/>
  <c r="AR71" i="6"/>
  <c r="AR56" i="6" s="1"/>
  <c r="AR55" i="6" s="1"/>
  <c r="AR50" i="6" s="1"/>
  <c r="AR24" i="6" s="1"/>
  <c r="AR22" i="6" s="1"/>
  <c r="AR76" i="6"/>
  <c r="DO63" i="10"/>
  <c r="Z63" i="11" s="1"/>
  <c r="U54" i="10"/>
  <c r="U53" i="10" s="1"/>
  <c r="BB74" i="8"/>
  <c r="BB48" i="8" s="1"/>
  <c r="BB22" i="8" s="1"/>
  <c r="BB20" i="8" s="1"/>
  <c r="BB12" i="8" s="1"/>
  <c r="EB75" i="8"/>
  <c r="CE108" i="8"/>
  <c r="BQ25" i="8"/>
  <c r="BQ20" i="8" s="1"/>
  <c r="BL108" i="8"/>
  <c r="C41" i="28"/>
  <c r="H19" i="28"/>
  <c r="CE25" i="8" l="1"/>
  <c r="CE20" i="8" s="1"/>
  <c r="BY108" i="8"/>
  <c r="I35" i="22"/>
  <c r="DY112" i="8"/>
  <c r="EN112" i="8" s="1"/>
  <c r="EN113" i="8"/>
  <c r="BL25" i="8"/>
  <c r="AZ27" i="3" s="1"/>
  <c r="AZ110" i="3"/>
  <c r="AW65" i="10"/>
  <c r="DO65" i="10" s="1"/>
  <c r="AQ63" i="9"/>
  <c r="BY53" i="8"/>
  <c r="AZ56" i="4"/>
  <c r="K35" i="22"/>
  <c r="K34" i="22" s="1"/>
  <c r="K33" i="22"/>
  <c r="AZ55" i="2"/>
  <c r="AI76" i="10"/>
  <c r="AE73" i="9"/>
  <c r="AE72" i="9" s="1"/>
  <c r="AE46" i="9" s="1"/>
  <c r="AE20" i="9" s="1"/>
  <c r="AQ74" i="9"/>
  <c r="AQ73" i="9" s="1"/>
  <c r="AQ72" i="9" s="1"/>
  <c r="AO12" i="8"/>
  <c r="AL20" i="8"/>
  <c r="N74" i="9"/>
  <c r="T75" i="8"/>
  <c r="T74" i="8" s="1"/>
  <c r="T48" i="8" s="1"/>
  <c r="T22" i="8" s="1"/>
  <c r="I33" i="22"/>
  <c r="EN111" i="8"/>
  <c r="EB48" i="8"/>
  <c r="EB22" i="8" s="1"/>
  <c r="G51" i="28"/>
  <c r="G41" i="28" s="1"/>
  <c r="CR12" i="8"/>
  <c r="CL28" i="8"/>
  <c r="AZ31" i="5"/>
  <c r="AM18" i="9"/>
  <c r="AY21" i="8"/>
  <c r="AZ30" i="2"/>
  <c r="EB20" i="8"/>
  <c r="AZ111" i="4"/>
  <c r="BY26" i="8"/>
  <c r="AZ28" i="4" s="1"/>
  <c r="CM76" i="10"/>
  <c r="CM75" i="10" s="1"/>
  <c r="CM74" i="10" s="1"/>
  <c r="CM48" i="10" s="1"/>
  <c r="CM22" i="10" s="1"/>
  <c r="AM73" i="9"/>
  <c r="AM72" i="9" s="1"/>
  <c r="AM46" i="9" s="1"/>
  <c r="AM20" i="9" s="1"/>
  <c r="AQ28" i="9"/>
  <c r="U30" i="10"/>
  <c r="X28" i="9"/>
  <c r="X27" i="9" s="1"/>
  <c r="X26" i="9" s="1"/>
  <c r="X19" i="9" s="1"/>
  <c r="AC27" i="9"/>
  <c r="AC26" i="9" s="1"/>
  <c r="AC19" i="9" s="1"/>
  <c r="E21" i="28"/>
  <c r="E20" i="28" s="1"/>
  <c r="E19" i="28" s="1"/>
  <c r="BQ127" i="8"/>
  <c r="BQ12" i="8"/>
  <c r="U48" i="10"/>
  <c r="U22" i="10" s="1"/>
  <c r="T50" i="7"/>
  <c r="T24" i="7" s="1"/>
  <c r="T22" i="7" s="1"/>
  <c r="J50" i="2"/>
  <c r="J24" i="2" s="1"/>
  <c r="J22" i="2" s="1"/>
  <c r="J50" i="4"/>
  <c r="J24" i="4" s="1"/>
  <c r="J22" i="4" s="1"/>
  <c r="F50" i="3"/>
  <c r="F24" i="3" s="1"/>
  <c r="F22" i="3" s="1"/>
  <c r="R50" i="1"/>
  <c r="R24" i="1" s="1"/>
  <c r="R22" i="1" s="1"/>
  <c r="AQ54" i="9"/>
  <c r="AI52" i="9"/>
  <c r="AI51" i="9" s="1"/>
  <c r="BK56" i="10"/>
  <c r="F50" i="5"/>
  <c r="F24" i="5" s="1"/>
  <c r="F22" i="5" s="1"/>
  <c r="N50" i="5"/>
  <c r="N24" i="5" s="1"/>
  <c r="N22" i="5" s="1"/>
  <c r="H50" i="1"/>
  <c r="H24" i="1" s="1"/>
  <c r="H22" i="1" s="1"/>
  <c r="AN50" i="2"/>
  <c r="AN24" i="2" s="1"/>
  <c r="AN22" i="2" s="1"/>
  <c r="T50" i="1"/>
  <c r="T24" i="1" s="1"/>
  <c r="T22" i="1" s="1"/>
  <c r="BA50" i="2"/>
  <c r="BA24" i="2" s="1"/>
  <c r="BA22" i="2" s="1"/>
  <c r="AB50" i="1"/>
  <c r="AB24" i="1" s="1"/>
  <c r="AB22" i="1" s="1"/>
  <c r="Z50" i="6"/>
  <c r="Z24" i="6" s="1"/>
  <c r="Z22" i="6" s="1"/>
  <c r="F50" i="1"/>
  <c r="F24" i="1" s="1"/>
  <c r="F22" i="1" s="1"/>
  <c r="AE18" i="9"/>
  <c r="AL22" i="8"/>
  <c r="AZ24" i="1" s="1"/>
  <c r="AZ50" i="1"/>
  <c r="R50" i="5"/>
  <c r="R24" i="5" s="1"/>
  <c r="R22" i="5" s="1"/>
  <c r="EN76" i="8"/>
  <c r="L50" i="6"/>
  <c r="L24" i="6" s="1"/>
  <c r="L22" i="6" s="1"/>
  <c r="AB50" i="4"/>
  <c r="AB24" i="4" s="1"/>
  <c r="AB22" i="4" s="1"/>
  <c r="AV50" i="6"/>
  <c r="AV24" i="6" s="1"/>
  <c r="AV22" i="6" s="1"/>
  <c r="AL50" i="1"/>
  <c r="AL24" i="1" s="1"/>
  <c r="AL22" i="1" s="1"/>
  <c r="AN50" i="5"/>
  <c r="AN24" i="5" s="1"/>
  <c r="AN22" i="5" s="1"/>
  <c r="X50" i="2"/>
  <c r="X24" i="2" s="1"/>
  <c r="X22" i="2" s="1"/>
  <c r="CM20" i="10"/>
  <c r="AB50" i="6"/>
  <c r="AB24" i="6" s="1"/>
  <c r="AB22" i="6" s="1"/>
  <c r="J50" i="6"/>
  <c r="J24" i="6" s="1"/>
  <c r="J22" i="6" s="1"/>
  <c r="AR50" i="2"/>
  <c r="AR24" i="2" s="1"/>
  <c r="AR22" i="2" s="1"/>
  <c r="P50" i="1"/>
  <c r="P24" i="1" s="1"/>
  <c r="P22" i="1" s="1"/>
  <c r="AF50" i="4"/>
  <c r="AF24" i="4" s="1"/>
  <c r="AF22" i="4" s="1"/>
  <c r="AN50" i="4"/>
  <c r="AN24" i="4" s="1"/>
  <c r="AN22" i="4" s="1"/>
  <c r="BB50" i="6"/>
  <c r="BB24" i="6" s="1"/>
  <c r="BB22" i="6" s="1"/>
  <c r="P50" i="6"/>
  <c r="P24" i="6" s="1"/>
  <c r="P22" i="6" s="1"/>
  <c r="L50" i="3"/>
  <c r="L24" i="3" s="1"/>
  <c r="L22" i="3" s="1"/>
  <c r="CY21" i="8"/>
  <c r="AZ30" i="6"/>
  <c r="BL53" i="8"/>
  <c r="AZ56" i="3"/>
  <c r="DL28" i="8"/>
  <c r="AZ31" i="7"/>
  <c r="AL28" i="8"/>
  <c r="AZ31" i="1"/>
  <c r="AJ50" i="7"/>
  <c r="AJ24" i="7" s="1"/>
  <c r="AJ22" i="7" s="1"/>
  <c r="H50" i="3"/>
  <c r="H24" i="3" s="1"/>
  <c r="H22" i="3" s="1"/>
  <c r="L50" i="7"/>
  <c r="L24" i="7" s="1"/>
  <c r="L22" i="7" s="1"/>
  <c r="AP50" i="3"/>
  <c r="AP24" i="3" s="1"/>
  <c r="AP22" i="3" s="1"/>
  <c r="DL109" i="8"/>
  <c r="AZ112" i="7"/>
  <c r="AY109" i="8"/>
  <c r="AZ112" i="2"/>
  <c r="AG63" i="11"/>
  <c r="AG54" i="11" s="1"/>
  <c r="AG53" i="11" s="1"/>
  <c r="Z54" i="11"/>
  <c r="Z53" i="11" s="1"/>
  <c r="Z48" i="11" s="1"/>
  <c r="Z22" i="11" s="1"/>
  <c r="AC107" i="9"/>
  <c r="AQ108" i="9"/>
  <c r="AY74" i="8"/>
  <c r="AZ76" i="2" s="1"/>
  <c r="AZ77" i="2"/>
  <c r="BY74" i="8"/>
  <c r="AZ76" i="4" s="1"/>
  <c r="AZ77" i="4"/>
  <c r="DL22" i="8"/>
  <c r="AZ24" i="7" s="1"/>
  <c r="AZ50" i="7"/>
  <c r="AG76" i="11"/>
  <c r="AG75" i="11" s="1"/>
  <c r="AG74" i="11" s="1"/>
  <c r="Z75" i="11"/>
  <c r="Z74" i="11" s="1"/>
  <c r="BY21" i="8"/>
  <c r="AZ30" i="4"/>
  <c r="BL28" i="8"/>
  <c r="AZ31" i="3"/>
  <c r="AQ55" i="9"/>
  <c r="AW57" i="10"/>
  <c r="AG52" i="9"/>
  <c r="AG51" i="9" s="1"/>
  <c r="AG46" i="9" s="1"/>
  <c r="AG20" i="9" s="1"/>
  <c r="V53" i="18"/>
  <c r="V50" i="18" s="1"/>
  <c r="DA30" i="10"/>
  <c r="DA29" i="10" s="1"/>
  <c r="DA28" i="10" s="1"/>
  <c r="DA21" i="10" s="1"/>
  <c r="DA20" i="10" s="1"/>
  <c r="AO27" i="9"/>
  <c r="AO26" i="9" s="1"/>
  <c r="AO19" i="9" s="1"/>
  <c r="AO18" i="9" s="1"/>
  <c r="W20" i="8"/>
  <c r="W12" i="8" s="1"/>
  <c r="EB74" i="8"/>
  <c r="DY75" i="8"/>
  <c r="AD50" i="5"/>
  <c r="AD24" i="5" s="1"/>
  <c r="AD22" i="5" s="1"/>
  <c r="X50" i="1"/>
  <c r="X24" i="1" s="1"/>
  <c r="X22" i="1" s="1"/>
  <c r="R50" i="2"/>
  <c r="R24" i="2" s="1"/>
  <c r="R22" i="2" s="1"/>
  <c r="CY26" i="8"/>
  <c r="AZ28" i="6" s="1"/>
  <c r="AZ111" i="6"/>
  <c r="AF50" i="5"/>
  <c r="AF24" i="5" s="1"/>
  <c r="AF22" i="5" s="1"/>
  <c r="AR50" i="7"/>
  <c r="AR24" i="7" s="1"/>
  <c r="AR22" i="7" s="1"/>
  <c r="P50" i="7"/>
  <c r="P24" i="7" s="1"/>
  <c r="P22" i="7" s="1"/>
  <c r="X50" i="5"/>
  <c r="X24" i="5" s="1"/>
  <c r="X22" i="5" s="1"/>
  <c r="AV50" i="4"/>
  <c r="AV24" i="4" s="1"/>
  <c r="AV22" i="4" s="1"/>
  <c r="L50" i="2"/>
  <c r="L24" i="2" s="1"/>
  <c r="L22" i="2" s="1"/>
  <c r="Z50" i="1"/>
  <c r="Z24" i="1" s="1"/>
  <c r="Z22" i="1" s="1"/>
  <c r="J50" i="7"/>
  <c r="J24" i="7" s="1"/>
  <c r="J22" i="7" s="1"/>
  <c r="AJ50" i="6"/>
  <c r="AJ24" i="6" s="1"/>
  <c r="AJ22" i="6" s="1"/>
  <c r="BB50" i="4"/>
  <c r="BB24" i="4" s="1"/>
  <c r="BB22" i="4" s="1"/>
  <c r="BK76" i="10"/>
  <c r="BK75" i="10" s="1"/>
  <c r="BK74" i="10" s="1"/>
  <c r="AI73" i="9"/>
  <c r="AI72" i="9" s="1"/>
  <c r="N50" i="4"/>
  <c r="N24" i="4" s="1"/>
  <c r="N22" i="4" s="1"/>
  <c r="F50" i="6"/>
  <c r="F24" i="6" s="1"/>
  <c r="F22" i="6" s="1"/>
  <c r="D50" i="7"/>
  <c r="D24" i="7" s="1"/>
  <c r="D22" i="7" s="1"/>
  <c r="R50" i="6"/>
  <c r="R24" i="6" s="1"/>
  <c r="R22" i="6" s="1"/>
  <c r="X115" i="9"/>
  <c r="X110" i="9" s="1"/>
  <c r="X108" i="9" s="1"/>
  <c r="X107" i="9" s="1"/>
  <c r="X24" i="9" s="1"/>
  <c r="AQ115" i="9"/>
  <c r="K39" i="22" s="1"/>
  <c r="H50" i="6"/>
  <c r="H24" i="6" s="1"/>
  <c r="H22" i="6" s="1"/>
  <c r="T50" i="2"/>
  <c r="T24" i="2" s="1"/>
  <c r="T22" i="2" s="1"/>
  <c r="V112" i="9"/>
  <c r="V110" i="9" s="1"/>
  <c r="V108" i="9" s="1"/>
  <c r="V107" i="9" s="1"/>
  <c r="V24" i="9" s="1"/>
  <c r="V18" i="9" s="1"/>
  <c r="AA110" i="9"/>
  <c r="AA108" i="9" s="1"/>
  <c r="AA107" i="9" s="1"/>
  <c r="AA24" i="9" s="1"/>
  <c r="AA18" i="9" s="1"/>
  <c r="AL50" i="7"/>
  <c r="AL24" i="7" s="1"/>
  <c r="AL22" i="7" s="1"/>
  <c r="AT50" i="3"/>
  <c r="AT24" i="3" s="1"/>
  <c r="AT22" i="3" s="1"/>
  <c r="CL109" i="8"/>
  <c r="AZ112" i="5"/>
  <c r="EN56" i="8"/>
  <c r="DY54" i="8"/>
  <c r="AZ110" i="5"/>
  <c r="CL25" i="8"/>
  <c r="AZ27" i="5" s="1"/>
  <c r="P50" i="2"/>
  <c r="P24" i="2" s="1"/>
  <c r="P22" i="2" s="1"/>
  <c r="T30" i="8"/>
  <c r="T29" i="8" s="1"/>
  <c r="T28" i="8" s="1"/>
  <c r="T21" i="8" s="1"/>
  <c r="T20" i="8" s="1"/>
  <c r="T12" i="8" s="1"/>
  <c r="DY29" i="8"/>
  <c r="DY28" i="8" s="1"/>
  <c r="DY21" i="8" s="1"/>
  <c r="N53" i="18"/>
  <c r="N50" i="18" s="1"/>
  <c r="AW30" i="10"/>
  <c r="AW29" i="10" s="1"/>
  <c r="AW28" i="10" s="1"/>
  <c r="AW21" i="10" s="1"/>
  <c r="AG27" i="9"/>
  <c r="AG26" i="9" s="1"/>
  <c r="AG19" i="9" s="1"/>
  <c r="AG18" i="9" s="1"/>
  <c r="AT50" i="5"/>
  <c r="AT24" i="5" s="1"/>
  <c r="AT22" i="5" s="1"/>
  <c r="AH50" i="3"/>
  <c r="AH24" i="3" s="1"/>
  <c r="AH22" i="3" s="1"/>
  <c r="AF50" i="6"/>
  <c r="AF24" i="6" s="1"/>
  <c r="AF22" i="6" s="1"/>
  <c r="AJ50" i="2"/>
  <c r="AJ24" i="2" s="1"/>
  <c r="AJ22" i="2" s="1"/>
  <c r="D20" i="28"/>
  <c r="D19" i="28" s="1"/>
  <c r="J21" i="28"/>
  <c r="J20" i="28" s="1"/>
  <c r="J19" i="28" s="1"/>
  <c r="AL110" i="8"/>
  <c r="BB50" i="5"/>
  <c r="BB24" i="5" s="1"/>
  <c r="BB22" i="5" s="1"/>
  <c r="Z50" i="3"/>
  <c r="Z24" i="3" s="1"/>
  <c r="Z22" i="3" s="1"/>
  <c r="N50" i="6"/>
  <c r="N24" i="6" s="1"/>
  <c r="N22" i="6" s="1"/>
  <c r="F50" i="7"/>
  <c r="F24" i="7" s="1"/>
  <c r="F22" i="7" s="1"/>
  <c r="D50" i="6"/>
  <c r="D24" i="6" s="1"/>
  <c r="D22" i="6" s="1"/>
  <c r="D50" i="1"/>
  <c r="D24" i="1" s="1"/>
  <c r="D22" i="1" s="1"/>
  <c r="CY74" i="8"/>
  <c r="AZ77" i="6"/>
  <c r="H50" i="7"/>
  <c r="H24" i="7" s="1"/>
  <c r="H22" i="7" s="1"/>
  <c r="AB50" i="7"/>
  <c r="AB24" i="7" s="1"/>
  <c r="AB22" i="7" s="1"/>
  <c r="T50" i="4"/>
  <c r="T24" i="4" s="1"/>
  <c r="T22" i="4" s="1"/>
  <c r="AP50" i="4"/>
  <c r="AP24" i="4" s="1"/>
  <c r="AP22" i="4" s="1"/>
  <c r="CL48" i="8"/>
  <c r="BL109" i="8"/>
  <c r="AZ112" i="3"/>
  <c r="AJ50" i="3"/>
  <c r="AJ24" i="3" s="1"/>
  <c r="AJ22" i="3" s="1"/>
  <c r="AZ55" i="3" l="1"/>
  <c r="BL48" i="8"/>
  <c r="DO56" i="10"/>
  <c r="BK54" i="10"/>
  <c r="BK53" i="10" s="1"/>
  <c r="BK48" i="10" s="1"/>
  <c r="BK22" i="10" s="1"/>
  <c r="BK20" i="10" s="1"/>
  <c r="EN54" i="8"/>
  <c r="DY53" i="8"/>
  <c r="AI46" i="9"/>
  <c r="AI20" i="9" s="1"/>
  <c r="AI18" i="9" s="1"/>
  <c r="AY48" i="8"/>
  <c r="EN75" i="8"/>
  <c r="DY74" i="8"/>
  <c r="EN74" i="8" s="1"/>
  <c r="AZ23" i="4"/>
  <c r="AZ111" i="7"/>
  <c r="DL26" i="8"/>
  <c r="AZ28" i="7" s="1"/>
  <c r="AZ30" i="7"/>
  <c r="DL21" i="8"/>
  <c r="AZ23" i="6"/>
  <c r="AQ52" i="9"/>
  <c r="AQ51" i="9" s="1"/>
  <c r="AQ46" i="9" s="1"/>
  <c r="AQ20" i="9" s="1"/>
  <c r="X18" i="9"/>
  <c r="AZ30" i="5"/>
  <c r="CL21" i="8"/>
  <c r="N73" i="9"/>
  <c r="N72" i="9" s="1"/>
  <c r="N46" i="9" s="1"/>
  <c r="N20" i="9" s="1"/>
  <c r="N18" i="9" s="1"/>
  <c r="K74" i="9"/>
  <c r="AZ55" i="4"/>
  <c r="BY48" i="8"/>
  <c r="BY25" i="8"/>
  <c r="AZ27" i="4" s="1"/>
  <c r="AZ110" i="4"/>
  <c r="CL22" i="8"/>
  <c r="AZ24" i="5" s="1"/>
  <c r="AZ50" i="5"/>
  <c r="AZ111" i="5"/>
  <c r="CL26" i="8"/>
  <c r="AZ28" i="5" s="1"/>
  <c r="BL21" i="8"/>
  <c r="AZ30" i="3"/>
  <c r="AY26" i="8"/>
  <c r="AZ28" i="2" s="1"/>
  <c r="AZ111" i="2"/>
  <c r="AL21" i="8"/>
  <c r="AZ23" i="1" s="1"/>
  <c r="AZ30" i="1"/>
  <c r="AQ27" i="9"/>
  <c r="AQ26" i="9" s="1"/>
  <c r="AQ19" i="9" s="1"/>
  <c r="K28" i="9"/>
  <c r="F33" i="22"/>
  <c r="AI75" i="10"/>
  <c r="AI74" i="10" s="1"/>
  <c r="AI48" i="10" s="1"/>
  <c r="AI22" i="10" s="1"/>
  <c r="AI20" i="10" s="1"/>
  <c r="DO76" i="10"/>
  <c r="DO75" i="10" s="1"/>
  <c r="DO74" i="10" s="1"/>
  <c r="AL109" i="8"/>
  <c r="AZ112" i="1"/>
  <c r="AW54" i="10"/>
  <c r="AW53" i="10" s="1"/>
  <c r="AW48" i="10" s="1"/>
  <c r="AW22" i="10" s="1"/>
  <c r="AW20" i="10" s="1"/>
  <c r="DO57" i="10"/>
  <c r="AG48" i="11"/>
  <c r="AG22" i="11" s="1"/>
  <c r="EB12" i="8"/>
  <c r="DY20" i="8"/>
  <c r="DY12" i="8" s="1"/>
  <c r="F35" i="22"/>
  <c r="F34" i="22" s="1"/>
  <c r="I34" i="22"/>
  <c r="I32" i="22" s="1"/>
  <c r="I31" i="22" s="1"/>
  <c r="AZ76" i="6"/>
  <c r="CY48" i="8"/>
  <c r="BL26" i="8"/>
  <c r="AZ28" i="3" s="1"/>
  <c r="AZ111" i="3"/>
  <c r="EN30" i="8"/>
  <c r="AQ107" i="9"/>
  <c r="AQ24" i="9" s="1"/>
  <c r="AC24" i="9"/>
  <c r="AC18" i="9" s="1"/>
  <c r="U29" i="10"/>
  <c r="U28" i="10" s="1"/>
  <c r="U21" i="10" s="1"/>
  <c r="U20" i="10" s="1"/>
  <c r="Z30" i="11"/>
  <c r="DO30" i="10"/>
  <c r="DO29" i="10" s="1"/>
  <c r="DO28" i="10" s="1"/>
  <c r="DO21" i="10" s="1"/>
  <c r="AZ23" i="2"/>
  <c r="DY110" i="8"/>
  <c r="C38" i="28"/>
  <c r="AL12" i="8"/>
  <c r="AZ22" i="1"/>
  <c r="K32" i="22"/>
  <c r="K31" i="22" s="1"/>
  <c r="F51" i="28"/>
  <c r="CE12" i="8"/>
  <c r="F41" i="28" l="1"/>
  <c r="J51" i="28"/>
  <c r="J41" i="28" s="1"/>
  <c r="C18" i="28"/>
  <c r="C17" i="28" s="1"/>
  <c r="AL26" i="8"/>
  <c r="AZ28" i="1" s="1"/>
  <c r="AZ111" i="1"/>
  <c r="D76" i="10"/>
  <c r="K73" i="9"/>
  <c r="K72" i="9" s="1"/>
  <c r="K46" i="9" s="1"/>
  <c r="K20" i="9" s="1"/>
  <c r="EN53" i="8"/>
  <c r="DY48" i="8"/>
  <c r="AQ18" i="9"/>
  <c r="AY22" i="8"/>
  <c r="AZ50" i="2"/>
  <c r="BL22" i="8"/>
  <c r="AZ24" i="3" s="1"/>
  <c r="AZ50" i="3"/>
  <c r="AZ23" i="3"/>
  <c r="EN110" i="8"/>
  <c r="DY109" i="8"/>
  <c r="Z29" i="11"/>
  <c r="Z28" i="11" s="1"/>
  <c r="Z21" i="11" s="1"/>
  <c r="Z20" i="11" s="1"/>
  <c r="AG30" i="11"/>
  <c r="AG29" i="11" s="1"/>
  <c r="AG28" i="11" s="1"/>
  <c r="AG21" i="11" s="1"/>
  <c r="AG20" i="11" s="1"/>
  <c r="O28" i="9"/>
  <c r="O27" i="9" s="1"/>
  <c r="O26" i="9" s="1"/>
  <c r="O19" i="9" s="1"/>
  <c r="O18" i="9" s="1"/>
  <c r="K27" i="9"/>
  <c r="K26" i="9" s="1"/>
  <c r="K19" i="9" s="1"/>
  <c r="K18" i="9" s="1"/>
  <c r="D30" i="10"/>
  <c r="D29" i="10" s="1"/>
  <c r="D28" i="10" s="1"/>
  <c r="D21" i="10" s="1"/>
  <c r="D20" i="10" s="1"/>
  <c r="DL20" i="8"/>
  <c r="AZ23" i="7"/>
  <c r="DO54" i="10"/>
  <c r="DO53" i="10" s="1"/>
  <c r="DO48" i="10" s="1"/>
  <c r="DO22" i="10" s="1"/>
  <c r="DO20" i="10" s="1"/>
  <c r="AZ50" i="6"/>
  <c r="CY22" i="8"/>
  <c r="F32" i="22"/>
  <c r="F31" i="22" s="1"/>
  <c r="BY22" i="8"/>
  <c r="AZ50" i="4"/>
  <c r="CL20" i="8"/>
  <c r="AZ23" i="5"/>
  <c r="EN109" i="8" l="1"/>
  <c r="DY26" i="8"/>
  <c r="AZ24" i="2"/>
  <c r="AY20" i="8"/>
  <c r="EN48" i="8"/>
  <c r="DY22" i="8"/>
  <c r="AZ24" i="4"/>
  <c r="BY20" i="8"/>
  <c r="G38" i="28"/>
  <c r="G18" i="28" s="1"/>
  <c r="G17" i="28" s="1"/>
  <c r="CL12" i="8"/>
  <c r="AZ22" i="5"/>
  <c r="AZ24" i="6"/>
  <c r="CY20" i="8"/>
  <c r="I38" i="28"/>
  <c r="I18" i="28" s="1"/>
  <c r="I17" i="28" s="1"/>
  <c r="AZ22" i="7"/>
  <c r="DL12" i="8"/>
  <c r="BL20" i="8"/>
  <c r="H38" i="28" l="1"/>
  <c r="H18" i="28" s="1"/>
  <c r="H17" i="28" s="1"/>
  <c r="AZ22" i="6"/>
  <c r="CY12" i="8"/>
  <c r="F38" i="28"/>
  <c r="F18" i="28" s="1"/>
  <c r="F17" i="28" s="1"/>
  <c r="BY12" i="8"/>
  <c r="AZ22" i="4"/>
  <c r="D38" i="28"/>
  <c r="AZ22" i="2"/>
  <c r="AY12" i="8"/>
  <c r="E38" i="28"/>
  <c r="E18" i="28" s="1"/>
  <c r="E17" i="28" s="1"/>
  <c r="BL12" i="8"/>
  <c r="AZ22" i="3"/>
  <c r="D18" i="28" l="1"/>
  <c r="D17" i="28" s="1"/>
  <c r="J38" i="28"/>
  <c r="J18" i="28" s="1"/>
  <c r="J17" i="28" s="1"/>
</calcChain>
</file>

<file path=xl/comments1.xml><?xml version="1.0" encoding="utf-8"?>
<comments xmlns="http://schemas.openxmlformats.org/spreadsheetml/2006/main">
  <authors>
    <author/>
  </authors>
  <commentList>
    <comment ref="U111" authorId="0">
      <text>
        <r>
          <rPr>
            <b/>
            <sz val="9"/>
            <color rgb="FF000000"/>
            <rFont val="Tahoma"/>
            <family val="2"/>
            <charset val="204"/>
          </rPr>
          <t xml:space="preserve">Сергей:
</t>
        </r>
        <r>
          <rPr>
            <sz val="9"/>
            <color rgb="FF000000"/>
            <rFont val="Tahoma"/>
            <family val="2"/>
            <charset val="204"/>
          </rPr>
          <t xml:space="preserve">лабор
</t>
        </r>
      </text>
    </comment>
  </commentList>
</comments>
</file>

<file path=xl/sharedStrings.xml><?xml version="1.0" encoding="utf-8"?>
<sst xmlns="http://schemas.openxmlformats.org/spreadsheetml/2006/main" count="33647" uniqueCount="1378">
  <si>
    <t>Форма 1. Перечни инвестиционных проектов</t>
  </si>
  <si>
    <t xml:space="preserve"> на год 2018 год</t>
  </si>
  <si>
    <t>Инвестиционная программа Акционерного общества «Мордовская электросетевая компания»</t>
  </si>
  <si>
    <t xml:space="preserve">                                                         полное наименование субъекта электроэнергетики</t>
  </si>
  <si>
    <t>Год раскрытия информации: 2017 год</t>
  </si>
  <si>
    <t>Утвержденные плановые значения показателей приведены в соответствии с  ______________________________________________________________________________</t>
  </si>
  <si>
    <t xml:space="preserve">                                                                                                              реквизиты решения органа исполнительной власти, утвердившего инвестиционную программу</t>
  </si>
  <si>
    <t>Номер группы инвести-ционных проектов</t>
  </si>
  <si>
    <t xml:space="preserve">  Наименование инвестиционного проекта (группы инвестиционных проектов)</t>
  </si>
  <si>
    <t>Идентифика-тор инвестицион-ного проекта</t>
  </si>
  <si>
    <t>Цели реализации инвестиционных проектов и плановые (фактические) значения количественных показателей, характеризующие достижение таких целей</t>
  </si>
  <si>
    <t>Развитие электрической сети/усиление существующей электрической сети, связанное с подключением новых потребителей</t>
  </si>
  <si>
    <t>Замещение (обновление) электрической сети/повышение экономической эффективности (мероприятия, направленные на снижение эксплуатационных затрат) оказания услуг в сфере электроэнергетики</t>
  </si>
  <si>
    <t xml:space="preserve">Повышение надежности оказываемых услуг в сфере электроэнергетики </t>
  </si>
  <si>
    <t xml:space="preserve">Повышение качества оказываемых услуг в сфере электроэнергетики </t>
  </si>
  <si>
    <t>Выполнение требований законодательства Российской Федерации, предписаний органов исполнительной власти, регламентов рынков электрической энергии</t>
  </si>
  <si>
    <t>Обеспечение текущей деятельности в сфере электроэнергетики, в том числе развитие информационной инфраструктуры, хозяйственное обеспечение деятельности</t>
  </si>
  <si>
    <t>Инвестиции, связанные с деятельностью, не относящейся к сфере электроэнергетики</t>
  </si>
  <si>
    <t>Показатель увеличения мощности силовых трансформаторов на подстанциях, не связанного с осуществлением технологического присоединения к электрическим сетям (Δртр.n), МВА</t>
  </si>
  <si>
    <t>Показатель увеличения мощности силовых трансформаторов на подстанциях в рамках осуществления технологического присоединения к электрическим сетям (Δртп_тр.n)</t>
  </si>
  <si>
    <t>Показатель увеличения протяженности линий электропередачи, не связанного с осуществлением технологического присоединения к электрическим сеям (Δlлэп.n), км</t>
  </si>
  <si>
    <t>Показатель увеличения протяженности линий электропередачи в рамках осуществления технологического присоединения к электрическим сеям (Δlтп_лэп.n)</t>
  </si>
  <si>
    <t>Показатель максимальной мощности присоединяемых потребителей электрической эенергии (Sпотр.тп)</t>
  </si>
  <si>
    <t>Показатель максимальной мощности энергопринимающих устройств при осуществлении технологического присоединения объектов электросетевого хозяйства, принадлежащих иным сетевым организациям или иным лицам (Sэх.тп)</t>
  </si>
  <si>
    <t>Показатель степени загрузки трансформаторной подстанции (Кзагр.)</t>
  </si>
  <si>
    <t>Показатель замены силовых трансформаторов (Рз_тр.n)</t>
  </si>
  <si>
    <t>Показатель замены линий электропередачи (Lз_лэп.n), км</t>
  </si>
  <si>
    <t>Показатель замены выключателей (Вз.n), шт</t>
  </si>
  <si>
    <t>Показатель замены устройств компенсации реактивной мощности (Рз_укрм.n)</t>
  </si>
  <si>
    <t>Показатель оценки изменения доли полезного отпуска электрической энергии, который формируется посредством приборов учета электричекой энергии, включенных в систему сбора и передачи данных (ΔПОдист)</t>
  </si>
  <si>
    <t>Показатель оценки изменения средней продолжительности прекращения передачи электрической энергии потребителям услуг (Δпsaidi)</t>
  </si>
  <si>
    <t>Показатель оценки изменения средней частоты прекращения передачи электрической энергии потребителям услуг (Δпsaifi)</t>
  </si>
  <si>
    <t>Показатель оценки изменения объема недоотпущенной электрической энергии (Δпens)</t>
  </si>
  <si>
    <t>Показатель общего числа исполненных в рамках инвестиционной программы обязательств сетевой организации по осуществлению технологического присоединения (Nсд_тпр)</t>
  </si>
  <si>
    <t>Показатель числа обязательств сетевой организации по осуществлению технологического присоединения, исполненных в рамках инвестиционной программы с нарушением установленного срока технологического присоединения (Nсд_тпр.нс)</t>
  </si>
  <si>
    <t>Показатель объема финансовых потребностей, необходимых для реализации мероприятий, направленных на выполнение требований законодательства (Фтз)</t>
  </si>
  <si>
    <t>Показатель объема финансовых потребностей, необходимых для реализации мероприятий, напрвленных на выполнение приедписаний органов исполнительной власти (Фоив)</t>
  </si>
  <si>
    <t>Показатель объема финансовых потребностей, необходимых для реализации мероприятий, направленных на выполнение требований регламентов рынков электрической энергии (Фтрр)</t>
  </si>
  <si>
    <t>Показатель объема финансовых потребностей, необходимых для реализации мероприятий, направленных на развитие информационной инфраструктуры (Фит)</t>
  </si>
  <si>
    <t>Показатель объема финансовых потребностей, необходимых для реализации мероприятий, направленных на хозяйственное обеспечение деятельности сетевой организации (Фхо), млн.руб</t>
  </si>
  <si>
    <t>Показатель объема финансовых потребностей, необходимых для реализации мероприятий, направленных на реализацию инвестиционных проектов, связанных с деятельностью, не относящейся к сфере электроэнергетики (Фнэ)</t>
  </si>
  <si>
    <t>План</t>
  </si>
  <si>
    <t>Предложение по корректировке утвержденного плана</t>
  </si>
  <si>
    <t>Класс напряжения, кВ</t>
  </si>
  <si>
    <t>6-10</t>
  </si>
  <si>
    <t>4.1</t>
  </si>
  <si>
    <t>4.2</t>
  </si>
  <si>
    <t>4.3</t>
  </si>
  <si>
    <t>4.4</t>
  </si>
  <si>
    <t>4.5</t>
  </si>
  <si>
    <t>4.6</t>
  </si>
  <si>
    <t>4.7</t>
  </si>
  <si>
    <t>4.8</t>
  </si>
  <si>
    <t>4.9</t>
  </si>
  <si>
    <t>4.10</t>
  </si>
  <si>
    <t>4.11</t>
  </si>
  <si>
    <t>4.12</t>
  </si>
  <si>
    <t>4.13</t>
  </si>
  <si>
    <t>4.14</t>
  </si>
  <si>
    <t>4.15</t>
  </si>
  <si>
    <t>4.16</t>
  </si>
  <si>
    <t>5.1</t>
  </si>
  <si>
    <t>5.2</t>
  </si>
  <si>
    <t>5.3</t>
  </si>
  <si>
    <t>5.4</t>
  </si>
  <si>
    <t>5.5</t>
  </si>
  <si>
    <t>5.6</t>
  </si>
  <si>
    <t>5.7</t>
  </si>
  <si>
    <t>5.8</t>
  </si>
  <si>
    <t>5.9</t>
  </si>
  <si>
    <t>5.10</t>
  </si>
  <si>
    <t>5.11</t>
  </si>
  <si>
    <t>5.12</t>
  </si>
  <si>
    <t>5.13</t>
  </si>
  <si>
    <t>5.14</t>
  </si>
  <si>
    <t>6.1</t>
  </si>
  <si>
    <t>6.2</t>
  </si>
  <si>
    <t>6.3</t>
  </si>
  <si>
    <t>6.4</t>
  </si>
  <si>
    <t>6.5</t>
  </si>
  <si>
    <t>6.6</t>
  </si>
  <si>
    <t>7.1</t>
  </si>
  <si>
    <t>7.2</t>
  </si>
  <si>
    <t>7.3</t>
  </si>
  <si>
    <t>7.4</t>
  </si>
  <si>
    <t>8.1</t>
  </si>
  <si>
    <t>8.2</t>
  </si>
  <si>
    <t>8.3</t>
  </si>
  <si>
    <t>8.4</t>
  </si>
  <si>
    <t>8.5</t>
  </si>
  <si>
    <t>8.6</t>
  </si>
  <si>
    <t>9.1</t>
  </si>
  <si>
    <t>9.2</t>
  </si>
  <si>
    <t>9.3</t>
  </si>
  <si>
    <t>9.4</t>
  </si>
  <si>
    <t>10.1</t>
  </si>
  <si>
    <t>10.2</t>
  </si>
  <si>
    <t>ВСЕГО по инвестиционной программе, в том числе:</t>
  </si>
  <si>
    <t>нд</t>
  </si>
  <si>
    <t>0.1</t>
  </si>
  <si>
    <t>Технологическое присоединение, всего</t>
  </si>
  <si>
    <t>0.2</t>
  </si>
  <si>
    <t>Реконструкция, модернизация,техническое перевооружение, всего</t>
  </si>
  <si>
    <t>0</t>
  </si>
  <si>
    <t>0.3</t>
  </si>
  <si>
    <t>Инвестиционные проекты, реализация которых обуславоздушной линии электропередачи с самонесущими изолированными проводами напряжениемвается схемами и программами перспективного развития электроэнергетики, всего</t>
  </si>
  <si>
    <t>0.4</t>
  </si>
  <si>
    <t>Прочее новое строительство объектов электросетевого хозяйства, всего</t>
  </si>
  <si>
    <t>0.5</t>
  </si>
  <si>
    <t>Покупка земельных участков для целей реализации инвестиционных проектов, всего</t>
  </si>
  <si>
    <t>0.6</t>
  </si>
  <si>
    <t>Прочие инвестиционные проекты, всего</t>
  </si>
  <si>
    <t>Республика Мордовия</t>
  </si>
  <si>
    <t>1.1.1</t>
  </si>
  <si>
    <t>Технологическое присоединение энергопринимающих устройств потребителей, всего, в том числе:</t>
  </si>
  <si>
    <t>1.1.1.1</t>
  </si>
  <si>
    <t>Технологическое присоединение энергопринимающих устройств потребителей максимальной мощностью до 15 кВт включительно, всего</t>
  </si>
  <si>
    <t>1.1.1.1.1</t>
  </si>
  <si>
    <t>Строительство электрических сетей для создания технической возможности технологического присоединения энергопринимающих устройств Заявителей, максимальной мощностью,  не превышающей 15 кВт включительно, не включаемых в состав платы за технологическое присоединение (строительство "последней мили")</t>
  </si>
  <si>
    <t>H_МЭК_052</t>
  </si>
  <si>
    <t>1.1.1.2</t>
  </si>
  <si>
    <t>Технологическое присоединение энергопринимающих устройств потребителей максимальной мощностью до 150 кВт включительно, всего</t>
  </si>
  <si>
    <t>1.1.1.3</t>
  </si>
  <si>
    <t>Технологическое присоединение энергопринимающих устройств потребителей свыше 150 кВт, всего, в том числе:</t>
  </si>
  <si>
    <t>1.1.2</t>
  </si>
  <si>
    <t>Технологическое присоединение объектов электросетевого хозяйства, всего, в том числе:</t>
  </si>
  <si>
    <t>1.1.2.1</t>
  </si>
  <si>
    <t>Технологическое присоединение объектов электросетевого хозяйства, принадлежащих  иным сетевым организациям и иным лицам, всего, в том числе:</t>
  </si>
  <si>
    <t>1.1.2.2</t>
  </si>
  <si>
    <t>Технологическое присоединение к электрическим сетям иных сетевых организаций, всего, в том числе:</t>
  </si>
  <si>
    <t>1.1.3</t>
  </si>
  <si>
    <t>Технологическое присоединение объектов в пересечении производству электрической энергии всего, в том числе:</t>
  </si>
  <si>
    <t>1.1.3.1</t>
  </si>
  <si>
    <t>Наименование объекта в пересечении производству электрической энергии, всего, в том числе:</t>
  </si>
  <si>
    <t>Строительство новых объектов электросетевого хозяйства  (за исключением усиления существующей электрической сети) в целях осуществления технологического присоединения объекта в пересечении производству электрической энергии, всего, в том числе:</t>
  </si>
  <si>
    <t>Строительство новых объектов электросетевого хозяйства для усиления электрической сети в целях осуществления технологического присоединения объекта в пересечении производству электрической энергии, всего, в том числе:</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</si>
  <si>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в пересечении производству электрической энергии всего, в том числе:</t>
  </si>
  <si>
    <t>1.1.3.2</t>
  </si>
  <si>
    <t>1.1.4</t>
  </si>
  <si>
    <t>Усиление электрической сети в целях осуществления технологического присоединения энергопринимающих устройств потребителей и (или) объектов электросетевого хозяйства всего, в том числе:</t>
  </si>
  <si>
    <t>1.1.4.1</t>
  </si>
  <si>
    <t>1.1.4.2</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</si>
  <si>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всего, в том числе:</t>
  </si>
  <si>
    <t>1.2</t>
  </si>
  <si>
    <t>Реконструкция, модернизация, техническое перевооружение всего, в том числе:</t>
  </si>
  <si>
    <t>1.2.1</t>
  </si>
  <si>
    <t>Реконструкция, модернизация, техническое перевооружение трансформаторных и иных подстанций, распределительных пунктов, всего, в том числе:</t>
  </si>
  <si>
    <t>1.2.1.1</t>
  </si>
  <si>
    <t>Реконструкция трансформаторных и иных подстанций, всего, в том числе:</t>
  </si>
  <si>
    <t>Реконструкция ГПП "Висмут" с заменой ОД КЗ на 2 вакуумных выключателя 110 кВ. Замена КРУН с ячейками 10 кВ в количестве 24 шт.</t>
  </si>
  <si>
    <t>H_МЭК_001</t>
  </si>
  <si>
    <t>1.2.1.2</t>
  </si>
  <si>
    <t>Модернизация, техническое перевооружение трансформаторных и иных подстанций, распределительных пунктов, всего, в том числе:</t>
  </si>
  <si>
    <t>1.2.2</t>
  </si>
  <si>
    <t>Реконструкция, модернизация, техническое перевооружение линий электропередачи, всего, в том числе:</t>
  </si>
  <si>
    <t>1.2.2.1</t>
  </si>
  <si>
    <t>Реконструкция линий электропередачи, всего, в том числе:</t>
  </si>
  <si>
    <t>Реконструкция линии электропередачи напряжением 0,4 кВ от ТП 10/0,4 кВ №203 по  ул.1-ый Первомайский переулок, ул.Красноармейская, ул.Ломоносова, ул.Байкузова ГП Рузаевка протяженностью 3,64 км</t>
  </si>
  <si>
    <t>H_МЭК_002</t>
  </si>
  <si>
    <t>Реконструкция линии электропередачи напряжением 0,4 кВ от ТП 10/0,4 кВ №201 по ул.1-ый Первомайский переулок, ул.Петрова ГП Рузаевка протяженностью 1,4 км</t>
  </si>
  <si>
    <t>H_МЭК_003</t>
  </si>
  <si>
    <t>Реконструкция линии электропередачи напряжением 0,4 кВ от ТП 10/0,4 кВ №208 по ул.Беднодемьяновская, ул.1-ый Первомайский переулок, ул.Красноармейский переулок, ул.Ст.Разина ГП Рузаевка протяженностью 2,95 км</t>
  </si>
  <si>
    <t>H_МЭК_004</t>
  </si>
  <si>
    <t>Реконструкция линии электропередачи напряжением 0,4 кВ от ТП 10/0,4 кВ №210 по ул.Комсомольская, ул.Ломоносова, ул.Байкузова, ул.Ст.Разина ГП Рузаевка протяженностью 3,7 км</t>
  </si>
  <si>
    <t>H_МЭК_005</t>
  </si>
  <si>
    <t>Реконструкция линии электропередачи напряжением 0,4 кВ от ТП 10/0,4 кВ №211 по ул.Куйбышева, ул.Лермонтова. Ул.Беднодемьяносвкая, ул.Кольцова, ул.Некрасова, ул.Луначарского ГП Рузаевка протяженностью 8,2 км</t>
  </si>
  <si>
    <t>H_МЭК_006</t>
  </si>
  <si>
    <t>Реконструкция линии электропередачи напряжением 0,4 кВ от ТП 10/0,4 кВ №205 по ул.Байкузова, ул.Чехова, ул.Пер.Байкузова, ул.Горького ГП Рузаевка протяженностью 2,9 км</t>
  </si>
  <si>
    <t>H_МЭК_007</t>
  </si>
  <si>
    <t>Реконструкция линии электропередачи напряжением 0,4 кВ от ТП 10/0,4 кВ №226 по ул.Горького ГП Рузаевка протяженностью 1 км</t>
  </si>
  <si>
    <t>H_МЭК_008</t>
  </si>
  <si>
    <t>Реконструкция линии электропередачи напряжением 0,4 кВ от ТП 10/0,4 кВ №314 по ул.Горького, ул.Кутузова. Ул.Суворова, ул.Байкузова, ул.Полежаева ГП Рузаевка протяженностью 4,2 км</t>
  </si>
  <si>
    <t>H_МЭК_009</t>
  </si>
  <si>
    <t>Реконструкция линии электропередачи напряжением 0,4 кВ от ТП 10/0,4 кВ №304 по ул.Ставского, ул.Нагорная. ул.Ухтомского, ул.Гагарига, ул.Куйбышева ГП Рузаевка протяженностью 3,55 км</t>
  </si>
  <si>
    <t>H_МЭК_010</t>
  </si>
  <si>
    <t>Реконструкция линии электропередачи напряжением 0,4 кВ от ТП 10/0,4 кВ №308 по ул.Ново-Базарная ГП Рузаевка протяженностью 0,8 км</t>
  </si>
  <si>
    <t>H_МЭК_011</t>
  </si>
  <si>
    <t>Реконструкция линии электропередачи напряжением 0,4 кВ от ТП 10/0,4 кВ №311 по ул.Зеленая, ул.Пионерская ГП Рузаевка протяженностью 1,6 км</t>
  </si>
  <si>
    <t>H_МЭК_012</t>
  </si>
  <si>
    <t>Реконструкция линии электропередачи напряжением 0,4 кВ от ТП 10/0,4 кВ №313 по ул.Зеленая, ул.Красноармейская ГП Рузаевка протяженностью 2,4 км</t>
  </si>
  <si>
    <t>H_МЭК_013</t>
  </si>
  <si>
    <t>Реконструкция линии электропередачи напряжением 0,4 кВ от ТП 10/0,4 кВ №103 по ул. 1-ая Инсарская, ул.2-ая Инсарская ГП Рузаевка протяженностью 3,3 км</t>
  </si>
  <si>
    <t>H_МЭК_014</t>
  </si>
  <si>
    <t>Реконструкция линии электропередачи напряжением 0,4 кВ от ТП 10/0,4 кВ №117 по ул. Пролетарская ГП Рузаевка протяженностью 1,2 км</t>
  </si>
  <si>
    <t>H_МЭК_015</t>
  </si>
  <si>
    <t>Реконструкция линии электропередачи напряжением 10кВ №321 (от ТП 10/0,4 кВ №320 до ТП 10/0,4 кВ №321) по ул.Ленина и перевод ее в кабельную линию протяженностью 0,8 км</t>
  </si>
  <si>
    <t>H_МЭК_016</t>
  </si>
  <si>
    <t>Реконструкция линии электропередачи напряжением 10кВ №311 (отпайка на ТП 10/0,4 кВ №309) по ул.Трынова и перевод ее в кабельную линию протяженностью 0,17 км</t>
  </si>
  <si>
    <t>H_МЭК_017</t>
  </si>
  <si>
    <t>Реконструкция линии электропередачи напряжением 10кВ №114, от ТП 10/0,4 кВ №110 до ТП 10/0,4 кВ №114 по ул.Трудовая протяженностью 0,4 км</t>
  </si>
  <si>
    <t>H_МЭК_018</t>
  </si>
  <si>
    <t>Реконструкция линии электропередачи напряжением 10кВ №311, от ТП 10/0,4 кВ №332 до ТП 10/0,4 кВ №311 по ул.Зеленая протяженностью 0,8 км</t>
  </si>
  <si>
    <t>H_МЭК_019</t>
  </si>
  <si>
    <t>1.2.2.2</t>
  </si>
  <si>
    <t>Модернизация, техническое перевооружение линий электропередачи, всего, в том числе:</t>
  </si>
  <si>
    <t>1.2.3</t>
  </si>
  <si>
    <t>Развитие и модернизация учета электрической энергии (мощности), всего, в том числе:</t>
  </si>
  <si>
    <t>1.2.3.1</t>
  </si>
  <si>
    <t>«Установка приборов учета, класс напряжения 0,22 (0,4) кВ, всего, в том числе:»</t>
  </si>
  <si>
    <t>1.2.3.1.1</t>
  </si>
  <si>
    <t xml:space="preserve">Внедрение автоматизированной системы технического учета электроэнергии (АСТУЭ) </t>
  </si>
  <si>
    <t>H_МЭК_053</t>
  </si>
  <si>
    <t>1.2.3.2</t>
  </si>
  <si>
    <t>«Установка приборов учета, класс напряжения 6 (10) кВ, всего, в том числе:»</t>
  </si>
  <si>
    <t>1.2.3.3</t>
  </si>
  <si>
    <t>«Установка приборов учета, класс напряжения 35 кВ, всего, в том числе:»</t>
  </si>
  <si>
    <t>1.2.3.4</t>
  </si>
  <si>
    <t>«Установка приборов учета, класс напряжения 110 кВ и выше, всего, в том числе:»</t>
  </si>
  <si>
    <t>1.2.3.5</t>
  </si>
  <si>
    <t>«Включение приборов учета в систему сбора и передачи данных, класс напряжения 0,22 (0,4) кВ, всего, в том числе:»</t>
  </si>
  <si>
    <t>1.2.3.6</t>
  </si>
  <si>
    <t>«Включение приборов учета в систему сбора и передачи данных, класс напряжения 6 (10) кВ, всего, в том числе:»</t>
  </si>
  <si>
    <t>1.2.3.7</t>
  </si>
  <si>
    <t>«Включение приборов учета в систему сбора и передачи данных, класс напряжения 35 кВ, всего, в том числе:»</t>
  </si>
  <si>
    <t>1.2.3.8</t>
  </si>
  <si>
    <t>«Включение приборов учета в систему сбора и передачи данных, класс напряжения 110 кВ и выше, всего, в том числе:»</t>
  </si>
  <si>
    <t>1.2.4</t>
  </si>
  <si>
    <t>Реконструкция, модернизация, техническое перевооружение прочих объектов основных средств, всего, в том числе:</t>
  </si>
  <si>
    <t>1.2.4.1</t>
  </si>
  <si>
    <t>Реконструкция прочих объектов основных средств, всего, в том числе:</t>
  </si>
  <si>
    <t xml:space="preserve">Устройство шатровой крыши здания ПБ РЭС </t>
  </si>
  <si>
    <t>H_МЭК_020</t>
  </si>
  <si>
    <t>Устройство шатровой крыши здания ГПП «ЛАЛ»</t>
  </si>
  <si>
    <t>H_МЭК_021</t>
  </si>
  <si>
    <t>Реконструкция здания «Маслохозяйства» ГПП 110/10 кВ «ЛАЛ»</t>
  </si>
  <si>
    <t>H_МЭК_022</t>
  </si>
  <si>
    <t>Реконструкция отопления здания на ГПП 110/10 кВ ЛАЛ</t>
  </si>
  <si>
    <t>H_МЭК_023</t>
  </si>
  <si>
    <t>1.2.4.2</t>
  </si>
  <si>
    <t>Модернизация, техническое перевооружение прочих объектов основных средств, всего, в том числе:</t>
  </si>
  <si>
    <t>1.3</t>
  </si>
  <si>
    <t>Инвестиционные проекты, реализация которых обуславоздушной линии электропередачи с самонесущими изолированными проводами напряжениемвается схемами и программами перспективного развития электроэнергетики, всего, в том числе:</t>
  </si>
  <si>
    <t>1.3.1</t>
  </si>
  <si>
    <t>Инвестиционные проекты, предусмотренные схемой и программой развития Единой энергетической системы России, всего, в том числе:</t>
  </si>
  <si>
    <t>1.3.2</t>
  </si>
  <si>
    <t>Инвестиционные проекты, предусмотренные схемой и программой развития субъекта Российской Федерации, всего, в том числе:</t>
  </si>
  <si>
    <t>1.4</t>
  </si>
  <si>
    <t>Строительство КЛ-10 кВ протяженностью 0,05 км; КТП 10/0,4 кВ  мощностью 250 кВА по ул.Тургенева ГП Рузаевка</t>
  </si>
  <si>
    <t>H_МЭК_024</t>
  </si>
  <si>
    <t>Строительство КЛ-10 кВ протяженностью 0,35 км; КТП 10/0,4 кВ  мощностью 250 кВА  по ул.Лермонтова, 18 ГП Рузаевка</t>
  </si>
  <si>
    <t>H_МЭК_025</t>
  </si>
  <si>
    <t>Строительство КЛ-10 кВ протяженностью 0,15 км; КТП 10/0,4 кВ  мощностью 250 кВА и ВЛИ-0,4 кВ протяженностью 0,12 км по ул.Байкузова, 5 ГП Рузаевка</t>
  </si>
  <si>
    <t>H_МЭК_026</t>
  </si>
  <si>
    <t>Строительство КЛ-10 кВ протяженностью 0,05 км; КТП 10/0,4 кВ  мощностью 250 кВА и ВЛИ-0,4 кВ протяженностью 0,12 км в пересечении ул.Луначарского – ул. Пушкина ГП Рузаевка</t>
  </si>
  <si>
    <t>H_МЭК_027</t>
  </si>
  <si>
    <t>Строительство КЛ-10 кВ протяженностью 0,15 км; КТП 10/0,4 кВ  мощностью 250 кВА и ВЛИ-0,4 кВ протяженностью 0,12 км в пересечении ул. Зеленая – ул. Беднодемьяновская ГП Рузаевка</t>
  </si>
  <si>
    <t>H_МЭК_028</t>
  </si>
  <si>
    <t>Строительство КЛ-10 кВ протяженностью 0,2 км; КТП 10/0,4 кВ  мощностью 250 кВА и ВЛИ-0,4 кВ протяженностью 0,12 км по ул.Мельничная 48 ГП Рузаевка</t>
  </si>
  <si>
    <t>H_МЭК_029</t>
  </si>
  <si>
    <t>Строительство КЛ-10 кВ протяженностью 0,12 км; КТП 10/0,4 кВ  мощностью 250 кВА и ВЛИ-0,4 кВ протяженностью 0,2 км в пересечении ул. Ленина – ул. Кирова ГП Рузаевка</t>
  </si>
  <si>
    <t>H_МЭК_030</t>
  </si>
  <si>
    <t>Строительство КЛ-10 кВ протяженностью 0,1 км; КТП 10/0,4 кВ  мощностью 100 кВА и ВЛИ-0,4 кВ протяженностью 0,2 км по ул.Толбухина ГП Рузаевка</t>
  </si>
  <si>
    <t>H_МЭК_031</t>
  </si>
  <si>
    <t>Строительство КЛ-10 кВ протяженностью 0,22 км; КТП 10/0,4 кВ  мощностью 250 кВА и ВЛИ-0,4 кВ протяженностью 0,12 км в пересечении ул.Фадеева – ул. Макаренко ГП Рузаевка</t>
  </si>
  <si>
    <t>H_МЭК_032</t>
  </si>
  <si>
    <t>Строительство КЛ-10 кВ протяженностью 0,5 км; КТП 10/0,4 кВ  мощностью 250 кВА и ВЛИ-0,4 кВ протяженностью 0,12 км в пересечении ул.Первомайская – ул. Закирпичная ГП Рузаевка</t>
  </si>
  <si>
    <t>H_МЭК_033</t>
  </si>
  <si>
    <t>Строительство КЛ-10 кВ протяженностью 0,05 км; КТП 10/0,4 кВ  мощностью 250 кВА и ВЛИ-0,4 кВ протяженностью 0,12 км в пересечении ул.Полежаева – ул. Чапаева ГП Рузаевка</t>
  </si>
  <si>
    <t>H_МЭК_034</t>
  </si>
  <si>
    <t>Строительство КЛ-10 кВ протяженностью 0,25 км; КТП 10/0,4 кВ  мощностью 250 кВА и ВЛИ-0,4 кВ протяженностью 0,12 км в пересечении ул.Локомотивная – ул. Царева ГП Рузаевка</t>
  </si>
  <si>
    <t>H_МЭК_035</t>
  </si>
  <si>
    <t>Строительство КЛ-10 кВ протяженностью 0,05 км; КТП 10/0,4 кВ  мощностью 250 кВА и ВЛИ-0,4 кВ протяженностью 0,15 км в пересечении ул. Петрова – ул. Зеленая ГП Рузаевка</t>
  </si>
  <si>
    <t>H_МЭК_036</t>
  </si>
  <si>
    <t>1.5</t>
  </si>
  <si>
    <t>Покупка земельных участков для целей реализации инвестиционных проектов, всего, в том числе:</t>
  </si>
  <si>
    <t>1.6</t>
  </si>
  <si>
    <t>Прочие инвестиционные проекты, всего, в том числе:</t>
  </si>
  <si>
    <t>Использование лизинга:</t>
  </si>
  <si>
    <t>1.6.1</t>
  </si>
  <si>
    <t>финансовая аренда (лизинг) электролаборатории передвижной ППУ на базе ГАЗ-33081 в количестве 1 ед.</t>
  </si>
  <si>
    <t>H_МЭК_037</t>
  </si>
  <si>
    <t>1.6.2</t>
  </si>
  <si>
    <t>финансовая аренда (лизинг) автотранспортных средств и спецтехники:</t>
  </si>
  <si>
    <t>1.6.2.1</t>
  </si>
  <si>
    <t>финансовая аренда (лизинг) транспортных средств УАЗ – 390995-460-04 (7 мест) в количестве 5 ед.</t>
  </si>
  <si>
    <t>H_МЭК_038</t>
  </si>
  <si>
    <t>1.6.2.2</t>
  </si>
  <si>
    <t>финансовая аренда (лизинг) транспортных средств УАЗ – 390945-480 (5 мест) в количестве 1 ед.</t>
  </si>
  <si>
    <t>H_МЭК_039</t>
  </si>
  <si>
    <t>1.6.2.3</t>
  </si>
  <si>
    <t>финансовая аренда (лизинг) транспортных средств Toyota Camry в количестве 1 ед.</t>
  </si>
  <si>
    <t>H_МЭК_040</t>
  </si>
  <si>
    <t>1.6.2.4</t>
  </si>
  <si>
    <t>финансовая аренда (лизинг) транспортных средств КАМАЗ 43-118-46 в количестве 1 ед.</t>
  </si>
  <si>
    <t>H_МЭК_041</t>
  </si>
  <si>
    <t>1.6.2.5</t>
  </si>
  <si>
    <t>финансовая аренда (лизинг)  спецтехники автогидроподъемника ВС-18Т телескопического типа в количестве 1 ед.</t>
  </si>
  <si>
    <t>H_МЭК_042</t>
  </si>
  <si>
    <t>Внедрение программного продукта на базе платформы 1С:Предприятие 8.3</t>
  </si>
  <si>
    <t>H_МЭК_050</t>
  </si>
  <si>
    <t>Внедрение системы телемеханики и диспетчеризации</t>
  </si>
  <si>
    <t>H_МЭК_051</t>
  </si>
  <si>
    <t xml:space="preserve"> на год 2019 год</t>
  </si>
  <si>
    <t xml:space="preserve"> на год 2020 год</t>
  </si>
  <si>
    <t>Строительство здания ЦОП (пристрой к зданию производственной базы)</t>
  </si>
  <si>
    <t>H_МЭК_049</t>
  </si>
  <si>
    <t xml:space="preserve"> на год 2021 год</t>
  </si>
  <si>
    <t xml:space="preserve"> на год 2022 год</t>
  </si>
  <si>
    <t xml:space="preserve"> на год 2023 год</t>
  </si>
  <si>
    <t xml:space="preserve"> на год 2024 год</t>
  </si>
  <si>
    <t>Строительство здания ЦОК (пристрой к зданию производственной базы)</t>
  </si>
  <si>
    <t>Приложение  № 2</t>
  </si>
  <si>
    <t>к приказу Минэнерго России</t>
  </si>
  <si>
    <t>от 5 мая 2016 г. № 380</t>
  </si>
  <si>
    <t>Форма 2. План финансирования капитальных вложений по инвестиционным проектам</t>
  </si>
  <si>
    <t>Идентификатор инвестиционного проекта</t>
  </si>
  <si>
    <t>Текущая стадия реализации инвестиционного проекта</t>
  </si>
  <si>
    <t>Год начала  реализации инвестиционного проекта</t>
  </si>
  <si>
    <t>Год окончания реализации инвестиционного проекта</t>
  </si>
  <si>
    <t>Полная сметная стоимость инвестиционного проекта в соответствии с утвержденной проектной документацией</t>
  </si>
  <si>
    <t>Размер платы за технологическое присоединение (подключение), млн рублей</t>
  </si>
  <si>
    <t xml:space="preserve">Фактический объем финансирования на 01.01.2017 года, млн рублей 
(с НДС) </t>
  </si>
  <si>
    <t>Оценка полной стоимости инвестиционного проекта в соответствии с укрупненными нормативами цены типовых технологических решений капитального строительства объектов электроэнергетики</t>
  </si>
  <si>
    <t xml:space="preserve">Оценка полной стоимости инвестиционного проекта в прогнозных ценах соответствующих лет, млн рублей (с НДС) </t>
  </si>
  <si>
    <t xml:space="preserve">Остаток финансирования капитальных вложений в прогнозных ценах соответствующих лет,  млн рублей 
(с НДС) </t>
  </si>
  <si>
    <t>Финансирование капитальных вложений 
года 2017 в прогнозных ценах, млн рублей (с НДС)</t>
  </si>
  <si>
    <t>Финансирование капитальных вложений в прогнозных ценах соответствующих лет, млн рублей (с НДС)</t>
  </si>
  <si>
    <t>Краткое обоснование  корректировки утвержденного плана</t>
  </si>
  <si>
    <t xml:space="preserve">План </t>
  </si>
  <si>
    <t>План 2018 года</t>
  </si>
  <si>
    <t>Предложение по корректировке утвержденного плана 2018 года</t>
  </si>
  <si>
    <t>План 2019 года</t>
  </si>
  <si>
    <t>Предложение по корректировке утвержденного плана 2019 года</t>
  </si>
  <si>
    <t>План 2020 года</t>
  </si>
  <si>
    <t>Предложение по корректировке утвержденного плана 2020 года</t>
  </si>
  <si>
    <t>План 2021 года</t>
  </si>
  <si>
    <t>Предложение по корректировке утвержденного плана 2021 года</t>
  </si>
  <si>
    <t>План 2022 года</t>
  </si>
  <si>
    <t>Предложение по корректировке утвержденного плана 2022 года</t>
  </si>
  <si>
    <t>План 2023 года</t>
  </si>
  <si>
    <t>Предложение по корректировке утвержденного плана 2023 года</t>
  </si>
  <si>
    <t>План 2024 года</t>
  </si>
  <si>
    <t>Предложение по корректировке утвержденного плана 2024 года</t>
  </si>
  <si>
    <t>Итого за период реализации инвестиционной программы
(план)</t>
  </si>
  <si>
    <t>Итого за период реализации инвестиционной программы
(с учетом предложений по корректировке утвержденного плана)</t>
  </si>
  <si>
    <t>в базисном уровне цен, млн рублей 
(с НДС)</t>
  </si>
  <si>
    <t>в ценах, сложившихся ко времени составления сметной документации, млн рублей (с НДС)</t>
  </si>
  <si>
    <t>месяц и год составления сметной документации</t>
  </si>
  <si>
    <t xml:space="preserve">в текущих ценах, млн рублей (с НДС) </t>
  </si>
  <si>
    <t xml:space="preserve">в прогнозных ценах соответствующих лет, млн рублей 
(с НДС) </t>
  </si>
  <si>
    <t>План 
на 01.01.2017 год</t>
  </si>
  <si>
    <t>План 
на 01.01.2018 год</t>
  </si>
  <si>
    <t>Предложение по корректировке утвержденного плана на 01.01.2018 год</t>
  </si>
  <si>
    <t>Общий объем финансирования, в том числе за счет:</t>
  </si>
  <si>
    <t>федерального бюджета</t>
  </si>
  <si>
    <t>бюджетов субъектов Российской Федерации и муниципальных образований</t>
  </si>
  <si>
    <t>средств, полученных от оказания услуг, реализации товаров по регулируемым государством ценам (тарифам)</t>
  </si>
  <si>
    <t>Амортизация</t>
  </si>
  <si>
    <t>Инвестиционная составляющая</t>
  </si>
  <si>
    <t>Лизинговые платежи</t>
  </si>
  <si>
    <t>иных источников финансирования</t>
  </si>
  <si>
    <t>16.1</t>
  </si>
  <si>
    <t>16.2</t>
  </si>
  <si>
    <t>16.3</t>
  </si>
  <si>
    <t>16.4</t>
  </si>
  <si>
    <t>32.1</t>
  </si>
  <si>
    <t>32.2</t>
  </si>
  <si>
    <t>32.3</t>
  </si>
  <si>
    <t>32.4</t>
  </si>
  <si>
    <t>32.5</t>
  </si>
  <si>
    <t>32.6</t>
  </si>
  <si>
    <t>32.7</t>
  </si>
  <si>
    <t>32.8</t>
  </si>
  <si>
    <t>32.9</t>
  </si>
  <si>
    <t>32.10</t>
  </si>
  <si>
    <t>32.11</t>
  </si>
  <si>
    <t>32.12</t>
  </si>
  <si>
    <t>32.13</t>
  </si>
  <si>
    <t>32.14</t>
  </si>
  <si>
    <t>32.15</t>
  </si>
  <si>
    <t>32.16</t>
  </si>
  <si>
    <t>32.17</t>
  </si>
  <si>
    <t>32.18</t>
  </si>
  <si>
    <t>32.19</t>
  </si>
  <si>
    <t>32.20</t>
  </si>
  <si>
    <t>32.21</t>
  </si>
  <si>
    <t>32.22</t>
  </si>
  <si>
    <t>32.23</t>
  </si>
  <si>
    <t>32.24</t>
  </si>
  <si>
    <t>32.25</t>
  </si>
  <si>
    <t>32.26</t>
  </si>
  <si>
    <t>32.27</t>
  </si>
  <si>
    <t>32.28</t>
  </si>
  <si>
    <t>32.29</t>
  </si>
  <si>
    <t>32.30</t>
  </si>
  <si>
    <t>32.31</t>
  </si>
  <si>
    <t>32.32</t>
  </si>
  <si>
    <t>32.33</t>
  </si>
  <si>
    <t>32.34</t>
  </si>
  <si>
    <t>32.35</t>
  </si>
  <si>
    <t>32.36</t>
  </si>
  <si>
    <t>32.37</t>
  </si>
  <si>
    <t>32.38</t>
  </si>
  <si>
    <t>32.39</t>
  </si>
  <si>
    <t>32.40</t>
  </si>
  <si>
    <t>32.41</t>
  </si>
  <si>
    <t>32.42</t>
  </si>
  <si>
    <t>32.43</t>
  </si>
  <si>
    <t>32.44</t>
  </si>
  <si>
    <t>32.45</t>
  </si>
  <si>
    <t>32.46</t>
  </si>
  <si>
    <t>32.47</t>
  </si>
  <si>
    <t>32.48</t>
  </si>
  <si>
    <t>32.49</t>
  </si>
  <si>
    <t>32.50</t>
  </si>
  <si>
    <t>32.51</t>
  </si>
  <si>
    <t>32.52</t>
  </si>
  <si>
    <t>32.53</t>
  </si>
  <si>
    <t>32.54</t>
  </si>
  <si>
    <t>32.55</t>
  </si>
  <si>
    <t>32.56</t>
  </si>
  <si>
    <t>32.57</t>
  </si>
  <si>
    <t>32.58</t>
  </si>
  <si>
    <t>32.59</t>
  </si>
  <si>
    <t>32.60</t>
  </si>
  <si>
    <t>32.61</t>
  </si>
  <si>
    <t>32.62</t>
  </si>
  <si>
    <t>32.63</t>
  </si>
  <si>
    <t>32.64</t>
  </si>
  <si>
    <t>32.65</t>
  </si>
  <si>
    <t>32.66</t>
  </si>
  <si>
    <t>32.67</t>
  </si>
  <si>
    <t>32.68</t>
  </si>
  <si>
    <t>32.69</t>
  </si>
  <si>
    <t>32.70</t>
  </si>
  <si>
    <t>1П,2С</t>
  </si>
  <si>
    <r>
      <rPr>
        <vertAlign val="superscript"/>
        <sz val="12"/>
        <rFont val="Times New Roman"/>
        <family val="1"/>
        <charset val="204"/>
      </rPr>
      <t>1)</t>
    </r>
    <r>
      <rPr>
        <sz val="10"/>
        <rFont val="Arial Cyr"/>
        <family val="2"/>
        <charset val="204"/>
      </rPr>
      <t xml:space="preserve"> Вместо слов «Факт (Предложение по корректировке утвержденного плана)» указывается слово «Факт», если год, в отношении которого заполняется столбец, будет завершен по состоянию на плановую дату раскрытия сетевой организацией информации об инвестиционной программе (о проекте инвестиционной программы и (или) проекте изменений, вносимых в инвестиционную программу) и обосновывающих ее материалах, либо в противном случае - слова «Предложение по корректировке утвержденного плана».</t>
    </r>
  </si>
  <si>
    <r>
      <rPr>
        <vertAlign val="superscript"/>
        <sz val="12"/>
        <rFont val="Times New Roman"/>
        <family val="1"/>
        <charset val="204"/>
      </rPr>
      <t>2)</t>
    </r>
    <r>
      <rPr>
        <sz val="10"/>
        <rFont val="Arial Cyr"/>
        <family val="2"/>
        <charset val="204"/>
      </rPr>
      <t xml:space="preserve"> Вместо слов «План (Утвержденный план)» указывается слово «План», если на год, в отношении которого заполняется столбец, отсутствует утвержденная инвестиционная программа сетевой организации, либо в противном случае - слова «Утвержденный план».</t>
    </r>
  </si>
  <si>
    <r>
      <rPr>
        <vertAlign val="superscript"/>
        <sz val="12"/>
        <rFont val="Times New Roman"/>
        <family val="1"/>
        <charset val="204"/>
      </rPr>
      <t>3)</t>
    </r>
    <r>
      <rPr>
        <sz val="10"/>
        <rFont val="Arial Cyr"/>
        <family val="2"/>
        <charset val="204"/>
      </rPr>
      <t xml:space="preserve"> Словосочетания вида «год N», «год (N–1)», «год (N+1)» в различных падежах заменяются указанием года (четыре цифры и слово «год» в соответствующем падеже), который определяется как первый год реализации инвестиционной программы (проекта инвестиционной программы и (или) изменений, вносимых в утвержденную инвестиционную программу) плюс или минус количество лет, равных числу указанному в словосочетании соответственно после знака «+» или «–».</t>
    </r>
  </si>
  <si>
    <r>
      <rPr>
        <vertAlign val="superscript"/>
        <sz val="12"/>
        <rFont val="Times New Roman"/>
        <family val="1"/>
        <charset val="204"/>
      </rPr>
      <t>4)</t>
    </r>
    <r>
      <rPr>
        <sz val="10"/>
        <rFont val="Arial Cyr"/>
        <family val="2"/>
        <charset val="204"/>
      </rPr>
      <t xml:space="preserve"> «год X» заменяется указанием года (четыре цифры и слово «год» в соответствующем падеже), который определяется как год, в котором сетевой организацией раскрывается информация об инвестиционной программе (о проекте инвестиционной программе и (или) изменений, вносимых в инвестиционную программу).</t>
    </r>
  </si>
  <si>
    <t>реконструкция предъидущих лет на эту сумму</t>
  </si>
  <si>
    <t>набрать за счет реконструкции  и строек</t>
  </si>
  <si>
    <t>реконструкция крыш, стройки</t>
  </si>
  <si>
    <t>Приложение  № 3</t>
  </si>
  <si>
    <t>Форма 3. План освоения капитальных вложений по инвестиционным проектам</t>
  </si>
  <si>
    <t xml:space="preserve">Текущая стадия реализации инвестиционного проекта  </t>
  </si>
  <si>
    <r>
      <rPr>
        <sz val="10"/>
        <rFont val="Times New Roman"/>
        <family val="1"/>
        <charset val="204"/>
      </rPr>
      <t>Полная сметная стоимость инвестиционного проекта в соответствии с утвержденной проектной документацией</t>
    </r>
    <r>
      <rPr>
        <vertAlign val="superscript"/>
        <sz val="10"/>
        <rFont val="Times New Roman"/>
        <family val="1"/>
        <charset val="204"/>
      </rPr>
      <t xml:space="preserve"> </t>
    </r>
    <r>
      <rPr>
        <sz val="10"/>
        <rFont val="Times New Roman"/>
        <family val="1"/>
        <charset val="204"/>
      </rPr>
      <t>в базисном уровне цен, млн рублей (без НДС)</t>
    </r>
  </si>
  <si>
    <t xml:space="preserve">Фактический объем освоения капитальных вложений на 01.01.2017года , млн рублей 
(без 0С) </t>
  </si>
  <si>
    <t>Оценка полной стоимости в прогнозных ценах соответствующих лет, 
млн рублей (без НДС)</t>
  </si>
  <si>
    <t>Остаток освоения капитальных вложений, 
млн рублей (без НДС)</t>
  </si>
  <si>
    <t>Освоение капитальных вложений  2017 года в прогнозных ценах соответствующих лет, млн рублей (без НДС)</t>
  </si>
  <si>
    <t>Освоение капитальных вложений в прогнозных ценах соответствующих лет, млн рублей  (без НДС)</t>
  </si>
  <si>
    <t>Краткое обоснование корректировки утвержденного плана</t>
  </si>
  <si>
    <t>Предложение по корректировке утвержденного  плана</t>
  </si>
  <si>
    <t>План на 01.01.2017 года</t>
  </si>
  <si>
    <t>План 
на 01.01.2018 года</t>
  </si>
  <si>
    <t>Предложение по корректировке утвержденного плана 
на 01.01.2018 года</t>
  </si>
  <si>
    <t>2018 год</t>
  </si>
  <si>
    <t>2019 год</t>
  </si>
  <si>
    <t>2020 год</t>
  </si>
  <si>
    <t>2021 год</t>
  </si>
  <si>
    <t>2022 год</t>
  </si>
  <si>
    <t>2023 год</t>
  </si>
  <si>
    <t>2024 год</t>
  </si>
  <si>
    <t>Итого за период реализации инвестиционной программы
(предложение по корректировке утвержденного плана)</t>
  </si>
  <si>
    <t>Всего, в т. ч.:</t>
  </si>
  <si>
    <t>проектно-изыскательские работы</t>
  </si>
  <si>
    <t>строительные работы, реконструкция, монтаж оборудования</t>
  </si>
  <si>
    <t>оборудование</t>
  </si>
  <si>
    <t>прочие затраты</t>
  </si>
  <si>
    <t>в базисном уровне цен</t>
  </si>
  <si>
    <t>в прогнозных ценах соответствующих лет</t>
  </si>
  <si>
    <t xml:space="preserve">
План</t>
  </si>
  <si>
    <t xml:space="preserve">
Предложение по корректировке утвержденного плана </t>
  </si>
  <si>
    <t>29.1</t>
  </si>
  <si>
    <t>29.2</t>
  </si>
  <si>
    <t>29.3</t>
  </si>
  <si>
    <t>29.4</t>
  </si>
  <si>
    <t>29.5</t>
  </si>
  <si>
    <t>29.6</t>
  </si>
  <si>
    <t>29.7</t>
  </si>
  <si>
    <t>29.8</t>
  </si>
  <si>
    <t>29.9</t>
  </si>
  <si>
    <t>29.10</t>
  </si>
  <si>
    <t>29.11</t>
  </si>
  <si>
    <t>29.12</t>
  </si>
  <si>
    <t>29.13</t>
  </si>
  <si>
    <t>29.14</t>
  </si>
  <si>
    <t>1.612</t>
  </si>
  <si>
    <t>Приложение  № 4</t>
  </si>
  <si>
    <t>Форма 4. План ввода основных средств</t>
  </si>
  <si>
    <t>Первоначальная стоимость принимаемых к учету основных средств и нематериальных активов, млн рублей (без НДС)</t>
  </si>
  <si>
    <t>Принятие основных средств и нематериальных активов к бухгалтерскому учету в 2017 год</t>
  </si>
  <si>
    <t>Принятие основных средств и нематериальных активов к бухгалтерскому учету</t>
  </si>
  <si>
    <t>Итого за период реализации инвестиционной программы</t>
  </si>
  <si>
    <t>нематериальные активы</t>
  </si>
  <si>
    <t>основные средства</t>
  </si>
  <si>
    <t>млн рублей (без НДС)</t>
  </si>
  <si>
    <t>МВ×А</t>
  </si>
  <si>
    <t>Мвар</t>
  </si>
  <si>
    <t>км ЛЭП</t>
  </si>
  <si>
    <t>МВт</t>
  </si>
  <si>
    <t>Другое</t>
  </si>
  <si>
    <t>6.1.1</t>
  </si>
  <si>
    <t>6.1.2</t>
  </si>
  <si>
    <t>6.1.3</t>
  </si>
  <si>
    <t>6.1.4</t>
  </si>
  <si>
    <t>6.1.5</t>
  </si>
  <si>
    <t>6.1.6</t>
  </si>
  <si>
    <t>6.1.7</t>
  </si>
  <si>
    <t>6.2.1</t>
  </si>
  <si>
    <t>6.2.2</t>
  </si>
  <si>
    <t>6.2.3</t>
  </si>
  <si>
    <t>6.2.4</t>
  </si>
  <si>
    <t>6.2.5</t>
  </si>
  <si>
    <t>6.2.6</t>
  </si>
  <si>
    <t>6.2.7</t>
  </si>
  <si>
    <t>7.1.1</t>
  </si>
  <si>
    <t>7.1.2</t>
  </si>
  <si>
    <t>7.1.3</t>
  </si>
  <si>
    <t>7.1.4</t>
  </si>
  <si>
    <t>7.1.5</t>
  </si>
  <si>
    <t>7.1.6</t>
  </si>
  <si>
    <t>7.1.7</t>
  </si>
  <si>
    <t>7.2.1</t>
  </si>
  <si>
    <t>7.2.2</t>
  </si>
  <si>
    <t>7.2.3</t>
  </si>
  <si>
    <t>7.2.4</t>
  </si>
  <si>
    <t>7.2.5</t>
  </si>
  <si>
    <t>7.2.6</t>
  </si>
  <si>
    <t>7.2.7</t>
  </si>
  <si>
    <t>7.3.1</t>
  </si>
  <si>
    <t>7.3.2</t>
  </si>
  <si>
    <t>7.3.3</t>
  </si>
  <si>
    <t>7.3.4</t>
  </si>
  <si>
    <t>7.3.5</t>
  </si>
  <si>
    <t>7.3.6</t>
  </si>
  <si>
    <t>7.3.7</t>
  </si>
  <si>
    <t>7.4.1</t>
  </si>
  <si>
    <t>7.4.2</t>
  </si>
  <si>
    <t>7.4.3</t>
  </si>
  <si>
    <t>7.4.4</t>
  </si>
  <si>
    <t>7.4.5</t>
  </si>
  <si>
    <t>7.4.6</t>
  </si>
  <si>
    <t>7.4.7</t>
  </si>
  <si>
    <t>7.5.1</t>
  </si>
  <si>
    <t>7.5.2</t>
  </si>
  <si>
    <t>7.5.3</t>
  </si>
  <si>
    <t>7.5.4</t>
  </si>
  <si>
    <t>7.5.5</t>
  </si>
  <si>
    <t>7.5.6</t>
  </si>
  <si>
    <t>7.5.7</t>
  </si>
  <si>
    <t>7.6.1</t>
  </si>
  <si>
    <t>7.6.2</t>
  </si>
  <si>
    <t>7.6.3</t>
  </si>
  <si>
    <t>7.6.4</t>
  </si>
  <si>
    <t>7.6.5</t>
  </si>
  <si>
    <t>7.6.6</t>
  </si>
  <si>
    <t>7.6.7</t>
  </si>
  <si>
    <t>7.7.1</t>
  </si>
  <si>
    <t>7.7.2</t>
  </si>
  <si>
    <t>7.7.3</t>
  </si>
  <si>
    <t>7.7.4</t>
  </si>
  <si>
    <t>7.7.5</t>
  </si>
  <si>
    <t>7.7.6</t>
  </si>
  <si>
    <t>7.7.7</t>
  </si>
  <si>
    <t>7.8.1</t>
  </si>
  <si>
    <t>7.8.2</t>
  </si>
  <si>
    <t>7.8.3</t>
  </si>
  <si>
    <t>7.8.4</t>
  </si>
  <si>
    <t>7.8.5</t>
  </si>
  <si>
    <t>7.8.6</t>
  </si>
  <si>
    <t>7.8.7</t>
  </si>
  <si>
    <t>7.9.1</t>
  </si>
  <si>
    <t>7.9.2</t>
  </si>
  <si>
    <t>7.9.3</t>
  </si>
  <si>
    <t>7.9.4</t>
  </si>
  <si>
    <t>7.9.5</t>
  </si>
  <si>
    <t>7.9.6</t>
  </si>
  <si>
    <t>7.9.7</t>
  </si>
  <si>
    <t>7.10.1</t>
  </si>
  <si>
    <t>7.10.2</t>
  </si>
  <si>
    <t>7.10.3</t>
  </si>
  <si>
    <t>7.10.4</t>
  </si>
  <si>
    <t>7.10.5</t>
  </si>
  <si>
    <t>7.10.6</t>
  </si>
  <si>
    <t>7.10.7</t>
  </si>
  <si>
    <t>7.11.1</t>
  </si>
  <si>
    <t>7.11.2</t>
  </si>
  <si>
    <t>7.11.3</t>
  </si>
  <si>
    <t>7.11.4</t>
  </si>
  <si>
    <t>7.11.5</t>
  </si>
  <si>
    <t>7.11.6</t>
  </si>
  <si>
    <t>7.11.7</t>
  </si>
  <si>
    <t>7.12.1</t>
  </si>
  <si>
    <t>7.12.2</t>
  </si>
  <si>
    <t>7.12.3</t>
  </si>
  <si>
    <t>7.12.4</t>
  </si>
  <si>
    <t>7.12.5</t>
  </si>
  <si>
    <t>7.12.6</t>
  </si>
  <si>
    <t>7.12.7</t>
  </si>
  <si>
    <t>7.13.1</t>
  </si>
  <si>
    <t>7.13.2</t>
  </si>
  <si>
    <t>7.13.3</t>
  </si>
  <si>
    <t>7.13.4</t>
  </si>
  <si>
    <t>7.13.5</t>
  </si>
  <si>
    <t>7.13.6</t>
  </si>
  <si>
    <t>7.13.7</t>
  </si>
  <si>
    <t>7.14.1</t>
  </si>
  <si>
    <t>7.14.2</t>
  </si>
  <si>
    <t>7.14.3</t>
  </si>
  <si>
    <t>7.14.4</t>
  </si>
  <si>
    <t>7.14.5</t>
  </si>
  <si>
    <t>7.14.6</t>
  </si>
  <si>
    <t>7.14.7</t>
  </si>
  <si>
    <t>8.1.1</t>
  </si>
  <si>
    <t>8.1.2</t>
  </si>
  <si>
    <t>8.1.3</t>
  </si>
  <si>
    <t>8.1.4</t>
  </si>
  <si>
    <t>8.1.5</t>
  </si>
  <si>
    <t>8.1.6</t>
  </si>
  <si>
    <t>8.1.7</t>
  </si>
  <si>
    <t>8.2.1</t>
  </si>
  <si>
    <t>8.2.2</t>
  </si>
  <si>
    <t>8.2.3</t>
  </si>
  <si>
    <t>8.2.4</t>
  </si>
  <si>
    <t>8.2.5</t>
  </si>
  <si>
    <t>8.2.6</t>
  </si>
  <si>
    <t>8.2.7</t>
  </si>
  <si>
    <t>9</t>
  </si>
  <si>
    <t>Приложение  № 5</t>
  </si>
  <si>
    <t>Форма 5. План ввода основных средств (с распределением по кварталам)</t>
  </si>
  <si>
    <t xml:space="preserve">План принятия основных средств и нематериальных активов к бухгалтерскому учету на 2018 год </t>
  </si>
  <si>
    <t>I кв.</t>
  </si>
  <si>
    <t>II кв.</t>
  </si>
  <si>
    <t>III кв.</t>
  </si>
  <si>
    <t>IV кв.</t>
  </si>
  <si>
    <t>Итого план 
за год</t>
  </si>
  <si>
    <t>4.1.1</t>
  </si>
  <si>
    <t>4.1.2</t>
  </si>
  <si>
    <t>4.1.3</t>
  </si>
  <si>
    <t>4.1.4</t>
  </si>
  <si>
    <t>4.1.5</t>
  </si>
  <si>
    <t>4.1.6</t>
  </si>
  <si>
    <t>4.1.7</t>
  </si>
  <si>
    <t>4.2.1</t>
  </si>
  <si>
    <t>4.2.2</t>
  </si>
  <si>
    <t>4.2.3</t>
  </si>
  <si>
    <t>4.2.4</t>
  </si>
  <si>
    <t>4.2.5</t>
  </si>
  <si>
    <t>4.2.6</t>
  </si>
  <si>
    <t>4.2.7</t>
  </si>
  <si>
    <t>4.3.1</t>
  </si>
  <si>
    <t>4.3.2</t>
  </si>
  <si>
    <t>4.3.3</t>
  </si>
  <si>
    <t>4.3.4</t>
  </si>
  <si>
    <t>4.3.5</t>
  </si>
  <si>
    <t>4.3.6</t>
  </si>
  <si>
    <t>4.3.7</t>
  </si>
  <si>
    <t>4.4.1</t>
  </si>
  <si>
    <t>4.4.2</t>
  </si>
  <si>
    <t>4.4.3</t>
  </si>
  <si>
    <t>4.4.4</t>
  </si>
  <si>
    <t>4.4.5</t>
  </si>
  <si>
    <t>4.4.6</t>
  </si>
  <si>
    <t>4.4.7</t>
  </si>
  <si>
    <t>5</t>
  </si>
  <si>
    <t>6</t>
  </si>
  <si>
    <t>7</t>
  </si>
  <si>
    <t>8</t>
  </si>
  <si>
    <t>10</t>
  </si>
  <si>
    <t>11</t>
  </si>
  <si>
    <t>Приложение  № 6</t>
  </si>
  <si>
    <t>Форма 6. Краткое описание инвестиционной программы. Постановка объектов электросетевого хозяйства под напряжение и (или) включение объектов капитального строительства для проведения пусконаладочных работ</t>
  </si>
  <si>
    <t xml:space="preserve">Постановка объектов электросетевого хозяйства под напряжение и (или) включение объектов капитального строительства для проведения пусконаладочных работ в 2017 год </t>
  </si>
  <si>
    <t>Постановка объектов электросетевого хозяйства под напряжение и (или) включение объектов капитального строительства для проведения пусконаладочных работ</t>
  </si>
  <si>
    <t xml:space="preserve">2018 год </t>
  </si>
  <si>
    <t>Квартал</t>
  </si>
  <si>
    <t>5.1.1</t>
  </si>
  <si>
    <t>5.1.2</t>
  </si>
  <si>
    <t>5.1.3</t>
  </si>
  <si>
    <t>5.1.4</t>
  </si>
  <si>
    <t>5.1.5</t>
  </si>
  <si>
    <t>5.1.6</t>
  </si>
  <si>
    <t>5.2.1</t>
  </si>
  <si>
    <t>5.2.2</t>
  </si>
  <si>
    <t>5.2.3</t>
  </si>
  <si>
    <t>5.2.4</t>
  </si>
  <si>
    <t>5.2.5</t>
  </si>
  <si>
    <t>5.2.6</t>
  </si>
  <si>
    <t>5.3.1</t>
  </si>
  <si>
    <t>5.3.2</t>
  </si>
  <si>
    <t>5.3.3</t>
  </si>
  <si>
    <t>5.3.4</t>
  </si>
  <si>
    <t>5.3.5</t>
  </si>
  <si>
    <t>5.3.6</t>
  </si>
  <si>
    <t>5.4.1</t>
  </si>
  <si>
    <t>5.4.2</t>
  </si>
  <si>
    <t>5.4.3</t>
  </si>
  <si>
    <t>5.4.4</t>
  </si>
  <si>
    <t>5.4.5</t>
  </si>
  <si>
    <t>5.4.6</t>
  </si>
  <si>
    <t>5.5.1</t>
  </si>
  <si>
    <t>5.5.2</t>
  </si>
  <si>
    <t>5.5.3</t>
  </si>
  <si>
    <t>5.5.4</t>
  </si>
  <si>
    <t>5.5.5</t>
  </si>
  <si>
    <t>5.5.6</t>
  </si>
  <si>
    <t>5.6.1</t>
  </si>
  <si>
    <t>5.6.2</t>
  </si>
  <si>
    <t>5.6.3</t>
  </si>
  <si>
    <t>5.6.4</t>
  </si>
  <si>
    <t>5.6.5</t>
  </si>
  <si>
    <t>5.6.6</t>
  </si>
  <si>
    <t>5.7.1</t>
  </si>
  <si>
    <t>5.7.2</t>
  </si>
  <si>
    <t>5.7.3</t>
  </si>
  <si>
    <t>5.7.4</t>
  </si>
  <si>
    <t>5.7.5</t>
  </si>
  <si>
    <t>5.7.6</t>
  </si>
  <si>
    <t>5.8.1</t>
  </si>
  <si>
    <t>5.8.2</t>
  </si>
  <si>
    <t>5.8.3</t>
  </si>
  <si>
    <t>5.8.4</t>
  </si>
  <si>
    <t>5.8.5</t>
  </si>
  <si>
    <t>5.8.6</t>
  </si>
  <si>
    <t>5.9.1</t>
  </si>
  <si>
    <t>5.9.2</t>
  </si>
  <si>
    <t>5.9.3</t>
  </si>
  <si>
    <t>5.9.4</t>
  </si>
  <si>
    <t>5.9.5</t>
  </si>
  <si>
    <t>5.9.6</t>
  </si>
  <si>
    <t>5.10.1</t>
  </si>
  <si>
    <t>5.10.2</t>
  </si>
  <si>
    <t>5.10.3</t>
  </si>
  <si>
    <t>5.10.4</t>
  </si>
  <si>
    <t>5.10.5</t>
  </si>
  <si>
    <t>5.10.6</t>
  </si>
  <si>
    <t>5.11.1</t>
  </si>
  <si>
    <t>5.11.2</t>
  </si>
  <si>
    <t>5.11.3</t>
  </si>
  <si>
    <t>5.11.4</t>
  </si>
  <si>
    <t>5.11.5</t>
  </si>
  <si>
    <t>5.11.6</t>
  </si>
  <si>
    <t>5.12.1</t>
  </si>
  <si>
    <t>5.12.2</t>
  </si>
  <si>
    <t>5.12.3</t>
  </si>
  <si>
    <t>5.12.4</t>
  </si>
  <si>
    <t>5.12.5</t>
  </si>
  <si>
    <t>5.12.6</t>
  </si>
  <si>
    <t>5.13.1</t>
  </si>
  <si>
    <t>5.13.2</t>
  </si>
  <si>
    <t>5.13.3</t>
  </si>
  <si>
    <t>5.13.4</t>
  </si>
  <si>
    <t>5.13.5</t>
  </si>
  <si>
    <t>5.13.6</t>
  </si>
  <si>
    <t>5.14.1</t>
  </si>
  <si>
    <t>5.14.2</t>
  </si>
  <si>
    <t>5.14.3</t>
  </si>
  <si>
    <t>5.14.4</t>
  </si>
  <si>
    <t>5.14.5</t>
  </si>
  <si>
    <t>5.14.6</t>
  </si>
  <si>
    <t>4</t>
  </si>
  <si>
    <t>1.92</t>
  </si>
  <si>
    <t>4 кв.</t>
  </si>
  <si>
    <t>Приложение  № 7</t>
  </si>
  <si>
    <t>Форма 7. Краткое описание инвестиционной программы. Ввод объектов инвестиционной деятельности (мощностей) в эксплуатацию</t>
  </si>
  <si>
    <t>Характеристики объекта электроэнергетики (объекта инвестиционной деятельности)</t>
  </si>
  <si>
    <t xml:space="preserve">Ввод объектов инвестиционной деятельности (мощностей) в эксплуатацию в 2017 год </t>
  </si>
  <si>
    <t>Ввод объектов инвестиционной деятельности (мощностей) в эксплуатацию</t>
  </si>
  <si>
    <t xml:space="preserve">Итого за период реализации инвестиционной программы </t>
  </si>
  <si>
    <t>Факт (Предложение по корректировке утвержденного плана)</t>
  </si>
  <si>
    <t>План (Утвержденный план)</t>
  </si>
  <si>
    <t>км ВЛ
 1-цеп</t>
  </si>
  <si>
    <t>км ВЛ
 2-цеп</t>
  </si>
  <si>
    <t>км КЛ</t>
  </si>
  <si>
    <t>5.1.7</t>
  </si>
  <si>
    <t>5.2.7</t>
  </si>
  <si>
    <t>6.3.1</t>
  </si>
  <si>
    <t>6.3.2</t>
  </si>
  <si>
    <t>6.3.3</t>
  </si>
  <si>
    <t>6.3.4</t>
  </si>
  <si>
    <t>6.3.5</t>
  </si>
  <si>
    <t>6.3.6</t>
  </si>
  <si>
    <t>6.3.7</t>
  </si>
  <si>
    <t>6.4.1</t>
  </si>
  <si>
    <t>6.4.2</t>
  </si>
  <si>
    <t>6.4.3</t>
  </si>
  <si>
    <t>6.4.4</t>
  </si>
  <si>
    <t>6.4.5</t>
  </si>
  <si>
    <t>6.4.6</t>
  </si>
  <si>
    <t>6.4.7</t>
  </si>
  <si>
    <t>6.5.1</t>
  </si>
  <si>
    <t>6.5.2</t>
  </si>
  <si>
    <t>6.5.3</t>
  </si>
  <si>
    <t>6.5.4</t>
  </si>
  <si>
    <t>6.5.5</t>
  </si>
  <si>
    <t>6.5.6</t>
  </si>
  <si>
    <t>6.5.7</t>
  </si>
  <si>
    <t>6.6.1</t>
  </si>
  <si>
    <t>6.6.2</t>
  </si>
  <si>
    <t>6.6.3</t>
  </si>
  <si>
    <t>6.6.4</t>
  </si>
  <si>
    <t>6.6.5</t>
  </si>
  <si>
    <t>6.6.6</t>
  </si>
  <si>
    <t>6.6.7</t>
  </si>
  <si>
    <t>6.7.1</t>
  </si>
  <si>
    <t>6.7.2</t>
  </si>
  <si>
    <t>6.7.3</t>
  </si>
  <si>
    <t>6.7.4</t>
  </si>
  <si>
    <t>6.7.5</t>
  </si>
  <si>
    <t>6.7.6</t>
  </si>
  <si>
    <t>6.7.7</t>
  </si>
  <si>
    <t>6.8.1</t>
  </si>
  <si>
    <t>6.8.2</t>
  </si>
  <si>
    <t>6.8.3</t>
  </si>
  <si>
    <t>6.8.4</t>
  </si>
  <si>
    <t>6.8.5</t>
  </si>
  <si>
    <t>6.8.6</t>
  </si>
  <si>
    <t>6.8.7</t>
  </si>
  <si>
    <t>6.9.1</t>
  </si>
  <si>
    <t>6.9.2</t>
  </si>
  <si>
    <t>6.9.3</t>
  </si>
  <si>
    <t>6.9.4</t>
  </si>
  <si>
    <t>6.9.5</t>
  </si>
  <si>
    <t>6.9.6</t>
  </si>
  <si>
    <t>6.9.7</t>
  </si>
  <si>
    <t>6.10.1</t>
  </si>
  <si>
    <t>6.10.2</t>
  </si>
  <si>
    <t>6.10.3</t>
  </si>
  <si>
    <t>6.10.4</t>
  </si>
  <si>
    <t>6.10.5</t>
  </si>
  <si>
    <t>6.10.6</t>
  </si>
  <si>
    <t>6.10.7</t>
  </si>
  <si>
    <t>6.11.1</t>
  </si>
  <si>
    <t>6.11.2</t>
  </si>
  <si>
    <t>6.11.3</t>
  </si>
  <si>
    <t>6.11.4</t>
  </si>
  <si>
    <t>6.11.5</t>
  </si>
  <si>
    <t>6.11.6</t>
  </si>
  <si>
    <t>6.11.7</t>
  </si>
  <si>
    <t>6.12.1</t>
  </si>
  <si>
    <t>6.12.2</t>
  </si>
  <si>
    <t>6.12.3</t>
  </si>
  <si>
    <t>6.12.4</t>
  </si>
  <si>
    <t>6.12.5</t>
  </si>
  <si>
    <t>6.12.6</t>
  </si>
  <si>
    <t>6.12.7</t>
  </si>
  <si>
    <t>Приложение  № 8</t>
  </si>
  <si>
    <t>Форма 8. Краткое описание инвестиционной программы. Вывод объектов инвестиционной деятельности (мощностей) из эксплуатации</t>
  </si>
  <si>
    <t>Наименование объекта, выводимого из эксплуатации</t>
  </si>
  <si>
    <t xml:space="preserve">Вывод объектов инвестиционной деятельности (мощностей) из эксплуатации в 2017 год </t>
  </si>
  <si>
    <t>Вывод объектов инвестиционной деятельности (мощностей) из эксплуатации</t>
  </si>
  <si>
    <t>ВЛ-0,4 кВ от ТП 10/0,4 кВ №203 по  ул.1-ый Первомайский переулок, ул.Красноармейская, ул.Ломоносова, ул.Байкузова</t>
  </si>
  <si>
    <t>ВЛ-0,4 кВ от ТП 10/0,4 кВ №201 по ул.1-ый Первомайский переулок, ул.Петрова</t>
  </si>
  <si>
    <t>ВЛ-0,4 кВ от ТП 10/0,4 кВ №208 по ул.Беднодемьяновская, ул.1-ый Первомайский переулок, ул.Красноармейский переулок, ул.Ст.Разина</t>
  </si>
  <si>
    <t>ВЛ-0,4 кВ от ТП 10/0,4 кВ №205 по ул.Байкузова, ул.Чехова, ул.Пер.Байкузова, ул.Горького</t>
  </si>
  <si>
    <t>ВЛ-0,4 кВ от ТП 10/0,4 кВ №226 по ул.Горького</t>
  </si>
  <si>
    <t>ВЛ-0,4 кВ от ТП 10/0,4 кВ №314 по ул.Горького, ул.Кутузова. Ул.Суворова, ул.Байкузова, ул.Полежаева</t>
  </si>
  <si>
    <t>ВЛ-0,4 кВ от ТП 10/0,4 кВ №304 по ул.Ставского, ул.Нагорная. ул.Ухтомского, ул.Гагарига, ул.Куйбышева</t>
  </si>
  <si>
    <t>ВЛ-0,4 кВ от ТП 10/0,4 кВ №308 по ул.Ново-Базарная</t>
  </si>
  <si>
    <t>ВЛ-0,4 кВ от ТП 10/0,4 кВ №311 по ул.Зеленая, ул.Пионерская</t>
  </si>
  <si>
    <t>ВЛ-0,4 кВ от ТП 10/0,4 кВ №313 по ул.Зеленая, ул.Красноармейская</t>
  </si>
  <si>
    <t>ВЛ-0,4 кВ от ТП 10/0,4 кВ №117 по ул. Пролетарская</t>
  </si>
  <si>
    <t>ВЛ-10кВ №321 (от ТП 10/0,4 кВ №320 до ТП 10/0,4 кВ №321) по ул.Ленина</t>
  </si>
  <si>
    <t>ВЛ-10кВ №114, от ТП 10/0,4 кВ №110 до ТП 10/0,4 кВ №114 по ул.Трудовая</t>
  </si>
  <si>
    <t xml:space="preserve">ВЛ-10кВ №311, от ТП 10/0,4 кВ №332 до ТП 10/0,4 кВ №311 по ул.Зеленая </t>
  </si>
  <si>
    <t>Приложение  № 9</t>
  </si>
  <si>
    <t>Форма 9. Краткое описание инвестиционной программы. Показатели энергетической эффективности</t>
  </si>
  <si>
    <t>Перечень показателей энергетической эффективности объектов приведен в соответствии с  _____________________________________________________________________________________________________________________________</t>
  </si>
  <si>
    <t>______________________________________________________________________________________________________________________________________________________________________________________________________________</t>
  </si>
  <si>
    <t>реквизиты решения уполномоченного органа исполнительной власти, утвердившего требования к программам в области энергосбережения и повышения энергетической эффективности организаций, осуществляющих регулируемые виды деятельности</t>
  </si>
  <si>
    <t>Плановые значения показателей энергетической эффективности строящихся (реконструируемых, приобретаемых) объектов (показатели энергетической эффективности объектов, предусмотренные требованиями к программам в области энергосбережения и повышения энергетической эффективности, установленными уполномоченным органом исполнительной власти)</t>
  </si>
  <si>
    <t>Примечание</t>
  </si>
  <si>
    <t>Наименование показателя энергетической эффективности, единицы измерения</t>
  </si>
  <si>
    <t>…</t>
  </si>
  <si>
    <t>Наименование вида объекта (оборудования, группы оборудования)</t>
  </si>
  <si>
    <t>4.1. …</t>
  </si>
  <si>
    <t>4.2. …</t>
  </si>
  <si>
    <t>4. …</t>
  </si>
  <si>
    <t>Модернизация ПО: внедрение программых продуктов на базе платформы 1С:Предприятие 8.3</t>
  </si>
  <si>
    <t>Приложение  № 10</t>
  </si>
  <si>
    <t>Форма 10. Краткое описание инвестиционной программы. Места расположения объектов инвестиционной деятельности и другие показатели инвестиционных проектов</t>
  </si>
  <si>
    <t>Федеральные округа, на территории 
которых 
реализуется 
инвестиционный 
проект</t>
  </si>
  <si>
    <t>Субъекты Российской Федерации, 
на территории 
которых 
реализуется 
инвестиционный 
проект</t>
  </si>
  <si>
    <t>Территории муниципальных образований, на территории которых реализуется инвестиционный проект</t>
  </si>
  <si>
    <t>Наименование обособленного подразделения субъекта электроэнергетики, реализующего инвестиционный проект 
(если применимо)</t>
  </si>
  <si>
    <t>Наличие решения о резервировании земель
(+; –; не требуется)</t>
  </si>
  <si>
    <t>Наличие решения  об изъятии земельных участков для государственных или муниципальных нужд
(+; –; не требуется)</t>
  </si>
  <si>
    <t>Наличие решения о переводе земель или земельных участков из одной категории в другую
(+; –; не требуется)</t>
  </si>
  <si>
    <t>Наличие  правоустанавливающих документов на земельный участок
(+; –; не требуется)</t>
  </si>
  <si>
    <t>Наличие утвержденной документации по планировке территории
(+; –; не требуется)</t>
  </si>
  <si>
    <t>Объект капитального строительства относится к видам объектов федерального, регионального, местного значения, подлежащим отображению в соответствующем документе территориального планирования 
(федеральный; региональный; местный; не относится)</t>
  </si>
  <si>
    <t>Объект капитального строительства (федерального, регионального, местного значения) отображен в соответствующем  документе территориального планирования (Российской Федерации, субъекта Российской Федерации,  муниципального образования) 
(+; –; не требуется)</t>
  </si>
  <si>
    <t>Наличие заключения по результатам 
технологического и ценового аудита инвестиционного проекта
(+; –; не требуется)</t>
  </si>
  <si>
    <t>Наличие положительного заключения 
экспертизы проектной документации
(+; –; не требуется)</t>
  </si>
  <si>
    <t>Наличие утвержденной  
проектной 
документации
(+; –; не требуется)</t>
  </si>
  <si>
    <t>Наличие разрешения 
на строи-
тельство
(+; –; не требуется)</t>
  </si>
  <si>
    <t>Приволжский ФО</t>
  </si>
  <si>
    <t>ГП Рузаевка</t>
  </si>
  <si>
    <t>АО "МЭК"</t>
  </si>
  <si>
    <t>не требуется</t>
  </si>
  <si>
    <t>местный</t>
  </si>
  <si>
    <t>-</t>
  </si>
  <si>
    <t>Приложение  № 11</t>
  </si>
  <si>
    <t>Форма 11. Краткое описание инвестиционной программы. Обоснование необходимости реализации инвестиционных проектов</t>
  </si>
  <si>
    <t>Раздел 1. Технологическое присоединение к электрическим сетям энергопринимающих устройств потребителей максимальной мощностью свыше 150 кВт</t>
  </si>
  <si>
    <t>Наличие заключенного договора об осуществлении технологического присоединения</t>
  </si>
  <si>
    <t>Размер платы за технологическое присоединение (в соответствии с договором об осуществлении технологического присоединения), млн рублей</t>
  </si>
  <si>
    <t>Сроки осуществления мероприятий по технологическому присоединению</t>
  </si>
  <si>
    <t>Технологическое присоединение объектов по производству электрической энергии</t>
  </si>
  <si>
    <t>Технологическое присоединение объектов электросетевого хозяйства</t>
  </si>
  <si>
    <t>Наименование трансформаторной или иной подстанции (распределительного устройства объекта по производству электрической энергии), реконструкция (модернизация или техническое перевооружение) которой осуществляется в рамках инвестиционного проекта</t>
  </si>
  <si>
    <t>Нагрузка трансформаторной или иной подстанции (распределительного устройства объекта по производству электрической энергии) по результатам контрольных замеров</t>
  </si>
  <si>
    <t>Аварийная нагрузка, %</t>
  </si>
  <si>
    <t>Максимальная мощность энергопринимающих устройств  потребителей услуг  по документам о технологическом присоединении, МВт</t>
  </si>
  <si>
    <t>Мощность трансформаторной или иной подстанции (распределительного устройства объекта по производству электрической энергии), строительство (реконструкция) которой осуществляется в рамках инвестиционного проекта, МВА</t>
  </si>
  <si>
    <t>Срок ввода объектов электросетевого хозяйства в соответствии со схемой и программой развития Единой энергетической системы России, утвержденными в год (X–1)</t>
  </si>
  <si>
    <t>Схема и программа развития электроэнергетики субъекта Российской Федерации, утвержденные в год (X–1)</t>
  </si>
  <si>
    <t>Идентификаторы инвестиционных проектов, предусматривающих выполнение мероприятий по технологическому присоединению, которые содержатся в качестве обязательства сетевой организации по выполнению требований к усилению существующей электрической сети  в договоре об осуществлении технологического присоединения к электрическим сетям, указанном в столбцах 4 и 5</t>
  </si>
  <si>
    <t>Реквизиты договоров об осуществлении технологического присоединения, предусматривающих  в технических условиях обязанности сетевой организации по выполнению мероприятий инвестиционного проекта в качестве мероприятий по технологическому присоединению от существующих объектов электросетевого хозяйства до границы участка, на котором расположены энергопринимающие устройства и (или) объекты электроэнергетики (объекты по производству электрической энергии, объекты электросетевого хозяйства) заявителя
(за исключением выполнения требований к усилению существующей электрической сети)</t>
  </si>
  <si>
    <t>Количество заключенных договоров об осуществлении технологического присоединения, предусматривающих  в технических условиях обязанности сетевой организации по выполнению мероприятий инвестиционного проекта в качестве выполнения требований к усилению существующей электрической сети (распределительного устройства объекта по производству электрической энергии)</t>
  </si>
  <si>
    <t xml:space="preserve">Срок осуществления мероприятий по технологическому присоединению, выполняемых в рамках инвестиционного проекта  (в соответствии с договором об осуществлении технологического присоединения)
</t>
  </si>
  <si>
    <t>Планируемый в инвестиционной программе срок постановки объектов электросетевого хозяйства под напряжение</t>
  </si>
  <si>
    <t>Планируемый в инвестиционной программе срок ввода объектов электросетевого хозяйства в эксплуатацию, год</t>
  </si>
  <si>
    <t>Планируемый в инвестиционной программе срок принятия объектов электросетевого хозяйства к бухгалтерскому учету, год</t>
  </si>
  <si>
    <t xml:space="preserve">Наименование  присоединяемых объектов по производству электрической энергии </t>
  </si>
  <si>
    <t>Наименование заявителя по договору об осуществлении технологического присоединения объекта по производству электрической энергии</t>
  </si>
  <si>
    <t>Мощность присоединенных объектов по производству электрической энергии по документам о технологическом присоединении, МВт</t>
  </si>
  <si>
    <t>Наименование  присоединяемых объектов электросетевого хозяйства</t>
  </si>
  <si>
    <t>Наименование заявителя по договору об осуществлении технологического присоединения  объекта электросетевого хозяйства</t>
  </si>
  <si>
    <t>Максимальная мощность энергопринимающих устройств по документам о технологическом присоединении, МВт</t>
  </si>
  <si>
    <t>всего</t>
  </si>
  <si>
    <t>всего за вычетом мощности  наиболее крупного (авто-) трансформатора</t>
  </si>
  <si>
    <t>Срок ввода объекта в эксплуатацию, предусмотренный схемой и программой развития электроэнергетики субъекта Российской Федерации</t>
  </si>
  <si>
    <t>Реквизиты решения  высшего должностного лица (руководителя высшего исполнительного органа государственной власти) субъекта Российской Федерации
 и указание на структурные единицы     схемы и программы</t>
  </si>
  <si>
    <t>Дата</t>
  </si>
  <si>
    <t>Номер</t>
  </si>
  <si>
    <t>год</t>
  </si>
  <si>
    <t>квартал</t>
  </si>
  <si>
    <t>до</t>
  </si>
  <si>
    <t>после</t>
  </si>
  <si>
    <t>МВхА</t>
  </si>
  <si>
    <t>Дата контрольного замерного дня</t>
  </si>
  <si>
    <t>Раздел 2. Технологическое присоединение к электрическим сетям энергопринимающих устройств потребителей максимальной мощностью до 150 кВт включительно</t>
  </si>
  <si>
    <t xml:space="preserve">                                                                                                                                                                  реквизиты решения органа исполнительной власти, утвердившего инвестиционную программу</t>
  </si>
  <si>
    <t>№ п/п</t>
  </si>
  <si>
    <t>Наименование показателя</t>
  </si>
  <si>
    <t>Единица измерения</t>
  </si>
  <si>
    <t>Фактические данные о реализации мероприятий по технологическому присоединению</t>
  </si>
  <si>
    <t xml:space="preserve">Среднее за 3 года значение фактических данных о реализации мероприятий по технологическому присоединению </t>
  </si>
  <si>
    <t>год 2017</t>
  </si>
  <si>
    <t>год 2018</t>
  </si>
  <si>
    <t>год 2019</t>
  </si>
  <si>
    <t>год 2020</t>
  </si>
  <si>
    <t>год 2021</t>
  </si>
  <si>
    <t>год 2022</t>
  </si>
  <si>
    <t>год 2023</t>
  </si>
  <si>
    <t>год 2024</t>
  </si>
  <si>
    <t>год 2014</t>
  </si>
  <si>
    <t>год 2015</t>
  </si>
  <si>
    <t>год 2016</t>
  </si>
  <si>
    <t>План
(Утвержденный план)</t>
  </si>
  <si>
    <t xml:space="preserve">Факт 
(Предложение по корректировке утвержденного плана) </t>
  </si>
  <si>
    <t>Факт 
(Предложение по корректировке плана)</t>
  </si>
  <si>
    <t>Наименование субъекта Российской Федерации</t>
  </si>
  <si>
    <r>
      <rPr>
        <sz val="12"/>
        <color rgb="FF000000"/>
        <rFont val="Times New Roman"/>
        <family val="1"/>
        <charset val="204"/>
      </rPr>
      <t>нд</t>
    </r>
    <r>
      <rPr>
        <vertAlign val="superscript"/>
        <sz val="12"/>
        <color rgb="FF000000"/>
        <rFont val="Times New Roman"/>
        <family val="1"/>
        <charset val="204"/>
      </rPr>
      <t>3)</t>
    </r>
  </si>
  <si>
    <t>1.1</t>
  </si>
  <si>
    <t>Группа инвестиционных проектов «Технологическое присоединение энергопринимающих устройств потребителей максимальной мощностью до 15 кВт включительно, всего»</t>
  </si>
  <si>
    <t>Наличие обязательств по исполнению договоров об осуществлении технологического присоединения к электрическим сетям по состоянию на 1 января  соответствующего года</t>
  </si>
  <si>
    <r>
      <rPr>
        <sz val="12"/>
        <color rgb="FF000000"/>
        <rFont val="Times New Roman"/>
        <family val="1"/>
        <charset val="204"/>
      </rPr>
      <t>шт.</t>
    </r>
    <r>
      <rPr>
        <vertAlign val="superscript"/>
        <sz val="12"/>
        <color rgb="FF000000"/>
        <rFont val="Times New Roman"/>
        <family val="1"/>
        <charset val="204"/>
      </rPr>
      <t>1)</t>
    </r>
  </si>
  <si>
    <r>
      <rPr>
        <sz val="12"/>
        <color rgb="FF000000"/>
        <rFont val="Times New Roman"/>
        <family val="1"/>
        <charset val="204"/>
      </rPr>
      <t>МВт</t>
    </r>
    <r>
      <rPr>
        <vertAlign val="superscript"/>
        <sz val="12"/>
        <color rgb="FF000000"/>
        <rFont val="Times New Roman"/>
        <family val="1"/>
        <charset val="204"/>
      </rPr>
      <t>2)</t>
    </r>
  </si>
  <si>
    <t xml:space="preserve">          в том числе не предусматривающие выполнение работ со стороны сетевой организации</t>
  </si>
  <si>
    <t xml:space="preserve">          в том числе только с реконструкцией объектов электросетевого хозяйства</t>
  </si>
  <si>
    <t xml:space="preserve">          в том числе с реконструкцией и новым строительством объектов электросетевого хозяйства</t>
  </si>
  <si>
    <t>1.1.1.4</t>
  </si>
  <si>
    <t xml:space="preserve">          в том числе только с новым строительством объектов электросетевого хозяйства</t>
  </si>
  <si>
    <t>Принято обязательств по исполнению договоров об осуществлении технологического присоединения к электрическим сетям за планируемый (истекший) год</t>
  </si>
  <si>
    <t>1.1.2.3</t>
  </si>
  <si>
    <t>1.1.2.4</t>
  </si>
  <si>
    <t>Исполнено обязательств по договорам об осуществлении технологического присоединения к электрическим сетям за планируемый (истекший) год</t>
  </si>
  <si>
    <t>1.1.3.3</t>
  </si>
  <si>
    <t>1.1.3.4</t>
  </si>
  <si>
    <t>Освоение капитальных вложений по мероприятиям, реализуемым в рамках исполнения договоров об осуществлении технологического присоединения к электрическим сетям</t>
  </si>
  <si>
    <t>млн рублей
без НДС</t>
  </si>
  <si>
    <t xml:space="preserve">          в том числе затраты на проектно изыскательские работы</t>
  </si>
  <si>
    <t xml:space="preserve">          в том числе затраты на реконструкцию объектов электросетевого хозяйства</t>
  </si>
  <si>
    <t>1.1.4.3</t>
  </si>
  <si>
    <t xml:space="preserve">          в том числе затраты на новое строительство объектов электросетевого хозяйства</t>
  </si>
  <si>
    <t>1.1.4.4</t>
  </si>
  <si>
    <t xml:space="preserve">          в том числе затраты, не включаемые в плату за технологическое присоединение</t>
  </si>
  <si>
    <t>1.1.5</t>
  </si>
  <si>
    <t>Постановка объектов электросетевого хозяйства под напряжение в рамках исполнения договоров об осуществлении технологического присоединения к электрическим сетям</t>
  </si>
  <si>
    <t>МВА</t>
  </si>
  <si>
    <t>км</t>
  </si>
  <si>
    <r>
      <rPr>
        <sz val="12"/>
        <color rgb="FF000000"/>
        <rFont val="Times New Roman"/>
        <family val="1"/>
        <charset val="204"/>
      </rPr>
      <t>Другое</t>
    </r>
    <r>
      <rPr>
        <vertAlign val="superscript"/>
        <sz val="12"/>
        <color rgb="FF000000"/>
        <rFont val="Times New Roman"/>
        <family val="1"/>
        <charset val="204"/>
      </rPr>
      <t>5)</t>
    </r>
  </si>
  <si>
    <t>1.1.5.1</t>
  </si>
  <si>
    <t>1.1.5.2</t>
  </si>
  <si>
    <t>1.1.5.3</t>
  </si>
  <si>
    <t>1.1.6</t>
  </si>
  <si>
    <t>Ввод объектов инвестиционной деятельности (мощностей) в эксплуатацию в рамках исполнения договоров об осуществлении технологического присоединения к электрическим сетям</t>
  </si>
  <si>
    <t>1.1.6.1</t>
  </si>
  <si>
    <t>1.1.6.2</t>
  </si>
  <si>
    <t>1.1.6.3</t>
  </si>
  <si>
    <t>Группа инвестиционных проектов «Технологическое присоединение энергопринимающих устройств потребителей максимальной мощностью до 150 кВт включительно, всего»</t>
  </si>
  <si>
    <t>1.2.1.3</t>
  </si>
  <si>
    <t>1.2.1.4</t>
  </si>
  <si>
    <t>1.2.2.3</t>
  </si>
  <si>
    <t>1.2.2.4</t>
  </si>
  <si>
    <t xml:space="preserve">          в том числе затраты на проектно-изыскательские работы</t>
  </si>
  <si>
    <t>1.2.4.3</t>
  </si>
  <si>
    <t>1.2.4.4</t>
  </si>
  <si>
    <t>1.2.5</t>
  </si>
  <si>
    <t>1.2.5.1</t>
  </si>
  <si>
    <t>1.2.5.2</t>
  </si>
  <si>
    <t>1.2.5.3</t>
  </si>
  <si>
    <t>1.2.6</t>
  </si>
  <si>
    <t>1.2.6.1</t>
  </si>
  <si>
    <t>1.2.6.2</t>
  </si>
  <si>
    <t>1.2.6.3</t>
  </si>
  <si>
    <r>
      <rPr>
        <sz val="12"/>
        <color rgb="FF000000"/>
        <rFont val="Times New Roman"/>
        <family val="1"/>
        <charset val="204"/>
      </rPr>
      <t>…</t>
    </r>
    <r>
      <rPr>
        <vertAlign val="superscript"/>
        <sz val="12"/>
        <color rgb="FF000000"/>
        <rFont val="Times New Roman"/>
        <family val="1"/>
        <charset val="204"/>
      </rPr>
      <t>4)</t>
    </r>
  </si>
  <si>
    <r>
      <rPr>
        <vertAlign val="superscript"/>
        <sz val="11"/>
        <color rgb="FF000000"/>
        <rFont val="Times New Roman"/>
        <family val="1"/>
        <charset val="204"/>
      </rPr>
      <t xml:space="preserve">1) </t>
    </r>
    <r>
      <rPr>
        <sz val="11"/>
        <color rgb="FF000000"/>
        <rFont val="Times New Roman"/>
        <family val="1"/>
        <charset val="204"/>
      </rPr>
      <t>Шт. договоров об осуществлении технологического присоединения к электрическим сетям.</t>
    </r>
  </si>
  <si>
    <r>
      <rPr>
        <vertAlign val="superscript"/>
        <sz val="11"/>
        <color rgb="FF000000"/>
        <rFont val="Times New Roman"/>
        <family val="1"/>
        <charset val="204"/>
      </rPr>
      <t xml:space="preserve">2) </t>
    </r>
    <r>
      <rPr>
        <sz val="11"/>
        <color rgb="FF000000"/>
        <rFont val="Times New Roman"/>
        <family val="1"/>
        <charset val="204"/>
      </rPr>
      <t>МВт максимальной мощности энергопринимающих устройств потребителей.</t>
    </r>
  </si>
  <si>
    <r>
      <rPr>
        <vertAlign val="superscript"/>
        <sz val="11"/>
        <color rgb="FF000000"/>
        <rFont val="Times New Roman"/>
        <family val="1"/>
        <charset val="204"/>
      </rPr>
      <t xml:space="preserve">3) </t>
    </r>
    <r>
      <rPr>
        <sz val="11"/>
        <color rgb="FF000000"/>
        <rFont val="Times New Roman"/>
        <family val="1"/>
        <charset val="204"/>
      </rPr>
      <t>Ячейки, в которых указано слово «нд», заполнению не подлежат.</t>
    </r>
  </si>
  <si>
    <r>
      <rPr>
        <vertAlign val="superscript"/>
        <sz val="11"/>
        <color rgb="FF000000"/>
        <rFont val="Times New Roman"/>
        <family val="1"/>
        <charset val="204"/>
      </rPr>
      <t>4)</t>
    </r>
    <r>
      <rPr>
        <sz val="11"/>
        <color rgb="FF000000"/>
        <rFont val="Times New Roman"/>
        <family val="1"/>
        <charset val="204"/>
      </rPr>
      <t xml:space="preserve"> Перечень наименований показателей и их нумерация формируются по аналогии с такой структурой, указанной в пунктах, номера которых начинаются с цифры 1.</t>
    </r>
  </si>
  <si>
    <r>
      <rPr>
        <vertAlign val="superscript"/>
        <sz val="11"/>
        <color rgb="FF000000"/>
        <rFont val="Times New Roman"/>
        <family val="1"/>
        <charset val="204"/>
      </rPr>
      <t>5)</t>
    </r>
    <r>
      <rPr>
        <sz val="11"/>
        <color rgb="FF000000"/>
        <rFont val="Times New Roman"/>
        <family val="1"/>
        <charset val="204"/>
      </rPr>
      <t xml:space="preserve"> При необходимости указания единиц измерения отличных от МВт, МВА и км вместо слова «Другое» указывается наименование иной единицы измерения.</t>
    </r>
  </si>
  <si>
    <t>Раздел 3. Оценка расходов на технологическое присоединение к электрическим сетям энергопринимающих устройств потребителей максимальной мощностью до 150 кВт включительно</t>
  </si>
  <si>
    <t>Фактические значения показателей мощности, протяженности, кВт (км)</t>
  </si>
  <si>
    <r>
      <rPr>
        <sz val="12"/>
        <color rgb="FF000000"/>
        <rFont val="Times New Roman"/>
        <family val="1"/>
        <charset val="204"/>
      </rPr>
      <t>Среднее за 3 года значение фактических показателей мощности, протяженности, кВт (км)</t>
    </r>
    <r>
      <rPr>
        <vertAlign val="superscript"/>
        <sz val="12"/>
        <color rgb="FF000000"/>
        <rFont val="Times New Roman"/>
        <family val="1"/>
        <charset val="204"/>
      </rPr>
      <t>1)</t>
    </r>
  </si>
  <si>
    <t>Значения стандартизированных ставок за год 2016, тыс. рублей</t>
  </si>
  <si>
    <t>Индекс сметной стоимости</t>
  </si>
  <si>
    <r>
      <rPr>
        <sz val="12"/>
        <color rgb="FF000000"/>
        <rFont val="Times New Roman"/>
        <family val="1"/>
        <charset val="204"/>
      </rPr>
      <t>Плановые значения стоимости на год 2017</t>
    </r>
    <r>
      <rPr>
        <vertAlign val="superscript"/>
        <sz val="12"/>
        <color rgb="FF000000"/>
        <rFont val="Times New Roman"/>
        <family val="1"/>
        <charset val="204"/>
      </rPr>
      <t>6)</t>
    </r>
    <r>
      <rPr>
        <sz val="12"/>
        <color rgb="FF000000"/>
        <rFont val="Times New Roman"/>
        <family val="1"/>
        <charset val="204"/>
      </rPr>
      <t>, 
тыс. рублей</t>
    </r>
    <r>
      <rPr>
        <vertAlign val="superscript"/>
        <sz val="12"/>
        <color rgb="FF000000"/>
        <rFont val="Times New Roman"/>
        <family val="1"/>
        <charset val="204"/>
      </rPr>
      <t>2)</t>
    </r>
  </si>
  <si>
    <r>
      <rPr>
        <sz val="12"/>
        <color rgb="FF000000"/>
        <rFont val="Times New Roman"/>
        <family val="1"/>
        <charset val="204"/>
      </rPr>
      <t>Группа инвестиционных проектов «Технологическое присоединение энергопринимающих устройств потребителей максимальной мощностью до 15 кВт включительно, всего»</t>
    </r>
    <r>
      <rPr>
        <vertAlign val="superscript"/>
        <sz val="12"/>
        <color rgb="FF000000"/>
        <rFont val="Times New Roman"/>
        <family val="1"/>
        <charset val="204"/>
      </rPr>
      <t>4)</t>
    </r>
    <r>
      <rPr>
        <sz val="12"/>
        <color rgb="FF000000"/>
        <rFont val="Times New Roman"/>
        <family val="1"/>
        <charset val="204"/>
      </rPr>
      <t xml:space="preserve"> [п. 1.1.1+п. 1.1.2+п. 1.1.3+
п. 1.1.4+п. 1.1.5]:</t>
    </r>
  </si>
  <si>
    <t>строительство воздушных линий, на уровне напряжения 0.4-10 кВ</t>
  </si>
  <si>
    <r>
      <rPr>
        <sz val="12"/>
        <color rgb="FF000000"/>
        <rFont val="Times New Roman"/>
        <family val="1"/>
        <charset val="204"/>
      </rPr>
      <t>строительство воздушных линий, на уровне напряжения 0.4 кВ (сечение СИП 2 3х50+1х54.6 мм</t>
    </r>
    <r>
      <rPr>
        <sz val="12"/>
        <color rgb="FF000000"/>
        <rFont val="Calibri"/>
        <family val="2"/>
        <charset val="204"/>
      </rPr>
      <t>²</t>
    </r>
    <r>
      <rPr>
        <sz val="10.199999999999999"/>
        <color rgb="FF000000"/>
        <rFont val="Times New Roman"/>
        <family val="1"/>
        <charset val="204"/>
      </rPr>
      <t>)</t>
    </r>
  </si>
  <si>
    <r>
      <rPr>
        <sz val="12"/>
        <color rgb="FF000000"/>
        <rFont val="Times New Roman"/>
        <family val="1"/>
        <charset val="204"/>
      </rPr>
      <t>строительство воздушных линий, на уровне напряжения 0.4 кВ (сечение СИП 4 4х16 мм</t>
    </r>
    <r>
      <rPr>
        <sz val="12"/>
        <color rgb="FF000000"/>
        <rFont val="Calibri"/>
        <family val="2"/>
        <charset val="204"/>
      </rPr>
      <t>²</t>
    </r>
    <r>
      <rPr>
        <sz val="10.199999999999999"/>
        <color rgb="FF000000"/>
        <rFont val="Times New Roman"/>
        <family val="1"/>
        <charset val="204"/>
      </rPr>
      <t>)</t>
    </r>
  </si>
  <si>
    <r>
      <rPr>
        <sz val="12"/>
        <color rgb="FF000000"/>
        <rFont val="Times New Roman"/>
        <family val="1"/>
        <charset val="204"/>
      </rPr>
      <t>строительство воздушных линий, на уровне напряжения 0.4 кВ (сечение СИП 2 4х70 мм</t>
    </r>
    <r>
      <rPr>
        <sz val="12"/>
        <color rgb="FF000000"/>
        <rFont val="Calibri"/>
        <family val="2"/>
        <charset val="204"/>
      </rPr>
      <t>²</t>
    </r>
    <r>
      <rPr>
        <sz val="10.199999999999999"/>
        <color rgb="FF000000"/>
        <rFont val="Times New Roman"/>
        <family val="1"/>
        <charset val="204"/>
      </rPr>
      <t>)</t>
    </r>
  </si>
  <si>
    <t>строительство воздушных линий, на уровне напряжения 10 кВ (сечение СИП 3 3х95 мм²)</t>
  </si>
  <si>
    <t xml:space="preserve">строительство кабельных линий, на уровне напряжения i </t>
  </si>
  <si>
    <t xml:space="preserve">строительство пунктов секционирования, на уровне напряжения i и (или) диапазоне мощности j  </t>
  </si>
  <si>
    <t xml:space="preserve">строительство комплектных трансформаторных подстанций (КТП), распределительных трансформаторных подстанций (РТП) с уровнем напряжения до 35 кВ,  на уровне напряжения i и (или) диапазоне мощности j  </t>
  </si>
  <si>
    <t>строительство центров питания, подстанций уровнем напряжения 35 кВ и выше (ПС), на уровне напряжения i и (или) диапазоне мощности j</t>
  </si>
  <si>
    <r>
      <rPr>
        <sz val="12"/>
        <color rgb="FF000000"/>
        <rFont val="Times New Roman"/>
        <family val="1"/>
        <charset val="204"/>
      </rPr>
      <t>Группа инвестиционных проектов «Технологическое присоединение энергопринимающих устройств потребителей максимальной мощностью  до 150 кВт включительно, всего»</t>
    </r>
    <r>
      <rPr>
        <vertAlign val="superscript"/>
        <sz val="12"/>
        <color rgb="FF000000"/>
        <rFont val="Times New Roman"/>
        <family val="1"/>
        <charset val="204"/>
      </rPr>
      <t>5)</t>
    </r>
    <r>
      <rPr>
        <sz val="12"/>
        <color rgb="FF000000"/>
        <rFont val="Times New Roman"/>
        <family val="1"/>
        <charset val="204"/>
      </rPr>
      <t xml:space="preserve"> [п. 1.2.1+п. 1.2.2+п. 1.2.3+
п. 1.2.4+п. 1.2.5]</t>
    </r>
  </si>
  <si>
    <t>строительство воздушных линий, на уровне напряжения i</t>
  </si>
  <si>
    <r>
      <rPr>
        <sz val="11"/>
        <color rgb="FF000000"/>
        <rFont val="Times New Roman"/>
        <family val="1"/>
        <charset val="204"/>
      </rPr>
      <t>…</t>
    </r>
    <r>
      <rPr>
        <vertAlign val="superscript"/>
        <sz val="11"/>
        <color rgb="FF000000"/>
        <rFont val="Times New Roman"/>
        <family val="1"/>
        <charset val="204"/>
      </rPr>
      <t>7)</t>
    </r>
  </si>
  <si>
    <r>
      <rPr>
        <vertAlign val="superscript"/>
        <sz val="11"/>
        <color rgb="FF000000"/>
        <rFont val="Times New Roman"/>
        <family val="1"/>
        <charset val="204"/>
      </rPr>
      <t xml:space="preserve">1) </t>
    </r>
    <r>
      <rPr>
        <sz val="11"/>
        <color rgb="FF000000"/>
        <rFont val="Times New Roman"/>
        <family val="1"/>
        <charset val="204"/>
      </rPr>
      <t>Определяется как (столбец ст. 3+ст. 4+ст. 5)/3.</t>
    </r>
  </si>
  <si>
    <r>
      <rPr>
        <vertAlign val="superscript"/>
        <sz val="11"/>
        <color rgb="FF000000"/>
        <rFont val="Times New Roman"/>
        <family val="1"/>
        <charset val="204"/>
      </rPr>
      <t xml:space="preserve">2) </t>
    </r>
    <r>
      <rPr>
        <sz val="11"/>
        <color rgb="FF000000"/>
        <rFont val="Times New Roman"/>
        <family val="1"/>
        <charset val="204"/>
      </rPr>
      <t>Определяется как ст. 6*ст. 7*ст. 8/1000, за исключением пункта п. 1.1 и п. 1.2 (Группа инвестиционных проектов «Технологическое присоединение энергопринимающих устройств потребителей максимальной мощностью до 15 кВт включительно, всего» и Группа инвестиционных проектов «Технологическое присоединение энергопринимающих устройств потребителей максимальной мощностью от 15 до 150 кВт включительно, всего»).</t>
    </r>
  </si>
  <si>
    <r>
      <rPr>
        <vertAlign val="superscript"/>
        <sz val="11"/>
        <color rgb="FF000000"/>
        <rFont val="Times New Roman"/>
        <family val="1"/>
        <charset val="204"/>
      </rPr>
      <t xml:space="preserve">4) </t>
    </r>
    <r>
      <rPr>
        <sz val="11"/>
        <color rgb="FF000000"/>
        <rFont val="Times New Roman"/>
        <family val="1"/>
        <charset val="204"/>
      </rPr>
      <t>В п. 1.1 в столбцах 3, 4, 5 и 9 указывются значения, определяемые как сумма значений, указанных в пунктах 1.1.1—1.1.5 соответствующих столбцов.</t>
    </r>
  </si>
  <si>
    <r>
      <rPr>
        <vertAlign val="superscript"/>
        <sz val="11"/>
        <color rgb="FF000000"/>
        <rFont val="Times New Roman"/>
        <family val="1"/>
        <charset val="204"/>
      </rPr>
      <t xml:space="preserve">5) </t>
    </r>
    <r>
      <rPr>
        <sz val="11"/>
        <color rgb="FF000000"/>
        <rFont val="Times New Roman"/>
        <family val="1"/>
        <charset val="204"/>
      </rPr>
      <t xml:space="preserve"> В п. 1.2 в столбцах 3, 4, 5 и 9 указывются значения, определяемые как сумма значений, указанных в пунктах 1.2.1—1.2.5 соответствующих столбцов.</t>
    </r>
  </si>
  <si>
    <r>
      <rPr>
        <vertAlign val="superscript"/>
        <sz val="11"/>
        <color rgb="FF000000"/>
        <rFont val="Times New Roman"/>
        <family val="1"/>
        <charset val="204"/>
      </rPr>
      <t>6)</t>
    </r>
    <r>
      <rPr>
        <sz val="11"/>
        <color rgb="FF000000"/>
        <rFont val="Times New Roman"/>
        <family val="1"/>
        <charset val="204"/>
      </rPr>
      <t xml:space="preserve"> Словосочетания вида «год X», «год (X–1)» заменяются указанием года (четыре цифры и слово «год» в соответствующем падеже), который определяется как год, в котором сетевой организацией раскрывается информация об инвестиционной программе (о проекте инвестиционной программе и (или) изменений, вносимых в инвестиционную программу) минус количество лет, равных числу указанному в словосочетании после знака «–».</t>
    </r>
  </si>
  <si>
    <r>
      <rPr>
        <vertAlign val="superscript"/>
        <sz val="11"/>
        <color rgb="FF000000"/>
        <rFont val="Times New Roman"/>
        <family val="1"/>
        <charset val="204"/>
      </rPr>
      <t>7)</t>
    </r>
    <r>
      <rPr>
        <sz val="11"/>
        <color rgb="FF000000"/>
        <rFont val="Times New Roman"/>
        <family val="1"/>
        <charset val="204"/>
      </rPr>
      <t xml:space="preserve"> Перечень наименований показателей и их нумерация формируются по аналогии с такой структурой, указанной в пунктах, номера которых начинаются с цифры 1.</t>
    </r>
  </si>
  <si>
    <t>Приложение  № 12</t>
  </si>
  <si>
    <t>Форма 12. Краткое описание инвестиционной программы. Обоснование необходимости реализации инвестиционных проектов</t>
  </si>
  <si>
    <t>Идентифика-
тор инвестицион-ного проекта</t>
  </si>
  <si>
    <t>Год ввода в эксплуатацию трансформаторной или иной подстанции, линии электропередачи 
(до реализации инвестиционного проекта)</t>
  </si>
  <si>
    <t>Показатель  оценки технического состояния</t>
  </si>
  <si>
    <t>Показатель оценки последствий отказа</t>
  </si>
  <si>
    <t>Год определения показателей оценки технического состояния и последствий отказа</t>
  </si>
  <si>
    <t>Инвестиционным проектом предусматривается выполнение:</t>
  </si>
  <si>
    <t>Реализация инвестиционного проекта обуславливается необходимостью выполнения требований:</t>
  </si>
  <si>
    <t>Инвестиционным проектом осуществляются  мероприятия по энергосбережению и повышению энергетической эффективности, предусмотренные утвержденной программой в области энергосбережения и повышения энергетической эффективности и
 обеспечивающие достижение утвержденных целевых показателей энергосбережения и повышения энергетической эффективности
(+; –)</t>
  </si>
  <si>
    <t xml:space="preserve">Инвестиционным проектом осуществляются  обязательные мероприятия по энергосбережению и повышению энергетической эффективности, предусмотренные утвержденной программой в области энергосбережения и повышения энергетической эффективности
(+; –)
</t>
  </si>
  <si>
    <t>Наименование трансформаторной или иной подстанции, линии электропередачи (участка линии электропередачи), реконструкция (модернизация или техническое перевооружение) которой осуществляется в рамках инвестиционного проекта</t>
  </si>
  <si>
    <t>Нагрузка по результатам контрольных замеров трансформаторной или иной подстанции, реконструкция (модернизация, техническое перевооружение, которой предусматривается инвестиционным проектом)</t>
  </si>
  <si>
    <t>Максимальная мощность энергопринимающих устройств потребителей услуг  по документам о технологическом присоединении</t>
  </si>
  <si>
    <t>Мощность трансформаторной или иной подстанции, реконструкция (модернизация или техническое перевооружение) которой осуществляется в рамках инвестиционного проекта</t>
  </si>
  <si>
    <t>Проектный высший класс напряжения (рабочее высшее  напряжение), кВ</t>
  </si>
  <si>
    <t>Задачи, решаемые в рамках реализации инвестиционного проекта</t>
  </si>
  <si>
    <t>Неудовлетворительное техническое состояние подтверждается  результатами:</t>
  </si>
  <si>
    <t>противоаварийных мероприятий, предусмотренных актами о расследовании причин аварии (реквизиты актов)</t>
  </si>
  <si>
    <t xml:space="preserve">предписаний федерального органа исполнительной власти, уполномоченного на осуществление федерального государственного энергетического надзора вынесенных по результатам расследования причин аварий (реквизиты предписаний)
</t>
  </si>
  <si>
    <t>иных  предписаний федерального органа исполнительной власти, уполномоченного на осуществление федерального государственного энергетического надзора (реквизиты предписаний)</t>
  </si>
  <si>
    <t>предписаний иных органов государственной власти (указать наименования органов исполнительной власти)</t>
  </si>
  <si>
    <t>всего, МВхА</t>
  </si>
  <si>
    <t>всего за вычетом мощности  наиболее крупного (авто-) трансформатора, МВхА</t>
  </si>
  <si>
    <t>всего, Мвар</t>
  </si>
  <si>
    <t>законодательства Российской Федерации (+; –)</t>
  </si>
  <si>
    <t>регламентов рынков электрической энергии  (+; –)</t>
  </si>
  <si>
    <t>До</t>
  </si>
  <si>
    <t>После</t>
  </si>
  <si>
    <t>технического освидетельст-вования (+; –)</t>
  </si>
  <si>
    <t>технического обследования (+; –)</t>
  </si>
  <si>
    <t>Технологических нарушений не было</t>
  </si>
  <si>
    <t>Предписаний не было</t>
  </si>
  <si>
    <t>–</t>
  </si>
  <si>
    <t>ГПП 110/10 кВ "Висмут"</t>
  </si>
  <si>
    <t>ВЛ-0,4 кВ от ТП 10/0,4 кВ 203 по  ул.1-ый Первомайский переулок, ул.Красноармейская, ул.Ломоносова, ул.Байкузова ГП Рузаевка</t>
  </si>
  <si>
    <t>Замена неизолированного  провода на СИП, замена деревянных опор на ж/б</t>
  </si>
  <si>
    <t>+</t>
  </si>
  <si>
    <t>ВЛ-0,4 кВ от ТП 10/0,4 кВ №201 по ул.1-ый Первомайский переулок, ул.Петрова  ГП Рузаевка</t>
  </si>
  <si>
    <t>ВЛ-0,4 кВ от ТП 10/0,4 кВ №208 по ул.Беднодемьяновская, ул.1-ый Первомайский переулок, ул.Красноармейский переулок, ул.Ст.Разина  ГП Рузаевка  ГП Рузаевка</t>
  </si>
  <si>
    <t>ВЛ-0,4 кВ от ТП 10/0,4 кВ №205 по ул.Байкузова, ул.Чехова, ул.Пер.Байкузова, ул.Горького ГП Рузаевка</t>
  </si>
  <si>
    <t>ВЛ-0,4 кВ от ТП 10/0,4 кВ №226 по ул.Горького ГП Рузаевка</t>
  </si>
  <si>
    <t>ВЛ-0,4 кВ от ТП 10/0,4 кВ №314 по ул.Горького, ул.Кутузова. Ул.Суворова, ул.Байкузова, ул.Полежаева ГП Рузаевка</t>
  </si>
  <si>
    <t>ВЛ-0,4 кВ от ТП 10/0,4 кВ №304 по ул.Ставского, ул.Нагорная. ул.Ухтомского, ул.Гагарига, ул.Куйбышева ГП Рузаевка</t>
  </si>
  <si>
    <t>ВЛ-0,4 кВ от ТП 10/0,4 кВ №308 по ул.Ново-Базарная ГП Рузаевка</t>
  </si>
  <si>
    <t>ВЛ-0,4 кВ от ТП 10/0,4 кВ №311 по ул.Зеленая, ул.Пионерская  ГП Рузаевка</t>
  </si>
  <si>
    <t>ВЛ-0,4 кВ от ТП 10/0,4 кВ №313 по ул.Зеленая, ул.Красноармейская ГП Рузаевка</t>
  </si>
  <si>
    <t>ВЛ-0,4 кВ от ТП 10/0,4 кВ №117 по ул. Пролетарская  ГП Рузаевка</t>
  </si>
  <si>
    <t xml:space="preserve">ВЛ-10 кВ  №321 (от ТП 10/0,4 кВ №320 до ТП 10/0,4 кВ №321) </t>
  </si>
  <si>
    <t>Демонтаж воздушных линий электропередачи и перевод их в кабельные линии</t>
  </si>
  <si>
    <t>ВЛ-10 кВ  №114, от ТП 10/0,4 кВ №110 до ТП 10/0,4 кВ №114</t>
  </si>
  <si>
    <t>ВЛ-10  кВ №311, от ТП 10/0,4 кВ №332 до ТП 10/0,4 кВ №311</t>
  </si>
  <si>
    <t>Внедрение автоматизированной системы технического учета электроэнергии (АСТУЭ) в количестве 312 шт.</t>
  </si>
  <si>
    <t>ТП-104. ТП-204. ТП-111. ТП-203. ТП-ЦРП. ТП-105. ТП-302</t>
  </si>
  <si>
    <t>Установка АСТУЭ</t>
  </si>
  <si>
    <t>Устройство скатной крыши. Снижение эксплуатационных затрат на эксплуатацию здания</t>
  </si>
  <si>
    <t>ГПП 110/10 кВ «ЛАЛ»</t>
  </si>
  <si>
    <t>Устройство бетонных полов, вентиляции, системы отопления</t>
  </si>
  <si>
    <t>Замена регистров водяного отопления на электрические инвекторы.</t>
  </si>
  <si>
    <t>Приложение  № 13</t>
  </si>
  <si>
    <t>Форма 13. Краткое описание инвестиционной программы. Обоснование необходимости реализации инвестиционных проектов</t>
  </si>
  <si>
    <t xml:space="preserve">                                              полное наименование субъекта электроэнергетики</t>
  </si>
  <si>
    <t>Планируемый в инвестиционной программе срок постановки объектов электросетевого хозяйства под напряжение (включения объектов капитального строительства для проведения пусконаладочных работ), год</t>
  </si>
  <si>
    <t>Планируемый в инвестиционной программе срок ввода объектов электросетевого хозяйства (объектов теплоснабжения) в эксплуатацию, год</t>
  </si>
  <si>
    <r>
      <rPr>
        <sz val="10"/>
        <rFont val="Times New Roman"/>
        <family val="1"/>
        <charset val="204"/>
      </rPr>
      <t>Срок ввода объектов электросетевого хозяйства в соответствии со схемой и программой развития Единой энергетической системы России, утвержденными в год (X–1)</t>
    </r>
    <r>
      <rPr>
        <vertAlign val="superscript"/>
        <sz val="10"/>
        <rFont val="Times New Roman"/>
        <family val="1"/>
        <charset val="204"/>
      </rPr>
      <t xml:space="preserve">1)
</t>
    </r>
    <r>
      <rPr>
        <sz val="10"/>
        <rFont val="Times New Roman"/>
        <family val="1"/>
        <charset val="204"/>
      </rPr>
      <t>(срок ввода объекта теплоснабжения в соответствии со схемой теплоснабжения поселения, городского округа с численностью населения пятьсот тысяч человек и более или города федерального значения, утвержденной федеральным органом исполнительной власти), год</t>
    </r>
  </si>
  <si>
    <r>
      <rPr>
        <sz val="10"/>
        <rFont val="Times New Roman"/>
        <family val="1"/>
        <charset val="204"/>
      </rPr>
      <t>Схема и программа развития электроэнергетики субъекта Российской Федерации, утвержденные в год (X–1)</t>
    </r>
    <r>
      <rPr>
        <vertAlign val="superscript"/>
        <sz val="10"/>
        <rFont val="Times New Roman"/>
        <family val="1"/>
        <charset val="204"/>
      </rPr>
      <t xml:space="preserve">1) </t>
    </r>
    <r>
      <rPr>
        <sz val="10"/>
        <rFont val="Times New Roman"/>
        <family val="1"/>
        <charset val="204"/>
      </rPr>
      <t>(схема теплоснабжения поселения (городского округа), утвержденная органом местного самоуправления)</t>
    </r>
  </si>
  <si>
    <t>Реализация инвестиционного проекта предусматривается решением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 –)</t>
  </si>
  <si>
    <r>
      <rPr>
        <sz val="10"/>
        <rFont val="Times New Roman"/>
        <family val="1"/>
        <charset val="204"/>
      </rPr>
      <t>Срок ввода объекта в эксплуатацию, предусмотренный схемой и программой развития электроэнергетики субъекта Российской Федерации, утвержденные в год (X–1)</t>
    </r>
    <r>
      <rPr>
        <vertAlign val="superscript"/>
        <sz val="10"/>
        <rFont val="Times New Roman"/>
        <family val="1"/>
        <charset val="204"/>
      </rPr>
      <t>1)</t>
    </r>
    <r>
      <rPr>
        <sz val="10"/>
        <rFont val="Times New Roman"/>
        <family val="1"/>
        <charset val="204"/>
      </rPr>
      <t xml:space="preserve"> 
(схемой теплоснабжения поселения (городского округа), утвержденной органом местного самоуправления), год</t>
    </r>
  </si>
  <si>
    <t>Реквизиты решения  высшего должностного лица (руководителя высшего исполнительного органа государственной власти) субъекта Российской Федерации
 и указание на структурные единицы   схемы и программы (реквизиты решения  органа местного самоуправления об утверждении схемы теплоснабжения
 и указание на структурные единицы      схемы теплоснабжения)</t>
  </si>
  <si>
    <t>1</t>
  </si>
  <si>
    <t>Инвестиционные проекты, реализация которых обуславливается схемами и программами перспективного развития электроэнергетики, всего, в том числе:</t>
  </si>
  <si>
    <t>Наименование инвестиционного проекта</t>
  </si>
  <si>
    <t>Приложение  № 14</t>
  </si>
  <si>
    <t>Форма 14. Краткое описание инвестиционной программы. Обоснование необходимости реализации инвестиционных проектов</t>
  </si>
  <si>
    <t>Наименование документа, обосновывающего оценку полной стоимости инвестиционного проекта</t>
  </si>
  <si>
    <t>Финансирование капитальных вложений в прогнозных ценах соответствующих лет итого за период реализации инвестиционной программы, млн рублей (с НДС)</t>
  </si>
  <si>
    <t>Освоение капитальных вложений в прогнозных ценах соответствующих лет итого за период реализации инвестиционной программы, млн рублей  (без НДС)</t>
  </si>
  <si>
    <t>Принятие основных средств (нематериальных активов) к бухгалтерскому учету</t>
  </si>
  <si>
    <t>Задачи, решаемые в рамках инвестиционного проекта</t>
  </si>
  <si>
    <t>Идентификатор инвестиционного проекта, для целей реализации которого инвестиционным проектом предусматривается покупка земельного участка</t>
  </si>
  <si>
    <t>Характеристики объектов инвестиционной деятельности</t>
  </si>
  <si>
    <t>Мощность трансформаторной подстанции, МВА</t>
  </si>
  <si>
    <t>Протяженность линии электропередач, км</t>
  </si>
  <si>
    <t>бюджетов субъектов Российской Федерации</t>
  </si>
  <si>
    <t>Год принятия к бухгалтерскому учету</t>
  </si>
  <si>
    <t>Первоначальная стоимость, млн рублей</t>
  </si>
  <si>
    <t>значение до</t>
  </si>
  <si>
    <t>значение после</t>
  </si>
  <si>
    <t>16.1.1</t>
  </si>
  <si>
    <t>16.1.2</t>
  </si>
  <si>
    <t>16.2.1</t>
  </si>
  <si>
    <t>16.2.2</t>
  </si>
  <si>
    <t>Обновление автотранспортного парка</t>
  </si>
  <si>
    <t>договор финансовой аренды (лизинга) №033-13 от 23.08.2013</t>
  </si>
  <si>
    <t>Обновление парка спецтехики</t>
  </si>
  <si>
    <t>договор финансовой аренды (лизинга) №004-17 от 13.03.2017</t>
  </si>
  <si>
    <t>договор финансовой аренды (лизинга) №005-17 от 13.03.2017</t>
  </si>
  <si>
    <t>договор финансовой аренды (лизинга) №018-17 от 04.05.2017</t>
  </si>
  <si>
    <t>договор финансовой аренды (лизинга) №019-17 от 04.05.2017</t>
  </si>
  <si>
    <t>Коммерческое предложение</t>
  </si>
  <si>
    <t>оптимизация и усовершенствование рабочего процесса</t>
  </si>
  <si>
    <t>Монтаж оборудования системы телемеханики на ГПП 110/10 кВ Висмут и ЛАЛ с выводом сиглалов на ДП РЭС</t>
  </si>
  <si>
    <t>Приложение  № 15</t>
  </si>
  <si>
    <t>Форма 15. Краткое описание инвестиционной программы. Обоснование необходимости реализации инвестиционных проектов</t>
  </si>
  <si>
    <t>Наличие заключенного договора о подключении к системам теплоснабжения</t>
  </si>
  <si>
    <t>Размер платы за подключение в соответствии с договором о подключении к системам теплоснабжения, млн рублей</t>
  </si>
  <si>
    <t>Сроки осуществления мероприятий по подключению</t>
  </si>
  <si>
    <t>Присоединение источников тепловой энергии или тепловых сетей к системам теплоснабжения</t>
  </si>
  <si>
    <t>Наименование объекта теплоснабжения, реконструкция (модернизация или техническое перевооружение) которого осуществляется в рамках инвестиционного проекта</t>
  </si>
  <si>
    <t>Фактическая тепловая мощность, нагрузка (расход теплоносителя) объекта теплоснабжения, Гкал/ч (т/ч)</t>
  </si>
  <si>
    <t>Тепловая мощность объекта теплоснабжения (производительность насосной станции, диаметр тепловых сетей), строительство (реконструкция) которого осуществляется в рамках инвестиционного проекта</t>
  </si>
  <si>
    <t>Схема теплоснабжения</t>
  </si>
  <si>
    <t>Идентификаторы инвестиционных проектов, предусматривающих выполнение мероприятий по подключению к системам теплоснабжения, которые содержатся в качестве ее обязательства по строительству, реконструкции, модернизации и (или) техническому перевооружению источников тепловой энергии и (или) тепловых сетей в целях подключения теплопотребляющих установок потребителей тепловой энергии к системе теплоснабжения, за исключением мероприятий по подключению к системе теплоснабжения от существующих тепловых сетей или источников тепловой энергии  до точек подключения соответствующих теплопотребляющих установок потребителей, в договоре о подключении к системам теплоснабжения, указанном в столбцах 4 и 5</t>
  </si>
  <si>
    <t>Реквизиты договоров о подключении к системам теплоснабжения, предусматривающих  в технических условиях обязанности сетевой организации по  выполнению мероприятий инвестиционного проекта в качестве мероприятий по подключению теплопотребляющих установок потребителей тепловой энергии от существующих тепловых сетей или источников тепловой энергии сетевой организации до точек подключения соответствующих теплопотребляющих установок потребителей</t>
  </si>
  <si>
    <t>Количество заключенных договоров о подключении к системам теплоснабжения, предусматривающих  в технических условиях обязанности сетевой организации по выполнению мероприятий инвестиционного проекта по строительству, реконструкции, модернизации и (или) техническому перевооружению источников тепловой энергии и (или) тепловых сетей в целях подключения теплопотребляющих установок потребителей тепловой энергии к системе теплоснабжения (за исключением мероприятий от существующих тепловых сетей или источников тепловой энергии сетевой организации до точек подключения соответствующих теплопотребляющих установок потребителей)</t>
  </si>
  <si>
    <t>Срок осуществления мероприятий по подключению, выполняемых в рамках инвестиционного проекта  в соответствии с договором о подключении к системам теплоснабжения</t>
  </si>
  <si>
    <t>Планируемый в инвестиционной программе срок включения объектов капитального строительства для проведения пусконаладочных работ</t>
  </si>
  <si>
    <t>Планируемый в инвестиционной программе срок ввода  объектов теплоснабжения  в эксплуатацию, год</t>
  </si>
  <si>
    <t>Планируемый в инвестиционной программе срок принятия законченных строительством объектов теплоснабжения к бухгалтерскому учету, год</t>
  </si>
  <si>
    <t>Наименование  подключаемых объектов теплоснабжения</t>
  </si>
  <si>
    <t>Наименование заявителя по договору о подключении к системам теплоснабжения объекта теплоснабжения</t>
  </si>
  <si>
    <t>Мощность (нагрузка) подключенных объектов теплоснабжения  по документам, подтверждающим подключение объектов теплоснабжения к системе теплоснабжения, Гкал/ч</t>
  </si>
  <si>
    <t>всего, Гкал/ч (т/ч, мм)</t>
  </si>
  <si>
    <t>всего за вычетом мощности  наиболее крупного источника тепловой энергии (насосного агрегата), Гкал/ч (т/ч)</t>
  </si>
  <si>
    <t>Срок ввода объекта теплоснабжения в соответствии со схемой теплоснабжения поселения, городского округа или города федерального значения, утвержденной федеральным органом исполнительной власти или органом местного самоуправления, год</t>
  </si>
  <si>
    <t>Реквизиты решения  федерального органа исполнительной власти, органа местного самоуправления об утверждении схемы теплоснабжения
 и соответствующих положений  схемы теплоснабжения</t>
  </si>
  <si>
    <t>Приложение  № 16</t>
  </si>
  <si>
    <t>Форма 16. Краткое описание инвестиционной программы. Обоснование необходимости реализации инвестиционных проектов</t>
  </si>
  <si>
    <t>Инвестиционная программа _______________________________________________</t>
  </si>
  <si>
    <t>Год раскрытия информации: _________ год</t>
  </si>
  <si>
    <t xml:space="preserve"> Номер группы инвести-ционных проектов</t>
  </si>
  <si>
    <t>Год ввода в эксплуатацию объекта теплоснабжения, объекта по производству электрической энергии
(до реализации инвестиционного проекта)</t>
  </si>
  <si>
    <t>Наименование объекта теплоснабжения (объекта по производству электрической энергии), реконструкция (модернизация или техническое перевооружение) которого осуществляется в рамках инвестиционного проекта</t>
  </si>
  <si>
    <t>Фактическая тепловая нагрузка (расход теплоносителя) объекта теплоснабжения, Гкал/ч (т/ч)</t>
  </si>
  <si>
    <t>Мощность объекта теплоснабжения (производительность насосной станции, диаметр тепловых сетей), строительство (реконструкция) которого осуществляется в рамках инвестиционного проекта</t>
  </si>
  <si>
    <t>Задачи, решаемые в рамках реализации инвестицион-ного проекта</t>
  </si>
  <si>
    <t>Необходимость замены физически изношенного оборудования подтверждается  результатами:</t>
  </si>
  <si>
    <t>законода-тельства Российской Федерации (+; –)</t>
  </si>
  <si>
    <t>ВСЕГО в пересечении инвестиционной программе, в том числе:</t>
  </si>
  <si>
    <t>Замена ОД КЗ на вакуумные выключатели в ячейке 110 кВ ГПП «Висмут» в количестве 2 шт.</t>
  </si>
  <si>
    <t>Реконструкция линии электропередачи напряжением 0,4 кВ от ТП 10/0,4 кВ №324 по ул. Крупской ГП Рузаевка протяженностью 1,2 км</t>
  </si>
  <si>
    <t>Реконструкция линии электропередачи напряжением 0,4 кВ от ТП 10/0,4 кВ №222 по ул. 5-ый Закирпичный переулок ГП Рузаевка протяженностью 0,54 км</t>
  </si>
  <si>
    <t>Реконструкция линии электропередачи напряжением 0,4 кВ от ТП 10/0,4 кВ №309 по ул.Октябрьская ГП Рузаевка протяженностью 0,9 км</t>
  </si>
  <si>
    <t>Реконструкция линии электропередачи напряжением 0,4 кВ от ТП 10/0,4 кВ №1201 по ул.Мира ГП Рузаевка протяженностью 0,9 км</t>
  </si>
  <si>
    <t>Реконструкция линии электропередачи напряжением 0,4 кВ от ТП 10/0,4 кВ №32 по ул.Пер.Титова ГП Рузаевка протяженностью 0,7 км</t>
  </si>
  <si>
    <t>Реконструкция линии электропередачи напряжением 10кВ №311 (отпайка на ТП 10/0,4 кВ №309) и перевод ее в кабельную линию протяженностью 0,17 км</t>
  </si>
  <si>
    <t>Реконструкция линии электропередачи напряжением 10кВ №114, от ТП 10/0,4 кВ №110 до ТП 10/0,4 кВ №114 протяженностью 0,4 км</t>
  </si>
  <si>
    <t>Реконструкция линии электропередачи напряжением 10кВ №311, от ТП 10/0,4 кВ №332 до ТП 10/0,4 кВ №311 протяженностью 0,8 км</t>
  </si>
  <si>
    <t xml:space="preserve">Устройство шатровой крыши здания РПБ РЭС </t>
  </si>
  <si>
    <t>Реконструкция здания «Маслохозяйства» ГПП «ЛАЛ»</t>
  </si>
  <si>
    <t>Строительство КТП 10/0,4 кВ по ул.Тургенева ГП Рузаевка мощностью 250 кВА</t>
  </si>
  <si>
    <t>Строительство КТП 10/0,4 кВ по ул.Лермонтова, 18 ГП Рузаевка мощностью 250 кВА</t>
  </si>
  <si>
    <t>Строительство КТП 10/0,4 кВ по ул.Лермонтова, 71 ГП Рузаевка мощностью 250 кВА</t>
  </si>
  <si>
    <t>Строительство КТП 10/0,4 кВ по ул.Байкузова, 5 ГП Рузаевка мощностью 250 кВА</t>
  </si>
  <si>
    <t>Строительство КТП 10/0,4 кВ в пересечении ул.Луначарского – ул. Пушкина ГП Рузаевка мощностью 250 кВА</t>
  </si>
  <si>
    <t>Строительство КТП 10/0,4 кВ в пересечении ул. Зеленая – ул. Беднодемьяновская ГП Рузаевка мощностью 250 кВА</t>
  </si>
  <si>
    <t>Строительство КТП 10/0,4 кВ по ул.2-ой Закирпичный переулок, 16 ГП Рузаевка мощностью 250 кВА</t>
  </si>
  <si>
    <t>Строительство КТП 10/0,4 кВ по ул.Мельничная 48 ГП Рузаевка мощностью 250 кВА</t>
  </si>
  <si>
    <t>Строительство КТП 10/0,4 кВ в пересечении ул. Ленина – ул. Кирова ГП Рузаевка  мощностью 250 кВА</t>
  </si>
  <si>
    <t>Строительство КТП 10/0,4 кВ по ул.Толбухина ГП Рузаевка мощностью 100 кВА</t>
  </si>
  <si>
    <t>Строительство КТП 10/0,4 кВ в пересечении ул.Фадеева – ул. Макаренко ГП Рузаевка мощностью 250 кВА</t>
  </si>
  <si>
    <t>Строительство КТП 10/0,4 кВ в пересечении ул.Первомайская – ул. Закирпичная ГП Рузаевка мощностью 250 кВА</t>
  </si>
  <si>
    <t>Строительство КТП 10/0,4 кВ в пересечении ул. Октябрьская – ул. Интернациональная ГП Рузаевка мощностью 250 кВА</t>
  </si>
  <si>
    <t>Строительство КТП 10/0,4 кВ в пересечении ул.Полежаева – ул. Чапаева ГП Рузаевка мощностью 250 кВА</t>
  </si>
  <si>
    <t>Строительство КТП 10/0,4 кВ в пересечении ул.Локомотивная – ул. Царева ГП Рузаевка мощностью 250 кВА</t>
  </si>
  <si>
    <t>Строительство КТП 10/0,4 кВ в пересечении ул. Пугачевская – ул. Октябрьская ГП Рузаевка мощностью 250 кВА</t>
  </si>
  <si>
    <t>H_МЭК_043</t>
  </si>
  <si>
    <t>Строительство КТП 10/0,4 кВ в пересечении ул. Петрова – ул. Зеленая ГП Рузаевка мощностью 250 кВА</t>
  </si>
  <si>
    <t>H_МЭК_044</t>
  </si>
  <si>
    <t>Строительство кабельной линии напряжением 10 кВ до  КТП 10/0,4 кВ по ул.Тургенева ГП Рузаевка протяженностью 0,05 км</t>
  </si>
  <si>
    <t>H_МЭК_045</t>
  </si>
  <si>
    <t>Строительство кабельной линии напряжением 10 кВ до  КТП 10/0,4 кВ по ул.Лермонтова, 18 ГП Рузаевка протяженностью 0,35 км</t>
  </si>
  <si>
    <t>H_МЭК_046</t>
  </si>
  <si>
    <t>Строительство кабельной линии напряжением 10 кВ до  КТП 10/0,4 кВ по ул.Лермонтова, 71 ГП Рузаевка протяженностью 0,45 км</t>
  </si>
  <si>
    <t>H_МЭК_047</t>
  </si>
  <si>
    <t>Строительство кабельной линии напряжением 10 кВ до  КТП 10/0,4 кВ по ул.Байкузова, 5 ГП Рузаевка протяженностью 0,15 км</t>
  </si>
  <si>
    <t>H_МЭК_048</t>
  </si>
  <si>
    <t>Строительство кабельной линии напряжением 10 кВ до  КТП 10/0,4 кВ в пересечении ул.Луначарского – ул. Пушкина ГП Рузаевка протяженностью 0,05 км</t>
  </si>
  <si>
    <t>Строительство кабельной линии напряжением 10 кВ до  КТП 10/0,4 кВ в пересечении ул. Зеленая – ул. Беднодемьяновская ГП Рузаевка протяженностью 0,15 км</t>
  </si>
  <si>
    <t>Строительство кабельной линии напряжением 10 кВ до  КТП 10/0,4 кВ по ул.2-ой Закирпичный переулок, 16 ГП Рузаевка протяженностью 0,12 км</t>
  </si>
  <si>
    <t>Строительство кабельной линии напряжением 10 кВ до  КТП 10/0,4 кВ по ул.2-ая Мельничная 48 ГП Рузаевка протяженностью 0,2 км</t>
  </si>
  <si>
    <t>Строительство кабельной линии напряжением 10 кВ до  КТП 10/0,4 кВ в пересечении ул. Ленина – ул. Кирова ГП Рузаевка протяженностью 0,12 км</t>
  </si>
  <si>
    <t>Строительство кабельной линии напряжением 10 кВ до  КТП 10/0,4 кВ по ул.Толбухина ГП Рузаевка протяженностью 0,1 км</t>
  </si>
  <si>
    <t>H_МЭК_054</t>
  </si>
  <si>
    <t>Строительство кабельной линии напряжением 10 кВ до  КТП 10/0,4 кВ в пересечении ул.Фадеева – ул. Макаренко ГП Рузаевка протяженностью 0,22 км</t>
  </si>
  <si>
    <t>H_МЭК_055</t>
  </si>
  <si>
    <t>Строительство кабельной линии напряжением 10 кВ до  КТП 10/0,4 кВ в пересечении ул.Первомайская – ул. Закирпичная ГП Рузаевка протяженностью 0,5 км</t>
  </si>
  <si>
    <t>H_МЭК_056</t>
  </si>
  <si>
    <t>Строительство кабельной линии напряжением 10 кВ до  КТП 10/0,4 кВ в пересечении ул. Октябрьская – ул. Интернациональная ГП Рузаевка протяженностью 0,05 км</t>
  </si>
  <si>
    <t>H_МЭК_057</t>
  </si>
  <si>
    <t>Строительство кабельной линии напряжением 10 кВ до  КТП 10/0,4 кВ в пересечении ул.Полежаева – ул. Чапаева ГП Рузаевка протяженностью 0,05 км</t>
  </si>
  <si>
    <t>H_МЭК_058</t>
  </si>
  <si>
    <t>Строительство кабельной линии напряжением 10 кВ до  КТП 10/0,4 кВ в пересечении ул.Локомотивная – ул. Царева ГП Рузаевка протяженностью 0,25 км</t>
  </si>
  <si>
    <t>H_МЭК_059</t>
  </si>
  <si>
    <t>Строительство кабельной линии напряжением 10 кВ до  КТП 10/0,4 кВ в пересечении ул. Пугачевская – ул. Октябрьская ГП Рузаевка протяженностью 0,05 км</t>
  </si>
  <si>
    <t>H_МЭК_060</t>
  </si>
  <si>
    <t>Строительство кабельной линии напряжением 10 кВ до  КТП 10/0,4 кВ в пересечении ул. Петрова– ул. Зеленая ГП Рузаевка протяженностью 0,05 км</t>
  </si>
  <si>
    <t>H_МЭК_061</t>
  </si>
  <si>
    <t>Строительство кабельной линии напряжением 10 кВ до  КТП 10/0,4 кВ по ул. 1-ый Запрудный переулок ГП Рузаевка протяженностью 0,4 км</t>
  </si>
  <si>
    <t>H_МЭК_062</t>
  </si>
  <si>
    <t>Строительство воздушной линии электропередачи с самонесущими изолированными проводами напряжением 0,4кВ от КТП 10/0,4кВ по ул. Тургенева ГП Рузаевка протяженностью 0,26 км</t>
  </si>
  <si>
    <t>H_МЭК_063</t>
  </si>
  <si>
    <t>Строительство воздушной линии электропередачи с самонесущими изолированными проводами напряжением 0,4кВ от КТП 10/0,4кВ по ул.Лермонтова,18 ГП Рузаевка протяженностью 0,25 км</t>
  </si>
  <si>
    <t>H_МЭК_064</t>
  </si>
  <si>
    <t>Строительство воздушной линии электропередачи с самонесущими изолированными проводами напряжением 0,4кВ от КТП 10/0,4кВ по ул.Лермонтова,71 ГП Рузаевка протяженностью 0,2 км</t>
  </si>
  <si>
    <t>H_МЭК_065</t>
  </si>
  <si>
    <t>Строительство воздушной линии электропередачи с самонесущими изолированными проводами напряжением 0,4кВ от КТП 10/0,4кВ по ул.Байкузова, 5 ГП Рузаевка протяженностью 0,12 км</t>
  </si>
  <si>
    <t>H_МЭК_066</t>
  </si>
  <si>
    <t>Строительство воздушной линии электропередачи с самонесущими изолированными проводами напряжением 0,4кВ от КТП 10/0,4кВ в пересечении ул.Луначарского - ул.Пушкина ГП Рузаевка протяженностью 0,12 км</t>
  </si>
  <si>
    <t>H_МЭК_067</t>
  </si>
  <si>
    <t>Строительство воздушной линии электропередачи с самонесущими изолированными проводами напряжением 0,4кВ от КТП 10/0,4кВ в пересечении ул.Зеленая - ул.Беднодемьяновская ГП Рузаевка протяженностью 0,12 км</t>
  </si>
  <si>
    <t>H_МЭК_068</t>
  </si>
  <si>
    <t>Строительство воздушной линии электропередачи с самонесущими изолированными проводами напряжением 0,4кВ от КТП 10/0,4кВ по ул.2-ой Закирпичный переулок,16 ГП Рузаевка протяженностью 0,2 км</t>
  </si>
  <si>
    <t>H_МЭК_069</t>
  </si>
  <si>
    <t>Строительство воздушной линии электропередачи с самонесущими изолированными проводами напряжением 0,4кВ от КТП 10/0,4кВ по ул.2-ая Мельничная ГП Рузаевка протяженностью 0,12 км</t>
  </si>
  <si>
    <t>H_МЭК_070</t>
  </si>
  <si>
    <t>Строительство воздушной линии электропередачи с самонесущими изолированными проводами напряжением 0,4кВ от КТП 10/0,4кВ в пересечении ул.Ленина - ул.Кирова ГП Рузаевка протяженностью 0,2 км</t>
  </si>
  <si>
    <t>H_МЭК_071</t>
  </si>
  <si>
    <t>Строительство воздушной линии электропередачи с самонесущими изолированными проводами напряжением 0,4кВ от КТП 10/0,4кВ по ул.Толбухина ГП Рузаевка протяженностью 0,2 км</t>
  </si>
  <si>
    <t>H_МЭК_072</t>
  </si>
  <si>
    <t>Строительство воздушной линии электропередачи с самонесущими изолированными проводами напряжением 0,4кВ от КТП 10/0,4кВ в пересечении ул.Фадеева - ул.Макаренко ГП Рузаевка протяженностью 0,12 км</t>
  </si>
  <si>
    <t>H_МЭК_073</t>
  </si>
  <si>
    <t>Строительство воздушной линии электропередачи с самонесущими изолированными проводами напряжением 0,4кВ от КТП 10/0,4кВ в пересечении ул.Первомайская - ул.Закирпичная ГП Рузаевка протяженностью 0,12 км</t>
  </si>
  <si>
    <t>H_МЭК_074</t>
  </si>
  <si>
    <t>Строительство воздушной линии электропередачи с самонесущими изолированными проводами напряжением 0,4кВ от КТП 10/0,4кВ в пересечении ул.Октябрьская - ул.Интернациональная ГП Рузаевка протяженностью 0,12 км</t>
  </si>
  <si>
    <t>H_МЭК_075</t>
  </si>
  <si>
    <t>Строительство воздушной линии электропередачи с самонесущими изолированными проводами напряжением 0,4кВ от КТП 10/0,4кВ в пересечении ул.Полежаева — ул.Чапаева ГП Рузаевка протяженностью 0,12 км</t>
  </si>
  <si>
    <t>H_МЭК_076</t>
  </si>
  <si>
    <t>Строительство воздушной линии электропередачи с самонесущими изолированными проводами напряжением 0,4кВ от КТП 10/0,4кВ в пересечении ул.Локомотивная - ул.Царева ГП Рузаевка протяженностью 0,12 км</t>
  </si>
  <si>
    <t>H_МЭК_077</t>
  </si>
  <si>
    <t>Строительство воздушной линии электропередачи с самонесущими изолированными проводами напряжением 0,4кВ от КТП 10/0,4кВ в пересечении ул.Пугачевская - ул.Октябрьская ГП Рузаевка протяженностью 0,12 км</t>
  </si>
  <si>
    <t>H_МЭК_078</t>
  </si>
  <si>
    <t>Строительство воздушной линии электропередачи с самонесущими изолированными проводами напряжением 0,4кВ от КТП 10/0,4кВ в пересечении ул.Петрова - ул.Зеленая ГП Рузаевка протяженностью 0,15 км</t>
  </si>
  <si>
    <t>H_МЭК_079</t>
  </si>
  <si>
    <t>Лизинг</t>
  </si>
  <si>
    <t>H_МЭК_080</t>
  </si>
  <si>
    <t>Приложение  № 17</t>
  </si>
  <si>
    <t>Форма 17. Краткое описание инвестиционной программы. Индексы-дефляторы инвестиций в основной капитал (капитальных вложений)</t>
  </si>
  <si>
    <t>Наименование</t>
  </si>
  <si>
    <t xml:space="preserve">Наименование документа — источника данных </t>
  </si>
  <si>
    <t>Реквизиты документа</t>
  </si>
  <si>
    <t>Годы</t>
  </si>
  <si>
    <t xml:space="preserve"> 2017 год</t>
  </si>
  <si>
    <t xml:space="preserve"> 2018 год</t>
  </si>
  <si>
    <t xml:space="preserve"> 2019 год</t>
  </si>
  <si>
    <t xml:space="preserve"> 2020 год</t>
  </si>
  <si>
    <t xml:space="preserve"> 2021 год</t>
  </si>
  <si>
    <t xml:space="preserve"> 2022 год</t>
  </si>
  <si>
    <t xml:space="preserve"> 2023 год</t>
  </si>
  <si>
    <t xml:space="preserve"> 2024 год</t>
  </si>
  <si>
    <t>Индексы-дефляторы, предусмотренные прогнозом социально-экономического развития Российской Федерации на среднесрочный период (в %, к предыдущему году)</t>
  </si>
  <si>
    <t>Индексы-дефляторы Министерства экономического развития РФ по строке «Инвестиции в основной капитал (Капитальные вложения)» (от 06.05.2016г.)</t>
  </si>
  <si>
    <t>Сценарные условия, основные параметры прогноза социально–экономического развития Российской Федерации и предельные уровни цен (тарифов) на услуги компаний инфраструктурного сектора на 2017 год и на плановый период 2018 и 2019 годов от 06.05.2016 г.</t>
  </si>
  <si>
    <t>Приложение  № 18</t>
  </si>
  <si>
    <t>Форма 18. Значения целевых показателей, установленные для целей формирования инвестиционной программы</t>
  </si>
  <si>
    <t>Наименование  субъекта Российской Федерации __________________________________________________</t>
  </si>
  <si>
    <t>_______________________________________________________________________________________________________________________________________</t>
  </si>
  <si>
    <t>Наименование целевого показателя</t>
  </si>
  <si>
    <t>Единицы измерения</t>
  </si>
  <si>
    <t>Значения целевых показателей, годы</t>
  </si>
  <si>
    <t>Показатель средней продолжительности прекращений передачи электрической энергии</t>
  </si>
  <si>
    <t>к-т</t>
  </si>
  <si>
    <t>Показатель уровня качества осуществляемого технологического присоединения</t>
  </si>
  <si>
    <t>Показатель уровня качества обслуживания потребителей услуг территориальными сетевыми организациями</t>
  </si>
  <si>
    <t xml:space="preserve">                                                                  </t>
  </si>
  <si>
    <t>Приложение  № 19</t>
  </si>
  <si>
    <t>Форма 19. Перечень субъектов Российской Федерации, на территории которых инвестиционной программой (проектом инвестиционной программы) организации по управлению единой национальной (общероссийской) электрической сетью предусматривается строительство (реконструкция, модернизация, техническое перевооружение) объектов электросетевого хозяйства, а также находятся объекты электросетевого хозяйства, входящие в единую национальную (общероссийскую) электрическую сеть и не принадлежащие на праве собственности указанной организации</t>
  </si>
  <si>
    <t xml:space="preserve">Наименование субъекта Российской Федерации </t>
  </si>
  <si>
    <r>
      <rPr>
        <sz val="10"/>
        <rFont val="Arial"/>
        <family val="1"/>
        <charset val="204"/>
      </rPr>
      <t>Приложение  № __</t>
    </r>
    <r>
      <rPr>
        <vertAlign val="superscript"/>
        <sz val="10"/>
        <rFont val="Arial"/>
        <family val="1"/>
        <charset val="204"/>
      </rPr>
      <t>1)</t>
    </r>
  </si>
  <si>
    <r>
      <rPr>
        <sz val="10"/>
        <rFont val="Arial"/>
        <family val="1"/>
        <charset val="204"/>
      </rPr>
      <t>к решению ______________ от «__» _________ г. №__________</t>
    </r>
    <r>
      <rPr>
        <vertAlign val="superscript"/>
        <sz val="10"/>
        <rFont val="Arial"/>
        <family val="1"/>
        <charset val="204"/>
      </rPr>
      <t>2)</t>
    </r>
  </si>
  <si>
    <t>Плановые показатели реализации инвестиционной программы</t>
  </si>
  <si>
    <r>
      <rPr>
        <sz val="10"/>
        <rFont val="Arial"/>
        <family val="1"/>
        <charset val="204"/>
      </rPr>
      <t>Раздел 3. Источники финансирования инвестиционной программы</t>
    </r>
    <r>
      <rPr>
        <vertAlign val="superscript"/>
        <sz val="10"/>
        <rFont val="Arial"/>
        <family val="1"/>
        <charset val="204"/>
      </rPr>
      <t>3)</t>
    </r>
  </si>
  <si>
    <t xml:space="preserve"> ___________Акционерное общество «Мордовская электросетевая компания»_____________________</t>
  </si>
  <si>
    <t>полное наименование субъекта электроэнергетики</t>
  </si>
  <si>
    <r>
      <rPr>
        <sz val="10"/>
        <rFont val="Arial"/>
        <family val="1"/>
        <charset val="204"/>
      </rPr>
      <t>__________________________________________</t>
    </r>
    <r>
      <rPr>
        <vertAlign val="superscript"/>
        <sz val="10"/>
        <rFont val="Arial"/>
        <family val="1"/>
        <charset val="204"/>
      </rPr>
      <t>4)</t>
    </r>
  </si>
  <si>
    <t>наименование субъекта Российской Федерации</t>
  </si>
  <si>
    <t>млн рублей</t>
  </si>
  <si>
    <t>Показатель</t>
  </si>
  <si>
    <t xml:space="preserve">Итого </t>
  </si>
  <si>
    <t>3.1</t>
  </si>
  <si>
    <t>3.2</t>
  </si>
  <si>
    <t>3.3</t>
  </si>
  <si>
    <t>3.4</t>
  </si>
  <si>
    <t>3.5</t>
  </si>
  <si>
    <t>3.6</t>
  </si>
  <si>
    <t>3.7</t>
  </si>
  <si>
    <t>Источники финансирования инвестиционной программы всего (I+II), в том числе:</t>
  </si>
  <si>
    <t>I</t>
  </si>
  <si>
    <t>Собственные средства всего, в том числе:</t>
  </si>
  <si>
    <t>Прибыль, направляемая на инвестиции, в том числе:</t>
  </si>
  <si>
    <t xml:space="preserve">инвестиционная составляющая в тарифах, в том числе: </t>
  </si>
  <si>
    <t xml:space="preserve">оказание услуг по передаче электрической энергии </t>
  </si>
  <si>
    <r>
      <rPr>
        <sz val="10"/>
        <rFont val="Arial"/>
        <family val="1"/>
        <charset val="204"/>
      </rPr>
      <t>наименование вида деятельности</t>
    </r>
    <r>
      <rPr>
        <vertAlign val="superscript"/>
        <sz val="10"/>
        <rFont val="Arial"/>
        <family val="1"/>
        <charset val="204"/>
      </rPr>
      <t>6)</t>
    </r>
  </si>
  <si>
    <t>прибыль от продажи электрической энергии (мощности) по нерегулируемым ценам</t>
  </si>
  <si>
    <t>прибыль от технологического присоединения, в том числе:</t>
  </si>
  <si>
    <t>от технологического присоединения объектов по производству электрической энергии</t>
  </si>
  <si>
    <t>от технологического присоединения потребителей электрической энергии</t>
  </si>
  <si>
    <t>прочая прибыль</t>
  </si>
  <si>
    <t>Амортизация основных средств всего, в том числе:</t>
  </si>
  <si>
    <t>амортизация, учтенная в тарифах, всего, в том числе:</t>
  </si>
  <si>
    <t>оказание услуг по передаче электрической энергии</t>
  </si>
  <si>
    <t>прочая амортизация</t>
  </si>
  <si>
    <t>недоиспользованная амортизация прошлых лет всего, в том числе:</t>
  </si>
  <si>
    <t>Возврат налога на добавленную стоимость</t>
  </si>
  <si>
    <t xml:space="preserve">Прочие собственные средства всего, в том числе: </t>
  </si>
  <si>
    <t>1.4.1</t>
  </si>
  <si>
    <t>средства дополнительной эмиссии акций</t>
  </si>
  <si>
    <t>II</t>
  </si>
  <si>
    <t>Привлеченные средства, всего, в том числе:</t>
  </si>
  <si>
    <t>2.1</t>
  </si>
  <si>
    <t>Кредиты</t>
  </si>
  <si>
    <t>2.2</t>
  </si>
  <si>
    <t>Облигационные займы</t>
  </si>
  <si>
    <t>2.3</t>
  </si>
  <si>
    <t>Векселя</t>
  </si>
  <si>
    <t>2.4</t>
  </si>
  <si>
    <t>Займы организаций</t>
  </si>
  <si>
    <t>2.5</t>
  </si>
  <si>
    <t>Бюджетное финансирование, всего, в том числе:</t>
  </si>
  <si>
    <t>2.5.1</t>
  </si>
  <si>
    <t>средства федерального бюджета, всего, в том числе:</t>
  </si>
  <si>
    <t>2.5.1.1</t>
  </si>
  <si>
    <t>средства федерального бюджета, недоиспользованные в прошлых периодах</t>
  </si>
  <si>
    <t>2.5.2</t>
  </si>
  <si>
    <t>средства консолидированного бюджета субъекта Российской Федерации, всего, в том числе:</t>
  </si>
  <si>
    <t>2.5.2.1</t>
  </si>
  <si>
    <t>средства консолидированного бюджета субъекта Российской Федерации, недоиспользованные в прошлых периодах</t>
  </si>
  <si>
    <t>2.6</t>
  </si>
  <si>
    <t>Использование лизинга</t>
  </si>
  <si>
    <t>2.7</t>
  </si>
  <si>
    <t>Прочие привлеченные средства</t>
  </si>
  <si>
    <t>1) Указывается номер приложения к решению об утверждении инвестиционной программы, изменений, вносимых в инвестиционную программу, или инвестиционной программы и изменений, вносимых в инвестиционную программу.</t>
  </si>
  <si>
    <t>2) Указываются наименование органа исполнительной власти и реквизиты решения об утверждении инвестиционной программы, изменений, вносимых в инвестиционную программу, или инвестиционной программы и изменений, вносимых в инвестиционную программу.</t>
  </si>
  <si>
    <t>3) Форма заполняется отдельно по субъекту электроэнергетики в целом и по каждому субъекту Российской Федерации, на территории которого планируется реализация инвестиционной программы субъекта электроэнергетики. Для системного оператора Единой энергетической системы России и организации по управлению по управлению единой национальной (общероссийской) электрической сетью форма заполняется только по субъекту электроэнергетики в целом.</t>
  </si>
  <si>
    <t xml:space="preserve">4) При заполнении формы по субъекту электроэнергетики в целом указываются слова "Всего по инвестиционной программе", при заполнении формы по субъекту Российской Федерации, на территории которого планируется реализация инвестиционной программы субъекта электроэнергетики, указывается наименование соответствующего субъекта Российской Федерации. </t>
  </si>
  <si>
    <t>5) Словосочетания вида «год X», «год (X+1)», «год (X+1)» в различных падежах заменяются указанием года (четыре цифры и слово «год» в соответствующем падеже), который определяется как первый год реализации инвестционной программы (если утверждается инвестиционная программа) или год, в котором принимается решение об утверждении  изменений, вносимых в инвестиционную программу, или инвестиционной программы  и изменений, вносимых в инвестиционную программу, плюс количество лет, равных числу, указанному в словосочетании после знака «+». 
     Если решение об утверждении инвестиционной программы (изменений, вносимых в инвестиционную программу, или инвестиционной программы и изменений, вносимых в инвестиционную программу) принимается на период: 
     более 3 лет, то после столбца 3.3 настоящая форма дополняется новыми столбцами, аналогичными столбцу 3.3, с указанием в наименовании заголовков столбцов соответствующих годов, в отношении которых заполняется такая форма, и порядковых номеров столбцов;
     менее 3 лет, то в настоящей форме удаляются столбцы 3.3 или 3.2 - 3.3.</t>
  </si>
  <si>
    <t>6) Наименования видов деятельности указываются в соответствии с финансовым планом:
     опубликованным в соответствии со стандартами раскрытия информации субъектами оптового и розничных рынков электрической энергии, утвержденными постановлением Правительства Российской Федерации от 21.01.2004 № 24, сетевой организацией в составе информации о проекте инвестиционной программы и (или) проекте изменений, вносимых в инвестиционную программу, и обосновывающих ее материалах;
    представленным в соответствии с Правилами утверждения инвестиционных программ субъектов электроэнергетики, утвержденными постановлением Правительства Российской Федерации от 01.12.2009 № 977, субъектом электроэнергетики (за исключением сетевых организаций) в орган исполнительной власти, принявший решение об утверждении инвестиционной программы, изменений, вносимых в инвестиционную программу, или инвестиционной программы и изменений, вносимых в инвестиционную программу.</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</si>
</sst>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5" formatCode="_-* #,##0.00_р_._-;\-* #,##0.00_р_._-;_-* \-??_р_._-;_-@_-"/>
    <numFmt numFmtId="172" formatCode="0.000"/>
    <numFmt numFmtId="173" formatCode="#,##0.000"/>
    <numFmt numFmtId="174" formatCode="0.0000"/>
    <numFmt numFmtId="175" formatCode="yyyy&quot;, &quot;mmmm;@"/>
    <numFmt numFmtId="176" formatCode="#,##0.000000"/>
    <numFmt numFmtId="177" formatCode="#,##0.00000"/>
    <numFmt numFmtId="178" formatCode="#,##0.0"/>
    <numFmt numFmtId="179" formatCode="mm/dd/yyyy"/>
  </numFmts>
  <fonts count="69" x14ac:knownFonts="1">
    <font>
      <sz val="10"/>
      <name val="Arial"/>
      <family val="2"/>
      <charset val="204"/>
    </font>
    <font>
      <sz val="12"/>
      <color rgb="FF000000"/>
      <name val="Arial"/>
      <family val="2"/>
      <charset val="204"/>
    </font>
    <font>
      <sz val="12"/>
      <name val="Times New Roman"/>
      <family val="1"/>
      <charset val="204"/>
    </font>
    <font>
      <sz val="10"/>
      <name val="Arial Cyr"/>
      <family val="2"/>
      <charset val="204"/>
    </font>
    <font>
      <sz val="11"/>
      <color rgb="FF000000"/>
      <name val="Times New Roman"/>
      <family val="1"/>
      <charset val="204"/>
    </font>
    <font>
      <sz val="11"/>
      <color rgb="FF008000"/>
      <name val="Calibri"/>
      <family val="2"/>
      <charset val="204"/>
    </font>
    <font>
      <sz val="9"/>
      <color rgb="FF000000"/>
      <name val="Times New Roman"/>
      <family val="1"/>
      <charset val="204"/>
    </font>
    <font>
      <b/>
      <sz val="14"/>
      <color rgb="FF000000"/>
      <name val="Times New Roman"/>
      <family val="1"/>
      <charset val="204"/>
    </font>
    <font>
      <sz val="8"/>
      <color rgb="FF000000"/>
      <name val="Times New Roman"/>
      <family val="1"/>
      <charset val="204"/>
    </font>
    <font>
      <u/>
      <sz val="14"/>
      <color rgb="FF000000"/>
      <name val="Times New Roman"/>
      <family val="1"/>
      <charset val="204"/>
    </font>
    <font>
      <sz val="12"/>
      <color rgb="FF000000"/>
      <name val="Times New Roman"/>
      <family val="1"/>
      <charset val="204"/>
    </font>
    <font>
      <sz val="14"/>
      <color rgb="FF000000"/>
      <name val="Times New Roman"/>
      <family val="1"/>
      <charset val="204"/>
    </font>
    <font>
      <sz val="14"/>
      <name val="Times New Roman"/>
      <family val="1"/>
      <charset val="204"/>
    </font>
    <font>
      <sz val="10"/>
      <color rgb="FF000000"/>
      <name val="Times New Roman"/>
      <family val="1"/>
      <charset val="204"/>
    </font>
    <font>
      <sz val="8"/>
      <name val="Times New Roman"/>
      <family val="1"/>
      <charset val="204"/>
    </font>
    <font>
      <sz val="10"/>
      <color rgb="FF000000"/>
      <name val="Times New Roman"/>
      <family val="1"/>
      <charset val="1"/>
    </font>
    <font>
      <b/>
      <sz val="10"/>
      <color rgb="FF000000"/>
      <name val="Times New Roman"/>
      <family val="1"/>
      <charset val="204"/>
    </font>
    <font>
      <b/>
      <sz val="10"/>
      <name val="Times New Roman"/>
      <family val="1"/>
      <charset val="204"/>
    </font>
    <font>
      <b/>
      <sz val="10"/>
      <color rgb="FF000000"/>
      <name val="Times New Roman"/>
      <family val="1"/>
      <charset val="1"/>
    </font>
    <font>
      <sz val="10"/>
      <color rgb="FFFF0000"/>
      <name val="Times New Roman"/>
      <family val="1"/>
      <charset val="204"/>
    </font>
    <font>
      <sz val="10"/>
      <name val="Times New Roman"/>
      <family val="1"/>
      <charset val="204"/>
    </font>
    <font>
      <sz val="9"/>
      <name val="Times New Roman"/>
      <family val="1"/>
      <charset val="1"/>
    </font>
    <font>
      <sz val="8"/>
      <name val="Arial Cyr"/>
      <family val="2"/>
      <charset val="204"/>
    </font>
    <font>
      <b/>
      <sz val="14"/>
      <name val="Times New Roman"/>
      <family val="1"/>
      <charset val="204"/>
    </font>
    <font>
      <sz val="11"/>
      <name val="Times New Roman"/>
      <family val="1"/>
      <charset val="204"/>
    </font>
    <font>
      <vertAlign val="superscript"/>
      <sz val="12"/>
      <name val="Times New Roman"/>
      <family val="1"/>
      <charset val="204"/>
    </font>
    <font>
      <sz val="10"/>
      <color rgb="FF7030A0"/>
      <name val="Arial Cyr"/>
      <family val="2"/>
      <charset val="204"/>
    </font>
    <font>
      <sz val="8"/>
      <color rgb="FF7030A0"/>
      <name val="Arial Cyr"/>
      <family val="2"/>
      <charset val="204"/>
    </font>
    <font>
      <b/>
      <sz val="14"/>
      <color rgb="FF7030A0"/>
      <name val="Times New Roman"/>
      <family val="1"/>
      <charset val="204"/>
    </font>
    <font>
      <sz val="9"/>
      <color rgb="FF7030A0"/>
      <name val="Times New Roman"/>
      <family val="1"/>
      <charset val="204"/>
    </font>
    <font>
      <sz val="14"/>
      <color rgb="FF7030A0"/>
      <name val="Times New Roman"/>
      <family val="1"/>
      <charset val="204"/>
    </font>
    <font>
      <b/>
      <sz val="12"/>
      <name val="Times New Roman"/>
      <family val="1"/>
      <charset val="204"/>
    </font>
    <font>
      <b/>
      <sz val="12"/>
      <color rgb="FF7030A0"/>
      <name val="Times New Roman"/>
      <family val="1"/>
      <charset val="204"/>
    </font>
    <font>
      <vertAlign val="superscript"/>
      <sz val="10"/>
      <name val="Times New Roman"/>
      <family val="1"/>
      <charset val="204"/>
    </font>
    <font>
      <sz val="10"/>
      <color rgb="FF7030A0"/>
      <name val="Times New Roman"/>
      <family val="1"/>
      <charset val="204"/>
    </font>
    <font>
      <b/>
      <sz val="10"/>
      <color rgb="FF7030A0"/>
      <name val="Times New Roman"/>
      <family val="1"/>
      <charset val="204"/>
    </font>
    <font>
      <b/>
      <sz val="10"/>
      <color rgb="FFFF0000"/>
      <name val="Times New Roman"/>
      <family val="1"/>
      <charset val="204"/>
    </font>
    <font>
      <b/>
      <sz val="12"/>
      <color rgb="FF000000"/>
      <name val="Times New Roman"/>
      <family val="1"/>
      <charset val="204"/>
    </font>
    <font>
      <sz val="10"/>
      <color rgb="FFFF0000"/>
      <name val="Arial"/>
      <family val="2"/>
      <charset val="204"/>
    </font>
    <font>
      <b/>
      <sz val="9"/>
      <color rgb="FF000000"/>
      <name val="Tahoma"/>
      <family val="2"/>
      <charset val="204"/>
    </font>
    <font>
      <sz val="9"/>
      <color rgb="FF000000"/>
      <name val="Tahoma"/>
      <family val="2"/>
      <charset val="204"/>
    </font>
    <font>
      <sz val="10"/>
      <color rgb="FF6666FF"/>
      <name val="Times New Roman"/>
      <family val="1"/>
      <charset val="204"/>
    </font>
    <font>
      <sz val="9"/>
      <color rgb="FF6666FF"/>
      <name val="Times New Roman"/>
      <family val="1"/>
      <charset val="1"/>
    </font>
    <font>
      <b/>
      <sz val="11"/>
      <color rgb="FF000000"/>
      <name val="Times New Roman"/>
      <family val="1"/>
      <charset val="204"/>
    </font>
    <font>
      <b/>
      <sz val="13"/>
      <color rgb="FF000000"/>
      <name val="Times New Roman"/>
      <family val="1"/>
      <charset val="204"/>
    </font>
    <font>
      <vertAlign val="superscript"/>
      <sz val="12"/>
      <color rgb="FF000000"/>
      <name val="Times New Roman"/>
      <family val="1"/>
      <charset val="204"/>
    </font>
    <font>
      <vertAlign val="superscript"/>
      <sz val="11"/>
      <color rgb="FF000000"/>
      <name val="Times New Roman"/>
      <family val="1"/>
      <charset val="204"/>
    </font>
    <font>
      <sz val="12"/>
      <color rgb="FF000000"/>
      <name val="Calibri"/>
      <family val="2"/>
      <charset val="204"/>
    </font>
    <font>
      <sz val="10.199999999999999"/>
      <color rgb="FF000000"/>
      <name val="Times New Roman"/>
      <family val="1"/>
      <charset val="204"/>
    </font>
    <font>
      <sz val="9"/>
      <color rgb="FF000000"/>
      <name val="Arial"/>
      <family val="2"/>
      <charset val="204"/>
    </font>
    <font>
      <sz val="8"/>
      <name val="Arial"/>
      <family val="2"/>
      <charset val="204"/>
    </font>
    <font>
      <sz val="8"/>
      <color rgb="FF000000"/>
      <name val="Arial"/>
      <family val="2"/>
      <charset val="204"/>
    </font>
    <font>
      <b/>
      <sz val="8"/>
      <color rgb="FF000000"/>
      <name val="Arial"/>
      <family val="2"/>
      <charset val="204"/>
    </font>
    <font>
      <b/>
      <sz val="13"/>
      <color rgb="FF000000"/>
      <name val="Arial"/>
      <family val="2"/>
      <charset val="204"/>
    </font>
    <font>
      <b/>
      <sz val="12"/>
      <name val="Arial"/>
      <family val="2"/>
      <charset val="204"/>
    </font>
    <font>
      <b/>
      <sz val="12"/>
      <color rgb="FF000000"/>
      <name val="Arial"/>
      <family val="2"/>
      <charset val="204"/>
    </font>
    <font>
      <sz val="12"/>
      <name val="Arial"/>
      <family val="2"/>
      <charset val="204"/>
    </font>
    <font>
      <b/>
      <sz val="14"/>
      <name val="Arial"/>
      <family val="2"/>
      <charset val="204"/>
    </font>
    <font>
      <sz val="10"/>
      <color rgb="FF000000"/>
      <name val="Arial"/>
      <family val="2"/>
      <charset val="204"/>
    </font>
    <font>
      <sz val="11"/>
      <color rgb="FF000000"/>
      <name val="Arial"/>
      <family val="2"/>
      <charset val="204"/>
    </font>
    <font>
      <sz val="11"/>
      <name val="Arial"/>
      <family val="2"/>
      <charset val="204"/>
    </font>
    <font>
      <sz val="18"/>
      <color rgb="FFFF0000"/>
      <name val="Arial Cyr"/>
      <family val="2"/>
      <charset val="204"/>
    </font>
    <font>
      <i/>
      <sz val="10"/>
      <name val="Times New Roman"/>
      <family val="1"/>
      <charset val="204"/>
    </font>
    <font>
      <sz val="10"/>
      <name val="Arial"/>
      <family val="1"/>
      <charset val="204"/>
    </font>
    <font>
      <vertAlign val="superscript"/>
      <sz val="10"/>
      <name val="Arial"/>
      <family val="1"/>
      <charset val="204"/>
    </font>
    <font>
      <b/>
      <sz val="18"/>
      <name val="Times New Roman"/>
      <family val="1"/>
      <charset val="204"/>
    </font>
    <font>
      <sz val="9"/>
      <name val="Times New Roman"/>
      <family val="1"/>
      <charset val="204"/>
    </font>
    <font>
      <sz val="10"/>
      <name val="Times New Roman CYR"/>
      <family val="1"/>
      <charset val="204"/>
    </font>
    <font>
      <sz val="12"/>
      <name val="Times New Roman CYR"/>
      <family val="1"/>
      <charset val="204"/>
    </font>
  </fonts>
  <fills count="11">
    <fill>
      <patternFill patternType="none"/>
    </fill>
    <fill>
      <patternFill patternType="gray125"/>
    </fill>
    <fill>
      <patternFill patternType="solid">
        <fgColor rgb="FFCCFFCC"/>
        <bgColor rgb="FFCCFFFF"/>
      </patternFill>
    </fill>
    <fill>
      <patternFill patternType="solid">
        <fgColor rgb="FF99CCFF"/>
        <bgColor rgb="FFCCCCFF"/>
      </patternFill>
    </fill>
    <fill>
      <patternFill patternType="solid">
        <fgColor rgb="FFFF0000"/>
        <bgColor rgb="FFCC0000"/>
      </patternFill>
    </fill>
    <fill>
      <patternFill patternType="solid">
        <fgColor rgb="FFC0C0C0"/>
        <bgColor rgb="FFCCCCFF"/>
      </patternFill>
    </fill>
    <fill>
      <patternFill patternType="solid">
        <fgColor rgb="FFFFFF99"/>
        <bgColor rgb="FFFFFFCC"/>
      </patternFill>
    </fill>
    <fill>
      <patternFill patternType="solid">
        <fgColor rgb="FFFFFF66"/>
        <bgColor rgb="FFFFFF99"/>
      </patternFill>
    </fill>
    <fill>
      <patternFill patternType="solid">
        <fgColor rgb="FFFFFFFF"/>
        <bgColor rgb="FFFFFFCC"/>
      </patternFill>
    </fill>
    <fill>
      <patternFill patternType="solid">
        <fgColor rgb="FFD9D9D9"/>
        <bgColor rgb="FFDDDDDD"/>
      </patternFill>
    </fill>
    <fill>
      <patternFill patternType="solid">
        <fgColor rgb="FFFFFF00"/>
        <bgColor rgb="FFFFFF66"/>
      </patternFill>
    </fill>
  </fills>
  <borders count="23">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diagonal/>
    </border>
    <border>
      <left/>
      <right/>
      <top/>
      <bottom style="medium">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top/>
      <bottom/>
      <diagonal/>
    </border>
    <border>
      <left style="thin">
        <color auto="1"/>
      </left>
      <right/>
      <top style="thin">
        <color auto="1"/>
      </top>
      <bottom/>
      <diagonal/>
    </border>
    <border>
      <left/>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top/>
      <bottom/>
      <diagonal/>
    </border>
    <border>
      <left style="thin">
        <color auto="1"/>
      </left>
      <right style="thin">
        <color auto="1"/>
      </right>
      <top/>
      <bottom/>
      <diagonal/>
    </border>
  </borders>
  <cellStyleXfs count="2">
    <xf numFmtId="0" fontId="0" fillId="0" borderId="0"/>
    <xf numFmtId="0" fontId="5" fillId="2" borderId="0" applyBorder="0" applyProtection="0"/>
  </cellStyleXfs>
  <cellXfs count="879">
    <xf numFmtId="0" fontId="0" fillId="0" borderId="0" xfId="0"/>
    <xf numFmtId="0" fontId="20" fillId="0" borderId="2" xfId="0" applyFont="1" applyBorder="1" applyAlignment="1">
      <alignment horizontal="center" vertical="center" wrapText="1"/>
    </xf>
    <xf numFmtId="0" fontId="23" fillId="0" borderId="0" xfId="0" applyFont="1" applyBorder="1" applyAlignment="1">
      <alignment horizontal="center" vertical="center"/>
    </xf>
    <xf numFmtId="16" fontId="13" fillId="0" borderId="2" xfId="1" applyNumberFormat="1" applyFont="1" applyFill="1" applyBorder="1" applyAlignment="1">
      <alignment horizontal="center" vertical="center" wrapText="1"/>
    </xf>
    <xf numFmtId="49" fontId="13" fillId="0" borderId="2" xfId="1" applyNumberFormat="1" applyFont="1" applyFill="1" applyBorder="1" applyAlignment="1">
      <alignment horizontal="center" vertical="center" wrapText="1"/>
    </xf>
    <xf numFmtId="0" fontId="13" fillId="8" borderId="3" xfId="1" applyNumberFormat="1" applyFont="1" applyFill="1" applyBorder="1" applyAlignment="1">
      <alignment horizontal="center" vertical="center" wrapText="1"/>
    </xf>
    <xf numFmtId="0" fontId="13" fillId="8" borderId="2" xfId="1" applyNumberFormat="1" applyFont="1" applyFill="1" applyBorder="1" applyAlignment="1">
      <alignment horizontal="center" vertical="center" wrapText="1"/>
    </xf>
    <xf numFmtId="0" fontId="13" fillId="0" borderId="3" xfId="1" applyNumberFormat="1" applyFont="1" applyFill="1" applyBorder="1" applyAlignment="1">
      <alignment horizontal="center" vertical="center" wrapText="1"/>
    </xf>
    <xf numFmtId="0" fontId="13" fillId="0" borderId="2" xfId="1" applyNumberFormat="1" applyFont="1" applyFill="1" applyBorder="1" applyAlignment="1">
      <alignment horizontal="center" vertical="center" wrapText="1"/>
    </xf>
    <xf numFmtId="0" fontId="3" fillId="0" borderId="0" xfId="1" applyNumberFormat="1" applyFont="1" applyFill="1" applyBorder="1" applyAlignment="1">
      <alignment horizontal="center" vertical="center"/>
    </xf>
    <xf numFmtId="0" fontId="12" fillId="0" borderId="0" xfId="1" applyNumberFormat="1" applyFont="1" applyFill="1" applyBorder="1" applyAlignment="1">
      <alignment horizontal="center" vertical="center"/>
    </xf>
    <xf numFmtId="0" fontId="11" fillId="0" borderId="0" xfId="1" applyNumberFormat="1" applyFont="1" applyFill="1" applyBorder="1" applyAlignment="1">
      <alignment horizontal="center" vertical="center"/>
    </xf>
    <xf numFmtId="0" fontId="10" fillId="0" borderId="0" xfId="1" applyNumberFormat="1" applyFont="1" applyFill="1" applyBorder="1" applyAlignment="1">
      <alignment horizontal="center" vertical="center"/>
    </xf>
    <xf numFmtId="0" fontId="9" fillId="0" borderId="0" xfId="1" applyNumberFormat="1" applyFont="1" applyFill="1" applyBorder="1" applyAlignment="1">
      <alignment horizontal="center" vertical="center"/>
    </xf>
    <xf numFmtId="0" fontId="7" fillId="0" borderId="0" xfId="1" applyNumberFormat="1" applyFont="1" applyFill="1" applyBorder="1" applyAlignment="1">
      <alignment horizontal="center" vertical="center"/>
    </xf>
    <xf numFmtId="0" fontId="33" fillId="0" borderId="0" xfId="1" applyNumberFormat="1" applyFont="1" applyFill="1" applyBorder="1" applyAlignment="1">
      <alignment horizontal="left" vertical="center" wrapText="1"/>
    </xf>
    <xf numFmtId="0" fontId="33" fillId="0" borderId="0" xfId="0" applyFont="1" applyBorder="1" applyAlignment="1">
      <alignment horizontal="left" vertical="center" wrapText="1"/>
    </xf>
    <xf numFmtId="0" fontId="33" fillId="0" borderId="0" xfId="1" applyNumberFormat="1" applyFont="1" applyFill="1" applyBorder="1" applyAlignment="1">
      <alignment vertical="center" wrapText="1"/>
    </xf>
    <xf numFmtId="0" fontId="63" fillId="0" borderId="0" xfId="0" applyFont="1" applyBorder="1" applyAlignment="1">
      <alignment horizontal="left" vertical="center" wrapText="1"/>
    </xf>
    <xf numFmtId="0" fontId="2" fillId="0" borderId="2" xfId="1" applyNumberFormat="1" applyFont="1" applyFill="1" applyBorder="1" applyAlignment="1">
      <alignment horizontal="left" vertical="center" wrapText="1"/>
    </xf>
    <xf numFmtId="0" fontId="68" fillId="0" borderId="2" xfId="1" applyNumberFormat="1" applyFont="1" applyFill="1" applyBorder="1" applyAlignment="1">
      <alignment horizontal="center" vertical="center" wrapText="1"/>
    </xf>
    <xf numFmtId="49" fontId="67" fillId="0" borderId="2" xfId="1" applyNumberFormat="1" applyFont="1" applyFill="1" applyBorder="1" applyAlignment="1">
      <alignment horizontal="center" vertical="center" wrapText="1"/>
    </xf>
    <xf numFmtId="0" fontId="66" fillId="0" borderId="0" xfId="1" applyNumberFormat="1" applyFont="1" applyFill="1" applyBorder="1" applyAlignment="1">
      <alignment horizontal="center"/>
    </xf>
    <xf numFmtId="0" fontId="63" fillId="0" borderId="0" xfId="1" applyNumberFormat="1" applyFont="1" applyFill="1" applyBorder="1" applyAlignment="1">
      <alignment horizontal="center" vertical="center"/>
    </xf>
    <xf numFmtId="49" fontId="20" fillId="0" borderId="0" xfId="1" applyNumberFormat="1" applyFont="1" applyFill="1" applyBorder="1" applyAlignment="1">
      <alignment horizontal="center" vertical="center"/>
    </xf>
    <xf numFmtId="0" fontId="65" fillId="0" borderId="0" xfId="1" applyNumberFormat="1" applyFont="1" applyFill="1" applyBorder="1" applyAlignment="1">
      <alignment horizontal="center" vertical="center" wrapText="1"/>
    </xf>
    <xf numFmtId="0" fontId="6" fillId="0" borderId="0" xfId="1" applyNumberFormat="1" applyFont="1" applyFill="1" applyBorder="1" applyAlignment="1">
      <alignment horizontal="center" vertical="top"/>
    </xf>
    <xf numFmtId="0" fontId="63" fillId="0" borderId="0" xfId="0" applyFont="1" applyBorder="1" applyAlignment="1">
      <alignment horizontal="center" wrapText="1"/>
    </xf>
    <xf numFmtId="0" fontId="12" fillId="0" borderId="0" xfId="0" applyFont="1" applyBorder="1" applyAlignment="1">
      <alignment horizontal="center"/>
    </xf>
    <xf numFmtId="0" fontId="23" fillId="0" borderId="0" xfId="0" applyFont="1" applyBorder="1" applyAlignment="1">
      <alignment horizontal="center" vertical="center" wrapText="1"/>
    </xf>
    <xf numFmtId="0" fontId="13" fillId="0" borderId="2" xfId="0" applyFont="1" applyBorder="1" applyAlignment="1">
      <alignment horizontal="center" vertical="center"/>
    </xf>
    <xf numFmtId="0" fontId="20" fillId="0" borderId="0" xfId="0" applyFont="1" applyBorder="1" applyAlignment="1">
      <alignment horizontal="center" vertical="center"/>
    </xf>
    <xf numFmtId="0" fontId="10" fillId="0" borderId="0" xfId="0" applyFont="1" applyBorder="1" applyAlignment="1">
      <alignment horizontal="center" vertical="center"/>
    </xf>
    <xf numFmtId="0" fontId="37" fillId="0" borderId="0" xfId="0" applyFont="1" applyBorder="1" applyAlignment="1">
      <alignment horizontal="center" vertical="center" wrapText="1"/>
    </xf>
    <xf numFmtId="0" fontId="4" fillId="0" borderId="2" xfId="1" applyNumberFormat="1" applyFont="1" applyFill="1" applyBorder="1" applyAlignment="1">
      <alignment horizontal="center" vertical="center"/>
    </xf>
    <xf numFmtId="0" fontId="4" fillId="0" borderId="2" xfId="1" applyNumberFormat="1" applyFont="1" applyFill="1" applyBorder="1" applyAlignment="1">
      <alignment horizontal="center" vertical="center" wrapText="1"/>
    </xf>
    <xf numFmtId="0" fontId="59" fillId="0" borderId="19" xfId="1" applyNumberFormat="1" applyFont="1" applyFill="1" applyBorder="1" applyAlignment="1">
      <alignment horizontal="center" vertical="center" wrapText="1"/>
    </xf>
    <xf numFmtId="0" fontId="60" fillId="0" borderId="11" xfId="1" applyNumberFormat="1" applyFont="1" applyFill="1" applyBorder="1" applyAlignment="1">
      <alignment horizontal="center" vertical="center" wrapText="1"/>
    </xf>
    <xf numFmtId="0" fontId="59" fillId="0" borderId="11" xfId="1" applyNumberFormat="1" applyFont="1" applyFill="1" applyBorder="1" applyAlignment="1">
      <alignment horizontal="center" vertical="center" wrapText="1"/>
    </xf>
    <xf numFmtId="0" fontId="20" fillId="8" borderId="11" xfId="1" applyNumberFormat="1" applyFont="1" applyFill="1" applyBorder="1" applyAlignment="1">
      <alignment horizontal="center" vertical="center" wrapText="1"/>
    </xf>
    <xf numFmtId="0" fontId="43" fillId="0" borderId="0" xfId="1" applyNumberFormat="1" applyFont="1" applyFill="1" applyBorder="1" applyAlignment="1">
      <alignment horizontal="center"/>
    </xf>
    <xf numFmtId="0" fontId="20" fillId="0" borderId="12" xfId="1" applyNumberFormat="1" applyFont="1" applyFill="1" applyBorder="1" applyAlignment="1">
      <alignment horizontal="center" vertical="center" wrapText="1"/>
    </xf>
    <xf numFmtId="0" fontId="20" fillId="0" borderId="0" xfId="1" applyNumberFormat="1" applyFont="1" applyFill="1" applyBorder="1" applyAlignment="1">
      <alignment horizontal="center"/>
    </xf>
    <xf numFmtId="0" fontId="13" fillId="0" borderId="11" xfId="1" applyNumberFormat="1" applyFont="1" applyFill="1" applyBorder="1" applyAlignment="1">
      <alignment horizontal="center" vertical="center"/>
    </xf>
    <xf numFmtId="0" fontId="20" fillId="0" borderId="11" xfId="1" applyNumberFormat="1" applyFont="1" applyFill="1" applyBorder="1" applyAlignment="1">
      <alignment horizontal="center" vertical="center" wrapText="1"/>
    </xf>
    <xf numFmtId="0" fontId="1" fillId="0" borderId="0" xfId="1" applyNumberFormat="1" applyFont="1" applyFill="1" applyBorder="1" applyAlignment="1">
      <alignment horizontal="center" vertical="top"/>
    </xf>
    <xf numFmtId="0" fontId="13" fillId="0" borderId="11" xfId="1" applyNumberFormat="1" applyFont="1" applyFill="1" applyBorder="1" applyAlignment="1">
      <alignment horizontal="center" vertical="center" wrapText="1"/>
    </xf>
    <xf numFmtId="0" fontId="57" fillId="0" borderId="10" xfId="1" applyNumberFormat="1" applyFont="1" applyFill="1" applyBorder="1" applyAlignment="1">
      <alignment horizontal="center" vertical="center"/>
    </xf>
    <xf numFmtId="0" fontId="56" fillId="0" borderId="0" xfId="1" applyNumberFormat="1" applyFont="1" applyFill="1" applyBorder="1" applyAlignment="1">
      <alignment horizontal="center" vertical="center"/>
    </xf>
    <xf numFmtId="0" fontId="1" fillId="0" borderId="0" xfId="1" applyNumberFormat="1" applyFont="1" applyFill="1" applyBorder="1" applyAlignment="1">
      <alignment horizontal="center" vertical="center"/>
    </xf>
    <xf numFmtId="0" fontId="54" fillId="0" borderId="0" xfId="1" applyNumberFormat="1" applyFont="1" applyFill="1" applyBorder="1" applyAlignment="1">
      <alignment horizontal="center" vertical="center"/>
    </xf>
    <xf numFmtId="0" fontId="53" fillId="0" borderId="0" xfId="1" applyNumberFormat="1" applyFont="1" applyFill="1" applyBorder="1" applyAlignment="1">
      <alignment horizontal="center"/>
    </xf>
    <xf numFmtId="0" fontId="46" fillId="0" borderId="0" xfId="1" applyNumberFormat="1" applyFont="1" applyFill="1" applyBorder="1" applyAlignment="1">
      <alignment horizontal="left" vertical="center" wrapText="1"/>
    </xf>
    <xf numFmtId="49" fontId="44" fillId="0" borderId="0" xfId="1" applyNumberFormat="1" applyFont="1" applyFill="1" applyBorder="1" applyAlignment="1">
      <alignment horizontal="center" wrapText="1"/>
    </xf>
    <xf numFmtId="0" fontId="10" fillId="0" borderId="11" xfId="1" applyNumberFormat="1" applyFont="1" applyFill="1" applyBorder="1" applyAlignment="1">
      <alignment horizontal="left" vertical="center" wrapText="1"/>
    </xf>
    <xf numFmtId="0" fontId="10" fillId="0" borderId="11" xfId="1" applyNumberFormat="1" applyFont="1" applyFill="1" applyBorder="1" applyAlignment="1">
      <alignment horizontal="center" vertical="center" wrapText="1"/>
    </xf>
    <xf numFmtId="49" fontId="10" fillId="0" borderId="11" xfId="1" applyNumberFormat="1" applyFont="1" applyFill="1" applyBorder="1" applyAlignment="1">
      <alignment horizontal="center" vertical="center" wrapText="1"/>
    </xf>
    <xf numFmtId="49" fontId="4" fillId="0" borderId="10" xfId="1" applyNumberFormat="1" applyFont="1" applyFill="1" applyBorder="1"/>
    <xf numFmtId="49" fontId="24" fillId="0" borderId="0" xfId="1" applyNumberFormat="1" applyFont="1" applyFill="1" applyBorder="1" applyAlignment="1">
      <alignment horizontal="center"/>
    </xf>
    <xf numFmtId="49" fontId="4" fillId="0" borderId="0" xfId="1" applyNumberFormat="1" applyFont="1" applyFill="1" applyBorder="1" applyAlignment="1">
      <alignment horizontal="center"/>
    </xf>
    <xf numFmtId="49" fontId="4" fillId="0" borderId="0" xfId="1" applyNumberFormat="1" applyFont="1" applyFill="1" applyBorder="1" applyAlignment="1">
      <alignment horizontal="center" vertical="top"/>
    </xf>
    <xf numFmtId="49" fontId="44" fillId="0" borderId="0" xfId="1" applyNumberFormat="1" applyFont="1" applyFill="1" applyBorder="1" applyAlignment="1">
      <alignment horizontal="center"/>
    </xf>
    <xf numFmtId="0" fontId="4" fillId="0" borderId="11" xfId="1" applyNumberFormat="1" applyFont="1" applyFill="1" applyBorder="1" applyAlignment="1">
      <alignment horizontal="center" vertical="center"/>
    </xf>
    <xf numFmtId="0" fontId="3" fillId="0" borderId="11" xfId="1" applyNumberFormat="1" applyFont="1" applyFill="1" applyBorder="1" applyAlignment="1">
      <alignment horizontal="center" vertical="center" wrapText="1"/>
    </xf>
    <xf numFmtId="0" fontId="4" fillId="0" borderId="10" xfId="1" applyNumberFormat="1" applyFont="1" applyFill="1" applyBorder="1"/>
    <xf numFmtId="0" fontId="24" fillId="0" borderId="11" xfId="1" applyNumberFormat="1" applyFont="1" applyFill="1" applyBorder="1" applyAlignment="1">
      <alignment horizontal="center" vertical="center" wrapText="1"/>
    </xf>
    <xf numFmtId="0" fontId="4" fillId="0" borderId="11" xfId="1" applyNumberFormat="1" applyFont="1" applyFill="1" applyBorder="1" applyAlignment="1">
      <alignment horizontal="center" vertical="center" wrapText="1"/>
    </xf>
    <xf numFmtId="0" fontId="2" fillId="0" borderId="0" xfId="1" applyNumberFormat="1" applyFont="1" applyFill="1" applyBorder="1" applyAlignment="1">
      <alignment horizontal="center"/>
    </xf>
    <xf numFmtId="0" fontId="4" fillId="0" borderId="0" xfId="1" applyNumberFormat="1" applyFont="1" applyFill="1" applyBorder="1" applyAlignment="1">
      <alignment horizontal="center"/>
    </xf>
    <xf numFmtId="0" fontId="44" fillId="0" borderId="0" xfId="1" applyNumberFormat="1" applyFont="1" applyFill="1" applyBorder="1" applyAlignment="1">
      <alignment horizontal="center"/>
    </xf>
    <xf numFmtId="0" fontId="43" fillId="0" borderId="10" xfId="1" applyNumberFormat="1" applyFont="1" applyFill="1" applyBorder="1" applyAlignment="1">
      <alignment horizontal="center"/>
    </xf>
    <xf numFmtId="0" fontId="3" fillId="0" borderId="0" xfId="1" applyNumberFormat="1" applyFont="1" applyFill="1" applyBorder="1" applyAlignment="1">
      <alignment horizontal="center"/>
    </xf>
    <xf numFmtId="0" fontId="24" fillId="0" borderId="0" xfId="0" applyFont="1" applyBorder="1" applyAlignment="1">
      <alignment horizontal="center" vertical="top" wrapText="1"/>
    </xf>
    <xf numFmtId="0" fontId="37" fillId="0" borderId="0" xfId="1" applyNumberFormat="1" applyFont="1" applyFill="1" applyBorder="1" applyAlignment="1">
      <alignment horizontal="center" vertical="center"/>
    </xf>
    <xf numFmtId="0" fontId="20" fillId="0" borderId="2" xfId="1" applyNumberFormat="1" applyFont="1" applyFill="1" applyBorder="1" applyAlignment="1">
      <alignment horizontal="center"/>
    </xf>
    <xf numFmtId="0" fontId="31" fillId="0" borderId="0" xfId="1" applyNumberFormat="1" applyFont="1" applyFill="1" applyBorder="1" applyAlignment="1">
      <alignment horizontal="center"/>
    </xf>
    <xf numFmtId="0" fontId="20" fillId="5" borderId="2" xfId="1" applyNumberFormat="1" applyFont="1" applyFill="1" applyBorder="1" applyAlignment="1">
      <alignment horizontal="center" vertical="center"/>
    </xf>
    <xf numFmtId="0" fontId="13" fillId="8" borderId="2" xfId="1" applyNumberFormat="1" applyFont="1" applyFill="1" applyBorder="1" applyAlignment="1">
      <alignment horizontal="center" vertical="center"/>
    </xf>
    <xf numFmtId="0" fontId="20" fillId="8" borderId="2" xfId="1" applyNumberFormat="1" applyFont="1" applyFill="1" applyBorder="1" applyAlignment="1">
      <alignment horizontal="center" vertical="center"/>
    </xf>
    <xf numFmtId="0" fontId="37" fillId="0" borderId="0" xfId="1" applyNumberFormat="1" applyFont="1" applyFill="1" applyBorder="1" applyAlignment="1">
      <alignment horizontal="center" wrapText="1"/>
    </xf>
    <xf numFmtId="0" fontId="13" fillId="0" borderId="2" xfId="1" applyNumberFormat="1" applyFont="1" applyFill="1" applyBorder="1" applyAlignment="1">
      <alignment horizontal="center" vertical="center"/>
    </xf>
    <xf numFmtId="0" fontId="31" fillId="0" borderId="1" xfId="1" applyNumberFormat="1" applyFont="1" applyFill="1" applyBorder="1" applyAlignment="1">
      <alignment horizontal="center"/>
    </xf>
    <xf numFmtId="0" fontId="12" fillId="0" borderId="0" xfId="0" applyFont="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center"/>
    </xf>
    <xf numFmtId="0" fontId="10" fillId="0" borderId="0" xfId="1" applyNumberFormat="1" applyFont="1" applyFill="1" applyBorder="1" applyAlignment="1">
      <alignment horizontal="center" vertical="top"/>
    </xf>
    <xf numFmtId="0" fontId="7" fillId="0" borderId="0" xfId="1" applyNumberFormat="1" applyFont="1" applyFill="1" applyBorder="1" applyAlignment="1">
      <alignment horizontal="center"/>
    </xf>
    <xf numFmtId="0" fontId="10" fillId="0" borderId="14" xfId="1" applyNumberFormat="1" applyFont="1" applyFill="1" applyBorder="1" applyAlignment="1">
      <alignment horizontal="center" vertical="center" wrapText="1"/>
    </xf>
    <xf numFmtId="0" fontId="10" fillId="0" borderId="15" xfId="1" applyNumberFormat="1" applyFont="1" applyFill="1" applyBorder="1" applyAlignment="1">
      <alignment horizontal="center" vertical="center" wrapText="1"/>
    </xf>
    <xf numFmtId="0" fontId="10" fillId="0" borderId="14" xfId="1" applyNumberFormat="1" applyFont="1" applyFill="1" applyBorder="1" applyAlignment="1">
      <alignment horizontal="center" vertical="center"/>
    </xf>
    <xf numFmtId="0" fontId="10" fillId="0" borderId="3" xfId="1" applyNumberFormat="1" applyFont="1" applyFill="1" applyBorder="1" applyAlignment="1">
      <alignment horizontal="center" vertical="center"/>
    </xf>
    <xf numFmtId="0" fontId="10" fillId="0" borderId="2" xfId="1" applyNumberFormat="1" applyFont="1" applyFill="1" applyBorder="1" applyAlignment="1">
      <alignment horizontal="center" vertical="center"/>
    </xf>
    <xf numFmtId="0" fontId="10" fillId="8" borderId="3" xfId="1" applyNumberFormat="1" applyFont="1" applyFill="1" applyBorder="1" applyAlignment="1">
      <alignment horizontal="center" vertical="center"/>
    </xf>
    <xf numFmtId="0" fontId="10" fillId="0" borderId="2" xfId="1" applyNumberFormat="1" applyFont="1" applyFill="1" applyBorder="1" applyAlignment="1">
      <alignment horizontal="center" vertical="center" wrapText="1"/>
    </xf>
    <xf numFmtId="0" fontId="37" fillId="0" borderId="0" xfId="1" applyNumberFormat="1" applyFont="1" applyFill="1" applyBorder="1" applyAlignment="1">
      <alignment horizontal="center"/>
    </xf>
    <xf numFmtId="0" fontId="20" fillId="0" borderId="11" xfId="0" applyFont="1" applyBorder="1" applyAlignment="1">
      <alignment horizontal="center" vertical="center"/>
    </xf>
    <xf numFmtId="0" fontId="20" fillId="0" borderId="12" xfId="0" applyFont="1" applyBorder="1" applyAlignment="1">
      <alignment horizontal="center" vertical="center" wrapText="1"/>
    </xf>
    <xf numFmtId="0" fontId="20" fillId="8" borderId="11" xfId="0" applyFont="1" applyFill="1" applyBorder="1" applyAlignment="1">
      <alignment horizontal="center" vertical="center" wrapText="1"/>
    </xf>
    <xf numFmtId="0" fontId="20" fillId="0" borderId="11" xfId="0" applyFont="1" applyBorder="1" applyAlignment="1">
      <alignment horizontal="center" vertical="center" textRotation="90" wrapText="1"/>
    </xf>
    <xf numFmtId="0" fontId="20" fillId="0" borderId="11" xfId="0" applyFont="1" applyBorder="1" applyAlignment="1">
      <alignment horizontal="center" vertical="center" wrapText="1"/>
    </xf>
    <xf numFmtId="0" fontId="23" fillId="0" borderId="0" xfId="0" applyFont="1" applyBorder="1" applyAlignment="1">
      <alignment horizontal="center"/>
    </xf>
    <xf numFmtId="0" fontId="20" fillId="0" borderId="2" xfId="0" applyFont="1" applyBorder="1" applyAlignment="1">
      <alignment horizontal="center" vertical="center"/>
    </xf>
    <xf numFmtId="0" fontId="20" fillId="8" borderId="2" xfId="0" applyFont="1" applyFill="1" applyBorder="1" applyAlignment="1">
      <alignment horizontal="center" vertical="center" wrapText="1"/>
    </xf>
    <xf numFmtId="0" fontId="20" fillId="0" borderId="4" xfId="0" applyFont="1" applyBorder="1" applyAlignment="1">
      <alignment horizontal="center" vertical="center" wrapText="1"/>
    </xf>
    <xf numFmtId="0" fontId="20" fillId="0" borderId="2" xfId="0" applyFont="1" applyBorder="1" applyAlignment="1">
      <alignment horizontal="center" vertical="center" textRotation="90" wrapText="1"/>
    </xf>
    <xf numFmtId="0" fontId="6" fillId="0" borderId="0" xfId="1" applyNumberFormat="1" applyFont="1" applyFill="1" applyBorder="1" applyAlignment="1">
      <alignment horizontal="center" vertical="center"/>
    </xf>
    <xf numFmtId="0" fontId="6" fillId="0" borderId="0" xfId="1" applyNumberFormat="1" applyFont="1" applyFill="1" applyBorder="1"/>
    <xf numFmtId="0" fontId="6" fillId="0" borderId="0" xfId="1" applyNumberFormat="1" applyFont="1" applyFill="1" applyBorder="1"/>
    <xf numFmtId="0" fontId="8" fillId="0" borderId="0" xfId="1" applyNumberFormat="1" applyFont="1" applyFill="1" applyBorder="1"/>
    <xf numFmtId="0" fontId="8" fillId="0" borderId="0" xfId="1" applyNumberFormat="1" applyFont="1" applyFill="1" applyBorder="1"/>
    <xf numFmtId="0" fontId="11" fillId="0" borderId="0" xfId="1" applyNumberFormat="1" applyFont="1" applyFill="1" applyBorder="1" applyAlignment="1">
      <alignment horizontal="center" vertical="center"/>
    </xf>
    <xf numFmtId="0" fontId="10" fillId="0" borderId="0" xfId="1" applyNumberFormat="1" applyFont="1" applyFill="1" applyBorder="1" applyAlignment="1">
      <alignment horizontal="center" vertical="center"/>
    </xf>
    <xf numFmtId="0" fontId="12" fillId="0" borderId="0" xfId="1" applyNumberFormat="1" applyFont="1" applyFill="1" applyBorder="1" applyAlignment="1"/>
    <xf numFmtId="0" fontId="3" fillId="0" borderId="0" xfId="1" applyNumberFormat="1" applyFont="1" applyFill="1" applyBorder="1" applyAlignment="1"/>
    <xf numFmtId="0" fontId="12" fillId="0" borderId="1" xfId="1" applyNumberFormat="1" applyFont="1" applyFill="1" applyBorder="1" applyAlignment="1">
      <alignment vertical="center"/>
    </xf>
    <xf numFmtId="0" fontId="13" fillId="0" borderId="2" xfId="1" applyNumberFormat="1" applyFont="1" applyFill="1" applyBorder="1" applyAlignment="1">
      <alignment horizontal="center" vertical="center" wrapText="1"/>
    </xf>
    <xf numFmtId="0" fontId="13" fillId="0" borderId="3" xfId="1" applyNumberFormat="1" applyFont="1" applyFill="1" applyBorder="1" applyAlignment="1">
      <alignment horizontal="center" vertical="center" wrapText="1"/>
    </xf>
    <xf numFmtId="0" fontId="6" fillId="0" borderId="0" xfId="1" applyNumberFormat="1" applyFont="1" applyFill="1" applyBorder="1" applyAlignment="1">
      <alignment vertical="center"/>
    </xf>
    <xf numFmtId="0" fontId="6" fillId="0" borderId="0" xfId="1" applyNumberFormat="1" applyFont="1" applyFill="1" applyBorder="1" applyAlignment="1">
      <alignment vertical="center"/>
    </xf>
    <xf numFmtId="0" fontId="13" fillId="8" borderId="2" xfId="1" applyNumberFormat="1" applyFont="1" applyFill="1" applyBorder="1" applyAlignment="1">
      <alignment horizontal="center" vertical="center" wrapText="1"/>
    </xf>
    <xf numFmtId="0" fontId="13" fillId="8" borderId="3" xfId="1" applyNumberFormat="1" applyFont="1" applyFill="1" applyBorder="1" applyAlignment="1">
      <alignment horizontal="center" vertical="center" wrapText="1"/>
    </xf>
    <xf numFmtId="0" fontId="8" fillId="8" borderId="0" xfId="1" applyNumberFormat="1" applyFont="1" applyFill="1" applyBorder="1"/>
    <xf numFmtId="0" fontId="8" fillId="8" borderId="0" xfId="1" applyNumberFormat="1" applyFont="1" applyFill="1" applyBorder="1"/>
    <xf numFmtId="0" fontId="14" fillId="8" borderId="0" xfId="1" applyNumberFormat="1" applyFont="1" applyFill="1" applyBorder="1" applyAlignment="1">
      <alignment horizontal="center"/>
    </xf>
    <xf numFmtId="0" fontId="14" fillId="8" borderId="0" xfId="1" applyNumberFormat="1" applyFont="1" applyFill="1" applyBorder="1" applyAlignment="1">
      <alignment horizontal="center"/>
    </xf>
    <xf numFmtId="0" fontId="13" fillId="0" borderId="2" xfId="1" applyNumberFormat="1" applyFont="1" applyFill="1" applyBorder="1" applyAlignment="1">
      <alignment horizontal="center" vertical="center" textRotation="90" wrapText="1"/>
    </xf>
    <xf numFmtId="0" fontId="13" fillId="0" borderId="2" xfId="1" applyNumberFormat="1" applyFont="1" applyFill="1" applyBorder="1" applyAlignment="1">
      <alignment horizontal="center" vertical="center" wrapText="1"/>
    </xf>
    <xf numFmtId="0" fontId="8" fillId="0" borderId="0" xfId="1" applyNumberFormat="1" applyFont="1" applyFill="1" applyBorder="1" applyAlignment="1"/>
    <xf numFmtId="0" fontId="8" fillId="0" borderId="4" xfId="1" applyNumberFormat="1" applyFont="1" applyFill="1" applyBorder="1" applyAlignment="1"/>
    <xf numFmtId="0" fontId="8" fillId="0" borderId="2" xfId="1" applyNumberFormat="1" applyFont="1" applyFill="1" applyBorder="1" applyAlignment="1"/>
    <xf numFmtId="0" fontId="13" fillId="0" borderId="2" xfId="1" applyNumberFormat="1" applyFont="1" applyFill="1" applyBorder="1" applyAlignment="1">
      <alignment horizontal="center" vertical="center"/>
    </xf>
    <xf numFmtId="0" fontId="13" fillId="0" borderId="5" xfId="1" applyNumberFormat="1" applyFont="1" applyFill="1" applyBorder="1" applyAlignment="1">
      <alignment horizontal="center" vertical="center"/>
    </xf>
    <xf numFmtId="49" fontId="13" fillId="0" borderId="5" xfId="1" applyNumberFormat="1" applyFont="1" applyFill="1" applyBorder="1" applyAlignment="1">
      <alignment horizontal="center" vertical="center"/>
    </xf>
    <xf numFmtId="0" fontId="15" fillId="0" borderId="0" xfId="1" applyNumberFormat="1" applyFont="1" applyFill="1" applyBorder="1" applyAlignment="1">
      <alignment horizontal="center"/>
    </xf>
    <xf numFmtId="0" fontId="15" fillId="0" borderId="6" xfId="1" applyNumberFormat="1" applyFont="1" applyFill="1" applyBorder="1" applyAlignment="1">
      <alignment horizontal="center"/>
    </xf>
    <xf numFmtId="0" fontId="16" fillId="5" borderId="3" xfId="1" applyNumberFormat="1" applyFont="1" applyFill="1" applyBorder="1" applyAlignment="1">
      <alignment horizontal="center" vertical="center" wrapText="1"/>
    </xf>
    <xf numFmtId="0" fontId="17" fillId="5" borderId="2" xfId="1" applyNumberFormat="1" applyFont="1" applyFill="1" applyBorder="1" applyAlignment="1">
      <alignment horizontal="left" vertical="center" wrapText="1"/>
    </xf>
    <xf numFmtId="0" fontId="16" fillId="5" borderId="2" xfId="1" applyNumberFormat="1" applyFont="1" applyFill="1" applyBorder="1" applyAlignment="1">
      <alignment horizontal="center" vertical="center" wrapText="1"/>
    </xf>
    <xf numFmtId="172" fontId="16" fillId="5" borderId="2" xfId="1" applyNumberFormat="1" applyFont="1" applyFill="1" applyBorder="1" applyAlignment="1">
      <alignment horizontal="center" vertical="center" wrapText="1"/>
    </xf>
    <xf numFmtId="173" fontId="16" fillId="5" borderId="2" xfId="1" applyNumberFormat="1" applyFont="1" applyFill="1" applyBorder="1" applyAlignment="1">
      <alignment horizontal="center" vertical="center" wrapText="1"/>
    </xf>
    <xf numFmtId="173" fontId="13" fillId="8" borderId="2" xfId="1" applyNumberFormat="1" applyFont="1" applyFill="1" applyBorder="1" applyAlignment="1">
      <alignment horizontal="center" vertical="center" wrapText="1"/>
    </xf>
    <xf numFmtId="2" fontId="16" fillId="5" borderId="2" xfId="1" applyNumberFormat="1" applyFont="1" applyFill="1" applyBorder="1" applyAlignment="1">
      <alignment horizontal="center" vertical="center" wrapText="1"/>
    </xf>
    <xf numFmtId="0" fontId="18" fillId="5" borderId="0" xfId="1" applyNumberFormat="1" applyFont="1" applyFill="1" applyBorder="1" applyAlignment="1">
      <alignment horizontal="left" wrapText="1"/>
    </xf>
    <xf numFmtId="0" fontId="18" fillId="5" borderId="7" xfId="1" applyNumberFormat="1" applyFont="1" applyFill="1" applyBorder="1" applyAlignment="1">
      <alignment horizontal="left" wrapText="1"/>
    </xf>
    <xf numFmtId="0" fontId="16" fillId="0" borderId="3" xfId="1" applyNumberFormat="1" applyFont="1" applyFill="1" applyBorder="1" applyAlignment="1">
      <alignment horizontal="center" vertical="center" wrapText="1"/>
    </xf>
    <xf numFmtId="0" fontId="16" fillId="0" borderId="2" xfId="1" applyNumberFormat="1" applyFont="1" applyFill="1" applyBorder="1" applyAlignment="1">
      <alignment horizontal="left" vertical="center" wrapText="1"/>
    </xf>
    <xf numFmtId="0" fontId="16" fillId="0" borderId="2" xfId="1" applyNumberFormat="1" applyFont="1" applyFill="1" applyBorder="1" applyAlignment="1">
      <alignment horizontal="center" vertical="center" wrapText="1"/>
    </xf>
    <xf numFmtId="172" fontId="16" fillId="0" borderId="2" xfId="1" applyNumberFormat="1" applyFont="1" applyFill="1" applyBorder="1" applyAlignment="1">
      <alignment horizontal="center" vertical="center" wrapText="1"/>
    </xf>
    <xf numFmtId="173" fontId="16" fillId="0" borderId="2" xfId="1" applyNumberFormat="1" applyFont="1" applyFill="1" applyBorder="1" applyAlignment="1">
      <alignment horizontal="center" vertical="center" wrapText="1"/>
    </xf>
    <xf numFmtId="2" fontId="16" fillId="0" borderId="2" xfId="1" applyNumberFormat="1" applyFont="1" applyFill="1" applyBorder="1" applyAlignment="1">
      <alignment horizontal="center" vertical="center" wrapText="1"/>
    </xf>
    <xf numFmtId="0" fontId="18" fillId="0" borderId="0" xfId="1" applyNumberFormat="1" applyFont="1" applyFill="1" applyBorder="1" applyAlignment="1">
      <alignment horizontal="left" wrapText="1"/>
    </xf>
    <xf numFmtId="0" fontId="18" fillId="0" borderId="7" xfId="1" applyNumberFormat="1" applyFont="1" applyFill="1" applyBorder="1" applyAlignment="1">
      <alignment horizontal="left" wrapText="1"/>
    </xf>
    <xf numFmtId="49" fontId="16" fillId="0" borderId="2" xfId="1" applyNumberFormat="1" applyFont="1" applyFill="1" applyBorder="1" applyAlignment="1">
      <alignment horizontal="center" vertical="center" wrapText="1"/>
    </xf>
    <xf numFmtId="0" fontId="16" fillId="0" borderId="2" xfId="1" applyNumberFormat="1" applyFont="1" applyFill="1" applyBorder="1" applyAlignment="1">
      <alignment horizontal="left" vertical="center" wrapText="1"/>
    </xf>
    <xf numFmtId="0" fontId="16" fillId="0" borderId="3" xfId="1" applyNumberFormat="1" applyFont="1" applyFill="1" applyBorder="1" applyAlignment="1">
      <alignment horizontal="center" vertical="center"/>
    </xf>
    <xf numFmtId="0" fontId="17" fillId="0" borderId="2" xfId="1" applyNumberFormat="1" applyFont="1" applyFill="1" applyBorder="1" applyAlignment="1">
      <alignment horizontal="left" vertical="center" wrapText="1"/>
    </xf>
    <xf numFmtId="0" fontId="17" fillId="8" borderId="2" xfId="1" applyNumberFormat="1" applyFont="1" applyFill="1" applyBorder="1" applyAlignment="1">
      <alignment horizontal="left" vertical="center" wrapText="1"/>
    </xf>
    <xf numFmtId="172" fontId="13" fillId="0" borderId="2" xfId="1" applyNumberFormat="1" applyFont="1" applyFill="1" applyBorder="1" applyAlignment="1">
      <alignment horizontal="center" vertical="center" wrapText="1"/>
    </xf>
    <xf numFmtId="173" fontId="13" fillId="0" borderId="2" xfId="1" applyNumberFormat="1" applyFont="1" applyFill="1" applyBorder="1" applyAlignment="1">
      <alignment horizontal="center" vertical="center" wrapText="1"/>
    </xf>
    <xf numFmtId="0" fontId="15" fillId="0" borderId="0" xfId="1" applyNumberFormat="1" applyFont="1" applyFill="1" applyBorder="1" applyAlignment="1">
      <alignment horizontal="left" wrapText="1"/>
    </xf>
    <xf numFmtId="0" fontId="15" fillId="0" borderId="7" xfId="1" applyNumberFormat="1" applyFont="1" applyFill="1" applyBorder="1" applyAlignment="1">
      <alignment horizontal="left" wrapText="1"/>
    </xf>
    <xf numFmtId="49" fontId="16" fillId="5" borderId="3" xfId="1" applyNumberFormat="1" applyFont="1" applyFill="1" applyBorder="1" applyAlignment="1">
      <alignment horizontal="center" vertical="center"/>
    </xf>
    <xf numFmtId="0" fontId="17" fillId="5" borderId="2" xfId="1" applyNumberFormat="1" applyFont="1" applyFill="1" applyBorder="1" applyAlignment="1">
      <alignment horizontal="left" vertical="center" wrapText="1"/>
    </xf>
    <xf numFmtId="0" fontId="13" fillId="5" borderId="2" xfId="1" applyNumberFormat="1" applyFont="1" applyFill="1" applyBorder="1" applyAlignment="1">
      <alignment horizontal="center" vertical="center" wrapText="1"/>
    </xf>
    <xf numFmtId="172" fontId="13" fillId="5" borderId="2" xfId="1" applyNumberFormat="1" applyFont="1" applyFill="1" applyBorder="1" applyAlignment="1">
      <alignment horizontal="center" vertical="center" wrapText="1"/>
    </xf>
    <xf numFmtId="173" fontId="13" fillId="5" borderId="2" xfId="1" applyNumberFormat="1" applyFont="1" applyFill="1" applyBorder="1" applyAlignment="1">
      <alignment horizontal="center" vertical="center" wrapText="1"/>
    </xf>
    <xf numFmtId="2" fontId="13" fillId="5" borderId="2" xfId="1" applyNumberFormat="1" applyFont="1" applyFill="1" applyBorder="1" applyAlignment="1">
      <alignment horizontal="center" vertical="center" wrapText="1"/>
    </xf>
    <xf numFmtId="0" fontId="15" fillId="5" borderId="0" xfId="1" applyNumberFormat="1" applyFont="1" applyFill="1" applyBorder="1" applyAlignment="1">
      <alignment horizontal="left" wrapText="1"/>
    </xf>
    <xf numFmtId="0" fontId="15" fillId="5" borderId="7" xfId="1" applyNumberFormat="1" applyFont="1" applyFill="1" applyBorder="1" applyAlignment="1">
      <alignment horizontal="left" wrapText="1"/>
    </xf>
    <xf numFmtId="0" fontId="19" fillId="0" borderId="2" xfId="1" applyNumberFormat="1" applyFont="1" applyFill="1" applyBorder="1" applyAlignment="1">
      <alignment horizontal="center" vertical="center"/>
    </xf>
    <xf numFmtId="0" fontId="19" fillId="8" borderId="2" xfId="1" applyNumberFormat="1" applyFont="1" applyFill="1" applyBorder="1" applyAlignment="1">
      <alignment horizontal="left" vertical="center" wrapText="1"/>
    </xf>
    <xf numFmtId="0" fontId="19" fillId="8" borderId="2" xfId="0" applyFont="1" applyFill="1" applyBorder="1" applyAlignment="1">
      <alignment horizontal="center" vertical="center"/>
    </xf>
    <xf numFmtId="49" fontId="16" fillId="0" borderId="3" xfId="1" applyNumberFormat="1" applyFont="1" applyFill="1" applyBorder="1" applyAlignment="1">
      <alignment horizontal="center" vertical="center"/>
    </xf>
    <xf numFmtId="172" fontId="20" fillId="0" borderId="2" xfId="0" applyNumberFormat="1" applyFont="1" applyBorder="1" applyAlignment="1">
      <alignment horizontal="center" vertical="center" wrapText="1"/>
    </xf>
    <xf numFmtId="49" fontId="20" fillId="0" borderId="2" xfId="0" applyNumberFormat="1" applyFont="1" applyBorder="1" applyAlignment="1">
      <alignment horizontal="center" vertical="center" wrapText="1"/>
    </xf>
    <xf numFmtId="173" fontId="20" fillId="0" borderId="2" xfId="0" applyNumberFormat="1" applyFont="1" applyBorder="1" applyAlignment="1">
      <alignment horizontal="center" vertical="center" wrapText="1"/>
    </xf>
    <xf numFmtId="2" fontId="13" fillId="0" borderId="0" xfId="1" applyNumberFormat="1" applyFont="1" applyFill="1" applyBorder="1" applyAlignment="1">
      <alignment horizontal="left" wrapText="1"/>
    </xf>
    <xf numFmtId="0" fontId="13" fillId="0" borderId="0" xfId="1" applyNumberFormat="1" applyFont="1" applyFill="1" applyBorder="1" applyAlignment="1">
      <alignment horizontal="left" wrapText="1"/>
    </xf>
    <xf numFmtId="49" fontId="13" fillId="5" borderId="2" xfId="1" applyNumberFormat="1" applyFont="1" applyFill="1" applyBorder="1" applyAlignment="1">
      <alignment horizontal="center" vertical="center" wrapText="1"/>
    </xf>
    <xf numFmtId="49" fontId="16" fillId="8" borderId="3" xfId="1" applyNumberFormat="1" applyFont="1" applyFill="1" applyBorder="1" applyAlignment="1">
      <alignment horizontal="center" vertical="center"/>
    </xf>
    <xf numFmtId="172" fontId="13" fillId="8" borderId="2" xfId="1" applyNumberFormat="1" applyFont="1" applyFill="1" applyBorder="1" applyAlignment="1">
      <alignment horizontal="center" vertical="center" wrapText="1"/>
    </xf>
    <xf numFmtId="2" fontId="13" fillId="8" borderId="2" xfId="1" applyNumberFormat="1" applyFont="1" applyFill="1" applyBorder="1" applyAlignment="1">
      <alignment horizontal="center" vertical="center" wrapText="1"/>
    </xf>
    <xf numFmtId="0" fontId="15" fillId="8" borderId="0" xfId="1" applyNumberFormat="1" applyFont="1" applyFill="1" applyBorder="1" applyAlignment="1">
      <alignment horizontal="left" wrapText="1"/>
    </xf>
    <xf numFmtId="0" fontId="15" fillId="8" borderId="7" xfId="1" applyNumberFormat="1" applyFont="1" applyFill="1" applyBorder="1" applyAlignment="1">
      <alignment horizontal="left" wrapText="1"/>
    </xf>
    <xf numFmtId="1" fontId="13" fillId="8" borderId="2" xfId="1" applyNumberFormat="1" applyFont="1" applyFill="1" applyBorder="1" applyAlignment="1">
      <alignment horizontal="center" vertical="center" wrapText="1"/>
    </xf>
    <xf numFmtId="49" fontId="13" fillId="0" borderId="3" xfId="1" applyNumberFormat="1" applyFont="1" applyFill="1" applyBorder="1" applyAlignment="1">
      <alignment horizontal="center" vertical="center"/>
    </xf>
    <xf numFmtId="49" fontId="20" fillId="8" borderId="2" xfId="0" applyNumberFormat="1" applyFont="1" applyFill="1" applyBorder="1" applyAlignment="1">
      <alignment horizontal="left" vertical="center" wrapText="1"/>
    </xf>
    <xf numFmtId="0" fontId="20" fillId="0" borderId="2" xfId="0" applyFont="1" applyBorder="1" applyAlignment="1">
      <alignment horizontal="center" vertical="center"/>
    </xf>
    <xf numFmtId="1" fontId="20" fillId="0" borderId="2" xfId="0" applyNumberFormat="1" applyFont="1" applyBorder="1" applyAlignment="1">
      <alignment horizontal="center" vertical="center" wrapText="1"/>
    </xf>
    <xf numFmtId="172" fontId="20" fillId="8" borderId="2" xfId="0" applyNumberFormat="1" applyFont="1" applyFill="1" applyBorder="1" applyAlignment="1">
      <alignment horizontal="center" vertical="center" wrapText="1"/>
    </xf>
    <xf numFmtId="49" fontId="20" fillId="8" borderId="2" xfId="0" applyNumberFormat="1" applyFont="1" applyFill="1" applyBorder="1" applyAlignment="1">
      <alignment horizontal="center" vertical="center" wrapText="1"/>
    </xf>
    <xf numFmtId="173" fontId="20" fillId="8" borderId="2" xfId="0" applyNumberFormat="1" applyFont="1" applyFill="1" applyBorder="1" applyAlignment="1">
      <alignment horizontal="center" vertical="center" wrapText="1"/>
    </xf>
    <xf numFmtId="2" fontId="13" fillId="0" borderId="2" xfId="1" applyNumberFormat="1" applyFont="1" applyFill="1" applyBorder="1" applyAlignment="1">
      <alignment horizontal="center" vertical="center" wrapText="1"/>
    </xf>
    <xf numFmtId="173" fontId="20" fillId="8" borderId="2" xfId="0" applyNumberFormat="1" applyFont="1" applyFill="1" applyBorder="1" applyAlignment="1">
      <alignment horizontal="center" vertical="center"/>
    </xf>
    <xf numFmtId="49" fontId="13" fillId="0" borderId="3" xfId="1" applyNumberFormat="1" applyFont="1" applyFill="1" applyBorder="1" applyAlignment="1">
      <alignment horizontal="center" vertical="center"/>
    </xf>
    <xf numFmtId="49" fontId="20" fillId="0" borderId="2" xfId="0" applyNumberFormat="1" applyFont="1" applyBorder="1" applyAlignment="1">
      <alignment horizontal="left" vertical="center" wrapText="1"/>
    </xf>
    <xf numFmtId="0" fontId="20" fillId="0" borderId="2" xfId="0" applyFont="1" applyBorder="1" applyAlignment="1">
      <alignment horizontal="center" vertical="center"/>
    </xf>
    <xf numFmtId="172" fontId="13" fillId="0" borderId="2" xfId="1" applyNumberFormat="1" applyFont="1" applyFill="1" applyBorder="1" applyAlignment="1">
      <alignment horizontal="center" vertical="center" wrapText="1"/>
    </xf>
    <xf numFmtId="2" fontId="13" fillId="0" borderId="2" xfId="1" applyNumberFormat="1" applyFont="1" applyFill="1" applyBorder="1" applyAlignment="1">
      <alignment horizontal="center" vertical="center" wrapText="1"/>
    </xf>
    <xf numFmtId="173" fontId="20" fillId="0" borderId="2" xfId="0" applyNumberFormat="1" applyFont="1" applyBorder="1" applyAlignment="1">
      <alignment horizontal="center" vertical="center"/>
    </xf>
    <xf numFmtId="173" fontId="13" fillId="0" borderId="2" xfId="1" applyNumberFormat="1" applyFont="1" applyFill="1" applyBorder="1" applyAlignment="1">
      <alignment horizontal="center" vertical="center" wrapText="1"/>
    </xf>
    <xf numFmtId="0" fontId="15" fillId="0" borderId="0" xfId="1" applyNumberFormat="1" applyFont="1" applyFill="1" applyBorder="1" applyAlignment="1">
      <alignment horizontal="left" wrapText="1"/>
    </xf>
    <xf numFmtId="0" fontId="15" fillId="0" borderId="7" xfId="1" applyNumberFormat="1" applyFont="1" applyFill="1" applyBorder="1" applyAlignment="1">
      <alignment horizontal="left" wrapText="1"/>
    </xf>
    <xf numFmtId="172" fontId="20" fillId="8" borderId="2" xfId="0" applyNumberFormat="1" applyFont="1" applyFill="1" applyBorder="1" applyAlignment="1">
      <alignment horizontal="center" vertical="center"/>
    </xf>
    <xf numFmtId="0" fontId="16" fillId="8" borderId="3" xfId="1" applyNumberFormat="1" applyFont="1" applyFill="1" applyBorder="1" applyAlignment="1">
      <alignment horizontal="center" vertical="center"/>
    </xf>
    <xf numFmtId="0" fontId="19" fillId="0" borderId="2" xfId="1" applyNumberFormat="1" applyFont="1" applyFill="1" applyBorder="1" applyAlignment="1">
      <alignment horizontal="left" vertical="center" wrapText="1"/>
    </xf>
    <xf numFmtId="2" fontId="15" fillId="0" borderId="0" xfId="1" applyNumberFormat="1" applyFont="1" applyFill="1" applyBorder="1" applyAlignment="1">
      <alignment horizontal="left" wrapText="1"/>
    </xf>
    <xf numFmtId="49" fontId="15" fillId="0" borderId="0" xfId="1" applyNumberFormat="1" applyFont="1" applyFill="1" applyBorder="1" applyAlignment="1">
      <alignment horizontal="left" wrapText="1"/>
    </xf>
    <xf numFmtId="172" fontId="16" fillId="8" borderId="2" xfId="1" applyNumberFormat="1" applyFont="1" applyFill="1" applyBorder="1" applyAlignment="1">
      <alignment horizontal="center" vertical="center" wrapText="1"/>
    </xf>
    <xf numFmtId="2" fontId="16" fillId="8" borderId="2" xfId="1" applyNumberFormat="1" applyFont="1" applyFill="1" applyBorder="1" applyAlignment="1">
      <alignment horizontal="center" vertical="center" wrapText="1"/>
    </xf>
    <xf numFmtId="173" fontId="16" fillId="8" borderId="2" xfId="1" applyNumberFormat="1" applyFont="1" applyFill="1" applyBorder="1" applyAlignment="1">
      <alignment horizontal="center" vertical="center" wrapText="1"/>
    </xf>
    <xf numFmtId="49" fontId="13" fillId="8" borderId="2" xfId="1" applyNumberFormat="1" applyFont="1" applyFill="1" applyBorder="1" applyAlignment="1">
      <alignment horizontal="center" vertical="center" wrapText="1"/>
    </xf>
    <xf numFmtId="0" fontId="13" fillId="0" borderId="3" xfId="1" applyNumberFormat="1" applyFont="1" applyFill="1" applyBorder="1" applyAlignment="1">
      <alignment horizontal="center" vertical="center"/>
    </xf>
    <xf numFmtId="172" fontId="20" fillId="0" borderId="2" xfId="0" applyNumberFormat="1" applyFont="1" applyBorder="1" applyAlignment="1">
      <alignment horizontal="center" vertical="center"/>
    </xf>
    <xf numFmtId="173" fontId="20" fillId="0" borderId="2" xfId="0" applyNumberFormat="1" applyFont="1" applyBorder="1" applyAlignment="1">
      <alignment horizontal="center" vertical="center"/>
    </xf>
    <xf numFmtId="4" fontId="21" fillId="4" borderId="0" xfId="0" applyNumberFormat="1" applyFont="1" applyFill="1" applyBorder="1" applyAlignment="1">
      <alignment horizontal="left" vertical="center"/>
    </xf>
    <xf numFmtId="49" fontId="13" fillId="8" borderId="2" xfId="0" applyNumberFormat="1" applyFont="1" applyFill="1" applyBorder="1" applyAlignment="1">
      <alignment horizontal="left" vertical="center" wrapText="1"/>
    </xf>
    <xf numFmtId="172" fontId="20" fillId="5" borderId="2" xfId="0" applyNumberFormat="1" applyFont="1" applyFill="1" applyBorder="1" applyAlignment="1">
      <alignment horizontal="center" vertical="center"/>
    </xf>
    <xf numFmtId="49" fontId="20" fillId="5" borderId="2" xfId="0" applyNumberFormat="1" applyFont="1" applyFill="1" applyBorder="1" applyAlignment="1">
      <alignment horizontal="center" vertical="center" wrapText="1"/>
    </xf>
    <xf numFmtId="173" fontId="20" fillId="5" borderId="2" xfId="0" applyNumberFormat="1" applyFont="1" applyFill="1" applyBorder="1" applyAlignment="1">
      <alignment horizontal="center" vertical="center"/>
    </xf>
    <xf numFmtId="173" fontId="20" fillId="5" borderId="2" xfId="0" applyNumberFormat="1" applyFont="1" applyFill="1" applyBorder="1" applyAlignment="1">
      <alignment horizontal="center" vertical="center" wrapText="1"/>
    </xf>
    <xf numFmtId="2" fontId="20" fillId="0" borderId="2" xfId="0" applyNumberFormat="1" applyFont="1" applyBorder="1" applyAlignment="1">
      <alignment horizontal="center" vertical="center"/>
    </xf>
    <xf numFmtId="0" fontId="15" fillId="0" borderId="4" xfId="1" applyNumberFormat="1" applyFont="1" applyFill="1" applyBorder="1" applyAlignment="1">
      <alignment horizontal="left" wrapText="1"/>
    </xf>
    <xf numFmtId="0" fontId="15" fillId="0" borderId="2" xfId="1" applyNumberFormat="1" applyFont="1" applyFill="1" applyBorder="1" applyAlignment="1">
      <alignment horizontal="left" wrapText="1"/>
    </xf>
    <xf numFmtId="0" fontId="15" fillId="5" borderId="4" xfId="1" applyNumberFormat="1" applyFont="1" applyFill="1" applyBorder="1" applyAlignment="1">
      <alignment horizontal="left" wrapText="1"/>
    </xf>
    <xf numFmtId="0" fontId="15" fillId="5" borderId="2" xfId="1" applyNumberFormat="1" applyFont="1" applyFill="1" applyBorder="1" applyAlignment="1">
      <alignment horizontal="left" wrapText="1"/>
    </xf>
    <xf numFmtId="49" fontId="16" fillId="8" borderId="2" xfId="1" applyNumberFormat="1" applyFont="1" applyFill="1" applyBorder="1" applyAlignment="1">
      <alignment horizontal="center" vertical="center"/>
    </xf>
    <xf numFmtId="0" fontId="20" fillId="8" borderId="2" xfId="1" applyNumberFormat="1" applyFont="1" applyFill="1" applyBorder="1" applyAlignment="1">
      <alignment horizontal="left" vertical="center" wrapText="1"/>
    </xf>
    <xf numFmtId="0" fontId="20" fillId="8" borderId="2" xfId="0" applyFont="1" applyFill="1" applyBorder="1" applyAlignment="1">
      <alignment horizontal="center" vertical="center"/>
    </xf>
    <xf numFmtId="4" fontId="21" fillId="8" borderId="0" xfId="0" applyNumberFormat="1" applyFont="1" applyFill="1" applyBorder="1" applyAlignment="1">
      <alignment horizontal="left" vertical="center"/>
    </xf>
    <xf numFmtId="0" fontId="15" fillId="8" borderId="4" xfId="1" applyNumberFormat="1" applyFont="1" applyFill="1" applyBorder="1" applyAlignment="1">
      <alignment horizontal="left" wrapText="1"/>
    </xf>
    <xf numFmtId="0" fontId="15" fillId="8" borderId="2" xfId="1" applyNumberFormat="1" applyFont="1" applyFill="1" applyBorder="1" applyAlignment="1">
      <alignment horizontal="left" wrapText="1"/>
    </xf>
    <xf numFmtId="49" fontId="16" fillId="0" borderId="2" xfId="1" applyNumberFormat="1" applyFont="1" applyFill="1" applyBorder="1" applyAlignment="1">
      <alignment horizontal="center" vertical="center"/>
    </xf>
    <xf numFmtId="0" fontId="13" fillId="8" borderId="2" xfId="1" applyNumberFormat="1" applyFont="1" applyFill="1" applyBorder="1" applyAlignment="1">
      <alignment wrapText="1"/>
    </xf>
    <xf numFmtId="0" fontId="15" fillId="0" borderId="0" xfId="1" applyNumberFormat="1" applyFont="1" applyFill="1" applyBorder="1" applyAlignment="1">
      <alignment wrapText="1"/>
    </xf>
    <xf numFmtId="0" fontId="15" fillId="0" borderId="0" xfId="1" applyNumberFormat="1" applyFont="1" applyFill="1" applyBorder="1" applyAlignment="1">
      <alignment wrapText="1"/>
    </xf>
    <xf numFmtId="173" fontId="19" fillId="8" borderId="2" xfId="0" applyNumberFormat="1" applyFont="1" applyFill="1" applyBorder="1" applyAlignment="1">
      <alignment horizontal="center" vertical="center"/>
    </xf>
    <xf numFmtId="49" fontId="13" fillId="8" borderId="3" xfId="1" applyNumberFormat="1" applyFont="1" applyFill="1" applyBorder="1" applyAlignment="1">
      <alignment horizontal="center" vertical="center"/>
    </xf>
    <xf numFmtId="0" fontId="13" fillId="8" borderId="3" xfId="1" applyNumberFormat="1" applyFont="1" applyFill="1" applyBorder="1" applyAlignment="1">
      <alignment horizontal="center" vertical="center"/>
    </xf>
    <xf numFmtId="0" fontId="3" fillId="0" borderId="0" xfId="0" applyFont="1"/>
    <xf numFmtId="0" fontId="3" fillId="0" borderId="0" xfId="0" applyFont="1"/>
    <xf numFmtId="0" fontId="22" fillId="0" borderId="0" xfId="0" applyFont="1"/>
    <xf numFmtId="0" fontId="22" fillId="0" borderId="0" xfId="0" applyFont="1"/>
    <xf numFmtId="0" fontId="14" fillId="0" borderId="0" xfId="0" applyFont="1" applyAlignment="1">
      <alignment horizontal="right" vertical="center"/>
    </xf>
    <xf numFmtId="0" fontId="14" fillId="0" borderId="0" xfId="0" applyFont="1" applyAlignment="1">
      <alignment horizontal="right"/>
    </xf>
    <xf numFmtId="0" fontId="23" fillId="0" borderId="0" xfId="0" applyFont="1" applyBorder="1" applyAlignment="1">
      <alignment vertical="center"/>
    </xf>
    <xf numFmtId="0" fontId="23" fillId="0" borderId="0" xfId="0" applyFont="1" applyBorder="1" applyAlignment="1"/>
    <xf numFmtId="0" fontId="23" fillId="0" borderId="0" xfId="0" applyFont="1" applyAlignment="1">
      <alignment horizontal="center"/>
    </xf>
    <xf numFmtId="0" fontId="17" fillId="5" borderId="2" xfId="1" applyNumberFormat="1" applyFont="1" applyFill="1" applyBorder="1" applyAlignment="1">
      <alignment horizontal="center" vertical="center" wrapText="1"/>
    </xf>
    <xf numFmtId="174" fontId="16" fillId="5" borderId="2" xfId="1" applyNumberFormat="1" applyFont="1" applyFill="1" applyBorder="1" applyAlignment="1">
      <alignment horizontal="center" vertical="center" wrapText="1"/>
    </xf>
    <xf numFmtId="2" fontId="18" fillId="5" borderId="0" xfId="1" applyNumberFormat="1" applyFont="1" applyFill="1" applyBorder="1" applyAlignment="1">
      <alignment horizontal="center" wrapText="1"/>
    </xf>
    <xf numFmtId="0" fontId="18" fillId="5" borderId="0" xfId="1" applyNumberFormat="1" applyFont="1" applyFill="1" applyBorder="1" applyAlignment="1">
      <alignment horizontal="center" wrapText="1"/>
    </xf>
    <xf numFmtId="0" fontId="18" fillId="5" borderId="8" xfId="1" applyNumberFormat="1" applyFont="1" applyFill="1" applyBorder="1" applyAlignment="1">
      <alignment horizontal="center" wrapText="1"/>
    </xf>
    <xf numFmtId="0" fontId="18" fillId="5" borderId="7" xfId="1" applyNumberFormat="1" applyFont="1" applyFill="1" applyBorder="1" applyAlignment="1">
      <alignment horizontal="center" wrapText="1"/>
    </xf>
    <xf numFmtId="174" fontId="4" fillId="0" borderId="0" xfId="1" applyNumberFormat="1" applyFont="1" applyFill="1" applyBorder="1" applyAlignment="1">
      <alignment horizontal="center" vertical="center"/>
    </xf>
    <xf numFmtId="0" fontId="3" fillId="0" borderId="0" xfId="0" applyFont="1" applyAlignment="1">
      <alignment horizontal="right"/>
    </xf>
    <xf numFmtId="0" fontId="20" fillId="0" borderId="2" xfId="0" applyFont="1" applyBorder="1" applyAlignment="1">
      <alignment horizontal="center" vertical="center" wrapText="1"/>
    </xf>
    <xf numFmtId="0" fontId="20" fillId="0" borderId="2" xfId="0" applyFont="1" applyBorder="1" applyAlignment="1">
      <alignment horizontal="center" vertical="center" textRotation="90" wrapText="1"/>
    </xf>
    <xf numFmtId="0" fontId="20" fillId="0" borderId="2" xfId="0" applyFont="1" applyBorder="1" applyAlignment="1">
      <alignment horizontal="center" vertical="center" wrapText="1"/>
    </xf>
    <xf numFmtId="0" fontId="20" fillId="8" borderId="2" xfId="0" applyFont="1" applyFill="1" applyBorder="1" applyAlignment="1">
      <alignment horizontal="center" vertical="center" textRotation="90" wrapText="1"/>
    </xf>
    <xf numFmtId="0" fontId="20" fillId="3" borderId="2" xfId="0" applyFont="1" applyFill="1" applyBorder="1" applyAlignment="1">
      <alignment horizontal="center" vertical="center" textRotation="90" wrapText="1"/>
    </xf>
    <xf numFmtId="0" fontId="3" fillId="8" borderId="0" xfId="0" applyFont="1" applyFill="1"/>
    <xf numFmtId="49" fontId="20" fillId="0" borderId="2" xfId="0" applyNumberFormat="1" applyFont="1" applyBorder="1" applyAlignment="1">
      <alignment horizontal="center" vertical="center" wrapText="1"/>
    </xf>
    <xf numFmtId="0" fontId="16" fillId="8" borderId="2" xfId="1" applyNumberFormat="1" applyFont="1" applyFill="1" applyBorder="1" applyAlignment="1">
      <alignment horizontal="center" vertical="center" wrapText="1"/>
    </xf>
    <xf numFmtId="0" fontId="16" fillId="8" borderId="2" xfId="1" applyNumberFormat="1" applyFont="1" applyFill="1" applyBorder="1" applyAlignment="1">
      <alignment horizontal="left" vertical="center" wrapText="1"/>
    </xf>
    <xf numFmtId="0" fontId="16" fillId="8" borderId="2" xfId="1" applyNumberFormat="1" applyFont="1" applyFill="1" applyBorder="1" applyAlignment="1">
      <alignment horizontal="right" vertical="center" wrapText="1"/>
    </xf>
    <xf numFmtId="2" fontId="16" fillId="8" borderId="2" xfId="1" applyNumberFormat="1" applyFont="1" applyFill="1" applyBorder="1" applyAlignment="1">
      <alignment horizontal="right" vertical="center" wrapText="1"/>
    </xf>
    <xf numFmtId="174" fontId="16" fillId="8" borderId="2" xfId="1" applyNumberFormat="1" applyFont="1" applyFill="1" applyBorder="1" applyAlignment="1">
      <alignment horizontal="right" vertical="center" wrapText="1"/>
    </xf>
    <xf numFmtId="172" fontId="16" fillId="8" borderId="2" xfId="1" applyNumberFormat="1" applyFont="1" applyFill="1" applyBorder="1" applyAlignment="1">
      <alignment horizontal="right" vertical="center" wrapText="1"/>
    </xf>
    <xf numFmtId="173" fontId="16" fillId="8" borderId="2" xfId="1" applyNumberFormat="1" applyFont="1" applyFill="1" applyBorder="1" applyAlignment="1">
      <alignment horizontal="right" vertical="center" wrapText="1"/>
    </xf>
    <xf numFmtId="2" fontId="18" fillId="5" borderId="0" xfId="1" applyNumberFormat="1" applyFont="1" applyFill="1" applyBorder="1" applyAlignment="1">
      <alignment horizontal="left" wrapText="1"/>
    </xf>
    <xf numFmtId="0" fontId="16" fillId="0" borderId="0" xfId="1" applyNumberFormat="1" applyFont="1" applyFill="1" applyBorder="1" applyAlignment="1">
      <alignment horizontal="center" vertical="center" wrapText="1"/>
    </xf>
    <xf numFmtId="2" fontId="16" fillId="0" borderId="0" xfId="1" applyNumberFormat="1" applyFont="1" applyFill="1" applyBorder="1" applyAlignment="1">
      <alignment horizontal="center" vertical="center" wrapText="1"/>
    </xf>
    <xf numFmtId="0" fontId="18" fillId="0" borderId="8" xfId="1" applyNumberFormat="1" applyFont="1" applyFill="1" applyBorder="1" applyAlignment="1">
      <alignment horizontal="left" wrapText="1"/>
    </xf>
    <xf numFmtId="49" fontId="16" fillId="8" borderId="2" xfId="1" applyNumberFormat="1" applyFont="1" applyFill="1" applyBorder="1" applyAlignment="1">
      <alignment horizontal="right" vertical="center" wrapText="1"/>
    </xf>
    <xf numFmtId="0" fontId="16" fillId="8" borderId="2" xfId="1" applyNumberFormat="1" applyFont="1" applyFill="1" applyBorder="1" applyAlignment="1">
      <alignment horizontal="center" vertical="center"/>
    </xf>
    <xf numFmtId="0" fontId="13" fillId="8" borderId="2" xfId="1" applyNumberFormat="1" applyFont="1" applyFill="1" applyBorder="1" applyAlignment="1">
      <alignment horizontal="right" vertical="center" wrapText="1"/>
    </xf>
    <xf numFmtId="2" fontId="13" fillId="8" borderId="2" xfId="1" applyNumberFormat="1" applyFont="1" applyFill="1" applyBorder="1" applyAlignment="1">
      <alignment horizontal="right" vertical="center" wrapText="1"/>
    </xf>
    <xf numFmtId="174" fontId="13" fillId="8" borderId="2" xfId="1" applyNumberFormat="1" applyFont="1" applyFill="1" applyBorder="1" applyAlignment="1">
      <alignment horizontal="right" vertical="center" wrapText="1"/>
    </xf>
    <xf numFmtId="172" fontId="13" fillId="8" borderId="2" xfId="1" applyNumberFormat="1" applyFont="1" applyFill="1" applyBorder="1" applyAlignment="1">
      <alignment horizontal="right" vertical="center" wrapText="1"/>
    </xf>
    <xf numFmtId="173" fontId="13" fillId="8" borderId="2" xfId="1" applyNumberFormat="1" applyFont="1" applyFill="1" applyBorder="1" applyAlignment="1">
      <alignment horizontal="right" vertical="center" wrapText="1"/>
    </xf>
    <xf numFmtId="0" fontId="15" fillId="0" borderId="8" xfId="1" applyNumberFormat="1" applyFont="1" applyFill="1" applyBorder="1" applyAlignment="1">
      <alignment horizontal="left" wrapText="1"/>
    </xf>
    <xf numFmtId="2" fontId="13" fillId="0" borderId="2" xfId="1" applyNumberFormat="1" applyFont="1" applyFill="1" applyBorder="1" applyAlignment="1">
      <alignment horizontal="right" vertical="center" wrapText="1"/>
    </xf>
    <xf numFmtId="49" fontId="16" fillId="5" borderId="2" xfId="1" applyNumberFormat="1" applyFont="1" applyFill="1" applyBorder="1" applyAlignment="1">
      <alignment horizontal="center" vertical="center"/>
    </xf>
    <xf numFmtId="0" fontId="13" fillId="5" borderId="2" xfId="1" applyNumberFormat="1" applyFont="1" applyFill="1" applyBorder="1" applyAlignment="1">
      <alignment horizontal="right" vertical="center" wrapText="1"/>
    </xf>
    <xf numFmtId="2" fontId="13" fillId="5" borderId="2" xfId="1" applyNumberFormat="1" applyFont="1" applyFill="1" applyBorder="1" applyAlignment="1">
      <alignment horizontal="right" vertical="center" wrapText="1"/>
    </xf>
    <xf numFmtId="174" fontId="13" fillId="5" borderId="2" xfId="1" applyNumberFormat="1" applyFont="1" applyFill="1" applyBorder="1" applyAlignment="1">
      <alignment horizontal="right" vertical="center" wrapText="1"/>
    </xf>
    <xf numFmtId="172" fontId="13" fillId="5" borderId="2" xfId="1" applyNumberFormat="1" applyFont="1" applyFill="1" applyBorder="1" applyAlignment="1">
      <alignment horizontal="right" vertical="center" wrapText="1"/>
    </xf>
    <xf numFmtId="173" fontId="13" fillId="5" borderId="2" xfId="1" applyNumberFormat="1" applyFont="1" applyFill="1" applyBorder="1" applyAlignment="1">
      <alignment horizontal="right" vertical="center" wrapText="1"/>
    </xf>
    <xf numFmtId="0" fontId="15" fillId="5" borderId="6" xfId="1" applyNumberFormat="1" applyFont="1" applyFill="1" applyBorder="1" applyAlignment="1">
      <alignment horizontal="left" wrapText="1"/>
    </xf>
    <xf numFmtId="49" fontId="20" fillId="8" borderId="2" xfId="0" applyNumberFormat="1" applyFont="1" applyFill="1" applyBorder="1" applyAlignment="1">
      <alignment horizontal="right" vertical="center" wrapText="1"/>
    </xf>
    <xf numFmtId="2" fontId="20" fillId="8" borderId="2" xfId="0" applyNumberFormat="1" applyFont="1" applyFill="1" applyBorder="1" applyAlignment="1">
      <alignment horizontal="right" vertical="center" wrapText="1"/>
    </xf>
    <xf numFmtId="174" fontId="20" fillId="8" borderId="2" xfId="0" applyNumberFormat="1" applyFont="1" applyFill="1" applyBorder="1" applyAlignment="1">
      <alignment horizontal="right" vertical="center" wrapText="1"/>
    </xf>
    <xf numFmtId="172" fontId="20" fillId="8" borderId="2" xfId="0" applyNumberFormat="1" applyFont="1" applyFill="1" applyBorder="1" applyAlignment="1">
      <alignment horizontal="right" vertical="center" wrapText="1"/>
    </xf>
    <xf numFmtId="173" fontId="20" fillId="8" borderId="2" xfId="0" applyNumberFormat="1" applyFont="1" applyFill="1" applyBorder="1" applyAlignment="1">
      <alignment horizontal="right" vertical="center" wrapText="1"/>
    </xf>
    <xf numFmtId="0" fontId="19" fillId="8" borderId="2" xfId="1" applyNumberFormat="1" applyFont="1" applyFill="1" applyBorder="1" applyAlignment="1">
      <alignment horizontal="center" vertical="center"/>
    </xf>
    <xf numFmtId="0" fontId="19" fillId="8" borderId="2" xfId="0" applyFont="1" applyFill="1" applyBorder="1" applyAlignment="1">
      <alignment horizontal="right" vertical="center"/>
    </xf>
    <xf numFmtId="49" fontId="19" fillId="8" borderId="2" xfId="0" applyNumberFormat="1" applyFont="1" applyFill="1" applyBorder="1" applyAlignment="1">
      <alignment horizontal="right" vertical="center" wrapText="1"/>
    </xf>
    <xf numFmtId="1" fontId="19" fillId="8" borderId="2" xfId="0" applyNumberFormat="1" applyFont="1" applyFill="1" applyBorder="1" applyAlignment="1">
      <alignment horizontal="right" vertical="center" wrapText="1"/>
    </xf>
    <xf numFmtId="2" fontId="19" fillId="8" borderId="2" xfId="0" applyNumberFormat="1" applyFont="1" applyFill="1" applyBorder="1" applyAlignment="1">
      <alignment horizontal="right" vertical="center" wrapText="1"/>
    </xf>
    <xf numFmtId="174" fontId="19" fillId="8" borderId="2" xfId="0" applyNumberFormat="1" applyFont="1" applyFill="1" applyBorder="1" applyAlignment="1">
      <alignment horizontal="right" vertical="center" wrapText="1"/>
    </xf>
    <xf numFmtId="172" fontId="19" fillId="8" borderId="2" xfId="0" applyNumberFormat="1" applyFont="1" applyFill="1" applyBorder="1" applyAlignment="1">
      <alignment horizontal="right" vertical="center" wrapText="1"/>
    </xf>
    <xf numFmtId="173" fontId="19" fillId="8" borderId="2" xfId="0" applyNumberFormat="1" applyFont="1" applyFill="1" applyBorder="1" applyAlignment="1">
      <alignment horizontal="right" vertical="center" wrapText="1"/>
    </xf>
    <xf numFmtId="173" fontId="19" fillId="8" borderId="2" xfId="0" applyNumberFormat="1" applyFont="1" applyFill="1" applyBorder="1" applyAlignment="1">
      <alignment horizontal="right" vertical="center"/>
    </xf>
    <xf numFmtId="0" fontId="19" fillId="8" borderId="2" xfId="1" applyNumberFormat="1" applyFont="1" applyFill="1" applyBorder="1" applyAlignment="1">
      <alignment horizontal="center" vertical="center" wrapText="1"/>
    </xf>
    <xf numFmtId="2" fontId="19" fillId="8" borderId="0" xfId="1" applyNumberFormat="1" applyFont="1" applyFill="1" applyBorder="1" applyAlignment="1">
      <alignment horizontal="left" wrapText="1"/>
    </xf>
    <xf numFmtId="0" fontId="19" fillId="8" borderId="7" xfId="1" applyNumberFormat="1" applyFont="1" applyFill="1" applyBorder="1" applyAlignment="1">
      <alignment horizontal="left" wrapText="1"/>
    </xf>
    <xf numFmtId="49" fontId="13" fillId="5" borderId="2" xfId="1" applyNumberFormat="1" applyFont="1" applyFill="1" applyBorder="1" applyAlignment="1">
      <alignment horizontal="right" vertical="center" wrapText="1"/>
    </xf>
    <xf numFmtId="0" fontId="15" fillId="8" borderId="9" xfId="1" applyNumberFormat="1" applyFont="1" applyFill="1" applyBorder="1" applyAlignment="1">
      <alignment horizontal="left" wrapText="1"/>
    </xf>
    <xf numFmtId="49" fontId="13" fillId="8" borderId="2" xfId="1" applyNumberFormat="1" applyFont="1" applyFill="1" applyBorder="1" applyAlignment="1">
      <alignment horizontal="center" vertical="center"/>
    </xf>
    <xf numFmtId="49" fontId="20" fillId="4" borderId="2" xfId="0" applyNumberFormat="1" applyFont="1" applyFill="1" applyBorder="1" applyAlignment="1">
      <alignment horizontal="left" vertical="center" wrapText="1"/>
    </xf>
    <xf numFmtId="0" fontId="20" fillId="8" borderId="2" xfId="0" applyFont="1" applyFill="1" applyBorder="1" applyAlignment="1">
      <alignment horizontal="right" vertical="center"/>
    </xf>
    <xf numFmtId="1" fontId="20" fillId="8" borderId="2" xfId="0" applyNumberFormat="1" applyFont="1" applyFill="1" applyBorder="1" applyAlignment="1">
      <alignment horizontal="right" vertical="center" wrapText="1"/>
    </xf>
    <xf numFmtId="173" fontId="20" fillId="8" borderId="2" xfId="0" applyNumberFormat="1" applyFont="1" applyFill="1" applyBorder="1" applyAlignment="1">
      <alignment horizontal="right" vertical="center"/>
    </xf>
    <xf numFmtId="2" fontId="18" fillId="4" borderId="0" xfId="1" applyNumberFormat="1" applyFont="1" applyFill="1" applyBorder="1" applyAlignment="1">
      <alignment horizontal="left" wrapText="1"/>
    </xf>
    <xf numFmtId="0" fontId="15" fillId="4" borderId="2" xfId="1" applyNumberFormat="1" applyFont="1" applyFill="1" applyBorder="1" applyAlignment="1">
      <alignment horizontal="left" wrapText="1"/>
    </xf>
    <xf numFmtId="0" fontId="15" fillId="0" borderId="6" xfId="1" applyNumberFormat="1" applyFont="1" applyFill="1" applyBorder="1" applyAlignment="1">
      <alignment horizontal="left" wrapText="1"/>
    </xf>
    <xf numFmtId="0" fontId="16" fillId="8" borderId="7" xfId="1" applyNumberFormat="1" applyFont="1" applyFill="1" applyBorder="1" applyAlignment="1">
      <alignment horizontal="left" wrapText="1"/>
    </xf>
    <xf numFmtId="4" fontId="20" fillId="8" borderId="2" xfId="0" applyNumberFormat="1" applyFont="1" applyFill="1" applyBorder="1" applyAlignment="1">
      <alignment horizontal="right" vertical="center"/>
    </xf>
    <xf numFmtId="175" fontId="20" fillId="8" borderId="2" xfId="0" applyNumberFormat="1" applyFont="1" applyFill="1" applyBorder="1" applyAlignment="1">
      <alignment horizontal="right" vertical="center"/>
    </xf>
    <xf numFmtId="174" fontId="20" fillId="8" borderId="2" xfId="0" applyNumberFormat="1" applyFont="1" applyFill="1" applyBorder="1" applyAlignment="1">
      <alignment horizontal="right" vertical="center"/>
    </xf>
    <xf numFmtId="172" fontId="20" fillId="8" borderId="2" xfId="0" applyNumberFormat="1" applyFont="1" applyFill="1" applyBorder="1" applyAlignment="1">
      <alignment horizontal="right" vertical="center"/>
    </xf>
    <xf numFmtId="1" fontId="13" fillId="8" borderId="2" xfId="1" applyNumberFormat="1" applyFont="1" applyFill="1" applyBorder="1" applyAlignment="1">
      <alignment horizontal="right" vertical="center" wrapText="1"/>
    </xf>
    <xf numFmtId="49" fontId="13" fillId="0" borderId="2" xfId="1" applyNumberFormat="1" applyFont="1" applyFill="1" applyBorder="1" applyAlignment="1">
      <alignment horizontal="center" vertical="center"/>
    </xf>
    <xf numFmtId="0" fontId="20" fillId="0" borderId="2" xfId="0" applyFont="1" applyBorder="1" applyAlignment="1">
      <alignment horizontal="right" vertical="center"/>
    </xf>
    <xf numFmtId="49" fontId="20" fillId="0" borderId="2" xfId="0" applyNumberFormat="1" applyFont="1" applyBorder="1" applyAlignment="1">
      <alignment horizontal="right" vertical="center" wrapText="1"/>
    </xf>
    <xf numFmtId="1" fontId="13" fillId="0" borderId="2" xfId="1" applyNumberFormat="1" applyFont="1" applyFill="1" applyBorder="1" applyAlignment="1">
      <alignment horizontal="right" vertical="center" wrapText="1"/>
    </xf>
    <xf numFmtId="1" fontId="20" fillId="0" borderId="2" xfId="0" applyNumberFormat="1" applyFont="1" applyBorder="1" applyAlignment="1">
      <alignment horizontal="right" vertical="center" wrapText="1"/>
    </xf>
    <xf numFmtId="4" fontId="20" fillId="0" borderId="2" xfId="0" applyNumberFormat="1" applyFont="1" applyBorder="1" applyAlignment="1">
      <alignment horizontal="right" vertical="center"/>
    </xf>
    <xf numFmtId="175" fontId="20" fillId="0" borderId="2" xfId="0" applyNumberFormat="1" applyFont="1" applyBorder="1" applyAlignment="1">
      <alignment horizontal="right" vertical="center"/>
    </xf>
    <xf numFmtId="174" fontId="20" fillId="0" borderId="2" xfId="0" applyNumberFormat="1" applyFont="1" applyBorder="1" applyAlignment="1">
      <alignment horizontal="right" vertical="center"/>
    </xf>
    <xf numFmtId="172" fontId="20" fillId="0" borderId="2" xfId="0" applyNumberFormat="1" applyFont="1" applyBorder="1" applyAlignment="1">
      <alignment horizontal="right" vertical="center"/>
    </xf>
    <xf numFmtId="172" fontId="20" fillId="0" borderId="2" xfId="0" applyNumberFormat="1" applyFont="1" applyBorder="1" applyAlignment="1">
      <alignment horizontal="right" vertical="center" wrapText="1"/>
    </xf>
    <xf numFmtId="173" fontId="20" fillId="0" borderId="2" xfId="0" applyNumberFormat="1" applyFont="1" applyBorder="1" applyAlignment="1">
      <alignment horizontal="right" vertical="center"/>
    </xf>
    <xf numFmtId="173" fontId="20" fillId="0" borderId="2" xfId="0" applyNumberFormat="1" applyFont="1" applyBorder="1" applyAlignment="1">
      <alignment horizontal="right" vertical="center" wrapText="1"/>
    </xf>
    <xf numFmtId="2" fontId="18" fillId="0" borderId="0" xfId="1" applyNumberFormat="1" applyFont="1" applyFill="1" applyBorder="1" applyAlignment="1">
      <alignment horizontal="left" wrapText="1"/>
    </xf>
    <xf numFmtId="2" fontId="19" fillId="0" borderId="0" xfId="1" applyNumberFormat="1" applyFont="1" applyFill="1" applyBorder="1" applyAlignment="1">
      <alignment horizontal="left" wrapText="1"/>
    </xf>
    <xf numFmtId="49" fontId="16" fillId="9" borderId="2" xfId="1" applyNumberFormat="1" applyFont="1" applyFill="1" applyBorder="1" applyAlignment="1">
      <alignment horizontal="center" vertical="center"/>
    </xf>
    <xf numFmtId="0" fontId="17" fillId="9" borderId="2" xfId="1" applyNumberFormat="1" applyFont="1" applyFill="1" applyBorder="1" applyAlignment="1">
      <alignment horizontal="left" vertical="center" wrapText="1"/>
    </xf>
    <xf numFmtId="0" fontId="13" fillId="9" borderId="2" xfId="1" applyNumberFormat="1" applyFont="1" applyFill="1" applyBorder="1" applyAlignment="1">
      <alignment horizontal="right" vertical="center" wrapText="1"/>
    </xf>
    <xf numFmtId="2" fontId="16" fillId="9" borderId="2" xfId="1" applyNumberFormat="1" applyFont="1" applyFill="1" applyBorder="1" applyAlignment="1">
      <alignment horizontal="right" vertical="center" wrapText="1"/>
    </xf>
    <xf numFmtId="1" fontId="20" fillId="9" borderId="2" xfId="0" applyNumberFormat="1" applyFont="1" applyFill="1" applyBorder="1" applyAlignment="1">
      <alignment horizontal="right" vertical="center" wrapText="1"/>
    </xf>
    <xf numFmtId="0" fontId="20" fillId="9" borderId="2" xfId="0" applyFont="1" applyFill="1" applyBorder="1" applyAlignment="1">
      <alignment horizontal="right" vertical="center"/>
    </xf>
    <xf numFmtId="4" fontId="20" fillId="9" borderId="2" xfId="0" applyNumberFormat="1" applyFont="1" applyFill="1" applyBorder="1" applyAlignment="1">
      <alignment horizontal="right" vertical="center"/>
    </xf>
    <xf numFmtId="175" fontId="20" fillId="9" borderId="2" xfId="0" applyNumberFormat="1" applyFont="1" applyFill="1" applyBorder="1" applyAlignment="1">
      <alignment horizontal="right" vertical="center"/>
    </xf>
    <xf numFmtId="174" fontId="20" fillId="9" borderId="2" xfId="0" applyNumberFormat="1" applyFont="1" applyFill="1" applyBorder="1" applyAlignment="1">
      <alignment horizontal="right" vertical="center"/>
    </xf>
    <xf numFmtId="172" fontId="20" fillId="9" borderId="2" xfId="0" applyNumberFormat="1" applyFont="1" applyFill="1" applyBorder="1" applyAlignment="1">
      <alignment horizontal="right" vertical="center"/>
    </xf>
    <xf numFmtId="173" fontId="20" fillId="9" borderId="2" xfId="0" applyNumberFormat="1" applyFont="1" applyFill="1" applyBorder="1" applyAlignment="1">
      <alignment horizontal="right" vertical="center"/>
    </xf>
    <xf numFmtId="0" fontId="13" fillId="9" borderId="2" xfId="1" applyNumberFormat="1" applyFont="1" applyFill="1" applyBorder="1" applyAlignment="1">
      <alignment horizontal="center" vertical="center" wrapText="1"/>
    </xf>
    <xf numFmtId="2" fontId="18" fillId="9" borderId="0" xfId="1" applyNumberFormat="1" applyFont="1" applyFill="1" applyBorder="1" applyAlignment="1">
      <alignment horizontal="left" wrapText="1"/>
    </xf>
    <xf numFmtId="0" fontId="15" fillId="9" borderId="7" xfId="1" applyNumberFormat="1" applyFont="1" applyFill="1" applyBorder="1" applyAlignment="1">
      <alignment horizontal="left" wrapText="1"/>
    </xf>
    <xf numFmtId="0" fontId="19" fillId="10" borderId="2" xfId="1" applyNumberFormat="1" applyFont="1" applyFill="1" applyBorder="1" applyAlignment="1">
      <alignment horizontal="left" vertical="center" wrapText="1"/>
    </xf>
    <xf numFmtId="2" fontId="19" fillId="8" borderId="2" xfId="1" applyNumberFormat="1" applyFont="1" applyFill="1" applyBorder="1" applyAlignment="1">
      <alignment horizontal="right" vertical="center" wrapText="1"/>
    </xf>
    <xf numFmtId="1" fontId="19" fillId="8" borderId="2" xfId="1" applyNumberFormat="1" applyFont="1" applyFill="1" applyBorder="1" applyAlignment="1">
      <alignment horizontal="right" vertical="center" wrapText="1"/>
    </xf>
    <xf numFmtId="172" fontId="19" fillId="8" borderId="2" xfId="0" applyNumberFormat="1" applyFont="1" applyFill="1" applyBorder="1" applyAlignment="1">
      <alignment horizontal="right" vertical="center"/>
    </xf>
    <xf numFmtId="173" fontId="19" fillId="10" borderId="2" xfId="0" applyNumberFormat="1" applyFont="1" applyFill="1" applyBorder="1" applyAlignment="1">
      <alignment horizontal="right" vertical="center" wrapText="1"/>
    </xf>
    <xf numFmtId="2" fontId="19" fillId="5" borderId="0" xfId="1" applyNumberFormat="1" applyFont="1" applyFill="1" applyBorder="1" applyAlignment="1">
      <alignment horizontal="left" wrapText="1"/>
    </xf>
    <xf numFmtId="0" fontId="19" fillId="0" borderId="7" xfId="1" applyNumberFormat="1" applyFont="1" applyFill="1" applyBorder="1" applyAlignment="1">
      <alignment horizontal="left" wrapText="1"/>
    </xf>
    <xf numFmtId="172" fontId="20" fillId="9" borderId="2" xfId="0" applyNumberFormat="1" applyFont="1" applyFill="1" applyBorder="1" applyAlignment="1">
      <alignment horizontal="right" vertical="center" wrapText="1"/>
    </xf>
    <xf numFmtId="173" fontId="20" fillId="9" borderId="2" xfId="0" applyNumberFormat="1" applyFont="1" applyFill="1" applyBorder="1" applyAlignment="1">
      <alignment horizontal="right" vertical="center" wrapText="1"/>
    </xf>
    <xf numFmtId="172" fontId="17" fillId="8" borderId="2" xfId="0" applyNumberFormat="1" applyFont="1" applyFill="1" applyBorder="1" applyAlignment="1">
      <alignment horizontal="right" vertical="center"/>
    </xf>
    <xf numFmtId="173" fontId="17" fillId="0" borderId="2" xfId="0" applyNumberFormat="1" applyFont="1" applyBorder="1" applyAlignment="1">
      <alignment horizontal="right" vertical="center"/>
    </xf>
    <xf numFmtId="173" fontId="17" fillId="8" borderId="2" xfId="0" applyNumberFormat="1" applyFont="1" applyFill="1" applyBorder="1" applyAlignment="1">
      <alignment horizontal="right" vertical="center"/>
    </xf>
    <xf numFmtId="0" fontId="13" fillId="8" borderId="2" xfId="1" applyNumberFormat="1" applyFont="1" applyFill="1" applyBorder="1" applyAlignment="1">
      <alignment horizontal="center" vertical="center"/>
    </xf>
    <xf numFmtId="1" fontId="20" fillId="8" borderId="2" xfId="0" applyNumberFormat="1" applyFont="1" applyFill="1" applyBorder="1" applyAlignment="1">
      <alignment horizontal="right" vertical="center"/>
    </xf>
    <xf numFmtId="2" fontId="20" fillId="8" borderId="2" xfId="0" applyNumberFormat="1" applyFont="1" applyFill="1" applyBorder="1" applyAlignment="1">
      <alignment horizontal="right" vertical="center"/>
    </xf>
    <xf numFmtId="49" fontId="20" fillId="5" borderId="2" xfId="0" applyNumberFormat="1" applyFont="1" applyFill="1" applyBorder="1" applyAlignment="1">
      <alignment horizontal="right" vertical="center" wrapText="1"/>
    </xf>
    <xf numFmtId="2" fontId="20" fillId="5" borderId="2" xfId="0" applyNumberFormat="1" applyFont="1" applyFill="1" applyBorder="1" applyAlignment="1">
      <alignment horizontal="right" vertical="center"/>
    </xf>
    <xf numFmtId="1" fontId="20" fillId="5" borderId="2" xfId="0" applyNumberFormat="1" applyFont="1" applyFill="1" applyBorder="1" applyAlignment="1">
      <alignment horizontal="right" vertical="center" wrapText="1"/>
    </xf>
    <xf numFmtId="0" fontId="20" fillId="5" borderId="2" xfId="0" applyFont="1" applyFill="1" applyBorder="1" applyAlignment="1">
      <alignment horizontal="right" vertical="center"/>
    </xf>
    <xf numFmtId="4" fontId="20" fillId="5" borderId="2" xfId="0" applyNumberFormat="1" applyFont="1" applyFill="1" applyBorder="1" applyAlignment="1">
      <alignment horizontal="right" vertical="center"/>
    </xf>
    <xf numFmtId="175" fontId="20" fillId="5" borderId="2" xfId="0" applyNumberFormat="1" applyFont="1" applyFill="1" applyBorder="1" applyAlignment="1">
      <alignment horizontal="right" vertical="center"/>
    </xf>
    <xf numFmtId="174" fontId="20" fillId="5" borderId="2" xfId="0" applyNumberFormat="1" applyFont="1" applyFill="1" applyBorder="1" applyAlignment="1">
      <alignment horizontal="right" vertical="center"/>
    </xf>
    <xf numFmtId="172" fontId="20" fillId="5" borderId="2" xfId="0" applyNumberFormat="1" applyFont="1" applyFill="1" applyBorder="1" applyAlignment="1">
      <alignment horizontal="right" vertical="center"/>
    </xf>
    <xf numFmtId="172" fontId="20" fillId="5" borderId="2" xfId="0" applyNumberFormat="1" applyFont="1" applyFill="1" applyBorder="1" applyAlignment="1">
      <alignment horizontal="right" vertical="center" wrapText="1"/>
    </xf>
    <xf numFmtId="173" fontId="20" fillId="5" borderId="2" xfId="0" applyNumberFormat="1" applyFont="1" applyFill="1" applyBorder="1" applyAlignment="1">
      <alignment horizontal="right" vertical="center"/>
    </xf>
    <xf numFmtId="173" fontId="20" fillId="5" borderId="2" xfId="0" applyNumberFormat="1" applyFont="1" applyFill="1" applyBorder="1" applyAlignment="1">
      <alignment horizontal="right" vertical="center" wrapText="1"/>
    </xf>
    <xf numFmtId="49" fontId="16" fillId="10" borderId="2" xfId="1" applyNumberFormat="1" applyFont="1" applyFill="1" applyBorder="1" applyAlignment="1">
      <alignment horizontal="center" vertical="center"/>
    </xf>
    <xf numFmtId="0" fontId="17" fillId="10" borderId="2" xfId="1" applyNumberFormat="1" applyFont="1" applyFill="1" applyBorder="1" applyAlignment="1">
      <alignment horizontal="left" vertical="center" wrapText="1"/>
    </xf>
    <xf numFmtId="0" fontId="13" fillId="10" borderId="2" xfId="1" applyNumberFormat="1" applyFont="1" applyFill="1" applyBorder="1" applyAlignment="1">
      <alignment horizontal="right" vertical="center" wrapText="1"/>
    </xf>
    <xf numFmtId="174" fontId="13" fillId="10" borderId="2" xfId="1" applyNumberFormat="1" applyFont="1" applyFill="1" applyBorder="1" applyAlignment="1">
      <alignment horizontal="right" vertical="center" wrapText="1"/>
    </xf>
    <xf numFmtId="172" fontId="20" fillId="10" borderId="2" xfId="0" applyNumberFormat="1" applyFont="1" applyFill="1" applyBorder="1" applyAlignment="1">
      <alignment horizontal="right" vertical="center"/>
    </xf>
    <xf numFmtId="173" fontId="20" fillId="10" borderId="2" xfId="0" applyNumberFormat="1" applyFont="1" applyFill="1" applyBorder="1" applyAlignment="1">
      <alignment horizontal="right" vertical="center"/>
    </xf>
    <xf numFmtId="0" fontId="13" fillId="10" borderId="2" xfId="1" applyNumberFormat="1" applyFont="1" applyFill="1" applyBorder="1" applyAlignment="1">
      <alignment horizontal="center" vertical="center" wrapText="1"/>
    </xf>
    <xf numFmtId="0" fontId="15" fillId="10" borderId="0" xfId="1" applyNumberFormat="1" applyFont="1" applyFill="1" applyBorder="1" applyAlignment="1">
      <alignment horizontal="left" wrapText="1"/>
    </xf>
    <xf numFmtId="0" fontId="15" fillId="10" borderId="7" xfId="1" applyNumberFormat="1" applyFont="1" applyFill="1" applyBorder="1" applyAlignment="1">
      <alignment horizontal="left" wrapText="1"/>
    </xf>
    <xf numFmtId="173" fontId="24" fillId="8" borderId="2" xfId="0" applyNumberFormat="1" applyFont="1" applyFill="1" applyBorder="1" applyAlignment="1">
      <alignment horizontal="right" vertical="center" wrapText="1"/>
    </xf>
    <xf numFmtId="173" fontId="15" fillId="8" borderId="7" xfId="1" applyNumberFormat="1" applyFont="1" applyFill="1" applyBorder="1" applyAlignment="1">
      <alignment horizontal="right" vertical="center" wrapText="1"/>
    </xf>
    <xf numFmtId="49" fontId="17" fillId="8" borderId="2" xfId="1" applyNumberFormat="1" applyFont="1" applyFill="1" applyBorder="1" applyAlignment="1">
      <alignment horizontal="center" vertical="center"/>
    </xf>
    <xf numFmtId="0" fontId="20" fillId="4" borderId="2" xfId="1" applyNumberFormat="1" applyFont="1" applyFill="1" applyBorder="1" applyAlignment="1">
      <alignment horizontal="left" vertical="center" wrapText="1"/>
    </xf>
    <xf numFmtId="0" fontId="20" fillId="8" borderId="2" xfId="1" applyNumberFormat="1" applyFont="1" applyFill="1" applyBorder="1" applyAlignment="1">
      <alignment horizontal="right" vertical="center" wrapText="1"/>
    </xf>
    <xf numFmtId="1" fontId="20" fillId="8" borderId="2" xfId="1" applyNumberFormat="1" applyFont="1" applyFill="1" applyBorder="1" applyAlignment="1">
      <alignment horizontal="right" vertical="center" wrapText="1"/>
    </xf>
    <xf numFmtId="0" fontId="20" fillId="8" borderId="2" xfId="1" applyNumberFormat="1" applyFont="1" applyFill="1" applyBorder="1" applyAlignment="1">
      <alignment horizontal="center" vertical="center" wrapText="1"/>
    </xf>
    <xf numFmtId="2" fontId="17" fillId="5" borderId="0" xfId="1" applyNumberFormat="1" applyFont="1" applyFill="1" applyBorder="1" applyAlignment="1">
      <alignment horizontal="left" wrapText="1"/>
    </xf>
    <xf numFmtId="0" fontId="20" fillId="8" borderId="0" xfId="1" applyNumberFormat="1" applyFont="1" applyFill="1" applyBorder="1" applyAlignment="1">
      <alignment horizontal="left" wrapText="1"/>
    </xf>
    <xf numFmtId="0" fontId="20" fillId="8" borderId="7" xfId="1" applyNumberFormat="1" applyFont="1" applyFill="1" applyBorder="1" applyAlignment="1">
      <alignment horizontal="left" wrapText="1"/>
    </xf>
    <xf numFmtId="49" fontId="16" fillId="0" borderId="2" xfId="1" applyNumberFormat="1" applyFont="1" applyFill="1" applyBorder="1" applyAlignment="1">
      <alignment horizontal="center" vertical="center"/>
    </xf>
    <xf numFmtId="0" fontId="20" fillId="0" borderId="2" xfId="1" applyNumberFormat="1" applyFont="1" applyFill="1" applyBorder="1" applyAlignment="1">
      <alignment horizontal="left" vertical="center" wrapText="1"/>
    </xf>
    <xf numFmtId="0" fontId="13" fillId="0" borderId="2" xfId="1" applyNumberFormat="1" applyFont="1" applyFill="1" applyBorder="1" applyAlignment="1">
      <alignment horizontal="right" vertical="center" wrapText="1"/>
    </xf>
    <xf numFmtId="49" fontId="13" fillId="0" borderId="2" xfId="0" applyNumberFormat="1" applyFont="1" applyBorder="1" applyAlignment="1">
      <alignment horizontal="left" vertical="center" wrapText="1"/>
    </xf>
    <xf numFmtId="0" fontId="15" fillId="8" borderId="0" xfId="1" applyNumberFormat="1" applyFont="1" applyFill="1" applyBorder="1" applyAlignment="1">
      <alignment wrapText="1"/>
    </xf>
    <xf numFmtId="0" fontId="25" fillId="0" borderId="0" xfId="0" applyFont="1" applyBorder="1" applyAlignment="1"/>
    <xf numFmtId="0" fontId="2" fillId="0" borderId="0" xfId="0" applyFont="1" applyBorder="1" applyAlignment="1">
      <alignment wrapText="1"/>
    </xf>
    <xf numFmtId="0" fontId="3" fillId="0" borderId="0" xfId="0" applyFont="1" applyBorder="1" applyAlignment="1">
      <alignment wrapText="1"/>
    </xf>
    <xf numFmtId="0" fontId="3" fillId="0" borderId="0" xfId="0" applyFont="1" applyAlignment="1">
      <alignment wrapText="1"/>
    </xf>
    <xf numFmtId="173" fontId="3" fillId="0" borderId="0" xfId="0" applyNumberFormat="1" applyFont="1"/>
    <xf numFmtId="176" fontId="3" fillId="0" borderId="0" xfId="0" applyNumberFormat="1" applyFont="1"/>
    <xf numFmtId="177" fontId="3" fillId="0" borderId="0" xfId="0" applyNumberFormat="1" applyFont="1"/>
    <xf numFmtId="0" fontId="26" fillId="0" borderId="0" xfId="0" applyFont="1"/>
    <xf numFmtId="0" fontId="27" fillId="0" borderId="0" xfId="0" applyFont="1"/>
    <xf numFmtId="0" fontId="28" fillId="0" borderId="0" xfId="0" applyFont="1" applyAlignment="1">
      <alignment horizontal="center"/>
    </xf>
    <xf numFmtId="0" fontId="9" fillId="0" borderId="0" xfId="1" applyNumberFormat="1" applyFont="1" applyFill="1" applyBorder="1" applyAlignment="1">
      <alignment vertical="center"/>
    </xf>
    <xf numFmtId="0" fontId="10" fillId="0" borderId="0" xfId="1" applyNumberFormat="1" applyFont="1" applyFill="1" applyBorder="1" applyAlignment="1">
      <alignment vertical="center"/>
    </xf>
    <xf numFmtId="0" fontId="29" fillId="0" borderId="0" xfId="1" applyNumberFormat="1" applyFont="1" applyFill="1" applyBorder="1"/>
    <xf numFmtId="0" fontId="11" fillId="0" borderId="0" xfId="1" applyNumberFormat="1" applyFont="1" applyFill="1" applyBorder="1" applyAlignment="1">
      <alignment vertical="center"/>
    </xf>
    <xf numFmtId="0" fontId="30" fillId="0" borderId="0" xfId="1" applyNumberFormat="1" applyFont="1" applyFill="1" applyBorder="1" applyAlignment="1">
      <alignment horizontal="center" vertical="center"/>
    </xf>
    <xf numFmtId="1" fontId="31" fillId="0" borderId="10" xfId="0" applyNumberFormat="1" applyFont="1" applyBorder="1" applyAlignment="1">
      <alignment vertical="top"/>
    </xf>
    <xf numFmtId="1" fontId="32" fillId="0" borderId="10" xfId="0" applyNumberFormat="1" applyFont="1" applyBorder="1" applyAlignment="1">
      <alignment vertical="top"/>
    </xf>
    <xf numFmtId="1" fontId="31" fillId="0" borderId="0" xfId="0" applyNumberFormat="1" applyFont="1" applyBorder="1" applyAlignment="1">
      <alignment vertical="top"/>
    </xf>
    <xf numFmtId="0" fontId="20" fillId="0" borderId="11" xfId="0" applyFont="1" applyBorder="1" applyAlignment="1">
      <alignment horizontal="center" vertical="center" wrapText="1"/>
    </xf>
    <xf numFmtId="0" fontId="20" fillId="0" borderId="11" xfId="0" applyFont="1" applyBorder="1" applyAlignment="1">
      <alignment horizontal="center" vertical="center" textRotation="90" wrapText="1"/>
    </xf>
    <xf numFmtId="0" fontId="20" fillId="0" borderId="11" xfId="0" applyFont="1" applyBorder="1" applyAlignment="1">
      <alignment horizontal="center" vertical="center" wrapText="1"/>
    </xf>
    <xf numFmtId="0" fontId="20" fillId="0" borderId="12" xfId="0" applyFont="1" applyBorder="1" applyAlignment="1">
      <alignment horizontal="center" vertical="center" wrapText="1"/>
    </xf>
    <xf numFmtId="0" fontId="20" fillId="0" borderId="13" xfId="0" applyFont="1" applyBorder="1" applyAlignment="1">
      <alignment horizontal="center" vertical="center" wrapText="1"/>
    </xf>
    <xf numFmtId="0" fontId="34" fillId="0" borderId="11" xfId="0" applyFont="1" applyBorder="1" applyAlignment="1">
      <alignment horizontal="center" vertical="center" textRotation="90" wrapText="1"/>
    </xf>
    <xf numFmtId="0" fontId="34" fillId="0" borderId="11" xfId="0" applyFont="1" applyBorder="1" applyAlignment="1">
      <alignment horizontal="center" vertical="center" wrapText="1"/>
    </xf>
    <xf numFmtId="49" fontId="20" fillId="0" borderId="11" xfId="0" applyNumberFormat="1" applyFont="1" applyBorder="1" applyAlignment="1">
      <alignment horizontal="center" vertical="center" wrapText="1"/>
    </xf>
    <xf numFmtId="3" fontId="16" fillId="5" borderId="2" xfId="1" applyNumberFormat="1" applyFont="1" applyFill="1" applyBorder="1" applyAlignment="1">
      <alignment horizontal="center" vertical="center" wrapText="1"/>
    </xf>
    <xf numFmtId="173" fontId="16" fillId="5" borderId="2" xfId="1" applyNumberFormat="1" applyFont="1" applyFill="1" applyBorder="1" applyAlignment="1">
      <alignment horizontal="right" vertical="center" wrapText="1"/>
    </xf>
    <xf numFmtId="173" fontId="35" fillId="5" borderId="2" xfId="1" applyNumberFormat="1" applyFont="1" applyFill="1" applyBorder="1" applyAlignment="1">
      <alignment horizontal="right" vertical="center" wrapText="1"/>
    </xf>
    <xf numFmtId="173" fontId="35" fillId="5" borderId="2" xfId="1" applyNumberFormat="1" applyFont="1" applyFill="1" applyBorder="1" applyAlignment="1">
      <alignment horizontal="center" vertical="center" wrapText="1"/>
    </xf>
    <xf numFmtId="172" fontId="18" fillId="5" borderId="7" xfId="1" applyNumberFormat="1" applyFont="1" applyFill="1" applyBorder="1" applyAlignment="1">
      <alignment horizontal="center" wrapText="1"/>
    </xf>
    <xf numFmtId="173" fontId="16" fillId="0" borderId="2" xfId="1" applyNumberFormat="1" applyFont="1" applyFill="1" applyBorder="1" applyAlignment="1">
      <alignment horizontal="right" vertical="center" wrapText="1"/>
    </xf>
    <xf numFmtId="3" fontId="16" fillId="0" borderId="2" xfId="1" applyNumberFormat="1" applyFont="1" applyFill="1" applyBorder="1" applyAlignment="1">
      <alignment horizontal="right" vertical="center" wrapText="1"/>
    </xf>
    <xf numFmtId="173" fontId="35" fillId="0" borderId="2" xfId="1" applyNumberFormat="1" applyFont="1" applyFill="1" applyBorder="1" applyAlignment="1">
      <alignment horizontal="right" vertical="center" wrapText="1"/>
    </xf>
    <xf numFmtId="172" fontId="18" fillId="5" borderId="7" xfId="1" applyNumberFormat="1" applyFont="1" applyFill="1" applyBorder="1" applyAlignment="1">
      <alignment horizontal="left" wrapText="1"/>
    </xf>
    <xf numFmtId="0" fontId="16" fillId="0" borderId="2" xfId="1" applyNumberFormat="1" applyFont="1" applyFill="1" applyBorder="1" applyAlignment="1">
      <alignment horizontal="center" vertical="center"/>
    </xf>
    <xf numFmtId="173" fontId="13" fillId="0" borderId="2" xfId="1" applyNumberFormat="1" applyFont="1" applyFill="1" applyBorder="1" applyAlignment="1">
      <alignment horizontal="right" vertical="center" wrapText="1"/>
    </xf>
    <xf numFmtId="3" fontId="13" fillId="0" borderId="2" xfId="1" applyNumberFormat="1" applyFont="1" applyFill="1" applyBorder="1" applyAlignment="1">
      <alignment horizontal="right" vertical="center" wrapText="1"/>
    </xf>
    <xf numFmtId="173" fontId="34" fillId="0" borderId="2" xfId="1" applyNumberFormat="1" applyFont="1" applyFill="1" applyBorder="1" applyAlignment="1">
      <alignment horizontal="right" vertical="center" wrapText="1"/>
    </xf>
    <xf numFmtId="3" fontId="13" fillId="5" borderId="2" xfId="1" applyNumberFormat="1" applyFont="1" applyFill="1" applyBorder="1" applyAlignment="1">
      <alignment horizontal="right" vertical="center" wrapText="1"/>
    </xf>
    <xf numFmtId="173" fontId="34" fillId="5" borderId="2" xfId="1" applyNumberFormat="1" applyFont="1" applyFill="1" applyBorder="1" applyAlignment="1">
      <alignment horizontal="right" vertical="center" wrapText="1"/>
    </xf>
    <xf numFmtId="173" fontId="20" fillId="0" borderId="2" xfId="0" applyNumberFormat="1" applyFont="1" applyBorder="1" applyAlignment="1">
      <alignment horizontal="right" vertical="center" wrapText="1"/>
    </xf>
    <xf numFmtId="3" fontId="20" fillId="0" borderId="2" xfId="0" applyNumberFormat="1" applyFont="1" applyBorder="1" applyAlignment="1">
      <alignment horizontal="right" vertical="center" wrapText="1"/>
    </xf>
    <xf numFmtId="173" fontId="34" fillId="0" borderId="2" xfId="0" applyNumberFormat="1" applyFont="1" applyBorder="1" applyAlignment="1">
      <alignment horizontal="right" vertical="center" wrapText="1"/>
    </xf>
    <xf numFmtId="2" fontId="20" fillId="0" borderId="2" xfId="0" applyNumberFormat="1" applyFont="1" applyBorder="1" applyAlignment="1">
      <alignment horizontal="center" vertical="center" wrapText="1"/>
    </xf>
    <xf numFmtId="3" fontId="19" fillId="0" borderId="2" xfId="0" applyNumberFormat="1" applyFont="1" applyBorder="1" applyAlignment="1">
      <alignment horizontal="right" vertical="center" wrapText="1"/>
    </xf>
    <xf numFmtId="173" fontId="19" fillId="0" borderId="2" xfId="0" applyNumberFormat="1" applyFont="1" applyBorder="1" applyAlignment="1">
      <alignment horizontal="right" vertical="center" wrapText="1"/>
    </xf>
    <xf numFmtId="173" fontId="34" fillId="8" borderId="2" xfId="0" applyNumberFormat="1" applyFont="1" applyFill="1" applyBorder="1" applyAlignment="1">
      <alignment horizontal="right" vertical="center" wrapText="1"/>
    </xf>
    <xf numFmtId="2" fontId="19" fillId="0" borderId="2" xfId="0" applyNumberFormat="1" applyFont="1" applyBorder="1" applyAlignment="1">
      <alignment horizontal="center" vertical="center" wrapText="1"/>
    </xf>
    <xf numFmtId="172" fontId="36" fillId="5" borderId="7" xfId="1" applyNumberFormat="1" applyFont="1" applyFill="1" applyBorder="1" applyAlignment="1">
      <alignment horizontal="left" wrapText="1"/>
    </xf>
    <xf numFmtId="3" fontId="13" fillId="8" borderId="2" xfId="1" applyNumberFormat="1" applyFont="1" applyFill="1" applyBorder="1" applyAlignment="1">
      <alignment horizontal="right" vertical="center" wrapText="1"/>
    </xf>
    <xf numFmtId="3" fontId="16" fillId="8" borderId="2" xfId="1" applyNumberFormat="1" applyFont="1" applyFill="1" applyBorder="1" applyAlignment="1">
      <alignment horizontal="right" vertical="center" wrapText="1"/>
    </xf>
    <xf numFmtId="3" fontId="20" fillId="8" borderId="2" xfId="0" applyNumberFormat="1" applyFont="1" applyFill="1" applyBorder="1" applyAlignment="1">
      <alignment horizontal="right" vertical="center" wrapText="1"/>
    </xf>
    <xf numFmtId="2" fontId="20" fillId="8" borderId="2" xfId="0" applyNumberFormat="1" applyFont="1" applyFill="1" applyBorder="1" applyAlignment="1">
      <alignment horizontal="center" vertical="center" wrapText="1"/>
    </xf>
    <xf numFmtId="172" fontId="18" fillId="8" borderId="7" xfId="1" applyNumberFormat="1" applyFont="1" applyFill="1" applyBorder="1" applyAlignment="1">
      <alignment horizontal="left" wrapText="1"/>
    </xf>
    <xf numFmtId="173" fontId="34" fillId="8" borderId="2" xfId="1" applyNumberFormat="1" applyFont="1" applyFill="1" applyBorder="1" applyAlignment="1">
      <alignment horizontal="right" vertical="center" wrapText="1"/>
    </xf>
    <xf numFmtId="173" fontId="35" fillId="8" borderId="2" xfId="1" applyNumberFormat="1" applyFont="1" applyFill="1" applyBorder="1" applyAlignment="1">
      <alignment horizontal="right" vertical="center" wrapText="1"/>
    </xf>
    <xf numFmtId="49" fontId="16" fillId="8" borderId="2" xfId="1" applyNumberFormat="1" applyFont="1" applyFill="1" applyBorder="1" applyAlignment="1">
      <alignment horizontal="center" vertical="center" wrapText="1"/>
    </xf>
    <xf numFmtId="4" fontId="20" fillId="8" borderId="2" xfId="0" applyNumberFormat="1" applyFont="1" applyFill="1" applyBorder="1" applyAlignment="1">
      <alignment horizontal="center" vertical="center"/>
    </xf>
    <xf numFmtId="3" fontId="13" fillId="0" borderId="2" xfId="1" applyNumberFormat="1" applyFont="1" applyFill="1" applyBorder="1" applyAlignment="1">
      <alignment horizontal="right" vertical="center" wrapText="1"/>
    </xf>
    <xf numFmtId="3" fontId="20" fillId="0" borderId="2" xfId="0" applyNumberFormat="1" applyFont="1" applyBorder="1" applyAlignment="1">
      <alignment horizontal="right" vertical="center" wrapText="1"/>
    </xf>
    <xf numFmtId="173" fontId="34" fillId="0" borderId="2" xfId="0" applyNumberFormat="1" applyFont="1" applyBorder="1" applyAlignment="1">
      <alignment horizontal="right" vertical="center" wrapText="1"/>
    </xf>
    <xf numFmtId="4" fontId="20" fillId="0" borderId="2" xfId="0" applyNumberFormat="1" applyFont="1" applyBorder="1" applyAlignment="1">
      <alignment horizontal="center" vertical="center"/>
    </xf>
    <xf numFmtId="172" fontId="18" fillId="0" borderId="7" xfId="1" applyNumberFormat="1" applyFont="1" applyFill="1" applyBorder="1" applyAlignment="1">
      <alignment horizontal="left" wrapText="1"/>
    </xf>
    <xf numFmtId="173" fontId="20" fillId="0" borderId="2" xfId="0" applyNumberFormat="1" applyFont="1" applyBorder="1" applyAlignment="1">
      <alignment horizontal="right" vertical="center"/>
    </xf>
    <xf numFmtId="173" fontId="34" fillId="0" borderId="2" xfId="0" applyNumberFormat="1" applyFont="1" applyBorder="1" applyAlignment="1">
      <alignment horizontal="right" vertical="center"/>
    </xf>
    <xf numFmtId="173" fontId="34" fillId="8" borderId="2" xfId="0" applyNumberFormat="1" applyFont="1" applyFill="1" applyBorder="1" applyAlignment="1">
      <alignment horizontal="right" vertical="center"/>
    </xf>
    <xf numFmtId="173" fontId="35" fillId="8" borderId="2" xfId="0" applyNumberFormat="1" applyFont="1" applyFill="1" applyBorder="1" applyAlignment="1">
      <alignment horizontal="right" vertical="center"/>
    </xf>
    <xf numFmtId="4" fontId="17" fillId="8" borderId="2" xfId="0" applyNumberFormat="1" applyFont="1" applyFill="1" applyBorder="1" applyAlignment="1">
      <alignment horizontal="center" vertical="center"/>
    </xf>
    <xf numFmtId="3" fontId="20" fillId="8" borderId="2" xfId="0" applyNumberFormat="1" applyFont="1" applyFill="1" applyBorder="1" applyAlignment="1">
      <alignment horizontal="right" vertical="center"/>
    </xf>
    <xf numFmtId="3" fontId="20" fillId="0" borderId="2" xfId="0" applyNumberFormat="1" applyFont="1" applyBorder="1" applyAlignment="1">
      <alignment horizontal="right" vertical="center"/>
    </xf>
    <xf numFmtId="3" fontId="20" fillId="5" borderId="2" xfId="0" applyNumberFormat="1" applyFont="1" applyFill="1" applyBorder="1" applyAlignment="1">
      <alignment horizontal="right" vertical="center"/>
    </xf>
    <xf numFmtId="3" fontId="20" fillId="5" borderId="2" xfId="0" applyNumberFormat="1" applyFont="1" applyFill="1" applyBorder="1" applyAlignment="1">
      <alignment horizontal="right" vertical="center" wrapText="1"/>
    </xf>
    <xf numFmtId="173" fontId="34" fillId="5" borderId="2" xfId="0" applyNumberFormat="1" applyFont="1" applyFill="1" applyBorder="1" applyAlignment="1">
      <alignment horizontal="right" vertical="center"/>
    </xf>
    <xf numFmtId="4" fontId="20" fillId="5" borderId="2" xfId="0" applyNumberFormat="1" applyFont="1" applyFill="1" applyBorder="1" applyAlignment="1">
      <alignment horizontal="center" vertical="center"/>
    </xf>
    <xf numFmtId="173" fontId="13" fillId="0" borderId="2" xfId="1" applyNumberFormat="1" applyFont="1" applyFill="1" applyBorder="1" applyAlignment="1">
      <alignment horizontal="right" vertical="center" wrapText="1"/>
    </xf>
    <xf numFmtId="0" fontId="2" fillId="0" borderId="0" xfId="0" applyFont="1"/>
    <xf numFmtId="0" fontId="2" fillId="0" borderId="0" xfId="0" applyFont="1"/>
    <xf numFmtId="0" fontId="14" fillId="0" borderId="0" xfId="0" applyFont="1"/>
    <xf numFmtId="0" fontId="14" fillId="0" borderId="0" xfId="0" applyFont="1"/>
    <xf numFmtId="0" fontId="14" fillId="0" borderId="0" xfId="0" applyFont="1" applyAlignment="1">
      <alignment horizontal="right" vertical="center"/>
    </xf>
    <xf numFmtId="0" fontId="14" fillId="0" borderId="0" xfId="0" applyFont="1" applyAlignment="1">
      <alignment horizontal="right"/>
    </xf>
    <xf numFmtId="2" fontId="11" fillId="0" borderId="0" xfId="1" applyNumberFormat="1" applyFont="1" applyFill="1" applyBorder="1" applyAlignment="1">
      <alignment horizontal="center" vertical="center"/>
    </xf>
    <xf numFmtId="0" fontId="10" fillId="0" borderId="2" xfId="1" applyNumberFormat="1" applyFont="1" applyFill="1" applyBorder="1" applyAlignment="1">
      <alignment horizontal="center" vertical="center" wrapText="1"/>
    </xf>
    <xf numFmtId="0" fontId="10" fillId="0" borderId="2" xfId="1" applyNumberFormat="1" applyFont="1" applyFill="1" applyBorder="1" applyAlignment="1">
      <alignment horizontal="center" vertical="center"/>
    </xf>
    <xf numFmtId="0" fontId="2" fillId="0" borderId="2" xfId="0" applyFont="1" applyBorder="1" applyAlignment="1">
      <alignment horizontal="center" vertical="center" textRotation="90" wrapText="1"/>
    </xf>
    <xf numFmtId="0" fontId="10" fillId="0" borderId="2" xfId="1" applyNumberFormat="1" applyFont="1" applyFill="1" applyBorder="1" applyAlignment="1">
      <alignment horizontal="center" vertical="center" textRotation="90" wrapText="1"/>
    </xf>
    <xf numFmtId="0" fontId="10" fillId="0" borderId="3" xfId="1" applyNumberFormat="1" applyFont="1" applyFill="1" applyBorder="1" applyAlignment="1">
      <alignment horizontal="center" vertical="center" textRotation="90" wrapText="1"/>
    </xf>
    <xf numFmtId="49" fontId="10" fillId="0" borderId="2" xfId="1" applyNumberFormat="1" applyFont="1" applyFill="1" applyBorder="1" applyAlignment="1">
      <alignment horizontal="center" vertical="center"/>
    </xf>
    <xf numFmtId="49" fontId="10" fillId="0" borderId="3" xfId="1" applyNumberFormat="1" applyFont="1" applyFill="1" applyBorder="1" applyAlignment="1">
      <alignment horizontal="center" vertical="center"/>
    </xf>
    <xf numFmtId="2" fontId="16" fillId="5" borderId="2" xfId="1" applyNumberFormat="1" applyFont="1" applyFill="1" applyBorder="1" applyAlignment="1">
      <alignment horizontal="right" vertical="center" wrapText="1"/>
    </xf>
    <xf numFmtId="2" fontId="16" fillId="5" borderId="16" xfId="1" applyNumberFormat="1" applyFont="1" applyFill="1" applyBorder="1" applyAlignment="1">
      <alignment horizontal="center" vertical="center" wrapText="1"/>
    </xf>
    <xf numFmtId="2" fontId="16" fillId="0" borderId="2" xfId="1" applyNumberFormat="1" applyFont="1" applyFill="1" applyBorder="1" applyAlignment="1">
      <alignment horizontal="right" vertical="center" wrapText="1"/>
    </xf>
    <xf numFmtId="173" fontId="16" fillId="0" borderId="3" xfId="1" applyNumberFormat="1" applyFont="1" applyFill="1" applyBorder="1" applyAlignment="1">
      <alignment horizontal="right" vertical="center" wrapText="1"/>
    </xf>
    <xf numFmtId="173" fontId="13" fillId="0" borderId="3" xfId="1" applyNumberFormat="1" applyFont="1" applyFill="1" applyBorder="1" applyAlignment="1">
      <alignment horizontal="right" vertical="center" wrapText="1"/>
    </xf>
    <xf numFmtId="173" fontId="13" fillId="8" borderId="3" xfId="1" applyNumberFormat="1" applyFont="1" applyFill="1" applyBorder="1" applyAlignment="1">
      <alignment horizontal="right" vertical="center" wrapText="1"/>
    </xf>
    <xf numFmtId="173" fontId="20" fillId="0" borderId="3" xfId="0" applyNumberFormat="1" applyFont="1" applyBorder="1" applyAlignment="1">
      <alignment horizontal="right" vertical="center" wrapText="1"/>
    </xf>
    <xf numFmtId="173" fontId="13" fillId="5" borderId="3" xfId="1" applyNumberFormat="1" applyFont="1" applyFill="1" applyBorder="1" applyAlignment="1">
      <alignment horizontal="right" vertical="center" wrapText="1"/>
    </xf>
    <xf numFmtId="173" fontId="16" fillId="8" borderId="3" xfId="1" applyNumberFormat="1" applyFont="1" applyFill="1" applyBorder="1" applyAlignment="1">
      <alignment horizontal="right" vertical="center" wrapText="1"/>
    </xf>
    <xf numFmtId="0" fontId="0" fillId="8" borderId="0" xfId="0" applyFill="1"/>
    <xf numFmtId="173" fontId="20" fillId="8" borderId="3" xfId="0" applyNumberFormat="1" applyFont="1" applyFill="1" applyBorder="1" applyAlignment="1">
      <alignment horizontal="right" vertical="center"/>
    </xf>
    <xf numFmtId="173" fontId="17" fillId="8" borderId="2" xfId="0" applyNumberFormat="1" applyFont="1" applyFill="1" applyBorder="1" applyAlignment="1">
      <alignment horizontal="right" vertical="center" wrapText="1"/>
    </xf>
    <xf numFmtId="173" fontId="19" fillId="8" borderId="2" xfId="1" applyNumberFormat="1" applyFont="1" applyFill="1" applyBorder="1" applyAlignment="1">
      <alignment horizontal="right" vertical="center" wrapText="1"/>
    </xf>
    <xf numFmtId="173" fontId="19" fillId="0" borderId="2" xfId="1" applyNumberFormat="1" applyFont="1" applyFill="1" applyBorder="1" applyAlignment="1">
      <alignment horizontal="right" vertical="center" wrapText="1"/>
    </xf>
    <xf numFmtId="173" fontId="19" fillId="0" borderId="2" xfId="0" applyNumberFormat="1" applyFont="1" applyBorder="1" applyAlignment="1">
      <alignment horizontal="right" vertical="center"/>
    </xf>
    <xf numFmtId="173" fontId="19" fillId="0" borderId="3" xfId="0" applyNumberFormat="1" applyFont="1" applyBorder="1" applyAlignment="1">
      <alignment horizontal="right" vertical="center"/>
    </xf>
    <xf numFmtId="2" fontId="19" fillId="8" borderId="2" xfId="1" applyNumberFormat="1" applyFont="1" applyFill="1" applyBorder="1" applyAlignment="1">
      <alignment horizontal="center" vertical="center" wrapText="1"/>
    </xf>
    <xf numFmtId="0" fontId="38" fillId="8" borderId="0" xfId="0" applyFont="1" applyFill="1"/>
    <xf numFmtId="173" fontId="20" fillId="0" borderId="3" xfId="0" applyNumberFormat="1" applyFont="1" applyBorder="1" applyAlignment="1">
      <alignment horizontal="right" vertical="center"/>
    </xf>
    <xf numFmtId="173" fontId="20" fillId="5" borderId="3" xfId="0" applyNumberFormat="1" applyFont="1" applyFill="1" applyBorder="1" applyAlignment="1">
      <alignment horizontal="right" vertical="center"/>
    </xf>
    <xf numFmtId="0" fontId="0" fillId="5" borderId="0" xfId="0" applyFill="1"/>
    <xf numFmtId="2" fontId="0" fillId="8" borderId="0" xfId="0" applyNumberFormat="1" applyFill="1"/>
    <xf numFmtId="173" fontId="20" fillId="10" borderId="2" xfId="0" applyNumberFormat="1" applyFont="1" applyFill="1" applyBorder="1" applyAlignment="1">
      <alignment horizontal="right" vertical="center" wrapText="1"/>
    </xf>
    <xf numFmtId="173" fontId="13" fillId="0" borderId="3" xfId="1" applyNumberFormat="1" applyFont="1" applyFill="1" applyBorder="1" applyAlignment="1">
      <alignment horizontal="right" vertical="center" wrapText="1"/>
    </xf>
    <xf numFmtId="0" fontId="0" fillId="0" borderId="0" xfId="0"/>
    <xf numFmtId="0" fontId="2" fillId="0" borderId="2" xfId="0" applyFont="1" applyBorder="1"/>
    <xf numFmtId="0" fontId="14" fillId="0" borderId="2" xfId="1" applyNumberFormat="1" applyFont="1" applyFill="1" applyBorder="1" applyAlignment="1">
      <alignment horizontal="right" vertical="center"/>
    </xf>
    <xf numFmtId="0" fontId="14" fillId="0" borderId="2" xfId="1" applyNumberFormat="1" applyFont="1" applyFill="1" applyBorder="1" applyAlignment="1">
      <alignment horizontal="right"/>
    </xf>
    <xf numFmtId="0" fontId="14" fillId="0" borderId="2" xfId="0" applyFont="1" applyBorder="1" applyAlignment="1">
      <alignment horizontal="right"/>
    </xf>
    <xf numFmtId="0" fontId="31" fillId="0" borderId="0" xfId="0" applyFont="1" applyAlignment="1">
      <alignment horizontal="center"/>
    </xf>
    <xf numFmtId="0" fontId="31" fillId="0" borderId="2" xfId="0" applyFont="1" applyBorder="1" applyAlignment="1">
      <alignment horizontal="center"/>
    </xf>
    <xf numFmtId="0" fontId="10" fillId="0" borderId="0" xfId="1" applyNumberFormat="1" applyFont="1" applyFill="1" applyBorder="1" applyAlignment="1">
      <alignment horizontal="center" vertical="top"/>
    </xf>
    <xf numFmtId="0" fontId="10" fillId="0" borderId="2" xfId="1" applyNumberFormat="1" applyFont="1" applyFill="1" applyBorder="1" applyAlignment="1">
      <alignment horizontal="center" vertical="top"/>
    </xf>
    <xf numFmtId="0" fontId="7" fillId="0" borderId="0" xfId="1" applyNumberFormat="1" applyFont="1" applyFill="1" applyBorder="1" applyAlignment="1">
      <alignment horizontal="center"/>
    </xf>
    <xf numFmtId="0" fontId="7" fillId="0" borderId="2" xfId="1" applyNumberFormat="1" applyFont="1" applyFill="1" applyBorder="1" applyAlignment="1">
      <alignment horizontal="center"/>
    </xf>
    <xf numFmtId="0" fontId="13" fillId="0" borderId="2" xfId="1" applyNumberFormat="1" applyFont="1" applyFill="1" applyBorder="1" applyAlignment="1">
      <alignment horizontal="center" vertical="center" wrapText="1"/>
    </xf>
    <xf numFmtId="0" fontId="13" fillId="0" borderId="2" xfId="1" applyNumberFormat="1" applyFont="1" applyFill="1" applyBorder="1" applyAlignment="1">
      <alignment horizontal="center" vertical="center"/>
    </xf>
    <xf numFmtId="0" fontId="13" fillId="0" borderId="2" xfId="1" applyNumberFormat="1" applyFont="1" applyFill="1" applyBorder="1" applyAlignment="1">
      <alignment horizontal="center" vertical="center" textRotation="90" wrapText="1"/>
    </xf>
    <xf numFmtId="0" fontId="13" fillId="0" borderId="3" xfId="1" applyNumberFormat="1" applyFont="1" applyFill="1" applyBorder="1" applyAlignment="1">
      <alignment horizontal="center" vertical="center" textRotation="90" wrapText="1"/>
    </xf>
    <xf numFmtId="0" fontId="13" fillId="0" borderId="5" xfId="1" applyNumberFormat="1" applyFont="1" applyFill="1" applyBorder="1" applyAlignment="1">
      <alignment horizontal="center" vertical="center"/>
    </xf>
    <xf numFmtId="2" fontId="13" fillId="0" borderId="5" xfId="1" applyNumberFormat="1" applyFont="1" applyFill="1" applyBorder="1" applyAlignment="1">
      <alignment horizontal="center" vertical="center"/>
    </xf>
    <xf numFmtId="2" fontId="13" fillId="0" borderId="17" xfId="1" applyNumberFormat="1" applyFont="1" applyFill="1" applyBorder="1" applyAlignment="1">
      <alignment horizontal="center" vertical="center"/>
    </xf>
    <xf numFmtId="0" fontId="16" fillId="0" borderId="2" xfId="1" applyNumberFormat="1" applyFont="1" applyFill="1" applyBorder="1" applyAlignment="1">
      <alignment horizontal="right" vertical="center" wrapText="1"/>
    </xf>
    <xf numFmtId="0" fontId="13" fillId="0" borderId="2" xfId="1" applyNumberFormat="1" applyFont="1" applyFill="1" applyBorder="1" applyAlignment="1">
      <alignment horizontal="right" vertical="center" wrapText="1"/>
    </xf>
    <xf numFmtId="173" fontId="36" fillId="8" borderId="2" xfId="1" applyNumberFormat="1" applyFont="1" applyFill="1" applyBorder="1" applyAlignment="1">
      <alignment horizontal="right" vertical="center" wrapText="1"/>
    </xf>
    <xf numFmtId="0" fontId="2" fillId="8" borderId="0" xfId="0" applyFont="1" applyFill="1"/>
    <xf numFmtId="0" fontId="14" fillId="8" borderId="0" xfId="1" applyNumberFormat="1" applyFont="1" applyFill="1" applyBorder="1" applyAlignment="1">
      <alignment horizontal="right" vertical="center"/>
    </xf>
    <xf numFmtId="0" fontId="14" fillId="8" borderId="0" xfId="1" applyNumberFormat="1" applyFont="1" applyFill="1" applyBorder="1" applyAlignment="1">
      <alignment horizontal="right"/>
    </xf>
    <xf numFmtId="0" fontId="14" fillId="8" borderId="0" xfId="0" applyFont="1" applyFill="1" applyAlignment="1">
      <alignment horizontal="right"/>
    </xf>
    <xf numFmtId="0" fontId="37" fillId="0" borderId="0" xfId="1" applyNumberFormat="1" applyFont="1" applyFill="1" applyBorder="1" applyAlignment="1">
      <alignment wrapText="1"/>
    </xf>
    <xf numFmtId="0" fontId="31" fillId="0" borderId="1" xfId="1" applyNumberFormat="1" applyFont="1" applyFill="1" applyBorder="1" applyAlignment="1"/>
    <xf numFmtId="0" fontId="31" fillId="10" borderId="1" xfId="1" applyNumberFormat="1" applyFont="1" applyFill="1" applyBorder="1" applyAlignment="1"/>
    <xf numFmtId="0" fontId="31" fillId="0" borderId="0" xfId="1" applyNumberFormat="1" applyFont="1" applyFill="1" applyBorder="1" applyAlignment="1">
      <alignment horizontal="center"/>
    </xf>
    <xf numFmtId="49" fontId="13" fillId="0" borderId="2" xfId="1" applyNumberFormat="1" applyFont="1" applyFill="1" applyBorder="1" applyAlignment="1">
      <alignment horizontal="center" vertical="center"/>
    </xf>
    <xf numFmtId="49" fontId="13" fillId="8" borderId="2" xfId="1" applyNumberFormat="1" applyFont="1" applyFill="1" applyBorder="1" applyAlignment="1">
      <alignment horizontal="center" vertical="center"/>
    </xf>
    <xf numFmtId="0" fontId="16" fillId="5" borderId="2" xfId="1" applyNumberFormat="1" applyFont="1" applyFill="1" applyBorder="1" applyAlignment="1">
      <alignment horizontal="right" vertical="center" wrapText="1"/>
    </xf>
    <xf numFmtId="2" fontId="18" fillId="5" borderId="7" xfId="1" applyNumberFormat="1" applyFont="1" applyFill="1" applyBorder="1" applyAlignment="1">
      <alignment horizontal="left" wrapText="1"/>
    </xf>
    <xf numFmtId="49" fontId="16" fillId="8" borderId="2" xfId="1" applyNumberFormat="1" applyFont="1" applyFill="1" applyBorder="1" applyAlignment="1">
      <alignment horizontal="left" vertical="center" wrapText="1"/>
    </xf>
    <xf numFmtId="0" fontId="13" fillId="8" borderId="2" xfId="1" applyNumberFormat="1" applyFont="1" applyFill="1" applyBorder="1" applyAlignment="1">
      <alignment horizontal="left" vertical="center" wrapText="1"/>
    </xf>
    <xf numFmtId="49" fontId="13" fillId="8" borderId="2" xfId="1" applyNumberFormat="1" applyFont="1" applyFill="1" applyBorder="1" applyAlignment="1">
      <alignment horizontal="left" vertical="center" wrapText="1"/>
    </xf>
    <xf numFmtId="2" fontId="13" fillId="8" borderId="2" xfId="1" applyNumberFormat="1" applyFont="1" applyFill="1" applyBorder="1" applyAlignment="1">
      <alignment horizontal="left" vertical="center" wrapText="1"/>
    </xf>
    <xf numFmtId="1" fontId="20" fillId="8" borderId="2" xfId="0" applyNumberFormat="1" applyFont="1" applyFill="1" applyBorder="1" applyAlignment="1">
      <alignment horizontal="center" vertical="center" wrapText="1"/>
    </xf>
    <xf numFmtId="0" fontId="14" fillId="0" borderId="0" xfId="1" applyNumberFormat="1" applyFont="1" applyFill="1" applyBorder="1" applyAlignment="1">
      <alignment horizontal="right" vertical="center"/>
    </xf>
    <xf numFmtId="0" fontId="14" fillId="0" borderId="0" xfId="1" applyNumberFormat="1" applyFont="1" applyFill="1" applyBorder="1" applyAlignment="1">
      <alignment horizontal="right"/>
    </xf>
    <xf numFmtId="0" fontId="31" fillId="0" borderId="0" xfId="0" applyFont="1" applyBorder="1" applyAlignment="1"/>
    <xf numFmtId="0" fontId="20" fillId="5" borderId="18" xfId="1" applyNumberFormat="1" applyFont="1" applyFill="1" applyBorder="1" applyAlignment="1">
      <alignment vertical="center"/>
    </xf>
    <xf numFmtId="0" fontId="20" fillId="0" borderId="2" xfId="0" applyFont="1" applyBorder="1"/>
    <xf numFmtId="0" fontId="20" fillId="8" borderId="2" xfId="0" applyFont="1" applyFill="1" applyBorder="1"/>
    <xf numFmtId="49" fontId="13" fillId="0" borderId="2" xfId="1" applyNumberFormat="1" applyFont="1" applyFill="1" applyBorder="1" applyAlignment="1">
      <alignment horizontal="center" vertical="center"/>
    </xf>
    <xf numFmtId="0" fontId="2" fillId="0" borderId="0" xfId="0" applyFont="1" applyBorder="1"/>
    <xf numFmtId="0" fontId="14" fillId="0" borderId="0" xfId="0" applyFont="1" applyBorder="1"/>
    <xf numFmtId="0" fontId="31" fillId="0" borderId="0" xfId="1" applyNumberFormat="1" applyFont="1" applyFill="1" applyBorder="1" applyAlignment="1"/>
    <xf numFmtId="0" fontId="2" fillId="0" borderId="0" xfId="0" applyFont="1" applyBorder="1"/>
    <xf numFmtId="49" fontId="13" fillId="0" borderId="3" xfId="1" applyNumberFormat="1" applyFont="1" applyFill="1" applyBorder="1" applyAlignment="1">
      <alignment horizontal="center" vertical="center"/>
    </xf>
    <xf numFmtId="0" fontId="16" fillId="5" borderId="0" xfId="1" applyNumberFormat="1" applyFont="1" applyFill="1" applyBorder="1" applyAlignment="1">
      <alignment horizontal="left" vertical="center" wrapText="1"/>
    </xf>
    <xf numFmtId="2" fontId="16" fillId="5" borderId="0" xfId="1" applyNumberFormat="1" applyFont="1" applyFill="1" applyBorder="1" applyAlignment="1">
      <alignment horizontal="left" vertical="center" wrapText="1"/>
    </xf>
    <xf numFmtId="0" fontId="16" fillId="0" borderId="0" xfId="1" applyNumberFormat="1" applyFont="1" applyFill="1" applyBorder="1" applyAlignment="1">
      <alignment horizontal="left" vertical="center" wrapText="1"/>
    </xf>
    <xf numFmtId="2" fontId="16" fillId="0" borderId="0" xfId="1" applyNumberFormat="1" applyFont="1" applyFill="1" applyBorder="1" applyAlignment="1">
      <alignment horizontal="left" vertical="center" wrapText="1"/>
    </xf>
    <xf numFmtId="49" fontId="16" fillId="0" borderId="0" xfId="1" applyNumberFormat="1" applyFont="1" applyFill="1" applyBorder="1" applyAlignment="1">
      <alignment horizontal="left" vertical="center" wrapText="1"/>
    </xf>
    <xf numFmtId="0" fontId="13" fillId="0" borderId="0" xfId="1" applyNumberFormat="1" applyFont="1" applyFill="1" applyBorder="1" applyAlignment="1">
      <alignment horizontal="left" vertical="center" wrapText="1"/>
    </xf>
    <xf numFmtId="2" fontId="13" fillId="0" borderId="0" xfId="1" applyNumberFormat="1" applyFont="1" applyFill="1" applyBorder="1" applyAlignment="1">
      <alignment horizontal="left" vertical="center" wrapText="1"/>
    </xf>
    <xf numFmtId="49" fontId="20" fillId="0" borderId="0" xfId="0" applyNumberFormat="1" applyFont="1" applyBorder="1" applyAlignment="1">
      <alignment horizontal="left" vertical="center" wrapText="1"/>
    </xf>
    <xf numFmtId="2" fontId="20" fillId="0" borderId="0" xfId="0" applyNumberFormat="1" applyFont="1" applyBorder="1" applyAlignment="1">
      <alignment horizontal="left" vertical="center" wrapText="1"/>
    </xf>
    <xf numFmtId="49" fontId="13" fillId="0" borderId="0" xfId="1" applyNumberFormat="1" applyFont="1" applyFill="1" applyBorder="1" applyAlignment="1">
      <alignment horizontal="left" vertical="center" wrapText="1"/>
    </xf>
    <xf numFmtId="2" fontId="13" fillId="8" borderId="0" xfId="1" applyNumberFormat="1" applyFont="1" applyFill="1" applyBorder="1" applyAlignment="1">
      <alignment horizontal="left" vertical="center" wrapText="1"/>
    </xf>
    <xf numFmtId="2" fontId="13" fillId="5" borderId="0" xfId="1" applyNumberFormat="1" applyFont="1" applyFill="1" applyBorder="1" applyAlignment="1">
      <alignment horizontal="left" vertical="center" wrapText="1"/>
    </xf>
    <xf numFmtId="0" fontId="13" fillId="8" borderId="0" xfId="1" applyNumberFormat="1" applyFont="1" applyFill="1" applyBorder="1" applyAlignment="1">
      <alignment horizontal="left" vertical="center" wrapText="1"/>
    </xf>
    <xf numFmtId="2" fontId="15" fillId="8" borderId="0" xfId="1" applyNumberFormat="1" applyFont="1" applyFill="1" applyBorder="1" applyAlignment="1">
      <alignment horizontal="left" wrapText="1"/>
    </xf>
    <xf numFmtId="49" fontId="15" fillId="8" borderId="0" xfId="1" applyNumberFormat="1" applyFont="1" applyFill="1" applyBorder="1" applyAlignment="1">
      <alignment horizontal="left" wrapText="1"/>
    </xf>
    <xf numFmtId="49" fontId="13" fillId="5" borderId="0" xfId="1" applyNumberFormat="1" applyFont="1" applyFill="1" applyBorder="1" applyAlignment="1">
      <alignment horizontal="left" vertical="center" wrapText="1"/>
    </xf>
    <xf numFmtId="2" fontId="20" fillId="0" borderId="0" xfId="0" applyNumberFormat="1" applyFont="1" applyBorder="1" applyAlignment="1">
      <alignment horizontal="left" vertical="center"/>
    </xf>
    <xf numFmtId="4" fontId="21" fillId="0" borderId="0" xfId="0" applyNumberFormat="1" applyFont="1" applyBorder="1" applyAlignment="1">
      <alignment horizontal="left" vertical="center"/>
    </xf>
    <xf numFmtId="49" fontId="20" fillId="8" borderId="0" xfId="0" applyNumberFormat="1" applyFont="1" applyFill="1" applyBorder="1" applyAlignment="1">
      <alignment horizontal="left" vertical="center" wrapText="1"/>
    </xf>
    <xf numFmtId="2" fontId="20" fillId="8" borderId="0" xfId="0" applyNumberFormat="1" applyFont="1" applyFill="1" applyBorder="1" applyAlignment="1">
      <alignment horizontal="left" vertical="center"/>
    </xf>
    <xf numFmtId="2" fontId="41" fillId="8" borderId="0" xfId="0" applyNumberFormat="1" applyFont="1" applyFill="1" applyBorder="1" applyAlignment="1">
      <alignment horizontal="left" vertical="center"/>
    </xf>
    <xf numFmtId="4" fontId="42" fillId="8" borderId="0" xfId="0" applyNumberFormat="1" applyFont="1" applyFill="1" applyBorder="1" applyAlignment="1">
      <alignment horizontal="left" vertical="center"/>
    </xf>
    <xf numFmtId="49" fontId="13" fillId="8" borderId="0" xfId="1" applyNumberFormat="1" applyFont="1" applyFill="1" applyBorder="1" applyAlignment="1">
      <alignment horizontal="left" vertical="center" wrapText="1"/>
    </xf>
    <xf numFmtId="2" fontId="20" fillId="8" borderId="2" xfId="0" applyNumberFormat="1" applyFont="1" applyFill="1" applyBorder="1" applyAlignment="1">
      <alignment horizontal="left" vertical="center"/>
    </xf>
    <xf numFmtId="49" fontId="20" fillId="0" borderId="2" xfId="0" applyNumberFormat="1" applyFont="1" applyBorder="1" applyAlignment="1">
      <alignment horizontal="left" vertical="center" wrapText="1"/>
    </xf>
    <xf numFmtId="2" fontId="20" fillId="0" borderId="2" xfId="0" applyNumberFormat="1" applyFont="1" applyBorder="1" applyAlignment="1">
      <alignment horizontal="left" vertical="center"/>
    </xf>
    <xf numFmtId="0" fontId="14" fillId="0" borderId="0" xfId="0" applyFont="1" applyBorder="1"/>
    <xf numFmtId="0" fontId="37" fillId="0" borderId="0" xfId="1" applyNumberFormat="1" applyFont="1" applyFill="1" applyBorder="1" applyAlignment="1">
      <alignment horizontal="center" vertical="center"/>
    </xf>
    <xf numFmtId="0" fontId="37" fillId="0" borderId="0" xfId="1" applyNumberFormat="1" applyFont="1" applyFill="1" applyBorder="1" applyAlignment="1">
      <alignment vertical="center"/>
    </xf>
    <xf numFmtId="0" fontId="10" fillId="0" borderId="0" xfId="1" applyNumberFormat="1" applyFont="1" applyFill="1" applyBorder="1" applyAlignment="1">
      <alignment vertical="top"/>
    </xf>
    <xf numFmtId="0" fontId="2" fillId="0" borderId="0" xfId="0" applyFont="1" applyBorder="1" applyAlignment="1">
      <alignment vertical="center"/>
    </xf>
    <xf numFmtId="0" fontId="13" fillId="0" borderId="3" xfId="1" applyNumberFormat="1" applyFont="1" applyFill="1" applyBorder="1" applyAlignment="1">
      <alignment horizontal="center" vertical="center" wrapText="1"/>
    </xf>
    <xf numFmtId="0" fontId="20" fillId="0" borderId="3" xfId="0" applyFont="1" applyBorder="1" applyAlignment="1">
      <alignment horizontal="center" vertical="center"/>
    </xf>
    <xf numFmtId="0" fontId="16" fillId="5" borderId="4" xfId="1" applyNumberFormat="1" applyFont="1" applyFill="1" applyBorder="1" applyAlignment="1">
      <alignment horizontal="left" vertical="center" wrapText="1"/>
    </xf>
    <xf numFmtId="2" fontId="16" fillId="5" borderId="2" xfId="1" applyNumberFormat="1" applyFont="1" applyFill="1" applyBorder="1" applyAlignment="1">
      <alignment horizontal="left" vertical="center" wrapText="1"/>
    </xf>
    <xf numFmtId="2" fontId="16" fillId="0" borderId="2" xfId="1" applyNumberFormat="1" applyFont="1" applyFill="1" applyBorder="1" applyAlignment="1">
      <alignment horizontal="left" vertical="center" wrapText="1"/>
    </xf>
    <xf numFmtId="0" fontId="16" fillId="0" borderId="4" xfId="1" applyNumberFormat="1" applyFont="1" applyFill="1" applyBorder="1" applyAlignment="1">
      <alignment horizontal="left" vertical="center" wrapText="1"/>
    </xf>
    <xf numFmtId="49" fontId="16" fillId="0" borderId="4" xfId="1" applyNumberFormat="1" applyFont="1" applyFill="1" applyBorder="1" applyAlignment="1">
      <alignment horizontal="left" vertical="center" wrapText="1"/>
    </xf>
    <xf numFmtId="2" fontId="13" fillId="0" borderId="2" xfId="1" applyNumberFormat="1" applyFont="1" applyFill="1" applyBorder="1" applyAlignment="1">
      <alignment horizontal="left" vertical="center" wrapText="1"/>
    </xf>
    <xf numFmtId="0" fontId="13" fillId="0" borderId="4" xfId="1" applyNumberFormat="1" applyFont="1" applyFill="1" applyBorder="1" applyAlignment="1">
      <alignment horizontal="left" vertical="center" wrapText="1"/>
    </xf>
    <xf numFmtId="0" fontId="13" fillId="5" borderId="3" xfId="1" applyNumberFormat="1" applyFont="1" applyFill="1" applyBorder="1" applyAlignment="1">
      <alignment horizontal="center" vertical="center" wrapText="1"/>
    </xf>
    <xf numFmtId="2" fontId="13" fillId="5" borderId="2" xfId="1" applyNumberFormat="1" applyFont="1" applyFill="1" applyBorder="1" applyAlignment="1">
      <alignment horizontal="left" vertical="center" wrapText="1"/>
    </xf>
    <xf numFmtId="0" fontId="13" fillId="5" borderId="0" xfId="1" applyNumberFormat="1" applyFont="1" applyFill="1" applyBorder="1" applyAlignment="1">
      <alignment horizontal="left" vertical="center" wrapText="1"/>
    </xf>
    <xf numFmtId="0" fontId="13" fillId="5" borderId="4" xfId="1" applyNumberFormat="1" applyFont="1" applyFill="1" applyBorder="1" applyAlignment="1">
      <alignment horizontal="left" vertical="center" wrapText="1"/>
    </xf>
    <xf numFmtId="2" fontId="20" fillId="0" borderId="2" xfId="0" applyNumberFormat="1" applyFont="1" applyBorder="1" applyAlignment="1">
      <alignment horizontal="left" vertical="center" wrapText="1"/>
    </xf>
    <xf numFmtId="49" fontId="20" fillId="0" borderId="4" xfId="0" applyNumberFormat="1" applyFont="1" applyBorder="1" applyAlignment="1">
      <alignment horizontal="left" vertical="center" wrapText="1"/>
    </xf>
    <xf numFmtId="2" fontId="13" fillId="0" borderId="2" xfId="1" applyNumberFormat="1" applyFont="1" applyFill="1" applyBorder="1" applyAlignment="1">
      <alignment horizontal="left" wrapText="1"/>
    </xf>
    <xf numFmtId="0" fontId="13" fillId="0" borderId="2" xfId="1" applyNumberFormat="1" applyFont="1" applyFill="1" applyBorder="1" applyAlignment="1">
      <alignment horizontal="left" wrapText="1"/>
    </xf>
    <xf numFmtId="2" fontId="20" fillId="5" borderId="2" xfId="0" applyNumberFormat="1" applyFont="1" applyFill="1" applyBorder="1" applyAlignment="1">
      <alignment horizontal="left" vertical="center" wrapText="1"/>
    </xf>
    <xf numFmtId="49" fontId="20" fillId="5" borderId="0" xfId="0" applyNumberFormat="1" applyFont="1" applyFill="1" applyBorder="1" applyAlignment="1">
      <alignment horizontal="left" vertical="center" wrapText="1"/>
    </xf>
    <xf numFmtId="2" fontId="20" fillId="5" borderId="0" xfId="0" applyNumberFormat="1" applyFont="1" applyFill="1" applyBorder="1" applyAlignment="1">
      <alignment horizontal="left" vertical="center" wrapText="1"/>
    </xf>
    <xf numFmtId="49" fontId="20" fillId="5" borderId="4" xfId="0" applyNumberFormat="1" applyFont="1" applyFill="1" applyBorder="1" applyAlignment="1">
      <alignment horizontal="left" vertical="center" wrapText="1"/>
    </xf>
    <xf numFmtId="49" fontId="13" fillId="0" borderId="4" xfId="1" applyNumberFormat="1" applyFont="1" applyFill="1" applyBorder="1" applyAlignment="1">
      <alignment horizontal="left" vertical="center" wrapText="1"/>
    </xf>
    <xf numFmtId="2" fontId="13" fillId="0" borderId="4" xfId="1" applyNumberFormat="1" applyFont="1" applyFill="1" applyBorder="1" applyAlignment="1">
      <alignment horizontal="left" vertical="center" wrapText="1"/>
    </xf>
    <xf numFmtId="2" fontId="13" fillId="8" borderId="4" xfId="1" applyNumberFormat="1" applyFont="1" applyFill="1" applyBorder="1" applyAlignment="1">
      <alignment horizontal="left" vertical="center" wrapText="1"/>
    </xf>
    <xf numFmtId="0" fontId="13" fillId="8" borderId="4" xfId="1" applyNumberFormat="1" applyFont="1" applyFill="1" applyBorder="1" applyAlignment="1">
      <alignment horizontal="left" vertical="center" wrapText="1"/>
    </xf>
    <xf numFmtId="2" fontId="15" fillId="8" borderId="2" xfId="1" applyNumberFormat="1" applyFont="1" applyFill="1" applyBorder="1" applyAlignment="1">
      <alignment horizontal="left" wrapText="1"/>
    </xf>
    <xf numFmtId="49" fontId="15" fillId="8" borderId="2" xfId="1" applyNumberFormat="1" applyFont="1" applyFill="1" applyBorder="1" applyAlignment="1">
      <alignment horizontal="left" wrapText="1"/>
    </xf>
    <xf numFmtId="49" fontId="13" fillId="8" borderId="4" xfId="1" applyNumberFormat="1" applyFont="1" applyFill="1" applyBorder="1" applyAlignment="1">
      <alignment horizontal="left" vertical="center" wrapText="1"/>
    </xf>
    <xf numFmtId="2" fontId="20" fillId="5" borderId="2" xfId="0" applyNumberFormat="1" applyFont="1" applyFill="1" applyBorder="1" applyAlignment="1">
      <alignment horizontal="left" vertical="center"/>
    </xf>
    <xf numFmtId="2" fontId="20" fillId="5" borderId="0" xfId="0" applyNumberFormat="1" applyFont="1" applyFill="1" applyBorder="1" applyAlignment="1">
      <alignment horizontal="left" vertical="center"/>
    </xf>
    <xf numFmtId="4" fontId="21" fillId="5" borderId="0" xfId="0" applyNumberFormat="1" applyFont="1" applyFill="1" applyBorder="1" applyAlignment="1">
      <alignment horizontal="left" vertical="center"/>
    </xf>
    <xf numFmtId="2" fontId="41" fillId="5" borderId="0" xfId="0" applyNumberFormat="1" applyFont="1" applyFill="1" applyBorder="1" applyAlignment="1">
      <alignment horizontal="left" vertical="center"/>
    </xf>
    <xf numFmtId="4" fontId="42" fillId="5" borderId="0" xfId="0" applyNumberFormat="1" applyFont="1" applyFill="1" applyBorder="1" applyAlignment="1">
      <alignment horizontal="left" vertical="center"/>
    </xf>
    <xf numFmtId="49" fontId="20" fillId="8" borderId="4" xfId="0" applyNumberFormat="1" applyFont="1" applyFill="1" applyBorder="1" applyAlignment="1">
      <alignment horizontal="left" vertical="center" wrapText="1"/>
    </xf>
    <xf numFmtId="49" fontId="20" fillId="5" borderId="2" xfId="0" applyNumberFormat="1" applyFont="1" applyFill="1" applyBorder="1" applyAlignment="1">
      <alignment horizontal="left" vertical="center" wrapText="1"/>
    </xf>
    <xf numFmtId="0" fontId="13" fillId="8" borderId="2" xfId="1" applyNumberFormat="1" applyFont="1" applyFill="1" applyBorder="1" applyAlignment="1">
      <alignment vertical="center" wrapText="1"/>
    </xf>
    <xf numFmtId="0" fontId="4" fillId="0" borderId="0" xfId="1" applyNumberFormat="1" applyFont="1" applyFill="1" applyBorder="1"/>
    <xf numFmtId="0" fontId="4" fillId="0" borderId="0" xfId="1" applyNumberFormat="1" applyFont="1" applyFill="1" applyBorder="1" applyAlignment="1">
      <alignment vertical="center"/>
    </xf>
    <xf numFmtId="0" fontId="4" fillId="0" borderId="0" xfId="1" applyNumberFormat="1" applyFont="1" applyFill="1" applyBorder="1" applyAlignment="1">
      <alignment horizontal="center" vertical="center"/>
    </xf>
    <xf numFmtId="0" fontId="8" fillId="0" borderId="0" xfId="1" applyNumberFormat="1" applyFont="1" applyFill="1" applyBorder="1"/>
    <xf numFmtId="0" fontId="8" fillId="0" borderId="0" xfId="1" applyNumberFormat="1" applyFont="1" applyFill="1" applyBorder="1" applyAlignment="1">
      <alignment vertical="center"/>
    </xf>
    <xf numFmtId="0" fontId="22" fillId="0" borderId="0" xfId="1" applyNumberFormat="1" applyFont="1" applyFill="1" applyBorder="1" applyAlignment="1">
      <alignment vertical="center"/>
    </xf>
    <xf numFmtId="0" fontId="8" fillId="0" borderId="0" xfId="1" applyNumberFormat="1" applyFont="1" applyFill="1" applyBorder="1" applyAlignment="1">
      <alignment horizontal="center" vertical="center"/>
    </xf>
    <xf numFmtId="0" fontId="37" fillId="0" borderId="0" xfId="1" applyNumberFormat="1" applyFont="1" applyFill="1" applyBorder="1" applyAlignment="1">
      <alignment horizontal="center"/>
    </xf>
    <xf numFmtId="0" fontId="37" fillId="0" borderId="0" xfId="1" applyNumberFormat="1" applyFont="1" applyFill="1" applyBorder="1" applyAlignment="1">
      <alignment vertical="center"/>
    </xf>
    <xf numFmtId="0" fontId="10" fillId="0" borderId="0" xfId="1" applyNumberFormat="1" applyFont="1" applyFill="1" applyBorder="1" applyAlignment="1">
      <alignment vertical="top"/>
    </xf>
    <xf numFmtId="0" fontId="10" fillId="0" borderId="0" xfId="1" applyNumberFormat="1" applyFont="1" applyFill="1" applyBorder="1" applyAlignment="1">
      <alignment horizontal="center" vertical="top"/>
    </xf>
    <xf numFmtId="0" fontId="37" fillId="0" borderId="0" xfId="1" applyNumberFormat="1" applyFont="1" applyFill="1" applyBorder="1" applyAlignment="1"/>
    <xf numFmtId="0" fontId="4" fillId="0" borderId="0" xfId="1" applyNumberFormat="1" applyFont="1" applyFill="1" applyBorder="1" applyAlignment="1">
      <alignment horizontal="center" vertical="center"/>
    </xf>
    <xf numFmtId="0" fontId="13" fillId="0" borderId="11" xfId="1" applyNumberFormat="1" applyFont="1" applyFill="1" applyBorder="1" applyAlignment="1">
      <alignment horizontal="center" vertical="center" wrapText="1"/>
    </xf>
    <xf numFmtId="0" fontId="20" fillId="0" borderId="11" xfId="1" applyNumberFormat="1" applyFont="1" applyFill="1" applyBorder="1" applyAlignment="1">
      <alignment horizontal="center" vertical="center" wrapText="1"/>
    </xf>
    <xf numFmtId="0" fontId="13" fillId="0" borderId="19" xfId="1" applyNumberFormat="1" applyFont="1" applyFill="1" applyBorder="1" applyAlignment="1">
      <alignment horizontal="center" vertical="center" wrapText="1"/>
    </xf>
    <xf numFmtId="0" fontId="13" fillId="0" borderId="11" xfId="1" applyNumberFormat="1" applyFont="1" applyFill="1" applyBorder="1" applyAlignment="1">
      <alignment horizontal="center" vertical="center" wrapText="1"/>
    </xf>
    <xf numFmtId="0" fontId="13" fillId="0" borderId="19" xfId="1" applyNumberFormat="1" applyFont="1" applyFill="1" applyBorder="1" applyAlignment="1">
      <alignment horizontal="center" vertical="center" wrapText="1"/>
    </xf>
    <xf numFmtId="0" fontId="13" fillId="0" borderId="20" xfId="1" applyNumberFormat="1" applyFont="1" applyFill="1" applyBorder="1" applyAlignment="1">
      <alignment horizontal="center" vertical="center" wrapText="1"/>
    </xf>
    <xf numFmtId="0" fontId="13" fillId="0" borderId="11" xfId="1" applyNumberFormat="1" applyFont="1" applyFill="1" applyBorder="1" applyAlignment="1">
      <alignment horizontal="center" vertical="center"/>
    </xf>
    <xf numFmtId="0" fontId="13" fillId="5" borderId="2" xfId="1" applyNumberFormat="1" applyFont="1" applyFill="1" applyBorder="1" applyAlignment="1">
      <alignment horizontal="center" vertical="center"/>
    </xf>
    <xf numFmtId="0" fontId="13" fillId="5" borderId="2" xfId="1" applyNumberFormat="1" applyFont="1" applyFill="1" applyBorder="1" applyAlignment="1">
      <alignment horizontal="center" vertical="center" wrapText="1"/>
    </xf>
    <xf numFmtId="0" fontId="4" fillId="5" borderId="0" xfId="1" applyNumberFormat="1" applyFont="1" applyFill="1" applyBorder="1" applyAlignment="1">
      <alignment horizontal="center" vertical="center"/>
    </xf>
    <xf numFmtId="0" fontId="4" fillId="5" borderId="0" xfId="1" applyNumberFormat="1" applyFont="1" applyFill="1" applyBorder="1" applyAlignment="1">
      <alignment vertical="center"/>
    </xf>
    <xf numFmtId="0" fontId="4" fillId="5" borderId="0" xfId="1" applyNumberFormat="1" applyFont="1" applyFill="1" applyBorder="1"/>
    <xf numFmtId="0" fontId="13" fillId="0" borderId="2" xfId="1" applyNumberFormat="1" applyFont="1" applyFill="1" applyBorder="1" applyAlignment="1">
      <alignment horizontal="center" vertical="center"/>
    </xf>
    <xf numFmtId="0" fontId="13" fillId="0" borderId="2" xfId="1" applyNumberFormat="1" applyFont="1" applyFill="1" applyBorder="1" applyAlignment="1">
      <alignment horizontal="center" vertical="center" wrapText="1"/>
    </xf>
    <xf numFmtId="0" fontId="13" fillId="8" borderId="2" xfId="1" applyNumberFormat="1" applyFont="1" applyFill="1" applyBorder="1" applyAlignment="1">
      <alignment horizontal="center" vertical="center"/>
    </xf>
    <xf numFmtId="0" fontId="16" fillId="5" borderId="2" xfId="1" applyNumberFormat="1" applyFont="1" applyFill="1" applyBorder="1" applyAlignment="1">
      <alignment horizontal="left" vertical="center" wrapText="1"/>
    </xf>
    <xf numFmtId="49" fontId="16" fillId="0" borderId="2" xfId="1" applyNumberFormat="1" applyFont="1" applyFill="1" applyBorder="1" applyAlignment="1">
      <alignment horizontal="left" vertical="center" wrapText="1"/>
    </xf>
    <xf numFmtId="0" fontId="13" fillId="5" borderId="2" xfId="1" applyNumberFormat="1" applyFont="1" applyFill="1" applyBorder="1" applyAlignment="1">
      <alignment horizontal="left" vertical="center" wrapText="1"/>
    </xf>
    <xf numFmtId="0" fontId="13" fillId="0" borderId="2" xfId="1" applyNumberFormat="1" applyFont="1" applyFill="1" applyBorder="1" applyAlignment="1">
      <alignment horizontal="left" vertical="center" wrapText="1"/>
    </xf>
    <xf numFmtId="49" fontId="13" fillId="0" borderId="2" xfId="1" applyNumberFormat="1" applyFont="1" applyFill="1" applyBorder="1" applyAlignment="1">
      <alignment horizontal="left" vertical="center" wrapText="1"/>
    </xf>
    <xf numFmtId="0" fontId="13" fillId="8" borderId="2" xfId="1" applyNumberFormat="1" applyFont="1" applyFill="1" applyBorder="1" applyAlignment="1">
      <alignment horizontal="center" vertical="center" wrapText="1"/>
    </xf>
    <xf numFmtId="49" fontId="13" fillId="5" borderId="2" xfId="1" applyNumberFormat="1" applyFont="1" applyFill="1" applyBorder="1" applyAlignment="1">
      <alignment horizontal="left" vertical="center" wrapText="1"/>
    </xf>
    <xf numFmtId="2" fontId="41" fillId="8" borderId="2" xfId="0" applyNumberFormat="1" applyFont="1" applyFill="1" applyBorder="1" applyAlignment="1">
      <alignment horizontal="left" vertical="center"/>
    </xf>
    <xf numFmtId="0" fontId="12" fillId="0" borderId="0" xfId="1" applyNumberFormat="1" applyFont="1" applyFill="1" applyBorder="1" applyAlignment="1">
      <alignment horizontal="right"/>
    </xf>
    <xf numFmtId="0" fontId="44" fillId="0" borderId="0" xfId="1" applyNumberFormat="1" applyFont="1" applyFill="1" applyBorder="1" applyAlignment="1">
      <alignment horizontal="center"/>
    </xf>
    <xf numFmtId="0" fontId="31" fillId="0" borderId="0" xfId="1" applyNumberFormat="1" applyFont="1" applyFill="1" applyBorder="1" applyAlignment="1"/>
    <xf numFmtId="0" fontId="4" fillId="0" borderId="0" xfId="1" applyNumberFormat="1" applyFont="1" applyFill="1" applyBorder="1" applyAlignment="1"/>
    <xf numFmtId="0" fontId="44" fillId="0" borderId="0" xfId="1" applyNumberFormat="1" applyFont="1" applyFill="1" applyBorder="1" applyAlignment="1"/>
    <xf numFmtId="0" fontId="4" fillId="0" borderId="11" xfId="1" applyNumberFormat="1" applyFont="1" applyFill="1" applyBorder="1" applyAlignment="1">
      <alignment horizontal="center" vertical="center" wrapText="1"/>
    </xf>
    <xf numFmtId="0" fontId="3" fillId="0" borderId="11" xfId="1" applyNumberFormat="1" applyFont="1" applyFill="1" applyBorder="1" applyAlignment="1">
      <alignment horizontal="center" vertical="center" wrapText="1"/>
    </xf>
    <xf numFmtId="0" fontId="4" fillId="0" borderId="11" xfId="1" applyNumberFormat="1" applyFont="1" applyFill="1" applyBorder="1" applyAlignment="1">
      <alignment horizontal="center" vertical="center"/>
    </xf>
    <xf numFmtId="0" fontId="4" fillId="0" borderId="13" xfId="1" applyNumberFormat="1" applyFont="1" applyFill="1" applyBorder="1" applyAlignment="1">
      <alignment horizontal="center" vertical="center" wrapText="1"/>
    </xf>
    <xf numFmtId="0" fontId="3" fillId="0" borderId="11" xfId="1" applyNumberFormat="1" applyFont="1" applyFill="1" applyBorder="1" applyAlignment="1">
      <alignment horizontal="center" vertical="center" textRotation="90" wrapText="1"/>
    </xf>
    <xf numFmtId="0" fontId="4" fillId="0" borderId="11" xfId="1" applyNumberFormat="1" applyFont="1" applyFill="1" applyBorder="1" applyAlignment="1">
      <alignment horizontal="center" vertical="center" textRotation="90"/>
    </xf>
    <xf numFmtId="0" fontId="4" fillId="0" borderId="19" xfId="1" applyNumberFormat="1" applyFont="1" applyFill="1" applyBorder="1" applyAlignment="1">
      <alignment horizontal="center" vertical="center"/>
    </xf>
    <xf numFmtId="0" fontId="4" fillId="0" borderId="11" xfId="1" applyNumberFormat="1" applyFont="1" applyFill="1" applyBorder="1" applyAlignment="1">
      <alignment horizontal="center" vertical="center"/>
    </xf>
    <xf numFmtId="0" fontId="4" fillId="0" borderId="2" xfId="1" applyNumberFormat="1" applyFont="1" applyFill="1" applyBorder="1" applyAlignment="1">
      <alignment vertical="center"/>
    </xf>
    <xf numFmtId="0" fontId="4" fillId="0" borderId="2" xfId="1" applyNumberFormat="1" applyFont="1" applyFill="1" applyBorder="1"/>
    <xf numFmtId="49" fontId="4" fillId="0" borderId="0" xfId="1" applyNumberFormat="1" applyFont="1" applyFill="1" applyBorder="1"/>
    <xf numFmtId="0" fontId="4" fillId="0" borderId="0" xfId="1" applyNumberFormat="1" applyFont="1" applyFill="1" applyBorder="1" applyAlignment="1">
      <alignment vertical="center"/>
    </xf>
    <xf numFmtId="0" fontId="12" fillId="0" borderId="0" xfId="1" applyNumberFormat="1" applyFont="1" applyFill="1" applyBorder="1" applyAlignment="1">
      <alignment horizontal="right" vertical="center"/>
    </xf>
    <xf numFmtId="0" fontId="12" fillId="0" borderId="0" xfId="1" applyNumberFormat="1" applyFont="1" applyFill="1" applyBorder="1" applyAlignment="1">
      <alignment horizontal="right" vertical="center"/>
    </xf>
    <xf numFmtId="0" fontId="12" fillId="0" borderId="0" xfId="1" applyNumberFormat="1" applyFont="1" applyFill="1" applyBorder="1" applyAlignment="1">
      <alignment horizontal="right"/>
    </xf>
    <xf numFmtId="49" fontId="44" fillId="0" borderId="0" xfId="1" applyNumberFormat="1" applyFont="1" applyFill="1" applyBorder="1" applyAlignment="1">
      <alignment horizontal="center"/>
    </xf>
    <xf numFmtId="0" fontId="44" fillId="0" borderId="0" xfId="1" applyNumberFormat="1" applyFont="1" applyFill="1" applyBorder="1" applyAlignment="1">
      <alignment horizontal="center"/>
    </xf>
    <xf numFmtId="49" fontId="3" fillId="0" borderId="0" xfId="1" applyNumberFormat="1" applyFont="1" applyFill="1" applyBorder="1" applyAlignment="1">
      <alignment horizontal="center"/>
    </xf>
    <xf numFmtId="0" fontId="3" fillId="0" borderId="0" xfId="1" applyNumberFormat="1" applyFont="1" applyFill="1" applyBorder="1" applyAlignment="1">
      <alignment horizontal="center"/>
    </xf>
    <xf numFmtId="0" fontId="3" fillId="0" borderId="0" xfId="1" applyNumberFormat="1" applyFont="1" applyFill="1" applyBorder="1" applyAlignment="1">
      <alignment horizontal="center"/>
    </xf>
    <xf numFmtId="0" fontId="12" fillId="0" borderId="0" xfId="1" applyNumberFormat="1" applyFont="1" applyFill="1" applyBorder="1" applyAlignment="1"/>
    <xf numFmtId="49" fontId="24" fillId="0" borderId="0" xfId="1" applyNumberFormat="1" applyFont="1" applyFill="1" applyBorder="1" applyAlignment="1">
      <alignment horizontal="center"/>
    </xf>
    <xf numFmtId="0" fontId="3" fillId="0" borderId="0" xfId="1" applyNumberFormat="1" applyFont="1" applyFill="1" applyBorder="1" applyAlignment="1"/>
    <xf numFmtId="49" fontId="10" fillId="0" borderId="11" xfId="1" applyNumberFormat="1" applyFont="1" applyFill="1" applyBorder="1" applyAlignment="1">
      <alignment horizontal="center" vertical="center" wrapText="1"/>
    </xf>
    <xf numFmtId="0" fontId="10" fillId="0" borderId="11" xfId="1" applyNumberFormat="1" applyFont="1" applyFill="1" applyBorder="1" applyAlignment="1">
      <alignment horizontal="center" vertical="center" wrapText="1"/>
    </xf>
    <xf numFmtId="0" fontId="4" fillId="0" borderId="21" xfId="1" applyNumberFormat="1" applyFont="1" applyFill="1" applyBorder="1" applyAlignment="1">
      <alignment vertical="center"/>
    </xf>
    <xf numFmtId="0" fontId="4" fillId="0" borderId="0" xfId="1" applyNumberFormat="1" applyFont="1" applyFill="1" applyBorder="1" applyAlignment="1">
      <alignment vertical="center"/>
    </xf>
    <xf numFmtId="0" fontId="4" fillId="0" borderId="0" xfId="1" applyNumberFormat="1" applyFont="1" applyFill="1" applyBorder="1" applyAlignment="1">
      <alignment vertical="center"/>
    </xf>
    <xf numFmtId="0" fontId="4" fillId="0" borderId="0" xfId="1" applyNumberFormat="1" applyFont="1" applyFill="1" applyBorder="1"/>
    <xf numFmtId="0" fontId="10" fillId="0" borderId="19" xfId="1" applyNumberFormat="1" applyFont="1" applyFill="1" applyBorder="1" applyAlignment="1">
      <alignment horizontal="center" vertical="center" wrapText="1"/>
    </xf>
    <xf numFmtId="0" fontId="10" fillId="0" borderId="11" xfId="1" applyNumberFormat="1" applyFont="1" applyFill="1" applyBorder="1" applyAlignment="1">
      <alignment vertical="center" wrapText="1"/>
    </xf>
    <xf numFmtId="0" fontId="10" fillId="0" borderId="11" xfId="1" applyNumberFormat="1" applyFont="1" applyFill="1" applyBorder="1" applyAlignment="1">
      <alignment horizontal="left" vertical="center" wrapText="1"/>
    </xf>
    <xf numFmtId="0" fontId="10" fillId="0" borderId="11" xfId="1" applyNumberFormat="1" applyFont="1" applyFill="1" applyBorder="1" applyAlignment="1">
      <alignment horizontal="right" wrapText="1"/>
    </xf>
    <xf numFmtId="172" fontId="10" fillId="0" borderId="11" xfId="1" applyNumberFormat="1" applyFont="1" applyFill="1" applyBorder="1" applyAlignment="1">
      <alignment horizontal="right" wrapText="1"/>
    </xf>
    <xf numFmtId="0" fontId="10" fillId="8" borderId="11" xfId="1" applyNumberFormat="1" applyFont="1" applyFill="1" applyBorder="1" applyAlignment="1">
      <alignment horizontal="right" wrapText="1"/>
    </xf>
    <xf numFmtId="172" fontId="10" fillId="8" borderId="11" xfId="1" applyNumberFormat="1" applyFont="1" applyFill="1" applyBorder="1" applyAlignment="1">
      <alignment horizontal="right" wrapText="1"/>
    </xf>
    <xf numFmtId="49" fontId="10" fillId="8" borderId="11" xfId="1" applyNumberFormat="1" applyFont="1" applyFill="1" applyBorder="1" applyAlignment="1">
      <alignment horizontal="center" vertical="center" wrapText="1"/>
    </xf>
    <xf numFmtId="0" fontId="10" fillId="8" borderId="11" xfId="1" applyNumberFormat="1" applyFont="1" applyFill="1" applyBorder="1" applyAlignment="1">
      <alignment horizontal="left" vertical="center" wrapText="1"/>
    </xf>
    <xf numFmtId="0" fontId="10" fillId="8" borderId="11" xfId="1" applyNumberFormat="1" applyFont="1" applyFill="1" applyBorder="1" applyAlignment="1">
      <alignment horizontal="center" vertical="center" wrapText="1"/>
    </xf>
    <xf numFmtId="2" fontId="10" fillId="8" borderId="11" xfId="1" applyNumberFormat="1" applyFont="1" applyFill="1" applyBorder="1" applyAlignment="1">
      <alignment horizontal="right" wrapText="1"/>
    </xf>
    <xf numFmtId="0" fontId="4" fillId="8" borderId="0" xfId="1" applyNumberFormat="1" applyFont="1" applyFill="1" applyBorder="1" applyAlignment="1">
      <alignment vertical="center"/>
    </xf>
    <xf numFmtId="0" fontId="4" fillId="8" borderId="0" xfId="1" applyNumberFormat="1" applyFont="1" applyFill="1" applyBorder="1"/>
    <xf numFmtId="2" fontId="10" fillId="0" borderId="11" xfId="1" applyNumberFormat="1" applyFont="1" applyFill="1" applyBorder="1" applyAlignment="1">
      <alignment horizontal="right" wrapText="1"/>
    </xf>
    <xf numFmtId="0" fontId="46" fillId="0" borderId="0" xfId="1" applyNumberFormat="1" applyFont="1" applyFill="1" applyBorder="1" applyAlignment="1">
      <alignment vertical="center"/>
    </xf>
    <xf numFmtId="49" fontId="4" fillId="0" borderId="0" xfId="1" applyNumberFormat="1" applyFont="1" applyFill="1" applyBorder="1"/>
    <xf numFmtId="49" fontId="44" fillId="0" borderId="0" xfId="1" applyNumberFormat="1" applyFont="1" applyFill="1" applyBorder="1" applyAlignment="1">
      <alignment horizontal="center" wrapText="1"/>
    </xf>
    <xf numFmtId="0" fontId="44" fillId="0" borderId="0" xfId="1" applyNumberFormat="1" applyFont="1" applyFill="1" applyBorder="1" applyAlignment="1">
      <alignment horizontal="center" wrapText="1"/>
    </xf>
    <xf numFmtId="0" fontId="10" fillId="0" borderId="0" xfId="1" applyNumberFormat="1" applyFont="1" applyFill="1" applyBorder="1" applyAlignment="1">
      <alignment vertical="center"/>
    </xf>
    <xf numFmtId="49" fontId="4" fillId="0" borderId="0" xfId="1" applyNumberFormat="1" applyFont="1" applyFill="1" applyBorder="1" applyAlignment="1"/>
    <xf numFmtId="0" fontId="4" fillId="0" borderId="0" xfId="1" applyNumberFormat="1" applyFont="1" applyFill="1" applyBorder="1" applyAlignment="1"/>
    <xf numFmtId="174" fontId="10" fillId="0" borderId="11" xfId="1" applyNumberFormat="1" applyFont="1" applyFill="1" applyBorder="1" applyAlignment="1">
      <alignment horizontal="center" vertical="center" wrapText="1"/>
    </xf>
    <xf numFmtId="174" fontId="10" fillId="8" borderId="11" xfId="1" applyNumberFormat="1" applyFont="1" applyFill="1" applyBorder="1" applyAlignment="1">
      <alignment horizontal="center" vertical="center" wrapText="1"/>
    </xf>
    <xf numFmtId="49" fontId="4" fillId="0" borderId="11" xfId="1" applyNumberFormat="1" applyFont="1" applyFill="1" applyBorder="1" applyAlignment="1">
      <alignment horizontal="center"/>
    </xf>
    <xf numFmtId="0" fontId="4" fillId="0" borderId="11" xfId="1" applyNumberFormat="1" applyFont="1" applyFill="1" applyBorder="1" applyAlignment="1">
      <alignment vertical="center"/>
    </xf>
    <xf numFmtId="0" fontId="49" fillId="0" borderId="0" xfId="1" applyNumberFormat="1" applyFont="1" applyFill="1" applyBorder="1"/>
    <xf numFmtId="0" fontId="50" fillId="0" borderId="0" xfId="1" applyNumberFormat="1" applyFont="1" applyFill="1" applyBorder="1"/>
    <xf numFmtId="0" fontId="51" fillId="0" borderId="0" xfId="1" applyNumberFormat="1" applyFont="1" applyFill="1" applyBorder="1"/>
    <xf numFmtId="0" fontId="50" fillId="0" borderId="0" xfId="1" applyNumberFormat="1" applyFont="1" applyFill="1" applyBorder="1" applyAlignment="1">
      <alignment horizontal="right" vertical="center"/>
    </xf>
    <xf numFmtId="0" fontId="50" fillId="0" borderId="0" xfId="1" applyNumberFormat="1" applyFont="1" applyFill="1" applyBorder="1" applyAlignment="1">
      <alignment horizontal="right"/>
    </xf>
    <xf numFmtId="0" fontId="52" fillId="0" borderId="0" xfId="1" applyNumberFormat="1" applyFont="1" applyFill="1" applyBorder="1" applyAlignment="1">
      <alignment horizontal="left" vertical="center"/>
    </xf>
    <xf numFmtId="0" fontId="1" fillId="0" borderId="0" xfId="1" applyNumberFormat="1" applyFont="1" applyFill="1" applyBorder="1"/>
    <xf numFmtId="0" fontId="10" fillId="0" borderId="0" xfId="1" applyNumberFormat="1" applyFont="1" applyFill="1" applyBorder="1"/>
    <xf numFmtId="0" fontId="54" fillId="0" borderId="0" xfId="1" applyNumberFormat="1" applyFont="1" applyFill="1" applyBorder="1" applyAlignment="1">
      <alignment horizontal="center" vertical="center"/>
    </xf>
    <xf numFmtId="0" fontId="31" fillId="0" borderId="0" xfId="1" applyNumberFormat="1" applyFont="1" applyFill="1" applyBorder="1" applyAlignment="1">
      <alignment horizontal="center" vertical="center"/>
    </xf>
    <xf numFmtId="0" fontId="55" fillId="0" borderId="0" xfId="1" applyNumberFormat="1" applyFont="1" applyFill="1" applyBorder="1" applyAlignment="1">
      <alignment vertical="center"/>
    </xf>
    <xf numFmtId="0" fontId="1" fillId="0" borderId="0" xfId="1" applyNumberFormat="1" applyFont="1" applyFill="1" applyBorder="1" applyAlignment="1">
      <alignment vertical="top"/>
    </xf>
    <xf numFmtId="0" fontId="55" fillId="0" borderId="0" xfId="1" applyNumberFormat="1" applyFont="1" applyFill="1" applyBorder="1" applyAlignment="1">
      <alignment horizontal="left" vertical="center"/>
    </xf>
    <xf numFmtId="0" fontId="37" fillId="0" borderId="0" xfId="1" applyNumberFormat="1" applyFont="1" applyFill="1" applyBorder="1" applyAlignment="1">
      <alignment horizontal="left" vertical="center"/>
    </xf>
    <xf numFmtId="0" fontId="53" fillId="0" borderId="0" xfId="1" applyNumberFormat="1" applyFont="1" applyFill="1" applyBorder="1" applyAlignment="1"/>
    <xf numFmtId="0" fontId="44" fillId="0" borderId="0" xfId="1" applyNumberFormat="1" applyFont="1" applyFill="1" applyBorder="1" applyAlignment="1"/>
    <xf numFmtId="0" fontId="1" fillId="0" borderId="0" xfId="1" applyNumberFormat="1" applyFont="1" applyFill="1" applyBorder="1"/>
    <xf numFmtId="0" fontId="13" fillId="0" borderId="11" xfId="1" applyNumberFormat="1" applyFont="1" applyFill="1" applyBorder="1" applyAlignment="1">
      <alignment horizontal="center" vertical="center" wrapText="1"/>
    </xf>
    <xf numFmtId="0" fontId="20" fillId="0" borderId="11" xfId="1" applyNumberFormat="1" applyFont="1" applyFill="1" applyBorder="1" applyAlignment="1">
      <alignment horizontal="center" vertical="center" wrapText="1"/>
    </xf>
    <xf numFmtId="0" fontId="13" fillId="0" borderId="11" xfId="1" applyNumberFormat="1" applyFont="1" applyFill="1" applyBorder="1" applyAlignment="1">
      <alignment horizontal="center" vertical="center" wrapText="1"/>
    </xf>
    <xf numFmtId="0" fontId="20" fillId="0" borderId="11" xfId="1" applyNumberFormat="1" applyFont="1" applyFill="1" applyBorder="1" applyAlignment="1">
      <alignment horizontal="center" vertical="center" wrapText="1"/>
    </xf>
    <xf numFmtId="0" fontId="58" fillId="0" borderId="0" xfId="1" applyNumberFormat="1" applyFont="1" applyFill="1" applyBorder="1"/>
    <xf numFmtId="0" fontId="13" fillId="0" borderId="11" xfId="1" applyNumberFormat="1" applyFont="1" applyFill="1" applyBorder="1" applyAlignment="1">
      <alignment horizontal="center" vertical="center" textRotation="90"/>
    </xf>
    <xf numFmtId="0" fontId="13" fillId="0" borderId="11" xfId="1" applyNumberFormat="1" applyFont="1" applyFill="1" applyBorder="1" applyAlignment="1">
      <alignment horizontal="center" vertical="center"/>
    </xf>
    <xf numFmtId="0" fontId="1" fillId="0" borderId="0" xfId="1" applyNumberFormat="1" applyFont="1" applyFill="1" applyBorder="1" applyAlignment="1">
      <alignment horizontal="center"/>
    </xf>
    <xf numFmtId="2" fontId="20" fillId="8" borderId="2" xfId="0" applyNumberFormat="1" applyFont="1" applyFill="1" applyBorder="1" applyAlignment="1">
      <alignment horizontal="left" vertical="center" wrapText="1"/>
    </xf>
    <xf numFmtId="0" fontId="16" fillId="5" borderId="2" xfId="1" applyNumberFormat="1" applyFont="1" applyFill="1" applyBorder="1" applyAlignment="1">
      <alignment horizontal="center" vertical="center"/>
    </xf>
    <xf numFmtId="0" fontId="4" fillId="0" borderId="0" xfId="1" applyNumberFormat="1" applyFont="1" applyFill="1" applyBorder="1" applyAlignment="1">
      <alignment horizontal="right" vertical="center"/>
    </xf>
    <xf numFmtId="0" fontId="4" fillId="0" borderId="0" xfId="1" applyNumberFormat="1" applyFont="1" applyFill="1" applyBorder="1"/>
    <xf numFmtId="49" fontId="13" fillId="0" borderId="2" xfId="1" applyNumberFormat="1" applyFont="1" applyFill="1" applyBorder="1" applyAlignment="1">
      <alignment horizontal="left" vertical="center" wrapText="1"/>
    </xf>
    <xf numFmtId="0" fontId="8" fillId="8" borderId="0" xfId="1" applyNumberFormat="1" applyFont="1" applyFill="1" applyBorder="1" applyAlignment="1">
      <alignment vertical="center"/>
    </xf>
    <xf numFmtId="0" fontId="8" fillId="0" borderId="0" xfId="1" applyNumberFormat="1" applyFont="1" applyFill="1" applyBorder="1" applyAlignment="1">
      <alignment vertical="center"/>
    </xf>
    <xf numFmtId="0" fontId="8" fillId="0" borderId="0" xfId="1" applyNumberFormat="1" applyFont="1" applyFill="1" applyBorder="1"/>
    <xf numFmtId="0" fontId="4" fillId="0" borderId="0" xfId="1" applyNumberFormat="1" applyFont="1" applyFill="1" applyBorder="1" applyAlignment="1">
      <alignment horizontal="right" vertical="center"/>
    </xf>
    <xf numFmtId="0" fontId="10" fillId="8" borderId="0" xfId="1" applyNumberFormat="1" applyFont="1" applyFill="1" applyBorder="1" applyAlignment="1">
      <alignment horizontal="center" vertical="top"/>
    </xf>
    <xf numFmtId="0" fontId="20" fillId="0" borderId="11" xfId="1" applyNumberFormat="1" applyFont="1" applyFill="1" applyBorder="1" applyAlignment="1">
      <alignment horizontal="center" vertical="center" textRotation="90" wrapText="1"/>
    </xf>
    <xf numFmtId="0" fontId="20" fillId="0" borderId="20" xfId="1" applyNumberFormat="1" applyFont="1" applyFill="1" applyBorder="1" applyAlignment="1">
      <alignment horizontal="center" vertical="center" textRotation="90" wrapText="1"/>
    </xf>
    <xf numFmtId="0" fontId="20" fillId="0" borderId="12" xfId="1" applyNumberFormat="1" applyFont="1" applyFill="1" applyBorder="1" applyAlignment="1">
      <alignment horizontal="center" vertical="center" textRotation="90" wrapText="1"/>
    </xf>
    <xf numFmtId="0" fontId="13" fillId="8" borderId="11" xfId="1" applyNumberFormat="1" applyFont="1" applyFill="1" applyBorder="1" applyAlignment="1">
      <alignment horizontal="center" vertical="center"/>
    </xf>
    <xf numFmtId="49" fontId="13" fillId="0" borderId="11" xfId="1" applyNumberFormat="1" applyFont="1" applyFill="1" applyBorder="1" applyAlignment="1">
      <alignment horizontal="center" vertical="center"/>
    </xf>
    <xf numFmtId="49" fontId="13" fillId="0" borderId="12" xfId="1" applyNumberFormat="1" applyFont="1" applyFill="1" applyBorder="1" applyAlignment="1">
      <alignment horizontal="center" vertical="center"/>
    </xf>
    <xf numFmtId="2" fontId="13" fillId="5" borderId="4" xfId="1" applyNumberFormat="1" applyFont="1" applyFill="1" applyBorder="1" applyAlignment="1">
      <alignment horizontal="left" vertical="center" wrapText="1"/>
    </xf>
    <xf numFmtId="2" fontId="20" fillId="8" borderId="2" xfId="0" applyNumberFormat="1" applyFont="1" applyFill="1" applyBorder="1" applyAlignment="1">
      <alignment horizontal="center" vertical="center"/>
    </xf>
    <xf numFmtId="1" fontId="20" fillId="5" borderId="2" xfId="0" applyNumberFormat="1" applyFont="1" applyFill="1" applyBorder="1" applyAlignment="1">
      <alignment horizontal="center" vertical="center" wrapText="1"/>
    </xf>
    <xf numFmtId="2" fontId="20" fillId="5" borderId="2" xfId="0" applyNumberFormat="1" applyFont="1" applyFill="1" applyBorder="1" applyAlignment="1">
      <alignment horizontal="center" vertical="center"/>
    </xf>
    <xf numFmtId="1" fontId="20" fillId="5" borderId="2" xfId="0" applyNumberFormat="1" applyFont="1" applyFill="1" applyBorder="1" applyAlignment="1">
      <alignment horizontal="center" vertical="center"/>
    </xf>
    <xf numFmtId="173" fontId="24" fillId="0" borderId="3" xfId="1" applyNumberFormat="1" applyFont="1" applyFill="1" applyBorder="1" applyAlignment="1">
      <alignment horizontal="center" vertical="center" wrapText="1"/>
    </xf>
    <xf numFmtId="173" fontId="2" fillId="0" borderId="3" xfId="1" applyNumberFormat="1" applyFont="1" applyFill="1" applyBorder="1" applyAlignment="1">
      <alignment horizontal="center" vertical="center" wrapText="1"/>
    </xf>
    <xf numFmtId="49" fontId="10" fillId="0" borderId="11" xfId="1" applyNumberFormat="1" applyFont="1" applyFill="1" applyBorder="1" applyAlignment="1">
      <alignment horizontal="center" vertical="center"/>
    </xf>
    <xf numFmtId="0" fontId="10" fillId="0" borderId="11" xfId="1" applyNumberFormat="1" applyFont="1" applyFill="1" applyBorder="1" applyAlignment="1">
      <alignment horizontal="center" vertical="center" wrapText="1"/>
    </xf>
    <xf numFmtId="0" fontId="4" fillId="0" borderId="11" xfId="1" applyNumberFormat="1" applyFont="1" applyFill="1" applyBorder="1"/>
    <xf numFmtId="0" fontId="53" fillId="0" borderId="0" xfId="1" applyNumberFormat="1" applyFont="1" applyFill="1" applyBorder="1" applyAlignment="1"/>
    <xf numFmtId="0" fontId="59" fillId="0" borderId="11" xfId="1" applyNumberFormat="1" applyFont="1" applyFill="1" applyBorder="1" applyAlignment="1">
      <alignment horizontal="center" vertical="center" wrapText="1"/>
    </xf>
    <xf numFmtId="0" fontId="60" fillId="0" borderId="11" xfId="1" applyNumberFormat="1" applyFont="1" applyFill="1" applyBorder="1" applyAlignment="1">
      <alignment horizontal="center" vertical="center" wrapText="1"/>
    </xf>
    <xf numFmtId="0" fontId="59" fillId="0" borderId="11" xfId="1" applyNumberFormat="1" applyFont="1" applyFill="1" applyBorder="1" applyAlignment="1">
      <alignment horizontal="center" vertical="center" wrapText="1"/>
    </xf>
    <xf numFmtId="0" fontId="1" fillId="0" borderId="11" xfId="1" applyNumberFormat="1" applyFont="1" applyFill="1" applyBorder="1" applyAlignment="1">
      <alignment horizontal="center" vertical="center" wrapText="1"/>
    </xf>
    <xf numFmtId="0" fontId="1" fillId="0" borderId="11" xfId="1" applyNumberFormat="1" applyFont="1" applyFill="1" applyBorder="1" applyAlignment="1">
      <alignment horizontal="center"/>
    </xf>
    <xf numFmtId="0" fontId="10" fillId="0" borderId="11" xfId="1" applyNumberFormat="1" applyFont="1" applyFill="1" applyBorder="1" applyAlignment="1">
      <alignment horizontal="center"/>
    </xf>
    <xf numFmtId="49" fontId="1" fillId="0" borderId="11" xfId="1" applyNumberFormat="1" applyFont="1" applyFill="1" applyBorder="1" applyAlignment="1">
      <alignment horizontal="center" vertical="center"/>
    </xf>
    <xf numFmtId="0" fontId="1" fillId="0" borderId="11" xfId="1" applyNumberFormat="1" applyFont="1" applyFill="1" applyBorder="1" applyAlignment="1">
      <alignment horizontal="center" vertical="center" wrapText="1"/>
    </xf>
    <xf numFmtId="0" fontId="49" fillId="0" borderId="11" xfId="1" applyNumberFormat="1" applyFont="1" applyFill="1" applyBorder="1"/>
    <xf numFmtId="0" fontId="49" fillId="0" borderId="11" xfId="1" applyNumberFormat="1" applyFont="1" applyFill="1" applyBorder="1"/>
    <xf numFmtId="49" fontId="1" fillId="0" borderId="0" xfId="1" applyNumberFormat="1" applyFont="1" applyFill="1" applyBorder="1" applyAlignment="1">
      <alignment horizontal="center" vertical="center"/>
    </xf>
    <xf numFmtId="0" fontId="1" fillId="0" borderId="0" xfId="1" applyNumberFormat="1" applyFont="1" applyFill="1" applyBorder="1" applyAlignment="1">
      <alignment horizontal="center" vertical="center" wrapText="1"/>
    </xf>
    <xf numFmtId="0" fontId="49" fillId="0" borderId="0" xfId="1" applyNumberFormat="1" applyFont="1" applyFill="1" applyBorder="1"/>
    <xf numFmtId="0" fontId="49" fillId="0" borderId="0" xfId="1" applyNumberFormat="1" applyFont="1" applyFill="1" applyBorder="1"/>
    <xf numFmtId="49" fontId="20" fillId="7" borderId="2" xfId="0" applyNumberFormat="1" applyFont="1" applyFill="1" applyBorder="1" applyAlignment="1">
      <alignment horizontal="left" vertical="center" wrapText="1"/>
    </xf>
    <xf numFmtId="49" fontId="20" fillId="6" borderId="2" xfId="0" applyNumberFormat="1" applyFont="1" applyFill="1" applyBorder="1" applyAlignment="1">
      <alignment horizontal="left" vertical="center" wrapText="1"/>
    </xf>
    <xf numFmtId="2" fontId="15" fillId="0" borderId="2" xfId="1" applyNumberFormat="1" applyFont="1" applyFill="1" applyBorder="1" applyAlignment="1">
      <alignment horizontal="left" wrapText="1"/>
    </xf>
    <xf numFmtId="49" fontId="15" fillId="0" borderId="2" xfId="1" applyNumberFormat="1" applyFont="1" applyFill="1" applyBorder="1" applyAlignment="1">
      <alignment horizontal="left" wrapText="1"/>
    </xf>
    <xf numFmtId="49" fontId="13" fillId="6" borderId="2" xfId="0" applyNumberFormat="1" applyFont="1" applyFill="1" applyBorder="1" applyAlignment="1">
      <alignment horizontal="left" vertical="center" wrapText="1"/>
    </xf>
    <xf numFmtId="2" fontId="41" fillId="0" borderId="2" xfId="0" applyNumberFormat="1" applyFont="1" applyBorder="1" applyAlignment="1">
      <alignment horizontal="left" vertical="center"/>
    </xf>
    <xf numFmtId="4" fontId="42" fillId="0" borderId="0" xfId="0" applyNumberFormat="1" applyFont="1" applyBorder="1" applyAlignment="1">
      <alignment horizontal="left" vertical="center"/>
    </xf>
    <xf numFmtId="0" fontId="20" fillId="6" borderId="2" xfId="1" applyNumberFormat="1" applyFont="1" applyFill="1" applyBorder="1" applyAlignment="1">
      <alignment horizontal="left" vertical="center" wrapText="1"/>
    </xf>
    <xf numFmtId="0" fontId="4" fillId="0" borderId="0" xfId="1" applyNumberFormat="1" applyFont="1" applyFill="1" applyBorder="1" applyAlignment="1">
      <alignment horizontal="center"/>
    </xf>
    <xf numFmtId="0" fontId="8" fillId="0" borderId="0" xfId="1" applyNumberFormat="1" applyFont="1" applyFill="1" applyBorder="1" applyAlignment="1">
      <alignment horizontal="center"/>
    </xf>
    <xf numFmtId="0" fontId="10" fillId="0" borderId="0" xfId="1" applyNumberFormat="1" applyFont="1" applyFill="1" applyBorder="1" applyAlignment="1">
      <alignment horizontal="center"/>
    </xf>
    <xf numFmtId="0" fontId="4" fillId="0" borderId="0" xfId="1" applyNumberFormat="1" applyFont="1" applyFill="1" applyBorder="1" applyAlignment="1">
      <alignment horizontal="center" vertical="center" wrapText="1"/>
    </xf>
    <xf numFmtId="0" fontId="4" fillId="0" borderId="0" xfId="1" applyNumberFormat="1" applyFont="1" applyFill="1" applyBorder="1" applyAlignment="1">
      <alignment horizontal="left"/>
    </xf>
    <xf numFmtId="0" fontId="4" fillId="0" borderId="2" xfId="1" applyNumberFormat="1" applyFont="1" applyFill="1" applyBorder="1" applyAlignment="1">
      <alignment horizontal="center" vertical="center" wrapText="1"/>
    </xf>
    <xf numFmtId="0" fontId="4" fillId="0" borderId="2" xfId="1" applyNumberFormat="1" applyFont="1" applyFill="1" applyBorder="1" applyAlignment="1">
      <alignment horizontal="center" vertical="center"/>
    </xf>
    <xf numFmtId="0" fontId="43" fillId="0" borderId="0" xfId="1" applyNumberFormat="1" applyFont="1" applyFill="1" applyBorder="1" applyAlignment="1">
      <alignment horizontal="center" vertical="center" wrapText="1"/>
    </xf>
    <xf numFmtId="0" fontId="4" fillId="0" borderId="2" xfId="1" applyNumberFormat="1" applyFont="1" applyFill="1" applyBorder="1" applyAlignment="1">
      <alignment horizontal="center" vertical="center" wrapText="1"/>
    </xf>
    <xf numFmtId="49" fontId="4" fillId="0" borderId="2" xfId="1" applyNumberFormat="1" applyFont="1" applyFill="1" applyBorder="1" applyAlignment="1">
      <alignment horizontal="center" vertical="center" wrapText="1"/>
    </xf>
    <xf numFmtId="49" fontId="4" fillId="0" borderId="2" xfId="1" applyNumberFormat="1" applyFont="1" applyFill="1" applyBorder="1" applyAlignment="1">
      <alignment horizontal="center" vertical="center" wrapText="1"/>
    </xf>
    <xf numFmtId="0" fontId="4" fillId="0" borderId="2" xfId="1" applyNumberFormat="1" applyFont="1" applyFill="1" applyBorder="1" applyAlignment="1">
      <alignment vertical="center" wrapText="1"/>
    </xf>
    <xf numFmtId="0" fontId="4" fillId="8" borderId="2" xfId="1" applyNumberFormat="1" applyFont="1" applyFill="1" applyBorder="1" applyAlignment="1">
      <alignment vertical="center" wrapText="1"/>
    </xf>
    <xf numFmtId="0" fontId="4" fillId="8" borderId="2" xfId="1" applyNumberFormat="1" applyFont="1" applyFill="1" applyBorder="1" applyAlignment="1">
      <alignment horizontal="center" vertical="center" wrapText="1"/>
    </xf>
    <xf numFmtId="178" fontId="4" fillId="8" borderId="2" xfId="1" applyNumberFormat="1" applyFont="1" applyFill="1" applyBorder="1" applyAlignment="1">
      <alignment horizontal="center" vertical="center"/>
    </xf>
    <xf numFmtId="0" fontId="4" fillId="8" borderId="2" xfId="1" applyNumberFormat="1" applyFont="1" applyFill="1" applyBorder="1" applyAlignment="1">
      <alignment horizontal="center" vertical="center"/>
    </xf>
    <xf numFmtId="0" fontId="4" fillId="4" borderId="2" xfId="1" applyNumberFormat="1" applyFont="1" applyFill="1" applyBorder="1" applyAlignment="1">
      <alignment vertical="center" wrapText="1"/>
    </xf>
    <xf numFmtId="3" fontId="4" fillId="8" borderId="2" xfId="1" applyNumberFormat="1" applyFont="1" applyFill="1" applyBorder="1" applyAlignment="1">
      <alignment horizontal="center" vertical="center"/>
    </xf>
    <xf numFmtId="0" fontId="4" fillId="8" borderId="2" xfId="1" applyNumberFormat="1" applyFont="1" applyFill="1" applyBorder="1" applyAlignment="1">
      <alignment vertical="center"/>
    </xf>
    <xf numFmtId="0" fontId="2" fillId="8" borderId="2" xfId="0" applyFont="1" applyFill="1" applyBorder="1" applyAlignment="1">
      <alignment vertical="center"/>
    </xf>
    <xf numFmtId="0" fontId="13" fillId="0" borderId="2" xfId="1" applyNumberFormat="1" applyFont="1" applyFill="1" applyBorder="1" applyAlignment="1">
      <alignment vertical="center"/>
    </xf>
    <xf numFmtId="179" fontId="4" fillId="0" borderId="2" xfId="1" applyNumberFormat="1" applyFont="1" applyFill="1" applyBorder="1" applyAlignment="1">
      <alignment horizontal="center" vertical="center"/>
    </xf>
    <xf numFmtId="3" fontId="4" fillId="0" borderId="2" xfId="1" applyNumberFormat="1" applyFont="1" applyFill="1" applyBorder="1" applyAlignment="1">
      <alignment horizontal="center" vertical="center"/>
    </xf>
    <xf numFmtId="0" fontId="4" fillId="0" borderId="2" xfId="1" applyNumberFormat="1" applyFont="1" applyFill="1" applyBorder="1" applyAlignment="1">
      <alignment horizontal="center"/>
    </xf>
    <xf numFmtId="0" fontId="2" fillId="10" borderId="2" xfId="0" applyFont="1" applyFill="1" applyBorder="1"/>
    <xf numFmtId="0" fontId="56" fillId="10" borderId="2" xfId="0" applyFont="1" applyFill="1" applyBorder="1"/>
    <xf numFmtId="0" fontId="22" fillId="0" borderId="0" xfId="0" applyFont="1" applyAlignment="1">
      <alignment horizontal="right"/>
    </xf>
    <xf numFmtId="0" fontId="12" fillId="0" borderId="0" xfId="0" applyFont="1" applyAlignment="1">
      <alignment horizontal="right"/>
    </xf>
    <xf numFmtId="0" fontId="3" fillId="0" borderId="0" xfId="0" applyFont="1" applyAlignment="1">
      <alignment horizontal="right"/>
    </xf>
    <xf numFmtId="0" fontId="37" fillId="0" borderId="0" xfId="0" applyFont="1" applyAlignment="1">
      <alignment vertical="center"/>
    </xf>
    <xf numFmtId="0" fontId="10" fillId="0" borderId="0" xfId="0" applyFont="1" applyAlignment="1">
      <alignment vertical="center"/>
    </xf>
    <xf numFmtId="0" fontId="61" fillId="0" borderId="0" xfId="0" applyFont="1"/>
    <xf numFmtId="0" fontId="37" fillId="0" borderId="0" xfId="0" applyFont="1" applyBorder="1" applyAlignment="1"/>
    <xf numFmtId="0" fontId="3" fillId="0" borderId="0" xfId="0" applyFont="1" applyAlignment="1">
      <alignment vertical="center"/>
    </xf>
    <xf numFmtId="0" fontId="13" fillId="0" borderId="2" xfId="0" applyFont="1" applyBorder="1" applyAlignment="1">
      <alignment horizontal="center" vertical="center"/>
    </xf>
    <xf numFmtId="0" fontId="20" fillId="8" borderId="2" xfId="0" applyFont="1" applyFill="1" applyBorder="1" applyAlignment="1">
      <alignment vertical="center" wrapText="1"/>
    </xf>
    <xf numFmtId="0" fontId="62" fillId="8" borderId="2" xfId="0" applyFont="1" applyFill="1" applyBorder="1" applyAlignment="1">
      <alignment horizontal="center" vertical="center" wrapText="1"/>
    </xf>
    <xf numFmtId="174" fontId="20" fillId="8" borderId="2" xfId="0" applyNumberFormat="1" applyFont="1" applyFill="1" applyBorder="1" applyAlignment="1">
      <alignment horizontal="center" vertical="center" wrapText="1"/>
    </xf>
    <xf numFmtId="174" fontId="20" fillId="0" borderId="2" xfId="0" applyNumberFormat="1" applyFont="1" applyBorder="1" applyAlignment="1">
      <alignment horizontal="center" vertical="center" wrapText="1"/>
    </xf>
    <xf numFmtId="174" fontId="3" fillId="0" borderId="0" xfId="0" applyNumberFormat="1" applyFont="1"/>
    <xf numFmtId="0" fontId="8" fillId="0" borderId="0" xfId="0" applyFont="1" applyAlignment="1">
      <alignment horizontal="center"/>
    </xf>
    <xf numFmtId="0" fontId="8" fillId="0" borderId="0" xfId="0" applyFont="1"/>
    <xf numFmtId="0" fontId="4" fillId="0" borderId="0" xfId="0" applyFont="1" applyAlignment="1">
      <alignment horizontal="center"/>
    </xf>
    <xf numFmtId="0" fontId="4" fillId="0" borderId="0" xfId="0" applyFont="1"/>
    <xf numFmtId="0" fontId="23" fillId="0" borderId="0" xfId="0" applyFont="1" applyAlignment="1">
      <alignment wrapText="1"/>
    </xf>
    <xf numFmtId="0" fontId="23" fillId="0" borderId="0" xfId="0" applyFont="1" applyAlignment="1">
      <alignment horizontal="center" wrapText="1"/>
    </xf>
    <xf numFmtId="0" fontId="20" fillId="0" borderId="11" xfId="0" applyFont="1" applyBorder="1" applyAlignment="1">
      <alignment horizontal="center" vertical="center"/>
    </xf>
    <xf numFmtId="0" fontId="20" fillId="0" borderId="11" xfId="0" applyFont="1" applyBorder="1" applyAlignment="1">
      <alignment horizontal="center"/>
    </xf>
    <xf numFmtId="0" fontId="20" fillId="0" borderId="11" xfId="0" applyFont="1" applyBorder="1"/>
    <xf numFmtId="49" fontId="20" fillId="0" borderId="0" xfId="1" applyNumberFormat="1" applyFont="1" applyFill="1" applyBorder="1" applyAlignment="1">
      <alignment horizontal="center" vertical="center"/>
    </xf>
    <xf numFmtId="0" fontId="2" fillId="0" borderId="0" xfId="1" applyNumberFormat="1" applyFont="1" applyFill="1" applyBorder="1" applyAlignment="1">
      <alignment wrapText="1"/>
    </xf>
    <xf numFmtId="0" fontId="2" fillId="0" borderId="0" xfId="1" applyNumberFormat="1" applyFont="1" applyFill="1" applyBorder="1"/>
    <xf numFmtId="0" fontId="2" fillId="8" borderId="0" xfId="1" applyNumberFormat="1" applyFont="1" applyFill="1" applyBorder="1"/>
    <xf numFmtId="0" fontId="0" fillId="0" borderId="0" xfId="0" applyFont="1"/>
    <xf numFmtId="0" fontId="63" fillId="8" borderId="0" xfId="1" applyNumberFormat="1" applyFont="1" applyFill="1" applyBorder="1" applyAlignment="1">
      <alignment horizontal="right" vertical="center"/>
    </xf>
    <xf numFmtId="0" fontId="63" fillId="8" borderId="0" xfId="1" applyNumberFormat="1" applyFont="1" applyFill="1" applyBorder="1" applyAlignment="1">
      <alignment horizontal="right"/>
    </xf>
    <xf numFmtId="0" fontId="2" fillId="8" borderId="0" xfId="1" applyNumberFormat="1" applyFont="1" applyFill="1" applyBorder="1" applyAlignment="1">
      <alignment horizontal="right"/>
    </xf>
    <xf numFmtId="0" fontId="2" fillId="0" borderId="2" xfId="1" applyNumberFormat="1" applyFont="1" applyFill="1" applyBorder="1" applyAlignment="1">
      <alignment horizontal="center" vertical="center" wrapText="1"/>
    </xf>
    <xf numFmtId="0" fontId="2" fillId="8" borderId="2" xfId="1" applyNumberFormat="1" applyFont="1" applyFill="1" applyBorder="1" applyAlignment="1">
      <alignment horizontal="center" vertical="center" wrapText="1"/>
    </xf>
    <xf numFmtId="0" fontId="20" fillId="0" borderId="2" xfId="1" applyNumberFormat="1" applyFont="1" applyFill="1" applyBorder="1" applyAlignment="1">
      <alignment horizontal="center" vertical="center" wrapText="1"/>
    </xf>
    <xf numFmtId="0" fontId="20" fillId="8" borderId="2" xfId="1" applyNumberFormat="1" applyFont="1" applyFill="1" applyBorder="1" applyAlignment="1">
      <alignment horizontal="center" vertical="center" wrapText="1"/>
    </xf>
    <xf numFmtId="49" fontId="67" fillId="0" borderId="2" xfId="1" applyNumberFormat="1" applyFont="1" applyFill="1" applyBorder="1" applyAlignment="1">
      <alignment horizontal="center" vertical="center"/>
    </xf>
    <xf numFmtId="0" fontId="67" fillId="0" borderId="2" xfId="1" applyNumberFormat="1" applyFont="1" applyFill="1" applyBorder="1" applyAlignment="1">
      <alignment horizontal="center" vertical="center" wrapText="1"/>
    </xf>
    <xf numFmtId="49" fontId="67" fillId="8" borderId="2" xfId="1" applyNumberFormat="1" applyFont="1" applyFill="1" applyBorder="1" applyAlignment="1">
      <alignment horizontal="center" vertical="center"/>
    </xf>
    <xf numFmtId="173" fontId="2" fillId="0" borderId="2" xfId="1" applyNumberFormat="1" applyFont="1" applyFill="1" applyBorder="1" applyAlignment="1">
      <alignment horizontal="right" vertical="center" wrapText="1"/>
    </xf>
    <xf numFmtId="173" fontId="2" fillId="8" borderId="2" xfId="1" applyNumberFormat="1" applyFont="1" applyFill="1" applyBorder="1" applyAlignment="1">
      <alignment horizontal="right" vertical="center" wrapText="1"/>
    </xf>
    <xf numFmtId="165" fontId="0" fillId="0" borderId="0" xfId="0" applyNumberFormat="1" applyFont="1"/>
    <xf numFmtId="49" fontId="20" fillId="0" borderId="2" xfId="0" applyNumberFormat="1" applyFont="1" applyBorder="1" applyAlignment="1">
      <alignment horizontal="center" vertical="center"/>
    </xf>
    <xf numFmtId="0" fontId="2" fillId="0" borderId="2" xfId="0" applyFont="1" applyBorder="1" applyAlignment="1">
      <alignment vertical="center"/>
    </xf>
    <xf numFmtId="0" fontId="2" fillId="0" borderId="2" xfId="0" applyFont="1" applyBorder="1" applyAlignment="1">
      <alignment horizontal="left" vertical="center" wrapText="1" indent="1"/>
    </xf>
    <xf numFmtId="0" fontId="2" fillId="0" borderId="2" xfId="1" applyNumberFormat="1" applyFont="1" applyFill="1" applyBorder="1" applyAlignment="1">
      <alignment horizontal="left" vertical="center" wrapText="1" indent="4"/>
    </xf>
    <xf numFmtId="0" fontId="2" fillId="0" borderId="2" xfId="1" applyNumberFormat="1" applyFont="1" applyFill="1" applyBorder="1" applyAlignment="1">
      <alignment horizontal="left" vertical="center" wrapText="1" indent="7"/>
    </xf>
    <xf numFmtId="0" fontId="63" fillId="0" borderId="2" xfId="1" applyNumberFormat="1" applyFont="1" applyFill="1" applyBorder="1" applyAlignment="1">
      <alignment horizontal="left" vertical="center" wrapText="1" indent="7"/>
    </xf>
    <xf numFmtId="165" fontId="2" fillId="0" borderId="16" xfId="1" applyNumberFormat="1" applyFont="1" applyFill="1" applyBorder="1" applyAlignment="1">
      <alignment horizontal="center" vertical="center" wrapText="1"/>
    </xf>
    <xf numFmtId="165" fontId="2" fillId="0" borderId="22" xfId="1" applyNumberFormat="1" applyFont="1" applyFill="1" applyBorder="1" applyAlignment="1">
      <alignment horizontal="center" vertical="center" wrapText="1"/>
    </xf>
    <xf numFmtId="4" fontId="0" fillId="0" borderId="0" xfId="0" applyNumberFormat="1" applyFont="1"/>
    <xf numFmtId="165" fontId="2" fillId="0" borderId="2" xfId="1" applyNumberFormat="1" applyFont="1" applyFill="1" applyBorder="1" applyAlignment="1">
      <alignment horizontal="center" vertical="center" wrapText="1"/>
    </xf>
    <xf numFmtId="165" fontId="2" fillId="8" borderId="2" xfId="1" applyNumberFormat="1" applyFont="1" applyFill="1" applyBorder="1" applyAlignment="1">
      <alignment horizontal="center" vertical="center" wrapText="1"/>
    </xf>
  </cellXfs>
  <cellStyles count="2">
    <cellStyle name="Обычный" xfId="0" builtinId="0"/>
    <cellStyle name="Пояснение" xfId="1"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CC0000"/>
      <rgbColor rgb="FF008000"/>
      <rgbColor rgb="FF000080"/>
      <rgbColor rgb="FF996600"/>
      <rgbColor rgb="FF800080"/>
      <rgbColor rgb="FF008080"/>
      <rgbColor rgb="FFC0C0C0"/>
      <rgbColor rgb="FF808080"/>
      <rgbColor rgb="FFD9D9D9"/>
      <rgbColor rgb="FF7030A0"/>
      <rgbColor rgb="FFFFFFCC"/>
      <rgbColor rgb="FFCCFFFF"/>
      <rgbColor rgb="FF660066"/>
      <rgbColor rgb="FFFF8080"/>
      <rgbColor rgb="FF0066CC"/>
      <rgbColor rgb="FFCCCCFF"/>
      <rgbColor rgb="FF000080"/>
      <rgbColor rgb="FFFF00FF"/>
      <rgbColor rgb="FFFFFF66"/>
      <rgbColor rgb="FF00FFFF"/>
      <rgbColor rgb="FF800080"/>
      <rgbColor rgb="FF800000"/>
      <rgbColor rgb="FF008080"/>
      <rgbColor rgb="FF0000FF"/>
      <rgbColor rgb="FF00CCFF"/>
      <rgbColor rgb="FFDDDDDD"/>
      <rgbColor rgb="FFCCFFCC"/>
      <rgbColor rgb="FFFFFF99"/>
      <rgbColor rgb="FF99CCFF"/>
      <rgbColor rgb="FFFF99CC"/>
      <rgbColor rgb="FFCC99FF"/>
      <rgbColor rgb="FFFFCC99"/>
      <rgbColor rgb="FF3366FF"/>
      <rgbColor rgb="FF33CCCC"/>
      <rgbColor rgb="FFFFCCCC"/>
      <rgbColor rgb="FFFFCC00"/>
      <rgbColor rgb="FFFF9900"/>
      <rgbColor rgb="FFFF6600"/>
      <rgbColor rgb="FF6666FF"/>
      <rgbColor rgb="FF969696"/>
      <rgbColor rgb="FF003366"/>
      <rgbColor rgb="FF339966"/>
      <rgbColor rgb="FF0066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19050</xdr:colOff>
      <xdr:row>29</xdr:row>
      <xdr:rowOff>438150</xdr:rowOff>
    </xdr:to>
    <xdr:sp macro="" textlink="">
      <xdr:nvSpPr>
        <xdr:cNvPr id="10242"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66FF"/>
  </sheetPr>
  <dimension ref="A1:AMK122"/>
  <sheetViews>
    <sheetView topLeftCell="A16" zoomScaleNormal="100" zoomScalePageLayoutView="85" workbookViewId="0">
      <pane xSplit="2" ySplit="7" topLeftCell="C71" activePane="bottomRight" state="frozen"/>
      <selection activeCell="A16" sqref="A16"/>
      <selection pane="topRight" activeCell="C16" sqref="C16"/>
      <selection pane="bottomLeft" activeCell="A71" sqref="A71"/>
      <selection pane="bottomRight" activeCell="AZ79" sqref="AZ79"/>
    </sheetView>
  </sheetViews>
  <sheetFormatPr defaultRowHeight="12.75" x14ac:dyDescent="0.2"/>
  <cols>
    <col min="1" max="1" width="11.140625" style="105" customWidth="1"/>
    <col min="2" max="2" width="38.7109375" style="106" customWidth="1"/>
    <col min="3" max="3" width="14.5703125" style="105" customWidth="1"/>
    <col min="4" max="53" width="9.28515625" style="106" customWidth="1"/>
    <col min="54" max="55" width="11" style="106" customWidth="1"/>
    <col min="56" max="93" width="9.140625" style="107" customWidth="1"/>
    <col min="94" max="1025" width="9.140625" style="106" customWidth="1"/>
  </cols>
  <sheetData>
    <row r="1" spans="1:93" s="109" customFormat="1" ht="11.25" hidden="1" customHeight="1" x14ac:dyDescent="0.2">
      <c r="A1" s="14" t="s">
        <v>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8"/>
      <c r="CK1" s="108"/>
      <c r="CL1" s="108"/>
      <c r="CM1" s="108"/>
      <c r="CN1" s="108"/>
      <c r="CO1" s="108"/>
    </row>
    <row r="2" spans="1:93" s="109" customFormat="1" ht="11.25" hidden="1" customHeight="1" x14ac:dyDescent="0.2">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8"/>
      <c r="CK2" s="108"/>
      <c r="CL2" s="108"/>
      <c r="CM2" s="108"/>
      <c r="CN2" s="108"/>
      <c r="CO2" s="108"/>
    </row>
    <row r="3" spans="1:93" s="109" customFormat="1" ht="11.25" hidden="1" customHeight="1" x14ac:dyDescent="0.2">
      <c r="A3" s="14"/>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8"/>
      <c r="CK3" s="108"/>
      <c r="CL3" s="108"/>
      <c r="CM3" s="108"/>
      <c r="CN3" s="108"/>
      <c r="CO3" s="108"/>
    </row>
    <row r="4" spans="1:93" ht="18.75" customHeight="1" x14ac:dyDescent="0.2">
      <c r="A4" s="14"/>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row>
    <row r="5" spans="1:93" ht="18.75" customHeight="1" x14ac:dyDescent="0.2">
      <c r="A5" s="14" t="s">
        <v>1</v>
      </c>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row>
    <row r="6" spans="1:93" ht="15.75" customHeight="1" x14ac:dyDescent="0.2"/>
    <row r="7" spans="1:93" ht="21.75" customHeight="1" x14ac:dyDescent="0.2">
      <c r="A7" s="13" t="s">
        <v>2</v>
      </c>
      <c r="B7" s="13"/>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row>
    <row r="8" spans="1:93" ht="15.75" customHeight="1" x14ac:dyDescent="0.2">
      <c r="A8" s="12" t="s">
        <v>3</v>
      </c>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row>
    <row r="9" spans="1:93" ht="12" customHeight="1" x14ac:dyDescent="0.2"/>
    <row r="10" spans="1:93" ht="16.5" customHeight="1" x14ac:dyDescent="0.2">
      <c r="A10" s="11" t="s">
        <v>4</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row>
    <row r="11" spans="1:93" ht="15" customHeight="1" x14ac:dyDescent="0.2">
      <c r="A11" s="110"/>
      <c r="B11" s="110"/>
      <c r="C11" s="110"/>
      <c r="D11" s="110"/>
      <c r="E11" s="110"/>
      <c r="F11" s="110"/>
      <c r="G11" s="110"/>
      <c r="H11" s="110"/>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0"/>
      <c r="AG11" s="110"/>
      <c r="AH11" s="111"/>
      <c r="AI11" s="111"/>
      <c r="AJ11" s="111"/>
      <c r="AK11" s="111"/>
      <c r="AL11" s="111"/>
      <c r="AM11" s="111"/>
      <c r="AN11" s="111"/>
      <c r="AO11" s="111"/>
      <c r="AP11" s="111"/>
      <c r="AQ11" s="111"/>
      <c r="AR11" s="111"/>
      <c r="AS11" s="111"/>
      <c r="AT11" s="111"/>
      <c r="AU11" s="111"/>
      <c r="AV11" s="111"/>
      <c r="AW11" s="111"/>
      <c r="AX11" s="110"/>
      <c r="AY11" s="110"/>
      <c r="AZ11" s="110"/>
      <c r="BA11" s="110"/>
      <c r="BB11" s="110"/>
      <c r="BC11" s="110"/>
    </row>
    <row r="12" spans="1:93" s="107" customFormat="1" ht="15.75" customHeight="1" x14ac:dyDescent="0.3">
      <c r="A12" s="10" t="s">
        <v>5</v>
      </c>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12"/>
      <c r="BE12" s="112"/>
      <c r="BF12" s="112"/>
      <c r="BG12" s="112"/>
      <c r="BH12" s="112"/>
      <c r="BI12" s="112"/>
      <c r="BJ12" s="112"/>
      <c r="BK12" s="112"/>
      <c r="BL12" s="112"/>
      <c r="BM12" s="112"/>
      <c r="BN12" s="112"/>
      <c r="BO12" s="112"/>
      <c r="BP12" s="112"/>
    </row>
    <row r="13" spans="1:93" s="107" customFormat="1" ht="15.75" customHeight="1" x14ac:dyDescent="0.2">
      <c r="A13" s="9" t="s">
        <v>6</v>
      </c>
      <c r="B13" s="9"/>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113"/>
      <c r="BE13" s="113"/>
      <c r="BF13" s="113"/>
      <c r="BG13" s="113"/>
      <c r="BH13" s="113"/>
      <c r="BI13" s="113"/>
      <c r="BJ13" s="113"/>
      <c r="BK13" s="113"/>
      <c r="BL13" s="113"/>
      <c r="BM13" s="113"/>
      <c r="BN13" s="113"/>
      <c r="BO13" s="113"/>
      <c r="BP13" s="113"/>
    </row>
    <row r="14" spans="1:93" s="107" customFormat="1" ht="15.75" customHeight="1" x14ac:dyDescent="0.3">
      <c r="A14" s="114"/>
      <c r="B14" s="114"/>
      <c r="C14" s="114"/>
      <c r="D14" s="114"/>
      <c r="E14" s="114"/>
      <c r="F14" s="114"/>
      <c r="G14" s="114"/>
      <c r="H14" s="114"/>
      <c r="I14" s="114"/>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2"/>
      <c r="BE14" s="112"/>
      <c r="BF14" s="112"/>
      <c r="BG14" s="112"/>
      <c r="BH14" s="112"/>
      <c r="BI14" s="112"/>
      <c r="BJ14" s="112"/>
      <c r="BK14" s="112"/>
      <c r="BL14" s="112"/>
      <c r="BM14" s="112"/>
      <c r="BN14" s="112"/>
      <c r="BO14" s="112"/>
      <c r="BP14" s="112"/>
    </row>
    <row r="15" spans="1:93" s="118" customFormat="1" ht="33.75" customHeight="1" x14ac:dyDescent="0.2">
      <c r="A15" s="8" t="s">
        <v>7</v>
      </c>
      <c r="B15" s="8" t="s">
        <v>8</v>
      </c>
      <c r="C15" s="8" t="s">
        <v>9</v>
      </c>
      <c r="D15" s="7" t="s">
        <v>10</v>
      </c>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117"/>
      <c r="BE15" s="117"/>
      <c r="BF15" s="117"/>
      <c r="BG15" s="117"/>
      <c r="BH15" s="117"/>
      <c r="BI15" s="117"/>
      <c r="BJ15" s="117"/>
      <c r="BK15" s="117"/>
      <c r="BL15" s="117"/>
      <c r="BM15" s="117"/>
      <c r="BN15" s="117"/>
      <c r="BO15" s="117"/>
      <c r="BP15" s="117"/>
      <c r="BQ15" s="117"/>
      <c r="BR15" s="117"/>
      <c r="BS15" s="117"/>
      <c r="BT15" s="117"/>
      <c r="BU15" s="117"/>
      <c r="BV15" s="117"/>
      <c r="BW15" s="117"/>
      <c r="BX15" s="117"/>
      <c r="BY15" s="117"/>
      <c r="BZ15" s="117"/>
      <c r="CA15" s="117"/>
      <c r="CB15" s="117"/>
      <c r="CC15" s="117"/>
      <c r="CD15" s="117"/>
      <c r="CE15" s="117"/>
      <c r="CF15" s="117"/>
      <c r="CG15" s="117"/>
      <c r="CH15" s="117"/>
      <c r="CI15" s="117"/>
      <c r="CJ15" s="117"/>
      <c r="CK15" s="117"/>
      <c r="CL15" s="117"/>
      <c r="CM15" s="117"/>
      <c r="CN15" s="117"/>
      <c r="CO15" s="117"/>
    </row>
    <row r="16" spans="1:93" s="122" customFormat="1" ht="45.75" customHeight="1" x14ac:dyDescent="0.2">
      <c r="A16" s="8"/>
      <c r="B16" s="8"/>
      <c r="C16" s="8"/>
      <c r="D16" s="6" t="s">
        <v>11</v>
      </c>
      <c r="E16" s="6"/>
      <c r="F16" s="6"/>
      <c r="G16" s="6"/>
      <c r="H16" s="6"/>
      <c r="I16" s="6"/>
      <c r="J16" s="6"/>
      <c r="K16" s="6"/>
      <c r="L16" s="6"/>
      <c r="M16" s="6"/>
      <c r="N16" s="6"/>
      <c r="O16" s="6"/>
      <c r="P16" s="6"/>
      <c r="Q16" s="6"/>
      <c r="R16" s="6"/>
      <c r="S16" s="6"/>
      <c r="T16" s="6" t="s">
        <v>12</v>
      </c>
      <c r="U16" s="6"/>
      <c r="V16" s="6"/>
      <c r="W16" s="6"/>
      <c r="X16" s="6"/>
      <c r="Y16" s="6"/>
      <c r="Z16" s="6"/>
      <c r="AA16" s="6"/>
      <c r="AB16" s="6"/>
      <c r="AC16" s="6"/>
      <c r="AD16" s="6"/>
      <c r="AE16" s="6"/>
      <c r="AF16" s="6"/>
      <c r="AG16" s="6"/>
      <c r="AH16" s="6" t="s">
        <v>13</v>
      </c>
      <c r="AI16" s="6"/>
      <c r="AJ16" s="6"/>
      <c r="AK16" s="6"/>
      <c r="AL16" s="6"/>
      <c r="AM16" s="6"/>
      <c r="AN16" s="6" t="s">
        <v>14</v>
      </c>
      <c r="AO16" s="6"/>
      <c r="AP16" s="6"/>
      <c r="AQ16" s="6"/>
      <c r="AR16" s="6" t="s">
        <v>15</v>
      </c>
      <c r="AS16" s="6"/>
      <c r="AT16" s="6"/>
      <c r="AU16" s="6"/>
      <c r="AV16" s="6"/>
      <c r="AW16" s="6"/>
      <c r="AX16" s="6" t="s">
        <v>16</v>
      </c>
      <c r="AY16" s="6"/>
      <c r="AZ16" s="6"/>
      <c r="BA16" s="6"/>
      <c r="BB16" s="5" t="s">
        <v>17</v>
      </c>
      <c r="BC16" s="5"/>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row>
    <row r="17" spans="1:103" s="124" customFormat="1" ht="122.25" customHeight="1" x14ac:dyDescent="0.2">
      <c r="A17" s="8"/>
      <c r="B17" s="8"/>
      <c r="C17" s="8"/>
      <c r="D17" s="6" t="s">
        <v>18</v>
      </c>
      <c r="E17" s="6"/>
      <c r="F17" s="6" t="s">
        <v>19</v>
      </c>
      <c r="G17" s="6"/>
      <c r="H17" s="6" t="s">
        <v>20</v>
      </c>
      <c r="I17" s="6"/>
      <c r="J17" s="6"/>
      <c r="K17" s="6"/>
      <c r="L17" s="6" t="s">
        <v>21</v>
      </c>
      <c r="M17" s="6"/>
      <c r="N17" s="6" t="s">
        <v>22</v>
      </c>
      <c r="O17" s="6"/>
      <c r="P17" s="6" t="s">
        <v>23</v>
      </c>
      <c r="Q17" s="6"/>
      <c r="R17" s="6" t="s">
        <v>24</v>
      </c>
      <c r="S17" s="6"/>
      <c r="T17" s="6" t="s">
        <v>25</v>
      </c>
      <c r="U17" s="6"/>
      <c r="V17" s="6" t="s">
        <v>26</v>
      </c>
      <c r="W17" s="6"/>
      <c r="X17" s="6"/>
      <c r="Y17" s="6"/>
      <c r="Z17" s="6" t="s">
        <v>27</v>
      </c>
      <c r="AA17" s="6"/>
      <c r="AB17" s="6"/>
      <c r="AC17" s="6"/>
      <c r="AD17" s="6" t="s">
        <v>28</v>
      </c>
      <c r="AE17" s="6"/>
      <c r="AF17" s="6" t="s">
        <v>29</v>
      </c>
      <c r="AG17" s="6"/>
      <c r="AH17" s="6" t="s">
        <v>30</v>
      </c>
      <c r="AI17" s="6"/>
      <c r="AJ17" s="6" t="s">
        <v>31</v>
      </c>
      <c r="AK17" s="6"/>
      <c r="AL17" s="6" t="s">
        <v>32</v>
      </c>
      <c r="AM17" s="6"/>
      <c r="AN17" s="6" t="s">
        <v>33</v>
      </c>
      <c r="AO17" s="6"/>
      <c r="AP17" s="6" t="s">
        <v>34</v>
      </c>
      <c r="AQ17" s="6"/>
      <c r="AR17" s="6" t="s">
        <v>35</v>
      </c>
      <c r="AS17" s="6"/>
      <c r="AT17" s="6" t="s">
        <v>36</v>
      </c>
      <c r="AU17" s="6"/>
      <c r="AV17" s="6" t="s">
        <v>37</v>
      </c>
      <c r="AW17" s="6"/>
      <c r="AX17" s="6" t="s">
        <v>38</v>
      </c>
      <c r="AY17" s="6"/>
      <c r="AZ17" s="6" t="s">
        <v>39</v>
      </c>
      <c r="BA17" s="6"/>
      <c r="BB17" s="5" t="s">
        <v>40</v>
      </c>
      <c r="BC17" s="5"/>
      <c r="BD17" s="123"/>
      <c r="BE17" s="123"/>
      <c r="BF17" s="123"/>
      <c r="BG17" s="123"/>
      <c r="BH17" s="123"/>
      <c r="BI17" s="123"/>
      <c r="BJ17" s="123"/>
      <c r="BK17" s="123"/>
      <c r="BL17" s="123"/>
      <c r="BM17" s="123"/>
      <c r="BN17" s="123"/>
      <c r="BO17" s="123"/>
      <c r="BP17" s="123"/>
      <c r="BQ17" s="123"/>
      <c r="BR17" s="123"/>
      <c r="BS17" s="123"/>
      <c r="BT17" s="123"/>
      <c r="BU17" s="123"/>
      <c r="BV17" s="123"/>
      <c r="BW17" s="123"/>
      <c r="BX17" s="123"/>
      <c r="BY17" s="123"/>
      <c r="BZ17" s="123"/>
      <c r="CA17" s="123"/>
      <c r="CB17" s="123"/>
      <c r="CC17" s="123"/>
      <c r="CD17" s="123"/>
      <c r="CE17" s="123"/>
      <c r="CF17" s="123"/>
      <c r="CG17" s="123"/>
      <c r="CH17" s="123"/>
      <c r="CI17" s="123"/>
      <c r="CJ17" s="123"/>
      <c r="CK17" s="123"/>
      <c r="CL17" s="123"/>
      <c r="CM17" s="123"/>
      <c r="CN17" s="123"/>
      <c r="CO17" s="123"/>
    </row>
    <row r="18" spans="1:103" s="109" customFormat="1" ht="39" customHeight="1" x14ac:dyDescent="0.2">
      <c r="A18" s="8"/>
      <c r="B18" s="8"/>
      <c r="C18" s="8"/>
      <c r="D18" s="125" t="s">
        <v>41</v>
      </c>
      <c r="E18" s="125" t="s">
        <v>42</v>
      </c>
      <c r="F18" s="125" t="s">
        <v>41</v>
      </c>
      <c r="G18" s="125" t="s">
        <v>42</v>
      </c>
      <c r="H18" s="125" t="s">
        <v>41</v>
      </c>
      <c r="I18" s="125" t="s">
        <v>42</v>
      </c>
      <c r="J18" s="125" t="s">
        <v>41</v>
      </c>
      <c r="K18" s="125" t="s">
        <v>42</v>
      </c>
      <c r="L18" s="125" t="s">
        <v>41</v>
      </c>
      <c r="M18" s="125" t="s">
        <v>42</v>
      </c>
      <c r="N18" s="125" t="s">
        <v>41</v>
      </c>
      <c r="O18" s="125" t="s">
        <v>42</v>
      </c>
      <c r="P18" s="125" t="s">
        <v>41</v>
      </c>
      <c r="Q18" s="125" t="s">
        <v>42</v>
      </c>
      <c r="R18" s="125" t="s">
        <v>41</v>
      </c>
      <c r="S18" s="125" t="s">
        <v>42</v>
      </c>
      <c r="T18" s="125" t="s">
        <v>41</v>
      </c>
      <c r="U18" s="125" t="s">
        <v>42</v>
      </c>
      <c r="V18" s="125" t="s">
        <v>41</v>
      </c>
      <c r="W18" s="125" t="s">
        <v>42</v>
      </c>
      <c r="X18" s="125" t="s">
        <v>41</v>
      </c>
      <c r="Y18" s="125" t="s">
        <v>42</v>
      </c>
      <c r="Z18" s="125" t="s">
        <v>41</v>
      </c>
      <c r="AA18" s="125" t="s">
        <v>42</v>
      </c>
      <c r="AB18" s="125" t="s">
        <v>41</v>
      </c>
      <c r="AC18" s="125" t="s">
        <v>42</v>
      </c>
      <c r="AD18" s="125" t="s">
        <v>41</v>
      </c>
      <c r="AE18" s="125" t="s">
        <v>42</v>
      </c>
      <c r="AF18" s="125" t="s">
        <v>41</v>
      </c>
      <c r="AG18" s="125" t="s">
        <v>42</v>
      </c>
      <c r="AH18" s="125" t="s">
        <v>41</v>
      </c>
      <c r="AI18" s="125" t="s">
        <v>42</v>
      </c>
      <c r="AJ18" s="125" t="s">
        <v>41</v>
      </c>
      <c r="AK18" s="125" t="s">
        <v>42</v>
      </c>
      <c r="AL18" s="125" t="s">
        <v>41</v>
      </c>
      <c r="AM18" s="125" t="s">
        <v>42</v>
      </c>
      <c r="AN18" s="125" t="s">
        <v>41</v>
      </c>
      <c r="AO18" s="125" t="s">
        <v>42</v>
      </c>
      <c r="AP18" s="125" t="s">
        <v>41</v>
      </c>
      <c r="AQ18" s="125" t="s">
        <v>42</v>
      </c>
      <c r="AR18" s="125" t="s">
        <v>41</v>
      </c>
      <c r="AS18" s="125" t="s">
        <v>42</v>
      </c>
      <c r="AT18" s="125" t="s">
        <v>41</v>
      </c>
      <c r="AU18" s="125" t="s">
        <v>42</v>
      </c>
      <c r="AV18" s="125" t="s">
        <v>41</v>
      </c>
      <c r="AW18" s="125" t="s">
        <v>42</v>
      </c>
      <c r="AX18" s="125" t="s">
        <v>41</v>
      </c>
      <c r="AY18" s="125" t="s">
        <v>42</v>
      </c>
      <c r="AZ18" s="125" t="s">
        <v>41</v>
      </c>
      <c r="BA18" s="125" t="s">
        <v>42</v>
      </c>
      <c r="BB18" s="125" t="s">
        <v>41</v>
      </c>
      <c r="BC18" s="125" t="s">
        <v>42</v>
      </c>
      <c r="BD18" s="108"/>
      <c r="BE18" s="108"/>
      <c r="BF18" s="108"/>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row>
    <row r="19" spans="1:103" s="129" customFormat="1" ht="12.75" customHeight="1" x14ac:dyDescent="0.2">
      <c r="A19" s="115"/>
      <c r="B19" s="115"/>
      <c r="C19" s="115"/>
      <c r="D19" s="8" t="s">
        <v>43</v>
      </c>
      <c r="E19" s="8"/>
      <c r="F19" s="8"/>
      <c r="G19" s="8"/>
      <c r="H19" s="8" t="s">
        <v>43</v>
      </c>
      <c r="I19" s="8"/>
      <c r="J19" s="8"/>
      <c r="K19" s="8"/>
      <c r="L19" s="126"/>
      <c r="M19" s="126"/>
      <c r="N19" s="126"/>
      <c r="O19" s="126"/>
      <c r="P19" s="126"/>
      <c r="Q19" s="126"/>
      <c r="R19" s="126"/>
      <c r="S19" s="126"/>
      <c r="T19" s="126"/>
      <c r="U19" s="126"/>
      <c r="V19" s="8" t="s">
        <v>43</v>
      </c>
      <c r="W19" s="8"/>
      <c r="X19" s="8"/>
      <c r="Y19" s="8"/>
      <c r="Z19" s="8" t="s">
        <v>43</v>
      </c>
      <c r="AA19" s="8"/>
      <c r="AB19" s="8"/>
      <c r="AC19" s="8"/>
      <c r="AD19" s="126"/>
      <c r="AE19" s="126"/>
      <c r="AF19" s="126"/>
      <c r="AG19" s="126"/>
      <c r="AH19" s="126"/>
      <c r="AI19" s="126"/>
      <c r="AJ19" s="126"/>
      <c r="AK19" s="126"/>
      <c r="AL19" s="126"/>
      <c r="AM19" s="126"/>
      <c r="AN19" s="126"/>
      <c r="AO19" s="126"/>
      <c r="AP19" s="126"/>
      <c r="AQ19" s="126"/>
      <c r="AR19" s="126"/>
      <c r="AS19" s="126"/>
      <c r="AT19" s="126"/>
      <c r="AU19" s="126"/>
      <c r="AV19" s="126"/>
      <c r="AW19" s="126"/>
      <c r="AX19" s="126"/>
      <c r="AY19" s="126"/>
      <c r="AZ19" s="126"/>
      <c r="BA19" s="126"/>
      <c r="BB19" s="126"/>
      <c r="BC19" s="126"/>
      <c r="BD19" s="127"/>
      <c r="BE19" s="127"/>
      <c r="BF19" s="127"/>
      <c r="BG19" s="127"/>
      <c r="BH19" s="127"/>
      <c r="BI19" s="127"/>
      <c r="BJ19" s="127"/>
      <c r="BK19" s="127"/>
      <c r="BL19" s="127"/>
      <c r="BM19" s="127"/>
      <c r="BN19" s="127"/>
      <c r="BO19" s="127"/>
      <c r="BP19" s="127"/>
      <c r="BQ19" s="127"/>
      <c r="BR19" s="127"/>
      <c r="BS19" s="127"/>
      <c r="BT19" s="127"/>
      <c r="BU19" s="127"/>
      <c r="BV19" s="127"/>
      <c r="BW19" s="127"/>
      <c r="BX19" s="127"/>
      <c r="BY19" s="127"/>
      <c r="BZ19" s="127"/>
      <c r="CA19" s="127"/>
      <c r="CB19" s="127"/>
      <c r="CC19" s="127"/>
      <c r="CD19" s="127"/>
      <c r="CE19" s="127"/>
      <c r="CF19" s="127"/>
      <c r="CG19" s="127"/>
      <c r="CH19" s="127"/>
      <c r="CI19" s="127"/>
      <c r="CJ19" s="127"/>
      <c r="CK19" s="127"/>
      <c r="CL19" s="127"/>
      <c r="CM19" s="127"/>
      <c r="CN19" s="127"/>
      <c r="CO19" s="127"/>
      <c r="CP19" s="128"/>
    </row>
    <row r="20" spans="1:103" s="129" customFormat="1" ht="12.75" customHeight="1" x14ac:dyDescent="0.2">
      <c r="A20" s="115"/>
      <c r="B20" s="115"/>
      <c r="C20" s="115"/>
      <c r="D20" s="4" t="s">
        <v>44</v>
      </c>
      <c r="E20" s="4"/>
      <c r="F20" s="3"/>
      <c r="G20" s="3"/>
      <c r="H20" s="4" t="s">
        <v>44</v>
      </c>
      <c r="I20" s="4"/>
      <c r="J20" s="8">
        <v>0.4</v>
      </c>
      <c r="K20" s="8"/>
      <c r="L20" s="126"/>
      <c r="M20" s="126"/>
      <c r="N20" s="126"/>
      <c r="O20" s="126"/>
      <c r="P20" s="126"/>
      <c r="Q20" s="126"/>
      <c r="R20" s="126"/>
      <c r="S20" s="126"/>
      <c r="T20" s="126"/>
      <c r="U20" s="126"/>
      <c r="V20" s="4" t="s">
        <v>44</v>
      </c>
      <c r="W20" s="4"/>
      <c r="X20" s="8">
        <v>0.4</v>
      </c>
      <c r="Y20" s="8"/>
      <c r="Z20" s="4" t="s">
        <v>44</v>
      </c>
      <c r="AA20" s="4"/>
      <c r="AB20" s="8">
        <v>110</v>
      </c>
      <c r="AC20" s="8"/>
      <c r="AD20" s="126"/>
      <c r="AE20" s="126"/>
      <c r="AF20" s="126"/>
      <c r="AG20" s="126"/>
      <c r="AH20" s="126"/>
      <c r="AI20" s="126"/>
      <c r="AJ20" s="126"/>
      <c r="AK20" s="126"/>
      <c r="AL20" s="126"/>
      <c r="AM20" s="126"/>
      <c r="AN20" s="126"/>
      <c r="AO20" s="126"/>
      <c r="AP20" s="126"/>
      <c r="AQ20" s="126"/>
      <c r="AR20" s="126"/>
      <c r="AS20" s="126"/>
      <c r="AT20" s="126"/>
      <c r="AU20" s="126"/>
      <c r="AV20" s="126"/>
      <c r="AW20" s="126"/>
      <c r="AX20" s="126"/>
      <c r="AY20" s="126"/>
      <c r="AZ20" s="126"/>
      <c r="BA20" s="126"/>
      <c r="BB20" s="126"/>
      <c r="BC20" s="126"/>
      <c r="BD20" s="127"/>
      <c r="BE20" s="127"/>
      <c r="BF20" s="127"/>
      <c r="BG20" s="127"/>
      <c r="BH20" s="127"/>
      <c r="BI20" s="127"/>
      <c r="BJ20" s="127"/>
      <c r="BK20" s="127"/>
      <c r="BL20" s="127"/>
      <c r="BM20" s="127"/>
      <c r="BN20" s="127"/>
      <c r="BO20" s="127"/>
      <c r="BP20" s="127"/>
      <c r="BQ20" s="127"/>
      <c r="BR20" s="127"/>
      <c r="BS20" s="127"/>
      <c r="BT20" s="127"/>
      <c r="BU20" s="127"/>
      <c r="BV20" s="127"/>
      <c r="BW20" s="127"/>
      <c r="BX20" s="127"/>
      <c r="BY20" s="127"/>
      <c r="BZ20" s="127"/>
      <c r="CA20" s="127"/>
      <c r="CB20" s="127"/>
      <c r="CC20" s="127"/>
      <c r="CD20" s="127"/>
      <c r="CE20" s="127"/>
      <c r="CF20" s="127"/>
      <c r="CG20" s="127"/>
      <c r="CH20" s="127"/>
      <c r="CI20" s="127"/>
      <c r="CJ20" s="127"/>
      <c r="CK20" s="127"/>
      <c r="CL20" s="127"/>
      <c r="CM20" s="127"/>
      <c r="CN20" s="127"/>
      <c r="CO20" s="127"/>
      <c r="CP20" s="128"/>
    </row>
    <row r="21" spans="1:103" s="134" customFormat="1" ht="15.75" customHeight="1" x14ac:dyDescent="0.2">
      <c r="A21" s="130">
        <v>1</v>
      </c>
      <c r="B21" s="131">
        <v>2</v>
      </c>
      <c r="C21" s="131">
        <v>3</v>
      </c>
      <c r="D21" s="132" t="s">
        <v>45</v>
      </c>
      <c r="E21" s="132" t="s">
        <v>46</v>
      </c>
      <c r="F21" s="132" t="s">
        <v>47</v>
      </c>
      <c r="G21" s="132" t="s">
        <v>48</v>
      </c>
      <c r="H21" s="132" t="s">
        <v>49</v>
      </c>
      <c r="I21" s="132" t="s">
        <v>50</v>
      </c>
      <c r="J21" s="132" t="s">
        <v>51</v>
      </c>
      <c r="K21" s="132" t="s">
        <v>52</v>
      </c>
      <c r="L21" s="132" t="s">
        <v>53</v>
      </c>
      <c r="M21" s="132" t="s">
        <v>54</v>
      </c>
      <c r="N21" s="132" t="s">
        <v>55</v>
      </c>
      <c r="O21" s="132" t="s">
        <v>56</v>
      </c>
      <c r="P21" s="132" t="s">
        <v>57</v>
      </c>
      <c r="Q21" s="132" t="s">
        <v>58</v>
      </c>
      <c r="R21" s="132" t="s">
        <v>59</v>
      </c>
      <c r="S21" s="132" t="s">
        <v>60</v>
      </c>
      <c r="T21" s="132" t="s">
        <v>61</v>
      </c>
      <c r="U21" s="132" t="s">
        <v>62</v>
      </c>
      <c r="V21" s="132" t="s">
        <v>63</v>
      </c>
      <c r="W21" s="132" t="s">
        <v>64</v>
      </c>
      <c r="X21" s="132" t="s">
        <v>65</v>
      </c>
      <c r="Y21" s="132" t="s">
        <v>66</v>
      </c>
      <c r="Z21" s="132" t="s">
        <v>67</v>
      </c>
      <c r="AA21" s="132" t="s">
        <v>68</v>
      </c>
      <c r="AB21" s="132" t="s">
        <v>69</v>
      </c>
      <c r="AC21" s="132" t="s">
        <v>70</v>
      </c>
      <c r="AD21" s="132" t="s">
        <v>71</v>
      </c>
      <c r="AE21" s="132" t="s">
        <v>72</v>
      </c>
      <c r="AF21" s="132" t="s">
        <v>73</v>
      </c>
      <c r="AG21" s="132" t="s">
        <v>74</v>
      </c>
      <c r="AH21" s="132" t="s">
        <v>75</v>
      </c>
      <c r="AI21" s="132" t="s">
        <v>76</v>
      </c>
      <c r="AJ21" s="132" t="s">
        <v>77</v>
      </c>
      <c r="AK21" s="132" t="s">
        <v>78</v>
      </c>
      <c r="AL21" s="132" t="s">
        <v>79</v>
      </c>
      <c r="AM21" s="132" t="s">
        <v>80</v>
      </c>
      <c r="AN21" s="132" t="s">
        <v>81</v>
      </c>
      <c r="AO21" s="132" t="s">
        <v>82</v>
      </c>
      <c r="AP21" s="132" t="s">
        <v>83</v>
      </c>
      <c r="AQ21" s="132" t="s">
        <v>84</v>
      </c>
      <c r="AR21" s="132" t="s">
        <v>85</v>
      </c>
      <c r="AS21" s="132" t="s">
        <v>86</v>
      </c>
      <c r="AT21" s="132" t="s">
        <v>87</v>
      </c>
      <c r="AU21" s="132" t="s">
        <v>88</v>
      </c>
      <c r="AV21" s="132" t="s">
        <v>89</v>
      </c>
      <c r="AW21" s="132" t="s">
        <v>90</v>
      </c>
      <c r="AX21" s="132" t="s">
        <v>91</v>
      </c>
      <c r="AY21" s="132" t="s">
        <v>92</v>
      </c>
      <c r="AZ21" s="132" t="s">
        <v>93</v>
      </c>
      <c r="BA21" s="132" t="s">
        <v>94</v>
      </c>
      <c r="BB21" s="132" t="s">
        <v>95</v>
      </c>
      <c r="BC21" s="132" t="s">
        <v>96</v>
      </c>
      <c r="BD21" s="133"/>
      <c r="BE21" s="133"/>
      <c r="BF21" s="133"/>
      <c r="BG21" s="133"/>
      <c r="BH21" s="133"/>
      <c r="BI21" s="133"/>
      <c r="BJ21" s="133"/>
      <c r="BK21" s="133"/>
      <c r="BL21" s="133"/>
      <c r="BM21" s="133"/>
      <c r="BN21" s="133"/>
      <c r="BO21" s="133"/>
      <c r="BP21" s="133"/>
      <c r="BQ21" s="133"/>
      <c r="BR21" s="133"/>
      <c r="BS21" s="133"/>
      <c r="BT21" s="133"/>
      <c r="BU21" s="133"/>
      <c r="BV21" s="133"/>
      <c r="BW21" s="133"/>
      <c r="BX21" s="133"/>
      <c r="BY21" s="133"/>
      <c r="BZ21" s="133"/>
      <c r="CA21" s="133"/>
      <c r="CB21" s="133"/>
      <c r="CC21" s="133"/>
      <c r="CD21" s="133"/>
      <c r="CE21" s="133"/>
      <c r="CF21" s="133"/>
      <c r="CG21" s="133"/>
      <c r="CH21" s="133"/>
      <c r="CI21" s="133"/>
      <c r="CJ21" s="133"/>
      <c r="CK21" s="133"/>
      <c r="CL21" s="133"/>
      <c r="CM21" s="133"/>
      <c r="CN21" s="133"/>
      <c r="CO21" s="133"/>
      <c r="CP21" s="133"/>
      <c r="CQ21" s="133"/>
      <c r="CR21" s="133"/>
      <c r="CS21" s="133"/>
      <c r="CT21" s="133"/>
      <c r="CU21" s="133"/>
      <c r="CV21" s="133"/>
      <c r="CW21" s="133"/>
      <c r="CX21" s="133"/>
      <c r="CY21" s="133"/>
    </row>
    <row r="22" spans="1:103" s="143" customFormat="1" ht="25.5" x14ac:dyDescent="0.2">
      <c r="A22" s="135">
        <v>0</v>
      </c>
      <c r="B22" s="136" t="s">
        <v>97</v>
      </c>
      <c r="C22" s="137" t="s">
        <v>98</v>
      </c>
      <c r="D22" s="138">
        <f>SUM(D23:D28)</f>
        <v>0</v>
      </c>
      <c r="E22" s="137" t="s">
        <v>98</v>
      </c>
      <c r="F22" s="138">
        <f>SUM(F23:F28)</f>
        <v>0</v>
      </c>
      <c r="G22" s="137" t="s">
        <v>98</v>
      </c>
      <c r="H22" s="138">
        <f>SUM(H23:H28)</f>
        <v>0</v>
      </c>
      <c r="I22" s="137" t="s">
        <v>98</v>
      </c>
      <c r="J22" s="138">
        <f>SUM(J23:J28)</f>
        <v>0</v>
      </c>
      <c r="K22" s="137" t="s">
        <v>98</v>
      </c>
      <c r="L22" s="138">
        <f>SUM(L23:L28)</f>
        <v>0</v>
      </c>
      <c r="M22" s="137" t="s">
        <v>98</v>
      </c>
      <c r="N22" s="138">
        <f>SUM(N23:N28)</f>
        <v>0</v>
      </c>
      <c r="O22" s="137" t="s">
        <v>98</v>
      </c>
      <c r="P22" s="138">
        <f>SUM(P23:P28)</f>
        <v>0</v>
      </c>
      <c r="Q22" s="137" t="s">
        <v>98</v>
      </c>
      <c r="R22" s="138">
        <f>SUM(R23:R28)</f>
        <v>0</v>
      </c>
      <c r="S22" s="137" t="s">
        <v>98</v>
      </c>
      <c r="T22" s="138">
        <f>SUM(T23:T28)</f>
        <v>0</v>
      </c>
      <c r="U22" s="137" t="s">
        <v>98</v>
      </c>
      <c r="V22" s="138">
        <f>SUM(V23:V28)</f>
        <v>0</v>
      </c>
      <c r="W22" s="137" t="s">
        <v>98</v>
      </c>
      <c r="X22" s="139">
        <f>SUM(X23:X28)</f>
        <v>10.615</v>
      </c>
      <c r="Y22" s="139" t="s">
        <v>98</v>
      </c>
      <c r="Z22" s="139">
        <f>SUM(Z23:Z28)</f>
        <v>0</v>
      </c>
      <c r="AA22" s="139" t="s">
        <v>98</v>
      </c>
      <c r="AB22" s="139">
        <f>SUM(AB23:AB28)</f>
        <v>0</v>
      </c>
      <c r="AC22" s="139" t="s">
        <v>98</v>
      </c>
      <c r="AD22" s="139">
        <f>SUM(AD23:AD28)</f>
        <v>0</v>
      </c>
      <c r="AE22" s="139" t="s">
        <v>98</v>
      </c>
      <c r="AF22" s="139">
        <f>SUM(AF23:AF28)</f>
        <v>0</v>
      </c>
      <c r="AG22" s="139" t="s">
        <v>98</v>
      </c>
      <c r="AH22" s="139">
        <f>SUM(AH23:AH28)</f>
        <v>0</v>
      </c>
      <c r="AI22" s="139" t="s">
        <v>98</v>
      </c>
      <c r="AJ22" s="139">
        <f>SUM(AJ23:AJ28)</f>
        <v>0</v>
      </c>
      <c r="AK22" s="139" t="s">
        <v>98</v>
      </c>
      <c r="AL22" s="139">
        <f>SUM(AL23:AL28)</f>
        <v>0</v>
      </c>
      <c r="AM22" s="139" t="s">
        <v>98</v>
      </c>
      <c r="AN22" s="139">
        <f>SUM(AN23:AN28)</f>
        <v>0</v>
      </c>
      <c r="AO22" s="139" t="s">
        <v>98</v>
      </c>
      <c r="AP22" s="139">
        <f>SUM(AP23:AP28)</f>
        <v>0</v>
      </c>
      <c r="AQ22" s="139" t="s">
        <v>98</v>
      </c>
      <c r="AR22" s="139">
        <f>SUM(AR23:AR28)</f>
        <v>0</v>
      </c>
      <c r="AS22" s="139" t="s">
        <v>98</v>
      </c>
      <c r="AT22" s="139">
        <f>SUM(AT23:AT28)</f>
        <v>0</v>
      </c>
      <c r="AU22" s="139" t="s">
        <v>98</v>
      </c>
      <c r="AV22" s="139">
        <f>SUM(AV23:AV28)</f>
        <v>0</v>
      </c>
      <c r="AW22" s="139" t="s">
        <v>98</v>
      </c>
      <c r="AX22" s="139">
        <v>1.64256</v>
      </c>
      <c r="AY22" s="139">
        <v>0</v>
      </c>
      <c r="AZ22" s="140">
        <f>'2'!AL20</f>
        <v>20.271440388607413</v>
      </c>
      <c r="BA22" s="139">
        <v>0</v>
      </c>
      <c r="BB22" s="139">
        <f>SUM(BB23:BB28)</f>
        <v>0</v>
      </c>
      <c r="BC22" s="139">
        <f>SUM(BC23:BC28)</f>
        <v>0</v>
      </c>
      <c r="BD22" s="141"/>
      <c r="BE22" s="142"/>
      <c r="BF22" s="142"/>
      <c r="BG22" s="142"/>
      <c r="BH22" s="142"/>
      <c r="BI22" s="142"/>
      <c r="BJ22" s="142"/>
      <c r="BK22" s="142"/>
      <c r="BL22" s="142"/>
      <c r="BM22" s="142"/>
      <c r="BN22" s="142"/>
      <c r="BO22" s="142"/>
      <c r="BP22" s="142"/>
      <c r="BQ22" s="142"/>
      <c r="BR22" s="142"/>
      <c r="BS22" s="142"/>
      <c r="BT22" s="142"/>
      <c r="BU22" s="142"/>
      <c r="BV22" s="142"/>
      <c r="BW22" s="142"/>
      <c r="BX22" s="142"/>
      <c r="BY22" s="142"/>
      <c r="BZ22" s="142"/>
      <c r="CA22" s="142"/>
      <c r="CB22" s="142"/>
      <c r="CC22" s="142"/>
      <c r="CD22" s="142"/>
      <c r="CE22" s="142"/>
      <c r="CF22" s="142"/>
      <c r="CG22" s="142"/>
      <c r="CH22" s="142"/>
      <c r="CI22" s="142"/>
      <c r="CJ22" s="142"/>
      <c r="CK22" s="142"/>
      <c r="CL22" s="142"/>
      <c r="CM22" s="142"/>
      <c r="CN22" s="142"/>
      <c r="CO22" s="142"/>
      <c r="CP22" s="142"/>
      <c r="CQ22" s="142"/>
      <c r="CR22" s="142"/>
      <c r="CS22" s="142"/>
      <c r="CT22" s="142"/>
      <c r="CU22" s="142"/>
      <c r="CV22" s="142"/>
      <c r="CW22" s="142"/>
      <c r="CX22" s="142"/>
      <c r="CY22" s="142"/>
    </row>
    <row r="23" spans="1:103" s="151" customFormat="1" x14ac:dyDescent="0.2">
      <c r="A23" s="144" t="s">
        <v>99</v>
      </c>
      <c r="B23" s="145" t="s">
        <v>100</v>
      </c>
      <c r="C23" s="146" t="s">
        <v>98</v>
      </c>
      <c r="D23" s="147">
        <f>D30+D35+D38+D47</f>
        <v>0</v>
      </c>
      <c r="E23" s="146" t="str">
        <f>E30</f>
        <v>нд</v>
      </c>
      <c r="F23" s="147">
        <f>F30+F35+F38+F47</f>
        <v>0</v>
      </c>
      <c r="G23" s="146" t="str">
        <f>G30</f>
        <v>нд</v>
      </c>
      <c r="H23" s="147">
        <f>H30+H35+H38+H47</f>
        <v>0</v>
      </c>
      <c r="I23" s="146" t="str">
        <f>I30</f>
        <v>нд</v>
      </c>
      <c r="J23" s="147">
        <f>J30+J35+J38+J47</f>
        <v>0</v>
      </c>
      <c r="K23" s="146" t="str">
        <f>K30</f>
        <v>нд</v>
      </c>
      <c r="L23" s="147">
        <f>L30+L35+L38+L47</f>
        <v>0</v>
      </c>
      <c r="M23" s="146" t="str">
        <f>M30</f>
        <v>нд</v>
      </c>
      <c r="N23" s="147">
        <f>N30+N35+N38+N47</f>
        <v>0</v>
      </c>
      <c r="O23" s="146" t="str">
        <f>O30</f>
        <v>нд</v>
      </c>
      <c r="P23" s="147">
        <f>P30+P35+P38+P47</f>
        <v>0</v>
      </c>
      <c r="Q23" s="146" t="str">
        <f>Q30</f>
        <v>нд</v>
      </c>
      <c r="R23" s="147">
        <f>R30+R35+R38+R47</f>
        <v>0</v>
      </c>
      <c r="S23" s="146" t="str">
        <f>S30</f>
        <v>нд</v>
      </c>
      <c r="T23" s="147">
        <f>T30+T35+T38+T47</f>
        <v>0</v>
      </c>
      <c r="U23" s="146" t="str">
        <f>U30</f>
        <v>нд</v>
      </c>
      <c r="V23" s="147">
        <f>V30+V35+V38+V47</f>
        <v>0</v>
      </c>
      <c r="W23" s="146" t="str">
        <f>W30</f>
        <v>нд</v>
      </c>
      <c r="X23" s="148">
        <f>X30+X35+X38+X47</f>
        <v>0</v>
      </c>
      <c r="Y23" s="148" t="str">
        <f>Y30</f>
        <v>нд</v>
      </c>
      <c r="Z23" s="148">
        <f>Z30+Z35+Z38+Z47</f>
        <v>0</v>
      </c>
      <c r="AA23" s="148" t="str">
        <f>AA30</f>
        <v>нд</v>
      </c>
      <c r="AB23" s="148">
        <f>AB30+AB35+AB38+AB47</f>
        <v>0</v>
      </c>
      <c r="AC23" s="148" t="str">
        <f>AC30</f>
        <v>нд</v>
      </c>
      <c r="AD23" s="148">
        <f>AD30+AD35+AD38+AD47</f>
        <v>0</v>
      </c>
      <c r="AE23" s="148" t="str">
        <f>AE30</f>
        <v>нд</v>
      </c>
      <c r="AF23" s="148">
        <f>AF30+AF35+AF38+AF47</f>
        <v>0</v>
      </c>
      <c r="AG23" s="148" t="str">
        <f>AG30</f>
        <v>нд</v>
      </c>
      <c r="AH23" s="148">
        <f>AH30+AH35+AH38+AH47</f>
        <v>0</v>
      </c>
      <c r="AI23" s="148" t="str">
        <f>AI30</f>
        <v>нд</v>
      </c>
      <c r="AJ23" s="148">
        <f>AJ30+AJ35+AJ38+AJ47</f>
        <v>0</v>
      </c>
      <c r="AK23" s="148" t="str">
        <f>AK30</f>
        <v>нд</v>
      </c>
      <c r="AL23" s="148">
        <f>AL30+AL35+AL38+AL47</f>
        <v>0</v>
      </c>
      <c r="AM23" s="148" t="str">
        <f>AM30</f>
        <v>нд</v>
      </c>
      <c r="AN23" s="148">
        <f>AN30+AN35+AN38+AN47</f>
        <v>0</v>
      </c>
      <c r="AO23" s="148" t="str">
        <f>AO30</f>
        <v>нд</v>
      </c>
      <c r="AP23" s="148">
        <f>AP30+AP35+AP38+AP47</f>
        <v>0</v>
      </c>
      <c r="AQ23" s="148" t="str">
        <f>AQ30</f>
        <v>нд</v>
      </c>
      <c r="AR23" s="148">
        <f>AR30+AR35+AR38+AR47</f>
        <v>0</v>
      </c>
      <c r="AS23" s="148" t="str">
        <f>AS30</f>
        <v>нд</v>
      </c>
      <c r="AT23" s="148">
        <f>AT30+AT35+AT38+AT47</f>
        <v>0</v>
      </c>
      <c r="AU23" s="148" t="str">
        <f>AU30</f>
        <v>нд</v>
      </c>
      <c r="AV23" s="148">
        <f>AV30+AV35+AV38+AV47</f>
        <v>0</v>
      </c>
      <c r="AW23" s="148" t="str">
        <f>AW30</f>
        <v>нд</v>
      </c>
      <c r="AX23" s="148">
        <v>0</v>
      </c>
      <c r="AY23" s="148">
        <v>0</v>
      </c>
      <c r="AZ23" s="140">
        <f>'2'!AL21</f>
        <v>2.5242308736074124</v>
      </c>
      <c r="BA23" s="148">
        <v>0</v>
      </c>
      <c r="BB23" s="148">
        <f>BB30+BB35+BB38+BB47</f>
        <v>0</v>
      </c>
      <c r="BC23" s="148" t="str">
        <f>BC30</f>
        <v>нд</v>
      </c>
      <c r="BD23" s="149"/>
      <c r="BE23" s="150"/>
      <c r="BF23" s="150"/>
      <c r="BG23" s="150"/>
      <c r="BH23" s="150"/>
      <c r="BI23" s="150"/>
      <c r="BJ23" s="150"/>
      <c r="BK23" s="150"/>
      <c r="BL23" s="150"/>
      <c r="BM23" s="150"/>
      <c r="BN23" s="150"/>
      <c r="BO23" s="150"/>
      <c r="BP23" s="150"/>
      <c r="BQ23" s="150"/>
      <c r="BR23" s="150"/>
      <c r="BS23" s="150"/>
      <c r="BT23" s="150"/>
      <c r="BU23" s="150"/>
      <c r="BV23" s="150"/>
      <c r="BW23" s="150"/>
      <c r="BX23" s="150"/>
      <c r="BY23" s="150"/>
      <c r="BZ23" s="150"/>
      <c r="CA23" s="150"/>
      <c r="CB23" s="150"/>
      <c r="CC23" s="150"/>
      <c r="CD23" s="150"/>
      <c r="CE23" s="150"/>
      <c r="CF23" s="150"/>
      <c r="CG23" s="150"/>
      <c r="CH23" s="150"/>
      <c r="CI23" s="150"/>
      <c r="CJ23" s="150"/>
      <c r="CK23" s="150"/>
      <c r="CL23" s="150"/>
      <c r="CM23" s="150"/>
      <c r="CN23" s="150"/>
      <c r="CO23" s="150"/>
      <c r="CP23" s="150"/>
      <c r="CQ23" s="150"/>
      <c r="CR23" s="150"/>
      <c r="CS23" s="150"/>
      <c r="CT23" s="150"/>
      <c r="CU23" s="150"/>
      <c r="CV23" s="150"/>
      <c r="CW23" s="150"/>
      <c r="CX23" s="150"/>
      <c r="CY23" s="150"/>
    </row>
    <row r="24" spans="1:103" s="151" customFormat="1" ht="40.5" customHeight="1" x14ac:dyDescent="0.2">
      <c r="A24" s="144" t="s">
        <v>101</v>
      </c>
      <c r="B24" s="145" t="s">
        <v>102</v>
      </c>
      <c r="C24" s="146" t="s">
        <v>98</v>
      </c>
      <c r="D24" s="147">
        <f t="shared" ref="D24:AW24" si="0">D50</f>
        <v>0</v>
      </c>
      <c r="E24" s="152" t="str">
        <f t="shared" si="0"/>
        <v>нд</v>
      </c>
      <c r="F24" s="147">
        <f t="shared" si="0"/>
        <v>0</v>
      </c>
      <c r="G24" s="152" t="str">
        <f t="shared" si="0"/>
        <v>нд</v>
      </c>
      <c r="H24" s="147">
        <f t="shared" si="0"/>
        <v>0</v>
      </c>
      <c r="I24" s="152" t="str">
        <f t="shared" si="0"/>
        <v>нд</v>
      </c>
      <c r="J24" s="147">
        <f t="shared" si="0"/>
        <v>0</v>
      </c>
      <c r="K24" s="152" t="str">
        <f t="shared" si="0"/>
        <v>нд</v>
      </c>
      <c r="L24" s="147">
        <f t="shared" si="0"/>
        <v>0</v>
      </c>
      <c r="M24" s="152" t="str">
        <f t="shared" si="0"/>
        <v>нд</v>
      </c>
      <c r="N24" s="147">
        <f t="shared" si="0"/>
        <v>0</v>
      </c>
      <c r="O24" s="152" t="str">
        <f t="shared" si="0"/>
        <v>нд</v>
      </c>
      <c r="P24" s="147">
        <f t="shared" si="0"/>
        <v>0</v>
      </c>
      <c r="Q24" s="152" t="str">
        <f t="shared" si="0"/>
        <v>нд</v>
      </c>
      <c r="R24" s="147">
        <f t="shared" si="0"/>
        <v>0</v>
      </c>
      <c r="S24" s="152" t="str">
        <f t="shared" si="0"/>
        <v>нд</v>
      </c>
      <c r="T24" s="147">
        <f t="shared" si="0"/>
        <v>0</v>
      </c>
      <c r="U24" s="152" t="str">
        <f t="shared" si="0"/>
        <v>нд</v>
      </c>
      <c r="V24" s="147">
        <f t="shared" si="0"/>
        <v>0</v>
      </c>
      <c r="W24" s="152" t="str">
        <f t="shared" si="0"/>
        <v>нд</v>
      </c>
      <c r="X24" s="148">
        <f t="shared" si="0"/>
        <v>10.615</v>
      </c>
      <c r="Y24" s="148" t="str">
        <f t="shared" si="0"/>
        <v>нд</v>
      </c>
      <c r="Z24" s="148">
        <f t="shared" si="0"/>
        <v>0</v>
      </c>
      <c r="AA24" s="148" t="str">
        <f t="shared" si="0"/>
        <v>нд</v>
      </c>
      <c r="AB24" s="148">
        <f t="shared" si="0"/>
        <v>0</v>
      </c>
      <c r="AC24" s="148" t="str">
        <f t="shared" si="0"/>
        <v>нд</v>
      </c>
      <c r="AD24" s="148">
        <f t="shared" si="0"/>
        <v>0</v>
      </c>
      <c r="AE24" s="148" t="str">
        <f t="shared" si="0"/>
        <v>нд</v>
      </c>
      <c r="AF24" s="148">
        <f t="shared" si="0"/>
        <v>0</v>
      </c>
      <c r="AG24" s="148" t="str">
        <f t="shared" si="0"/>
        <v>нд</v>
      </c>
      <c r="AH24" s="148">
        <f t="shared" si="0"/>
        <v>0</v>
      </c>
      <c r="AI24" s="148" t="str">
        <f t="shared" si="0"/>
        <v>нд</v>
      </c>
      <c r="AJ24" s="148">
        <f t="shared" si="0"/>
        <v>0</v>
      </c>
      <c r="AK24" s="148" t="str">
        <f t="shared" si="0"/>
        <v>нд</v>
      </c>
      <c r="AL24" s="148">
        <f t="shared" si="0"/>
        <v>0</v>
      </c>
      <c r="AM24" s="148" t="str">
        <f t="shared" si="0"/>
        <v>нд</v>
      </c>
      <c r="AN24" s="148">
        <f t="shared" si="0"/>
        <v>0</v>
      </c>
      <c r="AO24" s="148" t="str">
        <f t="shared" si="0"/>
        <v>нд</v>
      </c>
      <c r="AP24" s="148">
        <f t="shared" si="0"/>
        <v>0</v>
      </c>
      <c r="AQ24" s="148" t="str">
        <f t="shared" si="0"/>
        <v>нд</v>
      </c>
      <c r="AR24" s="148">
        <f t="shared" si="0"/>
        <v>0</v>
      </c>
      <c r="AS24" s="148" t="str">
        <f t="shared" si="0"/>
        <v>нд</v>
      </c>
      <c r="AT24" s="148">
        <f t="shared" si="0"/>
        <v>0</v>
      </c>
      <c r="AU24" s="148" t="str">
        <f t="shared" si="0"/>
        <v>нд</v>
      </c>
      <c r="AV24" s="148">
        <f t="shared" si="0"/>
        <v>0</v>
      </c>
      <c r="AW24" s="148" t="str">
        <f t="shared" si="0"/>
        <v>нд</v>
      </c>
      <c r="AX24" s="148" t="s">
        <v>103</v>
      </c>
      <c r="AY24" s="148">
        <v>0</v>
      </c>
      <c r="AZ24" s="140">
        <f>'2'!AL22</f>
        <v>7.6335999999999995</v>
      </c>
      <c r="BA24" s="148">
        <v>0</v>
      </c>
      <c r="BB24" s="148">
        <f>BB50</f>
        <v>0</v>
      </c>
      <c r="BC24" s="148" t="str">
        <f>BC50</f>
        <v>нд</v>
      </c>
      <c r="BD24" s="149"/>
      <c r="BE24" s="150"/>
      <c r="BF24" s="150"/>
      <c r="BG24" s="150"/>
      <c r="BH24" s="150"/>
      <c r="BI24" s="150"/>
      <c r="BJ24" s="150"/>
      <c r="BK24" s="150"/>
      <c r="BL24" s="150"/>
      <c r="BM24" s="150"/>
      <c r="BN24" s="150"/>
      <c r="BO24" s="150"/>
      <c r="BP24" s="150"/>
      <c r="BQ24" s="150"/>
      <c r="BR24" s="150"/>
      <c r="BS24" s="150"/>
      <c r="BT24" s="150"/>
      <c r="BU24" s="150"/>
      <c r="BV24" s="150"/>
      <c r="BW24" s="150"/>
      <c r="BX24" s="150"/>
      <c r="BY24" s="150"/>
      <c r="BZ24" s="150"/>
      <c r="CA24" s="150"/>
      <c r="CB24" s="150"/>
      <c r="CC24" s="150"/>
      <c r="CD24" s="150"/>
      <c r="CE24" s="150"/>
      <c r="CF24" s="150"/>
      <c r="CG24" s="150"/>
      <c r="CH24" s="150"/>
      <c r="CI24" s="150"/>
      <c r="CJ24" s="150"/>
      <c r="CK24" s="150"/>
      <c r="CL24" s="150"/>
      <c r="CM24" s="150"/>
      <c r="CN24" s="150"/>
      <c r="CO24" s="150"/>
      <c r="CP24" s="150"/>
      <c r="CQ24" s="150"/>
      <c r="CR24" s="150"/>
      <c r="CS24" s="150"/>
      <c r="CT24" s="150"/>
      <c r="CU24" s="150"/>
      <c r="CV24" s="150"/>
      <c r="CW24" s="150"/>
      <c r="CX24" s="150"/>
      <c r="CY24" s="150"/>
    </row>
    <row r="25" spans="1:103" s="151" customFormat="1" ht="89.25" x14ac:dyDescent="0.2">
      <c r="A25" s="144" t="s">
        <v>104</v>
      </c>
      <c r="B25" s="153" t="s">
        <v>105</v>
      </c>
      <c r="C25" s="146" t="s">
        <v>98</v>
      </c>
      <c r="D25" s="147">
        <f>D93</f>
        <v>0</v>
      </c>
      <c r="E25" s="146" t="str">
        <f t="shared" ref="E25:AW25" si="1">E38</f>
        <v>нд</v>
      </c>
      <c r="F25" s="147">
        <f t="shared" si="1"/>
        <v>0</v>
      </c>
      <c r="G25" s="146" t="str">
        <f t="shared" si="1"/>
        <v>нд</v>
      </c>
      <c r="H25" s="147">
        <f t="shared" si="1"/>
        <v>0</v>
      </c>
      <c r="I25" s="146" t="str">
        <f t="shared" si="1"/>
        <v>нд</v>
      </c>
      <c r="J25" s="147">
        <f t="shared" si="1"/>
        <v>0</v>
      </c>
      <c r="K25" s="146" t="str">
        <f t="shared" si="1"/>
        <v>нд</v>
      </c>
      <c r="L25" s="147">
        <f t="shared" si="1"/>
        <v>0</v>
      </c>
      <c r="M25" s="146" t="str">
        <f t="shared" si="1"/>
        <v>нд</v>
      </c>
      <c r="N25" s="147">
        <f t="shared" si="1"/>
        <v>0</v>
      </c>
      <c r="O25" s="146" t="str">
        <f t="shared" si="1"/>
        <v>нд</v>
      </c>
      <c r="P25" s="147">
        <f t="shared" si="1"/>
        <v>0</v>
      </c>
      <c r="Q25" s="146" t="str">
        <f t="shared" si="1"/>
        <v>нд</v>
      </c>
      <c r="R25" s="147">
        <f t="shared" si="1"/>
        <v>0</v>
      </c>
      <c r="S25" s="146" t="str">
        <f t="shared" si="1"/>
        <v>нд</v>
      </c>
      <c r="T25" s="147">
        <f t="shared" si="1"/>
        <v>0</v>
      </c>
      <c r="U25" s="146" t="str">
        <f t="shared" si="1"/>
        <v>нд</v>
      </c>
      <c r="V25" s="147">
        <f t="shared" si="1"/>
        <v>0</v>
      </c>
      <c r="W25" s="146" t="str">
        <f t="shared" si="1"/>
        <v>нд</v>
      </c>
      <c r="X25" s="148">
        <f t="shared" si="1"/>
        <v>0</v>
      </c>
      <c r="Y25" s="148" t="str">
        <f t="shared" si="1"/>
        <v>нд</v>
      </c>
      <c r="Z25" s="148">
        <f t="shared" si="1"/>
        <v>0</v>
      </c>
      <c r="AA25" s="148" t="str">
        <f t="shared" si="1"/>
        <v>нд</v>
      </c>
      <c r="AB25" s="148">
        <f t="shared" si="1"/>
        <v>0</v>
      </c>
      <c r="AC25" s="148" t="str">
        <f t="shared" si="1"/>
        <v>нд</v>
      </c>
      <c r="AD25" s="148">
        <f t="shared" si="1"/>
        <v>0</v>
      </c>
      <c r="AE25" s="148" t="str">
        <f t="shared" si="1"/>
        <v>нд</v>
      </c>
      <c r="AF25" s="148">
        <f t="shared" si="1"/>
        <v>0</v>
      </c>
      <c r="AG25" s="148" t="str">
        <f t="shared" si="1"/>
        <v>нд</v>
      </c>
      <c r="AH25" s="148">
        <f t="shared" si="1"/>
        <v>0</v>
      </c>
      <c r="AI25" s="148" t="str">
        <f t="shared" si="1"/>
        <v>нд</v>
      </c>
      <c r="AJ25" s="148">
        <f t="shared" si="1"/>
        <v>0</v>
      </c>
      <c r="AK25" s="148" t="str">
        <f t="shared" si="1"/>
        <v>нд</v>
      </c>
      <c r="AL25" s="148">
        <f t="shared" si="1"/>
        <v>0</v>
      </c>
      <c r="AM25" s="148" t="str">
        <f t="shared" si="1"/>
        <v>нд</v>
      </c>
      <c r="AN25" s="148">
        <f t="shared" si="1"/>
        <v>0</v>
      </c>
      <c r="AO25" s="148" t="str">
        <f t="shared" si="1"/>
        <v>нд</v>
      </c>
      <c r="AP25" s="148">
        <f t="shared" si="1"/>
        <v>0</v>
      </c>
      <c r="AQ25" s="148" t="str">
        <f t="shared" si="1"/>
        <v>нд</v>
      </c>
      <c r="AR25" s="148">
        <f t="shared" si="1"/>
        <v>0</v>
      </c>
      <c r="AS25" s="148" t="str">
        <f t="shared" si="1"/>
        <v>нд</v>
      </c>
      <c r="AT25" s="148">
        <f t="shared" si="1"/>
        <v>0</v>
      </c>
      <c r="AU25" s="148" t="str">
        <f t="shared" si="1"/>
        <v>нд</v>
      </c>
      <c r="AV25" s="148">
        <f t="shared" si="1"/>
        <v>0</v>
      </c>
      <c r="AW25" s="148" t="str">
        <f t="shared" si="1"/>
        <v>нд</v>
      </c>
      <c r="AX25" s="148">
        <v>0</v>
      </c>
      <c r="AY25" s="148">
        <v>0</v>
      </c>
      <c r="AZ25" s="140">
        <f>'2'!AL23</f>
        <v>0</v>
      </c>
      <c r="BA25" s="148">
        <v>0</v>
      </c>
      <c r="BB25" s="148">
        <f>BB38</f>
        <v>0</v>
      </c>
      <c r="BC25" s="148" t="str">
        <f>BC38</f>
        <v>нд</v>
      </c>
      <c r="BD25" s="149"/>
      <c r="BE25" s="150"/>
      <c r="BF25" s="150"/>
      <c r="BG25" s="150"/>
      <c r="BH25" s="150"/>
      <c r="BI25" s="150"/>
      <c r="BJ25" s="150"/>
      <c r="BK25" s="150"/>
      <c r="BL25" s="150"/>
      <c r="BM25" s="150"/>
      <c r="BN25" s="150"/>
      <c r="BO25" s="150"/>
      <c r="BP25" s="150"/>
      <c r="BQ25" s="150"/>
      <c r="BR25" s="150"/>
      <c r="BS25" s="150"/>
      <c r="BT25" s="150"/>
      <c r="BU25" s="150"/>
      <c r="BV25" s="150"/>
      <c r="BW25" s="150"/>
      <c r="BX25" s="150"/>
      <c r="BY25" s="150"/>
      <c r="BZ25" s="150"/>
      <c r="CA25" s="150"/>
      <c r="CB25" s="150"/>
      <c r="CC25" s="150"/>
      <c r="CD25" s="150"/>
      <c r="CE25" s="150"/>
      <c r="CF25" s="150"/>
      <c r="CG25" s="150"/>
      <c r="CH25" s="150"/>
      <c r="CI25" s="150"/>
      <c r="CJ25" s="150"/>
      <c r="CK25" s="150"/>
      <c r="CL25" s="150"/>
      <c r="CM25" s="150"/>
      <c r="CN25" s="150"/>
      <c r="CO25" s="150"/>
      <c r="CP25" s="150"/>
      <c r="CQ25" s="150"/>
      <c r="CR25" s="150"/>
      <c r="CS25" s="150"/>
      <c r="CT25" s="150"/>
      <c r="CU25" s="150"/>
      <c r="CV25" s="150"/>
      <c r="CW25" s="150"/>
      <c r="CX25" s="150"/>
      <c r="CY25" s="150"/>
    </row>
    <row r="26" spans="1:103" s="151" customFormat="1" ht="25.5" x14ac:dyDescent="0.2">
      <c r="A26" s="154" t="s">
        <v>106</v>
      </c>
      <c r="B26" s="155" t="s">
        <v>107</v>
      </c>
      <c r="C26" s="146" t="s">
        <v>98</v>
      </c>
      <c r="D26" s="147">
        <f>D96</f>
        <v>0</v>
      </c>
      <c r="E26" s="146" t="str">
        <f>E47</f>
        <v>нд</v>
      </c>
      <c r="F26" s="147">
        <f>F96</f>
        <v>0</v>
      </c>
      <c r="G26" s="146" t="str">
        <f>G47</f>
        <v>нд</v>
      </c>
      <c r="H26" s="147">
        <f>H96</f>
        <v>0</v>
      </c>
      <c r="I26" s="146" t="str">
        <f>I47</f>
        <v>нд</v>
      </c>
      <c r="J26" s="147">
        <f>J96</f>
        <v>0</v>
      </c>
      <c r="K26" s="146" t="str">
        <f>K47</f>
        <v>нд</v>
      </c>
      <c r="L26" s="147">
        <f>L96</f>
        <v>0</v>
      </c>
      <c r="M26" s="146" t="str">
        <f>M47</f>
        <v>нд</v>
      </c>
      <c r="N26" s="147">
        <f>N96</f>
        <v>0</v>
      </c>
      <c r="O26" s="146" t="str">
        <f>O47</f>
        <v>нд</v>
      </c>
      <c r="P26" s="147">
        <f>P96</f>
        <v>0</v>
      </c>
      <c r="Q26" s="146" t="str">
        <f>Q47</f>
        <v>нд</v>
      </c>
      <c r="R26" s="147">
        <f>R96</f>
        <v>0</v>
      </c>
      <c r="S26" s="146" t="str">
        <f>S47</f>
        <v>нд</v>
      </c>
      <c r="T26" s="147">
        <f>T96</f>
        <v>0</v>
      </c>
      <c r="U26" s="146" t="str">
        <f>U47</f>
        <v>нд</v>
      </c>
      <c r="V26" s="147">
        <f>V96</f>
        <v>0</v>
      </c>
      <c r="W26" s="146" t="str">
        <f>W47</f>
        <v>нд</v>
      </c>
      <c r="X26" s="148">
        <f>X96</f>
        <v>0</v>
      </c>
      <c r="Y26" s="148" t="str">
        <f>Y47</f>
        <v>нд</v>
      </c>
      <c r="Z26" s="148">
        <f>Z96</f>
        <v>0</v>
      </c>
      <c r="AA26" s="148" t="str">
        <f>AA47</f>
        <v>нд</v>
      </c>
      <c r="AB26" s="148">
        <f>AB96</f>
        <v>0</v>
      </c>
      <c r="AC26" s="148" t="str">
        <f>AC47</f>
        <v>нд</v>
      </c>
      <c r="AD26" s="148">
        <f>AD96</f>
        <v>0</v>
      </c>
      <c r="AE26" s="148" t="str">
        <f>AE47</f>
        <v>нд</v>
      </c>
      <c r="AF26" s="148">
        <f>AF96</f>
        <v>0</v>
      </c>
      <c r="AG26" s="148" t="str">
        <f>AG47</f>
        <v>нд</v>
      </c>
      <c r="AH26" s="148">
        <f>AH96</f>
        <v>0</v>
      </c>
      <c r="AI26" s="148" t="str">
        <f>AI47</f>
        <v>нд</v>
      </c>
      <c r="AJ26" s="148">
        <f>AJ96</f>
        <v>0</v>
      </c>
      <c r="AK26" s="148" t="str">
        <f>AK47</f>
        <v>нд</v>
      </c>
      <c r="AL26" s="148">
        <f>AL96</f>
        <v>0</v>
      </c>
      <c r="AM26" s="148" t="str">
        <f>AM47</f>
        <v>нд</v>
      </c>
      <c r="AN26" s="148">
        <f>AN96</f>
        <v>0</v>
      </c>
      <c r="AO26" s="148" t="str">
        <f>AO47</f>
        <v>нд</v>
      </c>
      <c r="AP26" s="148">
        <f>AP96</f>
        <v>0</v>
      </c>
      <c r="AQ26" s="148" t="str">
        <f>AQ47</f>
        <v>нд</v>
      </c>
      <c r="AR26" s="148">
        <f>AR96</f>
        <v>0</v>
      </c>
      <c r="AS26" s="148" t="str">
        <f>AS47</f>
        <v>нд</v>
      </c>
      <c r="AT26" s="148">
        <f>AT96</f>
        <v>0</v>
      </c>
      <c r="AU26" s="148" t="str">
        <f>AU47</f>
        <v>нд</v>
      </c>
      <c r="AV26" s="148">
        <f>AV96</f>
        <v>0</v>
      </c>
      <c r="AW26" s="148" t="str">
        <f>AW47</f>
        <v>нд</v>
      </c>
      <c r="AX26" s="148">
        <v>0</v>
      </c>
      <c r="AY26" s="148">
        <v>0</v>
      </c>
      <c r="AZ26" s="140">
        <f>'2'!AL24</f>
        <v>0</v>
      </c>
      <c r="BA26" s="148">
        <v>0</v>
      </c>
      <c r="BB26" s="148">
        <f>BB96</f>
        <v>0</v>
      </c>
      <c r="BC26" s="148" t="str">
        <f>BC47</f>
        <v>нд</v>
      </c>
      <c r="BD26" s="149"/>
      <c r="BE26" s="150"/>
      <c r="BF26" s="150"/>
      <c r="BG26" s="150"/>
      <c r="BH26" s="150"/>
      <c r="BI26" s="150"/>
      <c r="BJ26" s="150"/>
      <c r="BK26" s="150"/>
      <c r="BL26" s="150"/>
      <c r="BM26" s="150"/>
      <c r="BN26" s="150"/>
      <c r="BO26" s="150"/>
      <c r="BP26" s="150"/>
      <c r="BQ26" s="150"/>
      <c r="BR26" s="150"/>
      <c r="BS26" s="150"/>
      <c r="BT26" s="150"/>
      <c r="BU26" s="150"/>
      <c r="BV26" s="150"/>
      <c r="BW26" s="150"/>
      <c r="BX26" s="150"/>
      <c r="BY26" s="150"/>
      <c r="BZ26" s="150"/>
      <c r="CA26" s="150"/>
      <c r="CB26" s="150"/>
      <c r="CC26" s="150"/>
      <c r="CD26" s="150"/>
      <c r="CE26" s="150"/>
      <c r="CF26" s="150"/>
      <c r="CG26" s="150"/>
      <c r="CH26" s="150"/>
      <c r="CI26" s="150"/>
      <c r="CJ26" s="150"/>
      <c r="CK26" s="150"/>
      <c r="CL26" s="150"/>
      <c r="CM26" s="150"/>
      <c r="CN26" s="150"/>
      <c r="CO26" s="150"/>
      <c r="CP26" s="150"/>
      <c r="CQ26" s="150"/>
      <c r="CR26" s="150"/>
      <c r="CS26" s="150"/>
      <c r="CT26" s="150"/>
      <c r="CU26" s="150"/>
      <c r="CV26" s="150"/>
      <c r="CW26" s="150"/>
      <c r="CX26" s="150"/>
      <c r="CY26" s="150"/>
    </row>
    <row r="27" spans="1:103" s="151" customFormat="1" ht="25.5" x14ac:dyDescent="0.2">
      <c r="A27" s="154" t="s">
        <v>108</v>
      </c>
      <c r="B27" s="155" t="s">
        <v>109</v>
      </c>
      <c r="C27" s="146" t="s">
        <v>98</v>
      </c>
      <c r="D27" s="147">
        <f t="shared" ref="D27:AW27" si="2">D110</f>
        <v>0</v>
      </c>
      <c r="E27" s="146" t="str">
        <f t="shared" si="2"/>
        <v>нд</v>
      </c>
      <c r="F27" s="147">
        <f t="shared" si="2"/>
        <v>0</v>
      </c>
      <c r="G27" s="146" t="str">
        <f t="shared" si="2"/>
        <v>нд</v>
      </c>
      <c r="H27" s="147">
        <f t="shared" si="2"/>
        <v>0</v>
      </c>
      <c r="I27" s="146" t="str">
        <f t="shared" si="2"/>
        <v>нд</v>
      </c>
      <c r="J27" s="147">
        <f t="shared" si="2"/>
        <v>0</v>
      </c>
      <c r="K27" s="146" t="str">
        <f t="shared" si="2"/>
        <v>нд</v>
      </c>
      <c r="L27" s="147">
        <f t="shared" si="2"/>
        <v>0</v>
      </c>
      <c r="M27" s="146" t="str">
        <f t="shared" si="2"/>
        <v>нд</v>
      </c>
      <c r="N27" s="147">
        <f t="shared" si="2"/>
        <v>0</v>
      </c>
      <c r="O27" s="146" t="str">
        <f t="shared" si="2"/>
        <v>нд</v>
      </c>
      <c r="P27" s="147">
        <f t="shared" si="2"/>
        <v>0</v>
      </c>
      <c r="Q27" s="146" t="str">
        <f t="shared" si="2"/>
        <v>нд</v>
      </c>
      <c r="R27" s="147">
        <f t="shared" si="2"/>
        <v>0</v>
      </c>
      <c r="S27" s="146" t="str">
        <f t="shared" si="2"/>
        <v>нд</v>
      </c>
      <c r="T27" s="147">
        <f t="shared" si="2"/>
        <v>0</v>
      </c>
      <c r="U27" s="146" t="str">
        <f t="shared" si="2"/>
        <v>нд</v>
      </c>
      <c r="V27" s="147">
        <f t="shared" si="2"/>
        <v>0</v>
      </c>
      <c r="W27" s="146" t="str">
        <f t="shared" si="2"/>
        <v>нд</v>
      </c>
      <c r="X27" s="148">
        <f t="shared" si="2"/>
        <v>0</v>
      </c>
      <c r="Y27" s="148" t="str">
        <f t="shared" si="2"/>
        <v>нд</v>
      </c>
      <c r="Z27" s="148">
        <f t="shared" si="2"/>
        <v>0</v>
      </c>
      <c r="AA27" s="148" t="str">
        <f t="shared" si="2"/>
        <v>нд</v>
      </c>
      <c r="AB27" s="148">
        <f t="shared" si="2"/>
        <v>0</v>
      </c>
      <c r="AC27" s="148" t="str">
        <f t="shared" si="2"/>
        <v>нд</v>
      </c>
      <c r="AD27" s="148">
        <f t="shared" si="2"/>
        <v>0</v>
      </c>
      <c r="AE27" s="148" t="str">
        <f t="shared" si="2"/>
        <v>нд</v>
      </c>
      <c r="AF27" s="148">
        <f t="shared" si="2"/>
        <v>0</v>
      </c>
      <c r="AG27" s="148" t="str">
        <f t="shared" si="2"/>
        <v>нд</v>
      </c>
      <c r="AH27" s="148">
        <f t="shared" si="2"/>
        <v>0</v>
      </c>
      <c r="AI27" s="148" t="str">
        <f t="shared" si="2"/>
        <v>нд</v>
      </c>
      <c r="AJ27" s="148">
        <f t="shared" si="2"/>
        <v>0</v>
      </c>
      <c r="AK27" s="148" t="str">
        <f t="shared" si="2"/>
        <v>нд</v>
      </c>
      <c r="AL27" s="148">
        <f t="shared" si="2"/>
        <v>0</v>
      </c>
      <c r="AM27" s="148" t="str">
        <f t="shared" si="2"/>
        <v>нд</v>
      </c>
      <c r="AN27" s="148">
        <f t="shared" si="2"/>
        <v>0</v>
      </c>
      <c r="AO27" s="148" t="str">
        <f t="shared" si="2"/>
        <v>нд</v>
      </c>
      <c r="AP27" s="148">
        <f t="shared" si="2"/>
        <v>0</v>
      </c>
      <c r="AQ27" s="148" t="str">
        <f t="shared" si="2"/>
        <v>нд</v>
      </c>
      <c r="AR27" s="148">
        <f t="shared" si="2"/>
        <v>0</v>
      </c>
      <c r="AS27" s="148" t="str">
        <f t="shared" si="2"/>
        <v>нд</v>
      </c>
      <c r="AT27" s="148">
        <f t="shared" si="2"/>
        <v>0</v>
      </c>
      <c r="AU27" s="148" t="str">
        <f t="shared" si="2"/>
        <v>нд</v>
      </c>
      <c r="AV27" s="148">
        <f t="shared" si="2"/>
        <v>0</v>
      </c>
      <c r="AW27" s="148" t="str">
        <f t="shared" si="2"/>
        <v>нд</v>
      </c>
      <c r="AX27" s="148">
        <v>0</v>
      </c>
      <c r="AY27" s="148">
        <v>0</v>
      </c>
      <c r="AZ27" s="140">
        <f>'2'!AL25</f>
        <v>0</v>
      </c>
      <c r="BA27" s="148">
        <v>0</v>
      </c>
      <c r="BB27" s="148">
        <f>BB110</f>
        <v>0</v>
      </c>
      <c r="BC27" s="148" t="str">
        <f>BC110</f>
        <v>нд</v>
      </c>
      <c r="BD27" s="149"/>
      <c r="BE27" s="150"/>
      <c r="BF27" s="150"/>
      <c r="BG27" s="150"/>
      <c r="BH27" s="150"/>
      <c r="BI27" s="150"/>
      <c r="BJ27" s="150"/>
      <c r="BK27" s="150"/>
      <c r="BL27" s="150"/>
      <c r="BM27" s="150"/>
      <c r="BN27" s="150"/>
      <c r="BO27" s="150"/>
      <c r="BP27" s="150"/>
      <c r="BQ27" s="150"/>
      <c r="BR27" s="150"/>
      <c r="BS27" s="150"/>
      <c r="BT27" s="150"/>
      <c r="BU27" s="150"/>
      <c r="BV27" s="150"/>
      <c r="BW27" s="150"/>
      <c r="BX27" s="150"/>
      <c r="BY27" s="150"/>
      <c r="BZ27" s="150"/>
      <c r="CA27" s="150"/>
      <c r="CB27" s="150"/>
      <c r="CC27" s="150"/>
      <c r="CD27" s="150"/>
      <c r="CE27" s="150"/>
      <c r="CF27" s="150"/>
      <c r="CG27" s="150"/>
      <c r="CH27" s="150"/>
      <c r="CI27" s="150"/>
      <c r="CJ27" s="150"/>
      <c r="CK27" s="150"/>
      <c r="CL27" s="150"/>
      <c r="CM27" s="150"/>
      <c r="CN27" s="150"/>
      <c r="CO27" s="150"/>
      <c r="CP27" s="150"/>
      <c r="CQ27" s="150"/>
      <c r="CR27" s="150"/>
      <c r="CS27" s="150"/>
      <c r="CT27" s="150"/>
      <c r="CU27" s="150"/>
      <c r="CV27" s="150"/>
      <c r="CW27" s="150"/>
      <c r="CX27" s="150"/>
      <c r="CY27" s="150"/>
    </row>
    <row r="28" spans="1:103" s="151" customFormat="1" x14ac:dyDescent="0.2">
      <c r="A28" s="154" t="s">
        <v>110</v>
      </c>
      <c r="B28" s="155" t="s">
        <v>111</v>
      </c>
      <c r="C28" s="146" t="s">
        <v>98</v>
      </c>
      <c r="D28" s="147">
        <f t="shared" ref="D28:AW28" si="3">D111</f>
        <v>0</v>
      </c>
      <c r="E28" s="146" t="str">
        <f t="shared" si="3"/>
        <v>нд</v>
      </c>
      <c r="F28" s="147">
        <f t="shared" si="3"/>
        <v>0</v>
      </c>
      <c r="G28" s="146" t="str">
        <f t="shared" si="3"/>
        <v>нд</v>
      </c>
      <c r="H28" s="147">
        <f t="shared" si="3"/>
        <v>0</v>
      </c>
      <c r="I28" s="146" t="str">
        <f t="shared" si="3"/>
        <v>нд</v>
      </c>
      <c r="J28" s="147">
        <f t="shared" si="3"/>
        <v>0</v>
      </c>
      <c r="K28" s="146" t="str">
        <f t="shared" si="3"/>
        <v>нд</v>
      </c>
      <c r="L28" s="147">
        <f t="shared" si="3"/>
        <v>0</v>
      </c>
      <c r="M28" s="146" t="str">
        <f t="shared" si="3"/>
        <v>нд</v>
      </c>
      <c r="N28" s="147">
        <f t="shared" si="3"/>
        <v>0</v>
      </c>
      <c r="O28" s="146" t="str">
        <f t="shared" si="3"/>
        <v>нд</v>
      </c>
      <c r="P28" s="147">
        <f t="shared" si="3"/>
        <v>0</v>
      </c>
      <c r="Q28" s="146" t="str">
        <f t="shared" si="3"/>
        <v>нд</v>
      </c>
      <c r="R28" s="147">
        <f t="shared" si="3"/>
        <v>0</v>
      </c>
      <c r="S28" s="146" t="str">
        <f t="shared" si="3"/>
        <v>нд</v>
      </c>
      <c r="T28" s="147">
        <f t="shared" si="3"/>
        <v>0</v>
      </c>
      <c r="U28" s="146" t="str">
        <f t="shared" si="3"/>
        <v>нд</v>
      </c>
      <c r="V28" s="147">
        <f t="shared" si="3"/>
        <v>0</v>
      </c>
      <c r="W28" s="146" t="str">
        <f t="shared" si="3"/>
        <v>нд</v>
      </c>
      <c r="X28" s="148">
        <f t="shared" si="3"/>
        <v>0</v>
      </c>
      <c r="Y28" s="148" t="str">
        <f t="shared" si="3"/>
        <v>нд</v>
      </c>
      <c r="Z28" s="148">
        <f t="shared" si="3"/>
        <v>0</v>
      </c>
      <c r="AA28" s="148" t="str">
        <f t="shared" si="3"/>
        <v>нд</v>
      </c>
      <c r="AB28" s="148">
        <f t="shared" si="3"/>
        <v>0</v>
      </c>
      <c r="AC28" s="148" t="str">
        <f t="shared" si="3"/>
        <v>нд</v>
      </c>
      <c r="AD28" s="148">
        <f t="shared" si="3"/>
        <v>0</v>
      </c>
      <c r="AE28" s="148" t="str">
        <f t="shared" si="3"/>
        <v>нд</v>
      </c>
      <c r="AF28" s="148">
        <f t="shared" si="3"/>
        <v>0</v>
      </c>
      <c r="AG28" s="148" t="str">
        <f t="shared" si="3"/>
        <v>нд</v>
      </c>
      <c r="AH28" s="148">
        <f t="shared" si="3"/>
        <v>0</v>
      </c>
      <c r="AI28" s="148" t="str">
        <f t="shared" si="3"/>
        <v>нд</v>
      </c>
      <c r="AJ28" s="148">
        <f t="shared" si="3"/>
        <v>0</v>
      </c>
      <c r="AK28" s="148" t="str">
        <f t="shared" si="3"/>
        <v>нд</v>
      </c>
      <c r="AL28" s="148">
        <f t="shared" si="3"/>
        <v>0</v>
      </c>
      <c r="AM28" s="148" t="str">
        <f t="shared" si="3"/>
        <v>нд</v>
      </c>
      <c r="AN28" s="148">
        <f t="shared" si="3"/>
        <v>0</v>
      </c>
      <c r="AO28" s="148" t="str">
        <f t="shared" si="3"/>
        <v>нд</v>
      </c>
      <c r="AP28" s="148">
        <f t="shared" si="3"/>
        <v>0</v>
      </c>
      <c r="AQ28" s="148" t="str">
        <f t="shared" si="3"/>
        <v>нд</v>
      </c>
      <c r="AR28" s="148">
        <f t="shared" si="3"/>
        <v>0</v>
      </c>
      <c r="AS28" s="148" t="str">
        <f t="shared" si="3"/>
        <v>нд</v>
      </c>
      <c r="AT28" s="148">
        <f t="shared" si="3"/>
        <v>0</v>
      </c>
      <c r="AU28" s="148" t="str">
        <f t="shared" si="3"/>
        <v>нд</v>
      </c>
      <c r="AV28" s="148">
        <f t="shared" si="3"/>
        <v>0</v>
      </c>
      <c r="AW28" s="148" t="str">
        <f t="shared" si="3"/>
        <v>нд</v>
      </c>
      <c r="AX28" s="148">
        <v>1.64256</v>
      </c>
      <c r="AY28" s="148">
        <v>0</v>
      </c>
      <c r="AZ28" s="140">
        <f>'2'!AL26</f>
        <v>10.113609515</v>
      </c>
      <c r="BA28" s="148">
        <v>0</v>
      </c>
      <c r="BB28" s="148">
        <f>BB111</f>
        <v>0</v>
      </c>
      <c r="BC28" s="148" t="str">
        <f>BC111</f>
        <v>нд</v>
      </c>
      <c r="BD28" s="149"/>
      <c r="BE28" s="150"/>
      <c r="BF28" s="150"/>
      <c r="BG28" s="150"/>
      <c r="BH28" s="150"/>
      <c r="BI28" s="150"/>
      <c r="BJ28" s="150"/>
      <c r="BK28" s="150"/>
      <c r="BL28" s="150"/>
      <c r="BM28" s="150"/>
      <c r="BN28" s="150"/>
      <c r="BO28" s="150"/>
      <c r="BP28" s="150"/>
      <c r="BQ28" s="150"/>
      <c r="BR28" s="150"/>
      <c r="BS28" s="150"/>
      <c r="BT28" s="150"/>
      <c r="BU28" s="150"/>
      <c r="BV28" s="150"/>
      <c r="BW28" s="150"/>
      <c r="BX28" s="150"/>
      <c r="BY28" s="150"/>
      <c r="BZ28" s="150"/>
      <c r="CA28" s="150"/>
      <c r="CB28" s="150"/>
      <c r="CC28" s="150"/>
      <c r="CD28" s="150"/>
      <c r="CE28" s="150"/>
      <c r="CF28" s="150"/>
      <c r="CG28" s="150"/>
      <c r="CH28" s="150"/>
      <c r="CI28" s="150"/>
      <c r="CJ28" s="150"/>
      <c r="CK28" s="150"/>
      <c r="CL28" s="150"/>
      <c r="CM28" s="150"/>
      <c r="CN28" s="150"/>
      <c r="CO28" s="150"/>
      <c r="CP28" s="150"/>
      <c r="CQ28" s="150"/>
      <c r="CR28" s="150"/>
      <c r="CS28" s="150"/>
      <c r="CT28" s="150"/>
      <c r="CU28" s="150"/>
      <c r="CV28" s="150"/>
      <c r="CW28" s="150"/>
      <c r="CX28" s="150"/>
      <c r="CY28" s="150"/>
    </row>
    <row r="29" spans="1:103" s="160" customFormat="1" x14ac:dyDescent="0.2">
      <c r="A29" s="154">
        <v>1</v>
      </c>
      <c r="B29" s="156" t="s">
        <v>112</v>
      </c>
      <c r="C29" s="115" t="s">
        <v>98</v>
      </c>
      <c r="D29" s="157" t="s">
        <v>98</v>
      </c>
      <c r="E29" s="115" t="s">
        <v>98</v>
      </c>
      <c r="F29" s="157" t="s">
        <v>98</v>
      </c>
      <c r="G29" s="115" t="s">
        <v>98</v>
      </c>
      <c r="H29" s="157" t="s">
        <v>98</v>
      </c>
      <c r="I29" s="115" t="s">
        <v>98</v>
      </c>
      <c r="J29" s="157" t="s">
        <v>98</v>
      </c>
      <c r="K29" s="115" t="s">
        <v>98</v>
      </c>
      <c r="L29" s="157" t="s">
        <v>98</v>
      </c>
      <c r="M29" s="115" t="s">
        <v>98</v>
      </c>
      <c r="N29" s="157" t="s">
        <v>98</v>
      </c>
      <c r="O29" s="115" t="s">
        <v>98</v>
      </c>
      <c r="P29" s="157" t="s">
        <v>98</v>
      </c>
      <c r="Q29" s="115" t="s">
        <v>98</v>
      </c>
      <c r="R29" s="157" t="s">
        <v>98</v>
      </c>
      <c r="S29" s="115" t="s">
        <v>98</v>
      </c>
      <c r="T29" s="157" t="s">
        <v>98</v>
      </c>
      <c r="U29" s="115" t="s">
        <v>98</v>
      </c>
      <c r="V29" s="157" t="s">
        <v>98</v>
      </c>
      <c r="W29" s="115" t="s">
        <v>98</v>
      </c>
      <c r="X29" s="158" t="s">
        <v>98</v>
      </c>
      <c r="Y29" s="158" t="s">
        <v>98</v>
      </c>
      <c r="Z29" s="158" t="s">
        <v>98</v>
      </c>
      <c r="AA29" s="158" t="s">
        <v>98</v>
      </c>
      <c r="AB29" s="158" t="s">
        <v>98</v>
      </c>
      <c r="AC29" s="158" t="s">
        <v>98</v>
      </c>
      <c r="AD29" s="158" t="s">
        <v>98</v>
      </c>
      <c r="AE29" s="158" t="s">
        <v>98</v>
      </c>
      <c r="AF29" s="158" t="s">
        <v>98</v>
      </c>
      <c r="AG29" s="158" t="s">
        <v>98</v>
      </c>
      <c r="AH29" s="158" t="s">
        <v>98</v>
      </c>
      <c r="AI29" s="158" t="s">
        <v>98</v>
      </c>
      <c r="AJ29" s="158" t="s">
        <v>98</v>
      </c>
      <c r="AK29" s="158" t="s">
        <v>98</v>
      </c>
      <c r="AL29" s="158" t="s">
        <v>98</v>
      </c>
      <c r="AM29" s="158" t="s">
        <v>98</v>
      </c>
      <c r="AN29" s="158" t="s">
        <v>98</v>
      </c>
      <c r="AO29" s="158" t="s">
        <v>98</v>
      </c>
      <c r="AP29" s="158" t="s">
        <v>98</v>
      </c>
      <c r="AQ29" s="158" t="s">
        <v>98</v>
      </c>
      <c r="AR29" s="158" t="s">
        <v>98</v>
      </c>
      <c r="AS29" s="158" t="s">
        <v>98</v>
      </c>
      <c r="AT29" s="158" t="s">
        <v>98</v>
      </c>
      <c r="AU29" s="158" t="s">
        <v>98</v>
      </c>
      <c r="AV29" s="158" t="s">
        <v>98</v>
      </c>
      <c r="AW29" s="158" t="s">
        <v>98</v>
      </c>
      <c r="AX29" s="158" t="s">
        <v>98</v>
      </c>
      <c r="AY29" s="158" t="s">
        <v>98</v>
      </c>
      <c r="AZ29" s="140">
        <f>'2'!AL27</f>
        <v>0</v>
      </c>
      <c r="BA29" s="158" t="s">
        <v>98</v>
      </c>
      <c r="BB29" s="158" t="s">
        <v>98</v>
      </c>
      <c r="BC29" s="158" t="s">
        <v>98</v>
      </c>
      <c r="BD29" s="115"/>
      <c r="BE29" s="159"/>
      <c r="BF29" s="159"/>
      <c r="BG29" s="159"/>
      <c r="BH29" s="159"/>
      <c r="BI29" s="159"/>
      <c r="BJ29" s="159"/>
      <c r="BK29" s="159"/>
      <c r="BL29" s="159"/>
      <c r="BM29" s="159"/>
      <c r="BN29" s="159"/>
      <c r="BO29" s="159"/>
      <c r="BP29" s="159"/>
      <c r="BQ29" s="159"/>
      <c r="BR29" s="159"/>
      <c r="BS29" s="159"/>
      <c r="BT29" s="159"/>
      <c r="BU29" s="159"/>
      <c r="BV29" s="159"/>
      <c r="BW29" s="159"/>
      <c r="BX29" s="159"/>
      <c r="BY29" s="159"/>
      <c r="BZ29" s="159"/>
      <c r="CA29" s="159"/>
      <c r="CB29" s="159"/>
      <c r="CC29" s="159"/>
      <c r="CD29" s="159"/>
      <c r="CE29" s="159"/>
      <c r="CF29" s="159"/>
      <c r="CG29" s="159"/>
      <c r="CH29" s="159"/>
      <c r="CI29" s="159"/>
      <c r="CJ29" s="159"/>
      <c r="CK29" s="159"/>
      <c r="CL29" s="159"/>
      <c r="CM29" s="159"/>
      <c r="CN29" s="159"/>
      <c r="CO29" s="159"/>
      <c r="CP29" s="159"/>
      <c r="CQ29" s="159"/>
      <c r="CR29" s="159"/>
      <c r="CS29" s="159"/>
      <c r="CT29" s="159"/>
      <c r="CU29" s="159"/>
      <c r="CV29" s="159"/>
      <c r="CW29" s="159"/>
      <c r="CX29" s="159"/>
      <c r="CY29" s="159"/>
    </row>
    <row r="30" spans="1:103" s="168" customFormat="1" ht="38.25" x14ac:dyDescent="0.2">
      <c r="A30" s="161" t="s">
        <v>113</v>
      </c>
      <c r="B30" s="162" t="s">
        <v>114</v>
      </c>
      <c r="C30" s="163" t="s">
        <v>98</v>
      </c>
      <c r="D30" s="164">
        <f>D31+D33+D34</f>
        <v>0</v>
      </c>
      <c r="E30" s="163" t="s">
        <v>98</v>
      </c>
      <c r="F30" s="164">
        <f>F31+F33+F34</f>
        <v>0</v>
      </c>
      <c r="G30" s="163" t="s">
        <v>98</v>
      </c>
      <c r="H30" s="164">
        <f>H31+H33+H34</f>
        <v>0</v>
      </c>
      <c r="I30" s="163" t="s">
        <v>98</v>
      </c>
      <c r="J30" s="164">
        <f>J31+J33+J34</f>
        <v>0</v>
      </c>
      <c r="K30" s="163" t="s">
        <v>98</v>
      </c>
      <c r="L30" s="164">
        <f>L31+L33+L34</f>
        <v>0</v>
      </c>
      <c r="M30" s="163" t="s">
        <v>98</v>
      </c>
      <c r="N30" s="164">
        <f>N31+N33+N34</f>
        <v>0</v>
      </c>
      <c r="O30" s="163" t="s">
        <v>98</v>
      </c>
      <c r="P30" s="164">
        <f>P31+P33+P34</f>
        <v>0</v>
      </c>
      <c r="Q30" s="163" t="s">
        <v>98</v>
      </c>
      <c r="R30" s="164">
        <f>R31+R33+R34</f>
        <v>0</v>
      </c>
      <c r="S30" s="163" t="s">
        <v>98</v>
      </c>
      <c r="T30" s="164">
        <f>T31+T33+T34</f>
        <v>0</v>
      </c>
      <c r="U30" s="163" t="s">
        <v>98</v>
      </c>
      <c r="V30" s="164">
        <f>V31+V33+V34</f>
        <v>0</v>
      </c>
      <c r="W30" s="163" t="s">
        <v>98</v>
      </c>
      <c r="X30" s="165">
        <f>X31+X33+X34</f>
        <v>0</v>
      </c>
      <c r="Y30" s="165" t="s">
        <v>98</v>
      </c>
      <c r="Z30" s="165">
        <f>Z31+Z33+Z34</f>
        <v>0</v>
      </c>
      <c r="AA30" s="165" t="s">
        <v>98</v>
      </c>
      <c r="AB30" s="165">
        <f>AB31+AB33+AB34</f>
        <v>0</v>
      </c>
      <c r="AC30" s="165" t="s">
        <v>98</v>
      </c>
      <c r="AD30" s="165">
        <f>AD31+AD33+AD34</f>
        <v>0</v>
      </c>
      <c r="AE30" s="165" t="s">
        <v>98</v>
      </c>
      <c r="AF30" s="165">
        <f>AF31+AF33+AF34</f>
        <v>0</v>
      </c>
      <c r="AG30" s="165" t="s">
        <v>98</v>
      </c>
      <c r="AH30" s="165">
        <f>AH31+AH33+AH34</f>
        <v>0</v>
      </c>
      <c r="AI30" s="165" t="s">
        <v>98</v>
      </c>
      <c r="AJ30" s="165">
        <f>AJ31+AJ33+AJ34</f>
        <v>0</v>
      </c>
      <c r="AK30" s="165" t="s">
        <v>98</v>
      </c>
      <c r="AL30" s="165">
        <f>AL31+AL33+AL34</f>
        <v>0</v>
      </c>
      <c r="AM30" s="165" t="s">
        <v>98</v>
      </c>
      <c r="AN30" s="165">
        <f>AN31+AN33+AN34</f>
        <v>0</v>
      </c>
      <c r="AO30" s="165" t="s">
        <v>98</v>
      </c>
      <c r="AP30" s="165">
        <f>AP31+AP33+AP34</f>
        <v>0</v>
      </c>
      <c r="AQ30" s="165" t="s">
        <v>98</v>
      </c>
      <c r="AR30" s="165">
        <f>AR31+AR33+AR34</f>
        <v>0</v>
      </c>
      <c r="AS30" s="165" t="s">
        <v>98</v>
      </c>
      <c r="AT30" s="165">
        <f>AT31+AT33+AT34</f>
        <v>0</v>
      </c>
      <c r="AU30" s="165" t="s">
        <v>98</v>
      </c>
      <c r="AV30" s="165">
        <f>AV31+AV33+AV34</f>
        <v>0</v>
      </c>
      <c r="AW30" s="165" t="s">
        <v>98</v>
      </c>
      <c r="AX30" s="165" t="s">
        <v>98</v>
      </c>
      <c r="AY30" s="165">
        <v>0</v>
      </c>
      <c r="AZ30" s="165">
        <f>'2'!AL28</f>
        <v>2.5242308736074124</v>
      </c>
      <c r="BA30" s="165">
        <v>0</v>
      </c>
      <c r="BB30" s="165">
        <f>BB31+BB33+BB34</f>
        <v>0</v>
      </c>
      <c r="BC30" s="165" t="s">
        <v>98</v>
      </c>
      <c r="BD30" s="166"/>
      <c r="BE30" s="167"/>
      <c r="BF30" s="167"/>
      <c r="BG30" s="167"/>
      <c r="BH30" s="167"/>
      <c r="BI30" s="167"/>
      <c r="BJ30" s="167"/>
      <c r="BK30" s="167"/>
      <c r="BL30" s="167"/>
      <c r="BM30" s="167"/>
      <c r="BN30" s="167"/>
      <c r="BO30" s="167"/>
      <c r="BP30" s="167"/>
      <c r="BQ30" s="167"/>
      <c r="BR30" s="167"/>
      <c r="BS30" s="167"/>
      <c r="BT30" s="167"/>
      <c r="BU30" s="167"/>
      <c r="BV30" s="167"/>
      <c r="BW30" s="167"/>
      <c r="BX30" s="167"/>
      <c r="BY30" s="167"/>
      <c r="BZ30" s="167"/>
      <c r="CA30" s="167"/>
      <c r="CB30" s="167"/>
      <c r="CC30" s="167"/>
      <c r="CD30" s="167"/>
      <c r="CE30" s="167"/>
      <c r="CF30" s="167"/>
      <c r="CG30" s="167"/>
      <c r="CH30" s="167"/>
      <c r="CI30" s="167"/>
      <c r="CJ30" s="167"/>
      <c r="CK30" s="167"/>
      <c r="CL30" s="167"/>
      <c r="CM30" s="167"/>
      <c r="CN30" s="167"/>
      <c r="CO30" s="167"/>
      <c r="CP30" s="167"/>
      <c r="CQ30" s="167"/>
      <c r="CR30" s="167"/>
      <c r="CS30" s="167"/>
      <c r="CT30" s="167"/>
      <c r="CU30" s="167"/>
      <c r="CV30" s="167"/>
      <c r="CW30" s="167"/>
      <c r="CX30" s="167"/>
      <c r="CY30" s="167"/>
    </row>
    <row r="31" spans="1:103" s="160" customFormat="1" ht="51" x14ac:dyDescent="0.2">
      <c r="A31" s="154" t="s">
        <v>115</v>
      </c>
      <c r="B31" s="155" t="s">
        <v>116</v>
      </c>
      <c r="C31" s="115" t="s">
        <v>98</v>
      </c>
      <c r="D31" s="157">
        <v>0</v>
      </c>
      <c r="E31" s="115" t="s">
        <v>98</v>
      </c>
      <c r="F31" s="157">
        <v>0</v>
      </c>
      <c r="G31" s="115" t="s">
        <v>98</v>
      </c>
      <c r="H31" s="157">
        <v>0</v>
      </c>
      <c r="I31" s="115" t="s">
        <v>98</v>
      </c>
      <c r="J31" s="157">
        <v>0</v>
      </c>
      <c r="K31" s="115" t="s">
        <v>98</v>
      </c>
      <c r="L31" s="157">
        <v>0</v>
      </c>
      <c r="M31" s="115" t="s">
        <v>98</v>
      </c>
      <c r="N31" s="157">
        <v>0</v>
      </c>
      <c r="O31" s="115" t="s">
        <v>98</v>
      </c>
      <c r="P31" s="157">
        <v>0</v>
      </c>
      <c r="Q31" s="115" t="s">
        <v>98</v>
      </c>
      <c r="R31" s="157">
        <v>0</v>
      </c>
      <c r="S31" s="115" t="s">
        <v>98</v>
      </c>
      <c r="T31" s="157">
        <v>0</v>
      </c>
      <c r="U31" s="115" t="s">
        <v>98</v>
      </c>
      <c r="V31" s="157">
        <v>0</v>
      </c>
      <c r="W31" s="115" t="s">
        <v>98</v>
      </c>
      <c r="X31" s="158">
        <v>0</v>
      </c>
      <c r="Y31" s="158" t="s">
        <v>98</v>
      </c>
      <c r="Z31" s="158">
        <v>0</v>
      </c>
      <c r="AA31" s="158" t="s">
        <v>98</v>
      </c>
      <c r="AB31" s="158">
        <v>0</v>
      </c>
      <c r="AC31" s="158" t="s">
        <v>98</v>
      </c>
      <c r="AD31" s="158">
        <v>0</v>
      </c>
      <c r="AE31" s="158" t="s">
        <v>98</v>
      </c>
      <c r="AF31" s="158">
        <v>0</v>
      </c>
      <c r="AG31" s="158" t="s">
        <v>98</v>
      </c>
      <c r="AH31" s="158">
        <v>0</v>
      </c>
      <c r="AI31" s="158" t="s">
        <v>98</v>
      </c>
      <c r="AJ31" s="158">
        <v>0</v>
      </c>
      <c r="AK31" s="158" t="s">
        <v>98</v>
      </c>
      <c r="AL31" s="158">
        <v>0</v>
      </c>
      <c r="AM31" s="158" t="s">
        <v>98</v>
      </c>
      <c r="AN31" s="158">
        <v>0</v>
      </c>
      <c r="AO31" s="158" t="s">
        <v>98</v>
      </c>
      <c r="AP31" s="158">
        <v>0</v>
      </c>
      <c r="AQ31" s="158" t="s">
        <v>98</v>
      </c>
      <c r="AR31" s="158">
        <v>0</v>
      </c>
      <c r="AS31" s="158" t="s">
        <v>98</v>
      </c>
      <c r="AT31" s="158">
        <v>0</v>
      </c>
      <c r="AU31" s="158" t="s">
        <v>98</v>
      </c>
      <c r="AV31" s="158">
        <v>0</v>
      </c>
      <c r="AW31" s="158" t="s">
        <v>98</v>
      </c>
      <c r="AX31" s="158" t="s">
        <v>98</v>
      </c>
      <c r="AY31" s="158">
        <v>0</v>
      </c>
      <c r="AZ31" s="140">
        <f>'2'!AL29</f>
        <v>2.5242308736074124</v>
      </c>
      <c r="BA31" s="158">
        <v>0</v>
      </c>
      <c r="BB31" s="158">
        <v>0</v>
      </c>
      <c r="BC31" s="158" t="s">
        <v>98</v>
      </c>
      <c r="BD31" s="159"/>
      <c r="BE31" s="159"/>
      <c r="BF31" s="159"/>
      <c r="BG31" s="159"/>
      <c r="BH31" s="159"/>
      <c r="BI31" s="159"/>
      <c r="BJ31" s="159"/>
      <c r="BK31" s="159"/>
      <c r="BL31" s="159"/>
      <c r="BM31" s="159"/>
      <c r="BN31" s="159"/>
      <c r="BO31" s="159"/>
      <c r="BP31" s="159"/>
      <c r="BQ31" s="159"/>
      <c r="BR31" s="159"/>
      <c r="BS31" s="159"/>
      <c r="BT31" s="159"/>
      <c r="BU31" s="159"/>
      <c r="BV31" s="159"/>
      <c r="BW31" s="159"/>
      <c r="BX31" s="159"/>
      <c r="BY31" s="159"/>
      <c r="BZ31" s="159"/>
      <c r="CA31" s="159"/>
      <c r="CB31" s="159"/>
      <c r="CC31" s="159"/>
      <c r="CD31" s="159"/>
      <c r="CE31" s="159"/>
      <c r="CF31" s="159"/>
      <c r="CG31" s="159"/>
      <c r="CH31" s="159"/>
      <c r="CI31" s="159"/>
      <c r="CJ31" s="159"/>
      <c r="CK31" s="159"/>
      <c r="CL31" s="159"/>
      <c r="CM31" s="159"/>
      <c r="CN31" s="159"/>
      <c r="CO31" s="159"/>
      <c r="CP31" s="159"/>
      <c r="CQ31" s="159"/>
      <c r="CR31" s="159"/>
      <c r="CS31" s="159"/>
      <c r="CT31" s="159"/>
      <c r="CU31" s="159"/>
      <c r="CV31" s="159"/>
      <c r="CW31" s="159"/>
      <c r="CX31" s="159"/>
      <c r="CY31" s="159"/>
    </row>
    <row r="32" spans="1:103" s="160" customFormat="1" ht="114.75" x14ac:dyDescent="0.2">
      <c r="A32" s="169" t="s">
        <v>117</v>
      </c>
      <c r="B32" s="170" t="s">
        <v>118</v>
      </c>
      <c r="C32" s="171" t="s">
        <v>119</v>
      </c>
      <c r="D32" s="157">
        <v>2.5000000000000001E-2</v>
      </c>
      <c r="E32" s="115" t="s">
        <v>98</v>
      </c>
      <c r="F32" s="157">
        <v>0</v>
      </c>
      <c r="G32" s="115" t="s">
        <v>98</v>
      </c>
      <c r="H32" s="157">
        <v>0</v>
      </c>
      <c r="I32" s="115" t="s">
        <v>98</v>
      </c>
      <c r="J32" s="157">
        <v>0</v>
      </c>
      <c r="K32" s="115" t="s">
        <v>98</v>
      </c>
      <c r="L32" s="157">
        <v>1.5</v>
      </c>
      <c r="M32" s="115" t="s">
        <v>98</v>
      </c>
      <c r="N32" s="157">
        <v>0</v>
      </c>
      <c r="O32" s="115" t="s">
        <v>98</v>
      </c>
      <c r="P32" s="157">
        <v>0</v>
      </c>
      <c r="Q32" s="115" t="s">
        <v>98</v>
      </c>
      <c r="R32" s="157">
        <v>0</v>
      </c>
      <c r="S32" s="115" t="s">
        <v>98</v>
      </c>
      <c r="T32" s="157">
        <v>0</v>
      </c>
      <c r="U32" s="115" t="s">
        <v>98</v>
      </c>
      <c r="V32" s="157">
        <v>0</v>
      </c>
      <c r="W32" s="115" t="s">
        <v>98</v>
      </c>
      <c r="X32" s="158">
        <v>0</v>
      </c>
      <c r="Y32" s="158" t="s">
        <v>98</v>
      </c>
      <c r="Z32" s="158">
        <v>0</v>
      </c>
      <c r="AA32" s="158" t="s">
        <v>98</v>
      </c>
      <c r="AB32" s="158">
        <v>0</v>
      </c>
      <c r="AC32" s="158" t="s">
        <v>98</v>
      </c>
      <c r="AD32" s="158">
        <v>0</v>
      </c>
      <c r="AE32" s="158" t="s">
        <v>98</v>
      </c>
      <c r="AF32" s="158">
        <v>0</v>
      </c>
      <c r="AG32" s="158" t="s">
        <v>98</v>
      </c>
      <c r="AH32" s="158">
        <v>0</v>
      </c>
      <c r="AI32" s="158" t="s">
        <v>98</v>
      </c>
      <c r="AJ32" s="158">
        <v>0</v>
      </c>
      <c r="AK32" s="158" t="s">
        <v>98</v>
      </c>
      <c r="AL32" s="158">
        <v>0</v>
      </c>
      <c r="AM32" s="158" t="s">
        <v>98</v>
      </c>
      <c r="AN32" s="158">
        <v>0</v>
      </c>
      <c r="AO32" s="158" t="s">
        <v>98</v>
      </c>
      <c r="AP32" s="158">
        <v>0</v>
      </c>
      <c r="AQ32" s="158" t="s">
        <v>98</v>
      </c>
      <c r="AR32" s="158">
        <v>0</v>
      </c>
      <c r="AS32" s="158" t="s">
        <v>98</v>
      </c>
      <c r="AT32" s="158">
        <v>0</v>
      </c>
      <c r="AU32" s="158" t="s">
        <v>98</v>
      </c>
      <c r="AV32" s="158">
        <v>0</v>
      </c>
      <c r="AW32" s="158" t="s">
        <v>98</v>
      </c>
      <c r="AX32" s="158" t="s">
        <v>98</v>
      </c>
      <c r="AY32" s="158">
        <v>0</v>
      </c>
      <c r="AZ32" s="140">
        <f>'2'!AL30</f>
        <v>2.5242308736074124</v>
      </c>
      <c r="BA32" s="158">
        <v>0</v>
      </c>
      <c r="BB32" s="158">
        <v>0</v>
      </c>
      <c r="BC32" s="158" t="s">
        <v>98</v>
      </c>
      <c r="BD32" s="159"/>
      <c r="BE32" s="159"/>
      <c r="BF32" s="159"/>
      <c r="BG32" s="159"/>
      <c r="BH32" s="159"/>
      <c r="BI32" s="159"/>
      <c r="BJ32" s="159"/>
      <c r="BK32" s="159"/>
      <c r="BL32" s="159"/>
      <c r="BM32" s="159"/>
      <c r="BN32" s="159"/>
      <c r="BO32" s="159"/>
      <c r="BP32" s="159"/>
      <c r="BQ32" s="159"/>
      <c r="BR32" s="159"/>
      <c r="BS32" s="159"/>
      <c r="BT32" s="159"/>
      <c r="BU32" s="159"/>
      <c r="BV32" s="159"/>
      <c r="BW32" s="159"/>
      <c r="BX32" s="159"/>
      <c r="BY32" s="159"/>
      <c r="BZ32" s="159"/>
      <c r="CA32" s="159"/>
      <c r="CB32" s="159"/>
      <c r="CC32" s="159"/>
      <c r="CD32" s="159"/>
      <c r="CE32" s="159"/>
      <c r="CF32" s="159"/>
      <c r="CG32" s="159"/>
      <c r="CH32" s="159"/>
      <c r="CI32" s="159"/>
      <c r="CJ32" s="159"/>
      <c r="CK32" s="159"/>
      <c r="CL32" s="159"/>
      <c r="CM32" s="159"/>
      <c r="CN32" s="159"/>
      <c r="CO32" s="159"/>
      <c r="CP32" s="159"/>
      <c r="CQ32" s="159"/>
      <c r="CR32" s="159"/>
      <c r="CS32" s="159"/>
      <c r="CT32" s="159"/>
      <c r="CU32" s="159"/>
      <c r="CV32" s="159"/>
      <c r="CW32" s="159"/>
      <c r="CX32" s="159"/>
      <c r="CY32" s="159"/>
    </row>
    <row r="33" spans="1:103" s="160" customFormat="1" ht="51" x14ac:dyDescent="0.2">
      <c r="A33" s="154" t="s">
        <v>120</v>
      </c>
      <c r="B33" s="155" t="s">
        <v>121</v>
      </c>
      <c r="C33" s="115" t="s">
        <v>98</v>
      </c>
      <c r="D33" s="157">
        <v>0</v>
      </c>
      <c r="E33" s="115" t="s">
        <v>98</v>
      </c>
      <c r="F33" s="157">
        <v>0</v>
      </c>
      <c r="G33" s="115" t="s">
        <v>98</v>
      </c>
      <c r="H33" s="157">
        <v>0</v>
      </c>
      <c r="I33" s="115" t="s">
        <v>98</v>
      </c>
      <c r="J33" s="157">
        <v>0</v>
      </c>
      <c r="K33" s="115" t="s">
        <v>98</v>
      </c>
      <c r="L33" s="157">
        <v>0</v>
      </c>
      <c r="M33" s="115" t="s">
        <v>98</v>
      </c>
      <c r="N33" s="157">
        <v>0</v>
      </c>
      <c r="O33" s="115" t="s">
        <v>98</v>
      </c>
      <c r="P33" s="157">
        <v>0</v>
      </c>
      <c r="Q33" s="115" t="s">
        <v>98</v>
      </c>
      <c r="R33" s="157">
        <v>0</v>
      </c>
      <c r="S33" s="115" t="s">
        <v>98</v>
      </c>
      <c r="T33" s="157">
        <v>0</v>
      </c>
      <c r="U33" s="115" t="s">
        <v>98</v>
      </c>
      <c r="V33" s="157">
        <v>0</v>
      </c>
      <c r="W33" s="115" t="s">
        <v>98</v>
      </c>
      <c r="X33" s="158">
        <v>0</v>
      </c>
      <c r="Y33" s="158" t="s">
        <v>98</v>
      </c>
      <c r="Z33" s="158">
        <v>0</v>
      </c>
      <c r="AA33" s="158" t="s">
        <v>98</v>
      </c>
      <c r="AB33" s="158">
        <v>0</v>
      </c>
      <c r="AC33" s="158" t="s">
        <v>98</v>
      </c>
      <c r="AD33" s="158">
        <v>0</v>
      </c>
      <c r="AE33" s="158" t="s">
        <v>98</v>
      </c>
      <c r="AF33" s="158">
        <v>0</v>
      </c>
      <c r="AG33" s="158" t="s">
        <v>98</v>
      </c>
      <c r="AH33" s="158">
        <v>0</v>
      </c>
      <c r="AI33" s="158" t="s">
        <v>98</v>
      </c>
      <c r="AJ33" s="158">
        <v>0</v>
      </c>
      <c r="AK33" s="158" t="s">
        <v>98</v>
      </c>
      <c r="AL33" s="158">
        <v>0</v>
      </c>
      <c r="AM33" s="158" t="s">
        <v>98</v>
      </c>
      <c r="AN33" s="158">
        <v>0</v>
      </c>
      <c r="AO33" s="158" t="s">
        <v>98</v>
      </c>
      <c r="AP33" s="158">
        <v>0</v>
      </c>
      <c r="AQ33" s="158" t="s">
        <v>98</v>
      </c>
      <c r="AR33" s="158">
        <v>0</v>
      </c>
      <c r="AS33" s="158" t="s">
        <v>98</v>
      </c>
      <c r="AT33" s="158">
        <v>0</v>
      </c>
      <c r="AU33" s="158" t="s">
        <v>98</v>
      </c>
      <c r="AV33" s="158">
        <v>0</v>
      </c>
      <c r="AW33" s="158" t="s">
        <v>98</v>
      </c>
      <c r="AX33" s="158" t="s">
        <v>98</v>
      </c>
      <c r="AY33" s="158">
        <v>0</v>
      </c>
      <c r="AZ33" s="140">
        <f>'2'!AL31</f>
        <v>0</v>
      </c>
      <c r="BA33" s="158">
        <v>0</v>
      </c>
      <c r="BB33" s="158">
        <v>0</v>
      </c>
      <c r="BC33" s="158" t="s">
        <v>98</v>
      </c>
      <c r="BD33" s="159"/>
      <c r="BE33" s="159"/>
      <c r="BF33" s="159"/>
      <c r="BG33" s="159"/>
      <c r="BH33" s="159"/>
      <c r="BI33" s="159"/>
      <c r="BJ33" s="159"/>
      <c r="BK33" s="159"/>
      <c r="BL33" s="159"/>
      <c r="BM33" s="159"/>
      <c r="BN33" s="159"/>
      <c r="BO33" s="159"/>
      <c r="BP33" s="159"/>
      <c r="BQ33" s="159"/>
      <c r="BR33" s="159"/>
      <c r="BS33" s="159"/>
      <c r="BT33" s="159"/>
      <c r="BU33" s="159"/>
      <c r="BV33" s="159"/>
      <c r="BW33" s="159"/>
      <c r="BX33" s="159"/>
      <c r="BY33" s="159"/>
      <c r="BZ33" s="159"/>
      <c r="CA33" s="159"/>
      <c r="CB33" s="159"/>
      <c r="CC33" s="159"/>
      <c r="CD33" s="159"/>
      <c r="CE33" s="159"/>
      <c r="CF33" s="159"/>
      <c r="CG33" s="159"/>
      <c r="CH33" s="159"/>
      <c r="CI33" s="159"/>
      <c r="CJ33" s="159"/>
      <c r="CK33" s="159"/>
      <c r="CL33" s="159"/>
      <c r="CM33" s="159"/>
      <c r="CN33" s="159"/>
      <c r="CO33" s="159"/>
      <c r="CP33" s="159"/>
      <c r="CQ33" s="159"/>
      <c r="CR33" s="159"/>
      <c r="CS33" s="159"/>
      <c r="CT33" s="159"/>
      <c r="CU33" s="159"/>
      <c r="CV33" s="159"/>
      <c r="CW33" s="159"/>
      <c r="CX33" s="159"/>
      <c r="CY33" s="159"/>
    </row>
    <row r="34" spans="1:103" s="160" customFormat="1" ht="38.25" x14ac:dyDescent="0.2">
      <c r="A34" s="154" t="s">
        <v>122</v>
      </c>
      <c r="B34" s="155" t="s">
        <v>123</v>
      </c>
      <c r="C34" s="115" t="s">
        <v>98</v>
      </c>
      <c r="D34" s="157">
        <v>0</v>
      </c>
      <c r="E34" s="115" t="s">
        <v>98</v>
      </c>
      <c r="F34" s="157">
        <v>0</v>
      </c>
      <c r="G34" s="115" t="s">
        <v>98</v>
      </c>
      <c r="H34" s="157">
        <v>0</v>
      </c>
      <c r="I34" s="115" t="s">
        <v>98</v>
      </c>
      <c r="J34" s="157">
        <v>0</v>
      </c>
      <c r="K34" s="115" t="s">
        <v>98</v>
      </c>
      <c r="L34" s="157">
        <v>0</v>
      </c>
      <c r="M34" s="115" t="s">
        <v>98</v>
      </c>
      <c r="N34" s="157">
        <v>0</v>
      </c>
      <c r="O34" s="115" t="s">
        <v>98</v>
      </c>
      <c r="P34" s="157">
        <v>0</v>
      </c>
      <c r="Q34" s="115" t="s">
        <v>98</v>
      </c>
      <c r="R34" s="157">
        <v>0</v>
      </c>
      <c r="S34" s="115" t="s">
        <v>98</v>
      </c>
      <c r="T34" s="157">
        <v>0</v>
      </c>
      <c r="U34" s="115" t="s">
        <v>98</v>
      </c>
      <c r="V34" s="157">
        <v>0</v>
      </c>
      <c r="W34" s="115" t="s">
        <v>98</v>
      </c>
      <c r="X34" s="158">
        <v>0</v>
      </c>
      <c r="Y34" s="158" t="s">
        <v>98</v>
      </c>
      <c r="Z34" s="158">
        <v>0</v>
      </c>
      <c r="AA34" s="158" t="s">
        <v>98</v>
      </c>
      <c r="AB34" s="158">
        <v>0</v>
      </c>
      <c r="AC34" s="158" t="s">
        <v>98</v>
      </c>
      <c r="AD34" s="158">
        <v>0</v>
      </c>
      <c r="AE34" s="158" t="s">
        <v>98</v>
      </c>
      <c r="AF34" s="158">
        <v>0</v>
      </c>
      <c r="AG34" s="158" t="s">
        <v>98</v>
      </c>
      <c r="AH34" s="158">
        <v>0</v>
      </c>
      <c r="AI34" s="158" t="s">
        <v>98</v>
      </c>
      <c r="AJ34" s="158">
        <v>0</v>
      </c>
      <c r="AK34" s="158" t="s">
        <v>98</v>
      </c>
      <c r="AL34" s="158">
        <v>0</v>
      </c>
      <c r="AM34" s="158" t="s">
        <v>98</v>
      </c>
      <c r="AN34" s="158">
        <v>0</v>
      </c>
      <c r="AO34" s="158" t="s">
        <v>98</v>
      </c>
      <c r="AP34" s="158">
        <v>0</v>
      </c>
      <c r="AQ34" s="158" t="s">
        <v>98</v>
      </c>
      <c r="AR34" s="158">
        <v>0</v>
      </c>
      <c r="AS34" s="158" t="s">
        <v>98</v>
      </c>
      <c r="AT34" s="158">
        <v>0</v>
      </c>
      <c r="AU34" s="158" t="s">
        <v>98</v>
      </c>
      <c r="AV34" s="158">
        <v>0</v>
      </c>
      <c r="AW34" s="158" t="s">
        <v>98</v>
      </c>
      <c r="AX34" s="158" t="s">
        <v>98</v>
      </c>
      <c r="AY34" s="158">
        <v>0</v>
      </c>
      <c r="AZ34" s="140">
        <f>'2'!AL32</f>
        <v>0</v>
      </c>
      <c r="BA34" s="158">
        <v>0</v>
      </c>
      <c r="BB34" s="158">
        <v>0</v>
      </c>
      <c r="BC34" s="158" t="s">
        <v>98</v>
      </c>
      <c r="BD34" s="159"/>
      <c r="BE34" s="159"/>
      <c r="BF34" s="159"/>
      <c r="BG34" s="159"/>
      <c r="BH34" s="159"/>
      <c r="BI34" s="159"/>
      <c r="BJ34" s="159"/>
      <c r="BK34" s="159"/>
      <c r="BL34" s="159"/>
      <c r="BM34" s="159"/>
      <c r="BN34" s="159"/>
      <c r="BO34" s="159"/>
      <c r="BP34" s="159"/>
      <c r="BQ34" s="159"/>
      <c r="BR34" s="159"/>
      <c r="BS34" s="159"/>
      <c r="BT34" s="159"/>
      <c r="BU34" s="159"/>
      <c r="BV34" s="159"/>
      <c r="BW34" s="159"/>
      <c r="BX34" s="159"/>
      <c r="BY34" s="159"/>
      <c r="BZ34" s="159"/>
      <c r="CA34" s="159"/>
      <c r="CB34" s="159"/>
      <c r="CC34" s="159"/>
      <c r="CD34" s="159"/>
      <c r="CE34" s="159"/>
      <c r="CF34" s="159"/>
      <c r="CG34" s="159"/>
      <c r="CH34" s="159"/>
      <c r="CI34" s="159"/>
      <c r="CJ34" s="159"/>
      <c r="CK34" s="159"/>
      <c r="CL34" s="159"/>
      <c r="CM34" s="159"/>
      <c r="CN34" s="159"/>
      <c r="CO34" s="159"/>
      <c r="CP34" s="159"/>
      <c r="CQ34" s="159"/>
      <c r="CR34" s="159"/>
      <c r="CS34" s="159"/>
      <c r="CT34" s="159"/>
      <c r="CU34" s="159"/>
      <c r="CV34" s="159"/>
      <c r="CW34" s="159"/>
      <c r="CX34" s="159"/>
      <c r="CY34" s="159"/>
    </row>
    <row r="35" spans="1:103" s="160" customFormat="1" ht="38.25" x14ac:dyDescent="0.2">
      <c r="A35" s="172" t="s">
        <v>124</v>
      </c>
      <c r="B35" s="155" t="s">
        <v>125</v>
      </c>
      <c r="C35" s="115" t="s">
        <v>98</v>
      </c>
      <c r="D35" s="157">
        <f>SUM(D36+D37)</f>
        <v>0</v>
      </c>
      <c r="E35" s="115" t="s">
        <v>98</v>
      </c>
      <c r="F35" s="157">
        <f>SUM(F36+F37)</f>
        <v>0</v>
      </c>
      <c r="G35" s="115" t="s">
        <v>98</v>
      </c>
      <c r="H35" s="157">
        <f>SUM(H36+H37)</f>
        <v>0</v>
      </c>
      <c r="I35" s="115" t="s">
        <v>98</v>
      </c>
      <c r="J35" s="157">
        <f>SUM(J36+J37)</f>
        <v>0</v>
      </c>
      <c r="K35" s="115" t="s">
        <v>98</v>
      </c>
      <c r="L35" s="157">
        <f>SUM(L36+L37)</f>
        <v>0</v>
      </c>
      <c r="M35" s="115" t="s">
        <v>98</v>
      </c>
      <c r="N35" s="157">
        <f>SUM(N36+N37)</f>
        <v>0</v>
      </c>
      <c r="O35" s="115" t="s">
        <v>98</v>
      </c>
      <c r="P35" s="157">
        <f>SUM(P36+P37)</f>
        <v>0</v>
      </c>
      <c r="Q35" s="115" t="s">
        <v>98</v>
      </c>
      <c r="R35" s="157">
        <f>SUM(R36+R37)</f>
        <v>0</v>
      </c>
      <c r="S35" s="115" t="s">
        <v>98</v>
      </c>
      <c r="T35" s="157">
        <f>SUM(T36+T37)</f>
        <v>0</v>
      </c>
      <c r="U35" s="115" t="s">
        <v>98</v>
      </c>
      <c r="V35" s="157">
        <f>SUM(V36+V37)</f>
        <v>0</v>
      </c>
      <c r="W35" s="115" t="s">
        <v>98</v>
      </c>
      <c r="X35" s="158">
        <f>SUM(X36+X37)</f>
        <v>0</v>
      </c>
      <c r="Y35" s="158" t="s">
        <v>98</v>
      </c>
      <c r="Z35" s="158">
        <f>SUM(Z36+Z37)</f>
        <v>0</v>
      </c>
      <c r="AA35" s="158" t="s">
        <v>98</v>
      </c>
      <c r="AB35" s="158">
        <f>SUM(AB36+AB37)</f>
        <v>0</v>
      </c>
      <c r="AC35" s="158" t="s">
        <v>98</v>
      </c>
      <c r="AD35" s="158">
        <f>SUM(AD36+AD37)</f>
        <v>0</v>
      </c>
      <c r="AE35" s="158" t="s">
        <v>98</v>
      </c>
      <c r="AF35" s="158">
        <f>SUM(AF36+AF37)</f>
        <v>0</v>
      </c>
      <c r="AG35" s="158" t="s">
        <v>98</v>
      </c>
      <c r="AH35" s="158">
        <f>SUM(AH36+AH37)</f>
        <v>0</v>
      </c>
      <c r="AI35" s="158" t="s">
        <v>98</v>
      </c>
      <c r="AJ35" s="158">
        <f>SUM(AJ36+AJ37)</f>
        <v>0</v>
      </c>
      <c r="AK35" s="158" t="s">
        <v>98</v>
      </c>
      <c r="AL35" s="158">
        <f>SUM(AL36+AL37)</f>
        <v>0</v>
      </c>
      <c r="AM35" s="158" t="s">
        <v>98</v>
      </c>
      <c r="AN35" s="158">
        <f>SUM(AN36+AN37)</f>
        <v>0</v>
      </c>
      <c r="AO35" s="158" t="s">
        <v>98</v>
      </c>
      <c r="AP35" s="158">
        <f>SUM(AP36+AP37)</f>
        <v>0</v>
      </c>
      <c r="AQ35" s="158" t="s">
        <v>98</v>
      </c>
      <c r="AR35" s="158">
        <f>SUM(AR36+AR37)</f>
        <v>0</v>
      </c>
      <c r="AS35" s="158" t="s">
        <v>98</v>
      </c>
      <c r="AT35" s="158">
        <f>SUM(AT36+AT37)</f>
        <v>0</v>
      </c>
      <c r="AU35" s="158" t="s">
        <v>98</v>
      </c>
      <c r="AV35" s="158">
        <f>SUM(AV36+AV37)</f>
        <v>0</v>
      </c>
      <c r="AW35" s="158" t="s">
        <v>98</v>
      </c>
      <c r="AX35" s="158" t="s">
        <v>98</v>
      </c>
      <c r="AY35" s="158">
        <v>0</v>
      </c>
      <c r="AZ35" s="140">
        <f>'2'!AL33</f>
        <v>0</v>
      </c>
      <c r="BA35" s="158">
        <v>0</v>
      </c>
      <c r="BB35" s="158">
        <f>SUM(BB36+BB37)</f>
        <v>0</v>
      </c>
      <c r="BC35" s="158" t="s">
        <v>98</v>
      </c>
      <c r="BD35" s="159"/>
      <c r="BE35" s="159"/>
      <c r="BF35" s="159"/>
      <c r="BG35" s="159"/>
      <c r="BH35" s="159"/>
      <c r="BI35" s="159"/>
      <c r="BJ35" s="159"/>
      <c r="BK35" s="159"/>
      <c r="BL35" s="159"/>
      <c r="BM35" s="159"/>
      <c r="BN35" s="159"/>
      <c r="BO35" s="159"/>
      <c r="BP35" s="159"/>
      <c r="BQ35" s="159"/>
      <c r="BR35" s="159"/>
      <c r="BS35" s="159"/>
      <c r="BT35" s="159"/>
      <c r="BU35" s="159"/>
      <c r="BV35" s="159"/>
      <c r="BW35" s="159"/>
      <c r="BX35" s="159"/>
      <c r="BY35" s="159"/>
      <c r="BZ35" s="159"/>
      <c r="CA35" s="159"/>
      <c r="CB35" s="159"/>
      <c r="CC35" s="159"/>
      <c r="CD35" s="159"/>
      <c r="CE35" s="159"/>
      <c r="CF35" s="159"/>
      <c r="CG35" s="159"/>
      <c r="CH35" s="159"/>
      <c r="CI35" s="159"/>
      <c r="CJ35" s="159"/>
      <c r="CK35" s="159"/>
      <c r="CL35" s="159"/>
      <c r="CM35" s="159"/>
      <c r="CN35" s="159"/>
      <c r="CO35" s="159"/>
      <c r="CP35" s="159"/>
      <c r="CQ35" s="159"/>
      <c r="CR35" s="159"/>
      <c r="CS35" s="159"/>
      <c r="CT35" s="159"/>
      <c r="CU35" s="159"/>
      <c r="CV35" s="159"/>
      <c r="CW35" s="159"/>
      <c r="CX35" s="159"/>
      <c r="CY35" s="159"/>
    </row>
    <row r="36" spans="1:103" s="160" customFormat="1" ht="51" x14ac:dyDescent="0.2">
      <c r="A36" s="154" t="s">
        <v>126</v>
      </c>
      <c r="B36" s="155" t="s">
        <v>127</v>
      </c>
      <c r="C36" s="115" t="s">
        <v>98</v>
      </c>
      <c r="D36" s="157">
        <v>0</v>
      </c>
      <c r="E36" s="115" t="s">
        <v>98</v>
      </c>
      <c r="F36" s="157">
        <v>0</v>
      </c>
      <c r="G36" s="115" t="s">
        <v>98</v>
      </c>
      <c r="H36" s="157">
        <v>0</v>
      </c>
      <c r="I36" s="115" t="s">
        <v>98</v>
      </c>
      <c r="J36" s="157">
        <v>0</v>
      </c>
      <c r="K36" s="115" t="s">
        <v>98</v>
      </c>
      <c r="L36" s="157">
        <v>0</v>
      </c>
      <c r="M36" s="115" t="s">
        <v>98</v>
      </c>
      <c r="N36" s="157">
        <v>0</v>
      </c>
      <c r="O36" s="115" t="s">
        <v>98</v>
      </c>
      <c r="P36" s="157">
        <v>0</v>
      </c>
      <c r="Q36" s="115" t="s">
        <v>98</v>
      </c>
      <c r="R36" s="157">
        <v>0</v>
      </c>
      <c r="S36" s="115" t="s">
        <v>98</v>
      </c>
      <c r="T36" s="157">
        <v>0</v>
      </c>
      <c r="U36" s="115" t="s">
        <v>98</v>
      </c>
      <c r="V36" s="157">
        <v>0</v>
      </c>
      <c r="W36" s="115" t="s">
        <v>98</v>
      </c>
      <c r="X36" s="158">
        <v>0</v>
      </c>
      <c r="Y36" s="158" t="s">
        <v>98</v>
      </c>
      <c r="Z36" s="158">
        <v>0</v>
      </c>
      <c r="AA36" s="158" t="s">
        <v>98</v>
      </c>
      <c r="AB36" s="158">
        <v>0</v>
      </c>
      <c r="AC36" s="158" t="s">
        <v>98</v>
      </c>
      <c r="AD36" s="158">
        <v>0</v>
      </c>
      <c r="AE36" s="158" t="s">
        <v>98</v>
      </c>
      <c r="AF36" s="158">
        <v>0</v>
      </c>
      <c r="AG36" s="158" t="s">
        <v>98</v>
      </c>
      <c r="AH36" s="158">
        <v>0</v>
      </c>
      <c r="AI36" s="158" t="s">
        <v>98</v>
      </c>
      <c r="AJ36" s="158">
        <v>0</v>
      </c>
      <c r="AK36" s="158" t="s">
        <v>98</v>
      </c>
      <c r="AL36" s="158">
        <v>0</v>
      </c>
      <c r="AM36" s="158" t="s">
        <v>98</v>
      </c>
      <c r="AN36" s="158">
        <v>0</v>
      </c>
      <c r="AO36" s="158" t="s">
        <v>98</v>
      </c>
      <c r="AP36" s="158">
        <v>0</v>
      </c>
      <c r="AQ36" s="158" t="s">
        <v>98</v>
      </c>
      <c r="AR36" s="158">
        <v>0</v>
      </c>
      <c r="AS36" s="158" t="s">
        <v>98</v>
      </c>
      <c r="AT36" s="158">
        <v>0</v>
      </c>
      <c r="AU36" s="158" t="s">
        <v>98</v>
      </c>
      <c r="AV36" s="158">
        <v>0</v>
      </c>
      <c r="AW36" s="158" t="s">
        <v>98</v>
      </c>
      <c r="AX36" s="158" t="s">
        <v>98</v>
      </c>
      <c r="AY36" s="158">
        <v>0</v>
      </c>
      <c r="AZ36" s="140">
        <f>'2'!AL34</f>
        <v>0</v>
      </c>
      <c r="BA36" s="158">
        <v>0</v>
      </c>
      <c r="BB36" s="158">
        <v>0</v>
      </c>
      <c r="BC36" s="158" t="s">
        <v>98</v>
      </c>
      <c r="BD36" s="159"/>
      <c r="BE36" s="159"/>
      <c r="BF36" s="159"/>
      <c r="BG36" s="159"/>
      <c r="BH36" s="159"/>
      <c r="BI36" s="159"/>
      <c r="BJ36" s="159"/>
      <c r="BK36" s="159"/>
      <c r="BL36" s="159"/>
      <c r="BM36" s="159"/>
      <c r="BN36" s="159"/>
      <c r="BO36" s="159"/>
      <c r="BP36" s="159"/>
      <c r="BQ36" s="159"/>
      <c r="BR36" s="159"/>
      <c r="BS36" s="159"/>
      <c r="BT36" s="159"/>
      <c r="BU36" s="159"/>
      <c r="BV36" s="159"/>
      <c r="BW36" s="159"/>
      <c r="BX36" s="159"/>
      <c r="BY36" s="159"/>
      <c r="BZ36" s="159"/>
      <c r="CA36" s="159"/>
      <c r="CB36" s="159"/>
      <c r="CC36" s="159"/>
      <c r="CD36" s="159"/>
      <c r="CE36" s="159"/>
      <c r="CF36" s="159"/>
      <c r="CG36" s="159"/>
      <c r="CH36" s="159"/>
      <c r="CI36" s="159"/>
      <c r="CJ36" s="159"/>
      <c r="CK36" s="159"/>
      <c r="CL36" s="159"/>
      <c r="CM36" s="159"/>
      <c r="CN36" s="159"/>
      <c r="CO36" s="159"/>
      <c r="CP36" s="159"/>
      <c r="CQ36" s="159"/>
      <c r="CR36" s="159"/>
      <c r="CS36" s="159"/>
      <c r="CT36" s="159"/>
      <c r="CU36" s="159"/>
      <c r="CV36" s="159"/>
      <c r="CW36" s="159"/>
      <c r="CX36" s="159"/>
      <c r="CY36" s="159"/>
    </row>
    <row r="37" spans="1:103" s="160" customFormat="1" ht="38.25" x14ac:dyDescent="0.2">
      <c r="A37" s="154" t="s">
        <v>128</v>
      </c>
      <c r="B37" s="155" t="s">
        <v>129</v>
      </c>
      <c r="C37" s="115" t="s">
        <v>98</v>
      </c>
      <c r="D37" s="157">
        <v>0</v>
      </c>
      <c r="E37" s="115" t="s">
        <v>98</v>
      </c>
      <c r="F37" s="157">
        <v>0</v>
      </c>
      <c r="G37" s="115" t="s">
        <v>98</v>
      </c>
      <c r="H37" s="157">
        <v>0</v>
      </c>
      <c r="I37" s="115" t="s">
        <v>98</v>
      </c>
      <c r="J37" s="157">
        <v>0</v>
      </c>
      <c r="K37" s="115" t="s">
        <v>98</v>
      </c>
      <c r="L37" s="157">
        <v>0</v>
      </c>
      <c r="M37" s="115" t="s">
        <v>98</v>
      </c>
      <c r="N37" s="157">
        <v>0</v>
      </c>
      <c r="O37" s="115" t="s">
        <v>98</v>
      </c>
      <c r="P37" s="157">
        <v>0</v>
      </c>
      <c r="Q37" s="115" t="s">
        <v>98</v>
      </c>
      <c r="R37" s="157">
        <v>0</v>
      </c>
      <c r="S37" s="115" t="s">
        <v>98</v>
      </c>
      <c r="T37" s="157">
        <v>0</v>
      </c>
      <c r="U37" s="115" t="s">
        <v>98</v>
      </c>
      <c r="V37" s="157">
        <v>0</v>
      </c>
      <c r="W37" s="115" t="s">
        <v>98</v>
      </c>
      <c r="X37" s="158">
        <v>0</v>
      </c>
      <c r="Y37" s="158" t="s">
        <v>98</v>
      </c>
      <c r="Z37" s="158">
        <v>0</v>
      </c>
      <c r="AA37" s="158" t="s">
        <v>98</v>
      </c>
      <c r="AB37" s="158">
        <v>0</v>
      </c>
      <c r="AC37" s="158" t="s">
        <v>98</v>
      </c>
      <c r="AD37" s="158">
        <v>0</v>
      </c>
      <c r="AE37" s="158" t="s">
        <v>98</v>
      </c>
      <c r="AF37" s="158">
        <v>0</v>
      </c>
      <c r="AG37" s="158" t="s">
        <v>98</v>
      </c>
      <c r="AH37" s="158">
        <v>0</v>
      </c>
      <c r="AI37" s="158" t="s">
        <v>98</v>
      </c>
      <c r="AJ37" s="158">
        <v>0</v>
      </c>
      <c r="AK37" s="158" t="s">
        <v>98</v>
      </c>
      <c r="AL37" s="158">
        <v>0</v>
      </c>
      <c r="AM37" s="158" t="s">
        <v>98</v>
      </c>
      <c r="AN37" s="158">
        <v>0</v>
      </c>
      <c r="AO37" s="158" t="s">
        <v>98</v>
      </c>
      <c r="AP37" s="158">
        <v>0</v>
      </c>
      <c r="AQ37" s="158" t="s">
        <v>98</v>
      </c>
      <c r="AR37" s="158">
        <v>0</v>
      </c>
      <c r="AS37" s="158" t="s">
        <v>98</v>
      </c>
      <c r="AT37" s="158">
        <v>0</v>
      </c>
      <c r="AU37" s="158" t="s">
        <v>98</v>
      </c>
      <c r="AV37" s="158">
        <v>0</v>
      </c>
      <c r="AW37" s="158" t="s">
        <v>98</v>
      </c>
      <c r="AX37" s="158" t="s">
        <v>98</v>
      </c>
      <c r="AY37" s="158">
        <v>0</v>
      </c>
      <c r="AZ37" s="140">
        <f>'2'!AL35</f>
        <v>0</v>
      </c>
      <c r="BA37" s="158">
        <v>0</v>
      </c>
      <c r="BB37" s="158">
        <v>0</v>
      </c>
      <c r="BC37" s="158" t="s">
        <v>98</v>
      </c>
      <c r="BD37" s="159"/>
      <c r="BE37" s="159"/>
      <c r="BF37" s="159"/>
      <c r="BG37" s="159"/>
      <c r="BH37" s="159"/>
      <c r="BI37" s="159"/>
      <c r="BJ37" s="159"/>
      <c r="BK37" s="159"/>
      <c r="BL37" s="159"/>
      <c r="BM37" s="159"/>
      <c r="BN37" s="159"/>
      <c r="BO37" s="159"/>
      <c r="BP37" s="159"/>
      <c r="BQ37" s="159"/>
      <c r="BR37" s="159"/>
      <c r="BS37" s="159"/>
      <c r="BT37" s="159"/>
      <c r="BU37" s="159"/>
      <c r="BV37" s="159"/>
      <c r="BW37" s="159"/>
      <c r="BX37" s="159"/>
      <c r="BY37" s="159"/>
      <c r="BZ37" s="159"/>
      <c r="CA37" s="159"/>
      <c r="CB37" s="159"/>
      <c r="CC37" s="159"/>
      <c r="CD37" s="159"/>
      <c r="CE37" s="159"/>
      <c r="CF37" s="159"/>
      <c r="CG37" s="159"/>
      <c r="CH37" s="159"/>
      <c r="CI37" s="159"/>
      <c r="CJ37" s="159"/>
      <c r="CK37" s="159"/>
      <c r="CL37" s="159"/>
      <c r="CM37" s="159"/>
      <c r="CN37" s="159"/>
      <c r="CO37" s="159"/>
      <c r="CP37" s="159"/>
      <c r="CQ37" s="159"/>
      <c r="CR37" s="159"/>
      <c r="CS37" s="159"/>
      <c r="CT37" s="159"/>
      <c r="CU37" s="159"/>
      <c r="CV37" s="159"/>
      <c r="CW37" s="159"/>
      <c r="CX37" s="159"/>
      <c r="CY37" s="159"/>
    </row>
    <row r="38" spans="1:103" s="160" customFormat="1" ht="38.25" x14ac:dyDescent="0.2">
      <c r="A38" s="172" t="s">
        <v>130</v>
      </c>
      <c r="B38" s="155" t="s">
        <v>131</v>
      </c>
      <c r="C38" s="115" t="s">
        <v>98</v>
      </c>
      <c r="D38" s="157">
        <f>D39+D43</f>
        <v>0</v>
      </c>
      <c r="E38" s="115" t="s">
        <v>98</v>
      </c>
      <c r="F38" s="157">
        <f>F39+F43</f>
        <v>0</v>
      </c>
      <c r="G38" s="115" t="s">
        <v>98</v>
      </c>
      <c r="H38" s="157">
        <f>H39+H43</f>
        <v>0</v>
      </c>
      <c r="I38" s="115" t="s">
        <v>98</v>
      </c>
      <c r="J38" s="157">
        <f>J39+J43</f>
        <v>0</v>
      </c>
      <c r="K38" s="115" t="s">
        <v>98</v>
      </c>
      <c r="L38" s="157">
        <f>L39+L43</f>
        <v>0</v>
      </c>
      <c r="M38" s="115" t="s">
        <v>98</v>
      </c>
      <c r="N38" s="157">
        <f>N39+N43</f>
        <v>0</v>
      </c>
      <c r="O38" s="115" t="s">
        <v>98</v>
      </c>
      <c r="P38" s="157">
        <f>P39+P43</f>
        <v>0</v>
      </c>
      <c r="Q38" s="115" t="s">
        <v>98</v>
      </c>
      <c r="R38" s="157">
        <f>R39+R43</f>
        <v>0</v>
      </c>
      <c r="S38" s="115" t="s">
        <v>98</v>
      </c>
      <c r="T38" s="157">
        <f>T39+T43</f>
        <v>0</v>
      </c>
      <c r="U38" s="115" t="s">
        <v>98</v>
      </c>
      <c r="V38" s="157">
        <f>V39+V43</f>
        <v>0</v>
      </c>
      <c r="W38" s="115" t="s">
        <v>98</v>
      </c>
      <c r="X38" s="158">
        <f>X39+X43</f>
        <v>0</v>
      </c>
      <c r="Y38" s="158" t="s">
        <v>98</v>
      </c>
      <c r="Z38" s="158">
        <f>Z39+Z43</f>
        <v>0</v>
      </c>
      <c r="AA38" s="158" t="s">
        <v>98</v>
      </c>
      <c r="AB38" s="158">
        <f>AB39+AB43</f>
        <v>0</v>
      </c>
      <c r="AC38" s="158" t="s">
        <v>98</v>
      </c>
      <c r="AD38" s="158">
        <f>AD39+AD43</f>
        <v>0</v>
      </c>
      <c r="AE38" s="158" t="s">
        <v>98</v>
      </c>
      <c r="AF38" s="158">
        <f>AF39+AF43</f>
        <v>0</v>
      </c>
      <c r="AG38" s="158" t="s">
        <v>98</v>
      </c>
      <c r="AH38" s="158">
        <f>AH39+AH43</f>
        <v>0</v>
      </c>
      <c r="AI38" s="158" t="s">
        <v>98</v>
      </c>
      <c r="AJ38" s="158">
        <f>AJ39+AJ43</f>
        <v>0</v>
      </c>
      <c r="AK38" s="158" t="s">
        <v>98</v>
      </c>
      <c r="AL38" s="158">
        <f>AL39+AL43</f>
        <v>0</v>
      </c>
      <c r="AM38" s="158" t="s">
        <v>98</v>
      </c>
      <c r="AN38" s="158">
        <f>AN39+AN43</f>
        <v>0</v>
      </c>
      <c r="AO38" s="158" t="s">
        <v>98</v>
      </c>
      <c r="AP38" s="158">
        <f>AP39+AP43</f>
        <v>0</v>
      </c>
      <c r="AQ38" s="158" t="s">
        <v>98</v>
      </c>
      <c r="AR38" s="158">
        <f>AR39+AR43</f>
        <v>0</v>
      </c>
      <c r="AS38" s="158" t="s">
        <v>98</v>
      </c>
      <c r="AT38" s="158">
        <f>AT39+AT43</f>
        <v>0</v>
      </c>
      <c r="AU38" s="158" t="s">
        <v>98</v>
      </c>
      <c r="AV38" s="158">
        <f>AV39+AV43</f>
        <v>0</v>
      </c>
      <c r="AW38" s="158" t="s">
        <v>98</v>
      </c>
      <c r="AX38" s="158" t="s">
        <v>98</v>
      </c>
      <c r="AY38" s="158">
        <v>0</v>
      </c>
      <c r="AZ38" s="140">
        <f>'2'!AL36</f>
        <v>0</v>
      </c>
      <c r="BA38" s="158">
        <v>0</v>
      </c>
      <c r="BB38" s="158">
        <f>BB39+BB43</f>
        <v>0</v>
      </c>
      <c r="BC38" s="158" t="s">
        <v>98</v>
      </c>
      <c r="BD38" s="159"/>
      <c r="BE38" s="159"/>
      <c r="BF38" s="159"/>
      <c r="BG38" s="159"/>
      <c r="BH38" s="159"/>
      <c r="BI38" s="159"/>
      <c r="BJ38" s="159"/>
      <c r="BK38" s="159"/>
      <c r="BL38" s="159"/>
      <c r="BM38" s="159"/>
      <c r="BN38" s="159"/>
      <c r="BO38" s="159"/>
      <c r="BP38" s="159"/>
      <c r="BQ38" s="159"/>
      <c r="BR38" s="159"/>
      <c r="BS38" s="159"/>
      <c r="BT38" s="159"/>
      <c r="BU38" s="159"/>
      <c r="BV38" s="159"/>
      <c r="BW38" s="159"/>
      <c r="BX38" s="159"/>
      <c r="BY38" s="159"/>
      <c r="BZ38" s="159"/>
      <c r="CA38" s="159"/>
      <c r="CB38" s="159"/>
      <c r="CC38" s="159"/>
      <c r="CD38" s="159"/>
      <c r="CE38" s="159"/>
      <c r="CF38" s="159"/>
      <c r="CG38" s="159"/>
      <c r="CH38" s="159"/>
      <c r="CI38" s="159"/>
      <c r="CJ38" s="159"/>
      <c r="CK38" s="159"/>
      <c r="CL38" s="159"/>
      <c r="CM38" s="159"/>
      <c r="CN38" s="159"/>
      <c r="CO38" s="159"/>
      <c r="CP38" s="159"/>
      <c r="CQ38" s="159"/>
      <c r="CR38" s="159"/>
      <c r="CS38" s="159"/>
      <c r="CT38" s="159"/>
      <c r="CU38" s="159"/>
      <c r="CV38" s="159"/>
      <c r="CW38" s="159"/>
      <c r="CX38" s="159"/>
      <c r="CY38" s="159"/>
    </row>
    <row r="39" spans="1:103" s="160" customFormat="1" ht="38.25" x14ac:dyDescent="0.2">
      <c r="A39" s="154" t="s">
        <v>132</v>
      </c>
      <c r="B39" s="155" t="s">
        <v>133</v>
      </c>
      <c r="C39" s="115" t="s">
        <v>98</v>
      </c>
      <c r="D39" s="173">
        <f>SUM(D40:D42)</f>
        <v>0</v>
      </c>
      <c r="E39" s="174" t="s">
        <v>98</v>
      </c>
      <c r="F39" s="173">
        <f>SUM(F40:F42)</f>
        <v>0</v>
      </c>
      <c r="G39" s="174" t="s">
        <v>98</v>
      </c>
      <c r="H39" s="173">
        <f>SUM(H40:H42)</f>
        <v>0</v>
      </c>
      <c r="I39" s="174" t="s">
        <v>98</v>
      </c>
      <c r="J39" s="173">
        <f>SUM(J40:J42)</f>
        <v>0</v>
      </c>
      <c r="K39" s="174" t="s">
        <v>98</v>
      </c>
      <c r="L39" s="173">
        <f>SUM(L40:L42)</f>
        <v>0</v>
      </c>
      <c r="M39" s="174" t="s">
        <v>98</v>
      </c>
      <c r="N39" s="173">
        <f>SUM(N40:N42)</f>
        <v>0</v>
      </c>
      <c r="O39" s="174" t="s">
        <v>98</v>
      </c>
      <c r="P39" s="173">
        <f>SUM(P40:P42)</f>
        <v>0</v>
      </c>
      <c r="Q39" s="174" t="s">
        <v>98</v>
      </c>
      <c r="R39" s="173">
        <f>SUM(R40:R42)</f>
        <v>0</v>
      </c>
      <c r="S39" s="174" t="s">
        <v>98</v>
      </c>
      <c r="T39" s="173">
        <f>SUM(T40:T42)</f>
        <v>0</v>
      </c>
      <c r="U39" s="174" t="s">
        <v>98</v>
      </c>
      <c r="V39" s="173">
        <f>SUM(V40:V42)</f>
        <v>0</v>
      </c>
      <c r="W39" s="174" t="s">
        <v>98</v>
      </c>
      <c r="X39" s="175">
        <f>SUM(X40:X42)</f>
        <v>0</v>
      </c>
      <c r="Y39" s="175" t="s">
        <v>98</v>
      </c>
      <c r="Z39" s="175">
        <f>SUM(Z40:Z42)</f>
        <v>0</v>
      </c>
      <c r="AA39" s="175" t="s">
        <v>98</v>
      </c>
      <c r="AB39" s="175">
        <f>SUM(AB40:AB42)</f>
        <v>0</v>
      </c>
      <c r="AC39" s="175" t="s">
        <v>98</v>
      </c>
      <c r="AD39" s="175">
        <f>SUM(AD40:AD42)</f>
        <v>0</v>
      </c>
      <c r="AE39" s="175" t="s">
        <v>98</v>
      </c>
      <c r="AF39" s="175">
        <f>SUM(AF40:AF42)</f>
        <v>0</v>
      </c>
      <c r="AG39" s="175" t="s">
        <v>98</v>
      </c>
      <c r="AH39" s="175">
        <f>SUM(AH40:AH42)</f>
        <v>0</v>
      </c>
      <c r="AI39" s="175" t="s">
        <v>98</v>
      </c>
      <c r="AJ39" s="175">
        <f>SUM(AJ40:AJ42)</f>
        <v>0</v>
      </c>
      <c r="AK39" s="175" t="s">
        <v>98</v>
      </c>
      <c r="AL39" s="175">
        <f>SUM(AL40:AL42)</f>
        <v>0</v>
      </c>
      <c r="AM39" s="175" t="s">
        <v>98</v>
      </c>
      <c r="AN39" s="175">
        <f>SUM(AN40:AN42)</f>
        <v>0</v>
      </c>
      <c r="AO39" s="175" t="s">
        <v>98</v>
      </c>
      <c r="AP39" s="175">
        <f>SUM(AP40:AP42)</f>
        <v>0</v>
      </c>
      <c r="AQ39" s="175" t="s">
        <v>98</v>
      </c>
      <c r="AR39" s="175">
        <f>SUM(AR40:AR42)</f>
        <v>0</v>
      </c>
      <c r="AS39" s="175" t="s">
        <v>98</v>
      </c>
      <c r="AT39" s="175">
        <f>SUM(AT40:AT42)</f>
        <v>0</v>
      </c>
      <c r="AU39" s="175" t="s">
        <v>98</v>
      </c>
      <c r="AV39" s="175">
        <f>SUM(AV40:AV42)</f>
        <v>0</v>
      </c>
      <c r="AW39" s="175" t="s">
        <v>98</v>
      </c>
      <c r="AX39" s="175" t="s">
        <v>98</v>
      </c>
      <c r="AY39" s="175">
        <v>0</v>
      </c>
      <c r="AZ39" s="140">
        <f>'2'!AL37</f>
        <v>0</v>
      </c>
      <c r="BA39" s="158">
        <v>0</v>
      </c>
      <c r="BB39" s="175">
        <f>SUM(BB40:BB42)</f>
        <v>0</v>
      </c>
      <c r="BC39" s="175" t="s">
        <v>98</v>
      </c>
      <c r="BD39" s="159"/>
      <c r="BE39" s="159"/>
      <c r="BF39" s="159"/>
      <c r="BG39" s="159"/>
      <c r="BH39" s="159"/>
      <c r="BI39" s="159"/>
      <c r="BJ39" s="159"/>
      <c r="BK39" s="159"/>
      <c r="BL39" s="159"/>
      <c r="BM39" s="159"/>
      <c r="BN39" s="159"/>
      <c r="BO39" s="159"/>
      <c r="BP39" s="159"/>
      <c r="BQ39" s="159"/>
      <c r="BR39" s="159"/>
      <c r="BS39" s="159"/>
      <c r="BT39" s="159"/>
      <c r="BU39" s="159"/>
      <c r="BV39" s="159"/>
      <c r="BW39" s="159"/>
      <c r="BX39" s="159"/>
      <c r="BY39" s="159"/>
      <c r="BZ39" s="159"/>
      <c r="CA39" s="159"/>
      <c r="CB39" s="159"/>
      <c r="CC39" s="159"/>
      <c r="CD39" s="159"/>
      <c r="CE39" s="159"/>
      <c r="CF39" s="159"/>
      <c r="CG39" s="159"/>
      <c r="CH39" s="159"/>
      <c r="CI39" s="159"/>
      <c r="CJ39" s="159"/>
      <c r="CK39" s="159"/>
      <c r="CL39" s="159"/>
      <c r="CM39" s="159"/>
      <c r="CN39" s="159"/>
      <c r="CO39" s="159"/>
      <c r="CP39" s="159"/>
      <c r="CQ39" s="159"/>
      <c r="CR39" s="159"/>
      <c r="CS39" s="159"/>
      <c r="CT39" s="159"/>
      <c r="CU39" s="159"/>
      <c r="CV39" s="159"/>
      <c r="CW39" s="159"/>
      <c r="CX39" s="159"/>
      <c r="CY39" s="159"/>
    </row>
    <row r="40" spans="1:103" s="160" customFormat="1" ht="89.25" x14ac:dyDescent="0.2">
      <c r="A40" s="154" t="s">
        <v>132</v>
      </c>
      <c r="B40" s="155" t="s">
        <v>134</v>
      </c>
      <c r="C40" s="115" t="s">
        <v>98</v>
      </c>
      <c r="D40" s="173" t="s">
        <v>103</v>
      </c>
      <c r="E40" s="174" t="s">
        <v>98</v>
      </c>
      <c r="F40" s="173" t="s">
        <v>103</v>
      </c>
      <c r="G40" s="174" t="s">
        <v>98</v>
      </c>
      <c r="H40" s="173" t="s">
        <v>103</v>
      </c>
      <c r="I40" s="174" t="s">
        <v>98</v>
      </c>
      <c r="J40" s="173" t="s">
        <v>103</v>
      </c>
      <c r="K40" s="174" t="s">
        <v>98</v>
      </c>
      <c r="L40" s="173" t="s">
        <v>103</v>
      </c>
      <c r="M40" s="174" t="s">
        <v>98</v>
      </c>
      <c r="N40" s="173" t="s">
        <v>103</v>
      </c>
      <c r="O40" s="174" t="s">
        <v>98</v>
      </c>
      <c r="P40" s="173" t="s">
        <v>103</v>
      </c>
      <c r="Q40" s="174" t="s">
        <v>98</v>
      </c>
      <c r="R40" s="173" t="s">
        <v>103</v>
      </c>
      <c r="S40" s="174" t="s">
        <v>98</v>
      </c>
      <c r="T40" s="173" t="s">
        <v>103</v>
      </c>
      <c r="U40" s="174" t="s">
        <v>98</v>
      </c>
      <c r="V40" s="173" t="s">
        <v>103</v>
      </c>
      <c r="W40" s="174" t="s">
        <v>98</v>
      </c>
      <c r="X40" s="175" t="s">
        <v>103</v>
      </c>
      <c r="Y40" s="175" t="s">
        <v>98</v>
      </c>
      <c r="Z40" s="175" t="s">
        <v>103</v>
      </c>
      <c r="AA40" s="175" t="s">
        <v>98</v>
      </c>
      <c r="AB40" s="175" t="s">
        <v>103</v>
      </c>
      <c r="AC40" s="175" t="s">
        <v>98</v>
      </c>
      <c r="AD40" s="175" t="s">
        <v>103</v>
      </c>
      <c r="AE40" s="175" t="s">
        <v>98</v>
      </c>
      <c r="AF40" s="175" t="s">
        <v>103</v>
      </c>
      <c r="AG40" s="175" t="s">
        <v>98</v>
      </c>
      <c r="AH40" s="175" t="s">
        <v>103</v>
      </c>
      <c r="AI40" s="175" t="s">
        <v>98</v>
      </c>
      <c r="AJ40" s="175" t="s">
        <v>103</v>
      </c>
      <c r="AK40" s="175" t="s">
        <v>98</v>
      </c>
      <c r="AL40" s="175" t="s">
        <v>103</v>
      </c>
      <c r="AM40" s="175" t="s">
        <v>98</v>
      </c>
      <c r="AN40" s="175" t="s">
        <v>103</v>
      </c>
      <c r="AO40" s="175" t="s">
        <v>98</v>
      </c>
      <c r="AP40" s="175" t="s">
        <v>103</v>
      </c>
      <c r="AQ40" s="175" t="s">
        <v>98</v>
      </c>
      <c r="AR40" s="175" t="s">
        <v>103</v>
      </c>
      <c r="AS40" s="175" t="s">
        <v>98</v>
      </c>
      <c r="AT40" s="175" t="s">
        <v>103</v>
      </c>
      <c r="AU40" s="175" t="s">
        <v>98</v>
      </c>
      <c r="AV40" s="175" t="s">
        <v>103</v>
      </c>
      <c r="AW40" s="175" t="s">
        <v>98</v>
      </c>
      <c r="AX40" s="175" t="s">
        <v>98</v>
      </c>
      <c r="AY40" s="175" t="s">
        <v>103</v>
      </c>
      <c r="AZ40" s="140">
        <f>'2'!AL38</f>
        <v>0</v>
      </c>
      <c r="BA40" s="158" t="s">
        <v>103</v>
      </c>
      <c r="BB40" s="175" t="s">
        <v>103</v>
      </c>
      <c r="BC40" s="175" t="s">
        <v>98</v>
      </c>
      <c r="BD40" s="159"/>
      <c r="BE40" s="159"/>
      <c r="BF40" s="159"/>
      <c r="BG40" s="159"/>
      <c r="BH40" s="159"/>
      <c r="BI40" s="159"/>
      <c r="BJ40" s="159"/>
      <c r="BK40" s="159"/>
      <c r="BL40" s="159"/>
      <c r="BM40" s="159"/>
      <c r="BN40" s="159"/>
      <c r="BO40" s="159"/>
      <c r="BP40" s="159"/>
      <c r="BQ40" s="159"/>
      <c r="BR40" s="159"/>
      <c r="BS40" s="159"/>
      <c r="BT40" s="159"/>
      <c r="BU40" s="159"/>
      <c r="BV40" s="159"/>
      <c r="BW40" s="159"/>
      <c r="BX40" s="159"/>
      <c r="BY40" s="159"/>
      <c r="BZ40" s="159"/>
      <c r="CA40" s="159"/>
      <c r="CB40" s="159"/>
      <c r="CC40" s="159"/>
      <c r="CD40" s="159"/>
      <c r="CE40" s="159"/>
      <c r="CF40" s="159"/>
      <c r="CG40" s="159"/>
      <c r="CH40" s="159"/>
      <c r="CI40" s="159"/>
      <c r="CJ40" s="159"/>
      <c r="CK40" s="159"/>
      <c r="CL40" s="159"/>
      <c r="CM40" s="159"/>
      <c r="CN40" s="159"/>
      <c r="CO40" s="159"/>
      <c r="CP40" s="159"/>
      <c r="CQ40" s="159"/>
      <c r="CR40" s="159"/>
      <c r="CS40" s="159"/>
      <c r="CT40" s="159"/>
      <c r="CU40" s="159"/>
      <c r="CV40" s="159"/>
      <c r="CW40" s="159"/>
      <c r="CX40" s="159"/>
      <c r="CY40" s="159"/>
    </row>
    <row r="41" spans="1:103" s="160" customFormat="1" ht="76.5" x14ac:dyDescent="0.2">
      <c r="A41" s="154" t="s">
        <v>132</v>
      </c>
      <c r="B41" s="155" t="s">
        <v>135</v>
      </c>
      <c r="C41" s="115" t="s">
        <v>98</v>
      </c>
      <c r="D41" s="173" t="s">
        <v>103</v>
      </c>
      <c r="E41" s="174" t="s">
        <v>98</v>
      </c>
      <c r="F41" s="173" t="s">
        <v>103</v>
      </c>
      <c r="G41" s="174" t="s">
        <v>98</v>
      </c>
      <c r="H41" s="173" t="s">
        <v>103</v>
      </c>
      <c r="I41" s="174" t="s">
        <v>98</v>
      </c>
      <c r="J41" s="173" t="s">
        <v>103</v>
      </c>
      <c r="K41" s="174" t="s">
        <v>98</v>
      </c>
      <c r="L41" s="173" t="s">
        <v>103</v>
      </c>
      <c r="M41" s="174" t="s">
        <v>98</v>
      </c>
      <c r="N41" s="173" t="s">
        <v>103</v>
      </c>
      <c r="O41" s="174" t="s">
        <v>98</v>
      </c>
      <c r="P41" s="173" t="s">
        <v>103</v>
      </c>
      <c r="Q41" s="174" t="s">
        <v>98</v>
      </c>
      <c r="R41" s="173" t="s">
        <v>103</v>
      </c>
      <c r="S41" s="174" t="s">
        <v>98</v>
      </c>
      <c r="T41" s="173" t="s">
        <v>103</v>
      </c>
      <c r="U41" s="174" t="s">
        <v>98</v>
      </c>
      <c r="V41" s="173" t="s">
        <v>103</v>
      </c>
      <c r="W41" s="174" t="s">
        <v>98</v>
      </c>
      <c r="X41" s="175" t="s">
        <v>103</v>
      </c>
      <c r="Y41" s="175" t="s">
        <v>98</v>
      </c>
      <c r="Z41" s="175" t="s">
        <v>103</v>
      </c>
      <c r="AA41" s="175" t="s">
        <v>98</v>
      </c>
      <c r="AB41" s="175" t="s">
        <v>103</v>
      </c>
      <c r="AC41" s="175" t="s">
        <v>98</v>
      </c>
      <c r="AD41" s="175" t="s">
        <v>103</v>
      </c>
      <c r="AE41" s="175" t="s">
        <v>98</v>
      </c>
      <c r="AF41" s="175" t="s">
        <v>103</v>
      </c>
      <c r="AG41" s="175" t="s">
        <v>98</v>
      </c>
      <c r="AH41" s="175" t="s">
        <v>103</v>
      </c>
      <c r="AI41" s="175" t="s">
        <v>98</v>
      </c>
      <c r="AJ41" s="175" t="s">
        <v>103</v>
      </c>
      <c r="AK41" s="175" t="s">
        <v>98</v>
      </c>
      <c r="AL41" s="175" t="s">
        <v>103</v>
      </c>
      <c r="AM41" s="175" t="s">
        <v>98</v>
      </c>
      <c r="AN41" s="175" t="s">
        <v>103</v>
      </c>
      <c r="AO41" s="175" t="s">
        <v>98</v>
      </c>
      <c r="AP41" s="175" t="s">
        <v>103</v>
      </c>
      <c r="AQ41" s="175" t="s">
        <v>98</v>
      </c>
      <c r="AR41" s="175" t="s">
        <v>103</v>
      </c>
      <c r="AS41" s="175" t="s">
        <v>98</v>
      </c>
      <c r="AT41" s="175" t="s">
        <v>103</v>
      </c>
      <c r="AU41" s="175" t="s">
        <v>98</v>
      </c>
      <c r="AV41" s="175" t="s">
        <v>103</v>
      </c>
      <c r="AW41" s="175" t="s">
        <v>98</v>
      </c>
      <c r="AX41" s="175" t="s">
        <v>98</v>
      </c>
      <c r="AY41" s="175" t="s">
        <v>103</v>
      </c>
      <c r="AZ41" s="140">
        <f>'2'!AL39</f>
        <v>0</v>
      </c>
      <c r="BA41" s="158" t="s">
        <v>103</v>
      </c>
      <c r="BB41" s="175" t="s">
        <v>103</v>
      </c>
      <c r="BC41" s="175" t="s">
        <v>98</v>
      </c>
      <c r="BD41" s="176"/>
      <c r="BE41" s="177"/>
      <c r="BF41" s="159"/>
      <c r="BG41" s="159"/>
      <c r="BH41" s="159"/>
      <c r="BI41" s="159"/>
      <c r="BJ41" s="159"/>
      <c r="BK41" s="159"/>
      <c r="BL41" s="159"/>
      <c r="BM41" s="159"/>
      <c r="BN41" s="159"/>
      <c r="BO41" s="159"/>
      <c r="BP41" s="159"/>
      <c r="BQ41" s="159"/>
      <c r="BR41" s="159"/>
      <c r="BS41" s="159"/>
      <c r="BT41" s="159"/>
      <c r="BU41" s="159"/>
      <c r="BV41" s="159"/>
      <c r="BW41" s="159"/>
      <c r="BX41" s="159"/>
      <c r="BY41" s="159"/>
      <c r="BZ41" s="159"/>
      <c r="CA41" s="159"/>
      <c r="CB41" s="159"/>
      <c r="CC41" s="159"/>
      <c r="CD41" s="159"/>
      <c r="CE41" s="159"/>
      <c r="CF41" s="159"/>
      <c r="CG41" s="159"/>
      <c r="CH41" s="159"/>
      <c r="CI41" s="159"/>
      <c r="CJ41" s="159"/>
      <c r="CK41" s="159"/>
      <c r="CL41" s="159"/>
      <c r="CM41" s="159"/>
      <c r="CN41" s="159"/>
      <c r="CO41" s="159"/>
      <c r="CP41" s="159"/>
      <c r="CQ41" s="159"/>
      <c r="CR41" s="159"/>
      <c r="CS41" s="159"/>
      <c r="CT41" s="159"/>
      <c r="CU41" s="159"/>
      <c r="CV41" s="159"/>
      <c r="CW41" s="159"/>
      <c r="CX41" s="159"/>
      <c r="CY41" s="159"/>
    </row>
    <row r="42" spans="1:103" s="160" customFormat="1" ht="76.5" x14ac:dyDescent="0.2">
      <c r="A42" s="154" t="s">
        <v>132</v>
      </c>
      <c r="B42" s="155" t="s">
        <v>136</v>
      </c>
      <c r="C42" s="115" t="s">
        <v>98</v>
      </c>
      <c r="D42" s="173" t="s">
        <v>103</v>
      </c>
      <c r="E42" s="174" t="s">
        <v>98</v>
      </c>
      <c r="F42" s="173" t="s">
        <v>103</v>
      </c>
      <c r="G42" s="174" t="s">
        <v>98</v>
      </c>
      <c r="H42" s="173" t="s">
        <v>103</v>
      </c>
      <c r="I42" s="174" t="s">
        <v>98</v>
      </c>
      <c r="J42" s="173" t="s">
        <v>103</v>
      </c>
      <c r="K42" s="174" t="s">
        <v>98</v>
      </c>
      <c r="L42" s="173" t="s">
        <v>103</v>
      </c>
      <c r="M42" s="174" t="s">
        <v>98</v>
      </c>
      <c r="N42" s="173" t="s">
        <v>103</v>
      </c>
      <c r="O42" s="174" t="s">
        <v>98</v>
      </c>
      <c r="P42" s="173" t="s">
        <v>103</v>
      </c>
      <c r="Q42" s="174" t="s">
        <v>98</v>
      </c>
      <c r="R42" s="173" t="s">
        <v>103</v>
      </c>
      <c r="S42" s="174" t="s">
        <v>98</v>
      </c>
      <c r="T42" s="173" t="s">
        <v>103</v>
      </c>
      <c r="U42" s="174" t="s">
        <v>98</v>
      </c>
      <c r="V42" s="173" t="s">
        <v>103</v>
      </c>
      <c r="W42" s="174" t="s">
        <v>98</v>
      </c>
      <c r="X42" s="175" t="s">
        <v>103</v>
      </c>
      <c r="Y42" s="175" t="s">
        <v>98</v>
      </c>
      <c r="Z42" s="175" t="s">
        <v>103</v>
      </c>
      <c r="AA42" s="175" t="s">
        <v>98</v>
      </c>
      <c r="AB42" s="175" t="s">
        <v>103</v>
      </c>
      <c r="AC42" s="175" t="s">
        <v>98</v>
      </c>
      <c r="AD42" s="175" t="s">
        <v>103</v>
      </c>
      <c r="AE42" s="175" t="s">
        <v>98</v>
      </c>
      <c r="AF42" s="175" t="s">
        <v>103</v>
      </c>
      <c r="AG42" s="175" t="s">
        <v>98</v>
      </c>
      <c r="AH42" s="175" t="s">
        <v>103</v>
      </c>
      <c r="AI42" s="175" t="s">
        <v>98</v>
      </c>
      <c r="AJ42" s="175" t="s">
        <v>103</v>
      </c>
      <c r="AK42" s="175" t="s">
        <v>98</v>
      </c>
      <c r="AL42" s="175" t="s">
        <v>103</v>
      </c>
      <c r="AM42" s="175" t="s">
        <v>98</v>
      </c>
      <c r="AN42" s="175" t="s">
        <v>103</v>
      </c>
      <c r="AO42" s="175" t="s">
        <v>98</v>
      </c>
      <c r="AP42" s="175" t="s">
        <v>103</v>
      </c>
      <c r="AQ42" s="175" t="s">
        <v>98</v>
      </c>
      <c r="AR42" s="175" t="s">
        <v>103</v>
      </c>
      <c r="AS42" s="175" t="s">
        <v>98</v>
      </c>
      <c r="AT42" s="175" t="s">
        <v>103</v>
      </c>
      <c r="AU42" s="175" t="s">
        <v>98</v>
      </c>
      <c r="AV42" s="175" t="s">
        <v>103</v>
      </c>
      <c r="AW42" s="175" t="s">
        <v>98</v>
      </c>
      <c r="AX42" s="175" t="s">
        <v>98</v>
      </c>
      <c r="AY42" s="175" t="s">
        <v>103</v>
      </c>
      <c r="AZ42" s="140">
        <f>'2'!AL40</f>
        <v>0</v>
      </c>
      <c r="BA42" s="158" t="s">
        <v>103</v>
      </c>
      <c r="BB42" s="175" t="s">
        <v>103</v>
      </c>
      <c r="BC42" s="175" t="s">
        <v>98</v>
      </c>
      <c r="BD42" s="159"/>
      <c r="BE42" s="159"/>
      <c r="BF42" s="159"/>
      <c r="BG42" s="159"/>
      <c r="BH42" s="159"/>
      <c r="BI42" s="159"/>
      <c r="BJ42" s="159"/>
      <c r="BK42" s="159"/>
      <c r="BL42" s="159"/>
      <c r="BM42" s="159"/>
      <c r="BN42" s="159"/>
      <c r="BO42" s="159"/>
      <c r="BP42" s="159"/>
      <c r="BQ42" s="159"/>
      <c r="BR42" s="159"/>
      <c r="BS42" s="159"/>
      <c r="BT42" s="159"/>
      <c r="BU42" s="159"/>
      <c r="BV42" s="159"/>
      <c r="BW42" s="159"/>
      <c r="BX42" s="159"/>
      <c r="BY42" s="159"/>
      <c r="BZ42" s="159"/>
      <c r="CA42" s="159"/>
      <c r="CB42" s="159"/>
      <c r="CC42" s="159"/>
      <c r="CD42" s="159"/>
      <c r="CE42" s="159"/>
      <c r="CF42" s="159"/>
      <c r="CG42" s="159"/>
      <c r="CH42" s="159"/>
      <c r="CI42" s="159"/>
      <c r="CJ42" s="159"/>
      <c r="CK42" s="159"/>
      <c r="CL42" s="159"/>
      <c r="CM42" s="159"/>
      <c r="CN42" s="159"/>
      <c r="CO42" s="159"/>
      <c r="CP42" s="159"/>
      <c r="CQ42" s="159"/>
      <c r="CR42" s="159"/>
      <c r="CS42" s="159"/>
      <c r="CT42" s="159"/>
      <c r="CU42" s="159"/>
      <c r="CV42" s="159"/>
      <c r="CW42" s="159"/>
      <c r="CX42" s="159"/>
      <c r="CY42" s="159"/>
    </row>
    <row r="43" spans="1:103" s="160" customFormat="1" ht="38.25" x14ac:dyDescent="0.2">
      <c r="A43" s="154" t="s">
        <v>137</v>
      </c>
      <c r="B43" s="155" t="s">
        <v>133</v>
      </c>
      <c r="C43" s="115" t="s">
        <v>98</v>
      </c>
      <c r="D43" s="173">
        <f>SUM(D44:D46)</f>
        <v>0</v>
      </c>
      <c r="E43" s="174" t="s">
        <v>98</v>
      </c>
      <c r="F43" s="173">
        <f>SUM(F44:F46)</f>
        <v>0</v>
      </c>
      <c r="G43" s="174" t="s">
        <v>98</v>
      </c>
      <c r="H43" s="173">
        <f>SUM(H44:H46)</f>
        <v>0</v>
      </c>
      <c r="I43" s="174" t="s">
        <v>98</v>
      </c>
      <c r="J43" s="173">
        <f>SUM(J44:J46)</f>
        <v>0</v>
      </c>
      <c r="K43" s="174" t="s">
        <v>98</v>
      </c>
      <c r="L43" s="173">
        <f>SUM(L44:L46)</f>
        <v>0</v>
      </c>
      <c r="M43" s="174" t="s">
        <v>98</v>
      </c>
      <c r="N43" s="173">
        <f>SUM(N44:N46)</f>
        <v>0</v>
      </c>
      <c r="O43" s="174" t="s">
        <v>98</v>
      </c>
      <c r="P43" s="173">
        <f>SUM(P44:P46)</f>
        <v>0</v>
      </c>
      <c r="Q43" s="174" t="s">
        <v>98</v>
      </c>
      <c r="R43" s="173">
        <f>SUM(R44:R46)</f>
        <v>0</v>
      </c>
      <c r="S43" s="174" t="s">
        <v>98</v>
      </c>
      <c r="T43" s="173">
        <f>SUM(T44:T46)</f>
        <v>0</v>
      </c>
      <c r="U43" s="174" t="s">
        <v>98</v>
      </c>
      <c r="V43" s="173">
        <f>SUM(V44:V46)</f>
        <v>0</v>
      </c>
      <c r="W43" s="174" t="s">
        <v>98</v>
      </c>
      <c r="X43" s="175">
        <f>SUM(X44:X46)</f>
        <v>0</v>
      </c>
      <c r="Y43" s="175" t="s">
        <v>98</v>
      </c>
      <c r="Z43" s="175">
        <f>SUM(Z44:Z46)</f>
        <v>0</v>
      </c>
      <c r="AA43" s="175" t="s">
        <v>98</v>
      </c>
      <c r="AB43" s="175">
        <f>SUM(AB44:AB46)</f>
        <v>0</v>
      </c>
      <c r="AC43" s="175" t="s">
        <v>98</v>
      </c>
      <c r="AD43" s="175">
        <f>SUM(AD44:AD46)</f>
        <v>0</v>
      </c>
      <c r="AE43" s="175" t="s">
        <v>98</v>
      </c>
      <c r="AF43" s="175">
        <f>SUM(AF44:AF46)</f>
        <v>0</v>
      </c>
      <c r="AG43" s="175" t="s">
        <v>98</v>
      </c>
      <c r="AH43" s="175">
        <f>SUM(AH44:AH46)</f>
        <v>0</v>
      </c>
      <c r="AI43" s="175" t="s">
        <v>98</v>
      </c>
      <c r="AJ43" s="175">
        <f>SUM(AJ44:AJ46)</f>
        <v>0</v>
      </c>
      <c r="AK43" s="175" t="s">
        <v>98</v>
      </c>
      <c r="AL43" s="175">
        <f>SUM(AL44:AL46)</f>
        <v>0</v>
      </c>
      <c r="AM43" s="175" t="s">
        <v>98</v>
      </c>
      <c r="AN43" s="175">
        <f>SUM(AN44:AN46)</f>
        <v>0</v>
      </c>
      <c r="AO43" s="175" t="s">
        <v>98</v>
      </c>
      <c r="AP43" s="175">
        <f>SUM(AP44:AP46)</f>
        <v>0</v>
      </c>
      <c r="AQ43" s="175" t="s">
        <v>98</v>
      </c>
      <c r="AR43" s="175">
        <f>SUM(AR44:AR46)</f>
        <v>0</v>
      </c>
      <c r="AS43" s="175" t="s">
        <v>98</v>
      </c>
      <c r="AT43" s="175">
        <f>SUM(AT44:AT46)</f>
        <v>0</v>
      </c>
      <c r="AU43" s="175" t="s">
        <v>98</v>
      </c>
      <c r="AV43" s="175">
        <f>SUM(AV44:AV46)</f>
        <v>0</v>
      </c>
      <c r="AW43" s="175" t="s">
        <v>98</v>
      </c>
      <c r="AX43" s="175" t="s">
        <v>98</v>
      </c>
      <c r="AY43" s="175">
        <v>0</v>
      </c>
      <c r="AZ43" s="140">
        <f>'2'!AL41</f>
        <v>0</v>
      </c>
      <c r="BA43" s="158">
        <v>0</v>
      </c>
      <c r="BB43" s="175">
        <f>SUM(BB44:BB46)</f>
        <v>0</v>
      </c>
      <c r="BC43" s="175" t="s">
        <v>98</v>
      </c>
      <c r="BD43" s="159"/>
      <c r="BE43" s="159"/>
      <c r="BF43" s="159"/>
      <c r="BG43" s="159"/>
      <c r="BH43" s="159"/>
      <c r="BI43" s="159"/>
      <c r="BJ43" s="159"/>
      <c r="BK43" s="159"/>
      <c r="BL43" s="159"/>
      <c r="BM43" s="159"/>
      <c r="BN43" s="159"/>
      <c r="BO43" s="159"/>
      <c r="BP43" s="159"/>
      <c r="BQ43" s="159"/>
      <c r="BR43" s="159"/>
      <c r="BS43" s="159"/>
      <c r="BT43" s="159"/>
      <c r="BU43" s="159"/>
      <c r="BV43" s="159"/>
      <c r="BW43" s="159"/>
      <c r="BX43" s="159"/>
      <c r="BY43" s="159"/>
      <c r="BZ43" s="159"/>
      <c r="CA43" s="159"/>
      <c r="CB43" s="159"/>
      <c r="CC43" s="159"/>
      <c r="CD43" s="159"/>
      <c r="CE43" s="159"/>
      <c r="CF43" s="159"/>
      <c r="CG43" s="159"/>
      <c r="CH43" s="159"/>
      <c r="CI43" s="159"/>
      <c r="CJ43" s="159"/>
      <c r="CK43" s="159"/>
      <c r="CL43" s="159"/>
      <c r="CM43" s="159"/>
      <c r="CN43" s="159"/>
      <c r="CO43" s="159"/>
      <c r="CP43" s="159"/>
      <c r="CQ43" s="159"/>
      <c r="CR43" s="159"/>
      <c r="CS43" s="159"/>
      <c r="CT43" s="159"/>
      <c r="CU43" s="159"/>
      <c r="CV43" s="159"/>
      <c r="CW43" s="159"/>
      <c r="CX43" s="159"/>
      <c r="CY43" s="159"/>
    </row>
    <row r="44" spans="1:103" s="160" customFormat="1" ht="89.25" x14ac:dyDescent="0.2">
      <c r="A44" s="154" t="s">
        <v>137</v>
      </c>
      <c r="B44" s="155" t="s">
        <v>134</v>
      </c>
      <c r="C44" s="115" t="s">
        <v>98</v>
      </c>
      <c r="D44" s="157">
        <v>0</v>
      </c>
      <c r="E44" s="115" t="s">
        <v>98</v>
      </c>
      <c r="F44" s="157">
        <v>0</v>
      </c>
      <c r="G44" s="115" t="s">
        <v>98</v>
      </c>
      <c r="H44" s="157">
        <v>0</v>
      </c>
      <c r="I44" s="115" t="s">
        <v>98</v>
      </c>
      <c r="J44" s="157">
        <v>0</v>
      </c>
      <c r="K44" s="115" t="s">
        <v>98</v>
      </c>
      <c r="L44" s="157">
        <v>0</v>
      </c>
      <c r="M44" s="115" t="s">
        <v>98</v>
      </c>
      <c r="N44" s="157">
        <v>0</v>
      </c>
      <c r="O44" s="115" t="s">
        <v>98</v>
      </c>
      <c r="P44" s="157">
        <v>0</v>
      </c>
      <c r="Q44" s="115" t="s">
        <v>98</v>
      </c>
      <c r="R44" s="157">
        <v>0</v>
      </c>
      <c r="S44" s="115" t="s">
        <v>98</v>
      </c>
      <c r="T44" s="157">
        <v>0</v>
      </c>
      <c r="U44" s="115" t="s">
        <v>98</v>
      </c>
      <c r="V44" s="157">
        <v>0</v>
      </c>
      <c r="W44" s="115" t="s">
        <v>98</v>
      </c>
      <c r="X44" s="158">
        <v>0</v>
      </c>
      <c r="Y44" s="158" t="s">
        <v>98</v>
      </c>
      <c r="Z44" s="158">
        <v>0</v>
      </c>
      <c r="AA44" s="158" t="s">
        <v>98</v>
      </c>
      <c r="AB44" s="158">
        <v>0</v>
      </c>
      <c r="AC44" s="158" t="s">
        <v>98</v>
      </c>
      <c r="AD44" s="158">
        <v>0</v>
      </c>
      <c r="AE44" s="158" t="s">
        <v>98</v>
      </c>
      <c r="AF44" s="158">
        <v>0</v>
      </c>
      <c r="AG44" s="158" t="s">
        <v>98</v>
      </c>
      <c r="AH44" s="158">
        <v>0</v>
      </c>
      <c r="AI44" s="158" t="s">
        <v>98</v>
      </c>
      <c r="AJ44" s="158">
        <v>0</v>
      </c>
      <c r="AK44" s="158" t="s">
        <v>98</v>
      </c>
      <c r="AL44" s="158">
        <v>0</v>
      </c>
      <c r="AM44" s="158" t="s">
        <v>98</v>
      </c>
      <c r="AN44" s="158">
        <v>0</v>
      </c>
      <c r="AO44" s="158" t="s">
        <v>98</v>
      </c>
      <c r="AP44" s="158">
        <v>0</v>
      </c>
      <c r="AQ44" s="158" t="s">
        <v>98</v>
      </c>
      <c r="AR44" s="158">
        <v>0</v>
      </c>
      <c r="AS44" s="158" t="s">
        <v>98</v>
      </c>
      <c r="AT44" s="158">
        <v>0</v>
      </c>
      <c r="AU44" s="158" t="s">
        <v>98</v>
      </c>
      <c r="AV44" s="158">
        <v>0</v>
      </c>
      <c r="AW44" s="158" t="s">
        <v>98</v>
      </c>
      <c r="AX44" s="158" t="s">
        <v>98</v>
      </c>
      <c r="AY44" s="158">
        <v>0</v>
      </c>
      <c r="AZ44" s="140">
        <f>'2'!AL42</f>
        <v>0</v>
      </c>
      <c r="BA44" s="158">
        <v>0</v>
      </c>
      <c r="BB44" s="158">
        <v>0</v>
      </c>
      <c r="BC44" s="158" t="s">
        <v>98</v>
      </c>
      <c r="BD44" s="159"/>
      <c r="BE44" s="159"/>
      <c r="BF44" s="159"/>
      <c r="BG44" s="159"/>
      <c r="BH44" s="159"/>
      <c r="BI44" s="159"/>
      <c r="BJ44" s="159"/>
      <c r="BK44" s="159"/>
      <c r="BL44" s="159"/>
      <c r="BM44" s="159"/>
      <c r="BN44" s="159"/>
      <c r="BO44" s="159"/>
      <c r="BP44" s="159"/>
      <c r="BQ44" s="159"/>
      <c r="BR44" s="159"/>
      <c r="BS44" s="159"/>
      <c r="BT44" s="159"/>
      <c r="BU44" s="159"/>
      <c r="BV44" s="159"/>
      <c r="BW44" s="159"/>
      <c r="BX44" s="159"/>
      <c r="BY44" s="159"/>
      <c r="BZ44" s="159"/>
      <c r="CA44" s="159"/>
      <c r="CB44" s="159"/>
      <c r="CC44" s="159"/>
      <c r="CD44" s="159"/>
      <c r="CE44" s="159"/>
      <c r="CF44" s="159"/>
      <c r="CG44" s="159"/>
      <c r="CH44" s="159"/>
      <c r="CI44" s="159"/>
      <c r="CJ44" s="159"/>
      <c r="CK44" s="159"/>
      <c r="CL44" s="159"/>
      <c r="CM44" s="159"/>
      <c r="CN44" s="159"/>
      <c r="CO44" s="159"/>
      <c r="CP44" s="159"/>
      <c r="CQ44" s="159"/>
      <c r="CR44" s="159"/>
      <c r="CS44" s="159"/>
      <c r="CT44" s="159"/>
      <c r="CU44" s="159"/>
      <c r="CV44" s="159"/>
      <c r="CW44" s="159"/>
      <c r="CX44" s="159"/>
      <c r="CY44" s="159"/>
    </row>
    <row r="45" spans="1:103" s="160" customFormat="1" ht="76.5" x14ac:dyDescent="0.2">
      <c r="A45" s="154" t="s">
        <v>137</v>
      </c>
      <c r="B45" s="155" t="s">
        <v>135</v>
      </c>
      <c r="C45" s="115" t="s">
        <v>98</v>
      </c>
      <c r="D45" s="173" t="s">
        <v>103</v>
      </c>
      <c r="E45" s="174" t="s">
        <v>98</v>
      </c>
      <c r="F45" s="173" t="s">
        <v>103</v>
      </c>
      <c r="G45" s="174" t="s">
        <v>98</v>
      </c>
      <c r="H45" s="173" t="s">
        <v>103</v>
      </c>
      <c r="I45" s="174" t="s">
        <v>98</v>
      </c>
      <c r="J45" s="173" t="s">
        <v>103</v>
      </c>
      <c r="K45" s="174" t="s">
        <v>98</v>
      </c>
      <c r="L45" s="173" t="s">
        <v>103</v>
      </c>
      <c r="M45" s="174" t="s">
        <v>98</v>
      </c>
      <c r="N45" s="173" t="s">
        <v>103</v>
      </c>
      <c r="O45" s="174" t="s">
        <v>98</v>
      </c>
      <c r="P45" s="173" t="s">
        <v>103</v>
      </c>
      <c r="Q45" s="174" t="s">
        <v>98</v>
      </c>
      <c r="R45" s="173" t="s">
        <v>103</v>
      </c>
      <c r="S45" s="174" t="s">
        <v>98</v>
      </c>
      <c r="T45" s="173" t="s">
        <v>103</v>
      </c>
      <c r="U45" s="174" t="s">
        <v>98</v>
      </c>
      <c r="V45" s="173" t="s">
        <v>103</v>
      </c>
      <c r="W45" s="174" t="s">
        <v>98</v>
      </c>
      <c r="X45" s="175" t="s">
        <v>103</v>
      </c>
      <c r="Y45" s="175" t="s">
        <v>98</v>
      </c>
      <c r="Z45" s="175" t="s">
        <v>103</v>
      </c>
      <c r="AA45" s="175" t="s">
        <v>98</v>
      </c>
      <c r="AB45" s="175" t="s">
        <v>103</v>
      </c>
      <c r="AC45" s="175" t="s">
        <v>98</v>
      </c>
      <c r="AD45" s="175" t="s">
        <v>103</v>
      </c>
      <c r="AE45" s="175" t="s">
        <v>98</v>
      </c>
      <c r="AF45" s="175" t="s">
        <v>103</v>
      </c>
      <c r="AG45" s="175" t="s">
        <v>98</v>
      </c>
      <c r="AH45" s="175" t="s">
        <v>103</v>
      </c>
      <c r="AI45" s="175" t="s">
        <v>98</v>
      </c>
      <c r="AJ45" s="175" t="s">
        <v>103</v>
      </c>
      <c r="AK45" s="175" t="s">
        <v>98</v>
      </c>
      <c r="AL45" s="175" t="s">
        <v>103</v>
      </c>
      <c r="AM45" s="175" t="s">
        <v>98</v>
      </c>
      <c r="AN45" s="175" t="s">
        <v>103</v>
      </c>
      <c r="AO45" s="175" t="s">
        <v>98</v>
      </c>
      <c r="AP45" s="175" t="s">
        <v>103</v>
      </c>
      <c r="AQ45" s="175" t="s">
        <v>98</v>
      </c>
      <c r="AR45" s="175" t="s">
        <v>103</v>
      </c>
      <c r="AS45" s="175" t="s">
        <v>98</v>
      </c>
      <c r="AT45" s="175" t="s">
        <v>103</v>
      </c>
      <c r="AU45" s="175" t="s">
        <v>98</v>
      </c>
      <c r="AV45" s="175" t="s">
        <v>103</v>
      </c>
      <c r="AW45" s="175" t="s">
        <v>98</v>
      </c>
      <c r="AX45" s="175" t="s">
        <v>98</v>
      </c>
      <c r="AY45" s="175" t="s">
        <v>103</v>
      </c>
      <c r="AZ45" s="140">
        <f>'2'!AL43</f>
        <v>0</v>
      </c>
      <c r="BA45" s="158" t="s">
        <v>103</v>
      </c>
      <c r="BB45" s="175" t="s">
        <v>103</v>
      </c>
      <c r="BC45" s="175" t="s">
        <v>98</v>
      </c>
      <c r="BD45" s="159"/>
      <c r="BE45" s="159"/>
      <c r="BF45" s="159"/>
      <c r="BG45" s="159"/>
      <c r="BH45" s="159"/>
      <c r="BI45" s="159"/>
      <c r="BJ45" s="159"/>
      <c r="BK45" s="159"/>
      <c r="BL45" s="159"/>
      <c r="BM45" s="159"/>
      <c r="BN45" s="159"/>
      <c r="BO45" s="159"/>
      <c r="BP45" s="159"/>
      <c r="BQ45" s="159"/>
      <c r="BR45" s="159"/>
      <c r="BS45" s="159"/>
      <c r="BT45" s="159"/>
      <c r="BU45" s="159"/>
      <c r="BV45" s="159"/>
      <c r="BW45" s="159"/>
      <c r="BX45" s="159"/>
      <c r="BY45" s="159"/>
      <c r="BZ45" s="159"/>
      <c r="CA45" s="159"/>
      <c r="CB45" s="159"/>
      <c r="CC45" s="159"/>
      <c r="CD45" s="159"/>
      <c r="CE45" s="159"/>
      <c r="CF45" s="159"/>
      <c r="CG45" s="159"/>
      <c r="CH45" s="159"/>
      <c r="CI45" s="159"/>
      <c r="CJ45" s="159"/>
      <c r="CK45" s="159"/>
      <c r="CL45" s="159"/>
      <c r="CM45" s="159"/>
      <c r="CN45" s="159"/>
      <c r="CO45" s="159"/>
      <c r="CP45" s="159"/>
      <c r="CQ45" s="159"/>
      <c r="CR45" s="159"/>
      <c r="CS45" s="159"/>
      <c r="CT45" s="159"/>
      <c r="CU45" s="159"/>
      <c r="CV45" s="159"/>
      <c r="CW45" s="159"/>
      <c r="CX45" s="159"/>
      <c r="CY45" s="159"/>
    </row>
    <row r="46" spans="1:103" s="160" customFormat="1" ht="76.5" x14ac:dyDescent="0.2">
      <c r="A46" s="154" t="s">
        <v>137</v>
      </c>
      <c r="B46" s="155" t="s">
        <v>136</v>
      </c>
      <c r="C46" s="115" t="s">
        <v>98</v>
      </c>
      <c r="D46" s="173" t="s">
        <v>103</v>
      </c>
      <c r="E46" s="174" t="s">
        <v>98</v>
      </c>
      <c r="F46" s="173" t="s">
        <v>103</v>
      </c>
      <c r="G46" s="174" t="s">
        <v>98</v>
      </c>
      <c r="H46" s="173" t="s">
        <v>103</v>
      </c>
      <c r="I46" s="174" t="s">
        <v>98</v>
      </c>
      <c r="J46" s="173" t="s">
        <v>103</v>
      </c>
      <c r="K46" s="174" t="s">
        <v>98</v>
      </c>
      <c r="L46" s="173" t="s">
        <v>103</v>
      </c>
      <c r="M46" s="174" t="s">
        <v>98</v>
      </c>
      <c r="N46" s="173" t="s">
        <v>103</v>
      </c>
      <c r="O46" s="174" t="s">
        <v>98</v>
      </c>
      <c r="P46" s="173" t="s">
        <v>103</v>
      </c>
      <c r="Q46" s="174" t="s">
        <v>98</v>
      </c>
      <c r="R46" s="173" t="s">
        <v>103</v>
      </c>
      <c r="S46" s="174" t="s">
        <v>98</v>
      </c>
      <c r="T46" s="173" t="s">
        <v>103</v>
      </c>
      <c r="U46" s="174" t="s">
        <v>98</v>
      </c>
      <c r="V46" s="173" t="s">
        <v>103</v>
      </c>
      <c r="W46" s="174" t="s">
        <v>98</v>
      </c>
      <c r="X46" s="175" t="s">
        <v>103</v>
      </c>
      <c r="Y46" s="175" t="s">
        <v>98</v>
      </c>
      <c r="Z46" s="175" t="s">
        <v>103</v>
      </c>
      <c r="AA46" s="175" t="s">
        <v>98</v>
      </c>
      <c r="AB46" s="175" t="s">
        <v>103</v>
      </c>
      <c r="AC46" s="175" t="s">
        <v>98</v>
      </c>
      <c r="AD46" s="175" t="s">
        <v>103</v>
      </c>
      <c r="AE46" s="175" t="s">
        <v>98</v>
      </c>
      <c r="AF46" s="175" t="s">
        <v>103</v>
      </c>
      <c r="AG46" s="175" t="s">
        <v>98</v>
      </c>
      <c r="AH46" s="175" t="s">
        <v>103</v>
      </c>
      <c r="AI46" s="175" t="s">
        <v>98</v>
      </c>
      <c r="AJ46" s="175" t="s">
        <v>103</v>
      </c>
      <c r="AK46" s="175" t="s">
        <v>98</v>
      </c>
      <c r="AL46" s="175" t="s">
        <v>103</v>
      </c>
      <c r="AM46" s="175" t="s">
        <v>98</v>
      </c>
      <c r="AN46" s="175" t="s">
        <v>103</v>
      </c>
      <c r="AO46" s="175" t="s">
        <v>98</v>
      </c>
      <c r="AP46" s="175" t="s">
        <v>103</v>
      </c>
      <c r="AQ46" s="175" t="s">
        <v>98</v>
      </c>
      <c r="AR46" s="175" t="s">
        <v>103</v>
      </c>
      <c r="AS46" s="175" t="s">
        <v>98</v>
      </c>
      <c r="AT46" s="175" t="s">
        <v>103</v>
      </c>
      <c r="AU46" s="175" t="s">
        <v>98</v>
      </c>
      <c r="AV46" s="175" t="s">
        <v>103</v>
      </c>
      <c r="AW46" s="175" t="s">
        <v>98</v>
      </c>
      <c r="AX46" s="175" t="s">
        <v>98</v>
      </c>
      <c r="AY46" s="175" t="s">
        <v>103</v>
      </c>
      <c r="AZ46" s="140">
        <f>'2'!AL44</f>
        <v>0</v>
      </c>
      <c r="BA46" s="158" t="s">
        <v>103</v>
      </c>
      <c r="BB46" s="175" t="s">
        <v>103</v>
      </c>
      <c r="BC46" s="175" t="s">
        <v>98</v>
      </c>
      <c r="BD46" s="159"/>
      <c r="BE46" s="159"/>
      <c r="BF46" s="159"/>
      <c r="BG46" s="159"/>
      <c r="BH46" s="159"/>
      <c r="BI46" s="159"/>
      <c r="BJ46" s="159"/>
      <c r="BK46" s="159"/>
      <c r="BL46" s="159"/>
      <c r="BM46" s="159"/>
      <c r="BN46" s="159"/>
      <c r="BO46" s="159"/>
      <c r="BP46" s="159"/>
      <c r="BQ46" s="159"/>
      <c r="BR46" s="159"/>
      <c r="BS46" s="159"/>
      <c r="BT46" s="159"/>
      <c r="BU46" s="159"/>
      <c r="BV46" s="159"/>
      <c r="BW46" s="159"/>
      <c r="BX46" s="159"/>
      <c r="BY46" s="159"/>
      <c r="BZ46" s="159"/>
      <c r="CA46" s="159"/>
      <c r="CB46" s="159"/>
      <c r="CC46" s="159"/>
      <c r="CD46" s="159"/>
      <c r="CE46" s="159"/>
      <c r="CF46" s="159"/>
      <c r="CG46" s="159"/>
      <c r="CH46" s="159"/>
      <c r="CI46" s="159"/>
      <c r="CJ46" s="159"/>
      <c r="CK46" s="159"/>
      <c r="CL46" s="159"/>
      <c r="CM46" s="159"/>
      <c r="CN46" s="159"/>
      <c r="CO46" s="159"/>
      <c r="CP46" s="159"/>
      <c r="CQ46" s="159"/>
      <c r="CR46" s="159"/>
      <c r="CS46" s="159"/>
      <c r="CT46" s="159"/>
      <c r="CU46" s="159"/>
      <c r="CV46" s="159"/>
      <c r="CW46" s="159"/>
      <c r="CX46" s="159"/>
      <c r="CY46" s="159"/>
    </row>
    <row r="47" spans="1:103" s="160" customFormat="1" ht="76.5" x14ac:dyDescent="0.2">
      <c r="A47" s="172" t="s">
        <v>138</v>
      </c>
      <c r="B47" s="155" t="s">
        <v>139</v>
      </c>
      <c r="C47" s="115" t="s">
        <v>98</v>
      </c>
      <c r="D47" s="173">
        <f>D48+D49</f>
        <v>0</v>
      </c>
      <c r="E47" s="174" t="s">
        <v>98</v>
      </c>
      <c r="F47" s="173">
        <f>F48+F49</f>
        <v>0</v>
      </c>
      <c r="G47" s="174" t="s">
        <v>98</v>
      </c>
      <c r="H47" s="173">
        <f>H48+H49</f>
        <v>0</v>
      </c>
      <c r="I47" s="174" t="s">
        <v>98</v>
      </c>
      <c r="J47" s="173">
        <f>J48+J49</f>
        <v>0</v>
      </c>
      <c r="K47" s="174" t="s">
        <v>98</v>
      </c>
      <c r="L47" s="173">
        <f>L48+L49</f>
        <v>0</v>
      </c>
      <c r="M47" s="174" t="s">
        <v>98</v>
      </c>
      <c r="N47" s="173">
        <f>N48+N49</f>
        <v>0</v>
      </c>
      <c r="O47" s="174" t="s">
        <v>98</v>
      </c>
      <c r="P47" s="173">
        <f>P48+P49</f>
        <v>0</v>
      </c>
      <c r="Q47" s="174" t="s">
        <v>98</v>
      </c>
      <c r="R47" s="173">
        <f>R48+R49</f>
        <v>0</v>
      </c>
      <c r="S47" s="174" t="s">
        <v>98</v>
      </c>
      <c r="T47" s="173">
        <f>T48+T49</f>
        <v>0</v>
      </c>
      <c r="U47" s="174" t="s">
        <v>98</v>
      </c>
      <c r="V47" s="173">
        <f>V48+V49</f>
        <v>0</v>
      </c>
      <c r="W47" s="174" t="s">
        <v>98</v>
      </c>
      <c r="X47" s="175">
        <f>X48+X49</f>
        <v>0</v>
      </c>
      <c r="Y47" s="175" t="s">
        <v>98</v>
      </c>
      <c r="Z47" s="175">
        <f>Z48+Z49</f>
        <v>0</v>
      </c>
      <c r="AA47" s="175" t="s">
        <v>98</v>
      </c>
      <c r="AB47" s="175">
        <f>AB48+AB49</f>
        <v>0</v>
      </c>
      <c r="AC47" s="175" t="s">
        <v>98</v>
      </c>
      <c r="AD47" s="175">
        <f>AD48+AD49</f>
        <v>0</v>
      </c>
      <c r="AE47" s="175" t="s">
        <v>98</v>
      </c>
      <c r="AF47" s="175">
        <f>AF48+AF49</f>
        <v>0</v>
      </c>
      <c r="AG47" s="175" t="s">
        <v>98</v>
      </c>
      <c r="AH47" s="175">
        <f>AH48+AH49</f>
        <v>0</v>
      </c>
      <c r="AI47" s="175" t="s">
        <v>98</v>
      </c>
      <c r="AJ47" s="175">
        <f>AJ48+AJ49</f>
        <v>0</v>
      </c>
      <c r="AK47" s="175" t="s">
        <v>98</v>
      </c>
      <c r="AL47" s="175">
        <f>AL48+AL49</f>
        <v>0</v>
      </c>
      <c r="AM47" s="175" t="s">
        <v>98</v>
      </c>
      <c r="AN47" s="175">
        <f>AN48+AN49</f>
        <v>0</v>
      </c>
      <c r="AO47" s="175" t="s">
        <v>98</v>
      </c>
      <c r="AP47" s="175">
        <f>AP48+AP49</f>
        <v>0</v>
      </c>
      <c r="AQ47" s="175" t="s">
        <v>98</v>
      </c>
      <c r="AR47" s="175">
        <f>AR48+AR49</f>
        <v>0</v>
      </c>
      <c r="AS47" s="175" t="s">
        <v>98</v>
      </c>
      <c r="AT47" s="175">
        <f>AT48+AT49</f>
        <v>0</v>
      </c>
      <c r="AU47" s="175" t="s">
        <v>98</v>
      </c>
      <c r="AV47" s="175">
        <f>AV48+AV49</f>
        <v>0</v>
      </c>
      <c r="AW47" s="175" t="s">
        <v>98</v>
      </c>
      <c r="AX47" s="175" t="s">
        <v>98</v>
      </c>
      <c r="AY47" s="175">
        <v>0</v>
      </c>
      <c r="AZ47" s="140">
        <f>'2'!AL45</f>
        <v>0</v>
      </c>
      <c r="BA47" s="158">
        <v>0</v>
      </c>
      <c r="BB47" s="175">
        <f>BB48+BB49</f>
        <v>0</v>
      </c>
      <c r="BC47" s="175" t="s">
        <v>98</v>
      </c>
      <c r="BD47" s="159"/>
      <c r="BE47" s="159"/>
      <c r="BF47" s="159"/>
      <c r="BG47" s="159"/>
      <c r="BH47" s="159"/>
      <c r="BI47" s="159"/>
      <c r="BJ47" s="159"/>
      <c r="BK47" s="159"/>
      <c r="BL47" s="159"/>
      <c r="BM47" s="159"/>
      <c r="BN47" s="159"/>
      <c r="BO47" s="159"/>
      <c r="BP47" s="159"/>
      <c r="BQ47" s="159"/>
      <c r="BR47" s="159"/>
      <c r="BS47" s="159"/>
      <c r="BT47" s="159"/>
      <c r="BU47" s="159"/>
      <c r="BV47" s="159"/>
      <c r="BW47" s="159"/>
      <c r="BX47" s="159"/>
      <c r="BY47" s="159"/>
      <c r="BZ47" s="159"/>
      <c r="CA47" s="159"/>
      <c r="CB47" s="159"/>
      <c r="CC47" s="159"/>
      <c r="CD47" s="159"/>
      <c r="CE47" s="159"/>
      <c r="CF47" s="159"/>
      <c r="CG47" s="159"/>
      <c r="CH47" s="159"/>
      <c r="CI47" s="159"/>
      <c r="CJ47" s="159"/>
      <c r="CK47" s="159"/>
      <c r="CL47" s="159"/>
      <c r="CM47" s="159"/>
      <c r="CN47" s="159"/>
      <c r="CO47" s="159"/>
      <c r="CP47" s="159"/>
      <c r="CQ47" s="159"/>
      <c r="CR47" s="159"/>
      <c r="CS47" s="159"/>
      <c r="CT47" s="159"/>
      <c r="CU47" s="159"/>
      <c r="CV47" s="159"/>
      <c r="CW47" s="159"/>
      <c r="CX47" s="159"/>
      <c r="CY47" s="159"/>
    </row>
    <row r="48" spans="1:103" s="160" customFormat="1" ht="76.5" x14ac:dyDescent="0.2">
      <c r="A48" s="154" t="s">
        <v>140</v>
      </c>
      <c r="B48" s="155" t="s">
        <v>135</v>
      </c>
      <c r="C48" s="115" t="s">
        <v>98</v>
      </c>
      <c r="D48" s="173" t="s">
        <v>103</v>
      </c>
      <c r="E48" s="174" t="s">
        <v>98</v>
      </c>
      <c r="F48" s="173" t="s">
        <v>103</v>
      </c>
      <c r="G48" s="174" t="s">
        <v>98</v>
      </c>
      <c r="H48" s="173" t="s">
        <v>103</v>
      </c>
      <c r="I48" s="174" t="s">
        <v>98</v>
      </c>
      <c r="J48" s="173" t="s">
        <v>103</v>
      </c>
      <c r="K48" s="174" t="s">
        <v>98</v>
      </c>
      <c r="L48" s="173" t="s">
        <v>103</v>
      </c>
      <c r="M48" s="174" t="s">
        <v>98</v>
      </c>
      <c r="N48" s="173" t="s">
        <v>103</v>
      </c>
      <c r="O48" s="174" t="s">
        <v>98</v>
      </c>
      <c r="P48" s="173" t="s">
        <v>103</v>
      </c>
      <c r="Q48" s="174" t="s">
        <v>98</v>
      </c>
      <c r="R48" s="173" t="s">
        <v>103</v>
      </c>
      <c r="S48" s="174" t="s">
        <v>98</v>
      </c>
      <c r="T48" s="173" t="s">
        <v>103</v>
      </c>
      <c r="U48" s="174" t="s">
        <v>98</v>
      </c>
      <c r="V48" s="173" t="s">
        <v>103</v>
      </c>
      <c r="W48" s="174" t="s">
        <v>98</v>
      </c>
      <c r="X48" s="175" t="s">
        <v>103</v>
      </c>
      <c r="Y48" s="175" t="s">
        <v>98</v>
      </c>
      <c r="Z48" s="175" t="s">
        <v>103</v>
      </c>
      <c r="AA48" s="175" t="s">
        <v>98</v>
      </c>
      <c r="AB48" s="175" t="s">
        <v>103</v>
      </c>
      <c r="AC48" s="175" t="s">
        <v>98</v>
      </c>
      <c r="AD48" s="175" t="s">
        <v>103</v>
      </c>
      <c r="AE48" s="175" t="s">
        <v>98</v>
      </c>
      <c r="AF48" s="175" t="s">
        <v>103</v>
      </c>
      <c r="AG48" s="175" t="s">
        <v>98</v>
      </c>
      <c r="AH48" s="175" t="s">
        <v>103</v>
      </c>
      <c r="AI48" s="175" t="s">
        <v>98</v>
      </c>
      <c r="AJ48" s="175" t="s">
        <v>103</v>
      </c>
      <c r="AK48" s="175" t="s">
        <v>98</v>
      </c>
      <c r="AL48" s="175" t="s">
        <v>103</v>
      </c>
      <c r="AM48" s="175" t="s">
        <v>98</v>
      </c>
      <c r="AN48" s="175" t="s">
        <v>103</v>
      </c>
      <c r="AO48" s="175" t="s">
        <v>98</v>
      </c>
      <c r="AP48" s="175" t="s">
        <v>103</v>
      </c>
      <c r="AQ48" s="175" t="s">
        <v>98</v>
      </c>
      <c r="AR48" s="175" t="s">
        <v>103</v>
      </c>
      <c r="AS48" s="175" t="s">
        <v>98</v>
      </c>
      <c r="AT48" s="175" t="s">
        <v>103</v>
      </c>
      <c r="AU48" s="175" t="s">
        <v>98</v>
      </c>
      <c r="AV48" s="175" t="s">
        <v>103</v>
      </c>
      <c r="AW48" s="175" t="s">
        <v>98</v>
      </c>
      <c r="AX48" s="175" t="s">
        <v>98</v>
      </c>
      <c r="AY48" s="175" t="s">
        <v>103</v>
      </c>
      <c r="AZ48" s="140">
        <f>'2'!AL46</f>
        <v>0</v>
      </c>
      <c r="BA48" s="158" t="s">
        <v>103</v>
      </c>
      <c r="BB48" s="175" t="s">
        <v>103</v>
      </c>
      <c r="BC48" s="175" t="s">
        <v>98</v>
      </c>
      <c r="BD48" s="159"/>
      <c r="BE48" s="159"/>
      <c r="BF48" s="159"/>
      <c r="BG48" s="159"/>
      <c r="BH48" s="159"/>
      <c r="BI48" s="159"/>
      <c r="BJ48" s="159"/>
      <c r="BK48" s="159"/>
      <c r="BL48" s="159"/>
      <c r="BM48" s="159"/>
      <c r="BN48" s="159"/>
      <c r="BO48" s="159"/>
      <c r="BP48" s="159"/>
      <c r="BQ48" s="159"/>
      <c r="BR48" s="159"/>
      <c r="BS48" s="159"/>
      <c r="BT48" s="159"/>
      <c r="BU48" s="159"/>
      <c r="BV48" s="159"/>
      <c r="BW48" s="159"/>
      <c r="BX48" s="159"/>
      <c r="BY48" s="159"/>
      <c r="BZ48" s="159"/>
      <c r="CA48" s="159"/>
      <c r="CB48" s="159"/>
      <c r="CC48" s="159"/>
      <c r="CD48" s="159"/>
      <c r="CE48" s="159"/>
      <c r="CF48" s="159"/>
      <c r="CG48" s="159"/>
      <c r="CH48" s="159"/>
      <c r="CI48" s="159"/>
      <c r="CJ48" s="159"/>
      <c r="CK48" s="159"/>
      <c r="CL48" s="159"/>
      <c r="CM48" s="159"/>
      <c r="CN48" s="159"/>
      <c r="CO48" s="159"/>
      <c r="CP48" s="159"/>
      <c r="CQ48" s="159"/>
      <c r="CR48" s="159"/>
      <c r="CS48" s="159"/>
      <c r="CT48" s="159"/>
      <c r="CU48" s="159"/>
      <c r="CV48" s="159"/>
      <c r="CW48" s="159"/>
      <c r="CX48" s="159"/>
      <c r="CY48" s="159"/>
    </row>
    <row r="49" spans="1:103" s="160" customFormat="1" ht="63.75" x14ac:dyDescent="0.2">
      <c r="A49" s="154" t="s">
        <v>141</v>
      </c>
      <c r="B49" s="155" t="s">
        <v>142</v>
      </c>
      <c r="C49" s="115" t="s">
        <v>98</v>
      </c>
      <c r="D49" s="173" t="s">
        <v>103</v>
      </c>
      <c r="E49" s="174" t="s">
        <v>98</v>
      </c>
      <c r="F49" s="173" t="s">
        <v>103</v>
      </c>
      <c r="G49" s="174" t="s">
        <v>98</v>
      </c>
      <c r="H49" s="173" t="s">
        <v>103</v>
      </c>
      <c r="I49" s="174" t="s">
        <v>98</v>
      </c>
      <c r="J49" s="173" t="s">
        <v>103</v>
      </c>
      <c r="K49" s="174" t="s">
        <v>98</v>
      </c>
      <c r="L49" s="173" t="s">
        <v>103</v>
      </c>
      <c r="M49" s="174" t="s">
        <v>98</v>
      </c>
      <c r="N49" s="173" t="s">
        <v>103</v>
      </c>
      <c r="O49" s="174" t="s">
        <v>98</v>
      </c>
      <c r="P49" s="173" t="s">
        <v>103</v>
      </c>
      <c r="Q49" s="174" t="s">
        <v>98</v>
      </c>
      <c r="R49" s="173" t="s">
        <v>103</v>
      </c>
      <c r="S49" s="174" t="s">
        <v>98</v>
      </c>
      <c r="T49" s="173" t="s">
        <v>103</v>
      </c>
      <c r="U49" s="174" t="s">
        <v>98</v>
      </c>
      <c r="V49" s="173" t="s">
        <v>103</v>
      </c>
      <c r="W49" s="174" t="s">
        <v>98</v>
      </c>
      <c r="X49" s="175" t="s">
        <v>103</v>
      </c>
      <c r="Y49" s="175" t="s">
        <v>98</v>
      </c>
      <c r="Z49" s="175" t="s">
        <v>103</v>
      </c>
      <c r="AA49" s="175" t="s">
        <v>98</v>
      </c>
      <c r="AB49" s="175" t="s">
        <v>103</v>
      </c>
      <c r="AC49" s="175" t="s">
        <v>98</v>
      </c>
      <c r="AD49" s="175" t="s">
        <v>103</v>
      </c>
      <c r="AE49" s="175" t="s">
        <v>98</v>
      </c>
      <c r="AF49" s="175" t="s">
        <v>103</v>
      </c>
      <c r="AG49" s="175" t="s">
        <v>98</v>
      </c>
      <c r="AH49" s="175" t="s">
        <v>103</v>
      </c>
      <c r="AI49" s="175" t="s">
        <v>98</v>
      </c>
      <c r="AJ49" s="175" t="s">
        <v>103</v>
      </c>
      <c r="AK49" s="175" t="s">
        <v>98</v>
      </c>
      <c r="AL49" s="175" t="s">
        <v>103</v>
      </c>
      <c r="AM49" s="175" t="s">
        <v>98</v>
      </c>
      <c r="AN49" s="175" t="s">
        <v>103</v>
      </c>
      <c r="AO49" s="175" t="s">
        <v>98</v>
      </c>
      <c r="AP49" s="175" t="s">
        <v>103</v>
      </c>
      <c r="AQ49" s="175" t="s">
        <v>98</v>
      </c>
      <c r="AR49" s="175" t="s">
        <v>103</v>
      </c>
      <c r="AS49" s="175" t="s">
        <v>98</v>
      </c>
      <c r="AT49" s="175" t="s">
        <v>103</v>
      </c>
      <c r="AU49" s="175" t="s">
        <v>98</v>
      </c>
      <c r="AV49" s="175" t="s">
        <v>103</v>
      </c>
      <c r="AW49" s="175" t="s">
        <v>98</v>
      </c>
      <c r="AX49" s="175" t="s">
        <v>98</v>
      </c>
      <c r="AY49" s="175" t="s">
        <v>103</v>
      </c>
      <c r="AZ49" s="140">
        <f>'2'!AL47</f>
        <v>0</v>
      </c>
      <c r="BA49" s="158" t="s">
        <v>103</v>
      </c>
      <c r="BB49" s="175" t="s">
        <v>103</v>
      </c>
      <c r="BC49" s="175" t="s">
        <v>98</v>
      </c>
      <c r="BD49" s="159"/>
      <c r="BE49" s="159"/>
      <c r="BF49" s="159"/>
      <c r="BG49" s="159"/>
      <c r="BH49" s="159"/>
      <c r="BI49" s="159"/>
      <c r="BJ49" s="159"/>
      <c r="BK49" s="159"/>
      <c r="BL49" s="159"/>
      <c r="BM49" s="159"/>
      <c r="BN49" s="159"/>
      <c r="BO49" s="159"/>
      <c r="BP49" s="159"/>
      <c r="BQ49" s="159"/>
      <c r="BR49" s="159"/>
      <c r="BS49" s="159"/>
      <c r="BT49" s="159"/>
      <c r="BU49" s="159"/>
      <c r="BV49" s="159"/>
      <c r="BW49" s="159"/>
      <c r="BX49" s="159"/>
      <c r="BY49" s="159"/>
      <c r="BZ49" s="159"/>
      <c r="CA49" s="159"/>
      <c r="CB49" s="159"/>
      <c r="CC49" s="159"/>
      <c r="CD49" s="159"/>
      <c r="CE49" s="159"/>
      <c r="CF49" s="159"/>
      <c r="CG49" s="159"/>
      <c r="CH49" s="159"/>
      <c r="CI49" s="159"/>
      <c r="CJ49" s="159"/>
      <c r="CK49" s="159"/>
      <c r="CL49" s="159"/>
      <c r="CM49" s="159"/>
      <c r="CN49" s="159"/>
      <c r="CO49" s="159"/>
      <c r="CP49" s="159"/>
      <c r="CQ49" s="159"/>
      <c r="CR49" s="159"/>
      <c r="CS49" s="159"/>
      <c r="CT49" s="159"/>
      <c r="CU49" s="159"/>
      <c r="CV49" s="159"/>
      <c r="CW49" s="159"/>
      <c r="CX49" s="159"/>
      <c r="CY49" s="159"/>
    </row>
    <row r="50" spans="1:103" s="168" customFormat="1" ht="25.5" x14ac:dyDescent="0.2">
      <c r="A50" s="161" t="s">
        <v>143</v>
      </c>
      <c r="B50" s="162" t="s">
        <v>144</v>
      </c>
      <c r="C50" s="163" t="s">
        <v>98</v>
      </c>
      <c r="D50" s="164">
        <f>D51+D55+D76+D86</f>
        <v>0</v>
      </c>
      <c r="E50" s="178" t="s">
        <v>98</v>
      </c>
      <c r="F50" s="164">
        <f>F51+F55+F76+F86</f>
        <v>0</v>
      </c>
      <c r="G50" s="178" t="s">
        <v>98</v>
      </c>
      <c r="H50" s="164">
        <f>H51+H55+H76+H86</f>
        <v>0</v>
      </c>
      <c r="I50" s="178" t="s">
        <v>98</v>
      </c>
      <c r="J50" s="164">
        <f>J51+J55+J76+J86</f>
        <v>0</v>
      </c>
      <c r="K50" s="178" t="s">
        <v>98</v>
      </c>
      <c r="L50" s="164">
        <f>L51+L55+L76+L86</f>
        <v>0</v>
      </c>
      <c r="M50" s="178" t="s">
        <v>98</v>
      </c>
      <c r="N50" s="164">
        <f>N51+N55+N76+N86</f>
        <v>0</v>
      </c>
      <c r="O50" s="178" t="s">
        <v>98</v>
      </c>
      <c r="P50" s="164">
        <f>P51+P55+P76+P86</f>
        <v>0</v>
      </c>
      <c r="Q50" s="178" t="s">
        <v>98</v>
      </c>
      <c r="R50" s="164">
        <f>R51+R55+R76+R86</f>
        <v>0</v>
      </c>
      <c r="S50" s="178" t="s">
        <v>98</v>
      </c>
      <c r="T50" s="164">
        <f>T51+T55+T76+T86</f>
        <v>0</v>
      </c>
      <c r="U50" s="178" t="s">
        <v>98</v>
      </c>
      <c r="V50" s="164">
        <f>V51+V55+V76+V86</f>
        <v>0</v>
      </c>
      <c r="W50" s="178" t="s">
        <v>98</v>
      </c>
      <c r="X50" s="165">
        <f>X51+X55+X76+X86</f>
        <v>10.615</v>
      </c>
      <c r="Y50" s="165" t="s">
        <v>98</v>
      </c>
      <c r="Z50" s="165">
        <f>Z51+Z55+Z76+Z86</f>
        <v>0</v>
      </c>
      <c r="AA50" s="165" t="s">
        <v>98</v>
      </c>
      <c r="AB50" s="165">
        <f>AB51+AB55+AB76+AB86</f>
        <v>0</v>
      </c>
      <c r="AC50" s="165" t="s">
        <v>98</v>
      </c>
      <c r="AD50" s="165">
        <f>AD51+AD55+AD76+AD86</f>
        <v>0</v>
      </c>
      <c r="AE50" s="165" t="s">
        <v>98</v>
      </c>
      <c r="AF50" s="165">
        <f>AF51+AF55+AF76+AF86</f>
        <v>0</v>
      </c>
      <c r="AG50" s="165" t="s">
        <v>98</v>
      </c>
      <c r="AH50" s="165">
        <f>AH51+AH55+AH76+AH86</f>
        <v>0</v>
      </c>
      <c r="AI50" s="165" t="s">
        <v>98</v>
      </c>
      <c r="AJ50" s="165">
        <f>AJ51+AJ55+AJ76+AJ86</f>
        <v>0</v>
      </c>
      <c r="AK50" s="165" t="s">
        <v>98</v>
      </c>
      <c r="AL50" s="165">
        <f>AL51+AL55+AL76+AL86</f>
        <v>0</v>
      </c>
      <c r="AM50" s="165" t="s">
        <v>98</v>
      </c>
      <c r="AN50" s="165">
        <f>AN51+AN55+AN76+AN86</f>
        <v>0</v>
      </c>
      <c r="AO50" s="165" t="s">
        <v>98</v>
      </c>
      <c r="AP50" s="165">
        <f>AP51+AP55+AP76+AP86</f>
        <v>0</v>
      </c>
      <c r="AQ50" s="165" t="s">
        <v>98</v>
      </c>
      <c r="AR50" s="165">
        <f>AR51+AR55+AR76+AR86</f>
        <v>0</v>
      </c>
      <c r="AS50" s="165" t="s">
        <v>98</v>
      </c>
      <c r="AT50" s="165">
        <f>AT51+AT55+AT76+AT86</f>
        <v>0</v>
      </c>
      <c r="AU50" s="165" t="s">
        <v>98</v>
      </c>
      <c r="AV50" s="165">
        <f>AV51+AV55+AV76+AV86</f>
        <v>0</v>
      </c>
      <c r="AW50" s="165" t="s">
        <v>98</v>
      </c>
      <c r="AX50" s="165" t="s">
        <v>98</v>
      </c>
      <c r="AY50" s="165">
        <v>0</v>
      </c>
      <c r="AZ50" s="140">
        <f>'2'!AL48</f>
        <v>7.6335999999999995</v>
      </c>
      <c r="BA50" s="165">
        <v>0</v>
      </c>
      <c r="BB50" s="165">
        <f>BB51+BB55+BB76+BB86</f>
        <v>0</v>
      </c>
      <c r="BC50" s="165" t="s">
        <v>98</v>
      </c>
      <c r="BD50" s="167"/>
      <c r="BE50" s="167"/>
      <c r="BF50" s="167"/>
      <c r="BG50" s="167"/>
      <c r="BH50" s="167"/>
      <c r="BI50" s="167"/>
      <c r="BJ50" s="167"/>
      <c r="BK50" s="167"/>
      <c r="BL50" s="167"/>
      <c r="BM50" s="167"/>
      <c r="BN50" s="167"/>
      <c r="BO50" s="167"/>
      <c r="BP50" s="167"/>
      <c r="BQ50" s="167"/>
      <c r="BR50" s="167"/>
      <c r="BS50" s="167"/>
      <c r="BT50" s="167"/>
      <c r="BU50" s="167"/>
      <c r="BV50" s="167"/>
      <c r="BW50" s="167"/>
      <c r="BX50" s="167"/>
      <c r="BY50" s="167"/>
      <c r="BZ50" s="167"/>
      <c r="CA50" s="167"/>
      <c r="CB50" s="167"/>
      <c r="CC50" s="167"/>
      <c r="CD50" s="167"/>
      <c r="CE50" s="167"/>
      <c r="CF50" s="167"/>
      <c r="CG50" s="167"/>
      <c r="CH50" s="167"/>
      <c r="CI50" s="167"/>
      <c r="CJ50" s="167"/>
      <c r="CK50" s="167"/>
      <c r="CL50" s="167"/>
      <c r="CM50" s="167"/>
      <c r="CN50" s="167"/>
      <c r="CO50" s="167"/>
      <c r="CP50" s="167"/>
      <c r="CQ50" s="167"/>
      <c r="CR50" s="167"/>
      <c r="CS50" s="167"/>
      <c r="CT50" s="167"/>
      <c r="CU50" s="167"/>
      <c r="CV50" s="167"/>
      <c r="CW50" s="167"/>
      <c r="CX50" s="167"/>
      <c r="CY50" s="167"/>
    </row>
    <row r="51" spans="1:103" s="183" customFormat="1" ht="51" x14ac:dyDescent="0.2">
      <c r="A51" s="179" t="s">
        <v>145</v>
      </c>
      <c r="B51" s="156" t="s">
        <v>146</v>
      </c>
      <c r="C51" s="119" t="s">
        <v>98</v>
      </c>
      <c r="D51" s="180">
        <f>D52+D54</f>
        <v>0</v>
      </c>
      <c r="E51" s="181" t="s">
        <v>98</v>
      </c>
      <c r="F51" s="180">
        <f>F52+F54</f>
        <v>0</v>
      </c>
      <c r="G51" s="181" t="s">
        <v>98</v>
      </c>
      <c r="H51" s="180">
        <f>H52+H54</f>
        <v>0</v>
      </c>
      <c r="I51" s="181" t="s">
        <v>98</v>
      </c>
      <c r="J51" s="180">
        <f>J52+J54</f>
        <v>0</v>
      </c>
      <c r="K51" s="181" t="s">
        <v>98</v>
      </c>
      <c r="L51" s="180">
        <f>L52+L54</f>
        <v>0</v>
      </c>
      <c r="M51" s="181" t="s">
        <v>98</v>
      </c>
      <c r="N51" s="180">
        <f>N52+N54</f>
        <v>0</v>
      </c>
      <c r="O51" s="181" t="s">
        <v>98</v>
      </c>
      <c r="P51" s="180">
        <f>P52+P54</f>
        <v>0</v>
      </c>
      <c r="Q51" s="181" t="s">
        <v>98</v>
      </c>
      <c r="R51" s="180">
        <f>R52+R54</f>
        <v>0</v>
      </c>
      <c r="S51" s="181" t="s">
        <v>98</v>
      </c>
      <c r="T51" s="180">
        <f>T52+T54</f>
        <v>0</v>
      </c>
      <c r="U51" s="181" t="s">
        <v>98</v>
      </c>
      <c r="V51" s="180">
        <f>V52+V54</f>
        <v>0</v>
      </c>
      <c r="W51" s="181" t="s">
        <v>98</v>
      </c>
      <c r="X51" s="140">
        <f>X52+X54</f>
        <v>0</v>
      </c>
      <c r="Y51" s="140" t="s">
        <v>98</v>
      </c>
      <c r="Z51" s="140">
        <f>Z52+Z54</f>
        <v>0</v>
      </c>
      <c r="AA51" s="140" t="s">
        <v>98</v>
      </c>
      <c r="AB51" s="140">
        <f>AB52+AB54</f>
        <v>0</v>
      </c>
      <c r="AC51" s="140" t="s">
        <v>98</v>
      </c>
      <c r="AD51" s="140">
        <f>AD52+AD54</f>
        <v>0</v>
      </c>
      <c r="AE51" s="140" t="s">
        <v>98</v>
      </c>
      <c r="AF51" s="140">
        <f>AF52+AF54</f>
        <v>0</v>
      </c>
      <c r="AG51" s="140" t="s">
        <v>98</v>
      </c>
      <c r="AH51" s="140">
        <f>AH52+AH54</f>
        <v>0</v>
      </c>
      <c r="AI51" s="140" t="s">
        <v>98</v>
      </c>
      <c r="AJ51" s="140">
        <f>AJ52+AJ54</f>
        <v>0</v>
      </c>
      <c r="AK51" s="140" t="s">
        <v>98</v>
      </c>
      <c r="AL51" s="140">
        <f>AL52+AL54</f>
        <v>0</v>
      </c>
      <c r="AM51" s="140" t="s">
        <v>98</v>
      </c>
      <c r="AN51" s="140">
        <f>AN52+AN54</f>
        <v>0</v>
      </c>
      <c r="AO51" s="140" t="s">
        <v>98</v>
      </c>
      <c r="AP51" s="140">
        <f>AP52+AP54</f>
        <v>0</v>
      </c>
      <c r="AQ51" s="140" t="s">
        <v>98</v>
      </c>
      <c r="AR51" s="140">
        <f>AR52+AR54</f>
        <v>0</v>
      </c>
      <c r="AS51" s="140" t="s">
        <v>98</v>
      </c>
      <c r="AT51" s="140">
        <f>AT52+AT54</f>
        <v>0</v>
      </c>
      <c r="AU51" s="140" t="s">
        <v>98</v>
      </c>
      <c r="AV51" s="140">
        <f>AV52+AV54</f>
        <v>0</v>
      </c>
      <c r="AW51" s="140" t="s">
        <v>98</v>
      </c>
      <c r="AX51" s="140" t="s">
        <v>98</v>
      </c>
      <c r="AY51" s="140">
        <v>0</v>
      </c>
      <c r="AZ51" s="140">
        <f>'2'!AL49</f>
        <v>0</v>
      </c>
      <c r="BA51" s="140">
        <v>0</v>
      </c>
      <c r="BB51" s="140">
        <f>BB52+BB54</f>
        <v>0</v>
      </c>
      <c r="BC51" s="140" t="s">
        <v>98</v>
      </c>
      <c r="BD51" s="182"/>
      <c r="BE51" s="182"/>
      <c r="BF51" s="182"/>
      <c r="BG51" s="182"/>
      <c r="BH51" s="182"/>
      <c r="BI51" s="182"/>
      <c r="BJ51" s="182"/>
      <c r="BK51" s="182"/>
      <c r="BL51" s="182"/>
      <c r="BM51" s="182"/>
      <c r="BN51" s="182"/>
      <c r="BO51" s="182"/>
      <c r="BP51" s="182"/>
      <c r="BQ51" s="182"/>
      <c r="BR51" s="182"/>
      <c r="BS51" s="182"/>
      <c r="BT51" s="182"/>
      <c r="BU51" s="182"/>
      <c r="BV51" s="182"/>
      <c r="BW51" s="182"/>
      <c r="BX51" s="182"/>
      <c r="BY51" s="182"/>
      <c r="BZ51" s="182"/>
      <c r="CA51" s="182"/>
      <c r="CB51" s="182"/>
      <c r="CC51" s="182"/>
      <c r="CD51" s="182"/>
      <c r="CE51" s="182"/>
      <c r="CF51" s="182"/>
      <c r="CG51" s="182"/>
      <c r="CH51" s="182"/>
      <c r="CI51" s="182"/>
      <c r="CJ51" s="182"/>
      <c r="CK51" s="182"/>
      <c r="CL51" s="182"/>
      <c r="CM51" s="182"/>
      <c r="CN51" s="182"/>
      <c r="CO51" s="182"/>
      <c r="CP51" s="182"/>
      <c r="CQ51" s="182"/>
      <c r="CR51" s="182"/>
      <c r="CS51" s="182"/>
      <c r="CT51" s="182"/>
      <c r="CU51" s="182"/>
      <c r="CV51" s="182"/>
      <c r="CW51" s="182"/>
      <c r="CX51" s="182"/>
      <c r="CY51" s="182"/>
    </row>
    <row r="52" spans="1:103" s="183" customFormat="1" ht="25.5" x14ac:dyDescent="0.2">
      <c r="A52" s="179" t="s">
        <v>147</v>
      </c>
      <c r="B52" s="156" t="s">
        <v>148</v>
      </c>
      <c r="C52" s="119" t="s">
        <v>98</v>
      </c>
      <c r="D52" s="180">
        <f>SUM(D53)</f>
        <v>0</v>
      </c>
      <c r="E52" s="181" t="s">
        <v>98</v>
      </c>
      <c r="F52" s="180">
        <f>SUM(F53)</f>
        <v>0</v>
      </c>
      <c r="G52" s="184" t="s">
        <v>98</v>
      </c>
      <c r="H52" s="180">
        <f>SUM(H53)</f>
        <v>0</v>
      </c>
      <c r="I52" s="184" t="s">
        <v>98</v>
      </c>
      <c r="J52" s="180">
        <f>SUM(J53)</f>
        <v>0</v>
      </c>
      <c r="K52" s="181" t="s">
        <v>98</v>
      </c>
      <c r="L52" s="180">
        <f>SUM(L53)</f>
        <v>0</v>
      </c>
      <c r="M52" s="181" t="s">
        <v>98</v>
      </c>
      <c r="N52" s="180">
        <f>SUM(N53)</f>
        <v>0</v>
      </c>
      <c r="O52" s="181" t="s">
        <v>98</v>
      </c>
      <c r="P52" s="180">
        <f>SUM(P53)</f>
        <v>0</v>
      </c>
      <c r="Q52" s="181" t="s">
        <v>98</v>
      </c>
      <c r="R52" s="180">
        <f>SUM(R53)</f>
        <v>0</v>
      </c>
      <c r="S52" s="181" t="s">
        <v>98</v>
      </c>
      <c r="T52" s="180">
        <f>SUM(T53)</f>
        <v>0</v>
      </c>
      <c r="U52" s="181" t="s">
        <v>98</v>
      </c>
      <c r="V52" s="180">
        <f>SUM(V53)</f>
        <v>0</v>
      </c>
      <c r="W52" s="181" t="s">
        <v>98</v>
      </c>
      <c r="X52" s="140">
        <f>SUM(X53)</f>
        <v>0</v>
      </c>
      <c r="Y52" s="140" t="s">
        <v>98</v>
      </c>
      <c r="Z52" s="140">
        <f>SUM(Z53)</f>
        <v>0</v>
      </c>
      <c r="AA52" s="140" t="s">
        <v>98</v>
      </c>
      <c r="AB52" s="140">
        <f>SUM(AB53)</f>
        <v>0</v>
      </c>
      <c r="AC52" s="140" t="s">
        <v>98</v>
      </c>
      <c r="AD52" s="140">
        <f>SUM(AD53)</f>
        <v>0</v>
      </c>
      <c r="AE52" s="140" t="s">
        <v>98</v>
      </c>
      <c r="AF52" s="140">
        <f>SUM(AF53)</f>
        <v>0</v>
      </c>
      <c r="AG52" s="140" t="s">
        <v>98</v>
      </c>
      <c r="AH52" s="140">
        <f>SUM(AH53)</f>
        <v>0</v>
      </c>
      <c r="AI52" s="140" t="s">
        <v>98</v>
      </c>
      <c r="AJ52" s="140">
        <f>SUM(AJ53)</f>
        <v>0</v>
      </c>
      <c r="AK52" s="140" t="s">
        <v>98</v>
      </c>
      <c r="AL52" s="140">
        <f>SUM(AL53)</f>
        <v>0</v>
      </c>
      <c r="AM52" s="140" t="s">
        <v>98</v>
      </c>
      <c r="AN52" s="140">
        <f>SUM(AN53)</f>
        <v>0</v>
      </c>
      <c r="AO52" s="140" t="s">
        <v>98</v>
      </c>
      <c r="AP52" s="140">
        <f>SUM(AP53)</f>
        <v>0</v>
      </c>
      <c r="AQ52" s="140" t="s">
        <v>98</v>
      </c>
      <c r="AR52" s="140">
        <f>SUM(AR53)</f>
        <v>0</v>
      </c>
      <c r="AS52" s="140" t="s">
        <v>98</v>
      </c>
      <c r="AT52" s="140">
        <f>SUM(AT53)</f>
        <v>0</v>
      </c>
      <c r="AU52" s="140" t="s">
        <v>98</v>
      </c>
      <c r="AV52" s="140">
        <f>SUM(AV53)</f>
        <v>0</v>
      </c>
      <c r="AW52" s="140" t="s">
        <v>98</v>
      </c>
      <c r="AX52" s="140" t="s">
        <v>98</v>
      </c>
      <c r="AY52" s="140">
        <v>0</v>
      </c>
      <c r="AZ52" s="140">
        <f>'2'!AL50</f>
        <v>0</v>
      </c>
      <c r="BA52" s="140">
        <v>0</v>
      </c>
      <c r="BB52" s="140">
        <f>SUM(BB53)</f>
        <v>0</v>
      </c>
      <c r="BC52" s="140" t="s">
        <v>98</v>
      </c>
      <c r="BD52" s="182"/>
      <c r="BE52" s="182"/>
      <c r="BF52" s="182"/>
      <c r="BG52" s="182"/>
      <c r="BH52" s="182"/>
      <c r="BI52" s="182"/>
      <c r="BJ52" s="182"/>
      <c r="BK52" s="182"/>
      <c r="BL52" s="182"/>
      <c r="BM52" s="182"/>
      <c r="BN52" s="182"/>
      <c r="BO52" s="182"/>
      <c r="BP52" s="182"/>
      <c r="BQ52" s="182"/>
      <c r="BR52" s="182"/>
      <c r="BS52" s="182"/>
      <c r="BT52" s="182"/>
      <c r="BU52" s="182"/>
      <c r="BV52" s="182"/>
      <c r="BW52" s="182"/>
      <c r="BX52" s="182"/>
      <c r="BY52" s="182"/>
      <c r="BZ52" s="182"/>
      <c r="CA52" s="182"/>
      <c r="CB52" s="182"/>
      <c r="CC52" s="182"/>
      <c r="CD52" s="182"/>
      <c r="CE52" s="182"/>
      <c r="CF52" s="182"/>
      <c r="CG52" s="182"/>
      <c r="CH52" s="182"/>
      <c r="CI52" s="182"/>
      <c r="CJ52" s="182"/>
      <c r="CK52" s="182"/>
      <c r="CL52" s="182"/>
      <c r="CM52" s="182"/>
      <c r="CN52" s="182"/>
      <c r="CO52" s="182"/>
      <c r="CP52" s="182"/>
      <c r="CQ52" s="182"/>
      <c r="CR52" s="182"/>
      <c r="CS52" s="182"/>
      <c r="CT52" s="182"/>
      <c r="CU52" s="182"/>
      <c r="CV52" s="182"/>
      <c r="CW52" s="182"/>
      <c r="CX52" s="182"/>
      <c r="CY52" s="182"/>
    </row>
    <row r="53" spans="1:103" s="160" customFormat="1" ht="51" hidden="1" x14ac:dyDescent="0.2">
      <c r="A53" s="185" t="s">
        <v>147</v>
      </c>
      <c r="B53" s="186" t="s">
        <v>149</v>
      </c>
      <c r="C53" s="187" t="s">
        <v>150</v>
      </c>
      <c r="D53" s="173"/>
      <c r="E53" s="174"/>
      <c r="F53" s="173"/>
      <c r="G53" s="188"/>
      <c r="H53" s="173"/>
      <c r="I53" s="188"/>
      <c r="J53" s="173"/>
      <c r="K53" s="174"/>
      <c r="L53" s="173"/>
      <c r="M53" s="174"/>
      <c r="N53" s="173"/>
      <c r="O53" s="174"/>
      <c r="P53" s="173"/>
      <c r="Q53" s="174"/>
      <c r="R53" s="173"/>
      <c r="S53" s="174"/>
      <c r="T53" s="173"/>
      <c r="U53" s="174"/>
      <c r="V53" s="189"/>
      <c r="W53" s="190"/>
      <c r="X53" s="191"/>
      <c r="Y53" s="191"/>
      <c r="Z53" s="191"/>
      <c r="AA53" s="191"/>
      <c r="AB53" s="191"/>
      <c r="AC53" s="175"/>
      <c r="AD53" s="175"/>
      <c r="AE53" s="175"/>
      <c r="AF53" s="175"/>
      <c r="AG53" s="175"/>
      <c r="AH53" s="175"/>
      <c r="AI53" s="175"/>
      <c r="AJ53" s="175"/>
      <c r="AK53" s="175"/>
      <c r="AL53" s="175"/>
      <c r="AM53" s="175"/>
      <c r="AN53" s="175"/>
      <c r="AO53" s="175"/>
      <c r="AP53" s="175"/>
      <c r="AQ53" s="175"/>
      <c r="AR53" s="175"/>
      <c r="AS53" s="175"/>
      <c r="AT53" s="175"/>
      <c r="AU53" s="175"/>
      <c r="AV53" s="175"/>
      <c r="AW53" s="175"/>
      <c r="AX53" s="175"/>
      <c r="AY53" s="175"/>
      <c r="AZ53" s="140"/>
      <c r="BA53" s="158"/>
      <c r="BB53" s="175"/>
      <c r="BC53" s="175"/>
      <c r="BD53" s="159"/>
      <c r="BE53" s="159"/>
      <c r="BF53" s="159"/>
      <c r="BG53" s="159"/>
      <c r="BH53" s="159"/>
      <c r="BI53" s="159"/>
      <c r="BJ53" s="159"/>
      <c r="BK53" s="159"/>
      <c r="BL53" s="159"/>
      <c r="BM53" s="159"/>
      <c r="BN53" s="159"/>
      <c r="BO53" s="159"/>
      <c r="BP53" s="159"/>
      <c r="BQ53" s="159"/>
      <c r="BR53" s="159"/>
      <c r="BS53" s="159"/>
      <c r="BT53" s="159"/>
      <c r="BU53" s="159"/>
      <c r="BV53" s="159"/>
      <c r="BW53" s="159"/>
      <c r="BX53" s="159"/>
      <c r="BY53" s="159"/>
      <c r="BZ53" s="159"/>
      <c r="CA53" s="159"/>
      <c r="CB53" s="159"/>
      <c r="CC53" s="159"/>
      <c r="CD53" s="159"/>
      <c r="CE53" s="159"/>
      <c r="CF53" s="159"/>
      <c r="CG53" s="159"/>
      <c r="CH53" s="159"/>
      <c r="CI53" s="159"/>
      <c r="CJ53" s="159"/>
      <c r="CK53" s="159"/>
      <c r="CL53" s="159"/>
      <c r="CM53" s="159"/>
      <c r="CN53" s="159"/>
      <c r="CO53" s="159"/>
      <c r="CP53" s="159"/>
      <c r="CQ53" s="159"/>
      <c r="CR53" s="159"/>
      <c r="CS53" s="159"/>
      <c r="CT53" s="159"/>
      <c r="CU53" s="159"/>
      <c r="CV53" s="159"/>
      <c r="CW53" s="159"/>
      <c r="CX53" s="159"/>
      <c r="CY53" s="159"/>
    </row>
    <row r="54" spans="1:103" s="160" customFormat="1" ht="51" x14ac:dyDescent="0.2">
      <c r="A54" s="172" t="s">
        <v>151</v>
      </c>
      <c r="B54" s="155" t="s">
        <v>152</v>
      </c>
      <c r="C54" s="115" t="s">
        <v>98</v>
      </c>
      <c r="D54" s="180">
        <v>0</v>
      </c>
      <c r="E54" s="119" t="s">
        <v>98</v>
      </c>
      <c r="F54" s="180">
        <v>0</v>
      </c>
      <c r="G54" s="119" t="s">
        <v>98</v>
      </c>
      <c r="H54" s="180">
        <v>0</v>
      </c>
      <c r="I54" s="119" t="s">
        <v>98</v>
      </c>
      <c r="J54" s="180">
        <v>0</v>
      </c>
      <c r="K54" s="119" t="s">
        <v>98</v>
      </c>
      <c r="L54" s="180">
        <v>0</v>
      </c>
      <c r="M54" s="119" t="s">
        <v>98</v>
      </c>
      <c r="N54" s="180">
        <v>0</v>
      </c>
      <c r="O54" s="119" t="s">
        <v>98</v>
      </c>
      <c r="P54" s="180">
        <v>0</v>
      </c>
      <c r="Q54" s="119" t="s">
        <v>98</v>
      </c>
      <c r="R54" s="180">
        <v>0</v>
      </c>
      <c r="S54" s="119" t="s">
        <v>98</v>
      </c>
      <c r="T54" s="180">
        <v>0</v>
      </c>
      <c r="U54" s="119" t="s">
        <v>98</v>
      </c>
      <c r="V54" s="180">
        <v>0</v>
      </c>
      <c r="W54" s="119" t="s">
        <v>98</v>
      </c>
      <c r="X54" s="140">
        <v>0</v>
      </c>
      <c r="Y54" s="140" t="s">
        <v>98</v>
      </c>
      <c r="Z54" s="140">
        <v>0</v>
      </c>
      <c r="AA54" s="140" t="s">
        <v>98</v>
      </c>
      <c r="AB54" s="140">
        <v>0</v>
      </c>
      <c r="AC54" s="140" t="s">
        <v>98</v>
      </c>
      <c r="AD54" s="140">
        <v>0</v>
      </c>
      <c r="AE54" s="140" t="s">
        <v>98</v>
      </c>
      <c r="AF54" s="140">
        <v>0</v>
      </c>
      <c r="AG54" s="140" t="s">
        <v>98</v>
      </c>
      <c r="AH54" s="140">
        <v>0</v>
      </c>
      <c r="AI54" s="140" t="s">
        <v>98</v>
      </c>
      <c r="AJ54" s="140">
        <v>0</v>
      </c>
      <c r="AK54" s="140" t="s">
        <v>98</v>
      </c>
      <c r="AL54" s="140">
        <v>0</v>
      </c>
      <c r="AM54" s="140" t="s">
        <v>98</v>
      </c>
      <c r="AN54" s="140">
        <v>0</v>
      </c>
      <c r="AO54" s="140" t="s">
        <v>98</v>
      </c>
      <c r="AP54" s="140">
        <v>0</v>
      </c>
      <c r="AQ54" s="140" t="s">
        <v>98</v>
      </c>
      <c r="AR54" s="140">
        <v>0</v>
      </c>
      <c r="AS54" s="140" t="s">
        <v>98</v>
      </c>
      <c r="AT54" s="140">
        <v>0</v>
      </c>
      <c r="AU54" s="140" t="s">
        <v>98</v>
      </c>
      <c r="AV54" s="140">
        <v>0</v>
      </c>
      <c r="AW54" s="140" t="s">
        <v>98</v>
      </c>
      <c r="AX54" s="140" t="s">
        <v>98</v>
      </c>
      <c r="AY54" s="140">
        <v>0</v>
      </c>
      <c r="AZ54" s="140">
        <f>'2'!AL52</f>
        <v>0</v>
      </c>
      <c r="BA54" s="140">
        <v>0</v>
      </c>
      <c r="BB54" s="140">
        <v>0</v>
      </c>
      <c r="BC54" s="140" t="s">
        <v>98</v>
      </c>
      <c r="BD54" s="119"/>
      <c r="BE54" s="181"/>
      <c r="BF54" s="159"/>
      <c r="BG54" s="159"/>
      <c r="BH54" s="159"/>
      <c r="BI54" s="159"/>
      <c r="BJ54" s="159"/>
      <c r="BK54" s="159"/>
      <c r="BL54" s="159"/>
      <c r="BM54" s="159"/>
      <c r="BN54" s="159"/>
      <c r="BO54" s="159"/>
      <c r="BP54" s="159"/>
      <c r="BQ54" s="159"/>
      <c r="BR54" s="159"/>
      <c r="BS54" s="159"/>
      <c r="BT54" s="159"/>
      <c r="BU54" s="159"/>
      <c r="BV54" s="159"/>
      <c r="BW54" s="159"/>
      <c r="BX54" s="159"/>
      <c r="BY54" s="159"/>
      <c r="BZ54" s="159"/>
      <c r="CA54" s="159"/>
      <c r="CB54" s="159"/>
      <c r="CC54" s="159"/>
      <c r="CD54" s="159"/>
      <c r="CE54" s="159"/>
      <c r="CF54" s="159"/>
      <c r="CG54" s="159"/>
      <c r="CH54" s="159"/>
      <c r="CI54" s="159"/>
      <c r="CJ54" s="159"/>
      <c r="CK54" s="159"/>
      <c r="CL54" s="159"/>
      <c r="CM54" s="159"/>
      <c r="CN54" s="159"/>
      <c r="CO54" s="159"/>
      <c r="CP54" s="159"/>
      <c r="CQ54" s="159"/>
      <c r="CR54" s="159"/>
      <c r="CS54" s="159"/>
      <c r="CT54" s="159"/>
      <c r="CU54" s="159"/>
      <c r="CV54" s="159"/>
      <c r="CW54" s="159"/>
      <c r="CX54" s="159"/>
      <c r="CY54" s="159"/>
    </row>
    <row r="55" spans="1:103" s="183" customFormat="1" ht="38.25" x14ac:dyDescent="0.2">
      <c r="A55" s="179" t="s">
        <v>153</v>
      </c>
      <c r="B55" s="156" t="s">
        <v>154</v>
      </c>
      <c r="C55" s="119" t="s">
        <v>98</v>
      </c>
      <c r="D55" s="180">
        <f>D56+D75</f>
        <v>0</v>
      </c>
      <c r="E55" s="119" t="s">
        <v>98</v>
      </c>
      <c r="F55" s="180">
        <f>F56+F75</f>
        <v>0</v>
      </c>
      <c r="G55" s="119" t="s">
        <v>98</v>
      </c>
      <c r="H55" s="180">
        <f>H56+H75</f>
        <v>0</v>
      </c>
      <c r="I55" s="119" t="s">
        <v>98</v>
      </c>
      <c r="J55" s="180">
        <f>J56+J75</f>
        <v>0</v>
      </c>
      <c r="K55" s="119" t="s">
        <v>98</v>
      </c>
      <c r="L55" s="180">
        <f>L56+L75</f>
        <v>0</v>
      </c>
      <c r="M55" s="119" t="s">
        <v>98</v>
      </c>
      <c r="N55" s="180">
        <f>N56+N75</f>
        <v>0</v>
      </c>
      <c r="O55" s="119" t="s">
        <v>98</v>
      </c>
      <c r="P55" s="180">
        <f>P56+P75</f>
        <v>0</v>
      </c>
      <c r="Q55" s="119" t="s">
        <v>98</v>
      </c>
      <c r="R55" s="180">
        <f>R56+R75</f>
        <v>0</v>
      </c>
      <c r="S55" s="119" t="s">
        <v>98</v>
      </c>
      <c r="T55" s="180">
        <f>T56+T75</f>
        <v>0</v>
      </c>
      <c r="U55" s="119" t="s">
        <v>98</v>
      </c>
      <c r="V55" s="180">
        <f>V56+V75</f>
        <v>0</v>
      </c>
      <c r="W55" s="119" t="s">
        <v>98</v>
      </c>
      <c r="X55" s="140">
        <f>X56+X75</f>
        <v>10.615</v>
      </c>
      <c r="Y55" s="140" t="s">
        <v>98</v>
      </c>
      <c r="Z55" s="140">
        <f>Z56+Z75</f>
        <v>0</v>
      </c>
      <c r="AA55" s="140" t="s">
        <v>98</v>
      </c>
      <c r="AB55" s="140">
        <f>AB56+AB75</f>
        <v>0</v>
      </c>
      <c r="AC55" s="140" t="s">
        <v>98</v>
      </c>
      <c r="AD55" s="140">
        <f>AD56+AD75</f>
        <v>0</v>
      </c>
      <c r="AE55" s="140" t="s">
        <v>98</v>
      </c>
      <c r="AF55" s="140">
        <f>AF56+AF75</f>
        <v>0</v>
      </c>
      <c r="AG55" s="140" t="s">
        <v>98</v>
      </c>
      <c r="AH55" s="140">
        <f>AH56+AH75</f>
        <v>0</v>
      </c>
      <c r="AI55" s="140" t="s">
        <v>98</v>
      </c>
      <c r="AJ55" s="140">
        <f>AJ56+AJ75</f>
        <v>0</v>
      </c>
      <c r="AK55" s="140" t="s">
        <v>98</v>
      </c>
      <c r="AL55" s="140">
        <f>AL56+AL75</f>
        <v>0</v>
      </c>
      <c r="AM55" s="140" t="s">
        <v>98</v>
      </c>
      <c r="AN55" s="140">
        <f>AN56+AN75</f>
        <v>0</v>
      </c>
      <c r="AO55" s="140" t="s">
        <v>98</v>
      </c>
      <c r="AP55" s="140">
        <f>AP56+AP75</f>
        <v>0</v>
      </c>
      <c r="AQ55" s="140" t="s">
        <v>98</v>
      </c>
      <c r="AR55" s="140">
        <f>AR56+AR75</f>
        <v>0</v>
      </c>
      <c r="AS55" s="140" t="s">
        <v>98</v>
      </c>
      <c r="AT55" s="140">
        <f>AT56+AT75</f>
        <v>0</v>
      </c>
      <c r="AU55" s="140" t="s">
        <v>98</v>
      </c>
      <c r="AV55" s="140">
        <f>AV56+AV75</f>
        <v>0</v>
      </c>
      <c r="AW55" s="140" t="s">
        <v>98</v>
      </c>
      <c r="AX55" s="140" t="s">
        <v>98</v>
      </c>
      <c r="AY55" s="140">
        <v>0</v>
      </c>
      <c r="AZ55" s="140">
        <f>'2'!AL53</f>
        <v>7.6335999999999995</v>
      </c>
      <c r="BA55" s="140">
        <v>0</v>
      </c>
      <c r="BB55" s="140">
        <f>BB56+BB75</f>
        <v>0</v>
      </c>
      <c r="BC55" s="140" t="s">
        <v>98</v>
      </c>
      <c r="BD55" s="182"/>
      <c r="BE55" s="182"/>
      <c r="BF55" s="182"/>
      <c r="BG55" s="182"/>
      <c r="BH55" s="182"/>
      <c r="BI55" s="182"/>
      <c r="BJ55" s="182"/>
      <c r="BK55" s="182"/>
      <c r="BL55" s="182"/>
      <c r="BM55" s="182"/>
      <c r="BN55" s="182"/>
      <c r="BO55" s="182"/>
      <c r="BP55" s="182"/>
      <c r="BQ55" s="182"/>
      <c r="BR55" s="182"/>
      <c r="BS55" s="182"/>
      <c r="BT55" s="182"/>
      <c r="BU55" s="182"/>
      <c r="BV55" s="182"/>
      <c r="BW55" s="182"/>
      <c r="BX55" s="182"/>
      <c r="BY55" s="182"/>
      <c r="BZ55" s="182"/>
      <c r="CA55" s="182"/>
      <c r="CB55" s="182"/>
      <c r="CC55" s="182"/>
      <c r="CD55" s="182"/>
      <c r="CE55" s="182"/>
      <c r="CF55" s="182"/>
      <c r="CG55" s="182"/>
      <c r="CH55" s="182"/>
      <c r="CI55" s="182"/>
      <c r="CJ55" s="182"/>
      <c r="CK55" s="182"/>
      <c r="CL55" s="182"/>
      <c r="CM55" s="182"/>
      <c r="CN55" s="182"/>
      <c r="CO55" s="182"/>
      <c r="CP55" s="182"/>
      <c r="CQ55" s="182"/>
      <c r="CR55" s="182"/>
      <c r="CS55" s="182"/>
      <c r="CT55" s="182"/>
      <c r="CU55" s="182"/>
      <c r="CV55" s="182"/>
      <c r="CW55" s="182"/>
      <c r="CX55" s="182"/>
      <c r="CY55" s="182"/>
    </row>
    <row r="56" spans="1:103" s="183" customFormat="1" ht="25.5" x14ac:dyDescent="0.2">
      <c r="A56" s="179" t="s">
        <v>155</v>
      </c>
      <c r="B56" s="156" t="s">
        <v>156</v>
      </c>
      <c r="C56" s="119" t="s">
        <v>98</v>
      </c>
      <c r="D56" s="180">
        <f>SUM(D57:D74)</f>
        <v>0</v>
      </c>
      <c r="E56" s="119" t="s">
        <v>98</v>
      </c>
      <c r="F56" s="180">
        <f>SUM(F57:F74)</f>
        <v>0</v>
      </c>
      <c r="G56" s="119" t="s">
        <v>98</v>
      </c>
      <c r="H56" s="180">
        <f>SUM(H57:H74)</f>
        <v>0</v>
      </c>
      <c r="I56" s="119" t="s">
        <v>98</v>
      </c>
      <c r="J56" s="180">
        <f>SUM(J57:J74)</f>
        <v>0</v>
      </c>
      <c r="K56" s="119" t="s">
        <v>98</v>
      </c>
      <c r="L56" s="180">
        <f>SUM(L57:L74)</f>
        <v>0</v>
      </c>
      <c r="M56" s="119" t="s">
        <v>98</v>
      </c>
      <c r="N56" s="180">
        <f>SUM(N57:N74)</f>
        <v>0</v>
      </c>
      <c r="O56" s="119" t="s">
        <v>98</v>
      </c>
      <c r="P56" s="180">
        <f>SUM(P57:P74)</f>
        <v>0</v>
      </c>
      <c r="Q56" s="119" t="s">
        <v>98</v>
      </c>
      <c r="R56" s="180">
        <f>SUM(R57:R74)</f>
        <v>0</v>
      </c>
      <c r="S56" s="119" t="s">
        <v>98</v>
      </c>
      <c r="T56" s="180">
        <f>SUM(T57:T74)</f>
        <v>0</v>
      </c>
      <c r="U56" s="119" t="s">
        <v>98</v>
      </c>
      <c r="V56" s="180">
        <f>SUM(V57:V74)</f>
        <v>0</v>
      </c>
      <c r="W56" s="119" t="s">
        <v>98</v>
      </c>
      <c r="X56" s="140">
        <f>SUM(X57:X74)</f>
        <v>10.615</v>
      </c>
      <c r="Y56" s="140" t="s">
        <v>98</v>
      </c>
      <c r="Z56" s="140">
        <f>SUM(Z57:Z74)</f>
        <v>0</v>
      </c>
      <c r="AA56" s="140" t="s">
        <v>98</v>
      </c>
      <c r="AB56" s="140">
        <f>SUM(AB57:AB74)</f>
        <v>0</v>
      </c>
      <c r="AC56" s="140" t="s">
        <v>98</v>
      </c>
      <c r="AD56" s="140">
        <f>SUM(AD57:AD74)</f>
        <v>0</v>
      </c>
      <c r="AE56" s="140" t="s">
        <v>98</v>
      </c>
      <c r="AF56" s="140">
        <f>SUM(AF57:AF74)</f>
        <v>0</v>
      </c>
      <c r="AG56" s="140" t="s">
        <v>98</v>
      </c>
      <c r="AH56" s="140">
        <f>SUM(AH57:AH74)</f>
        <v>0</v>
      </c>
      <c r="AI56" s="140" t="s">
        <v>98</v>
      </c>
      <c r="AJ56" s="140">
        <f>SUM(AJ57:AJ74)</f>
        <v>0</v>
      </c>
      <c r="AK56" s="140" t="s">
        <v>98</v>
      </c>
      <c r="AL56" s="140">
        <f>SUM(AL57:AL74)</f>
        <v>0</v>
      </c>
      <c r="AM56" s="140" t="s">
        <v>98</v>
      </c>
      <c r="AN56" s="140">
        <f>SUM(AN57:AN74)</f>
        <v>0</v>
      </c>
      <c r="AO56" s="140" t="s">
        <v>98</v>
      </c>
      <c r="AP56" s="140">
        <f>SUM(AP57:AP74)</f>
        <v>0</v>
      </c>
      <c r="AQ56" s="140" t="s">
        <v>98</v>
      </c>
      <c r="AR56" s="140">
        <f>SUM(AR57:AR74)</f>
        <v>0</v>
      </c>
      <c r="AS56" s="140" t="s">
        <v>98</v>
      </c>
      <c r="AT56" s="140">
        <f>SUM(AT57:AT74)</f>
        <v>0</v>
      </c>
      <c r="AU56" s="140" t="s">
        <v>98</v>
      </c>
      <c r="AV56" s="140">
        <f>SUM(AV57:AV74)</f>
        <v>0</v>
      </c>
      <c r="AW56" s="140" t="s">
        <v>98</v>
      </c>
      <c r="AX56" s="140" t="s">
        <v>98</v>
      </c>
      <c r="AY56" s="140">
        <v>0</v>
      </c>
      <c r="AZ56" s="140">
        <f>'2'!AL54</f>
        <v>7.6335999999999995</v>
      </c>
      <c r="BA56" s="140">
        <v>0</v>
      </c>
      <c r="BB56" s="140">
        <f>SUM(BB57:BB74)</f>
        <v>0</v>
      </c>
      <c r="BC56" s="140" t="s">
        <v>98</v>
      </c>
      <c r="BD56" s="182"/>
      <c r="BE56" s="182"/>
      <c r="BF56" s="182"/>
      <c r="BG56" s="182"/>
      <c r="BH56" s="182"/>
      <c r="BI56" s="182"/>
      <c r="BJ56" s="182"/>
      <c r="BK56" s="182"/>
      <c r="BL56" s="182"/>
      <c r="BM56" s="182"/>
      <c r="BN56" s="182"/>
      <c r="BO56" s="182"/>
      <c r="BP56" s="182"/>
      <c r="BQ56" s="182"/>
      <c r="BR56" s="182"/>
      <c r="BS56" s="182"/>
      <c r="BT56" s="182"/>
      <c r="BU56" s="182"/>
      <c r="BV56" s="182"/>
      <c r="BW56" s="182"/>
      <c r="BX56" s="182"/>
      <c r="BY56" s="182"/>
      <c r="BZ56" s="182"/>
      <c r="CA56" s="182"/>
      <c r="CB56" s="182"/>
      <c r="CC56" s="182"/>
      <c r="CD56" s="182"/>
      <c r="CE56" s="182"/>
      <c r="CF56" s="182"/>
      <c r="CG56" s="182"/>
      <c r="CH56" s="182"/>
      <c r="CI56" s="182"/>
      <c r="CJ56" s="182"/>
      <c r="CK56" s="182"/>
      <c r="CL56" s="182"/>
      <c r="CM56" s="182"/>
      <c r="CN56" s="182"/>
      <c r="CO56" s="182"/>
      <c r="CP56" s="182"/>
      <c r="CQ56" s="182"/>
      <c r="CR56" s="182"/>
      <c r="CS56" s="182"/>
      <c r="CT56" s="182"/>
      <c r="CU56" s="182"/>
      <c r="CV56" s="182"/>
      <c r="CW56" s="182"/>
      <c r="CX56" s="182"/>
      <c r="CY56" s="182"/>
    </row>
    <row r="57" spans="1:103" s="160" customFormat="1" ht="76.5" x14ac:dyDescent="0.2">
      <c r="A57" s="185" t="s">
        <v>155</v>
      </c>
      <c r="B57" s="186" t="s">
        <v>157</v>
      </c>
      <c r="C57" s="187" t="s">
        <v>158</v>
      </c>
      <c r="D57" s="157">
        <v>0</v>
      </c>
      <c r="E57" s="192" t="s">
        <v>98</v>
      </c>
      <c r="F57" s="157">
        <v>0</v>
      </c>
      <c r="G57" s="192" t="s">
        <v>98</v>
      </c>
      <c r="H57" s="157">
        <v>0</v>
      </c>
      <c r="I57" s="192" t="s">
        <v>98</v>
      </c>
      <c r="J57" s="157">
        <v>0</v>
      </c>
      <c r="K57" s="192" t="s">
        <v>98</v>
      </c>
      <c r="L57" s="157">
        <v>0</v>
      </c>
      <c r="M57" s="192" t="s">
        <v>98</v>
      </c>
      <c r="N57" s="157">
        <v>0</v>
      </c>
      <c r="O57" s="192" t="s">
        <v>98</v>
      </c>
      <c r="P57" s="157">
        <v>0</v>
      </c>
      <c r="Q57" s="192" t="s">
        <v>98</v>
      </c>
      <c r="R57" s="157">
        <v>0</v>
      </c>
      <c r="S57" s="192" t="s">
        <v>98</v>
      </c>
      <c r="T57" s="157">
        <v>0</v>
      </c>
      <c r="U57" s="192" t="s">
        <v>98</v>
      </c>
      <c r="V57" s="180">
        <v>0</v>
      </c>
      <c r="W57" s="181" t="s">
        <v>98</v>
      </c>
      <c r="X57" s="193">
        <v>3.64</v>
      </c>
      <c r="Y57" s="140" t="s">
        <v>98</v>
      </c>
      <c r="Z57" s="140">
        <v>0</v>
      </c>
      <c r="AA57" s="140" t="s">
        <v>98</v>
      </c>
      <c r="AB57" s="140">
        <v>0</v>
      </c>
      <c r="AC57" s="158" t="s">
        <v>98</v>
      </c>
      <c r="AD57" s="158">
        <v>0</v>
      </c>
      <c r="AE57" s="158" t="s">
        <v>98</v>
      </c>
      <c r="AF57" s="158">
        <v>0</v>
      </c>
      <c r="AG57" s="158" t="s">
        <v>98</v>
      </c>
      <c r="AH57" s="158">
        <v>0</v>
      </c>
      <c r="AI57" s="158" t="s">
        <v>98</v>
      </c>
      <c r="AJ57" s="158">
        <v>0</v>
      </c>
      <c r="AK57" s="158" t="s">
        <v>98</v>
      </c>
      <c r="AL57" s="158">
        <v>0</v>
      </c>
      <c r="AM57" s="158" t="s">
        <v>98</v>
      </c>
      <c r="AN57" s="158">
        <v>0</v>
      </c>
      <c r="AO57" s="158" t="s">
        <v>98</v>
      </c>
      <c r="AP57" s="158">
        <v>0</v>
      </c>
      <c r="AQ57" s="158" t="s">
        <v>98</v>
      </c>
      <c r="AR57" s="158">
        <v>0</v>
      </c>
      <c r="AS57" s="158" t="s">
        <v>98</v>
      </c>
      <c r="AT57" s="158">
        <v>0</v>
      </c>
      <c r="AU57" s="158" t="s">
        <v>98</v>
      </c>
      <c r="AV57" s="158">
        <v>0</v>
      </c>
      <c r="AW57" s="158" t="s">
        <v>98</v>
      </c>
      <c r="AX57" s="158" t="s">
        <v>98</v>
      </c>
      <c r="AY57" s="158" t="s">
        <v>103</v>
      </c>
      <c r="AZ57" s="140">
        <f>'2'!AL55</f>
        <v>4.5642399999999999</v>
      </c>
      <c r="BA57" s="158">
        <v>0</v>
      </c>
      <c r="BB57" s="158">
        <v>0</v>
      </c>
      <c r="BC57" s="158" t="s">
        <v>98</v>
      </c>
      <c r="BD57" s="159"/>
      <c r="BE57" s="159"/>
      <c r="BF57" s="159"/>
      <c r="BG57" s="159"/>
      <c r="BH57" s="159"/>
      <c r="BI57" s="159"/>
      <c r="BJ57" s="159"/>
      <c r="BK57" s="159"/>
      <c r="BL57" s="159"/>
      <c r="BM57" s="159"/>
      <c r="BN57" s="159"/>
      <c r="BO57" s="159"/>
      <c r="BP57" s="159"/>
      <c r="BQ57" s="159"/>
      <c r="BR57" s="159"/>
      <c r="BS57" s="159"/>
      <c r="BT57" s="159"/>
      <c r="BU57" s="159"/>
      <c r="BV57" s="159"/>
      <c r="BW57" s="159"/>
      <c r="BX57" s="159"/>
      <c r="BY57" s="159"/>
      <c r="BZ57" s="159"/>
      <c r="CA57" s="159"/>
      <c r="CB57" s="159"/>
      <c r="CC57" s="159"/>
      <c r="CD57" s="159"/>
      <c r="CE57" s="159"/>
      <c r="CF57" s="159"/>
      <c r="CG57" s="159"/>
      <c r="CH57" s="159"/>
      <c r="CI57" s="159"/>
      <c r="CJ57" s="159"/>
      <c r="CK57" s="159"/>
      <c r="CL57" s="159"/>
      <c r="CM57" s="159"/>
      <c r="CN57" s="159"/>
      <c r="CO57" s="159"/>
      <c r="CP57" s="159"/>
      <c r="CQ57" s="159"/>
      <c r="CR57" s="159"/>
      <c r="CS57" s="159"/>
      <c r="CT57" s="159"/>
      <c r="CU57" s="159"/>
      <c r="CV57" s="159"/>
      <c r="CW57" s="159"/>
      <c r="CX57" s="159"/>
      <c r="CY57" s="159"/>
    </row>
    <row r="58" spans="1:103" s="160" customFormat="1" ht="51" x14ac:dyDescent="0.2">
      <c r="A58" s="185" t="s">
        <v>155</v>
      </c>
      <c r="B58" s="186" t="s">
        <v>159</v>
      </c>
      <c r="C58" s="187" t="s">
        <v>160</v>
      </c>
      <c r="D58" s="157">
        <v>0</v>
      </c>
      <c r="E58" s="192" t="s">
        <v>98</v>
      </c>
      <c r="F58" s="157">
        <v>0</v>
      </c>
      <c r="G58" s="192" t="s">
        <v>98</v>
      </c>
      <c r="H58" s="157">
        <v>0</v>
      </c>
      <c r="I58" s="192" t="s">
        <v>98</v>
      </c>
      <c r="J58" s="157">
        <v>0</v>
      </c>
      <c r="K58" s="192" t="s">
        <v>98</v>
      </c>
      <c r="L58" s="157">
        <v>0</v>
      </c>
      <c r="M58" s="192" t="s">
        <v>98</v>
      </c>
      <c r="N58" s="157">
        <v>0</v>
      </c>
      <c r="O58" s="192" t="s">
        <v>98</v>
      </c>
      <c r="P58" s="157">
        <v>0</v>
      </c>
      <c r="Q58" s="192" t="s">
        <v>98</v>
      </c>
      <c r="R58" s="157">
        <v>0</v>
      </c>
      <c r="S58" s="192" t="s">
        <v>98</v>
      </c>
      <c r="T58" s="157">
        <v>0</v>
      </c>
      <c r="U58" s="192" t="s">
        <v>98</v>
      </c>
      <c r="V58" s="180">
        <v>0</v>
      </c>
      <c r="W58" s="181" t="s">
        <v>98</v>
      </c>
      <c r="X58" s="193">
        <v>0</v>
      </c>
      <c r="Y58" s="140" t="s">
        <v>98</v>
      </c>
      <c r="Z58" s="140">
        <v>0</v>
      </c>
      <c r="AA58" s="140" t="s">
        <v>98</v>
      </c>
      <c r="AB58" s="140">
        <v>0</v>
      </c>
      <c r="AC58" s="158" t="s">
        <v>98</v>
      </c>
      <c r="AD58" s="158">
        <v>0</v>
      </c>
      <c r="AE58" s="158" t="s">
        <v>98</v>
      </c>
      <c r="AF58" s="158">
        <v>0</v>
      </c>
      <c r="AG58" s="158" t="s">
        <v>98</v>
      </c>
      <c r="AH58" s="158">
        <v>0</v>
      </c>
      <c r="AI58" s="158" t="s">
        <v>98</v>
      </c>
      <c r="AJ58" s="158">
        <v>0</v>
      </c>
      <c r="AK58" s="158" t="s">
        <v>98</v>
      </c>
      <c r="AL58" s="158">
        <v>0</v>
      </c>
      <c r="AM58" s="158" t="s">
        <v>98</v>
      </c>
      <c r="AN58" s="158">
        <v>0</v>
      </c>
      <c r="AO58" s="158" t="s">
        <v>98</v>
      </c>
      <c r="AP58" s="158">
        <v>0</v>
      </c>
      <c r="AQ58" s="158" t="s">
        <v>98</v>
      </c>
      <c r="AR58" s="158">
        <v>0</v>
      </c>
      <c r="AS58" s="158" t="s">
        <v>98</v>
      </c>
      <c r="AT58" s="158">
        <v>0</v>
      </c>
      <c r="AU58" s="158" t="s">
        <v>98</v>
      </c>
      <c r="AV58" s="158">
        <v>0</v>
      </c>
      <c r="AW58" s="158" t="s">
        <v>98</v>
      </c>
      <c r="AX58" s="158" t="s">
        <v>98</v>
      </c>
      <c r="AY58" s="158" t="s">
        <v>103</v>
      </c>
      <c r="AZ58" s="140">
        <f>'2'!AL56</f>
        <v>0</v>
      </c>
      <c r="BA58" s="158">
        <v>0</v>
      </c>
      <c r="BB58" s="158">
        <v>0</v>
      </c>
      <c r="BC58" s="158" t="s">
        <v>98</v>
      </c>
      <c r="BD58" s="159"/>
      <c r="BE58" s="159"/>
      <c r="BF58" s="159"/>
      <c r="BG58" s="159"/>
      <c r="BH58" s="159"/>
      <c r="BI58" s="159"/>
      <c r="BJ58" s="159"/>
      <c r="BK58" s="159"/>
      <c r="BL58" s="159"/>
      <c r="BM58" s="159"/>
      <c r="BN58" s="159"/>
      <c r="BO58" s="159"/>
      <c r="BP58" s="159"/>
      <c r="BQ58" s="159"/>
      <c r="BR58" s="159"/>
      <c r="BS58" s="159"/>
      <c r="BT58" s="159"/>
      <c r="BU58" s="159"/>
      <c r="BV58" s="159"/>
      <c r="BW58" s="159"/>
      <c r="BX58" s="159"/>
      <c r="BY58" s="159"/>
      <c r="BZ58" s="159"/>
      <c r="CA58" s="159"/>
      <c r="CB58" s="159"/>
      <c r="CC58" s="159"/>
      <c r="CD58" s="159"/>
      <c r="CE58" s="159"/>
      <c r="CF58" s="159"/>
      <c r="CG58" s="159"/>
      <c r="CH58" s="159"/>
      <c r="CI58" s="159"/>
      <c r="CJ58" s="159"/>
      <c r="CK58" s="159"/>
      <c r="CL58" s="159"/>
      <c r="CM58" s="159"/>
      <c r="CN58" s="159"/>
      <c r="CO58" s="159"/>
      <c r="CP58" s="159"/>
      <c r="CQ58" s="159"/>
      <c r="CR58" s="159"/>
      <c r="CS58" s="159"/>
      <c r="CT58" s="159"/>
      <c r="CU58" s="159"/>
      <c r="CV58" s="159"/>
      <c r="CW58" s="159"/>
      <c r="CX58" s="159"/>
      <c r="CY58" s="159"/>
    </row>
    <row r="59" spans="1:103" s="160" customFormat="1" ht="76.5" x14ac:dyDescent="0.2">
      <c r="A59" s="185" t="s">
        <v>155</v>
      </c>
      <c r="B59" s="186" t="s">
        <v>161</v>
      </c>
      <c r="C59" s="187" t="s">
        <v>162</v>
      </c>
      <c r="D59" s="157">
        <v>0</v>
      </c>
      <c r="E59" s="192" t="s">
        <v>98</v>
      </c>
      <c r="F59" s="157">
        <v>0</v>
      </c>
      <c r="G59" s="192" t="s">
        <v>98</v>
      </c>
      <c r="H59" s="157">
        <v>0</v>
      </c>
      <c r="I59" s="192" t="s">
        <v>98</v>
      </c>
      <c r="J59" s="157">
        <v>0</v>
      </c>
      <c r="K59" s="192" t="s">
        <v>98</v>
      </c>
      <c r="L59" s="157">
        <v>0</v>
      </c>
      <c r="M59" s="192" t="s">
        <v>98</v>
      </c>
      <c r="N59" s="157">
        <v>0</v>
      </c>
      <c r="O59" s="192" t="s">
        <v>98</v>
      </c>
      <c r="P59" s="157">
        <v>0</v>
      </c>
      <c r="Q59" s="192" t="s">
        <v>98</v>
      </c>
      <c r="R59" s="157">
        <v>0</v>
      </c>
      <c r="S59" s="192" t="s">
        <v>98</v>
      </c>
      <c r="T59" s="157">
        <v>0</v>
      </c>
      <c r="U59" s="192" t="s">
        <v>98</v>
      </c>
      <c r="V59" s="180">
        <v>0</v>
      </c>
      <c r="W59" s="181" t="s">
        <v>98</v>
      </c>
      <c r="X59" s="193">
        <v>0</v>
      </c>
      <c r="Y59" s="140" t="s">
        <v>98</v>
      </c>
      <c r="Z59" s="140">
        <v>0</v>
      </c>
      <c r="AA59" s="140" t="s">
        <v>98</v>
      </c>
      <c r="AB59" s="140">
        <v>0</v>
      </c>
      <c r="AC59" s="158" t="s">
        <v>98</v>
      </c>
      <c r="AD59" s="158">
        <v>0</v>
      </c>
      <c r="AE59" s="158" t="s">
        <v>98</v>
      </c>
      <c r="AF59" s="158">
        <v>0</v>
      </c>
      <c r="AG59" s="158" t="s">
        <v>98</v>
      </c>
      <c r="AH59" s="158">
        <v>0</v>
      </c>
      <c r="AI59" s="158" t="s">
        <v>98</v>
      </c>
      <c r="AJ59" s="158">
        <v>0</v>
      </c>
      <c r="AK59" s="158" t="s">
        <v>98</v>
      </c>
      <c r="AL59" s="158">
        <v>0</v>
      </c>
      <c r="AM59" s="158" t="s">
        <v>98</v>
      </c>
      <c r="AN59" s="158">
        <v>0</v>
      </c>
      <c r="AO59" s="158" t="s">
        <v>98</v>
      </c>
      <c r="AP59" s="158">
        <v>0</v>
      </c>
      <c r="AQ59" s="158" t="s">
        <v>98</v>
      </c>
      <c r="AR59" s="158">
        <v>0</v>
      </c>
      <c r="AS59" s="158" t="s">
        <v>98</v>
      </c>
      <c r="AT59" s="158">
        <v>0</v>
      </c>
      <c r="AU59" s="158" t="s">
        <v>98</v>
      </c>
      <c r="AV59" s="158">
        <v>0</v>
      </c>
      <c r="AW59" s="158" t="s">
        <v>98</v>
      </c>
      <c r="AX59" s="158" t="s">
        <v>98</v>
      </c>
      <c r="AY59" s="158" t="s">
        <v>103</v>
      </c>
      <c r="AZ59" s="140">
        <f>'2'!AL57</f>
        <v>0</v>
      </c>
      <c r="BA59" s="158">
        <v>0</v>
      </c>
      <c r="BB59" s="158">
        <v>0</v>
      </c>
      <c r="BC59" s="158" t="s">
        <v>98</v>
      </c>
      <c r="BD59" s="159"/>
      <c r="BE59" s="159"/>
      <c r="BF59" s="159"/>
      <c r="BG59" s="159"/>
      <c r="BH59" s="159"/>
      <c r="BI59" s="159"/>
      <c r="BJ59" s="159"/>
      <c r="BK59" s="159"/>
      <c r="BL59" s="159"/>
      <c r="BM59" s="159"/>
      <c r="BN59" s="159"/>
      <c r="BO59" s="159"/>
      <c r="BP59" s="159"/>
      <c r="BQ59" s="159"/>
      <c r="BR59" s="159"/>
      <c r="BS59" s="159"/>
      <c r="BT59" s="159"/>
      <c r="BU59" s="159"/>
      <c r="BV59" s="159"/>
      <c r="BW59" s="159"/>
      <c r="BX59" s="159"/>
      <c r="BY59" s="159"/>
      <c r="BZ59" s="159"/>
      <c r="CA59" s="159"/>
      <c r="CB59" s="159"/>
      <c r="CC59" s="159"/>
      <c r="CD59" s="159"/>
      <c r="CE59" s="159"/>
      <c r="CF59" s="159"/>
      <c r="CG59" s="159"/>
      <c r="CH59" s="159"/>
      <c r="CI59" s="159"/>
      <c r="CJ59" s="159"/>
      <c r="CK59" s="159"/>
      <c r="CL59" s="159"/>
      <c r="CM59" s="159"/>
      <c r="CN59" s="159"/>
      <c r="CO59" s="159"/>
      <c r="CP59" s="159"/>
      <c r="CQ59" s="159"/>
      <c r="CR59" s="159"/>
      <c r="CS59" s="159"/>
      <c r="CT59" s="159"/>
      <c r="CU59" s="159"/>
      <c r="CV59" s="159"/>
      <c r="CW59" s="159"/>
      <c r="CX59" s="159"/>
      <c r="CY59" s="159"/>
    </row>
    <row r="60" spans="1:103" s="160" customFormat="1" ht="63.75" hidden="1" x14ac:dyDescent="0.2">
      <c r="A60" s="185" t="s">
        <v>155</v>
      </c>
      <c r="B60" s="186" t="s">
        <v>163</v>
      </c>
      <c r="C60" s="187" t="s">
        <v>164</v>
      </c>
      <c r="D60" s="157"/>
      <c r="E60" s="192"/>
      <c r="F60" s="157"/>
      <c r="G60" s="192"/>
      <c r="H60" s="157"/>
      <c r="I60" s="192"/>
      <c r="J60" s="157"/>
      <c r="K60" s="192"/>
      <c r="L60" s="157"/>
      <c r="M60" s="192"/>
      <c r="N60" s="157"/>
      <c r="O60" s="192"/>
      <c r="P60" s="157"/>
      <c r="Q60" s="192"/>
      <c r="R60" s="157"/>
      <c r="S60" s="192"/>
      <c r="T60" s="157"/>
      <c r="U60" s="192"/>
      <c r="V60" s="180"/>
      <c r="W60" s="181"/>
      <c r="X60" s="193"/>
      <c r="Y60" s="158"/>
      <c r="Z60" s="158"/>
      <c r="AA60" s="158"/>
      <c r="AB60" s="158"/>
      <c r="AC60" s="158"/>
      <c r="AD60" s="158"/>
      <c r="AE60" s="158"/>
      <c r="AF60" s="158"/>
      <c r="AG60" s="158"/>
      <c r="AH60" s="158"/>
      <c r="AI60" s="158"/>
      <c r="AJ60" s="158"/>
      <c r="AK60" s="158"/>
      <c r="AL60" s="158"/>
      <c r="AM60" s="158"/>
      <c r="AN60" s="158"/>
      <c r="AO60" s="158"/>
      <c r="AP60" s="158"/>
      <c r="AQ60" s="158"/>
      <c r="AR60" s="158"/>
      <c r="AS60" s="158"/>
      <c r="AT60" s="158"/>
      <c r="AU60" s="158"/>
      <c r="AV60" s="158"/>
      <c r="AW60" s="158"/>
      <c r="AX60" s="158"/>
      <c r="AY60" s="158"/>
      <c r="AZ60" s="140"/>
      <c r="BA60" s="158"/>
      <c r="BB60" s="158"/>
      <c r="BC60" s="158"/>
      <c r="BD60" s="159"/>
      <c r="BE60" s="159"/>
      <c r="BF60" s="159"/>
      <c r="BG60" s="159"/>
      <c r="BH60" s="159"/>
      <c r="BI60" s="159"/>
      <c r="BJ60" s="159"/>
      <c r="BK60" s="159"/>
      <c r="BL60" s="159"/>
      <c r="BM60" s="159"/>
      <c r="BN60" s="159"/>
      <c r="BO60" s="159"/>
      <c r="BP60" s="159"/>
      <c r="BQ60" s="159"/>
      <c r="BR60" s="159"/>
      <c r="BS60" s="159"/>
      <c r="BT60" s="159"/>
      <c r="BU60" s="159"/>
      <c r="BV60" s="159"/>
      <c r="BW60" s="159"/>
      <c r="BX60" s="159"/>
      <c r="BY60" s="159"/>
      <c r="BZ60" s="159"/>
      <c r="CA60" s="159"/>
      <c r="CB60" s="159"/>
      <c r="CC60" s="159"/>
      <c r="CD60" s="159"/>
      <c r="CE60" s="159"/>
      <c r="CF60" s="159"/>
      <c r="CG60" s="159"/>
      <c r="CH60" s="159"/>
      <c r="CI60" s="159"/>
      <c r="CJ60" s="159"/>
      <c r="CK60" s="159"/>
      <c r="CL60" s="159"/>
      <c r="CM60" s="159"/>
      <c r="CN60" s="159"/>
      <c r="CO60" s="159"/>
      <c r="CP60" s="159"/>
      <c r="CQ60" s="159"/>
      <c r="CR60" s="159"/>
      <c r="CS60" s="159"/>
      <c r="CT60" s="159"/>
      <c r="CU60" s="159"/>
      <c r="CV60" s="159"/>
      <c r="CW60" s="159"/>
      <c r="CX60" s="159"/>
      <c r="CY60" s="159"/>
    </row>
    <row r="61" spans="1:103" s="160" customFormat="1" ht="76.5" hidden="1" x14ac:dyDescent="0.2">
      <c r="A61" s="185" t="s">
        <v>155</v>
      </c>
      <c r="B61" s="186" t="s">
        <v>165</v>
      </c>
      <c r="C61" s="187" t="s">
        <v>166</v>
      </c>
      <c r="D61" s="157"/>
      <c r="E61" s="192"/>
      <c r="F61" s="157"/>
      <c r="G61" s="192"/>
      <c r="H61" s="157"/>
      <c r="I61" s="192"/>
      <c r="J61" s="157"/>
      <c r="K61" s="192"/>
      <c r="L61" s="157"/>
      <c r="M61" s="192"/>
      <c r="N61" s="157"/>
      <c r="O61" s="192"/>
      <c r="P61" s="157"/>
      <c r="Q61" s="192"/>
      <c r="R61" s="157"/>
      <c r="S61" s="192"/>
      <c r="T61" s="157"/>
      <c r="U61" s="192"/>
      <c r="V61" s="180"/>
      <c r="W61" s="181"/>
      <c r="X61" s="193"/>
      <c r="Y61" s="158"/>
      <c r="Z61" s="158"/>
      <c r="AA61" s="158"/>
      <c r="AB61" s="158"/>
      <c r="AC61" s="158"/>
      <c r="AD61" s="158"/>
      <c r="AE61" s="158"/>
      <c r="AF61" s="158"/>
      <c r="AG61" s="158"/>
      <c r="AH61" s="158"/>
      <c r="AI61" s="158"/>
      <c r="AJ61" s="158"/>
      <c r="AK61" s="158"/>
      <c r="AL61" s="158"/>
      <c r="AM61" s="158"/>
      <c r="AN61" s="158"/>
      <c r="AO61" s="158"/>
      <c r="AP61" s="158"/>
      <c r="AQ61" s="158"/>
      <c r="AR61" s="158"/>
      <c r="AS61" s="158"/>
      <c r="AT61" s="158"/>
      <c r="AU61" s="158"/>
      <c r="AV61" s="158"/>
      <c r="AW61" s="158"/>
      <c r="AX61" s="158"/>
      <c r="AY61" s="158"/>
      <c r="AZ61" s="140"/>
      <c r="BA61" s="158"/>
      <c r="BB61" s="158"/>
      <c r="BC61" s="158"/>
      <c r="BD61" s="159"/>
      <c r="BE61" s="159"/>
      <c r="BF61" s="159"/>
      <c r="BG61" s="159"/>
      <c r="BH61" s="159"/>
      <c r="BI61" s="159"/>
      <c r="BJ61" s="159"/>
      <c r="BK61" s="159"/>
      <c r="BL61" s="159"/>
      <c r="BM61" s="159"/>
      <c r="BN61" s="159"/>
      <c r="BO61" s="159"/>
      <c r="BP61" s="159"/>
      <c r="BQ61" s="159"/>
      <c r="BR61" s="159"/>
      <c r="BS61" s="159"/>
      <c r="BT61" s="159"/>
      <c r="BU61" s="159"/>
      <c r="BV61" s="159"/>
      <c r="BW61" s="159"/>
      <c r="BX61" s="159"/>
      <c r="BY61" s="159"/>
      <c r="BZ61" s="159"/>
      <c r="CA61" s="159"/>
      <c r="CB61" s="159"/>
      <c r="CC61" s="159"/>
      <c r="CD61" s="159"/>
      <c r="CE61" s="159"/>
      <c r="CF61" s="159"/>
      <c r="CG61" s="159"/>
      <c r="CH61" s="159"/>
      <c r="CI61" s="159"/>
      <c r="CJ61" s="159"/>
      <c r="CK61" s="159"/>
      <c r="CL61" s="159"/>
      <c r="CM61" s="159"/>
      <c r="CN61" s="159"/>
      <c r="CO61" s="159"/>
      <c r="CP61" s="159"/>
      <c r="CQ61" s="159"/>
      <c r="CR61" s="159"/>
      <c r="CS61" s="159"/>
      <c r="CT61" s="159"/>
      <c r="CU61" s="159"/>
      <c r="CV61" s="159"/>
      <c r="CW61" s="159"/>
      <c r="CX61" s="159"/>
      <c r="CY61" s="159"/>
    </row>
    <row r="62" spans="1:103" s="160" customFormat="1" ht="63.75" x14ac:dyDescent="0.2">
      <c r="A62" s="185" t="s">
        <v>155</v>
      </c>
      <c r="B62" s="186" t="s">
        <v>167</v>
      </c>
      <c r="C62" s="187" t="s">
        <v>168</v>
      </c>
      <c r="D62" s="157">
        <v>0</v>
      </c>
      <c r="E62" s="192" t="s">
        <v>98</v>
      </c>
      <c r="F62" s="157">
        <v>0</v>
      </c>
      <c r="G62" s="192" t="s">
        <v>98</v>
      </c>
      <c r="H62" s="157">
        <v>0</v>
      </c>
      <c r="I62" s="192" t="s">
        <v>98</v>
      </c>
      <c r="J62" s="157">
        <v>0</v>
      </c>
      <c r="K62" s="192" t="s">
        <v>98</v>
      </c>
      <c r="L62" s="157">
        <v>0</v>
      </c>
      <c r="M62" s="192" t="s">
        <v>98</v>
      </c>
      <c r="N62" s="157">
        <v>0</v>
      </c>
      <c r="O62" s="192" t="s">
        <v>98</v>
      </c>
      <c r="P62" s="157">
        <v>0</v>
      </c>
      <c r="Q62" s="192" t="s">
        <v>98</v>
      </c>
      <c r="R62" s="157">
        <v>0</v>
      </c>
      <c r="S62" s="192" t="s">
        <v>98</v>
      </c>
      <c r="T62" s="157">
        <v>0</v>
      </c>
      <c r="U62" s="192" t="s">
        <v>98</v>
      </c>
      <c r="V62" s="180">
        <v>0</v>
      </c>
      <c r="W62" s="181" t="s">
        <v>98</v>
      </c>
      <c r="X62" s="193">
        <v>0</v>
      </c>
      <c r="Y62" s="158" t="s">
        <v>98</v>
      </c>
      <c r="Z62" s="158">
        <v>0</v>
      </c>
      <c r="AA62" s="158" t="s">
        <v>98</v>
      </c>
      <c r="AB62" s="158">
        <v>0</v>
      </c>
      <c r="AC62" s="158" t="s">
        <v>98</v>
      </c>
      <c r="AD62" s="158">
        <v>0</v>
      </c>
      <c r="AE62" s="158" t="s">
        <v>98</v>
      </c>
      <c r="AF62" s="158">
        <v>0</v>
      </c>
      <c r="AG62" s="158" t="s">
        <v>98</v>
      </c>
      <c r="AH62" s="158">
        <v>0</v>
      </c>
      <c r="AI62" s="158" t="s">
        <v>98</v>
      </c>
      <c r="AJ62" s="158">
        <v>0</v>
      </c>
      <c r="AK62" s="158" t="s">
        <v>98</v>
      </c>
      <c r="AL62" s="158">
        <v>0</v>
      </c>
      <c r="AM62" s="158" t="s">
        <v>98</v>
      </c>
      <c r="AN62" s="158">
        <v>0</v>
      </c>
      <c r="AO62" s="158" t="s">
        <v>98</v>
      </c>
      <c r="AP62" s="158">
        <v>0</v>
      </c>
      <c r="AQ62" s="158" t="s">
        <v>98</v>
      </c>
      <c r="AR62" s="158">
        <v>0</v>
      </c>
      <c r="AS62" s="158" t="s">
        <v>98</v>
      </c>
      <c r="AT62" s="158">
        <v>0</v>
      </c>
      <c r="AU62" s="158" t="s">
        <v>98</v>
      </c>
      <c r="AV62" s="158">
        <v>0</v>
      </c>
      <c r="AW62" s="158" t="s">
        <v>98</v>
      </c>
      <c r="AX62" s="158" t="s">
        <v>98</v>
      </c>
      <c r="AY62" s="158" t="s">
        <v>103</v>
      </c>
      <c r="AZ62" s="140">
        <f>'2'!AL60</f>
        <v>0</v>
      </c>
      <c r="BA62" s="158">
        <v>0</v>
      </c>
      <c r="BB62" s="158">
        <v>0</v>
      </c>
      <c r="BC62" s="158" t="s">
        <v>98</v>
      </c>
      <c r="BD62" s="159"/>
      <c r="BE62" s="159"/>
      <c r="BF62" s="159"/>
      <c r="BG62" s="159"/>
      <c r="BH62" s="159"/>
      <c r="BI62" s="159"/>
      <c r="BJ62" s="159"/>
      <c r="BK62" s="159"/>
      <c r="BL62" s="159"/>
      <c r="BM62" s="159"/>
      <c r="BN62" s="159"/>
      <c r="BO62" s="159"/>
      <c r="BP62" s="159"/>
      <c r="BQ62" s="159"/>
      <c r="BR62" s="159"/>
      <c r="BS62" s="159"/>
      <c r="BT62" s="159"/>
      <c r="BU62" s="159"/>
      <c r="BV62" s="159"/>
      <c r="BW62" s="159"/>
      <c r="BX62" s="159"/>
      <c r="BY62" s="159"/>
      <c r="BZ62" s="159"/>
      <c r="CA62" s="159"/>
      <c r="CB62" s="159"/>
      <c r="CC62" s="159"/>
      <c r="CD62" s="159"/>
      <c r="CE62" s="159"/>
      <c r="CF62" s="159"/>
      <c r="CG62" s="159"/>
      <c r="CH62" s="159"/>
      <c r="CI62" s="159"/>
      <c r="CJ62" s="159"/>
      <c r="CK62" s="159"/>
      <c r="CL62" s="159"/>
      <c r="CM62" s="159"/>
      <c r="CN62" s="159"/>
      <c r="CO62" s="159"/>
      <c r="CP62" s="159"/>
      <c r="CQ62" s="159"/>
      <c r="CR62" s="159"/>
      <c r="CS62" s="159"/>
      <c r="CT62" s="159"/>
      <c r="CU62" s="159"/>
      <c r="CV62" s="159"/>
      <c r="CW62" s="159"/>
      <c r="CX62" s="159"/>
      <c r="CY62" s="159"/>
    </row>
    <row r="63" spans="1:103" s="160" customFormat="1" ht="51" x14ac:dyDescent="0.2">
      <c r="A63" s="185" t="s">
        <v>155</v>
      </c>
      <c r="B63" s="186" t="s">
        <v>169</v>
      </c>
      <c r="C63" s="187" t="s">
        <v>170</v>
      </c>
      <c r="D63" s="157">
        <v>0</v>
      </c>
      <c r="E63" s="192" t="s">
        <v>98</v>
      </c>
      <c r="F63" s="157">
        <v>0</v>
      </c>
      <c r="G63" s="192" t="s">
        <v>98</v>
      </c>
      <c r="H63" s="157">
        <v>0</v>
      </c>
      <c r="I63" s="192" t="s">
        <v>98</v>
      </c>
      <c r="J63" s="157">
        <v>0</v>
      </c>
      <c r="K63" s="192" t="s">
        <v>98</v>
      </c>
      <c r="L63" s="157">
        <v>0</v>
      </c>
      <c r="M63" s="192" t="s">
        <v>98</v>
      </c>
      <c r="N63" s="157">
        <v>0</v>
      </c>
      <c r="O63" s="192" t="s">
        <v>98</v>
      </c>
      <c r="P63" s="157">
        <v>0</v>
      </c>
      <c r="Q63" s="192" t="s">
        <v>98</v>
      </c>
      <c r="R63" s="157">
        <v>0</v>
      </c>
      <c r="S63" s="192" t="s">
        <v>98</v>
      </c>
      <c r="T63" s="157">
        <v>0</v>
      </c>
      <c r="U63" s="192" t="s">
        <v>98</v>
      </c>
      <c r="V63" s="180">
        <v>0</v>
      </c>
      <c r="W63" s="181" t="s">
        <v>98</v>
      </c>
      <c r="X63" s="193">
        <v>1</v>
      </c>
      <c r="Y63" s="158" t="s">
        <v>98</v>
      </c>
      <c r="Z63" s="158">
        <v>0</v>
      </c>
      <c r="AA63" s="158" t="s">
        <v>98</v>
      </c>
      <c r="AB63" s="158">
        <v>0</v>
      </c>
      <c r="AC63" s="158" t="s">
        <v>98</v>
      </c>
      <c r="AD63" s="158">
        <v>0</v>
      </c>
      <c r="AE63" s="158" t="s">
        <v>98</v>
      </c>
      <c r="AF63" s="158">
        <v>0</v>
      </c>
      <c r="AG63" s="158" t="s">
        <v>98</v>
      </c>
      <c r="AH63" s="158">
        <v>0</v>
      </c>
      <c r="AI63" s="158" t="s">
        <v>98</v>
      </c>
      <c r="AJ63" s="158">
        <v>0</v>
      </c>
      <c r="AK63" s="158" t="s">
        <v>98</v>
      </c>
      <c r="AL63" s="158">
        <v>0</v>
      </c>
      <c r="AM63" s="158" t="s">
        <v>98</v>
      </c>
      <c r="AN63" s="158">
        <v>0</v>
      </c>
      <c r="AO63" s="158" t="s">
        <v>98</v>
      </c>
      <c r="AP63" s="158">
        <v>0</v>
      </c>
      <c r="AQ63" s="158" t="s">
        <v>98</v>
      </c>
      <c r="AR63" s="158">
        <v>0</v>
      </c>
      <c r="AS63" s="158" t="s">
        <v>98</v>
      </c>
      <c r="AT63" s="158">
        <v>0</v>
      </c>
      <c r="AU63" s="158" t="s">
        <v>98</v>
      </c>
      <c r="AV63" s="158">
        <v>0</v>
      </c>
      <c r="AW63" s="158" t="s">
        <v>98</v>
      </c>
      <c r="AX63" s="158" t="s">
        <v>98</v>
      </c>
      <c r="AY63" s="158" t="s">
        <v>103</v>
      </c>
      <c r="AZ63" s="140">
        <f>'2'!AL61</f>
        <v>1.20478</v>
      </c>
      <c r="BA63" s="158">
        <v>0</v>
      </c>
      <c r="BB63" s="158">
        <v>0</v>
      </c>
      <c r="BC63" s="158" t="s">
        <v>98</v>
      </c>
      <c r="BD63" s="159"/>
      <c r="BE63" s="159"/>
      <c r="BF63" s="159"/>
      <c r="BG63" s="159"/>
      <c r="BH63" s="159"/>
      <c r="BI63" s="159"/>
      <c r="BJ63" s="159"/>
      <c r="BK63" s="159"/>
      <c r="BL63" s="159"/>
      <c r="BM63" s="159"/>
      <c r="BN63" s="159"/>
      <c r="BO63" s="159"/>
      <c r="BP63" s="159"/>
      <c r="BQ63" s="159"/>
      <c r="BR63" s="159"/>
      <c r="BS63" s="159"/>
      <c r="BT63" s="159"/>
      <c r="BU63" s="159"/>
      <c r="BV63" s="159"/>
      <c r="BW63" s="159"/>
      <c r="BX63" s="159"/>
      <c r="BY63" s="159"/>
      <c r="BZ63" s="159"/>
      <c r="CA63" s="159"/>
      <c r="CB63" s="159"/>
      <c r="CC63" s="159"/>
      <c r="CD63" s="159"/>
      <c r="CE63" s="159"/>
      <c r="CF63" s="159"/>
      <c r="CG63" s="159"/>
      <c r="CH63" s="159"/>
      <c r="CI63" s="159"/>
      <c r="CJ63" s="159"/>
      <c r="CK63" s="159"/>
      <c r="CL63" s="159"/>
      <c r="CM63" s="159"/>
      <c r="CN63" s="159"/>
      <c r="CO63" s="159"/>
      <c r="CP63" s="159"/>
      <c r="CQ63" s="159"/>
      <c r="CR63" s="159"/>
      <c r="CS63" s="159"/>
      <c r="CT63" s="159"/>
      <c r="CU63" s="159"/>
      <c r="CV63" s="159"/>
      <c r="CW63" s="159"/>
      <c r="CX63" s="159"/>
      <c r="CY63" s="159"/>
    </row>
    <row r="64" spans="1:103" s="160" customFormat="1" ht="63.75" x14ac:dyDescent="0.2">
      <c r="A64" s="185" t="s">
        <v>155</v>
      </c>
      <c r="B64" s="186" t="s">
        <v>171</v>
      </c>
      <c r="C64" s="187" t="s">
        <v>172</v>
      </c>
      <c r="D64" s="157">
        <v>0</v>
      </c>
      <c r="E64" s="192" t="s">
        <v>98</v>
      </c>
      <c r="F64" s="157">
        <v>0</v>
      </c>
      <c r="G64" s="192" t="s">
        <v>98</v>
      </c>
      <c r="H64" s="157">
        <v>0</v>
      </c>
      <c r="I64" s="192" t="s">
        <v>98</v>
      </c>
      <c r="J64" s="157">
        <v>0</v>
      </c>
      <c r="K64" s="192" t="s">
        <v>98</v>
      </c>
      <c r="L64" s="157">
        <v>0</v>
      </c>
      <c r="M64" s="192" t="s">
        <v>98</v>
      </c>
      <c r="N64" s="157">
        <v>0</v>
      </c>
      <c r="O64" s="192" t="s">
        <v>98</v>
      </c>
      <c r="P64" s="157">
        <v>0</v>
      </c>
      <c r="Q64" s="192" t="s">
        <v>98</v>
      </c>
      <c r="R64" s="157">
        <v>0</v>
      </c>
      <c r="S64" s="192" t="s">
        <v>98</v>
      </c>
      <c r="T64" s="157">
        <v>0</v>
      </c>
      <c r="U64" s="192" t="s">
        <v>98</v>
      </c>
      <c r="V64" s="180">
        <v>0</v>
      </c>
      <c r="W64" s="181" t="s">
        <v>98</v>
      </c>
      <c r="X64" s="193">
        <v>4.2</v>
      </c>
      <c r="Y64" s="158" t="s">
        <v>98</v>
      </c>
      <c r="Z64" s="158">
        <v>0</v>
      </c>
      <c r="AA64" s="158" t="s">
        <v>98</v>
      </c>
      <c r="AB64" s="158">
        <v>0</v>
      </c>
      <c r="AC64" s="158" t="s">
        <v>98</v>
      </c>
      <c r="AD64" s="158">
        <v>0</v>
      </c>
      <c r="AE64" s="158" t="s">
        <v>98</v>
      </c>
      <c r="AF64" s="158">
        <v>0</v>
      </c>
      <c r="AG64" s="158" t="s">
        <v>98</v>
      </c>
      <c r="AH64" s="158">
        <v>0</v>
      </c>
      <c r="AI64" s="158" t="s">
        <v>98</v>
      </c>
      <c r="AJ64" s="158">
        <v>0</v>
      </c>
      <c r="AK64" s="158" t="s">
        <v>98</v>
      </c>
      <c r="AL64" s="158">
        <v>0</v>
      </c>
      <c r="AM64" s="158" t="s">
        <v>98</v>
      </c>
      <c r="AN64" s="158">
        <v>0</v>
      </c>
      <c r="AO64" s="158" t="s">
        <v>98</v>
      </c>
      <c r="AP64" s="158">
        <v>0</v>
      </c>
      <c r="AQ64" s="158" t="s">
        <v>98</v>
      </c>
      <c r="AR64" s="158">
        <v>0</v>
      </c>
      <c r="AS64" s="158" t="s">
        <v>98</v>
      </c>
      <c r="AT64" s="158">
        <v>0</v>
      </c>
      <c r="AU64" s="158" t="s">
        <v>98</v>
      </c>
      <c r="AV64" s="158">
        <v>0</v>
      </c>
      <c r="AW64" s="158" t="s">
        <v>98</v>
      </c>
      <c r="AX64" s="158" t="s">
        <v>98</v>
      </c>
      <c r="AY64" s="158" t="s">
        <v>103</v>
      </c>
      <c r="AZ64" s="140">
        <f>'2'!AL62</f>
        <v>0</v>
      </c>
      <c r="BA64" s="158">
        <v>0</v>
      </c>
      <c r="BB64" s="158">
        <v>0</v>
      </c>
      <c r="BC64" s="158" t="s">
        <v>98</v>
      </c>
      <c r="BD64" s="159"/>
      <c r="BE64" s="159"/>
      <c r="BF64" s="159"/>
      <c r="BG64" s="159"/>
      <c r="BH64" s="159"/>
      <c r="BI64" s="159"/>
      <c r="BJ64" s="159"/>
      <c r="BK64" s="159"/>
      <c r="BL64" s="159"/>
      <c r="BM64" s="159"/>
      <c r="BN64" s="159"/>
      <c r="BO64" s="159"/>
      <c r="BP64" s="159"/>
      <c r="BQ64" s="159"/>
      <c r="BR64" s="159"/>
      <c r="BS64" s="159"/>
      <c r="BT64" s="159"/>
      <c r="BU64" s="159"/>
      <c r="BV64" s="159"/>
      <c r="BW64" s="159"/>
      <c r="BX64" s="159"/>
      <c r="BY64" s="159"/>
      <c r="BZ64" s="159"/>
      <c r="CA64" s="159"/>
      <c r="CB64" s="159"/>
      <c r="CC64" s="159"/>
      <c r="CD64" s="159"/>
      <c r="CE64" s="159"/>
      <c r="CF64" s="159"/>
      <c r="CG64" s="159"/>
      <c r="CH64" s="159"/>
      <c r="CI64" s="159"/>
      <c r="CJ64" s="159"/>
      <c r="CK64" s="159"/>
      <c r="CL64" s="159"/>
      <c r="CM64" s="159"/>
      <c r="CN64" s="159"/>
      <c r="CO64" s="159"/>
      <c r="CP64" s="159"/>
      <c r="CQ64" s="159"/>
      <c r="CR64" s="159"/>
      <c r="CS64" s="159"/>
      <c r="CT64" s="159"/>
      <c r="CU64" s="159"/>
      <c r="CV64" s="159"/>
      <c r="CW64" s="159"/>
      <c r="CX64" s="159"/>
      <c r="CY64" s="159"/>
    </row>
    <row r="65" spans="1:103" s="202" customFormat="1" ht="63.75" x14ac:dyDescent="0.2">
      <c r="A65" s="194" t="s">
        <v>155</v>
      </c>
      <c r="B65" s="195" t="s">
        <v>173</v>
      </c>
      <c r="C65" s="196" t="s">
        <v>174</v>
      </c>
      <c r="D65" s="197">
        <v>0</v>
      </c>
      <c r="E65" s="198" t="s">
        <v>98</v>
      </c>
      <c r="F65" s="197">
        <v>0</v>
      </c>
      <c r="G65" s="198" t="s">
        <v>98</v>
      </c>
      <c r="H65" s="197">
        <v>0</v>
      </c>
      <c r="I65" s="198" t="s">
        <v>98</v>
      </c>
      <c r="J65" s="197">
        <v>0</v>
      </c>
      <c r="K65" s="198" t="s">
        <v>98</v>
      </c>
      <c r="L65" s="197">
        <v>0</v>
      </c>
      <c r="M65" s="198" t="s">
        <v>98</v>
      </c>
      <c r="N65" s="197">
        <v>0</v>
      </c>
      <c r="O65" s="198" t="s">
        <v>98</v>
      </c>
      <c r="P65" s="197">
        <v>0</v>
      </c>
      <c r="Q65" s="198" t="s">
        <v>98</v>
      </c>
      <c r="R65" s="197">
        <v>0</v>
      </c>
      <c r="S65" s="198" t="s">
        <v>98</v>
      </c>
      <c r="T65" s="197">
        <v>0</v>
      </c>
      <c r="U65" s="198" t="s">
        <v>98</v>
      </c>
      <c r="V65" s="197">
        <v>0</v>
      </c>
      <c r="W65" s="198" t="s">
        <v>98</v>
      </c>
      <c r="X65" s="199">
        <f>3.55/2</f>
        <v>1.7749999999999999</v>
      </c>
      <c r="Y65" s="200" t="s">
        <v>98</v>
      </c>
      <c r="Z65" s="200">
        <v>0</v>
      </c>
      <c r="AA65" s="200" t="s">
        <v>98</v>
      </c>
      <c r="AB65" s="200">
        <v>0</v>
      </c>
      <c r="AC65" s="200" t="s">
        <v>98</v>
      </c>
      <c r="AD65" s="200">
        <v>0</v>
      </c>
      <c r="AE65" s="200" t="s">
        <v>98</v>
      </c>
      <c r="AF65" s="200">
        <v>0</v>
      </c>
      <c r="AG65" s="200" t="s">
        <v>98</v>
      </c>
      <c r="AH65" s="200">
        <v>0</v>
      </c>
      <c r="AI65" s="200" t="s">
        <v>98</v>
      </c>
      <c r="AJ65" s="200">
        <v>0</v>
      </c>
      <c r="AK65" s="200" t="s">
        <v>98</v>
      </c>
      <c r="AL65" s="200">
        <v>0</v>
      </c>
      <c r="AM65" s="200" t="s">
        <v>98</v>
      </c>
      <c r="AN65" s="200">
        <v>0</v>
      </c>
      <c r="AO65" s="200" t="s">
        <v>98</v>
      </c>
      <c r="AP65" s="200">
        <v>0</v>
      </c>
      <c r="AQ65" s="200" t="s">
        <v>98</v>
      </c>
      <c r="AR65" s="200">
        <v>0</v>
      </c>
      <c r="AS65" s="200" t="s">
        <v>98</v>
      </c>
      <c r="AT65" s="200">
        <v>0</v>
      </c>
      <c r="AU65" s="200" t="s">
        <v>98</v>
      </c>
      <c r="AV65" s="200">
        <v>0</v>
      </c>
      <c r="AW65" s="200" t="s">
        <v>98</v>
      </c>
      <c r="AX65" s="200" t="s">
        <v>98</v>
      </c>
      <c r="AY65" s="200" t="s">
        <v>103</v>
      </c>
      <c r="AZ65" s="200">
        <f>'2'!AL63</f>
        <v>1.8645799999999999</v>
      </c>
      <c r="BA65" s="200">
        <v>0</v>
      </c>
      <c r="BB65" s="200">
        <v>0</v>
      </c>
      <c r="BC65" s="200" t="s">
        <v>98</v>
      </c>
      <c r="BD65" s="201"/>
      <c r="BE65" s="201"/>
      <c r="BF65" s="201"/>
      <c r="BG65" s="201"/>
      <c r="BH65" s="201"/>
      <c r="BI65" s="201"/>
      <c r="BJ65" s="201"/>
      <c r="BK65" s="201"/>
      <c r="BL65" s="201"/>
      <c r="BM65" s="201"/>
      <c r="BN65" s="201"/>
      <c r="BO65" s="201"/>
      <c r="BP65" s="201"/>
      <c r="BQ65" s="201"/>
      <c r="BR65" s="201"/>
      <c r="BS65" s="201"/>
      <c r="BT65" s="201"/>
      <c r="BU65" s="201"/>
      <c r="BV65" s="201"/>
      <c r="BW65" s="201"/>
      <c r="BX65" s="201"/>
      <c r="BY65" s="201"/>
      <c r="BZ65" s="201"/>
      <c r="CA65" s="201"/>
      <c r="CB65" s="201"/>
      <c r="CC65" s="201"/>
      <c r="CD65" s="201"/>
      <c r="CE65" s="201"/>
      <c r="CF65" s="201"/>
      <c r="CG65" s="201"/>
      <c r="CH65" s="201"/>
      <c r="CI65" s="201"/>
      <c r="CJ65" s="201"/>
      <c r="CK65" s="201"/>
      <c r="CL65" s="201"/>
      <c r="CM65" s="201"/>
      <c r="CN65" s="201"/>
      <c r="CO65" s="201"/>
      <c r="CP65" s="201"/>
      <c r="CQ65" s="201"/>
      <c r="CR65" s="201"/>
      <c r="CS65" s="201"/>
      <c r="CT65" s="201"/>
      <c r="CU65" s="201"/>
      <c r="CV65" s="201"/>
      <c r="CW65" s="201"/>
      <c r="CX65" s="201"/>
      <c r="CY65" s="201"/>
    </row>
    <row r="66" spans="1:103" s="160" customFormat="1" ht="51" x14ac:dyDescent="0.2">
      <c r="A66" s="185" t="s">
        <v>155</v>
      </c>
      <c r="B66" s="186" t="s">
        <v>175</v>
      </c>
      <c r="C66" s="187" t="s">
        <v>176</v>
      </c>
      <c r="D66" s="157">
        <v>0</v>
      </c>
      <c r="E66" s="192" t="s">
        <v>98</v>
      </c>
      <c r="F66" s="157">
        <v>0</v>
      </c>
      <c r="G66" s="192" t="s">
        <v>98</v>
      </c>
      <c r="H66" s="157">
        <v>0</v>
      </c>
      <c r="I66" s="192" t="s">
        <v>98</v>
      </c>
      <c r="J66" s="157">
        <v>0</v>
      </c>
      <c r="K66" s="192" t="s">
        <v>98</v>
      </c>
      <c r="L66" s="157">
        <v>0</v>
      </c>
      <c r="M66" s="192" t="s">
        <v>98</v>
      </c>
      <c r="N66" s="157">
        <v>0</v>
      </c>
      <c r="O66" s="192" t="s">
        <v>98</v>
      </c>
      <c r="P66" s="157">
        <v>0</v>
      </c>
      <c r="Q66" s="192" t="s">
        <v>98</v>
      </c>
      <c r="R66" s="157">
        <v>0</v>
      </c>
      <c r="S66" s="192" t="s">
        <v>98</v>
      </c>
      <c r="T66" s="157">
        <v>0</v>
      </c>
      <c r="U66" s="192" t="s">
        <v>98</v>
      </c>
      <c r="V66" s="180">
        <v>0</v>
      </c>
      <c r="W66" s="181" t="s">
        <v>98</v>
      </c>
      <c r="X66" s="193">
        <v>0</v>
      </c>
      <c r="Y66" s="140" t="s">
        <v>98</v>
      </c>
      <c r="Z66" s="158">
        <v>0</v>
      </c>
      <c r="AA66" s="158" t="s">
        <v>98</v>
      </c>
      <c r="AB66" s="158">
        <v>0</v>
      </c>
      <c r="AC66" s="158" t="s">
        <v>98</v>
      </c>
      <c r="AD66" s="158">
        <v>0</v>
      </c>
      <c r="AE66" s="158" t="s">
        <v>98</v>
      </c>
      <c r="AF66" s="158">
        <v>0</v>
      </c>
      <c r="AG66" s="158" t="s">
        <v>98</v>
      </c>
      <c r="AH66" s="158">
        <v>0</v>
      </c>
      <c r="AI66" s="158" t="s">
        <v>98</v>
      </c>
      <c r="AJ66" s="158">
        <v>0</v>
      </c>
      <c r="AK66" s="158" t="s">
        <v>98</v>
      </c>
      <c r="AL66" s="158">
        <v>0</v>
      </c>
      <c r="AM66" s="158" t="s">
        <v>98</v>
      </c>
      <c r="AN66" s="158">
        <v>0</v>
      </c>
      <c r="AO66" s="158" t="s">
        <v>98</v>
      </c>
      <c r="AP66" s="158">
        <v>0</v>
      </c>
      <c r="AQ66" s="158" t="s">
        <v>98</v>
      </c>
      <c r="AR66" s="158">
        <v>0</v>
      </c>
      <c r="AS66" s="158" t="s">
        <v>98</v>
      </c>
      <c r="AT66" s="158">
        <v>0</v>
      </c>
      <c r="AU66" s="158" t="s">
        <v>98</v>
      </c>
      <c r="AV66" s="158">
        <v>0</v>
      </c>
      <c r="AW66" s="158" t="s">
        <v>98</v>
      </c>
      <c r="AX66" s="158" t="s">
        <v>98</v>
      </c>
      <c r="AY66" s="158" t="s">
        <v>103</v>
      </c>
      <c r="AZ66" s="140">
        <f>'2'!AL64</f>
        <v>0</v>
      </c>
      <c r="BA66" s="158">
        <v>0</v>
      </c>
      <c r="BB66" s="158">
        <v>0</v>
      </c>
      <c r="BC66" s="158" t="s">
        <v>98</v>
      </c>
      <c r="BD66" s="159"/>
      <c r="BE66" s="159"/>
      <c r="BF66" s="159"/>
      <c r="BG66" s="159"/>
      <c r="BH66" s="159"/>
      <c r="BI66" s="159"/>
      <c r="BJ66" s="159"/>
      <c r="BK66" s="159"/>
      <c r="BL66" s="159"/>
      <c r="BM66" s="159"/>
      <c r="BN66" s="159"/>
      <c r="BO66" s="159"/>
      <c r="BP66" s="159"/>
      <c r="BQ66" s="159"/>
      <c r="BR66" s="159"/>
      <c r="BS66" s="159"/>
      <c r="BT66" s="159"/>
      <c r="BU66" s="159"/>
      <c r="BV66" s="159"/>
      <c r="BW66" s="159"/>
      <c r="BX66" s="159"/>
      <c r="BY66" s="159"/>
      <c r="BZ66" s="159"/>
      <c r="CA66" s="159"/>
      <c r="CB66" s="159"/>
      <c r="CC66" s="159"/>
      <c r="CD66" s="159"/>
      <c r="CE66" s="159"/>
      <c r="CF66" s="159"/>
      <c r="CG66" s="159"/>
      <c r="CH66" s="159"/>
      <c r="CI66" s="159"/>
      <c r="CJ66" s="159"/>
      <c r="CK66" s="159"/>
      <c r="CL66" s="159"/>
      <c r="CM66" s="159"/>
      <c r="CN66" s="159"/>
      <c r="CO66" s="159"/>
      <c r="CP66" s="159"/>
      <c r="CQ66" s="159"/>
      <c r="CR66" s="159"/>
      <c r="CS66" s="159"/>
      <c r="CT66" s="159"/>
      <c r="CU66" s="159"/>
      <c r="CV66" s="159"/>
      <c r="CW66" s="159"/>
      <c r="CX66" s="159"/>
      <c r="CY66" s="159"/>
    </row>
    <row r="67" spans="1:103" s="160" customFormat="1" ht="51" x14ac:dyDescent="0.2">
      <c r="A67" s="185" t="s">
        <v>155</v>
      </c>
      <c r="B67" s="186" t="s">
        <v>177</v>
      </c>
      <c r="C67" s="187" t="s">
        <v>178</v>
      </c>
      <c r="D67" s="157">
        <v>0</v>
      </c>
      <c r="E67" s="192" t="s">
        <v>98</v>
      </c>
      <c r="F67" s="157">
        <v>0</v>
      </c>
      <c r="G67" s="192" t="s">
        <v>98</v>
      </c>
      <c r="H67" s="157">
        <v>0</v>
      </c>
      <c r="I67" s="192" t="s">
        <v>98</v>
      </c>
      <c r="J67" s="157">
        <v>0</v>
      </c>
      <c r="K67" s="192" t="s">
        <v>98</v>
      </c>
      <c r="L67" s="157">
        <v>0</v>
      </c>
      <c r="M67" s="192" t="s">
        <v>98</v>
      </c>
      <c r="N67" s="157">
        <v>0</v>
      </c>
      <c r="O67" s="192" t="s">
        <v>98</v>
      </c>
      <c r="P67" s="157">
        <v>0</v>
      </c>
      <c r="Q67" s="192" t="s">
        <v>98</v>
      </c>
      <c r="R67" s="157">
        <v>0</v>
      </c>
      <c r="S67" s="192" t="s">
        <v>98</v>
      </c>
      <c r="T67" s="157">
        <v>0</v>
      </c>
      <c r="U67" s="192" t="s">
        <v>98</v>
      </c>
      <c r="V67" s="180">
        <v>0</v>
      </c>
      <c r="W67" s="181" t="s">
        <v>98</v>
      </c>
      <c r="X67" s="193">
        <v>0</v>
      </c>
      <c r="Y67" s="140" t="s">
        <v>98</v>
      </c>
      <c r="Z67" s="158">
        <v>0</v>
      </c>
      <c r="AA67" s="158" t="s">
        <v>98</v>
      </c>
      <c r="AB67" s="158">
        <v>0</v>
      </c>
      <c r="AC67" s="158" t="s">
        <v>98</v>
      </c>
      <c r="AD67" s="158">
        <v>0</v>
      </c>
      <c r="AE67" s="158" t="s">
        <v>98</v>
      </c>
      <c r="AF67" s="158">
        <v>0</v>
      </c>
      <c r="AG67" s="158" t="s">
        <v>98</v>
      </c>
      <c r="AH67" s="158">
        <v>0</v>
      </c>
      <c r="AI67" s="158" t="s">
        <v>98</v>
      </c>
      <c r="AJ67" s="158">
        <v>0</v>
      </c>
      <c r="AK67" s="158" t="s">
        <v>98</v>
      </c>
      <c r="AL67" s="158">
        <v>0</v>
      </c>
      <c r="AM67" s="158" t="s">
        <v>98</v>
      </c>
      <c r="AN67" s="158">
        <v>0</v>
      </c>
      <c r="AO67" s="158" t="s">
        <v>98</v>
      </c>
      <c r="AP67" s="158">
        <v>0</v>
      </c>
      <c r="AQ67" s="158" t="s">
        <v>98</v>
      </c>
      <c r="AR67" s="158">
        <v>0</v>
      </c>
      <c r="AS67" s="158" t="s">
        <v>98</v>
      </c>
      <c r="AT67" s="158">
        <v>0</v>
      </c>
      <c r="AU67" s="158" t="s">
        <v>98</v>
      </c>
      <c r="AV67" s="158">
        <v>0</v>
      </c>
      <c r="AW67" s="158" t="s">
        <v>98</v>
      </c>
      <c r="AX67" s="158" t="s">
        <v>98</v>
      </c>
      <c r="AY67" s="158" t="s">
        <v>103</v>
      </c>
      <c r="AZ67" s="140">
        <f>'2'!AL65</f>
        <v>0</v>
      </c>
      <c r="BA67" s="158">
        <v>0</v>
      </c>
      <c r="BB67" s="158">
        <v>0</v>
      </c>
      <c r="BC67" s="158" t="s">
        <v>98</v>
      </c>
      <c r="BD67" s="159"/>
      <c r="BE67" s="159"/>
      <c r="BF67" s="159"/>
      <c r="BG67" s="159"/>
      <c r="BH67" s="159"/>
      <c r="BI67" s="159"/>
      <c r="BJ67" s="159"/>
      <c r="BK67" s="159"/>
      <c r="BL67" s="159"/>
      <c r="BM67" s="159"/>
      <c r="BN67" s="159"/>
      <c r="BO67" s="159"/>
      <c r="BP67" s="159"/>
      <c r="BQ67" s="159"/>
      <c r="BR67" s="159"/>
      <c r="BS67" s="159"/>
      <c r="BT67" s="159"/>
      <c r="BU67" s="159"/>
      <c r="BV67" s="159"/>
      <c r="BW67" s="159"/>
      <c r="BX67" s="159"/>
      <c r="BY67" s="159"/>
      <c r="BZ67" s="159"/>
      <c r="CA67" s="159"/>
      <c r="CB67" s="159"/>
      <c r="CC67" s="159"/>
      <c r="CD67" s="159"/>
      <c r="CE67" s="159"/>
      <c r="CF67" s="159"/>
      <c r="CG67" s="159"/>
      <c r="CH67" s="159"/>
      <c r="CI67" s="159"/>
      <c r="CJ67" s="159"/>
      <c r="CK67" s="159"/>
      <c r="CL67" s="159"/>
      <c r="CM67" s="159"/>
      <c r="CN67" s="159"/>
      <c r="CO67" s="159"/>
      <c r="CP67" s="159"/>
      <c r="CQ67" s="159"/>
      <c r="CR67" s="159"/>
      <c r="CS67" s="159"/>
      <c r="CT67" s="159"/>
      <c r="CU67" s="159"/>
      <c r="CV67" s="159"/>
      <c r="CW67" s="159"/>
      <c r="CX67" s="159"/>
      <c r="CY67" s="159"/>
    </row>
    <row r="68" spans="1:103" s="160" customFormat="1" ht="51" x14ac:dyDescent="0.2">
      <c r="A68" s="185" t="s">
        <v>155</v>
      </c>
      <c r="B68" s="186" t="s">
        <v>179</v>
      </c>
      <c r="C68" s="187" t="s">
        <v>180</v>
      </c>
      <c r="D68" s="157">
        <v>0</v>
      </c>
      <c r="E68" s="192" t="s">
        <v>98</v>
      </c>
      <c r="F68" s="157">
        <v>0</v>
      </c>
      <c r="G68" s="192" t="s">
        <v>98</v>
      </c>
      <c r="H68" s="157">
        <v>0</v>
      </c>
      <c r="I68" s="192" t="s">
        <v>98</v>
      </c>
      <c r="J68" s="157">
        <v>0</v>
      </c>
      <c r="K68" s="192" t="s">
        <v>98</v>
      </c>
      <c r="L68" s="157">
        <v>0</v>
      </c>
      <c r="M68" s="192" t="s">
        <v>98</v>
      </c>
      <c r="N68" s="157">
        <v>0</v>
      </c>
      <c r="O68" s="192" t="s">
        <v>98</v>
      </c>
      <c r="P68" s="157">
        <v>0</v>
      </c>
      <c r="Q68" s="192" t="s">
        <v>98</v>
      </c>
      <c r="R68" s="157">
        <v>0</v>
      </c>
      <c r="S68" s="192" t="s">
        <v>98</v>
      </c>
      <c r="T68" s="157">
        <v>0</v>
      </c>
      <c r="U68" s="192" t="s">
        <v>98</v>
      </c>
      <c r="V68" s="180">
        <v>0</v>
      </c>
      <c r="W68" s="181" t="s">
        <v>98</v>
      </c>
      <c r="X68" s="193">
        <v>0</v>
      </c>
      <c r="Y68" s="140" t="s">
        <v>98</v>
      </c>
      <c r="Z68" s="158">
        <v>0</v>
      </c>
      <c r="AA68" s="158" t="s">
        <v>98</v>
      </c>
      <c r="AB68" s="158">
        <v>0</v>
      </c>
      <c r="AC68" s="158" t="s">
        <v>98</v>
      </c>
      <c r="AD68" s="158">
        <v>0</v>
      </c>
      <c r="AE68" s="158" t="s">
        <v>98</v>
      </c>
      <c r="AF68" s="158">
        <v>0</v>
      </c>
      <c r="AG68" s="158" t="s">
        <v>98</v>
      </c>
      <c r="AH68" s="158">
        <v>0</v>
      </c>
      <c r="AI68" s="158" t="s">
        <v>98</v>
      </c>
      <c r="AJ68" s="158">
        <v>0</v>
      </c>
      <c r="AK68" s="158" t="s">
        <v>98</v>
      </c>
      <c r="AL68" s="158">
        <v>0</v>
      </c>
      <c r="AM68" s="158" t="s">
        <v>98</v>
      </c>
      <c r="AN68" s="158">
        <v>0</v>
      </c>
      <c r="AO68" s="158" t="s">
        <v>98</v>
      </c>
      <c r="AP68" s="158">
        <v>0</v>
      </c>
      <c r="AQ68" s="158" t="s">
        <v>98</v>
      </c>
      <c r="AR68" s="158">
        <v>0</v>
      </c>
      <c r="AS68" s="158" t="s">
        <v>98</v>
      </c>
      <c r="AT68" s="158">
        <v>0</v>
      </c>
      <c r="AU68" s="158" t="s">
        <v>98</v>
      </c>
      <c r="AV68" s="158">
        <v>0</v>
      </c>
      <c r="AW68" s="158" t="s">
        <v>98</v>
      </c>
      <c r="AX68" s="158" t="s">
        <v>98</v>
      </c>
      <c r="AY68" s="158" t="s">
        <v>103</v>
      </c>
      <c r="AZ68" s="140">
        <f>'2'!AL66</f>
        <v>0</v>
      </c>
      <c r="BA68" s="158">
        <v>0</v>
      </c>
      <c r="BB68" s="158">
        <v>0</v>
      </c>
      <c r="BC68" s="158" t="s">
        <v>98</v>
      </c>
      <c r="BD68" s="159"/>
      <c r="BE68" s="159"/>
      <c r="BF68" s="159"/>
      <c r="BG68" s="159"/>
      <c r="BH68" s="159"/>
      <c r="BI68" s="159"/>
      <c r="BJ68" s="159"/>
      <c r="BK68" s="159"/>
      <c r="BL68" s="159"/>
      <c r="BM68" s="159"/>
      <c r="BN68" s="159"/>
      <c r="BO68" s="159"/>
      <c r="BP68" s="159"/>
      <c r="BQ68" s="159"/>
      <c r="BR68" s="159"/>
      <c r="BS68" s="159"/>
      <c r="BT68" s="159"/>
      <c r="BU68" s="159"/>
      <c r="BV68" s="159"/>
      <c r="BW68" s="159"/>
      <c r="BX68" s="159"/>
      <c r="BY68" s="159"/>
      <c r="BZ68" s="159"/>
      <c r="CA68" s="159"/>
      <c r="CB68" s="159"/>
      <c r="CC68" s="159"/>
      <c r="CD68" s="159"/>
      <c r="CE68" s="159"/>
      <c r="CF68" s="159"/>
      <c r="CG68" s="159"/>
      <c r="CH68" s="159"/>
      <c r="CI68" s="159"/>
      <c r="CJ68" s="159"/>
      <c r="CK68" s="159"/>
      <c r="CL68" s="159"/>
      <c r="CM68" s="159"/>
      <c r="CN68" s="159"/>
      <c r="CO68" s="159"/>
      <c r="CP68" s="159"/>
      <c r="CQ68" s="159"/>
      <c r="CR68" s="159"/>
      <c r="CS68" s="159"/>
      <c r="CT68" s="159"/>
      <c r="CU68" s="159"/>
      <c r="CV68" s="159"/>
      <c r="CW68" s="159"/>
      <c r="CX68" s="159"/>
      <c r="CY68" s="159"/>
    </row>
    <row r="69" spans="1:103" s="160" customFormat="1" ht="51" hidden="1" x14ac:dyDescent="0.2">
      <c r="A69" s="185" t="s">
        <v>155</v>
      </c>
      <c r="B69" s="186" t="s">
        <v>181</v>
      </c>
      <c r="C69" s="187" t="s">
        <v>182</v>
      </c>
      <c r="D69" s="157"/>
      <c r="E69" s="192"/>
      <c r="F69" s="157"/>
      <c r="G69" s="192"/>
      <c r="H69" s="157"/>
      <c r="I69" s="192"/>
      <c r="J69" s="157"/>
      <c r="K69" s="192"/>
      <c r="L69" s="157"/>
      <c r="M69" s="192"/>
      <c r="N69" s="157"/>
      <c r="O69" s="192"/>
      <c r="P69" s="157"/>
      <c r="Q69" s="192"/>
      <c r="R69" s="157"/>
      <c r="S69" s="192"/>
      <c r="T69" s="157"/>
      <c r="U69" s="192"/>
      <c r="V69" s="180"/>
      <c r="W69" s="181"/>
      <c r="X69" s="193"/>
      <c r="Y69" s="140"/>
      <c r="Z69" s="158"/>
      <c r="AA69" s="158"/>
      <c r="AB69" s="158"/>
      <c r="AC69" s="158"/>
      <c r="AD69" s="158"/>
      <c r="AE69" s="158"/>
      <c r="AF69" s="158"/>
      <c r="AG69" s="158"/>
      <c r="AH69" s="158"/>
      <c r="AI69" s="158"/>
      <c r="AJ69" s="158"/>
      <c r="AK69" s="158"/>
      <c r="AL69" s="158"/>
      <c r="AM69" s="158"/>
      <c r="AN69" s="158"/>
      <c r="AO69" s="158"/>
      <c r="AP69" s="158"/>
      <c r="AQ69" s="158"/>
      <c r="AR69" s="158"/>
      <c r="AS69" s="158"/>
      <c r="AT69" s="158"/>
      <c r="AU69" s="158"/>
      <c r="AV69" s="158"/>
      <c r="AW69" s="158"/>
      <c r="AX69" s="158"/>
      <c r="AY69" s="158"/>
      <c r="AZ69" s="140"/>
      <c r="BA69" s="158"/>
      <c r="BB69" s="158"/>
      <c r="BC69" s="158"/>
      <c r="BD69" s="159"/>
      <c r="BE69" s="159"/>
      <c r="BF69" s="159"/>
      <c r="BG69" s="159"/>
      <c r="BH69" s="159"/>
      <c r="BI69" s="159"/>
      <c r="BJ69" s="159"/>
      <c r="BK69" s="159"/>
      <c r="BL69" s="159"/>
      <c r="BM69" s="159"/>
      <c r="BN69" s="159"/>
      <c r="BO69" s="159"/>
      <c r="BP69" s="159"/>
      <c r="BQ69" s="159"/>
      <c r="BR69" s="159"/>
      <c r="BS69" s="159"/>
      <c r="BT69" s="159"/>
      <c r="BU69" s="159"/>
      <c r="BV69" s="159"/>
      <c r="BW69" s="159"/>
      <c r="BX69" s="159"/>
      <c r="BY69" s="159"/>
      <c r="BZ69" s="159"/>
      <c r="CA69" s="159"/>
      <c r="CB69" s="159"/>
      <c r="CC69" s="159"/>
      <c r="CD69" s="159"/>
      <c r="CE69" s="159"/>
      <c r="CF69" s="159"/>
      <c r="CG69" s="159"/>
      <c r="CH69" s="159"/>
      <c r="CI69" s="159"/>
      <c r="CJ69" s="159"/>
      <c r="CK69" s="159"/>
      <c r="CL69" s="159"/>
      <c r="CM69" s="159"/>
      <c r="CN69" s="159"/>
      <c r="CO69" s="159"/>
      <c r="CP69" s="159"/>
      <c r="CQ69" s="159"/>
      <c r="CR69" s="159"/>
      <c r="CS69" s="159"/>
      <c r="CT69" s="159"/>
      <c r="CU69" s="159"/>
      <c r="CV69" s="159"/>
      <c r="CW69" s="159"/>
      <c r="CX69" s="159"/>
      <c r="CY69" s="159"/>
    </row>
    <row r="70" spans="1:103" s="160" customFormat="1" ht="51" x14ac:dyDescent="0.2">
      <c r="A70" s="185" t="s">
        <v>155</v>
      </c>
      <c r="B70" s="186" t="s">
        <v>183</v>
      </c>
      <c r="C70" s="187" t="s">
        <v>184</v>
      </c>
      <c r="D70" s="157">
        <v>0</v>
      </c>
      <c r="E70" s="192" t="s">
        <v>98</v>
      </c>
      <c r="F70" s="157">
        <v>0</v>
      </c>
      <c r="G70" s="192" t="s">
        <v>98</v>
      </c>
      <c r="H70" s="157">
        <v>0</v>
      </c>
      <c r="I70" s="192" t="s">
        <v>98</v>
      </c>
      <c r="J70" s="157">
        <v>0</v>
      </c>
      <c r="K70" s="192" t="s">
        <v>98</v>
      </c>
      <c r="L70" s="157">
        <v>0</v>
      </c>
      <c r="M70" s="192" t="s">
        <v>98</v>
      </c>
      <c r="N70" s="157">
        <v>0</v>
      </c>
      <c r="O70" s="192" t="s">
        <v>98</v>
      </c>
      <c r="P70" s="157">
        <v>0</v>
      </c>
      <c r="Q70" s="192" t="s">
        <v>98</v>
      </c>
      <c r="R70" s="157">
        <v>0</v>
      </c>
      <c r="S70" s="192" t="s">
        <v>98</v>
      </c>
      <c r="T70" s="157">
        <v>0</v>
      </c>
      <c r="U70" s="192" t="s">
        <v>98</v>
      </c>
      <c r="V70" s="180">
        <v>0</v>
      </c>
      <c r="W70" s="181" t="s">
        <v>98</v>
      </c>
      <c r="X70" s="193">
        <v>0</v>
      </c>
      <c r="Y70" s="140" t="s">
        <v>98</v>
      </c>
      <c r="Z70" s="158">
        <v>0</v>
      </c>
      <c r="AA70" s="158" t="s">
        <v>98</v>
      </c>
      <c r="AB70" s="158">
        <v>0</v>
      </c>
      <c r="AC70" s="158" t="s">
        <v>98</v>
      </c>
      <c r="AD70" s="158">
        <v>0</v>
      </c>
      <c r="AE70" s="158" t="s">
        <v>98</v>
      </c>
      <c r="AF70" s="158">
        <v>0</v>
      </c>
      <c r="AG70" s="158" t="s">
        <v>98</v>
      </c>
      <c r="AH70" s="158">
        <v>0</v>
      </c>
      <c r="AI70" s="158" t="s">
        <v>98</v>
      </c>
      <c r="AJ70" s="158">
        <v>0</v>
      </c>
      <c r="AK70" s="158" t="s">
        <v>98</v>
      </c>
      <c r="AL70" s="158">
        <v>0</v>
      </c>
      <c r="AM70" s="158" t="s">
        <v>98</v>
      </c>
      <c r="AN70" s="158">
        <v>0</v>
      </c>
      <c r="AO70" s="158" t="s">
        <v>98</v>
      </c>
      <c r="AP70" s="158">
        <v>0</v>
      </c>
      <c r="AQ70" s="158" t="s">
        <v>98</v>
      </c>
      <c r="AR70" s="158">
        <v>0</v>
      </c>
      <c r="AS70" s="158" t="s">
        <v>98</v>
      </c>
      <c r="AT70" s="158">
        <v>0</v>
      </c>
      <c r="AU70" s="158" t="s">
        <v>98</v>
      </c>
      <c r="AV70" s="158">
        <v>0</v>
      </c>
      <c r="AW70" s="158" t="s">
        <v>98</v>
      </c>
      <c r="AX70" s="158" t="s">
        <v>98</v>
      </c>
      <c r="AY70" s="158" t="s">
        <v>103</v>
      </c>
      <c r="AZ70" s="140">
        <f>'2'!AL68</f>
        <v>0</v>
      </c>
      <c r="BA70" s="158">
        <v>0</v>
      </c>
      <c r="BB70" s="158">
        <v>0</v>
      </c>
      <c r="BC70" s="158" t="s">
        <v>98</v>
      </c>
      <c r="BD70" s="159"/>
      <c r="BE70" s="159"/>
      <c r="BF70" s="159"/>
      <c r="BG70" s="159"/>
      <c r="BH70" s="159"/>
      <c r="BI70" s="159"/>
      <c r="BJ70" s="159"/>
      <c r="BK70" s="159"/>
      <c r="BL70" s="159"/>
      <c r="BM70" s="159"/>
      <c r="BN70" s="159"/>
      <c r="BO70" s="159"/>
      <c r="BP70" s="159"/>
      <c r="BQ70" s="159"/>
      <c r="BR70" s="159"/>
      <c r="BS70" s="159"/>
      <c r="BT70" s="159"/>
      <c r="BU70" s="159"/>
      <c r="BV70" s="159"/>
      <c r="BW70" s="159"/>
      <c r="BX70" s="159"/>
      <c r="BY70" s="159"/>
      <c r="BZ70" s="159"/>
      <c r="CA70" s="159"/>
      <c r="CB70" s="159"/>
      <c r="CC70" s="159"/>
      <c r="CD70" s="159"/>
      <c r="CE70" s="159"/>
      <c r="CF70" s="159"/>
      <c r="CG70" s="159"/>
      <c r="CH70" s="159"/>
      <c r="CI70" s="159"/>
      <c r="CJ70" s="159"/>
      <c r="CK70" s="159"/>
      <c r="CL70" s="159"/>
      <c r="CM70" s="159"/>
      <c r="CN70" s="159"/>
      <c r="CO70" s="159"/>
      <c r="CP70" s="159"/>
      <c r="CQ70" s="159"/>
      <c r="CR70" s="159"/>
      <c r="CS70" s="159"/>
      <c r="CT70" s="159"/>
      <c r="CU70" s="159"/>
      <c r="CV70" s="159"/>
      <c r="CW70" s="159"/>
      <c r="CX70" s="159"/>
      <c r="CY70" s="159"/>
    </row>
    <row r="71" spans="1:103" s="160" customFormat="1" ht="63.75" x14ac:dyDescent="0.2">
      <c r="A71" s="185" t="s">
        <v>155</v>
      </c>
      <c r="B71" s="186" t="s">
        <v>185</v>
      </c>
      <c r="C71" s="187" t="s">
        <v>186</v>
      </c>
      <c r="D71" s="157">
        <f>D72+D77</f>
        <v>0</v>
      </c>
      <c r="E71" s="192" t="s">
        <v>98</v>
      </c>
      <c r="F71" s="157">
        <f>F72+F77</f>
        <v>0</v>
      </c>
      <c r="G71" s="192" t="s">
        <v>98</v>
      </c>
      <c r="H71" s="157">
        <f>H72+H77</f>
        <v>0</v>
      </c>
      <c r="I71" s="192" t="s">
        <v>98</v>
      </c>
      <c r="J71" s="157">
        <f>J72+J77</f>
        <v>0</v>
      </c>
      <c r="K71" s="192" t="s">
        <v>98</v>
      </c>
      <c r="L71" s="157">
        <f>L72+L77</f>
        <v>0</v>
      </c>
      <c r="M71" s="192" t="s">
        <v>98</v>
      </c>
      <c r="N71" s="157">
        <f>N72+N77</f>
        <v>0</v>
      </c>
      <c r="O71" s="192" t="s">
        <v>98</v>
      </c>
      <c r="P71" s="157">
        <f>P72+P77</f>
        <v>0</v>
      </c>
      <c r="Q71" s="192" t="s">
        <v>98</v>
      </c>
      <c r="R71" s="157">
        <f>R72+R77</f>
        <v>0</v>
      </c>
      <c r="S71" s="192" t="s">
        <v>98</v>
      </c>
      <c r="T71" s="157">
        <f>T72+T77</f>
        <v>0</v>
      </c>
      <c r="U71" s="192" t="s">
        <v>98</v>
      </c>
      <c r="V71" s="203">
        <v>0</v>
      </c>
      <c r="W71" s="181" t="s">
        <v>98</v>
      </c>
      <c r="X71" s="140">
        <f>X72+X77</f>
        <v>0</v>
      </c>
      <c r="Y71" s="140" t="s">
        <v>98</v>
      </c>
      <c r="Z71" s="158">
        <f>Z72+Z77</f>
        <v>0</v>
      </c>
      <c r="AA71" s="158" t="s">
        <v>98</v>
      </c>
      <c r="AB71" s="158">
        <f>AB72+AB77</f>
        <v>0</v>
      </c>
      <c r="AC71" s="158" t="s">
        <v>98</v>
      </c>
      <c r="AD71" s="158">
        <f>AD72+AD77</f>
        <v>0</v>
      </c>
      <c r="AE71" s="158" t="s">
        <v>98</v>
      </c>
      <c r="AF71" s="158">
        <f>AF72+AF77</f>
        <v>0</v>
      </c>
      <c r="AG71" s="158" t="s">
        <v>98</v>
      </c>
      <c r="AH71" s="158">
        <f>AH72+AH77</f>
        <v>0</v>
      </c>
      <c r="AI71" s="158" t="s">
        <v>98</v>
      </c>
      <c r="AJ71" s="158">
        <f>AJ72+AJ77</f>
        <v>0</v>
      </c>
      <c r="AK71" s="158" t="s">
        <v>98</v>
      </c>
      <c r="AL71" s="158">
        <f>AL72+AL77</f>
        <v>0</v>
      </c>
      <c r="AM71" s="158" t="s">
        <v>98</v>
      </c>
      <c r="AN71" s="158">
        <f>AN72+AN77</f>
        <v>0</v>
      </c>
      <c r="AO71" s="158" t="s">
        <v>98</v>
      </c>
      <c r="AP71" s="158">
        <f>AP72+AP77</f>
        <v>0</v>
      </c>
      <c r="AQ71" s="158" t="s">
        <v>98</v>
      </c>
      <c r="AR71" s="158">
        <f>AR72+AR77</f>
        <v>0</v>
      </c>
      <c r="AS71" s="158" t="s">
        <v>98</v>
      </c>
      <c r="AT71" s="158">
        <f>AT72+AT77</f>
        <v>0</v>
      </c>
      <c r="AU71" s="158" t="s">
        <v>98</v>
      </c>
      <c r="AV71" s="158">
        <f>AV72+AV77</f>
        <v>0</v>
      </c>
      <c r="AW71" s="158" t="s">
        <v>98</v>
      </c>
      <c r="AX71" s="158" t="s">
        <v>98</v>
      </c>
      <c r="AY71" s="158" t="s">
        <v>103</v>
      </c>
      <c r="AZ71" s="140">
        <f>'2'!AL69</f>
        <v>0</v>
      </c>
      <c r="BA71" s="158">
        <v>0</v>
      </c>
      <c r="BB71" s="158">
        <f>BB72+BB77</f>
        <v>0</v>
      </c>
      <c r="BC71" s="158" t="s">
        <v>98</v>
      </c>
      <c r="BD71" s="159"/>
      <c r="BE71" s="159"/>
      <c r="BF71" s="159"/>
      <c r="BG71" s="159"/>
      <c r="BH71" s="159"/>
      <c r="BI71" s="159"/>
      <c r="BJ71" s="159"/>
      <c r="BK71" s="159"/>
      <c r="BL71" s="159"/>
      <c r="BM71" s="159"/>
      <c r="BN71" s="159"/>
      <c r="BO71" s="159"/>
      <c r="BP71" s="159"/>
      <c r="BQ71" s="159"/>
      <c r="BR71" s="159"/>
      <c r="BS71" s="159"/>
      <c r="BT71" s="159"/>
      <c r="BU71" s="159"/>
      <c r="BV71" s="159"/>
      <c r="BW71" s="159"/>
      <c r="BX71" s="159"/>
      <c r="BY71" s="159"/>
      <c r="BZ71" s="159"/>
      <c r="CA71" s="159"/>
      <c r="CB71" s="159"/>
      <c r="CC71" s="159"/>
      <c r="CD71" s="159"/>
      <c r="CE71" s="159"/>
      <c r="CF71" s="159"/>
      <c r="CG71" s="159"/>
      <c r="CH71" s="159"/>
      <c r="CI71" s="159"/>
      <c r="CJ71" s="159"/>
      <c r="CK71" s="159"/>
      <c r="CL71" s="159"/>
      <c r="CM71" s="159"/>
      <c r="CN71" s="159"/>
      <c r="CO71" s="159"/>
      <c r="CP71" s="159"/>
      <c r="CQ71" s="159"/>
      <c r="CR71" s="159"/>
      <c r="CS71" s="159"/>
      <c r="CT71" s="159"/>
      <c r="CU71" s="159"/>
      <c r="CV71" s="159"/>
      <c r="CW71" s="159"/>
      <c r="CX71" s="159"/>
      <c r="CY71" s="159"/>
    </row>
    <row r="72" spans="1:103" s="160" customFormat="1" ht="51" hidden="1" x14ac:dyDescent="0.2">
      <c r="A72" s="185" t="s">
        <v>155</v>
      </c>
      <c r="B72" s="186" t="s">
        <v>187</v>
      </c>
      <c r="C72" s="187" t="s">
        <v>188</v>
      </c>
      <c r="D72" s="157"/>
      <c r="E72" s="192"/>
      <c r="F72" s="157"/>
      <c r="G72" s="192"/>
      <c r="H72" s="157"/>
      <c r="I72" s="192"/>
      <c r="J72" s="157"/>
      <c r="K72" s="192"/>
      <c r="L72" s="157"/>
      <c r="M72" s="192"/>
      <c r="N72" s="157"/>
      <c r="O72" s="192"/>
      <c r="P72" s="157"/>
      <c r="Q72" s="192"/>
      <c r="R72" s="157"/>
      <c r="S72" s="192"/>
      <c r="T72" s="157"/>
      <c r="U72" s="192"/>
      <c r="V72" s="203"/>
      <c r="W72" s="181"/>
      <c r="X72" s="140"/>
      <c r="Y72" s="140"/>
      <c r="Z72" s="158"/>
      <c r="AA72" s="158"/>
      <c r="AB72" s="158"/>
      <c r="AC72" s="158"/>
      <c r="AD72" s="158"/>
      <c r="AE72" s="158"/>
      <c r="AF72" s="158"/>
      <c r="AG72" s="158"/>
      <c r="AH72" s="158"/>
      <c r="AI72" s="158"/>
      <c r="AJ72" s="158"/>
      <c r="AK72" s="158"/>
      <c r="AL72" s="158"/>
      <c r="AM72" s="158"/>
      <c r="AN72" s="158"/>
      <c r="AO72" s="158"/>
      <c r="AP72" s="158"/>
      <c r="AQ72" s="158"/>
      <c r="AR72" s="158"/>
      <c r="AS72" s="158"/>
      <c r="AT72" s="158"/>
      <c r="AU72" s="158"/>
      <c r="AV72" s="158"/>
      <c r="AW72" s="158"/>
      <c r="AX72" s="158"/>
      <c r="AY72" s="158"/>
      <c r="AZ72" s="140"/>
      <c r="BA72" s="158"/>
      <c r="BB72" s="158"/>
      <c r="BC72" s="158"/>
      <c r="BD72" s="159"/>
      <c r="BE72" s="159"/>
      <c r="BF72" s="159"/>
      <c r="BG72" s="159"/>
      <c r="BH72" s="159"/>
      <c r="BI72" s="159"/>
      <c r="BJ72" s="159"/>
      <c r="BK72" s="159"/>
      <c r="BL72" s="159"/>
      <c r="BM72" s="159"/>
      <c r="BN72" s="159"/>
      <c r="BO72" s="159"/>
      <c r="BP72" s="159"/>
      <c r="BQ72" s="159"/>
      <c r="BR72" s="159"/>
      <c r="BS72" s="159"/>
      <c r="BT72" s="159"/>
      <c r="BU72" s="159"/>
      <c r="BV72" s="159"/>
      <c r="BW72" s="159"/>
      <c r="BX72" s="159"/>
      <c r="BY72" s="159"/>
      <c r="BZ72" s="159"/>
      <c r="CA72" s="159"/>
      <c r="CB72" s="159"/>
      <c r="CC72" s="159"/>
      <c r="CD72" s="159"/>
      <c r="CE72" s="159"/>
      <c r="CF72" s="159"/>
      <c r="CG72" s="159"/>
      <c r="CH72" s="159"/>
      <c r="CI72" s="159"/>
      <c r="CJ72" s="159"/>
      <c r="CK72" s="159"/>
      <c r="CL72" s="159"/>
      <c r="CM72" s="159"/>
      <c r="CN72" s="159"/>
      <c r="CO72" s="159"/>
      <c r="CP72" s="159"/>
      <c r="CQ72" s="159"/>
      <c r="CR72" s="159"/>
      <c r="CS72" s="159"/>
      <c r="CT72" s="159"/>
      <c r="CU72" s="159"/>
      <c r="CV72" s="159"/>
      <c r="CW72" s="159"/>
      <c r="CX72" s="159"/>
      <c r="CY72" s="159"/>
    </row>
    <row r="73" spans="1:103" s="160" customFormat="1" ht="51" x14ac:dyDescent="0.2">
      <c r="A73" s="185" t="s">
        <v>155</v>
      </c>
      <c r="B73" s="186" t="s">
        <v>189</v>
      </c>
      <c r="C73" s="187" t="s">
        <v>190</v>
      </c>
      <c r="D73" s="157">
        <f>D74+D80</f>
        <v>0</v>
      </c>
      <c r="E73" s="192" t="s">
        <v>98</v>
      </c>
      <c r="F73" s="157">
        <f>F74+F80</f>
        <v>0</v>
      </c>
      <c r="G73" s="192" t="s">
        <v>98</v>
      </c>
      <c r="H73" s="157">
        <f>H74+H80</f>
        <v>0</v>
      </c>
      <c r="I73" s="192" t="s">
        <v>98</v>
      </c>
      <c r="J73" s="157">
        <f>J74+J80</f>
        <v>0</v>
      </c>
      <c r="K73" s="192" t="s">
        <v>98</v>
      </c>
      <c r="L73" s="157">
        <f>L74+L80</f>
        <v>0</v>
      </c>
      <c r="M73" s="192" t="s">
        <v>98</v>
      </c>
      <c r="N73" s="157">
        <f>N74+N80</f>
        <v>0</v>
      </c>
      <c r="O73" s="192" t="s">
        <v>98</v>
      </c>
      <c r="P73" s="157">
        <f>P74+P80</f>
        <v>0</v>
      </c>
      <c r="Q73" s="192" t="s">
        <v>98</v>
      </c>
      <c r="R73" s="157">
        <f>R74+R80</f>
        <v>0</v>
      </c>
      <c r="S73" s="192" t="s">
        <v>98</v>
      </c>
      <c r="T73" s="157">
        <f>T74+T80</f>
        <v>0</v>
      </c>
      <c r="U73" s="192" t="s">
        <v>98</v>
      </c>
      <c r="V73" s="203">
        <v>0</v>
      </c>
      <c r="W73" s="181" t="s">
        <v>98</v>
      </c>
      <c r="X73" s="140">
        <f>X74+X80</f>
        <v>0</v>
      </c>
      <c r="Y73" s="140" t="s">
        <v>98</v>
      </c>
      <c r="Z73" s="158">
        <f>Z74+Z80</f>
        <v>0</v>
      </c>
      <c r="AA73" s="158" t="s">
        <v>98</v>
      </c>
      <c r="AB73" s="158">
        <f>AB74+AB80</f>
        <v>0</v>
      </c>
      <c r="AC73" s="158" t="s">
        <v>98</v>
      </c>
      <c r="AD73" s="158">
        <f>AD74+AD80</f>
        <v>0</v>
      </c>
      <c r="AE73" s="158" t="s">
        <v>98</v>
      </c>
      <c r="AF73" s="158">
        <f>AF74+AF80</f>
        <v>0</v>
      </c>
      <c r="AG73" s="158" t="s">
        <v>98</v>
      </c>
      <c r="AH73" s="158">
        <f>AH74+AH80</f>
        <v>0</v>
      </c>
      <c r="AI73" s="158" t="s">
        <v>98</v>
      </c>
      <c r="AJ73" s="158">
        <f>AJ74+AJ80</f>
        <v>0</v>
      </c>
      <c r="AK73" s="158" t="s">
        <v>98</v>
      </c>
      <c r="AL73" s="158">
        <f>AL74+AL80</f>
        <v>0</v>
      </c>
      <c r="AM73" s="158" t="s">
        <v>98</v>
      </c>
      <c r="AN73" s="158">
        <f>AN74+AN80</f>
        <v>0</v>
      </c>
      <c r="AO73" s="158" t="s">
        <v>98</v>
      </c>
      <c r="AP73" s="158">
        <f>AP74+AP80</f>
        <v>0</v>
      </c>
      <c r="AQ73" s="158" t="s">
        <v>98</v>
      </c>
      <c r="AR73" s="158">
        <f>AR74+AR80</f>
        <v>0</v>
      </c>
      <c r="AS73" s="158" t="s">
        <v>98</v>
      </c>
      <c r="AT73" s="158">
        <f>AT74+AT80</f>
        <v>0</v>
      </c>
      <c r="AU73" s="158" t="s">
        <v>98</v>
      </c>
      <c r="AV73" s="158">
        <f>AV74+AV80</f>
        <v>0</v>
      </c>
      <c r="AW73" s="158" t="s">
        <v>98</v>
      </c>
      <c r="AX73" s="158" t="s">
        <v>98</v>
      </c>
      <c r="AY73" s="158" t="s">
        <v>103</v>
      </c>
      <c r="AZ73" s="140">
        <f>'2'!AL71</f>
        <v>0</v>
      </c>
      <c r="BA73" s="158">
        <v>0</v>
      </c>
      <c r="BB73" s="158">
        <f>BB74+BB80</f>
        <v>0</v>
      </c>
      <c r="BC73" s="158" t="s">
        <v>98</v>
      </c>
      <c r="BD73" s="159"/>
      <c r="BE73" s="159"/>
      <c r="BF73" s="159"/>
      <c r="BG73" s="159"/>
      <c r="BH73" s="159"/>
      <c r="BI73" s="159"/>
      <c r="BJ73" s="159"/>
      <c r="BK73" s="159"/>
      <c r="BL73" s="159"/>
      <c r="BM73" s="159"/>
      <c r="BN73" s="159"/>
      <c r="BO73" s="159"/>
      <c r="BP73" s="159"/>
      <c r="BQ73" s="159"/>
      <c r="BR73" s="159"/>
      <c r="BS73" s="159"/>
      <c r="BT73" s="159"/>
      <c r="BU73" s="159"/>
      <c r="BV73" s="159"/>
      <c r="BW73" s="159"/>
      <c r="BX73" s="159"/>
      <c r="BY73" s="159"/>
      <c r="BZ73" s="159"/>
      <c r="CA73" s="159"/>
      <c r="CB73" s="159"/>
      <c r="CC73" s="159"/>
      <c r="CD73" s="159"/>
      <c r="CE73" s="159"/>
      <c r="CF73" s="159"/>
      <c r="CG73" s="159"/>
      <c r="CH73" s="159"/>
      <c r="CI73" s="159"/>
      <c r="CJ73" s="159"/>
      <c r="CK73" s="159"/>
      <c r="CL73" s="159"/>
      <c r="CM73" s="159"/>
      <c r="CN73" s="159"/>
      <c r="CO73" s="159"/>
      <c r="CP73" s="159"/>
      <c r="CQ73" s="159"/>
      <c r="CR73" s="159"/>
      <c r="CS73" s="159"/>
      <c r="CT73" s="159"/>
      <c r="CU73" s="159"/>
      <c r="CV73" s="159"/>
      <c r="CW73" s="159"/>
      <c r="CX73" s="159"/>
      <c r="CY73" s="159"/>
    </row>
    <row r="74" spans="1:103" s="160" customFormat="1" ht="51" x14ac:dyDescent="0.2">
      <c r="A74" s="185" t="s">
        <v>155</v>
      </c>
      <c r="B74" s="186" t="s">
        <v>191</v>
      </c>
      <c r="C74" s="187" t="s">
        <v>192</v>
      </c>
      <c r="D74" s="157">
        <f>D75+D81</f>
        <v>0</v>
      </c>
      <c r="E74" s="192" t="s">
        <v>98</v>
      </c>
      <c r="F74" s="157">
        <f>F75+F81</f>
        <v>0</v>
      </c>
      <c r="G74" s="192" t="s">
        <v>98</v>
      </c>
      <c r="H74" s="157">
        <f>H75+H81</f>
        <v>0</v>
      </c>
      <c r="I74" s="192" t="s">
        <v>98</v>
      </c>
      <c r="J74" s="157">
        <f>J75+J81</f>
        <v>0</v>
      </c>
      <c r="K74" s="192" t="s">
        <v>98</v>
      </c>
      <c r="L74" s="157">
        <f>L75+L81</f>
        <v>0</v>
      </c>
      <c r="M74" s="192" t="s">
        <v>98</v>
      </c>
      <c r="N74" s="157">
        <f>N75+N81</f>
        <v>0</v>
      </c>
      <c r="O74" s="192" t="s">
        <v>98</v>
      </c>
      <c r="P74" s="157">
        <f>P75+P81</f>
        <v>0</v>
      </c>
      <c r="Q74" s="192" t="s">
        <v>98</v>
      </c>
      <c r="R74" s="157">
        <f>R75+R81</f>
        <v>0</v>
      </c>
      <c r="S74" s="192" t="s">
        <v>98</v>
      </c>
      <c r="T74" s="157">
        <f>T75+T81</f>
        <v>0</v>
      </c>
      <c r="U74" s="192" t="s">
        <v>98</v>
      </c>
      <c r="V74" s="203">
        <v>0</v>
      </c>
      <c r="W74" s="181" t="s">
        <v>98</v>
      </c>
      <c r="X74" s="140">
        <f>X75+X81</f>
        <v>0</v>
      </c>
      <c r="Y74" s="140" t="s">
        <v>98</v>
      </c>
      <c r="Z74" s="158">
        <f>Z75+Z81</f>
        <v>0</v>
      </c>
      <c r="AA74" s="158" t="s">
        <v>98</v>
      </c>
      <c r="AB74" s="158">
        <f>AB75+AB81</f>
        <v>0</v>
      </c>
      <c r="AC74" s="158" t="s">
        <v>98</v>
      </c>
      <c r="AD74" s="158">
        <f>AD75+AD81</f>
        <v>0</v>
      </c>
      <c r="AE74" s="158" t="s">
        <v>98</v>
      </c>
      <c r="AF74" s="158">
        <f>AF75+AF81</f>
        <v>0</v>
      </c>
      <c r="AG74" s="158" t="s">
        <v>98</v>
      </c>
      <c r="AH74" s="158">
        <f>AH75+AH81</f>
        <v>0</v>
      </c>
      <c r="AI74" s="158" t="s">
        <v>98</v>
      </c>
      <c r="AJ74" s="158">
        <f>AJ75+AJ81</f>
        <v>0</v>
      </c>
      <c r="AK74" s="158" t="s">
        <v>98</v>
      </c>
      <c r="AL74" s="158">
        <f>AL75+AL81</f>
        <v>0</v>
      </c>
      <c r="AM74" s="158" t="s">
        <v>98</v>
      </c>
      <c r="AN74" s="158">
        <f>AN75+AN81</f>
        <v>0</v>
      </c>
      <c r="AO74" s="158" t="s">
        <v>98</v>
      </c>
      <c r="AP74" s="158">
        <f>AP75+AP81</f>
        <v>0</v>
      </c>
      <c r="AQ74" s="158" t="s">
        <v>98</v>
      </c>
      <c r="AR74" s="158">
        <f>AR75+AR81</f>
        <v>0</v>
      </c>
      <c r="AS74" s="158" t="s">
        <v>98</v>
      </c>
      <c r="AT74" s="158">
        <f>AT75+AT81</f>
        <v>0</v>
      </c>
      <c r="AU74" s="158" t="s">
        <v>98</v>
      </c>
      <c r="AV74" s="158">
        <f>AV75+AV81</f>
        <v>0</v>
      </c>
      <c r="AW74" s="158" t="s">
        <v>98</v>
      </c>
      <c r="AX74" s="158" t="s">
        <v>98</v>
      </c>
      <c r="AY74" s="158" t="s">
        <v>103</v>
      </c>
      <c r="AZ74" s="140">
        <f>'2'!AL72</f>
        <v>0</v>
      </c>
      <c r="BA74" s="158">
        <v>0</v>
      </c>
      <c r="BB74" s="158">
        <f>BB75+BB81</f>
        <v>0</v>
      </c>
      <c r="BC74" s="158" t="s">
        <v>98</v>
      </c>
      <c r="BD74" s="159"/>
      <c r="BE74" s="159"/>
      <c r="BF74" s="159"/>
      <c r="BG74" s="159"/>
      <c r="BH74" s="159"/>
      <c r="BI74" s="159"/>
      <c r="BJ74" s="159"/>
      <c r="BK74" s="159"/>
      <c r="BL74" s="159"/>
      <c r="BM74" s="159"/>
      <c r="BN74" s="159"/>
      <c r="BO74" s="159"/>
      <c r="BP74" s="159"/>
      <c r="BQ74" s="159"/>
      <c r="BR74" s="159"/>
      <c r="BS74" s="159"/>
      <c r="BT74" s="159"/>
      <c r="BU74" s="159"/>
      <c r="BV74" s="159"/>
      <c r="BW74" s="159"/>
      <c r="BX74" s="159"/>
      <c r="BY74" s="159"/>
      <c r="BZ74" s="159"/>
      <c r="CA74" s="159"/>
      <c r="CB74" s="159"/>
      <c r="CC74" s="159"/>
      <c r="CD74" s="159"/>
      <c r="CE74" s="159"/>
      <c r="CF74" s="159"/>
      <c r="CG74" s="159"/>
      <c r="CH74" s="159"/>
      <c r="CI74" s="159"/>
      <c r="CJ74" s="159"/>
      <c r="CK74" s="159"/>
      <c r="CL74" s="159"/>
      <c r="CM74" s="159"/>
      <c r="CN74" s="159"/>
      <c r="CO74" s="159"/>
      <c r="CP74" s="159"/>
      <c r="CQ74" s="159"/>
      <c r="CR74" s="159"/>
      <c r="CS74" s="159"/>
      <c r="CT74" s="159"/>
      <c r="CU74" s="159"/>
      <c r="CV74" s="159"/>
      <c r="CW74" s="159"/>
      <c r="CX74" s="159"/>
      <c r="CY74" s="159"/>
    </row>
    <row r="75" spans="1:103" s="183" customFormat="1" ht="25.5" x14ac:dyDescent="0.2">
      <c r="A75" s="204" t="s">
        <v>193</v>
      </c>
      <c r="B75" s="156" t="s">
        <v>194</v>
      </c>
      <c r="C75" s="119" t="s">
        <v>98</v>
      </c>
      <c r="D75" s="180">
        <v>0</v>
      </c>
      <c r="E75" s="181" t="s">
        <v>98</v>
      </c>
      <c r="F75" s="180">
        <v>0</v>
      </c>
      <c r="G75" s="181" t="s">
        <v>98</v>
      </c>
      <c r="H75" s="180">
        <v>0</v>
      </c>
      <c r="I75" s="181" t="s">
        <v>98</v>
      </c>
      <c r="J75" s="180">
        <v>0</v>
      </c>
      <c r="K75" s="181" t="s">
        <v>98</v>
      </c>
      <c r="L75" s="180">
        <v>0</v>
      </c>
      <c r="M75" s="181" t="s">
        <v>98</v>
      </c>
      <c r="N75" s="180">
        <v>0</v>
      </c>
      <c r="O75" s="181" t="s">
        <v>98</v>
      </c>
      <c r="P75" s="180">
        <v>0</v>
      </c>
      <c r="Q75" s="181" t="s">
        <v>98</v>
      </c>
      <c r="R75" s="180">
        <v>0</v>
      </c>
      <c r="S75" s="181" t="s">
        <v>98</v>
      </c>
      <c r="T75" s="180">
        <v>0</v>
      </c>
      <c r="U75" s="181" t="s">
        <v>98</v>
      </c>
      <c r="V75" s="180">
        <v>0</v>
      </c>
      <c r="W75" s="181" t="s">
        <v>98</v>
      </c>
      <c r="X75" s="140">
        <v>0</v>
      </c>
      <c r="Y75" s="140" t="s">
        <v>98</v>
      </c>
      <c r="Z75" s="140">
        <v>0</v>
      </c>
      <c r="AA75" s="140" t="s">
        <v>98</v>
      </c>
      <c r="AB75" s="140">
        <v>0</v>
      </c>
      <c r="AC75" s="140" t="s">
        <v>98</v>
      </c>
      <c r="AD75" s="140">
        <v>0</v>
      </c>
      <c r="AE75" s="140" t="s">
        <v>98</v>
      </c>
      <c r="AF75" s="140">
        <v>0</v>
      </c>
      <c r="AG75" s="140" t="s">
        <v>98</v>
      </c>
      <c r="AH75" s="140">
        <v>0</v>
      </c>
      <c r="AI75" s="140" t="s">
        <v>98</v>
      </c>
      <c r="AJ75" s="140">
        <v>0</v>
      </c>
      <c r="AK75" s="140" t="s">
        <v>98</v>
      </c>
      <c r="AL75" s="140">
        <v>0</v>
      </c>
      <c r="AM75" s="140" t="s">
        <v>98</v>
      </c>
      <c r="AN75" s="140">
        <v>0</v>
      </c>
      <c r="AO75" s="140" t="s">
        <v>98</v>
      </c>
      <c r="AP75" s="140">
        <v>0</v>
      </c>
      <c r="AQ75" s="140" t="s">
        <v>98</v>
      </c>
      <c r="AR75" s="140">
        <v>0</v>
      </c>
      <c r="AS75" s="140" t="s">
        <v>98</v>
      </c>
      <c r="AT75" s="140">
        <v>0</v>
      </c>
      <c r="AU75" s="140" t="s">
        <v>98</v>
      </c>
      <c r="AV75" s="140">
        <v>0</v>
      </c>
      <c r="AW75" s="140" t="s">
        <v>98</v>
      </c>
      <c r="AX75" s="140" t="s">
        <v>98</v>
      </c>
      <c r="AY75" s="140">
        <v>0</v>
      </c>
      <c r="AZ75" s="140">
        <f>'2'!AL73</f>
        <v>0</v>
      </c>
      <c r="BA75" s="140">
        <v>0</v>
      </c>
      <c r="BB75" s="140">
        <v>0</v>
      </c>
      <c r="BC75" s="140" t="s">
        <v>98</v>
      </c>
      <c r="BD75" s="181"/>
      <c r="BE75" s="181"/>
      <c r="BF75" s="181"/>
      <c r="BG75" s="181"/>
      <c r="BH75" s="182"/>
      <c r="BI75" s="182"/>
      <c r="BJ75" s="182"/>
      <c r="BK75" s="182"/>
      <c r="BL75" s="182"/>
      <c r="BM75" s="182"/>
      <c r="BN75" s="182"/>
      <c r="BO75" s="182"/>
      <c r="BP75" s="182"/>
      <c r="BQ75" s="182"/>
      <c r="BR75" s="182"/>
      <c r="BS75" s="182"/>
      <c r="BT75" s="182"/>
      <c r="BU75" s="182"/>
      <c r="BV75" s="182"/>
      <c r="BW75" s="182"/>
      <c r="BX75" s="182"/>
      <c r="BY75" s="182"/>
      <c r="BZ75" s="182"/>
      <c r="CA75" s="182"/>
      <c r="CB75" s="182"/>
      <c r="CC75" s="182"/>
      <c r="CD75" s="182"/>
      <c r="CE75" s="182"/>
      <c r="CF75" s="182"/>
      <c r="CG75" s="182"/>
      <c r="CH75" s="182"/>
      <c r="CI75" s="182"/>
      <c r="CJ75" s="182"/>
      <c r="CK75" s="182"/>
      <c r="CL75" s="182"/>
      <c r="CM75" s="182"/>
      <c r="CN75" s="182"/>
      <c r="CO75" s="182"/>
      <c r="CP75" s="182"/>
      <c r="CQ75" s="182"/>
      <c r="CR75" s="182"/>
      <c r="CS75" s="182"/>
      <c r="CT75" s="182"/>
      <c r="CU75" s="182"/>
      <c r="CV75" s="182"/>
      <c r="CW75" s="182"/>
      <c r="CX75" s="182"/>
      <c r="CY75" s="182"/>
    </row>
    <row r="76" spans="1:103" s="183" customFormat="1" ht="38.25" x14ac:dyDescent="0.2">
      <c r="A76" s="179" t="s">
        <v>195</v>
      </c>
      <c r="B76" s="156" t="s">
        <v>196</v>
      </c>
      <c r="C76" s="119" t="s">
        <v>98</v>
      </c>
      <c r="D76" s="180">
        <f>SUM(D77:D85)</f>
        <v>0</v>
      </c>
      <c r="E76" s="181" t="s">
        <v>98</v>
      </c>
      <c r="F76" s="180">
        <f>SUM(F77:F85)</f>
        <v>0</v>
      </c>
      <c r="G76" s="181" t="s">
        <v>98</v>
      </c>
      <c r="H76" s="180">
        <f>SUM(H77:H85)</f>
        <v>0</v>
      </c>
      <c r="I76" s="181" t="s">
        <v>98</v>
      </c>
      <c r="J76" s="180">
        <f>SUM(J77:J85)</f>
        <v>0</v>
      </c>
      <c r="K76" s="181" t="s">
        <v>98</v>
      </c>
      <c r="L76" s="180">
        <f>SUM(L77:L85)</f>
        <v>0</v>
      </c>
      <c r="M76" s="181" t="s">
        <v>98</v>
      </c>
      <c r="N76" s="180">
        <f>SUM(N77:N85)</f>
        <v>0</v>
      </c>
      <c r="O76" s="181" t="s">
        <v>98</v>
      </c>
      <c r="P76" s="180">
        <f>SUM(P77:P85)</f>
        <v>0</v>
      </c>
      <c r="Q76" s="181" t="s">
        <v>98</v>
      </c>
      <c r="R76" s="180">
        <f>SUM(R77:R85)</f>
        <v>0</v>
      </c>
      <c r="S76" s="181" t="s">
        <v>98</v>
      </c>
      <c r="T76" s="180">
        <f>SUM(T77:T85)</f>
        <v>0</v>
      </c>
      <c r="U76" s="181" t="s">
        <v>98</v>
      </c>
      <c r="V76" s="180">
        <f>SUM(V77:V85)</f>
        <v>0</v>
      </c>
      <c r="W76" s="181" t="s">
        <v>98</v>
      </c>
      <c r="X76" s="140">
        <f>SUM(X77:X85)</f>
        <v>0</v>
      </c>
      <c r="Y76" s="140" t="s">
        <v>98</v>
      </c>
      <c r="Z76" s="140">
        <f>SUM(Z77:Z85)</f>
        <v>0</v>
      </c>
      <c r="AA76" s="140" t="s">
        <v>98</v>
      </c>
      <c r="AB76" s="140">
        <f>SUM(AB77:AB85)</f>
        <v>0</v>
      </c>
      <c r="AC76" s="140" t="s">
        <v>98</v>
      </c>
      <c r="AD76" s="140">
        <f>SUM(AD77:AD85)</f>
        <v>0</v>
      </c>
      <c r="AE76" s="140" t="s">
        <v>98</v>
      </c>
      <c r="AF76" s="140">
        <f>SUM(AF77:AF85)</f>
        <v>0</v>
      </c>
      <c r="AG76" s="140" t="s">
        <v>98</v>
      </c>
      <c r="AH76" s="140">
        <f>SUM(AH77:AH85)</f>
        <v>0</v>
      </c>
      <c r="AI76" s="140" t="s">
        <v>98</v>
      </c>
      <c r="AJ76" s="140">
        <f>SUM(AJ77:AJ85)</f>
        <v>0</v>
      </c>
      <c r="AK76" s="140" t="s">
        <v>98</v>
      </c>
      <c r="AL76" s="140">
        <f>SUM(AL77:AL85)</f>
        <v>0</v>
      </c>
      <c r="AM76" s="140" t="s">
        <v>98</v>
      </c>
      <c r="AN76" s="140">
        <f>SUM(AN77:AN85)</f>
        <v>0</v>
      </c>
      <c r="AO76" s="140" t="s">
        <v>98</v>
      </c>
      <c r="AP76" s="140">
        <f>SUM(AP77:AP85)</f>
        <v>0</v>
      </c>
      <c r="AQ76" s="140" t="s">
        <v>98</v>
      </c>
      <c r="AR76" s="140">
        <f>SUM(AR77:AR85)</f>
        <v>0</v>
      </c>
      <c r="AS76" s="140" t="s">
        <v>98</v>
      </c>
      <c r="AT76" s="140">
        <f>SUM(AT77:AT85)</f>
        <v>0</v>
      </c>
      <c r="AU76" s="140" t="s">
        <v>98</v>
      </c>
      <c r="AV76" s="140">
        <f>SUM(AV77:AV85)</f>
        <v>0</v>
      </c>
      <c r="AW76" s="140" t="s">
        <v>98</v>
      </c>
      <c r="AX76" s="140" t="s">
        <v>98</v>
      </c>
      <c r="AY76" s="140">
        <v>0</v>
      </c>
      <c r="AZ76" s="140">
        <f>'2'!AL74</f>
        <v>0</v>
      </c>
      <c r="BA76" s="140">
        <v>0</v>
      </c>
      <c r="BB76" s="140">
        <f>SUM(BB77:BB85)</f>
        <v>0</v>
      </c>
      <c r="BC76" s="140" t="s">
        <v>98</v>
      </c>
      <c r="BD76" s="182"/>
      <c r="BE76" s="182"/>
      <c r="BF76" s="182"/>
      <c r="BG76" s="182"/>
      <c r="BH76" s="182"/>
      <c r="BI76" s="182"/>
      <c r="BJ76" s="182"/>
      <c r="BK76" s="182"/>
      <c r="BL76" s="182"/>
      <c r="BM76" s="182"/>
      <c r="BN76" s="182"/>
      <c r="BO76" s="182"/>
      <c r="BP76" s="182"/>
      <c r="BQ76" s="182"/>
      <c r="BR76" s="182"/>
      <c r="BS76" s="182"/>
      <c r="BT76" s="182"/>
      <c r="BU76" s="182"/>
      <c r="BV76" s="182"/>
      <c r="BW76" s="182"/>
      <c r="BX76" s="182"/>
      <c r="BY76" s="182"/>
      <c r="BZ76" s="182"/>
      <c r="CA76" s="182"/>
      <c r="CB76" s="182"/>
      <c r="CC76" s="182"/>
      <c r="CD76" s="182"/>
      <c r="CE76" s="182"/>
      <c r="CF76" s="182"/>
      <c r="CG76" s="182"/>
      <c r="CH76" s="182"/>
      <c r="CI76" s="182"/>
      <c r="CJ76" s="182"/>
      <c r="CK76" s="182"/>
      <c r="CL76" s="182"/>
      <c r="CM76" s="182"/>
      <c r="CN76" s="182"/>
      <c r="CO76" s="182"/>
      <c r="CP76" s="182"/>
      <c r="CQ76" s="182"/>
      <c r="CR76" s="182"/>
      <c r="CS76" s="182"/>
      <c r="CT76" s="182"/>
      <c r="CU76" s="182"/>
      <c r="CV76" s="182"/>
      <c r="CW76" s="182"/>
      <c r="CX76" s="182"/>
      <c r="CY76" s="182"/>
    </row>
    <row r="77" spans="1:103" s="160" customFormat="1" ht="38.25" x14ac:dyDescent="0.2">
      <c r="A77" s="154" t="s">
        <v>197</v>
      </c>
      <c r="B77" s="155" t="s">
        <v>198</v>
      </c>
      <c r="C77" s="115" t="s">
        <v>98</v>
      </c>
      <c r="D77" s="157">
        <f>D79+D84</f>
        <v>0</v>
      </c>
      <c r="E77" s="192" t="s">
        <v>98</v>
      </c>
      <c r="F77" s="157">
        <f>F79+F84</f>
        <v>0</v>
      </c>
      <c r="G77" s="192" t="s">
        <v>98</v>
      </c>
      <c r="H77" s="157">
        <f>H79+H84</f>
        <v>0</v>
      </c>
      <c r="I77" s="192" t="s">
        <v>98</v>
      </c>
      <c r="J77" s="157">
        <f>J79+J84</f>
        <v>0</v>
      </c>
      <c r="K77" s="192" t="s">
        <v>98</v>
      </c>
      <c r="L77" s="157">
        <f>L79+L84</f>
        <v>0</v>
      </c>
      <c r="M77" s="192" t="s">
        <v>98</v>
      </c>
      <c r="N77" s="157">
        <f>N79+N84</f>
        <v>0</v>
      </c>
      <c r="O77" s="192" t="s">
        <v>98</v>
      </c>
      <c r="P77" s="157">
        <f>P79+P84</f>
        <v>0</v>
      </c>
      <c r="Q77" s="192" t="s">
        <v>98</v>
      </c>
      <c r="R77" s="157">
        <f>R79+R84</f>
        <v>0</v>
      </c>
      <c r="S77" s="192" t="s">
        <v>98</v>
      </c>
      <c r="T77" s="157">
        <f>T79+T84</f>
        <v>0</v>
      </c>
      <c r="U77" s="192" t="s">
        <v>98</v>
      </c>
      <c r="V77" s="180">
        <f>V79+V84</f>
        <v>0</v>
      </c>
      <c r="W77" s="181" t="s">
        <v>98</v>
      </c>
      <c r="X77" s="140">
        <f>X79+X84</f>
        <v>0</v>
      </c>
      <c r="Y77" s="140" t="s">
        <v>98</v>
      </c>
      <c r="Z77" s="158">
        <f>Z79+Z84</f>
        <v>0</v>
      </c>
      <c r="AA77" s="158" t="s">
        <v>98</v>
      </c>
      <c r="AB77" s="158">
        <f>AB79+AB84</f>
        <v>0</v>
      </c>
      <c r="AC77" s="158" t="s">
        <v>98</v>
      </c>
      <c r="AD77" s="158">
        <f>AD79+AD84</f>
        <v>0</v>
      </c>
      <c r="AE77" s="158" t="s">
        <v>98</v>
      </c>
      <c r="AF77" s="158">
        <f>AF79+AF84</f>
        <v>0</v>
      </c>
      <c r="AG77" s="158" t="s">
        <v>98</v>
      </c>
      <c r="AH77" s="158">
        <f>AH79+AH84</f>
        <v>0</v>
      </c>
      <c r="AI77" s="158" t="s">
        <v>98</v>
      </c>
      <c r="AJ77" s="158">
        <f>AJ79+AJ84</f>
        <v>0</v>
      </c>
      <c r="AK77" s="158" t="s">
        <v>98</v>
      </c>
      <c r="AL77" s="158">
        <f>AL79+AL84</f>
        <v>0</v>
      </c>
      <c r="AM77" s="158" t="s">
        <v>98</v>
      </c>
      <c r="AN77" s="158">
        <f>AN79+AN84</f>
        <v>0</v>
      </c>
      <c r="AO77" s="158" t="s">
        <v>98</v>
      </c>
      <c r="AP77" s="158">
        <f>AP79+AP84</f>
        <v>0</v>
      </c>
      <c r="AQ77" s="158" t="s">
        <v>98</v>
      </c>
      <c r="AR77" s="158">
        <f>AR79+AR84</f>
        <v>0</v>
      </c>
      <c r="AS77" s="158" t="s">
        <v>98</v>
      </c>
      <c r="AT77" s="158">
        <f>AT79+AT84</f>
        <v>0</v>
      </c>
      <c r="AU77" s="158" t="s">
        <v>98</v>
      </c>
      <c r="AV77" s="158">
        <f>AV79+AV84</f>
        <v>0</v>
      </c>
      <c r="AW77" s="158" t="s">
        <v>98</v>
      </c>
      <c r="AX77" s="158" t="s">
        <v>98</v>
      </c>
      <c r="AY77" s="158" t="s">
        <v>103</v>
      </c>
      <c r="AZ77" s="140">
        <f>'2'!AL75</f>
        <v>0</v>
      </c>
      <c r="BA77" s="158">
        <v>0</v>
      </c>
      <c r="BB77" s="158">
        <f>BB79+BB84</f>
        <v>0</v>
      </c>
      <c r="BC77" s="158" t="s">
        <v>98</v>
      </c>
      <c r="BD77" s="159"/>
      <c r="BE77" s="159"/>
      <c r="BF77" s="159"/>
      <c r="BG77" s="159"/>
      <c r="BH77" s="159"/>
      <c r="BI77" s="159"/>
      <c r="BJ77" s="159"/>
      <c r="BK77" s="159"/>
      <c r="BL77" s="159"/>
      <c r="BM77" s="159"/>
      <c r="BN77" s="159"/>
      <c r="BO77" s="159"/>
      <c r="BP77" s="159"/>
      <c r="BQ77" s="159"/>
      <c r="BR77" s="159"/>
      <c r="BS77" s="159"/>
      <c r="BT77" s="159"/>
      <c r="BU77" s="159"/>
      <c r="BV77" s="159"/>
      <c r="BW77" s="159"/>
      <c r="BX77" s="159"/>
      <c r="BY77" s="159"/>
      <c r="BZ77" s="159"/>
      <c r="CA77" s="159"/>
      <c r="CB77" s="159"/>
      <c r="CC77" s="159"/>
      <c r="CD77" s="159"/>
      <c r="CE77" s="159"/>
      <c r="CF77" s="159"/>
      <c r="CG77" s="159"/>
      <c r="CH77" s="159"/>
      <c r="CI77" s="159"/>
      <c r="CJ77" s="159"/>
      <c r="CK77" s="159"/>
      <c r="CL77" s="159"/>
      <c r="CM77" s="159"/>
      <c r="CN77" s="159"/>
      <c r="CO77" s="159"/>
      <c r="CP77" s="159"/>
      <c r="CQ77" s="159"/>
      <c r="CR77" s="159"/>
      <c r="CS77" s="159"/>
      <c r="CT77" s="159"/>
      <c r="CU77" s="159"/>
      <c r="CV77" s="159"/>
      <c r="CW77" s="159"/>
      <c r="CX77" s="159"/>
      <c r="CY77" s="159"/>
    </row>
    <row r="78" spans="1:103" s="160" customFormat="1" ht="25.5" x14ac:dyDescent="0.2">
      <c r="A78" s="169" t="s">
        <v>199</v>
      </c>
      <c r="B78" s="205" t="s">
        <v>200</v>
      </c>
      <c r="C78" s="171" t="s">
        <v>201</v>
      </c>
      <c r="D78" s="157">
        <f>D80+D85</f>
        <v>0</v>
      </c>
      <c r="E78" s="192" t="s">
        <v>98</v>
      </c>
      <c r="F78" s="157">
        <f>F80+F85</f>
        <v>0</v>
      </c>
      <c r="G78" s="192" t="s">
        <v>98</v>
      </c>
      <c r="H78" s="157">
        <f>H80+H85</f>
        <v>0</v>
      </c>
      <c r="I78" s="192" t="s">
        <v>98</v>
      </c>
      <c r="J78" s="157">
        <f>J80+J85</f>
        <v>0</v>
      </c>
      <c r="K78" s="192" t="s">
        <v>98</v>
      </c>
      <c r="L78" s="157">
        <f>L80+L85</f>
        <v>0</v>
      </c>
      <c r="M78" s="192" t="s">
        <v>98</v>
      </c>
      <c r="N78" s="157">
        <f>N80+N85</f>
        <v>0</v>
      </c>
      <c r="O78" s="192" t="s">
        <v>98</v>
      </c>
      <c r="P78" s="157">
        <f>P80+P85</f>
        <v>0</v>
      </c>
      <c r="Q78" s="192" t="s">
        <v>98</v>
      </c>
      <c r="R78" s="157">
        <f>R80+R85</f>
        <v>0</v>
      </c>
      <c r="S78" s="192" t="s">
        <v>98</v>
      </c>
      <c r="T78" s="157">
        <f>T80+T85</f>
        <v>0</v>
      </c>
      <c r="U78" s="192" t="s">
        <v>98</v>
      </c>
      <c r="V78" s="180">
        <f>V80+V85</f>
        <v>0</v>
      </c>
      <c r="W78" s="181" t="s">
        <v>98</v>
      </c>
      <c r="X78" s="140">
        <f>X80+X85</f>
        <v>0</v>
      </c>
      <c r="Y78" s="140" t="s">
        <v>98</v>
      </c>
      <c r="Z78" s="158">
        <f>Z80+Z85</f>
        <v>0</v>
      </c>
      <c r="AA78" s="158" t="s">
        <v>98</v>
      </c>
      <c r="AB78" s="158">
        <f>AB80+AB85</f>
        <v>0</v>
      </c>
      <c r="AC78" s="158" t="s">
        <v>98</v>
      </c>
      <c r="AD78" s="158">
        <f>AD80+AD85</f>
        <v>0</v>
      </c>
      <c r="AE78" s="158" t="s">
        <v>98</v>
      </c>
      <c r="AF78" s="158">
        <f>AF80+AF85</f>
        <v>0</v>
      </c>
      <c r="AG78" s="158" t="s">
        <v>98</v>
      </c>
      <c r="AH78" s="158">
        <f>AH80+AH85</f>
        <v>0</v>
      </c>
      <c r="AI78" s="158" t="s">
        <v>98</v>
      </c>
      <c r="AJ78" s="158">
        <f>AJ80+AJ85</f>
        <v>0</v>
      </c>
      <c r="AK78" s="158" t="s">
        <v>98</v>
      </c>
      <c r="AL78" s="158">
        <f>AL80+AL85</f>
        <v>0</v>
      </c>
      <c r="AM78" s="158" t="s">
        <v>98</v>
      </c>
      <c r="AN78" s="158">
        <f>AN80+AN85</f>
        <v>0</v>
      </c>
      <c r="AO78" s="158" t="s">
        <v>98</v>
      </c>
      <c r="AP78" s="158">
        <f>AP80+AP85</f>
        <v>0</v>
      </c>
      <c r="AQ78" s="158" t="s">
        <v>98</v>
      </c>
      <c r="AR78" s="158">
        <f>AR80+AR85</f>
        <v>0</v>
      </c>
      <c r="AS78" s="158" t="s">
        <v>98</v>
      </c>
      <c r="AT78" s="158">
        <f>AT80+AT85</f>
        <v>0</v>
      </c>
      <c r="AU78" s="158" t="s">
        <v>98</v>
      </c>
      <c r="AV78" s="158">
        <f>AV80+AV85</f>
        <v>0</v>
      </c>
      <c r="AW78" s="158" t="s">
        <v>98</v>
      </c>
      <c r="AX78" s="158" t="s">
        <v>98</v>
      </c>
      <c r="AY78" s="158">
        <v>0</v>
      </c>
      <c r="AZ78" s="140">
        <v>0</v>
      </c>
      <c r="BA78" s="158">
        <v>0</v>
      </c>
      <c r="BB78" s="158">
        <f>BB80+BB85</f>
        <v>0</v>
      </c>
      <c r="BC78" s="158" t="s">
        <v>98</v>
      </c>
      <c r="BD78" s="159"/>
      <c r="BE78" s="159"/>
      <c r="BF78" s="159"/>
      <c r="BG78" s="159"/>
      <c r="BH78" s="159"/>
      <c r="BI78" s="159"/>
      <c r="BJ78" s="159"/>
      <c r="BK78" s="159"/>
      <c r="BL78" s="159"/>
      <c r="BM78" s="159"/>
      <c r="BN78" s="159"/>
      <c r="BO78" s="159"/>
      <c r="BP78" s="159"/>
      <c r="BQ78" s="159"/>
      <c r="BR78" s="159"/>
      <c r="BS78" s="159"/>
      <c r="BT78" s="159"/>
      <c r="BU78" s="159"/>
      <c r="BV78" s="159"/>
      <c r="BW78" s="159"/>
      <c r="BX78" s="159"/>
      <c r="BY78" s="159"/>
      <c r="BZ78" s="159"/>
      <c r="CA78" s="159"/>
      <c r="CB78" s="159"/>
      <c r="CC78" s="159"/>
      <c r="CD78" s="159"/>
      <c r="CE78" s="159"/>
      <c r="CF78" s="159"/>
      <c r="CG78" s="159"/>
      <c r="CH78" s="159"/>
      <c r="CI78" s="159"/>
      <c r="CJ78" s="159"/>
      <c r="CK78" s="159"/>
      <c r="CL78" s="159"/>
      <c r="CM78" s="159"/>
      <c r="CN78" s="159"/>
      <c r="CO78" s="159"/>
      <c r="CP78" s="159"/>
      <c r="CQ78" s="159"/>
      <c r="CR78" s="159"/>
      <c r="CS78" s="159"/>
      <c r="CT78" s="159"/>
      <c r="CU78" s="159"/>
      <c r="CV78" s="159"/>
      <c r="CW78" s="159"/>
      <c r="CX78" s="159"/>
      <c r="CY78" s="159"/>
    </row>
    <row r="79" spans="1:103" s="160" customFormat="1" ht="25.5" x14ac:dyDescent="0.2">
      <c r="A79" s="154" t="s">
        <v>202</v>
      </c>
      <c r="B79" s="155" t="s">
        <v>203</v>
      </c>
      <c r="C79" s="115" t="s">
        <v>98</v>
      </c>
      <c r="D79" s="157">
        <f t="shared" ref="D79:D86" si="4">D80+D85</f>
        <v>0</v>
      </c>
      <c r="E79" s="192" t="s">
        <v>98</v>
      </c>
      <c r="F79" s="157">
        <f t="shared" ref="F79:F86" si="5">F80+F85</f>
        <v>0</v>
      </c>
      <c r="G79" s="192" t="s">
        <v>98</v>
      </c>
      <c r="H79" s="157">
        <f t="shared" ref="H79:H86" si="6">H80+H85</f>
        <v>0</v>
      </c>
      <c r="I79" s="192" t="s">
        <v>98</v>
      </c>
      <c r="J79" s="157">
        <f t="shared" ref="J79:J86" si="7">J80+J85</f>
        <v>0</v>
      </c>
      <c r="K79" s="192" t="s">
        <v>98</v>
      </c>
      <c r="L79" s="157">
        <f t="shared" ref="L79:L86" si="8">L80+L85</f>
        <v>0</v>
      </c>
      <c r="M79" s="192" t="s">
        <v>98</v>
      </c>
      <c r="N79" s="157">
        <f t="shared" ref="N79:N86" si="9">N80+N85</f>
        <v>0</v>
      </c>
      <c r="O79" s="192" t="s">
        <v>98</v>
      </c>
      <c r="P79" s="157">
        <f t="shared" ref="P79:P86" si="10">P80+P85</f>
        <v>0</v>
      </c>
      <c r="Q79" s="192" t="s">
        <v>98</v>
      </c>
      <c r="R79" s="157">
        <f t="shared" ref="R79:R86" si="11">R80+R85</f>
        <v>0</v>
      </c>
      <c r="S79" s="192" t="s">
        <v>98</v>
      </c>
      <c r="T79" s="157">
        <f t="shared" ref="T79:T86" si="12">T80+T85</f>
        <v>0</v>
      </c>
      <c r="U79" s="192" t="s">
        <v>98</v>
      </c>
      <c r="V79" s="180">
        <f t="shared" ref="V79:V86" si="13">V80+V85</f>
        <v>0</v>
      </c>
      <c r="W79" s="181" t="s">
        <v>98</v>
      </c>
      <c r="X79" s="140">
        <f t="shared" ref="X79:X86" si="14">X80+X85</f>
        <v>0</v>
      </c>
      <c r="Y79" s="140" t="s">
        <v>98</v>
      </c>
      <c r="Z79" s="158">
        <f t="shared" ref="Z79:Z86" si="15">Z80+Z85</f>
        <v>0</v>
      </c>
      <c r="AA79" s="158" t="s">
        <v>98</v>
      </c>
      <c r="AB79" s="158">
        <f t="shared" ref="AB79:AB86" si="16">AB80+AB85</f>
        <v>0</v>
      </c>
      <c r="AC79" s="158" t="s">
        <v>98</v>
      </c>
      <c r="AD79" s="158">
        <f t="shared" ref="AD79:AD86" si="17">AD80+AD85</f>
        <v>0</v>
      </c>
      <c r="AE79" s="158" t="s">
        <v>98</v>
      </c>
      <c r="AF79" s="158">
        <f t="shared" ref="AF79:AF86" si="18">AF80+AF85</f>
        <v>0</v>
      </c>
      <c r="AG79" s="158" t="s">
        <v>98</v>
      </c>
      <c r="AH79" s="158">
        <f t="shared" ref="AH79:AH86" si="19">AH80+AH85</f>
        <v>0</v>
      </c>
      <c r="AI79" s="158" t="s">
        <v>98</v>
      </c>
      <c r="AJ79" s="158">
        <f t="shared" ref="AJ79:AJ86" si="20">AJ80+AJ85</f>
        <v>0</v>
      </c>
      <c r="AK79" s="158" t="s">
        <v>98</v>
      </c>
      <c r="AL79" s="158">
        <f t="shared" ref="AL79:AL86" si="21">AL80+AL85</f>
        <v>0</v>
      </c>
      <c r="AM79" s="158" t="s">
        <v>98</v>
      </c>
      <c r="AN79" s="158">
        <f t="shared" ref="AN79:AN86" si="22">AN80+AN85</f>
        <v>0</v>
      </c>
      <c r="AO79" s="158" t="s">
        <v>98</v>
      </c>
      <c r="AP79" s="158">
        <f t="shared" ref="AP79:AP86" si="23">AP80+AP85</f>
        <v>0</v>
      </c>
      <c r="AQ79" s="158" t="s">
        <v>98</v>
      </c>
      <c r="AR79" s="158">
        <f t="shared" ref="AR79:AR86" si="24">AR80+AR85</f>
        <v>0</v>
      </c>
      <c r="AS79" s="158" t="s">
        <v>98</v>
      </c>
      <c r="AT79" s="158">
        <f t="shared" ref="AT79:AT86" si="25">AT80+AT85</f>
        <v>0</v>
      </c>
      <c r="AU79" s="158" t="s">
        <v>98</v>
      </c>
      <c r="AV79" s="158">
        <f t="shared" ref="AV79:AV86" si="26">AV80+AV85</f>
        <v>0</v>
      </c>
      <c r="AW79" s="158" t="s">
        <v>98</v>
      </c>
      <c r="AX79" s="158" t="s">
        <v>98</v>
      </c>
      <c r="AY79" s="158" t="s">
        <v>103</v>
      </c>
      <c r="AZ79" s="140">
        <f>'2'!AL77</f>
        <v>0</v>
      </c>
      <c r="BA79" s="158">
        <v>0</v>
      </c>
      <c r="BB79" s="158">
        <f t="shared" ref="BB79:BB86" si="27">BB80+BB85</f>
        <v>0</v>
      </c>
      <c r="BC79" s="158" t="s">
        <v>98</v>
      </c>
      <c r="BD79" s="159"/>
      <c r="BE79" s="159"/>
      <c r="BF79" s="159"/>
      <c r="BG79" s="159"/>
      <c r="BH79" s="159"/>
      <c r="BI79" s="159"/>
      <c r="BJ79" s="159"/>
      <c r="BK79" s="159"/>
      <c r="BL79" s="159"/>
      <c r="BM79" s="159"/>
      <c r="BN79" s="159"/>
      <c r="BO79" s="159"/>
      <c r="BP79" s="159"/>
      <c r="BQ79" s="159"/>
      <c r="BR79" s="159"/>
      <c r="BS79" s="159"/>
      <c r="BT79" s="159"/>
      <c r="BU79" s="159"/>
      <c r="BV79" s="159"/>
      <c r="BW79" s="159"/>
      <c r="BX79" s="159"/>
      <c r="BY79" s="159"/>
      <c r="BZ79" s="159"/>
      <c r="CA79" s="159"/>
      <c r="CB79" s="159"/>
      <c r="CC79" s="159"/>
      <c r="CD79" s="159"/>
      <c r="CE79" s="159"/>
      <c r="CF79" s="159"/>
      <c r="CG79" s="159"/>
      <c r="CH79" s="159"/>
      <c r="CI79" s="159"/>
      <c r="CJ79" s="159"/>
      <c r="CK79" s="159"/>
      <c r="CL79" s="159"/>
      <c r="CM79" s="159"/>
      <c r="CN79" s="159"/>
      <c r="CO79" s="159"/>
      <c r="CP79" s="159"/>
      <c r="CQ79" s="159"/>
      <c r="CR79" s="159"/>
      <c r="CS79" s="159"/>
      <c r="CT79" s="159"/>
      <c r="CU79" s="159"/>
      <c r="CV79" s="159"/>
      <c r="CW79" s="159"/>
      <c r="CX79" s="159"/>
      <c r="CY79" s="159"/>
    </row>
    <row r="80" spans="1:103" s="160" customFormat="1" ht="25.5" x14ac:dyDescent="0.2">
      <c r="A80" s="154" t="s">
        <v>204</v>
      </c>
      <c r="B80" s="155" t="s">
        <v>205</v>
      </c>
      <c r="C80" s="115" t="s">
        <v>98</v>
      </c>
      <c r="D80" s="157">
        <f t="shared" si="4"/>
        <v>0</v>
      </c>
      <c r="E80" s="192" t="s">
        <v>98</v>
      </c>
      <c r="F80" s="157">
        <f t="shared" si="5"/>
        <v>0</v>
      </c>
      <c r="G80" s="192" t="s">
        <v>98</v>
      </c>
      <c r="H80" s="157">
        <f t="shared" si="6"/>
        <v>0</v>
      </c>
      <c r="I80" s="192" t="s">
        <v>98</v>
      </c>
      <c r="J80" s="157">
        <f t="shared" si="7"/>
        <v>0</v>
      </c>
      <c r="K80" s="192" t="s">
        <v>98</v>
      </c>
      <c r="L80" s="157">
        <f t="shared" si="8"/>
        <v>0</v>
      </c>
      <c r="M80" s="192" t="s">
        <v>98</v>
      </c>
      <c r="N80" s="157">
        <f t="shared" si="9"/>
        <v>0</v>
      </c>
      <c r="O80" s="192" t="s">
        <v>98</v>
      </c>
      <c r="P80" s="157">
        <f t="shared" si="10"/>
        <v>0</v>
      </c>
      <c r="Q80" s="192" t="s">
        <v>98</v>
      </c>
      <c r="R80" s="157">
        <f t="shared" si="11"/>
        <v>0</v>
      </c>
      <c r="S80" s="192" t="s">
        <v>98</v>
      </c>
      <c r="T80" s="157">
        <f t="shared" si="12"/>
        <v>0</v>
      </c>
      <c r="U80" s="192" t="s">
        <v>98</v>
      </c>
      <c r="V80" s="180">
        <f t="shared" si="13"/>
        <v>0</v>
      </c>
      <c r="W80" s="181" t="s">
        <v>98</v>
      </c>
      <c r="X80" s="140">
        <f t="shared" si="14"/>
        <v>0</v>
      </c>
      <c r="Y80" s="140" t="s">
        <v>98</v>
      </c>
      <c r="Z80" s="158">
        <f t="shared" si="15"/>
        <v>0</v>
      </c>
      <c r="AA80" s="158" t="s">
        <v>98</v>
      </c>
      <c r="AB80" s="158">
        <f t="shared" si="16"/>
        <v>0</v>
      </c>
      <c r="AC80" s="158" t="s">
        <v>98</v>
      </c>
      <c r="AD80" s="158">
        <f t="shared" si="17"/>
        <v>0</v>
      </c>
      <c r="AE80" s="158" t="s">
        <v>98</v>
      </c>
      <c r="AF80" s="158">
        <f t="shared" si="18"/>
        <v>0</v>
      </c>
      <c r="AG80" s="158" t="s">
        <v>98</v>
      </c>
      <c r="AH80" s="158">
        <f t="shared" si="19"/>
        <v>0</v>
      </c>
      <c r="AI80" s="158" t="s">
        <v>98</v>
      </c>
      <c r="AJ80" s="158">
        <f t="shared" si="20"/>
        <v>0</v>
      </c>
      <c r="AK80" s="158" t="s">
        <v>98</v>
      </c>
      <c r="AL80" s="158">
        <f t="shared" si="21"/>
        <v>0</v>
      </c>
      <c r="AM80" s="158" t="s">
        <v>98</v>
      </c>
      <c r="AN80" s="158">
        <f t="shared" si="22"/>
        <v>0</v>
      </c>
      <c r="AO80" s="158" t="s">
        <v>98</v>
      </c>
      <c r="AP80" s="158">
        <f t="shared" si="23"/>
        <v>0</v>
      </c>
      <c r="AQ80" s="158" t="s">
        <v>98</v>
      </c>
      <c r="AR80" s="158">
        <f t="shared" si="24"/>
        <v>0</v>
      </c>
      <c r="AS80" s="158" t="s">
        <v>98</v>
      </c>
      <c r="AT80" s="158">
        <f t="shared" si="25"/>
        <v>0</v>
      </c>
      <c r="AU80" s="158" t="s">
        <v>98</v>
      </c>
      <c r="AV80" s="158">
        <f t="shared" si="26"/>
        <v>0</v>
      </c>
      <c r="AW80" s="158" t="s">
        <v>98</v>
      </c>
      <c r="AX80" s="158" t="s">
        <v>98</v>
      </c>
      <c r="AY80" s="158" t="s">
        <v>103</v>
      </c>
      <c r="AZ80" s="140">
        <f>'2'!AL78</f>
        <v>0</v>
      </c>
      <c r="BA80" s="158">
        <v>0</v>
      </c>
      <c r="BB80" s="158">
        <f t="shared" si="27"/>
        <v>0</v>
      </c>
      <c r="BC80" s="158" t="s">
        <v>98</v>
      </c>
      <c r="BD80" s="159"/>
      <c r="BE80" s="159"/>
      <c r="BF80" s="159"/>
      <c r="BG80" s="159"/>
      <c r="BH80" s="159"/>
      <c r="BI80" s="159"/>
      <c r="BJ80" s="159"/>
      <c r="BK80" s="159"/>
      <c r="BL80" s="159"/>
      <c r="BM80" s="159"/>
      <c r="BN80" s="159"/>
      <c r="BO80" s="159"/>
      <c r="BP80" s="159"/>
      <c r="BQ80" s="159"/>
      <c r="BR80" s="159"/>
      <c r="BS80" s="159"/>
      <c r="BT80" s="159"/>
      <c r="BU80" s="159"/>
      <c r="BV80" s="159"/>
      <c r="BW80" s="159"/>
      <c r="BX80" s="159"/>
      <c r="BY80" s="159"/>
      <c r="BZ80" s="159"/>
      <c r="CA80" s="159"/>
      <c r="CB80" s="159"/>
      <c r="CC80" s="159"/>
      <c r="CD80" s="159"/>
      <c r="CE80" s="159"/>
      <c r="CF80" s="159"/>
      <c r="CG80" s="159"/>
      <c r="CH80" s="159"/>
      <c r="CI80" s="159"/>
      <c r="CJ80" s="159"/>
      <c r="CK80" s="159"/>
      <c r="CL80" s="159"/>
      <c r="CM80" s="159"/>
      <c r="CN80" s="159"/>
      <c r="CO80" s="159"/>
      <c r="CP80" s="159"/>
      <c r="CQ80" s="159"/>
      <c r="CR80" s="159"/>
      <c r="CS80" s="159"/>
      <c r="CT80" s="159"/>
      <c r="CU80" s="159"/>
      <c r="CV80" s="159"/>
      <c r="CW80" s="159"/>
      <c r="CX80" s="159"/>
      <c r="CY80" s="159"/>
    </row>
    <row r="81" spans="1:103" s="160" customFormat="1" ht="38.25" x14ac:dyDescent="0.2">
      <c r="A81" s="154" t="s">
        <v>206</v>
      </c>
      <c r="B81" s="155" t="s">
        <v>207</v>
      </c>
      <c r="C81" s="115" t="s">
        <v>98</v>
      </c>
      <c r="D81" s="157">
        <f t="shared" si="4"/>
        <v>0</v>
      </c>
      <c r="E81" s="192" t="s">
        <v>98</v>
      </c>
      <c r="F81" s="157">
        <f t="shared" si="5"/>
        <v>0</v>
      </c>
      <c r="G81" s="192" t="s">
        <v>98</v>
      </c>
      <c r="H81" s="157">
        <f t="shared" si="6"/>
        <v>0</v>
      </c>
      <c r="I81" s="192" t="s">
        <v>98</v>
      </c>
      <c r="J81" s="157">
        <f t="shared" si="7"/>
        <v>0</v>
      </c>
      <c r="K81" s="192" t="s">
        <v>98</v>
      </c>
      <c r="L81" s="157">
        <f t="shared" si="8"/>
        <v>0</v>
      </c>
      <c r="M81" s="192" t="s">
        <v>98</v>
      </c>
      <c r="N81" s="157">
        <f t="shared" si="9"/>
        <v>0</v>
      </c>
      <c r="O81" s="192" t="s">
        <v>98</v>
      </c>
      <c r="P81" s="157">
        <f t="shared" si="10"/>
        <v>0</v>
      </c>
      <c r="Q81" s="192" t="s">
        <v>98</v>
      </c>
      <c r="R81" s="157">
        <f t="shared" si="11"/>
        <v>0</v>
      </c>
      <c r="S81" s="192" t="s">
        <v>98</v>
      </c>
      <c r="T81" s="157">
        <f t="shared" si="12"/>
        <v>0</v>
      </c>
      <c r="U81" s="192" t="s">
        <v>98</v>
      </c>
      <c r="V81" s="180">
        <f t="shared" si="13"/>
        <v>0</v>
      </c>
      <c r="W81" s="181" t="s">
        <v>98</v>
      </c>
      <c r="X81" s="140">
        <f t="shared" si="14"/>
        <v>0</v>
      </c>
      <c r="Y81" s="140" t="s">
        <v>98</v>
      </c>
      <c r="Z81" s="158">
        <f t="shared" si="15"/>
        <v>0</v>
      </c>
      <c r="AA81" s="158" t="s">
        <v>98</v>
      </c>
      <c r="AB81" s="158">
        <f t="shared" si="16"/>
        <v>0</v>
      </c>
      <c r="AC81" s="158" t="s">
        <v>98</v>
      </c>
      <c r="AD81" s="158">
        <f t="shared" si="17"/>
        <v>0</v>
      </c>
      <c r="AE81" s="158" t="s">
        <v>98</v>
      </c>
      <c r="AF81" s="158">
        <f t="shared" si="18"/>
        <v>0</v>
      </c>
      <c r="AG81" s="158" t="s">
        <v>98</v>
      </c>
      <c r="AH81" s="158">
        <f t="shared" si="19"/>
        <v>0</v>
      </c>
      <c r="AI81" s="158" t="s">
        <v>98</v>
      </c>
      <c r="AJ81" s="158">
        <f t="shared" si="20"/>
        <v>0</v>
      </c>
      <c r="AK81" s="158" t="s">
        <v>98</v>
      </c>
      <c r="AL81" s="158">
        <f t="shared" si="21"/>
        <v>0</v>
      </c>
      <c r="AM81" s="158" t="s">
        <v>98</v>
      </c>
      <c r="AN81" s="158">
        <f t="shared" si="22"/>
        <v>0</v>
      </c>
      <c r="AO81" s="158" t="s">
        <v>98</v>
      </c>
      <c r="AP81" s="158">
        <f t="shared" si="23"/>
        <v>0</v>
      </c>
      <c r="AQ81" s="158" t="s">
        <v>98</v>
      </c>
      <c r="AR81" s="158">
        <f t="shared" si="24"/>
        <v>0</v>
      </c>
      <c r="AS81" s="158" t="s">
        <v>98</v>
      </c>
      <c r="AT81" s="158">
        <f t="shared" si="25"/>
        <v>0</v>
      </c>
      <c r="AU81" s="158" t="s">
        <v>98</v>
      </c>
      <c r="AV81" s="158">
        <f t="shared" si="26"/>
        <v>0</v>
      </c>
      <c r="AW81" s="158" t="s">
        <v>98</v>
      </c>
      <c r="AX81" s="158" t="s">
        <v>98</v>
      </c>
      <c r="AY81" s="158" t="s">
        <v>103</v>
      </c>
      <c r="AZ81" s="140">
        <f>'2'!AL79</f>
        <v>0</v>
      </c>
      <c r="BA81" s="158">
        <v>0</v>
      </c>
      <c r="BB81" s="158">
        <f t="shared" si="27"/>
        <v>0</v>
      </c>
      <c r="BC81" s="158" t="s">
        <v>98</v>
      </c>
      <c r="BD81" s="159"/>
      <c r="BE81" s="159"/>
      <c r="BF81" s="159"/>
      <c r="BG81" s="159"/>
      <c r="BH81" s="159"/>
      <c r="BI81" s="159"/>
      <c r="BJ81" s="159"/>
      <c r="BK81" s="159"/>
      <c r="BL81" s="159"/>
      <c r="BM81" s="159"/>
      <c r="BN81" s="159"/>
      <c r="BO81" s="159"/>
      <c r="BP81" s="159"/>
      <c r="BQ81" s="159"/>
      <c r="BR81" s="159"/>
      <c r="BS81" s="159"/>
      <c r="BT81" s="159"/>
      <c r="BU81" s="159"/>
      <c r="BV81" s="159"/>
      <c r="BW81" s="159"/>
      <c r="BX81" s="159"/>
      <c r="BY81" s="159"/>
      <c r="BZ81" s="159"/>
      <c r="CA81" s="159"/>
      <c r="CB81" s="159"/>
      <c r="CC81" s="159"/>
      <c r="CD81" s="159"/>
      <c r="CE81" s="159"/>
      <c r="CF81" s="159"/>
      <c r="CG81" s="159"/>
      <c r="CH81" s="159"/>
      <c r="CI81" s="159"/>
      <c r="CJ81" s="159"/>
      <c r="CK81" s="159"/>
      <c r="CL81" s="159"/>
      <c r="CM81" s="159"/>
      <c r="CN81" s="159"/>
      <c r="CO81" s="159"/>
      <c r="CP81" s="159"/>
      <c r="CQ81" s="159"/>
      <c r="CR81" s="159"/>
      <c r="CS81" s="159"/>
      <c r="CT81" s="159"/>
      <c r="CU81" s="159"/>
      <c r="CV81" s="159"/>
      <c r="CW81" s="159"/>
      <c r="CX81" s="159"/>
      <c r="CY81" s="159"/>
    </row>
    <row r="82" spans="1:103" s="160" customFormat="1" ht="38.25" x14ac:dyDescent="0.2">
      <c r="A82" s="154" t="s">
        <v>208</v>
      </c>
      <c r="B82" s="155" t="s">
        <v>209</v>
      </c>
      <c r="C82" s="115" t="s">
        <v>98</v>
      </c>
      <c r="D82" s="157">
        <f t="shared" si="4"/>
        <v>0</v>
      </c>
      <c r="E82" s="192" t="s">
        <v>98</v>
      </c>
      <c r="F82" s="157">
        <f t="shared" si="5"/>
        <v>0</v>
      </c>
      <c r="G82" s="192" t="s">
        <v>98</v>
      </c>
      <c r="H82" s="157">
        <f t="shared" si="6"/>
        <v>0</v>
      </c>
      <c r="I82" s="192" t="s">
        <v>98</v>
      </c>
      <c r="J82" s="157">
        <f t="shared" si="7"/>
        <v>0</v>
      </c>
      <c r="K82" s="192" t="s">
        <v>98</v>
      </c>
      <c r="L82" s="157">
        <f t="shared" si="8"/>
        <v>0</v>
      </c>
      <c r="M82" s="192" t="s">
        <v>98</v>
      </c>
      <c r="N82" s="157">
        <f t="shared" si="9"/>
        <v>0</v>
      </c>
      <c r="O82" s="192" t="s">
        <v>98</v>
      </c>
      <c r="P82" s="157">
        <f t="shared" si="10"/>
        <v>0</v>
      </c>
      <c r="Q82" s="192" t="s">
        <v>98</v>
      </c>
      <c r="R82" s="157">
        <f t="shared" si="11"/>
        <v>0</v>
      </c>
      <c r="S82" s="192" t="s">
        <v>98</v>
      </c>
      <c r="T82" s="157">
        <f t="shared" si="12"/>
        <v>0</v>
      </c>
      <c r="U82" s="192" t="s">
        <v>98</v>
      </c>
      <c r="V82" s="180">
        <f t="shared" si="13"/>
        <v>0</v>
      </c>
      <c r="W82" s="181" t="s">
        <v>98</v>
      </c>
      <c r="X82" s="140">
        <f t="shared" si="14"/>
        <v>0</v>
      </c>
      <c r="Y82" s="140" t="s">
        <v>98</v>
      </c>
      <c r="Z82" s="158">
        <f t="shared" si="15"/>
        <v>0</v>
      </c>
      <c r="AA82" s="158" t="s">
        <v>98</v>
      </c>
      <c r="AB82" s="158">
        <f t="shared" si="16"/>
        <v>0</v>
      </c>
      <c r="AC82" s="158" t="s">
        <v>98</v>
      </c>
      <c r="AD82" s="158">
        <f t="shared" si="17"/>
        <v>0</v>
      </c>
      <c r="AE82" s="158" t="s">
        <v>98</v>
      </c>
      <c r="AF82" s="158">
        <f t="shared" si="18"/>
        <v>0</v>
      </c>
      <c r="AG82" s="158" t="s">
        <v>98</v>
      </c>
      <c r="AH82" s="158">
        <f t="shared" si="19"/>
        <v>0</v>
      </c>
      <c r="AI82" s="158" t="s">
        <v>98</v>
      </c>
      <c r="AJ82" s="158">
        <f t="shared" si="20"/>
        <v>0</v>
      </c>
      <c r="AK82" s="158" t="s">
        <v>98</v>
      </c>
      <c r="AL82" s="158">
        <f t="shared" si="21"/>
        <v>0</v>
      </c>
      <c r="AM82" s="158" t="s">
        <v>98</v>
      </c>
      <c r="AN82" s="158">
        <f t="shared" si="22"/>
        <v>0</v>
      </c>
      <c r="AO82" s="158" t="s">
        <v>98</v>
      </c>
      <c r="AP82" s="158">
        <f t="shared" si="23"/>
        <v>0</v>
      </c>
      <c r="AQ82" s="158" t="s">
        <v>98</v>
      </c>
      <c r="AR82" s="158">
        <f t="shared" si="24"/>
        <v>0</v>
      </c>
      <c r="AS82" s="158" t="s">
        <v>98</v>
      </c>
      <c r="AT82" s="158">
        <f t="shared" si="25"/>
        <v>0</v>
      </c>
      <c r="AU82" s="158" t="s">
        <v>98</v>
      </c>
      <c r="AV82" s="158">
        <f t="shared" si="26"/>
        <v>0</v>
      </c>
      <c r="AW82" s="158" t="s">
        <v>98</v>
      </c>
      <c r="AX82" s="158" t="s">
        <v>98</v>
      </c>
      <c r="AY82" s="158" t="s">
        <v>103</v>
      </c>
      <c r="AZ82" s="140">
        <f>'2'!AL80</f>
        <v>0</v>
      </c>
      <c r="BA82" s="158">
        <v>0</v>
      </c>
      <c r="BB82" s="158">
        <f t="shared" si="27"/>
        <v>0</v>
      </c>
      <c r="BC82" s="158" t="s">
        <v>98</v>
      </c>
      <c r="BD82" s="159"/>
      <c r="BE82" s="159"/>
      <c r="BF82" s="159"/>
      <c r="BG82" s="159"/>
      <c r="BH82" s="159"/>
      <c r="BI82" s="159"/>
      <c r="BJ82" s="159"/>
      <c r="BK82" s="159"/>
      <c r="BL82" s="159"/>
      <c r="BM82" s="159"/>
      <c r="BN82" s="159"/>
      <c r="BO82" s="159"/>
      <c r="BP82" s="159"/>
      <c r="BQ82" s="159"/>
      <c r="BR82" s="159"/>
      <c r="BS82" s="159"/>
      <c r="BT82" s="159"/>
      <c r="BU82" s="159"/>
      <c r="BV82" s="159"/>
      <c r="BW82" s="159"/>
      <c r="BX82" s="159"/>
      <c r="BY82" s="159"/>
      <c r="BZ82" s="159"/>
      <c r="CA82" s="159"/>
      <c r="CB82" s="159"/>
      <c r="CC82" s="159"/>
      <c r="CD82" s="159"/>
      <c r="CE82" s="159"/>
      <c r="CF82" s="159"/>
      <c r="CG82" s="159"/>
      <c r="CH82" s="159"/>
      <c r="CI82" s="159"/>
      <c r="CJ82" s="159"/>
      <c r="CK82" s="159"/>
      <c r="CL82" s="159"/>
      <c r="CM82" s="159"/>
      <c r="CN82" s="159"/>
      <c r="CO82" s="159"/>
      <c r="CP82" s="159"/>
      <c r="CQ82" s="159"/>
      <c r="CR82" s="159"/>
      <c r="CS82" s="159"/>
      <c r="CT82" s="159"/>
      <c r="CU82" s="159"/>
      <c r="CV82" s="159"/>
      <c r="CW82" s="159"/>
      <c r="CX82" s="159"/>
      <c r="CY82" s="159"/>
    </row>
    <row r="83" spans="1:103" s="160" customFormat="1" ht="38.25" x14ac:dyDescent="0.2">
      <c r="A83" s="154" t="s">
        <v>210</v>
      </c>
      <c r="B83" s="155" t="s">
        <v>211</v>
      </c>
      <c r="C83" s="115" t="s">
        <v>98</v>
      </c>
      <c r="D83" s="157">
        <f t="shared" si="4"/>
        <v>0</v>
      </c>
      <c r="E83" s="192" t="s">
        <v>98</v>
      </c>
      <c r="F83" s="157">
        <f t="shared" si="5"/>
        <v>0</v>
      </c>
      <c r="G83" s="192" t="s">
        <v>98</v>
      </c>
      <c r="H83" s="157">
        <f t="shared" si="6"/>
        <v>0</v>
      </c>
      <c r="I83" s="192" t="s">
        <v>98</v>
      </c>
      <c r="J83" s="157">
        <f t="shared" si="7"/>
        <v>0</v>
      </c>
      <c r="K83" s="192" t="s">
        <v>98</v>
      </c>
      <c r="L83" s="157">
        <f t="shared" si="8"/>
        <v>0</v>
      </c>
      <c r="M83" s="192" t="s">
        <v>98</v>
      </c>
      <c r="N83" s="157">
        <f t="shared" si="9"/>
        <v>0</v>
      </c>
      <c r="O83" s="192" t="s">
        <v>98</v>
      </c>
      <c r="P83" s="157">
        <f t="shared" si="10"/>
        <v>0</v>
      </c>
      <c r="Q83" s="192" t="s">
        <v>98</v>
      </c>
      <c r="R83" s="157">
        <f t="shared" si="11"/>
        <v>0</v>
      </c>
      <c r="S83" s="192" t="s">
        <v>98</v>
      </c>
      <c r="T83" s="157">
        <f t="shared" si="12"/>
        <v>0</v>
      </c>
      <c r="U83" s="192" t="s">
        <v>98</v>
      </c>
      <c r="V83" s="180">
        <f t="shared" si="13"/>
        <v>0</v>
      </c>
      <c r="W83" s="181" t="s">
        <v>98</v>
      </c>
      <c r="X83" s="140">
        <f t="shared" si="14"/>
        <v>0</v>
      </c>
      <c r="Y83" s="140" t="s">
        <v>98</v>
      </c>
      <c r="Z83" s="158">
        <f t="shared" si="15"/>
        <v>0</v>
      </c>
      <c r="AA83" s="158" t="s">
        <v>98</v>
      </c>
      <c r="AB83" s="158">
        <f t="shared" si="16"/>
        <v>0</v>
      </c>
      <c r="AC83" s="158" t="s">
        <v>98</v>
      </c>
      <c r="AD83" s="158">
        <f t="shared" si="17"/>
        <v>0</v>
      </c>
      <c r="AE83" s="158" t="s">
        <v>98</v>
      </c>
      <c r="AF83" s="158">
        <f t="shared" si="18"/>
        <v>0</v>
      </c>
      <c r="AG83" s="158" t="s">
        <v>98</v>
      </c>
      <c r="AH83" s="158">
        <f t="shared" si="19"/>
        <v>0</v>
      </c>
      <c r="AI83" s="158" t="s">
        <v>98</v>
      </c>
      <c r="AJ83" s="158">
        <f t="shared" si="20"/>
        <v>0</v>
      </c>
      <c r="AK83" s="158" t="s">
        <v>98</v>
      </c>
      <c r="AL83" s="158">
        <f t="shared" si="21"/>
        <v>0</v>
      </c>
      <c r="AM83" s="158" t="s">
        <v>98</v>
      </c>
      <c r="AN83" s="158">
        <f t="shared" si="22"/>
        <v>0</v>
      </c>
      <c r="AO83" s="158" t="s">
        <v>98</v>
      </c>
      <c r="AP83" s="158">
        <f t="shared" si="23"/>
        <v>0</v>
      </c>
      <c r="AQ83" s="158" t="s">
        <v>98</v>
      </c>
      <c r="AR83" s="158">
        <f t="shared" si="24"/>
        <v>0</v>
      </c>
      <c r="AS83" s="158" t="s">
        <v>98</v>
      </c>
      <c r="AT83" s="158">
        <f t="shared" si="25"/>
        <v>0</v>
      </c>
      <c r="AU83" s="158" t="s">
        <v>98</v>
      </c>
      <c r="AV83" s="158">
        <f t="shared" si="26"/>
        <v>0</v>
      </c>
      <c r="AW83" s="158" t="s">
        <v>98</v>
      </c>
      <c r="AX83" s="158" t="s">
        <v>98</v>
      </c>
      <c r="AY83" s="158" t="s">
        <v>103</v>
      </c>
      <c r="AZ83" s="140">
        <f>'2'!AL81</f>
        <v>0</v>
      </c>
      <c r="BA83" s="158">
        <v>0</v>
      </c>
      <c r="BB83" s="158">
        <f t="shared" si="27"/>
        <v>0</v>
      </c>
      <c r="BC83" s="158" t="s">
        <v>98</v>
      </c>
      <c r="BD83" s="159"/>
      <c r="BE83" s="159"/>
      <c r="BF83" s="159"/>
      <c r="BG83" s="159"/>
      <c r="BH83" s="159"/>
      <c r="BI83" s="159"/>
      <c r="BJ83" s="159"/>
      <c r="BK83" s="159"/>
      <c r="BL83" s="159"/>
      <c r="BM83" s="159"/>
      <c r="BN83" s="159"/>
      <c r="BO83" s="159"/>
      <c r="BP83" s="159"/>
      <c r="BQ83" s="159"/>
      <c r="BR83" s="159"/>
      <c r="BS83" s="159"/>
      <c r="BT83" s="159"/>
      <c r="BU83" s="159"/>
      <c r="BV83" s="159"/>
      <c r="BW83" s="159"/>
      <c r="BX83" s="159"/>
      <c r="BY83" s="159"/>
      <c r="BZ83" s="159"/>
      <c r="CA83" s="159"/>
      <c r="CB83" s="159"/>
      <c r="CC83" s="159"/>
      <c r="CD83" s="159"/>
      <c r="CE83" s="159"/>
      <c r="CF83" s="159"/>
      <c r="CG83" s="159"/>
      <c r="CH83" s="159"/>
      <c r="CI83" s="159"/>
      <c r="CJ83" s="159"/>
      <c r="CK83" s="159"/>
      <c r="CL83" s="159"/>
      <c r="CM83" s="159"/>
      <c r="CN83" s="159"/>
      <c r="CO83" s="159"/>
      <c r="CP83" s="159"/>
      <c r="CQ83" s="159"/>
      <c r="CR83" s="159"/>
      <c r="CS83" s="159"/>
      <c r="CT83" s="159"/>
      <c r="CU83" s="159"/>
      <c r="CV83" s="159"/>
      <c r="CW83" s="159"/>
      <c r="CX83" s="159"/>
      <c r="CY83" s="159"/>
    </row>
    <row r="84" spans="1:103" s="160" customFormat="1" ht="38.25" x14ac:dyDescent="0.2">
      <c r="A84" s="154" t="s">
        <v>212</v>
      </c>
      <c r="B84" s="155" t="s">
        <v>213</v>
      </c>
      <c r="C84" s="115" t="s">
        <v>98</v>
      </c>
      <c r="D84" s="157">
        <f t="shared" si="4"/>
        <v>0</v>
      </c>
      <c r="E84" s="192" t="s">
        <v>98</v>
      </c>
      <c r="F84" s="157">
        <f t="shared" si="5"/>
        <v>0</v>
      </c>
      <c r="G84" s="192" t="s">
        <v>98</v>
      </c>
      <c r="H84" s="157">
        <f t="shared" si="6"/>
        <v>0</v>
      </c>
      <c r="I84" s="192" t="s">
        <v>98</v>
      </c>
      <c r="J84" s="157">
        <f t="shared" si="7"/>
        <v>0</v>
      </c>
      <c r="K84" s="192" t="s">
        <v>98</v>
      </c>
      <c r="L84" s="157">
        <f t="shared" si="8"/>
        <v>0</v>
      </c>
      <c r="M84" s="192" t="s">
        <v>98</v>
      </c>
      <c r="N84" s="157">
        <f t="shared" si="9"/>
        <v>0</v>
      </c>
      <c r="O84" s="192" t="s">
        <v>98</v>
      </c>
      <c r="P84" s="157">
        <f t="shared" si="10"/>
        <v>0</v>
      </c>
      <c r="Q84" s="192" t="s">
        <v>98</v>
      </c>
      <c r="R84" s="157">
        <f t="shared" si="11"/>
        <v>0</v>
      </c>
      <c r="S84" s="192" t="s">
        <v>98</v>
      </c>
      <c r="T84" s="157">
        <f t="shared" si="12"/>
        <v>0</v>
      </c>
      <c r="U84" s="192" t="s">
        <v>98</v>
      </c>
      <c r="V84" s="180">
        <f t="shared" si="13"/>
        <v>0</v>
      </c>
      <c r="W84" s="181" t="s">
        <v>98</v>
      </c>
      <c r="X84" s="140">
        <f t="shared" si="14"/>
        <v>0</v>
      </c>
      <c r="Y84" s="140" t="s">
        <v>98</v>
      </c>
      <c r="Z84" s="158">
        <f t="shared" si="15"/>
        <v>0</v>
      </c>
      <c r="AA84" s="158" t="s">
        <v>98</v>
      </c>
      <c r="AB84" s="158">
        <f t="shared" si="16"/>
        <v>0</v>
      </c>
      <c r="AC84" s="158" t="s">
        <v>98</v>
      </c>
      <c r="AD84" s="158">
        <f t="shared" si="17"/>
        <v>0</v>
      </c>
      <c r="AE84" s="158" t="s">
        <v>98</v>
      </c>
      <c r="AF84" s="158">
        <f t="shared" si="18"/>
        <v>0</v>
      </c>
      <c r="AG84" s="158" t="s">
        <v>98</v>
      </c>
      <c r="AH84" s="158">
        <f t="shared" si="19"/>
        <v>0</v>
      </c>
      <c r="AI84" s="158" t="s">
        <v>98</v>
      </c>
      <c r="AJ84" s="158">
        <f t="shared" si="20"/>
        <v>0</v>
      </c>
      <c r="AK84" s="158" t="s">
        <v>98</v>
      </c>
      <c r="AL84" s="158">
        <f t="shared" si="21"/>
        <v>0</v>
      </c>
      <c r="AM84" s="158" t="s">
        <v>98</v>
      </c>
      <c r="AN84" s="158">
        <f t="shared" si="22"/>
        <v>0</v>
      </c>
      <c r="AO84" s="158" t="s">
        <v>98</v>
      </c>
      <c r="AP84" s="158">
        <f t="shared" si="23"/>
        <v>0</v>
      </c>
      <c r="AQ84" s="158" t="s">
        <v>98</v>
      </c>
      <c r="AR84" s="158">
        <f t="shared" si="24"/>
        <v>0</v>
      </c>
      <c r="AS84" s="158" t="s">
        <v>98</v>
      </c>
      <c r="AT84" s="158">
        <f t="shared" si="25"/>
        <v>0</v>
      </c>
      <c r="AU84" s="158" t="s">
        <v>98</v>
      </c>
      <c r="AV84" s="158">
        <f t="shared" si="26"/>
        <v>0</v>
      </c>
      <c r="AW84" s="158" t="s">
        <v>98</v>
      </c>
      <c r="AX84" s="158" t="s">
        <v>98</v>
      </c>
      <c r="AY84" s="158" t="s">
        <v>103</v>
      </c>
      <c r="AZ84" s="140">
        <f>'2'!AL82</f>
        <v>0</v>
      </c>
      <c r="BA84" s="158">
        <v>0</v>
      </c>
      <c r="BB84" s="158">
        <f t="shared" si="27"/>
        <v>0</v>
      </c>
      <c r="BC84" s="158" t="s">
        <v>98</v>
      </c>
      <c r="BD84" s="159"/>
      <c r="BE84" s="159"/>
      <c r="BF84" s="159"/>
      <c r="BG84" s="159"/>
      <c r="BH84" s="159"/>
      <c r="BI84" s="159"/>
      <c r="BJ84" s="159"/>
      <c r="BK84" s="159"/>
      <c r="BL84" s="159"/>
      <c r="BM84" s="159"/>
      <c r="BN84" s="159"/>
      <c r="BO84" s="159"/>
      <c r="BP84" s="159"/>
      <c r="BQ84" s="159"/>
      <c r="BR84" s="159"/>
      <c r="BS84" s="159"/>
      <c r="BT84" s="159"/>
      <c r="BU84" s="159"/>
      <c r="BV84" s="159"/>
      <c r="BW84" s="159"/>
      <c r="BX84" s="159"/>
      <c r="BY84" s="159"/>
      <c r="BZ84" s="159"/>
      <c r="CA84" s="159"/>
      <c r="CB84" s="159"/>
      <c r="CC84" s="159"/>
      <c r="CD84" s="159"/>
      <c r="CE84" s="159"/>
      <c r="CF84" s="159"/>
      <c r="CG84" s="159"/>
      <c r="CH84" s="159"/>
      <c r="CI84" s="159"/>
      <c r="CJ84" s="159"/>
      <c r="CK84" s="159"/>
      <c r="CL84" s="159"/>
      <c r="CM84" s="159"/>
      <c r="CN84" s="159"/>
      <c r="CO84" s="159"/>
      <c r="CP84" s="159"/>
      <c r="CQ84" s="159"/>
      <c r="CR84" s="159"/>
      <c r="CS84" s="159"/>
      <c r="CT84" s="159"/>
      <c r="CU84" s="159"/>
      <c r="CV84" s="159"/>
      <c r="CW84" s="159"/>
      <c r="CX84" s="159"/>
      <c r="CY84" s="159"/>
    </row>
    <row r="85" spans="1:103" s="160" customFormat="1" ht="38.25" x14ac:dyDescent="0.2">
      <c r="A85" s="154" t="s">
        <v>214</v>
      </c>
      <c r="B85" s="155" t="s">
        <v>215</v>
      </c>
      <c r="C85" s="115" t="s">
        <v>98</v>
      </c>
      <c r="D85" s="157">
        <f t="shared" si="4"/>
        <v>0</v>
      </c>
      <c r="E85" s="192" t="s">
        <v>98</v>
      </c>
      <c r="F85" s="157">
        <f t="shared" si="5"/>
        <v>0</v>
      </c>
      <c r="G85" s="192" t="s">
        <v>98</v>
      </c>
      <c r="H85" s="157">
        <f t="shared" si="6"/>
        <v>0</v>
      </c>
      <c r="I85" s="192" t="s">
        <v>98</v>
      </c>
      <c r="J85" s="157">
        <f t="shared" si="7"/>
        <v>0</v>
      </c>
      <c r="K85" s="192" t="s">
        <v>98</v>
      </c>
      <c r="L85" s="157">
        <f t="shared" si="8"/>
        <v>0</v>
      </c>
      <c r="M85" s="192" t="s">
        <v>98</v>
      </c>
      <c r="N85" s="157">
        <f t="shared" si="9"/>
        <v>0</v>
      </c>
      <c r="O85" s="192" t="s">
        <v>98</v>
      </c>
      <c r="P85" s="157">
        <f t="shared" si="10"/>
        <v>0</v>
      </c>
      <c r="Q85" s="192" t="s">
        <v>98</v>
      </c>
      <c r="R85" s="157">
        <f t="shared" si="11"/>
        <v>0</v>
      </c>
      <c r="S85" s="192" t="s">
        <v>98</v>
      </c>
      <c r="T85" s="157">
        <f t="shared" si="12"/>
        <v>0</v>
      </c>
      <c r="U85" s="192" t="s">
        <v>98</v>
      </c>
      <c r="V85" s="180">
        <f t="shared" si="13"/>
        <v>0</v>
      </c>
      <c r="W85" s="181" t="s">
        <v>98</v>
      </c>
      <c r="X85" s="140">
        <f t="shared" si="14"/>
        <v>0</v>
      </c>
      <c r="Y85" s="140" t="s">
        <v>98</v>
      </c>
      <c r="Z85" s="158">
        <f t="shared" si="15"/>
        <v>0</v>
      </c>
      <c r="AA85" s="158" t="s">
        <v>98</v>
      </c>
      <c r="AB85" s="158">
        <f t="shared" si="16"/>
        <v>0</v>
      </c>
      <c r="AC85" s="158" t="s">
        <v>98</v>
      </c>
      <c r="AD85" s="158">
        <f t="shared" si="17"/>
        <v>0</v>
      </c>
      <c r="AE85" s="158" t="s">
        <v>98</v>
      </c>
      <c r="AF85" s="158">
        <f t="shared" si="18"/>
        <v>0</v>
      </c>
      <c r="AG85" s="158" t="s">
        <v>98</v>
      </c>
      <c r="AH85" s="158">
        <f t="shared" si="19"/>
        <v>0</v>
      </c>
      <c r="AI85" s="158" t="s">
        <v>98</v>
      </c>
      <c r="AJ85" s="158">
        <f t="shared" si="20"/>
        <v>0</v>
      </c>
      <c r="AK85" s="158" t="s">
        <v>98</v>
      </c>
      <c r="AL85" s="158">
        <f t="shared" si="21"/>
        <v>0</v>
      </c>
      <c r="AM85" s="158" t="s">
        <v>98</v>
      </c>
      <c r="AN85" s="158">
        <f t="shared" si="22"/>
        <v>0</v>
      </c>
      <c r="AO85" s="158" t="s">
        <v>98</v>
      </c>
      <c r="AP85" s="158">
        <f t="shared" si="23"/>
        <v>0</v>
      </c>
      <c r="AQ85" s="158" t="s">
        <v>98</v>
      </c>
      <c r="AR85" s="158">
        <f t="shared" si="24"/>
        <v>0</v>
      </c>
      <c r="AS85" s="158" t="s">
        <v>98</v>
      </c>
      <c r="AT85" s="158">
        <f t="shared" si="25"/>
        <v>0</v>
      </c>
      <c r="AU85" s="158" t="s">
        <v>98</v>
      </c>
      <c r="AV85" s="158">
        <f t="shared" si="26"/>
        <v>0</v>
      </c>
      <c r="AW85" s="158" t="s">
        <v>98</v>
      </c>
      <c r="AX85" s="158" t="s">
        <v>98</v>
      </c>
      <c r="AY85" s="158" t="s">
        <v>103</v>
      </c>
      <c r="AZ85" s="140">
        <f>'2'!AL83</f>
        <v>0</v>
      </c>
      <c r="BA85" s="158">
        <v>0</v>
      </c>
      <c r="BB85" s="158">
        <f t="shared" si="27"/>
        <v>0</v>
      </c>
      <c r="BC85" s="158" t="s">
        <v>98</v>
      </c>
      <c r="BD85" s="206"/>
      <c r="BE85" s="207"/>
      <c r="BF85" s="206"/>
      <c r="BG85" s="207"/>
      <c r="BH85" s="159"/>
      <c r="BI85" s="159"/>
      <c r="BJ85" s="159"/>
      <c r="BK85" s="159"/>
      <c r="BL85" s="159"/>
      <c r="BM85" s="159"/>
      <c r="BN85" s="159"/>
      <c r="BO85" s="159"/>
      <c r="BP85" s="159"/>
      <c r="BQ85" s="159"/>
      <c r="BR85" s="159"/>
      <c r="BS85" s="159"/>
      <c r="BT85" s="159"/>
      <c r="BU85" s="159"/>
      <c r="BV85" s="159"/>
      <c r="BW85" s="159"/>
      <c r="BX85" s="159"/>
      <c r="BY85" s="159"/>
      <c r="BZ85" s="159"/>
      <c r="CA85" s="159"/>
      <c r="CB85" s="159"/>
      <c r="CC85" s="159"/>
      <c r="CD85" s="159"/>
      <c r="CE85" s="159"/>
      <c r="CF85" s="159"/>
      <c r="CG85" s="159"/>
      <c r="CH85" s="159"/>
      <c r="CI85" s="159"/>
      <c r="CJ85" s="159"/>
      <c r="CK85" s="159"/>
      <c r="CL85" s="159"/>
      <c r="CM85" s="159"/>
      <c r="CN85" s="159"/>
      <c r="CO85" s="159"/>
      <c r="CP85" s="159"/>
      <c r="CQ85" s="159"/>
      <c r="CR85" s="159"/>
      <c r="CS85" s="159"/>
      <c r="CT85" s="159"/>
      <c r="CU85" s="159"/>
      <c r="CV85" s="159"/>
      <c r="CW85" s="159"/>
      <c r="CX85" s="159"/>
      <c r="CY85" s="159"/>
    </row>
    <row r="86" spans="1:103" s="183" customFormat="1" ht="38.25" x14ac:dyDescent="0.2">
      <c r="A86" s="179" t="s">
        <v>216</v>
      </c>
      <c r="B86" s="156" t="s">
        <v>217</v>
      </c>
      <c r="C86" s="119" t="s">
        <v>98</v>
      </c>
      <c r="D86" s="208">
        <f t="shared" si="4"/>
        <v>0</v>
      </c>
      <c r="E86" s="209" t="s">
        <v>98</v>
      </c>
      <c r="F86" s="208">
        <f t="shared" si="5"/>
        <v>0</v>
      </c>
      <c r="G86" s="209" t="s">
        <v>98</v>
      </c>
      <c r="H86" s="208">
        <f t="shared" si="6"/>
        <v>0</v>
      </c>
      <c r="I86" s="209" t="s">
        <v>98</v>
      </c>
      <c r="J86" s="208">
        <f t="shared" si="7"/>
        <v>0</v>
      </c>
      <c r="K86" s="209" t="s">
        <v>98</v>
      </c>
      <c r="L86" s="208">
        <f t="shared" si="8"/>
        <v>0</v>
      </c>
      <c r="M86" s="209" t="s">
        <v>98</v>
      </c>
      <c r="N86" s="208">
        <f t="shared" si="9"/>
        <v>0</v>
      </c>
      <c r="O86" s="209" t="s">
        <v>98</v>
      </c>
      <c r="P86" s="208">
        <f t="shared" si="10"/>
        <v>0</v>
      </c>
      <c r="Q86" s="209" t="s">
        <v>98</v>
      </c>
      <c r="R86" s="208">
        <f t="shared" si="11"/>
        <v>0</v>
      </c>
      <c r="S86" s="209" t="s">
        <v>98</v>
      </c>
      <c r="T86" s="208">
        <f t="shared" si="12"/>
        <v>0</v>
      </c>
      <c r="U86" s="209" t="s">
        <v>98</v>
      </c>
      <c r="V86" s="208">
        <f t="shared" si="13"/>
        <v>0</v>
      </c>
      <c r="W86" s="209" t="s">
        <v>98</v>
      </c>
      <c r="X86" s="210">
        <f t="shared" si="14"/>
        <v>0</v>
      </c>
      <c r="Y86" s="210" t="s">
        <v>98</v>
      </c>
      <c r="Z86" s="210">
        <f t="shared" si="15"/>
        <v>0</v>
      </c>
      <c r="AA86" s="210" t="s">
        <v>98</v>
      </c>
      <c r="AB86" s="210">
        <f t="shared" si="16"/>
        <v>0</v>
      </c>
      <c r="AC86" s="210" t="s">
        <v>98</v>
      </c>
      <c r="AD86" s="210">
        <f t="shared" si="17"/>
        <v>0</v>
      </c>
      <c r="AE86" s="210" t="s">
        <v>98</v>
      </c>
      <c r="AF86" s="210">
        <f t="shared" si="18"/>
        <v>0</v>
      </c>
      <c r="AG86" s="210" t="s">
        <v>98</v>
      </c>
      <c r="AH86" s="210">
        <f t="shared" si="19"/>
        <v>0</v>
      </c>
      <c r="AI86" s="210" t="s">
        <v>98</v>
      </c>
      <c r="AJ86" s="210">
        <f t="shared" si="20"/>
        <v>0</v>
      </c>
      <c r="AK86" s="210" t="s">
        <v>98</v>
      </c>
      <c r="AL86" s="210">
        <f t="shared" si="21"/>
        <v>0</v>
      </c>
      <c r="AM86" s="210" t="s">
        <v>98</v>
      </c>
      <c r="AN86" s="210">
        <f t="shared" si="22"/>
        <v>0</v>
      </c>
      <c r="AO86" s="210" t="s">
        <v>98</v>
      </c>
      <c r="AP86" s="210">
        <f t="shared" si="23"/>
        <v>0</v>
      </c>
      <c r="AQ86" s="210" t="s">
        <v>98</v>
      </c>
      <c r="AR86" s="210">
        <f t="shared" si="24"/>
        <v>0</v>
      </c>
      <c r="AS86" s="210" t="s">
        <v>98</v>
      </c>
      <c r="AT86" s="210">
        <f t="shared" si="25"/>
        <v>0</v>
      </c>
      <c r="AU86" s="210" t="s">
        <v>98</v>
      </c>
      <c r="AV86" s="210">
        <f t="shared" si="26"/>
        <v>0</v>
      </c>
      <c r="AW86" s="210" t="s">
        <v>98</v>
      </c>
      <c r="AX86" s="210" t="s">
        <v>98</v>
      </c>
      <c r="AY86" s="210">
        <v>0</v>
      </c>
      <c r="AZ86" s="140">
        <f>'2'!AL84</f>
        <v>0</v>
      </c>
      <c r="BA86" s="140">
        <v>0</v>
      </c>
      <c r="BB86" s="210">
        <f t="shared" si="27"/>
        <v>0</v>
      </c>
      <c r="BC86" s="210" t="s">
        <v>98</v>
      </c>
      <c r="BD86" s="182"/>
      <c r="BE86" s="182"/>
      <c r="BF86" s="182"/>
      <c r="BG86" s="182"/>
      <c r="BH86" s="182"/>
      <c r="BI86" s="182"/>
      <c r="BJ86" s="182"/>
      <c r="BK86" s="182"/>
      <c r="BL86" s="182"/>
      <c r="BM86" s="182"/>
      <c r="BN86" s="182"/>
      <c r="BO86" s="182"/>
      <c r="BP86" s="182"/>
      <c r="BQ86" s="182"/>
      <c r="BR86" s="182"/>
      <c r="BS86" s="182"/>
      <c r="BT86" s="182"/>
      <c r="BU86" s="182"/>
      <c r="BV86" s="182"/>
      <c r="BW86" s="182"/>
      <c r="BX86" s="182"/>
      <c r="BY86" s="182"/>
      <c r="BZ86" s="182"/>
      <c r="CA86" s="182"/>
      <c r="CB86" s="182"/>
      <c r="CC86" s="182"/>
      <c r="CD86" s="182"/>
      <c r="CE86" s="182"/>
      <c r="CF86" s="182"/>
      <c r="CG86" s="182"/>
      <c r="CH86" s="182"/>
      <c r="CI86" s="182"/>
      <c r="CJ86" s="182"/>
      <c r="CK86" s="182"/>
      <c r="CL86" s="182"/>
      <c r="CM86" s="182"/>
      <c r="CN86" s="182"/>
      <c r="CO86" s="182"/>
      <c r="CP86" s="182"/>
      <c r="CQ86" s="182"/>
      <c r="CR86" s="182"/>
      <c r="CS86" s="182"/>
      <c r="CT86" s="182"/>
      <c r="CU86" s="182"/>
      <c r="CV86" s="182"/>
      <c r="CW86" s="182"/>
      <c r="CX86" s="182"/>
      <c r="CY86" s="182"/>
    </row>
    <row r="87" spans="1:103" s="183" customFormat="1" ht="25.5" x14ac:dyDescent="0.2">
      <c r="A87" s="204" t="s">
        <v>218</v>
      </c>
      <c r="B87" s="156" t="s">
        <v>219</v>
      </c>
      <c r="C87" s="119" t="s">
        <v>98</v>
      </c>
      <c r="D87" s="180">
        <f>SUM(D88:D91)</f>
        <v>0</v>
      </c>
      <c r="E87" s="211" t="s">
        <v>98</v>
      </c>
      <c r="F87" s="180">
        <f>SUM(F88:F91)</f>
        <v>0</v>
      </c>
      <c r="G87" s="211" t="s">
        <v>98</v>
      </c>
      <c r="H87" s="180">
        <f>SUM(H88:H91)</f>
        <v>0</v>
      </c>
      <c r="I87" s="211" t="s">
        <v>98</v>
      </c>
      <c r="J87" s="180">
        <f>SUM(J88:J91)</f>
        <v>0</v>
      </c>
      <c r="K87" s="211" t="s">
        <v>98</v>
      </c>
      <c r="L87" s="180">
        <f>SUM(L88:L91)</f>
        <v>0</v>
      </c>
      <c r="M87" s="211" t="s">
        <v>98</v>
      </c>
      <c r="N87" s="180">
        <f>SUM(N88:N91)</f>
        <v>0</v>
      </c>
      <c r="O87" s="211" t="s">
        <v>98</v>
      </c>
      <c r="P87" s="180">
        <f>SUM(P88:P91)</f>
        <v>0</v>
      </c>
      <c r="Q87" s="211" t="s">
        <v>98</v>
      </c>
      <c r="R87" s="180">
        <f>SUM(R88:R91)</f>
        <v>0</v>
      </c>
      <c r="S87" s="211" t="s">
        <v>98</v>
      </c>
      <c r="T87" s="180">
        <f>SUM(T88:T91)</f>
        <v>0</v>
      </c>
      <c r="U87" s="211" t="s">
        <v>98</v>
      </c>
      <c r="V87" s="180">
        <f>SUM(V88:V91)</f>
        <v>0</v>
      </c>
      <c r="W87" s="211" t="s">
        <v>98</v>
      </c>
      <c r="X87" s="140">
        <f>SUM(X88:X91)</f>
        <v>0</v>
      </c>
      <c r="Y87" s="140" t="s">
        <v>98</v>
      </c>
      <c r="Z87" s="140">
        <f>SUM(Z88:Z91)</f>
        <v>0</v>
      </c>
      <c r="AA87" s="140" t="s">
        <v>98</v>
      </c>
      <c r="AB87" s="140">
        <f>SUM(AB88:AB91)</f>
        <v>0</v>
      </c>
      <c r="AC87" s="140" t="s">
        <v>98</v>
      </c>
      <c r="AD87" s="140">
        <f>SUM(AD88:AD91)</f>
        <v>0</v>
      </c>
      <c r="AE87" s="140" t="s">
        <v>98</v>
      </c>
      <c r="AF87" s="140">
        <f>SUM(AF88:AF91)</f>
        <v>0</v>
      </c>
      <c r="AG87" s="140" t="s">
        <v>98</v>
      </c>
      <c r="AH87" s="140">
        <f>SUM(AH88:AH91)</f>
        <v>0</v>
      </c>
      <c r="AI87" s="140" t="s">
        <v>98</v>
      </c>
      <c r="AJ87" s="140">
        <f>SUM(AJ88:AJ91)</f>
        <v>0</v>
      </c>
      <c r="AK87" s="140" t="s">
        <v>98</v>
      </c>
      <c r="AL87" s="140">
        <f>SUM(AL88:AL91)</f>
        <v>0</v>
      </c>
      <c r="AM87" s="140" t="s">
        <v>98</v>
      </c>
      <c r="AN87" s="140">
        <f>SUM(AN88:AN91)</f>
        <v>0</v>
      </c>
      <c r="AO87" s="140" t="s">
        <v>98</v>
      </c>
      <c r="AP87" s="140">
        <f>SUM(AP88:AP91)</f>
        <v>0</v>
      </c>
      <c r="AQ87" s="140" t="s">
        <v>98</v>
      </c>
      <c r="AR87" s="140">
        <f>SUM(AR88:AR91)</f>
        <v>0</v>
      </c>
      <c r="AS87" s="140" t="s">
        <v>98</v>
      </c>
      <c r="AT87" s="140">
        <f>SUM(AT88:AT91)</f>
        <v>0</v>
      </c>
      <c r="AU87" s="140" t="s">
        <v>98</v>
      </c>
      <c r="AV87" s="140">
        <f>SUM(AV88:AV91)</f>
        <v>0</v>
      </c>
      <c r="AW87" s="140" t="s">
        <v>98</v>
      </c>
      <c r="AX87" s="140" t="s">
        <v>98</v>
      </c>
      <c r="AY87" s="140">
        <v>0</v>
      </c>
      <c r="AZ87" s="140">
        <f>'2'!AL85</f>
        <v>0</v>
      </c>
      <c r="BA87" s="140">
        <v>0</v>
      </c>
      <c r="BB87" s="140">
        <f>SUM(BB88:BB91)</f>
        <v>0</v>
      </c>
      <c r="BC87" s="140" t="s">
        <v>98</v>
      </c>
      <c r="BD87" s="182"/>
      <c r="BE87" s="182"/>
      <c r="BF87" s="182"/>
      <c r="BG87" s="182"/>
      <c r="BH87" s="182"/>
      <c r="BI87" s="182"/>
      <c r="BJ87" s="182"/>
      <c r="BK87" s="182"/>
      <c r="BL87" s="182"/>
      <c r="BM87" s="182"/>
      <c r="BN87" s="182"/>
      <c r="BO87" s="182"/>
      <c r="BP87" s="182"/>
      <c r="BQ87" s="182"/>
      <c r="BR87" s="182"/>
      <c r="BS87" s="182"/>
      <c r="BT87" s="182"/>
      <c r="BU87" s="182"/>
      <c r="BV87" s="182"/>
      <c r="BW87" s="182"/>
      <c r="BX87" s="182"/>
      <c r="BY87" s="182"/>
      <c r="BZ87" s="182"/>
      <c r="CA87" s="182"/>
      <c r="CB87" s="182"/>
      <c r="CC87" s="182"/>
      <c r="CD87" s="182"/>
      <c r="CE87" s="182"/>
      <c r="CF87" s="182"/>
      <c r="CG87" s="182"/>
      <c r="CH87" s="182"/>
      <c r="CI87" s="182"/>
      <c r="CJ87" s="182"/>
      <c r="CK87" s="182"/>
      <c r="CL87" s="182"/>
      <c r="CM87" s="182"/>
      <c r="CN87" s="182"/>
      <c r="CO87" s="182"/>
      <c r="CP87" s="182"/>
      <c r="CQ87" s="182"/>
      <c r="CR87" s="182"/>
      <c r="CS87" s="182"/>
      <c r="CT87" s="182"/>
      <c r="CU87" s="182"/>
      <c r="CV87" s="182"/>
      <c r="CW87" s="182"/>
      <c r="CX87" s="182"/>
      <c r="CY87" s="182"/>
    </row>
    <row r="88" spans="1:103" s="160" customFormat="1" ht="15.75" customHeight="1" x14ac:dyDescent="0.2">
      <c r="A88" s="212" t="s">
        <v>218</v>
      </c>
      <c r="B88" s="186" t="s">
        <v>220</v>
      </c>
      <c r="C88" s="187" t="s">
        <v>221</v>
      </c>
      <c r="D88" s="213">
        <v>0</v>
      </c>
      <c r="E88" s="174" t="s">
        <v>98</v>
      </c>
      <c r="F88" s="213">
        <v>0</v>
      </c>
      <c r="G88" s="174" t="s">
        <v>98</v>
      </c>
      <c r="H88" s="213">
        <v>0</v>
      </c>
      <c r="I88" s="174" t="s">
        <v>98</v>
      </c>
      <c r="J88" s="213">
        <v>0</v>
      </c>
      <c r="K88" s="174" t="s">
        <v>98</v>
      </c>
      <c r="L88" s="213">
        <v>0</v>
      </c>
      <c r="M88" s="174" t="s">
        <v>98</v>
      </c>
      <c r="N88" s="213">
        <v>0</v>
      </c>
      <c r="O88" s="174" t="s">
        <v>98</v>
      </c>
      <c r="P88" s="213">
        <v>0</v>
      </c>
      <c r="Q88" s="174" t="s">
        <v>98</v>
      </c>
      <c r="R88" s="213">
        <v>0</v>
      </c>
      <c r="S88" s="174" t="s">
        <v>98</v>
      </c>
      <c r="T88" s="213">
        <v>0</v>
      </c>
      <c r="U88" s="174" t="s">
        <v>98</v>
      </c>
      <c r="V88" s="203">
        <v>0</v>
      </c>
      <c r="W88" s="190" t="s">
        <v>98</v>
      </c>
      <c r="X88" s="193">
        <v>0</v>
      </c>
      <c r="Y88" s="191" t="s">
        <v>98</v>
      </c>
      <c r="Z88" s="214">
        <v>0</v>
      </c>
      <c r="AA88" s="175" t="s">
        <v>98</v>
      </c>
      <c r="AB88" s="214">
        <v>0</v>
      </c>
      <c r="AC88" s="175" t="s">
        <v>98</v>
      </c>
      <c r="AD88" s="214">
        <v>0</v>
      </c>
      <c r="AE88" s="175" t="s">
        <v>98</v>
      </c>
      <c r="AF88" s="214">
        <v>0</v>
      </c>
      <c r="AG88" s="175" t="s">
        <v>98</v>
      </c>
      <c r="AH88" s="214">
        <v>0</v>
      </c>
      <c r="AI88" s="175" t="s">
        <v>98</v>
      </c>
      <c r="AJ88" s="214">
        <v>0</v>
      </c>
      <c r="AK88" s="175" t="s">
        <v>98</v>
      </c>
      <c r="AL88" s="214">
        <v>0</v>
      </c>
      <c r="AM88" s="175" t="s">
        <v>98</v>
      </c>
      <c r="AN88" s="214">
        <v>0</v>
      </c>
      <c r="AO88" s="175" t="s">
        <v>98</v>
      </c>
      <c r="AP88" s="214">
        <v>0</v>
      </c>
      <c r="AQ88" s="175" t="s">
        <v>98</v>
      </c>
      <c r="AR88" s="214">
        <v>0</v>
      </c>
      <c r="AS88" s="175" t="s">
        <v>98</v>
      </c>
      <c r="AT88" s="214">
        <v>0</v>
      </c>
      <c r="AU88" s="175" t="s">
        <v>98</v>
      </c>
      <c r="AV88" s="214">
        <v>0</v>
      </c>
      <c r="AW88" s="175" t="s">
        <v>98</v>
      </c>
      <c r="AX88" s="214" t="s">
        <v>98</v>
      </c>
      <c r="AY88" s="175">
        <v>0</v>
      </c>
      <c r="AZ88" s="140">
        <f>'2'!AL86</f>
        <v>0</v>
      </c>
      <c r="BA88" s="193">
        <v>0</v>
      </c>
      <c r="BB88" s="214">
        <v>0</v>
      </c>
      <c r="BC88" s="175" t="s">
        <v>98</v>
      </c>
      <c r="BD88" s="215"/>
      <c r="BF88" s="159"/>
      <c r="BG88" s="159"/>
      <c r="BH88" s="159"/>
      <c r="BI88" s="159"/>
      <c r="BJ88" s="159"/>
      <c r="BK88" s="159"/>
      <c r="BL88" s="159"/>
      <c r="BM88" s="159"/>
      <c r="BN88" s="159"/>
      <c r="BO88" s="159"/>
      <c r="BP88" s="159"/>
      <c r="BQ88" s="159"/>
      <c r="BR88" s="159"/>
      <c r="BS88" s="159"/>
      <c r="BT88" s="159"/>
      <c r="BU88" s="159"/>
      <c r="BV88" s="159"/>
      <c r="BW88" s="159"/>
      <c r="BX88" s="159"/>
      <c r="BY88" s="159"/>
      <c r="BZ88" s="159"/>
      <c r="CA88" s="159"/>
      <c r="CB88" s="159"/>
      <c r="CC88" s="159"/>
      <c r="CD88" s="159"/>
      <c r="CE88" s="159"/>
      <c r="CF88" s="159"/>
      <c r="CG88" s="159"/>
      <c r="CH88" s="159"/>
      <c r="CI88" s="159"/>
      <c r="CJ88" s="159"/>
      <c r="CK88" s="159"/>
      <c r="CL88" s="159"/>
      <c r="CM88" s="159"/>
      <c r="CN88" s="159"/>
      <c r="CO88" s="159"/>
      <c r="CP88" s="159"/>
      <c r="CQ88" s="159"/>
      <c r="CR88" s="159"/>
      <c r="CS88" s="159"/>
      <c r="CT88" s="159"/>
      <c r="CU88" s="159"/>
      <c r="CV88" s="159"/>
      <c r="CW88" s="159"/>
      <c r="CX88" s="159"/>
      <c r="CY88" s="159"/>
    </row>
    <row r="89" spans="1:103" s="160" customFormat="1" ht="25.5" hidden="1" x14ac:dyDescent="0.2">
      <c r="A89" s="212" t="s">
        <v>218</v>
      </c>
      <c r="B89" s="186" t="s">
        <v>222</v>
      </c>
      <c r="C89" s="187" t="s">
        <v>223</v>
      </c>
      <c r="D89" s="213"/>
      <c r="E89" s="174"/>
      <c r="F89" s="213"/>
      <c r="G89" s="174"/>
      <c r="H89" s="213"/>
      <c r="I89" s="174"/>
      <c r="J89" s="213"/>
      <c r="K89" s="174"/>
      <c r="L89" s="213"/>
      <c r="M89" s="174"/>
      <c r="N89" s="213"/>
      <c r="O89" s="174"/>
      <c r="P89" s="213"/>
      <c r="Q89" s="174"/>
      <c r="R89" s="213"/>
      <c r="S89" s="174"/>
      <c r="T89" s="213"/>
      <c r="U89" s="174"/>
      <c r="V89" s="203"/>
      <c r="W89" s="190"/>
      <c r="X89" s="193"/>
      <c r="Y89" s="191"/>
      <c r="Z89" s="214"/>
      <c r="AA89" s="175"/>
      <c r="AB89" s="214"/>
      <c r="AC89" s="175"/>
      <c r="AD89" s="214"/>
      <c r="AE89" s="175"/>
      <c r="AF89" s="214"/>
      <c r="AG89" s="175"/>
      <c r="AH89" s="214"/>
      <c r="AI89" s="175"/>
      <c r="AJ89" s="214"/>
      <c r="AK89" s="175"/>
      <c r="AL89" s="214"/>
      <c r="AM89" s="175"/>
      <c r="AN89" s="214"/>
      <c r="AO89" s="175"/>
      <c r="AP89" s="214"/>
      <c r="AQ89" s="175"/>
      <c r="AR89" s="214"/>
      <c r="AS89" s="175"/>
      <c r="AT89" s="214"/>
      <c r="AU89" s="175"/>
      <c r="AV89" s="214"/>
      <c r="AW89" s="175"/>
      <c r="AX89" s="214"/>
      <c r="AY89" s="175"/>
      <c r="AZ89" s="140"/>
      <c r="BA89" s="193"/>
      <c r="BB89" s="214"/>
      <c r="BC89" s="175"/>
      <c r="BD89" s="215"/>
      <c r="BF89" s="159"/>
      <c r="BG89" s="159"/>
      <c r="BH89" s="159"/>
      <c r="BI89" s="159"/>
      <c r="BJ89" s="159"/>
      <c r="BK89" s="159"/>
      <c r="BL89" s="159"/>
      <c r="BM89" s="159"/>
      <c r="BN89" s="159"/>
      <c r="BO89" s="159"/>
      <c r="BP89" s="159"/>
      <c r="BQ89" s="159"/>
      <c r="BR89" s="159"/>
      <c r="BS89" s="159"/>
      <c r="BT89" s="159"/>
      <c r="BU89" s="159"/>
      <c r="BV89" s="159"/>
      <c r="BW89" s="159"/>
      <c r="BX89" s="159"/>
      <c r="BY89" s="159"/>
      <c r="BZ89" s="159"/>
      <c r="CA89" s="159"/>
      <c r="CB89" s="159"/>
      <c r="CC89" s="159"/>
      <c r="CD89" s="159"/>
      <c r="CE89" s="159"/>
      <c r="CF89" s="159"/>
      <c r="CG89" s="159"/>
      <c r="CH89" s="159"/>
      <c r="CI89" s="159"/>
      <c r="CJ89" s="159"/>
      <c r="CK89" s="159"/>
      <c r="CL89" s="159"/>
      <c r="CM89" s="159"/>
      <c r="CN89" s="159"/>
      <c r="CO89" s="159"/>
      <c r="CP89" s="159"/>
      <c r="CQ89" s="159"/>
      <c r="CR89" s="159"/>
      <c r="CS89" s="159"/>
      <c r="CT89" s="159"/>
      <c r="CU89" s="159"/>
      <c r="CV89" s="159"/>
      <c r="CW89" s="159"/>
      <c r="CX89" s="159"/>
      <c r="CY89" s="159"/>
    </row>
    <row r="90" spans="1:103" s="160" customFormat="1" ht="25.5" x14ac:dyDescent="0.2">
      <c r="A90" s="212" t="s">
        <v>218</v>
      </c>
      <c r="B90" s="186" t="s">
        <v>224</v>
      </c>
      <c r="C90" s="187" t="s">
        <v>225</v>
      </c>
      <c r="D90" s="213">
        <v>0</v>
      </c>
      <c r="E90" s="174" t="s">
        <v>98</v>
      </c>
      <c r="F90" s="213">
        <v>0</v>
      </c>
      <c r="G90" s="174" t="s">
        <v>98</v>
      </c>
      <c r="H90" s="213">
        <v>0</v>
      </c>
      <c r="I90" s="174" t="s">
        <v>98</v>
      </c>
      <c r="J90" s="213">
        <v>0</v>
      </c>
      <c r="K90" s="174" t="s">
        <v>98</v>
      </c>
      <c r="L90" s="213">
        <v>0</v>
      </c>
      <c r="M90" s="174" t="s">
        <v>98</v>
      </c>
      <c r="N90" s="213">
        <v>0</v>
      </c>
      <c r="O90" s="174" t="s">
        <v>98</v>
      </c>
      <c r="P90" s="213">
        <v>0</v>
      </c>
      <c r="Q90" s="174" t="s">
        <v>98</v>
      </c>
      <c r="R90" s="213">
        <v>0</v>
      </c>
      <c r="S90" s="174" t="s">
        <v>98</v>
      </c>
      <c r="T90" s="213">
        <v>0</v>
      </c>
      <c r="U90" s="174" t="s">
        <v>98</v>
      </c>
      <c r="V90" s="203">
        <v>0</v>
      </c>
      <c r="W90" s="190" t="s">
        <v>98</v>
      </c>
      <c r="X90" s="193">
        <v>0</v>
      </c>
      <c r="Y90" s="191" t="s">
        <v>98</v>
      </c>
      <c r="Z90" s="214">
        <v>0</v>
      </c>
      <c r="AA90" s="175" t="s">
        <v>98</v>
      </c>
      <c r="AB90" s="214">
        <v>0</v>
      </c>
      <c r="AC90" s="175" t="s">
        <v>98</v>
      </c>
      <c r="AD90" s="214">
        <v>0</v>
      </c>
      <c r="AE90" s="175" t="s">
        <v>98</v>
      </c>
      <c r="AF90" s="214">
        <v>0</v>
      </c>
      <c r="AG90" s="175" t="s">
        <v>98</v>
      </c>
      <c r="AH90" s="214">
        <v>0</v>
      </c>
      <c r="AI90" s="175" t="s">
        <v>98</v>
      </c>
      <c r="AJ90" s="214">
        <v>0</v>
      </c>
      <c r="AK90" s="175" t="s">
        <v>98</v>
      </c>
      <c r="AL90" s="214">
        <v>0</v>
      </c>
      <c r="AM90" s="175" t="s">
        <v>98</v>
      </c>
      <c r="AN90" s="214">
        <v>0</v>
      </c>
      <c r="AO90" s="175" t="s">
        <v>98</v>
      </c>
      <c r="AP90" s="214">
        <v>0</v>
      </c>
      <c r="AQ90" s="175" t="s">
        <v>98</v>
      </c>
      <c r="AR90" s="214">
        <v>0</v>
      </c>
      <c r="AS90" s="175" t="s">
        <v>98</v>
      </c>
      <c r="AT90" s="214">
        <v>0</v>
      </c>
      <c r="AU90" s="175" t="s">
        <v>98</v>
      </c>
      <c r="AV90" s="214">
        <v>0</v>
      </c>
      <c r="AW90" s="175" t="s">
        <v>98</v>
      </c>
      <c r="AX90" s="214" t="s">
        <v>98</v>
      </c>
      <c r="AY90" s="175">
        <v>0</v>
      </c>
      <c r="AZ90" s="140">
        <f>'2'!AL88</f>
        <v>0</v>
      </c>
      <c r="BA90" s="193">
        <v>0</v>
      </c>
      <c r="BB90" s="214">
        <v>0</v>
      </c>
      <c r="BC90" s="175" t="s">
        <v>98</v>
      </c>
      <c r="BD90" s="215"/>
      <c r="BF90" s="159"/>
      <c r="BG90" s="159"/>
      <c r="BH90" s="159"/>
      <c r="BI90" s="159"/>
      <c r="BJ90" s="159"/>
      <c r="BK90" s="159"/>
      <c r="BL90" s="159"/>
      <c r="BM90" s="159"/>
      <c r="BN90" s="159"/>
      <c r="BO90" s="159"/>
      <c r="BP90" s="159"/>
      <c r="BQ90" s="159"/>
      <c r="BR90" s="159"/>
      <c r="BS90" s="159"/>
      <c r="BT90" s="159"/>
      <c r="BU90" s="159"/>
      <c r="BV90" s="159"/>
      <c r="BW90" s="159"/>
      <c r="BX90" s="159"/>
      <c r="BY90" s="159"/>
      <c r="BZ90" s="159"/>
      <c r="CA90" s="159"/>
      <c r="CB90" s="159"/>
      <c r="CC90" s="159"/>
      <c r="CD90" s="159"/>
      <c r="CE90" s="159"/>
      <c r="CF90" s="159"/>
      <c r="CG90" s="159"/>
      <c r="CH90" s="159"/>
      <c r="CI90" s="159"/>
      <c r="CJ90" s="159"/>
      <c r="CK90" s="159"/>
      <c r="CL90" s="159"/>
      <c r="CM90" s="159"/>
      <c r="CN90" s="159"/>
      <c r="CO90" s="159"/>
      <c r="CP90" s="159"/>
      <c r="CQ90" s="159"/>
      <c r="CR90" s="159"/>
      <c r="CS90" s="159"/>
      <c r="CT90" s="159"/>
      <c r="CU90" s="159"/>
      <c r="CV90" s="159"/>
      <c r="CW90" s="159"/>
      <c r="CX90" s="159"/>
      <c r="CY90" s="159"/>
    </row>
    <row r="91" spans="1:103" s="160" customFormat="1" ht="25.5" x14ac:dyDescent="0.2">
      <c r="A91" s="212" t="s">
        <v>218</v>
      </c>
      <c r="B91" s="216" t="s">
        <v>226</v>
      </c>
      <c r="C91" s="187" t="s">
        <v>227</v>
      </c>
      <c r="D91" s="213">
        <v>0</v>
      </c>
      <c r="E91" s="174" t="s">
        <v>98</v>
      </c>
      <c r="F91" s="213">
        <v>0</v>
      </c>
      <c r="G91" s="174" t="s">
        <v>98</v>
      </c>
      <c r="H91" s="213">
        <v>0</v>
      </c>
      <c r="I91" s="174" t="s">
        <v>98</v>
      </c>
      <c r="J91" s="213">
        <v>0</v>
      </c>
      <c r="K91" s="174" t="s">
        <v>98</v>
      </c>
      <c r="L91" s="213">
        <v>0</v>
      </c>
      <c r="M91" s="174" t="s">
        <v>98</v>
      </c>
      <c r="N91" s="213">
        <v>0</v>
      </c>
      <c r="O91" s="174" t="s">
        <v>98</v>
      </c>
      <c r="P91" s="213">
        <v>0</v>
      </c>
      <c r="Q91" s="174" t="s">
        <v>98</v>
      </c>
      <c r="R91" s="213">
        <v>0</v>
      </c>
      <c r="S91" s="174" t="s">
        <v>98</v>
      </c>
      <c r="T91" s="213">
        <v>0</v>
      </c>
      <c r="U91" s="174" t="s">
        <v>98</v>
      </c>
      <c r="V91" s="203">
        <v>0</v>
      </c>
      <c r="W91" s="190" t="s">
        <v>98</v>
      </c>
      <c r="X91" s="193">
        <v>0</v>
      </c>
      <c r="Y91" s="191" t="s">
        <v>98</v>
      </c>
      <c r="Z91" s="214">
        <v>0</v>
      </c>
      <c r="AA91" s="175" t="s">
        <v>98</v>
      </c>
      <c r="AB91" s="214">
        <v>0</v>
      </c>
      <c r="AC91" s="175" t="s">
        <v>98</v>
      </c>
      <c r="AD91" s="214">
        <v>0</v>
      </c>
      <c r="AE91" s="175" t="s">
        <v>98</v>
      </c>
      <c r="AF91" s="214">
        <v>0</v>
      </c>
      <c r="AG91" s="175" t="s">
        <v>98</v>
      </c>
      <c r="AH91" s="214">
        <v>0</v>
      </c>
      <c r="AI91" s="175" t="s">
        <v>98</v>
      </c>
      <c r="AJ91" s="214">
        <v>0</v>
      </c>
      <c r="AK91" s="175" t="s">
        <v>98</v>
      </c>
      <c r="AL91" s="214">
        <v>0</v>
      </c>
      <c r="AM91" s="175" t="s">
        <v>98</v>
      </c>
      <c r="AN91" s="214">
        <v>0</v>
      </c>
      <c r="AO91" s="175" t="s">
        <v>98</v>
      </c>
      <c r="AP91" s="214">
        <v>0</v>
      </c>
      <c r="AQ91" s="175" t="s">
        <v>98</v>
      </c>
      <c r="AR91" s="214">
        <v>0</v>
      </c>
      <c r="AS91" s="175" t="s">
        <v>98</v>
      </c>
      <c r="AT91" s="214">
        <v>0</v>
      </c>
      <c r="AU91" s="175" t="s">
        <v>98</v>
      </c>
      <c r="AV91" s="214">
        <v>0</v>
      </c>
      <c r="AW91" s="175" t="s">
        <v>98</v>
      </c>
      <c r="AX91" s="214" t="s">
        <v>98</v>
      </c>
      <c r="AY91" s="175">
        <v>0</v>
      </c>
      <c r="AZ91" s="140">
        <f>'2'!AL89</f>
        <v>0</v>
      </c>
      <c r="BA91" s="193">
        <v>0</v>
      </c>
      <c r="BB91" s="214">
        <v>0</v>
      </c>
      <c r="BC91" s="175" t="s">
        <v>98</v>
      </c>
      <c r="BD91" s="215"/>
      <c r="BF91" s="159"/>
      <c r="BG91" s="159"/>
      <c r="BH91" s="159"/>
      <c r="BI91" s="159"/>
      <c r="BJ91" s="159"/>
      <c r="BK91" s="159"/>
      <c r="BL91" s="159"/>
      <c r="BM91" s="159"/>
      <c r="BN91" s="159"/>
      <c r="BO91" s="159"/>
      <c r="BP91" s="159"/>
      <c r="BQ91" s="159"/>
      <c r="BR91" s="159"/>
      <c r="BS91" s="159"/>
      <c r="BT91" s="159"/>
      <c r="BU91" s="159"/>
      <c r="BV91" s="159"/>
      <c r="BW91" s="159"/>
      <c r="BX91" s="159"/>
      <c r="BY91" s="159"/>
      <c r="BZ91" s="159"/>
      <c r="CA91" s="159"/>
      <c r="CB91" s="159"/>
      <c r="CC91" s="159"/>
      <c r="CD91" s="159"/>
      <c r="CE91" s="159"/>
      <c r="CF91" s="159"/>
      <c r="CG91" s="159"/>
      <c r="CH91" s="159"/>
      <c r="CI91" s="159"/>
      <c r="CJ91" s="159"/>
      <c r="CK91" s="159"/>
      <c r="CL91" s="159"/>
      <c r="CM91" s="159"/>
      <c r="CN91" s="159"/>
      <c r="CO91" s="159"/>
      <c r="CP91" s="159"/>
      <c r="CQ91" s="159"/>
      <c r="CR91" s="159"/>
      <c r="CS91" s="159"/>
      <c r="CT91" s="159"/>
      <c r="CU91" s="159"/>
      <c r="CV91" s="159"/>
      <c r="CW91" s="159"/>
      <c r="CX91" s="159"/>
      <c r="CY91" s="159"/>
    </row>
    <row r="92" spans="1:103" s="160" customFormat="1" ht="38.25" x14ac:dyDescent="0.2">
      <c r="A92" s="154" t="s">
        <v>228</v>
      </c>
      <c r="B92" s="155" t="s">
        <v>229</v>
      </c>
      <c r="C92" s="115" t="s">
        <v>98</v>
      </c>
      <c r="D92" s="213">
        <v>0</v>
      </c>
      <c r="E92" s="174" t="s">
        <v>98</v>
      </c>
      <c r="F92" s="213">
        <v>0</v>
      </c>
      <c r="G92" s="174" t="s">
        <v>98</v>
      </c>
      <c r="H92" s="213">
        <v>0</v>
      </c>
      <c r="I92" s="174" t="s">
        <v>98</v>
      </c>
      <c r="J92" s="213">
        <v>0</v>
      </c>
      <c r="K92" s="174" t="s">
        <v>98</v>
      </c>
      <c r="L92" s="213">
        <v>0</v>
      </c>
      <c r="M92" s="174" t="s">
        <v>98</v>
      </c>
      <c r="N92" s="213">
        <v>0</v>
      </c>
      <c r="O92" s="174" t="s">
        <v>98</v>
      </c>
      <c r="P92" s="213">
        <v>0</v>
      </c>
      <c r="Q92" s="174" t="s">
        <v>98</v>
      </c>
      <c r="R92" s="213">
        <v>0</v>
      </c>
      <c r="S92" s="174" t="s">
        <v>98</v>
      </c>
      <c r="T92" s="213">
        <v>0</v>
      </c>
      <c r="U92" s="174" t="s">
        <v>98</v>
      </c>
      <c r="V92" s="203">
        <v>0</v>
      </c>
      <c r="W92" s="190" t="s">
        <v>98</v>
      </c>
      <c r="X92" s="193">
        <v>0</v>
      </c>
      <c r="Y92" s="191" t="s">
        <v>98</v>
      </c>
      <c r="Z92" s="214">
        <v>0</v>
      </c>
      <c r="AA92" s="175" t="s">
        <v>98</v>
      </c>
      <c r="AB92" s="214">
        <v>0</v>
      </c>
      <c r="AC92" s="175" t="s">
        <v>98</v>
      </c>
      <c r="AD92" s="214">
        <v>0</v>
      </c>
      <c r="AE92" s="175" t="s">
        <v>98</v>
      </c>
      <c r="AF92" s="214">
        <v>0</v>
      </c>
      <c r="AG92" s="175" t="s">
        <v>98</v>
      </c>
      <c r="AH92" s="214">
        <v>0</v>
      </c>
      <c r="AI92" s="175" t="s">
        <v>98</v>
      </c>
      <c r="AJ92" s="214">
        <v>0</v>
      </c>
      <c r="AK92" s="175" t="s">
        <v>98</v>
      </c>
      <c r="AL92" s="214">
        <v>0</v>
      </c>
      <c r="AM92" s="175" t="s">
        <v>98</v>
      </c>
      <c r="AN92" s="214">
        <v>0</v>
      </c>
      <c r="AO92" s="175" t="s">
        <v>98</v>
      </c>
      <c r="AP92" s="214">
        <v>0</v>
      </c>
      <c r="AQ92" s="175" t="s">
        <v>98</v>
      </c>
      <c r="AR92" s="214">
        <v>0</v>
      </c>
      <c r="AS92" s="175" t="s">
        <v>98</v>
      </c>
      <c r="AT92" s="214">
        <v>0</v>
      </c>
      <c r="AU92" s="175" t="s">
        <v>98</v>
      </c>
      <c r="AV92" s="214">
        <v>0</v>
      </c>
      <c r="AW92" s="175" t="s">
        <v>98</v>
      </c>
      <c r="AX92" s="214" t="s">
        <v>98</v>
      </c>
      <c r="AY92" s="175">
        <v>0</v>
      </c>
      <c r="AZ92" s="140">
        <f>'2'!AL90</f>
        <v>0</v>
      </c>
      <c r="BA92" s="158">
        <v>0</v>
      </c>
      <c r="BB92" s="214">
        <v>0</v>
      </c>
      <c r="BC92" s="175" t="s">
        <v>98</v>
      </c>
      <c r="BD92" s="159"/>
      <c r="BE92" s="159"/>
      <c r="BF92" s="159"/>
      <c r="BG92" s="159"/>
      <c r="BH92" s="159"/>
      <c r="BI92" s="159"/>
      <c r="BJ92" s="159"/>
      <c r="BK92" s="159"/>
      <c r="BL92" s="159"/>
      <c r="BM92" s="159"/>
      <c r="BN92" s="159"/>
      <c r="BO92" s="159"/>
      <c r="BP92" s="159"/>
      <c r="BQ92" s="159"/>
      <c r="BR92" s="159"/>
      <c r="BS92" s="159"/>
      <c r="BT92" s="159"/>
      <c r="BU92" s="159"/>
      <c r="BV92" s="159"/>
      <c r="BW92" s="159"/>
      <c r="BX92" s="159"/>
      <c r="BY92" s="159"/>
      <c r="BZ92" s="159"/>
      <c r="CA92" s="159"/>
      <c r="CB92" s="159"/>
      <c r="CC92" s="159"/>
      <c r="CD92" s="159"/>
      <c r="CE92" s="159"/>
      <c r="CF92" s="159"/>
      <c r="CG92" s="159"/>
      <c r="CH92" s="159"/>
      <c r="CI92" s="159"/>
      <c r="CJ92" s="159"/>
      <c r="CK92" s="159"/>
      <c r="CL92" s="159"/>
      <c r="CM92" s="159"/>
      <c r="CN92" s="159"/>
      <c r="CO92" s="159"/>
      <c r="CP92" s="159"/>
      <c r="CQ92" s="159"/>
      <c r="CR92" s="159"/>
      <c r="CS92" s="159"/>
      <c r="CT92" s="159"/>
      <c r="CU92" s="159"/>
      <c r="CV92" s="159"/>
      <c r="CW92" s="159"/>
      <c r="CX92" s="159"/>
      <c r="CY92" s="159"/>
    </row>
    <row r="93" spans="1:103" s="168" customFormat="1" ht="89.25" x14ac:dyDescent="0.2">
      <c r="A93" s="161" t="s">
        <v>230</v>
      </c>
      <c r="B93" s="162" t="s">
        <v>231</v>
      </c>
      <c r="C93" s="163" t="s">
        <v>98</v>
      </c>
      <c r="D93" s="217">
        <f>SUM(D94:D95)</f>
        <v>0</v>
      </c>
      <c r="E93" s="218" t="s">
        <v>98</v>
      </c>
      <c r="F93" s="217">
        <f>SUM(F94:F95)</f>
        <v>0</v>
      </c>
      <c r="G93" s="218" t="s">
        <v>98</v>
      </c>
      <c r="H93" s="217">
        <f>SUM(H94:H95)</f>
        <v>0</v>
      </c>
      <c r="I93" s="218" t="s">
        <v>98</v>
      </c>
      <c r="J93" s="217">
        <f>SUM(J94:J95)</f>
        <v>0</v>
      </c>
      <c r="K93" s="218" t="s">
        <v>98</v>
      </c>
      <c r="L93" s="217">
        <f>SUM(L94:L95)</f>
        <v>0</v>
      </c>
      <c r="M93" s="218" t="s">
        <v>98</v>
      </c>
      <c r="N93" s="217">
        <f>SUM(N94:N95)</f>
        <v>0</v>
      </c>
      <c r="O93" s="218" t="s">
        <v>98</v>
      </c>
      <c r="P93" s="217">
        <f>SUM(P94:P95)</f>
        <v>0</v>
      </c>
      <c r="Q93" s="218" t="s">
        <v>98</v>
      </c>
      <c r="R93" s="217">
        <f>SUM(R94:R95)</f>
        <v>0</v>
      </c>
      <c r="S93" s="218" t="s">
        <v>98</v>
      </c>
      <c r="T93" s="217">
        <f>SUM(T94:T95)</f>
        <v>0</v>
      </c>
      <c r="U93" s="218" t="s">
        <v>98</v>
      </c>
      <c r="V93" s="217">
        <f>SUM(V94:V95)</f>
        <v>0</v>
      </c>
      <c r="W93" s="218" t="s">
        <v>98</v>
      </c>
      <c r="X93" s="219">
        <f>SUM(X94:X95)</f>
        <v>0</v>
      </c>
      <c r="Y93" s="220" t="s">
        <v>98</v>
      </c>
      <c r="Z93" s="219">
        <f>SUM(Z94:Z95)</f>
        <v>0</v>
      </c>
      <c r="AA93" s="220" t="s">
        <v>98</v>
      </c>
      <c r="AB93" s="219">
        <f>SUM(AB94:AB95)</f>
        <v>0</v>
      </c>
      <c r="AC93" s="220" t="s">
        <v>98</v>
      </c>
      <c r="AD93" s="219">
        <f>SUM(AD94:AD95)</f>
        <v>0</v>
      </c>
      <c r="AE93" s="220" t="s">
        <v>98</v>
      </c>
      <c r="AF93" s="219">
        <f>SUM(AF94:AF95)</f>
        <v>0</v>
      </c>
      <c r="AG93" s="220" t="s">
        <v>98</v>
      </c>
      <c r="AH93" s="219">
        <f>SUM(AH94:AH95)</f>
        <v>0</v>
      </c>
      <c r="AI93" s="220" t="s">
        <v>98</v>
      </c>
      <c r="AJ93" s="219">
        <f>SUM(AJ94:AJ95)</f>
        <v>0</v>
      </c>
      <c r="AK93" s="220" t="s">
        <v>98</v>
      </c>
      <c r="AL93" s="219">
        <f>SUM(AL94:AL95)</f>
        <v>0</v>
      </c>
      <c r="AM93" s="220" t="s">
        <v>98</v>
      </c>
      <c r="AN93" s="219">
        <f>SUM(AN94:AN95)</f>
        <v>0</v>
      </c>
      <c r="AO93" s="220" t="s">
        <v>98</v>
      </c>
      <c r="AP93" s="219">
        <f>SUM(AP94:AP95)</f>
        <v>0</v>
      </c>
      <c r="AQ93" s="220" t="s">
        <v>98</v>
      </c>
      <c r="AR93" s="219">
        <f>SUM(AR94:AR95)</f>
        <v>0</v>
      </c>
      <c r="AS93" s="220" t="s">
        <v>98</v>
      </c>
      <c r="AT93" s="219">
        <f>SUM(AT94:AT95)</f>
        <v>0</v>
      </c>
      <c r="AU93" s="220" t="s">
        <v>98</v>
      </c>
      <c r="AV93" s="219">
        <f>SUM(AV94:AV95)</f>
        <v>0</v>
      </c>
      <c r="AW93" s="220" t="s">
        <v>98</v>
      </c>
      <c r="AX93" s="219" t="s">
        <v>98</v>
      </c>
      <c r="AY93" s="220">
        <v>0</v>
      </c>
      <c r="AZ93" s="140">
        <f>'2'!AL91</f>
        <v>0</v>
      </c>
      <c r="BA93" s="165">
        <v>0</v>
      </c>
      <c r="BB93" s="219">
        <f>SUM(BB94:BB95)</f>
        <v>0</v>
      </c>
      <c r="BC93" s="220" t="s">
        <v>98</v>
      </c>
      <c r="BD93" s="167"/>
      <c r="BE93" s="167"/>
      <c r="BF93" s="167"/>
      <c r="BG93" s="167"/>
      <c r="BH93" s="167"/>
      <c r="BI93" s="167"/>
      <c r="BJ93" s="167"/>
      <c r="BK93" s="167"/>
      <c r="BL93" s="167"/>
      <c r="BM93" s="167"/>
      <c r="BN93" s="167"/>
      <c r="BO93" s="167"/>
      <c r="BP93" s="167"/>
      <c r="BQ93" s="167"/>
      <c r="BR93" s="167"/>
      <c r="BS93" s="167"/>
      <c r="BT93" s="167"/>
      <c r="BU93" s="167"/>
      <c r="BV93" s="167"/>
      <c r="BW93" s="167"/>
      <c r="BX93" s="167"/>
      <c r="BY93" s="167"/>
      <c r="BZ93" s="167"/>
      <c r="CA93" s="167"/>
      <c r="CB93" s="167"/>
      <c r="CC93" s="167"/>
      <c r="CD93" s="167"/>
      <c r="CE93" s="167"/>
      <c r="CF93" s="167"/>
      <c r="CG93" s="167"/>
      <c r="CH93" s="167"/>
      <c r="CI93" s="167"/>
      <c r="CJ93" s="167"/>
      <c r="CK93" s="167"/>
      <c r="CL93" s="167"/>
      <c r="CM93" s="167"/>
      <c r="CN93" s="167"/>
      <c r="CO93" s="167"/>
      <c r="CP93" s="167"/>
      <c r="CQ93" s="167"/>
      <c r="CR93" s="167"/>
      <c r="CS93" s="167"/>
      <c r="CT93" s="167"/>
      <c r="CU93" s="167"/>
      <c r="CV93" s="167"/>
      <c r="CW93" s="167"/>
      <c r="CX93" s="167"/>
      <c r="CY93" s="167"/>
    </row>
    <row r="94" spans="1:103" s="160" customFormat="1" ht="51" x14ac:dyDescent="0.2">
      <c r="A94" s="172" t="s">
        <v>232</v>
      </c>
      <c r="B94" s="155" t="s">
        <v>233</v>
      </c>
      <c r="C94" s="115" t="s">
        <v>98</v>
      </c>
      <c r="D94" s="213">
        <v>0</v>
      </c>
      <c r="E94" s="174" t="s">
        <v>98</v>
      </c>
      <c r="F94" s="213">
        <v>0</v>
      </c>
      <c r="G94" s="174" t="s">
        <v>98</v>
      </c>
      <c r="H94" s="213">
        <v>0</v>
      </c>
      <c r="I94" s="174" t="s">
        <v>98</v>
      </c>
      <c r="J94" s="213">
        <v>0</v>
      </c>
      <c r="K94" s="174" t="s">
        <v>98</v>
      </c>
      <c r="L94" s="213">
        <v>0</v>
      </c>
      <c r="M94" s="174" t="s">
        <v>98</v>
      </c>
      <c r="N94" s="213">
        <v>0</v>
      </c>
      <c r="O94" s="174" t="s">
        <v>98</v>
      </c>
      <c r="P94" s="213">
        <v>0</v>
      </c>
      <c r="Q94" s="174" t="s">
        <v>98</v>
      </c>
      <c r="R94" s="213">
        <v>0</v>
      </c>
      <c r="S94" s="174" t="s">
        <v>98</v>
      </c>
      <c r="T94" s="213">
        <v>0</v>
      </c>
      <c r="U94" s="174" t="s">
        <v>98</v>
      </c>
      <c r="V94" s="213">
        <v>0</v>
      </c>
      <c r="W94" s="174" t="s">
        <v>98</v>
      </c>
      <c r="X94" s="214">
        <v>0</v>
      </c>
      <c r="Y94" s="175" t="s">
        <v>98</v>
      </c>
      <c r="Z94" s="214">
        <v>0</v>
      </c>
      <c r="AA94" s="175" t="s">
        <v>98</v>
      </c>
      <c r="AB94" s="214">
        <v>0</v>
      </c>
      <c r="AC94" s="175" t="s">
        <v>98</v>
      </c>
      <c r="AD94" s="214">
        <v>0</v>
      </c>
      <c r="AE94" s="175" t="s">
        <v>98</v>
      </c>
      <c r="AF94" s="214">
        <v>0</v>
      </c>
      <c r="AG94" s="175" t="s">
        <v>98</v>
      </c>
      <c r="AH94" s="214">
        <v>0</v>
      </c>
      <c r="AI94" s="175" t="s">
        <v>98</v>
      </c>
      <c r="AJ94" s="214">
        <v>0</v>
      </c>
      <c r="AK94" s="175" t="s">
        <v>98</v>
      </c>
      <c r="AL94" s="214">
        <v>0</v>
      </c>
      <c r="AM94" s="175" t="s">
        <v>98</v>
      </c>
      <c r="AN94" s="214">
        <v>0</v>
      </c>
      <c r="AO94" s="175" t="s">
        <v>98</v>
      </c>
      <c r="AP94" s="214">
        <v>0</v>
      </c>
      <c r="AQ94" s="175" t="s">
        <v>98</v>
      </c>
      <c r="AR94" s="214">
        <v>0</v>
      </c>
      <c r="AS94" s="175" t="s">
        <v>98</v>
      </c>
      <c r="AT94" s="214">
        <v>0</v>
      </c>
      <c r="AU94" s="175" t="s">
        <v>98</v>
      </c>
      <c r="AV94" s="214">
        <v>0</v>
      </c>
      <c r="AW94" s="175" t="s">
        <v>98</v>
      </c>
      <c r="AX94" s="214" t="s">
        <v>98</v>
      </c>
      <c r="AY94" s="175">
        <v>0</v>
      </c>
      <c r="AZ94" s="140">
        <f>'2'!AL92</f>
        <v>0</v>
      </c>
      <c r="BA94" s="175">
        <v>0</v>
      </c>
      <c r="BB94" s="214">
        <v>0</v>
      </c>
      <c r="BC94" s="175" t="s">
        <v>98</v>
      </c>
      <c r="BD94" s="174"/>
      <c r="BE94" s="221"/>
      <c r="BF94" s="159"/>
      <c r="BG94" s="159"/>
      <c r="BH94" s="159"/>
      <c r="BI94" s="159"/>
      <c r="BJ94" s="159"/>
      <c r="BK94" s="159"/>
      <c r="BL94" s="159"/>
      <c r="BM94" s="159"/>
      <c r="BN94" s="159"/>
      <c r="BO94" s="159"/>
      <c r="BP94" s="159"/>
      <c r="BQ94" s="159"/>
      <c r="BR94" s="159"/>
      <c r="BS94" s="159"/>
      <c r="BT94" s="159"/>
      <c r="BU94" s="159"/>
      <c r="BV94" s="159"/>
      <c r="BW94" s="159"/>
      <c r="BX94" s="159"/>
      <c r="BY94" s="159"/>
      <c r="BZ94" s="159"/>
      <c r="CA94" s="159"/>
      <c r="CB94" s="159"/>
      <c r="CC94" s="159"/>
      <c r="CD94" s="159"/>
      <c r="CE94" s="159"/>
      <c r="CF94" s="159"/>
      <c r="CG94" s="159"/>
      <c r="CH94" s="159"/>
      <c r="CI94" s="159"/>
      <c r="CJ94" s="159"/>
      <c r="CK94" s="159"/>
      <c r="CL94" s="159"/>
      <c r="CM94" s="159"/>
      <c r="CN94" s="159"/>
      <c r="CO94" s="159"/>
      <c r="CP94" s="159"/>
      <c r="CQ94" s="159"/>
      <c r="CR94" s="159"/>
      <c r="CS94" s="159"/>
      <c r="CT94" s="159"/>
      <c r="CU94" s="159"/>
      <c r="CV94" s="159"/>
      <c r="CW94" s="159"/>
      <c r="CX94" s="159"/>
      <c r="CY94" s="159"/>
    </row>
    <row r="95" spans="1:103" s="160" customFormat="1" ht="38.25" x14ac:dyDescent="0.2">
      <c r="A95" s="172" t="s">
        <v>234</v>
      </c>
      <c r="B95" s="155" t="s">
        <v>235</v>
      </c>
      <c r="C95" s="115" t="s">
        <v>98</v>
      </c>
      <c r="D95" s="213">
        <v>0</v>
      </c>
      <c r="E95" s="174" t="s">
        <v>98</v>
      </c>
      <c r="F95" s="213">
        <v>0</v>
      </c>
      <c r="G95" s="174" t="s">
        <v>98</v>
      </c>
      <c r="H95" s="213">
        <v>0</v>
      </c>
      <c r="I95" s="174" t="s">
        <v>98</v>
      </c>
      <c r="J95" s="213">
        <v>0</v>
      </c>
      <c r="K95" s="174" t="s">
        <v>98</v>
      </c>
      <c r="L95" s="213">
        <v>0</v>
      </c>
      <c r="M95" s="174" t="s">
        <v>98</v>
      </c>
      <c r="N95" s="213">
        <v>0</v>
      </c>
      <c r="O95" s="174" t="s">
        <v>98</v>
      </c>
      <c r="P95" s="213">
        <v>0</v>
      </c>
      <c r="Q95" s="174" t="s">
        <v>98</v>
      </c>
      <c r="R95" s="213">
        <v>0</v>
      </c>
      <c r="S95" s="174" t="s">
        <v>98</v>
      </c>
      <c r="T95" s="213">
        <v>0</v>
      </c>
      <c r="U95" s="174" t="s">
        <v>98</v>
      </c>
      <c r="V95" s="213">
        <v>0</v>
      </c>
      <c r="W95" s="174" t="s">
        <v>98</v>
      </c>
      <c r="X95" s="214">
        <v>0</v>
      </c>
      <c r="Y95" s="175" t="s">
        <v>98</v>
      </c>
      <c r="Z95" s="214">
        <v>0</v>
      </c>
      <c r="AA95" s="175" t="s">
        <v>98</v>
      </c>
      <c r="AB95" s="214">
        <v>0</v>
      </c>
      <c r="AC95" s="175" t="s">
        <v>98</v>
      </c>
      <c r="AD95" s="214">
        <v>0</v>
      </c>
      <c r="AE95" s="175" t="s">
        <v>98</v>
      </c>
      <c r="AF95" s="214">
        <v>0</v>
      </c>
      <c r="AG95" s="175" t="s">
        <v>98</v>
      </c>
      <c r="AH95" s="214">
        <v>0</v>
      </c>
      <c r="AI95" s="175" t="s">
        <v>98</v>
      </c>
      <c r="AJ95" s="214">
        <v>0</v>
      </c>
      <c r="AK95" s="175" t="s">
        <v>98</v>
      </c>
      <c r="AL95" s="214">
        <v>0</v>
      </c>
      <c r="AM95" s="175" t="s">
        <v>98</v>
      </c>
      <c r="AN95" s="214">
        <v>0</v>
      </c>
      <c r="AO95" s="175" t="s">
        <v>98</v>
      </c>
      <c r="AP95" s="214">
        <v>0</v>
      </c>
      <c r="AQ95" s="175" t="s">
        <v>98</v>
      </c>
      <c r="AR95" s="214">
        <v>0</v>
      </c>
      <c r="AS95" s="175" t="s">
        <v>98</v>
      </c>
      <c r="AT95" s="214">
        <v>0</v>
      </c>
      <c r="AU95" s="175" t="s">
        <v>98</v>
      </c>
      <c r="AV95" s="214">
        <v>0</v>
      </c>
      <c r="AW95" s="175" t="s">
        <v>98</v>
      </c>
      <c r="AX95" s="214" t="s">
        <v>98</v>
      </c>
      <c r="AY95" s="175">
        <v>0</v>
      </c>
      <c r="AZ95" s="140">
        <f>'2'!AL93</f>
        <v>0</v>
      </c>
      <c r="BA95" s="175">
        <v>0</v>
      </c>
      <c r="BB95" s="214">
        <v>0</v>
      </c>
      <c r="BC95" s="175" t="s">
        <v>98</v>
      </c>
      <c r="BD95" s="174"/>
      <c r="BE95" s="221"/>
      <c r="BF95" s="159"/>
      <c r="BG95" s="159"/>
      <c r="BH95" s="159"/>
      <c r="BI95" s="159"/>
      <c r="BJ95" s="159"/>
      <c r="BK95" s="159"/>
      <c r="BL95" s="159"/>
      <c r="BM95" s="159"/>
      <c r="BN95" s="159"/>
      <c r="BO95" s="159"/>
      <c r="BP95" s="159"/>
      <c r="BQ95" s="159"/>
      <c r="BR95" s="159"/>
      <c r="BS95" s="159"/>
      <c r="BT95" s="159"/>
      <c r="BU95" s="159"/>
      <c r="BV95" s="159"/>
      <c r="BW95" s="159"/>
      <c r="BX95" s="159"/>
      <c r="BY95" s="159"/>
      <c r="BZ95" s="159"/>
      <c r="CA95" s="159"/>
      <c r="CB95" s="159"/>
      <c r="CC95" s="159"/>
      <c r="CD95" s="159"/>
      <c r="CE95" s="159"/>
      <c r="CF95" s="159"/>
      <c r="CG95" s="159"/>
      <c r="CH95" s="159"/>
      <c r="CI95" s="159"/>
      <c r="CJ95" s="159"/>
      <c r="CK95" s="159"/>
      <c r="CL95" s="159"/>
      <c r="CM95" s="159"/>
      <c r="CN95" s="159"/>
      <c r="CO95" s="159"/>
      <c r="CP95" s="159"/>
      <c r="CQ95" s="159"/>
      <c r="CR95" s="159"/>
      <c r="CS95" s="159"/>
      <c r="CT95" s="159"/>
      <c r="CU95" s="159"/>
      <c r="CV95" s="159"/>
      <c r="CW95" s="159"/>
      <c r="CX95" s="159"/>
      <c r="CY95" s="159"/>
    </row>
    <row r="96" spans="1:103" s="168" customFormat="1" ht="25.5" x14ac:dyDescent="0.2">
      <c r="A96" s="161" t="s">
        <v>236</v>
      </c>
      <c r="B96" s="162" t="s">
        <v>107</v>
      </c>
      <c r="C96" s="163" t="s">
        <v>98</v>
      </c>
      <c r="D96" s="164">
        <f>SUM(D97:D109)</f>
        <v>0</v>
      </c>
      <c r="E96" s="163" t="s">
        <v>98</v>
      </c>
      <c r="F96" s="164">
        <f>SUM(F97:F109)</f>
        <v>0</v>
      </c>
      <c r="G96" s="163" t="s">
        <v>98</v>
      </c>
      <c r="H96" s="164">
        <f>SUM(H97:H109)</f>
        <v>0</v>
      </c>
      <c r="I96" s="163" t="s">
        <v>98</v>
      </c>
      <c r="J96" s="164">
        <f>SUM(J97:J109)</f>
        <v>0</v>
      </c>
      <c r="K96" s="163" t="s">
        <v>98</v>
      </c>
      <c r="L96" s="164">
        <f>SUM(L97:L109)</f>
        <v>0</v>
      </c>
      <c r="M96" s="163" t="s">
        <v>98</v>
      </c>
      <c r="N96" s="164">
        <f>SUM(N97:N109)</f>
        <v>0</v>
      </c>
      <c r="O96" s="163" t="s">
        <v>98</v>
      </c>
      <c r="P96" s="164">
        <f>SUM(P97:P109)</f>
        <v>0</v>
      </c>
      <c r="Q96" s="163" t="s">
        <v>98</v>
      </c>
      <c r="R96" s="164">
        <f>SUM(R97:R109)</f>
        <v>0</v>
      </c>
      <c r="S96" s="163" t="s">
        <v>98</v>
      </c>
      <c r="T96" s="164">
        <f>SUM(T97:T109)</f>
        <v>0</v>
      </c>
      <c r="U96" s="163" t="s">
        <v>98</v>
      </c>
      <c r="V96" s="164">
        <f>SUM(V97:V109)</f>
        <v>0</v>
      </c>
      <c r="W96" s="163" t="s">
        <v>98</v>
      </c>
      <c r="X96" s="165">
        <f>SUM(X97:X109)</f>
        <v>0</v>
      </c>
      <c r="Y96" s="165" t="s">
        <v>98</v>
      </c>
      <c r="Z96" s="165">
        <f>SUM(Z97:Z109)</f>
        <v>0</v>
      </c>
      <c r="AA96" s="165" t="s">
        <v>98</v>
      </c>
      <c r="AB96" s="165">
        <f>SUM(AB97:AB109)</f>
        <v>0</v>
      </c>
      <c r="AC96" s="165" t="s">
        <v>98</v>
      </c>
      <c r="AD96" s="165">
        <f>SUM(AD97:AD109)</f>
        <v>0</v>
      </c>
      <c r="AE96" s="165" t="s">
        <v>98</v>
      </c>
      <c r="AF96" s="165">
        <f>SUM(AF97:AF109)</f>
        <v>0</v>
      </c>
      <c r="AG96" s="165" t="s">
        <v>98</v>
      </c>
      <c r="AH96" s="165">
        <f>SUM(AH97:AH109)</f>
        <v>0</v>
      </c>
      <c r="AI96" s="165" t="s">
        <v>98</v>
      </c>
      <c r="AJ96" s="165">
        <f>SUM(AJ97:AJ109)</f>
        <v>0</v>
      </c>
      <c r="AK96" s="165" t="s">
        <v>98</v>
      </c>
      <c r="AL96" s="165">
        <f>SUM(AL97:AL109)</f>
        <v>0</v>
      </c>
      <c r="AM96" s="165" t="s">
        <v>98</v>
      </c>
      <c r="AN96" s="165">
        <f>SUM(AN97:AN109)</f>
        <v>0</v>
      </c>
      <c r="AO96" s="165" t="s">
        <v>98</v>
      </c>
      <c r="AP96" s="165">
        <f>SUM(AP97:AP109)</f>
        <v>0</v>
      </c>
      <c r="AQ96" s="165" t="s">
        <v>98</v>
      </c>
      <c r="AR96" s="165">
        <f>SUM(AR97:AR109)</f>
        <v>0</v>
      </c>
      <c r="AS96" s="165" t="s">
        <v>98</v>
      </c>
      <c r="AT96" s="165">
        <f>SUM(AT97:AT109)</f>
        <v>0</v>
      </c>
      <c r="AU96" s="165" t="s">
        <v>98</v>
      </c>
      <c r="AV96" s="165">
        <f>SUM(AV97:AV109)</f>
        <v>0</v>
      </c>
      <c r="AW96" s="165" t="s">
        <v>98</v>
      </c>
      <c r="AX96" s="165" t="s">
        <v>98</v>
      </c>
      <c r="AY96" s="165">
        <v>0</v>
      </c>
      <c r="AZ96" s="140">
        <f>'2'!AL94</f>
        <v>0</v>
      </c>
      <c r="BA96" s="165">
        <v>0</v>
      </c>
      <c r="BB96" s="165">
        <f>SUM(BB97:BB109)</f>
        <v>0</v>
      </c>
      <c r="BC96" s="165" t="s">
        <v>98</v>
      </c>
      <c r="BD96" s="167"/>
      <c r="BE96" s="167"/>
      <c r="BF96" s="167"/>
      <c r="BG96" s="167"/>
      <c r="BH96" s="167"/>
      <c r="BI96" s="167"/>
      <c r="BJ96" s="167"/>
      <c r="BK96" s="167"/>
      <c r="BL96" s="167"/>
      <c r="BM96" s="167"/>
      <c r="BN96" s="167"/>
      <c r="BO96" s="167"/>
      <c r="BP96" s="167"/>
      <c r="BQ96" s="167"/>
      <c r="BR96" s="167"/>
      <c r="BS96" s="167"/>
      <c r="BT96" s="167"/>
      <c r="BU96" s="167"/>
      <c r="BV96" s="167"/>
      <c r="BW96" s="167"/>
      <c r="BX96" s="167"/>
      <c r="BY96" s="167"/>
      <c r="BZ96" s="167"/>
      <c r="CA96" s="167"/>
      <c r="CB96" s="167"/>
      <c r="CC96" s="167"/>
      <c r="CD96" s="167"/>
      <c r="CE96" s="167"/>
      <c r="CF96" s="167"/>
      <c r="CG96" s="167"/>
      <c r="CH96" s="167"/>
      <c r="CI96" s="167"/>
      <c r="CJ96" s="167"/>
      <c r="CK96" s="167"/>
      <c r="CL96" s="167"/>
      <c r="CM96" s="167"/>
      <c r="CN96" s="167"/>
      <c r="CO96" s="167"/>
      <c r="CP96" s="167"/>
      <c r="CQ96" s="167"/>
      <c r="CR96" s="167"/>
      <c r="CS96" s="167"/>
      <c r="CT96" s="167"/>
      <c r="CU96" s="167"/>
      <c r="CV96" s="167"/>
      <c r="CW96" s="167"/>
      <c r="CX96" s="167"/>
      <c r="CY96" s="167"/>
    </row>
    <row r="97" spans="1:141" s="160" customFormat="1" ht="38.25" hidden="1" x14ac:dyDescent="0.2">
      <c r="A97" s="185" t="s">
        <v>236</v>
      </c>
      <c r="B97" s="186" t="s">
        <v>237</v>
      </c>
      <c r="C97" s="187" t="s">
        <v>238</v>
      </c>
      <c r="D97" s="189"/>
      <c r="E97" s="190"/>
      <c r="F97" s="203"/>
      <c r="G97" s="190"/>
      <c r="H97" s="189"/>
      <c r="I97" s="190"/>
      <c r="J97" s="189"/>
      <c r="K97" s="174"/>
      <c r="L97" s="213"/>
      <c r="M97" s="174"/>
      <c r="N97" s="213"/>
      <c r="O97" s="174"/>
      <c r="P97" s="213"/>
      <c r="Q97" s="174"/>
      <c r="R97" s="213"/>
      <c r="S97" s="174"/>
      <c r="T97" s="213"/>
      <c r="U97" s="174"/>
      <c r="V97" s="213"/>
      <c r="W97" s="174"/>
      <c r="X97" s="214"/>
      <c r="Y97" s="175"/>
      <c r="Z97" s="214"/>
      <c r="AA97" s="175"/>
      <c r="AB97" s="214"/>
      <c r="AC97" s="175"/>
      <c r="AD97" s="214"/>
      <c r="AE97" s="175"/>
      <c r="AF97" s="214"/>
      <c r="AG97" s="175"/>
      <c r="AH97" s="214"/>
      <c r="AI97" s="175"/>
      <c r="AJ97" s="214"/>
      <c r="AK97" s="175"/>
      <c r="AL97" s="214"/>
      <c r="AM97" s="175"/>
      <c r="AN97" s="214"/>
      <c r="AO97" s="175"/>
      <c r="AP97" s="214"/>
      <c r="AQ97" s="175"/>
      <c r="AR97" s="214"/>
      <c r="AS97" s="175"/>
      <c r="AT97" s="214"/>
      <c r="AU97" s="175"/>
      <c r="AV97" s="214"/>
      <c r="AW97" s="175"/>
      <c r="AX97" s="214"/>
      <c r="AY97" s="175"/>
      <c r="AZ97" s="140"/>
      <c r="BA97" s="158"/>
      <c r="BB97" s="214"/>
      <c r="BC97" s="175"/>
      <c r="BD97" s="159"/>
      <c r="BE97" s="159"/>
      <c r="BF97" s="159"/>
      <c r="BG97" s="159"/>
      <c r="BH97" s="159"/>
      <c r="BI97" s="159"/>
      <c r="BJ97" s="159"/>
      <c r="BK97" s="159"/>
      <c r="BL97" s="159"/>
      <c r="BM97" s="159"/>
      <c r="BN97" s="159"/>
      <c r="BO97" s="159"/>
      <c r="BP97" s="159"/>
      <c r="BQ97" s="159"/>
      <c r="BR97" s="159"/>
      <c r="BS97" s="159"/>
      <c r="BT97" s="159"/>
      <c r="BU97" s="159"/>
      <c r="BV97" s="159"/>
      <c r="BW97" s="159"/>
      <c r="BX97" s="159"/>
      <c r="BY97" s="159"/>
      <c r="BZ97" s="159"/>
      <c r="CA97" s="159"/>
      <c r="CB97" s="159"/>
      <c r="CC97" s="159"/>
      <c r="CD97" s="159"/>
      <c r="CE97" s="159"/>
      <c r="CF97" s="159"/>
      <c r="CG97" s="159"/>
      <c r="CH97" s="159"/>
      <c r="CI97" s="159"/>
      <c r="CJ97" s="159"/>
      <c r="CK97" s="159"/>
      <c r="CL97" s="159"/>
      <c r="CM97" s="159"/>
      <c r="CN97" s="159"/>
      <c r="CO97" s="159"/>
      <c r="CP97" s="222"/>
      <c r="CQ97" s="223"/>
      <c r="CR97" s="223"/>
      <c r="CS97" s="223"/>
      <c r="CT97" s="223"/>
      <c r="CU97" s="223"/>
      <c r="CV97" s="223"/>
      <c r="CW97" s="223"/>
      <c r="CX97" s="223"/>
      <c r="CY97" s="223"/>
      <c r="CZ97" s="223"/>
      <c r="DA97" s="223"/>
      <c r="DB97" s="223"/>
      <c r="DC97" s="223"/>
      <c r="DD97" s="223"/>
      <c r="DE97" s="223"/>
      <c r="DF97" s="223"/>
      <c r="DG97" s="223"/>
      <c r="DH97" s="223"/>
      <c r="DI97" s="223"/>
      <c r="DJ97" s="223"/>
      <c r="DK97" s="223"/>
      <c r="DL97" s="159"/>
      <c r="DM97" s="159"/>
      <c r="DN97" s="159"/>
      <c r="DO97" s="159"/>
      <c r="DP97" s="159"/>
      <c r="DQ97" s="159"/>
      <c r="DR97" s="159"/>
      <c r="DS97" s="159"/>
      <c r="DT97" s="159"/>
      <c r="DU97" s="159"/>
      <c r="DV97" s="159"/>
      <c r="DW97" s="159"/>
      <c r="DX97" s="159"/>
      <c r="DY97" s="159"/>
      <c r="DZ97" s="159"/>
      <c r="EA97" s="159"/>
      <c r="EB97" s="159"/>
      <c r="EC97" s="159"/>
      <c r="ED97" s="159"/>
      <c r="EE97" s="159"/>
      <c r="EF97" s="159"/>
      <c r="EG97" s="159"/>
      <c r="EH97" s="159"/>
      <c r="EI97" s="159"/>
      <c r="EJ97" s="159"/>
      <c r="EK97" s="159"/>
    </row>
    <row r="98" spans="1:141" s="160" customFormat="1" ht="38.25" hidden="1" x14ac:dyDescent="0.2">
      <c r="A98" s="185" t="s">
        <v>236</v>
      </c>
      <c r="B98" s="186" t="s">
        <v>239</v>
      </c>
      <c r="C98" s="187" t="s">
        <v>240</v>
      </c>
      <c r="D98" s="189"/>
      <c r="E98" s="190"/>
      <c r="F98" s="203"/>
      <c r="G98" s="190"/>
      <c r="H98" s="189"/>
      <c r="I98" s="190"/>
      <c r="J98" s="189"/>
      <c r="K98" s="174"/>
      <c r="L98" s="213"/>
      <c r="M98" s="174"/>
      <c r="N98" s="213"/>
      <c r="O98" s="174"/>
      <c r="P98" s="213"/>
      <c r="Q98" s="174"/>
      <c r="R98" s="213"/>
      <c r="S98" s="174"/>
      <c r="T98" s="213"/>
      <c r="U98" s="174"/>
      <c r="V98" s="213"/>
      <c r="W98" s="174"/>
      <c r="X98" s="214"/>
      <c r="Y98" s="175"/>
      <c r="Z98" s="214"/>
      <c r="AA98" s="175"/>
      <c r="AB98" s="214"/>
      <c r="AC98" s="175"/>
      <c r="AD98" s="214"/>
      <c r="AE98" s="175"/>
      <c r="AF98" s="214"/>
      <c r="AG98" s="175"/>
      <c r="AH98" s="214"/>
      <c r="AI98" s="175"/>
      <c r="AJ98" s="214"/>
      <c r="AK98" s="175"/>
      <c r="AL98" s="214"/>
      <c r="AM98" s="175"/>
      <c r="AN98" s="214"/>
      <c r="AO98" s="175"/>
      <c r="AP98" s="214"/>
      <c r="AQ98" s="175"/>
      <c r="AR98" s="214"/>
      <c r="AS98" s="175"/>
      <c r="AT98" s="214"/>
      <c r="AU98" s="175"/>
      <c r="AV98" s="214"/>
      <c r="AW98" s="175"/>
      <c r="AX98" s="214"/>
      <c r="AY98" s="175"/>
      <c r="AZ98" s="140"/>
      <c r="BA98" s="158"/>
      <c r="BB98" s="214"/>
      <c r="BC98" s="175"/>
      <c r="BD98" s="159"/>
      <c r="BE98" s="159"/>
      <c r="BF98" s="159"/>
      <c r="BG98" s="159"/>
      <c r="BH98" s="159"/>
      <c r="BI98" s="159"/>
      <c r="BJ98" s="159"/>
      <c r="BK98" s="159"/>
      <c r="BL98" s="159"/>
      <c r="BM98" s="159"/>
      <c r="BN98" s="159"/>
      <c r="BO98" s="159"/>
      <c r="BP98" s="159"/>
      <c r="BQ98" s="159"/>
      <c r="BR98" s="159"/>
      <c r="BS98" s="159"/>
      <c r="BT98" s="159"/>
      <c r="BU98" s="159"/>
      <c r="BV98" s="159"/>
      <c r="BW98" s="159"/>
      <c r="BX98" s="159"/>
      <c r="BY98" s="159"/>
      <c r="BZ98" s="159"/>
      <c r="CA98" s="159"/>
      <c r="CB98" s="159"/>
      <c r="CC98" s="159"/>
      <c r="CD98" s="159"/>
      <c r="CE98" s="159"/>
      <c r="CF98" s="159"/>
      <c r="CG98" s="159"/>
      <c r="CH98" s="159"/>
      <c r="CI98" s="159"/>
      <c r="CJ98" s="159"/>
      <c r="CK98" s="159"/>
      <c r="CL98" s="159"/>
      <c r="CM98" s="159"/>
      <c r="CN98" s="159"/>
      <c r="CO98" s="159"/>
      <c r="CP98" s="222"/>
      <c r="CQ98" s="223"/>
      <c r="CR98" s="223"/>
      <c r="CS98" s="223"/>
      <c r="CT98" s="223"/>
      <c r="CU98" s="223"/>
      <c r="CV98" s="223"/>
      <c r="CW98" s="223"/>
      <c r="CX98" s="223"/>
      <c r="CY98" s="223"/>
      <c r="CZ98" s="223"/>
      <c r="DA98" s="223"/>
      <c r="DB98" s="223"/>
      <c r="DC98" s="223"/>
      <c r="DD98" s="223"/>
      <c r="DE98" s="223"/>
      <c r="DF98" s="223"/>
      <c r="DG98" s="223"/>
      <c r="DH98" s="223"/>
      <c r="DI98" s="223"/>
      <c r="DJ98" s="223"/>
      <c r="DK98" s="223"/>
      <c r="DL98" s="159"/>
      <c r="DM98" s="159"/>
      <c r="DN98" s="159"/>
      <c r="DO98" s="159"/>
      <c r="DP98" s="159"/>
      <c r="DQ98" s="159"/>
      <c r="DR98" s="159"/>
      <c r="DS98" s="159"/>
      <c r="DT98" s="159"/>
      <c r="DU98" s="159"/>
      <c r="DV98" s="159"/>
      <c r="DW98" s="159"/>
      <c r="DX98" s="159"/>
      <c r="DY98" s="159"/>
      <c r="DZ98" s="159"/>
      <c r="EA98" s="159"/>
      <c r="EB98" s="159"/>
      <c r="EC98" s="159"/>
      <c r="ED98" s="159"/>
      <c r="EE98" s="159"/>
      <c r="EF98" s="159"/>
      <c r="EG98" s="159"/>
      <c r="EH98" s="159"/>
      <c r="EI98" s="159"/>
      <c r="EJ98" s="159"/>
      <c r="EK98" s="159"/>
    </row>
    <row r="99" spans="1:141" s="160" customFormat="1" ht="51" hidden="1" x14ac:dyDescent="0.2">
      <c r="A99" s="185" t="s">
        <v>236</v>
      </c>
      <c r="B99" s="186" t="s">
        <v>241</v>
      </c>
      <c r="C99" s="187" t="s">
        <v>242</v>
      </c>
      <c r="D99" s="189"/>
      <c r="E99" s="190"/>
      <c r="F99" s="203"/>
      <c r="G99" s="190"/>
      <c r="H99" s="189"/>
      <c r="I99" s="190"/>
      <c r="J99" s="189"/>
      <c r="K99" s="174"/>
      <c r="L99" s="213"/>
      <c r="M99" s="174"/>
      <c r="N99" s="213"/>
      <c r="O99" s="174"/>
      <c r="P99" s="213"/>
      <c r="Q99" s="174"/>
      <c r="R99" s="213"/>
      <c r="S99" s="174"/>
      <c r="T99" s="213"/>
      <c r="U99" s="174"/>
      <c r="V99" s="213"/>
      <c r="W99" s="174"/>
      <c r="X99" s="214"/>
      <c r="Y99" s="175"/>
      <c r="Z99" s="214"/>
      <c r="AA99" s="175"/>
      <c r="AB99" s="214"/>
      <c r="AC99" s="175"/>
      <c r="AD99" s="214"/>
      <c r="AE99" s="175"/>
      <c r="AF99" s="214"/>
      <c r="AG99" s="175"/>
      <c r="AH99" s="214"/>
      <c r="AI99" s="175"/>
      <c r="AJ99" s="214"/>
      <c r="AK99" s="175"/>
      <c r="AL99" s="214"/>
      <c r="AM99" s="175"/>
      <c r="AN99" s="214"/>
      <c r="AO99" s="175"/>
      <c r="AP99" s="214"/>
      <c r="AQ99" s="175"/>
      <c r="AR99" s="214"/>
      <c r="AS99" s="175"/>
      <c r="AT99" s="214"/>
      <c r="AU99" s="175"/>
      <c r="AV99" s="214"/>
      <c r="AW99" s="175"/>
      <c r="AX99" s="214"/>
      <c r="AY99" s="175"/>
      <c r="AZ99" s="140"/>
      <c r="BA99" s="158"/>
      <c r="BB99" s="214"/>
      <c r="BC99" s="175"/>
      <c r="BD99" s="159"/>
      <c r="BE99" s="159"/>
      <c r="BF99" s="159"/>
      <c r="BG99" s="159"/>
      <c r="BH99" s="159"/>
      <c r="BI99" s="159"/>
      <c r="BJ99" s="159"/>
      <c r="BK99" s="159"/>
      <c r="BL99" s="159"/>
      <c r="BM99" s="159"/>
      <c r="BN99" s="159"/>
      <c r="BO99" s="159"/>
      <c r="BP99" s="159"/>
      <c r="BQ99" s="159"/>
      <c r="BR99" s="159"/>
      <c r="BS99" s="159"/>
      <c r="BT99" s="159"/>
      <c r="BU99" s="159"/>
      <c r="BV99" s="159"/>
      <c r="BW99" s="159"/>
      <c r="BX99" s="159"/>
      <c r="BY99" s="159"/>
      <c r="BZ99" s="159"/>
      <c r="CA99" s="159"/>
      <c r="CB99" s="159"/>
      <c r="CC99" s="159"/>
      <c r="CD99" s="159"/>
      <c r="CE99" s="159"/>
      <c r="CF99" s="159"/>
      <c r="CG99" s="159"/>
      <c r="CH99" s="159"/>
      <c r="CI99" s="159"/>
      <c r="CJ99" s="159"/>
      <c r="CK99" s="159"/>
      <c r="CL99" s="159"/>
      <c r="CM99" s="159"/>
      <c r="CN99" s="159"/>
      <c r="CO99" s="159"/>
      <c r="CP99" s="222"/>
      <c r="CQ99" s="223"/>
      <c r="CR99" s="223"/>
      <c r="CS99" s="223"/>
      <c r="CT99" s="223"/>
      <c r="CU99" s="223"/>
      <c r="CV99" s="223"/>
      <c r="CW99" s="223"/>
      <c r="CX99" s="223"/>
      <c r="CY99" s="223"/>
      <c r="CZ99" s="223"/>
      <c r="DA99" s="223"/>
      <c r="DB99" s="223"/>
      <c r="DC99" s="223"/>
      <c r="DD99" s="223"/>
      <c r="DE99" s="223"/>
      <c r="DF99" s="223"/>
      <c r="DG99" s="223"/>
      <c r="DH99" s="223"/>
      <c r="DI99" s="223"/>
      <c r="DJ99" s="223"/>
      <c r="DK99" s="223"/>
      <c r="DL99" s="159"/>
      <c r="DM99" s="159"/>
      <c r="DN99" s="159"/>
      <c r="DO99" s="159"/>
      <c r="DP99" s="159"/>
      <c r="DQ99" s="159"/>
      <c r="DR99" s="159"/>
      <c r="DS99" s="159"/>
      <c r="DT99" s="159"/>
      <c r="DU99" s="159"/>
      <c r="DV99" s="159"/>
      <c r="DW99" s="159"/>
      <c r="DX99" s="159"/>
      <c r="DY99" s="159"/>
      <c r="DZ99" s="159"/>
      <c r="EA99" s="159"/>
      <c r="EB99" s="159"/>
      <c r="EC99" s="159"/>
      <c r="ED99" s="159"/>
      <c r="EE99" s="159"/>
      <c r="EF99" s="159"/>
      <c r="EG99" s="159"/>
      <c r="EH99" s="159"/>
      <c r="EI99" s="159"/>
      <c r="EJ99" s="159"/>
      <c r="EK99" s="159"/>
    </row>
    <row r="100" spans="1:141" s="160" customFormat="1" ht="63.75" hidden="1" x14ac:dyDescent="0.2">
      <c r="A100" s="185" t="s">
        <v>236</v>
      </c>
      <c r="B100" s="186" t="s">
        <v>243</v>
      </c>
      <c r="C100" s="187" t="s">
        <v>244</v>
      </c>
      <c r="D100" s="189"/>
      <c r="E100" s="190"/>
      <c r="F100" s="203"/>
      <c r="G100" s="190"/>
      <c r="H100" s="189"/>
      <c r="I100" s="190"/>
      <c r="J100" s="189"/>
      <c r="K100" s="174"/>
      <c r="L100" s="213"/>
      <c r="M100" s="174"/>
      <c r="N100" s="213"/>
      <c r="O100" s="174"/>
      <c r="P100" s="213"/>
      <c r="Q100" s="174"/>
      <c r="R100" s="213"/>
      <c r="S100" s="174"/>
      <c r="T100" s="213"/>
      <c r="U100" s="174"/>
      <c r="V100" s="213"/>
      <c r="W100" s="174"/>
      <c r="X100" s="214"/>
      <c r="Y100" s="175"/>
      <c r="Z100" s="214"/>
      <c r="AA100" s="175"/>
      <c r="AB100" s="214"/>
      <c r="AC100" s="175"/>
      <c r="AD100" s="214"/>
      <c r="AE100" s="175"/>
      <c r="AF100" s="214"/>
      <c r="AG100" s="175"/>
      <c r="AH100" s="214"/>
      <c r="AI100" s="175"/>
      <c r="AJ100" s="214"/>
      <c r="AK100" s="175"/>
      <c r="AL100" s="214"/>
      <c r="AM100" s="175"/>
      <c r="AN100" s="214"/>
      <c r="AO100" s="175"/>
      <c r="AP100" s="214"/>
      <c r="AQ100" s="175"/>
      <c r="AR100" s="214"/>
      <c r="AS100" s="175"/>
      <c r="AT100" s="214"/>
      <c r="AU100" s="175"/>
      <c r="AV100" s="214"/>
      <c r="AW100" s="175"/>
      <c r="AX100" s="214"/>
      <c r="AY100" s="175"/>
      <c r="AZ100" s="140"/>
      <c r="BA100" s="158"/>
      <c r="BB100" s="214"/>
      <c r="BC100" s="175"/>
      <c r="BD100" s="159"/>
      <c r="BE100" s="159"/>
      <c r="BF100" s="159"/>
      <c r="BG100" s="159"/>
      <c r="BH100" s="159"/>
      <c r="BI100" s="159"/>
      <c r="BJ100" s="159"/>
      <c r="BK100" s="159"/>
      <c r="BL100" s="159"/>
      <c r="BM100" s="159"/>
      <c r="BN100" s="159"/>
      <c r="BO100" s="159"/>
      <c r="BP100" s="159"/>
      <c r="BQ100" s="159"/>
      <c r="BR100" s="159"/>
      <c r="BS100" s="159"/>
      <c r="BT100" s="159"/>
      <c r="BU100" s="159"/>
      <c r="BV100" s="159"/>
      <c r="BW100" s="159"/>
      <c r="BX100" s="159"/>
      <c r="BY100" s="159"/>
      <c r="BZ100" s="159"/>
      <c r="CA100" s="159"/>
      <c r="CB100" s="159"/>
      <c r="CC100" s="159"/>
      <c r="CD100" s="159"/>
      <c r="CE100" s="159"/>
      <c r="CF100" s="159"/>
      <c r="CG100" s="159"/>
      <c r="CH100" s="159"/>
      <c r="CI100" s="159"/>
      <c r="CJ100" s="159"/>
      <c r="CK100" s="159"/>
      <c r="CL100" s="159"/>
      <c r="CM100" s="159"/>
      <c r="CN100" s="159"/>
      <c r="CO100" s="159"/>
      <c r="CP100" s="222"/>
      <c r="CQ100" s="223"/>
      <c r="CR100" s="223"/>
      <c r="CS100" s="223"/>
      <c r="CT100" s="223"/>
      <c r="CU100" s="223"/>
      <c r="CV100" s="223"/>
      <c r="CW100" s="223"/>
      <c r="CX100" s="223"/>
      <c r="CY100" s="223"/>
      <c r="CZ100" s="223"/>
      <c r="DA100" s="223"/>
      <c r="DB100" s="223"/>
      <c r="DC100" s="223"/>
      <c r="DD100" s="223"/>
      <c r="DE100" s="223"/>
      <c r="DF100" s="223"/>
      <c r="DG100" s="223"/>
      <c r="DH100" s="223"/>
      <c r="DI100" s="223"/>
      <c r="DJ100" s="223"/>
      <c r="DK100" s="223"/>
      <c r="DL100" s="159"/>
      <c r="DM100" s="159"/>
      <c r="DN100" s="159"/>
      <c r="DO100" s="159"/>
      <c r="DP100" s="159"/>
      <c r="DQ100" s="159"/>
      <c r="DR100" s="159"/>
      <c r="DS100" s="159"/>
      <c r="DT100" s="159"/>
      <c r="DU100" s="159"/>
      <c r="DV100" s="159"/>
      <c r="DW100" s="159"/>
      <c r="DX100" s="159"/>
      <c r="DY100" s="159"/>
      <c r="DZ100" s="159"/>
      <c r="EA100" s="159"/>
      <c r="EB100" s="159"/>
      <c r="EC100" s="159"/>
      <c r="ED100" s="159"/>
      <c r="EE100" s="159"/>
      <c r="EF100" s="159"/>
      <c r="EG100" s="159"/>
      <c r="EH100" s="159"/>
      <c r="EI100" s="159"/>
      <c r="EJ100" s="159"/>
      <c r="EK100" s="159"/>
    </row>
    <row r="101" spans="1:141" s="160" customFormat="1" ht="63.75" hidden="1" x14ac:dyDescent="0.2">
      <c r="A101" s="185" t="s">
        <v>236</v>
      </c>
      <c r="B101" s="186" t="s">
        <v>245</v>
      </c>
      <c r="C101" s="187" t="s">
        <v>246</v>
      </c>
      <c r="D101" s="189"/>
      <c r="E101" s="190"/>
      <c r="F101" s="203"/>
      <c r="G101" s="190"/>
      <c r="H101" s="189"/>
      <c r="I101" s="190"/>
      <c r="J101" s="189"/>
      <c r="K101" s="174"/>
      <c r="L101" s="213"/>
      <c r="M101" s="174"/>
      <c r="N101" s="213"/>
      <c r="O101" s="174"/>
      <c r="P101" s="213"/>
      <c r="Q101" s="174"/>
      <c r="R101" s="213"/>
      <c r="S101" s="174"/>
      <c r="T101" s="213"/>
      <c r="U101" s="174"/>
      <c r="V101" s="213"/>
      <c r="W101" s="174"/>
      <c r="X101" s="214"/>
      <c r="Y101" s="175"/>
      <c r="Z101" s="214"/>
      <c r="AA101" s="175"/>
      <c r="AB101" s="214"/>
      <c r="AC101" s="175"/>
      <c r="AD101" s="214"/>
      <c r="AE101" s="175"/>
      <c r="AF101" s="214"/>
      <c r="AG101" s="175"/>
      <c r="AH101" s="214"/>
      <c r="AI101" s="175"/>
      <c r="AJ101" s="214"/>
      <c r="AK101" s="175"/>
      <c r="AL101" s="214"/>
      <c r="AM101" s="175"/>
      <c r="AN101" s="214"/>
      <c r="AO101" s="175"/>
      <c r="AP101" s="214"/>
      <c r="AQ101" s="175"/>
      <c r="AR101" s="214"/>
      <c r="AS101" s="175"/>
      <c r="AT101" s="214"/>
      <c r="AU101" s="175"/>
      <c r="AV101" s="214"/>
      <c r="AW101" s="175"/>
      <c r="AX101" s="214"/>
      <c r="AY101" s="175"/>
      <c r="AZ101" s="140"/>
      <c r="BA101" s="158"/>
      <c r="BB101" s="214"/>
      <c r="BC101" s="175"/>
      <c r="BD101" s="159"/>
      <c r="BE101" s="159"/>
      <c r="BF101" s="159"/>
      <c r="BG101" s="159"/>
      <c r="BH101" s="159"/>
      <c r="BI101" s="159"/>
      <c r="BJ101" s="159"/>
      <c r="BK101" s="159"/>
      <c r="BL101" s="159"/>
      <c r="BM101" s="159"/>
      <c r="BN101" s="159"/>
      <c r="BO101" s="159"/>
      <c r="BP101" s="159"/>
      <c r="BQ101" s="159"/>
      <c r="BR101" s="159"/>
      <c r="BS101" s="159"/>
      <c r="BT101" s="159"/>
      <c r="BU101" s="159"/>
      <c r="BV101" s="159"/>
      <c r="BW101" s="159"/>
      <c r="BX101" s="159"/>
      <c r="BY101" s="159"/>
      <c r="BZ101" s="159"/>
      <c r="CA101" s="159"/>
      <c r="CB101" s="159"/>
      <c r="CC101" s="159"/>
      <c r="CD101" s="159"/>
      <c r="CE101" s="159"/>
      <c r="CF101" s="159"/>
      <c r="CG101" s="159"/>
      <c r="CH101" s="159"/>
      <c r="CI101" s="159"/>
      <c r="CJ101" s="159"/>
      <c r="CK101" s="159"/>
      <c r="CL101" s="159"/>
      <c r="CM101" s="159"/>
      <c r="CN101" s="159"/>
      <c r="CO101" s="159"/>
      <c r="CP101" s="222"/>
      <c r="CQ101" s="223"/>
      <c r="CR101" s="223"/>
      <c r="CS101" s="223"/>
      <c r="CT101" s="223"/>
      <c r="CU101" s="223"/>
      <c r="CV101" s="223"/>
      <c r="CW101" s="223"/>
      <c r="CX101" s="223"/>
      <c r="CY101" s="223"/>
      <c r="CZ101" s="223"/>
      <c r="DA101" s="223"/>
      <c r="DB101" s="223"/>
      <c r="DC101" s="223"/>
      <c r="DD101" s="223"/>
      <c r="DE101" s="223"/>
      <c r="DF101" s="223"/>
      <c r="DG101" s="223"/>
      <c r="DH101" s="223"/>
      <c r="DI101" s="223"/>
      <c r="DJ101" s="223"/>
      <c r="DK101" s="223"/>
      <c r="DL101" s="159"/>
      <c r="DM101" s="159"/>
      <c r="DN101" s="159"/>
      <c r="DO101" s="159"/>
      <c r="DP101" s="159"/>
      <c r="DQ101" s="159"/>
      <c r="DR101" s="159"/>
      <c r="DS101" s="159"/>
      <c r="DT101" s="159"/>
      <c r="DU101" s="159"/>
      <c r="DV101" s="159"/>
      <c r="DW101" s="159"/>
      <c r="DX101" s="159"/>
      <c r="DY101" s="159"/>
      <c r="DZ101" s="159"/>
      <c r="EA101" s="159"/>
      <c r="EB101" s="159"/>
      <c r="EC101" s="159"/>
      <c r="ED101" s="159"/>
      <c r="EE101" s="159"/>
      <c r="EF101" s="159"/>
      <c r="EG101" s="159"/>
      <c r="EH101" s="159"/>
      <c r="EI101" s="159"/>
      <c r="EJ101" s="159"/>
      <c r="EK101" s="159"/>
    </row>
    <row r="102" spans="1:141" s="160" customFormat="1" ht="51" hidden="1" x14ac:dyDescent="0.2">
      <c r="A102" s="185" t="s">
        <v>236</v>
      </c>
      <c r="B102" s="186" t="s">
        <v>247</v>
      </c>
      <c r="C102" s="187" t="s">
        <v>248</v>
      </c>
      <c r="D102" s="189"/>
      <c r="E102" s="190"/>
      <c r="F102" s="203"/>
      <c r="G102" s="190"/>
      <c r="H102" s="189"/>
      <c r="I102" s="190"/>
      <c r="J102" s="189"/>
      <c r="K102" s="174"/>
      <c r="L102" s="213"/>
      <c r="M102" s="174"/>
      <c r="N102" s="213"/>
      <c r="O102" s="174"/>
      <c r="P102" s="213"/>
      <c r="Q102" s="174"/>
      <c r="R102" s="213"/>
      <c r="S102" s="174"/>
      <c r="T102" s="213"/>
      <c r="U102" s="174"/>
      <c r="V102" s="213"/>
      <c r="W102" s="174"/>
      <c r="X102" s="214"/>
      <c r="Y102" s="175"/>
      <c r="Z102" s="214"/>
      <c r="AA102" s="175"/>
      <c r="AB102" s="214"/>
      <c r="AC102" s="175"/>
      <c r="AD102" s="214"/>
      <c r="AE102" s="175"/>
      <c r="AF102" s="214"/>
      <c r="AG102" s="175"/>
      <c r="AH102" s="214"/>
      <c r="AI102" s="175"/>
      <c r="AJ102" s="214"/>
      <c r="AK102" s="175"/>
      <c r="AL102" s="214"/>
      <c r="AM102" s="175"/>
      <c r="AN102" s="214"/>
      <c r="AO102" s="175"/>
      <c r="AP102" s="214"/>
      <c r="AQ102" s="175"/>
      <c r="AR102" s="214"/>
      <c r="AS102" s="175"/>
      <c r="AT102" s="214"/>
      <c r="AU102" s="175"/>
      <c r="AV102" s="214"/>
      <c r="AW102" s="175"/>
      <c r="AX102" s="214"/>
      <c r="AY102" s="175"/>
      <c r="AZ102" s="140"/>
      <c r="BA102" s="158"/>
      <c r="BB102" s="214"/>
      <c r="BC102" s="175"/>
      <c r="BD102" s="159"/>
      <c r="BE102" s="159"/>
      <c r="BF102" s="159"/>
      <c r="BG102" s="159"/>
      <c r="BH102" s="159"/>
      <c r="BI102" s="159"/>
      <c r="BJ102" s="159"/>
      <c r="BK102" s="159"/>
      <c r="BL102" s="159"/>
      <c r="BM102" s="159"/>
      <c r="BN102" s="159"/>
      <c r="BO102" s="159"/>
      <c r="BP102" s="159"/>
      <c r="BQ102" s="159"/>
      <c r="BR102" s="159"/>
      <c r="BS102" s="159"/>
      <c r="BT102" s="159"/>
      <c r="BU102" s="159"/>
      <c r="BV102" s="159"/>
      <c r="BW102" s="159"/>
      <c r="BX102" s="159"/>
      <c r="BY102" s="159"/>
      <c r="BZ102" s="159"/>
      <c r="CA102" s="159"/>
      <c r="CB102" s="159"/>
      <c r="CC102" s="159"/>
      <c r="CD102" s="159"/>
      <c r="CE102" s="159"/>
      <c r="CF102" s="159"/>
      <c r="CG102" s="159"/>
      <c r="CH102" s="159"/>
      <c r="CI102" s="159"/>
      <c r="CJ102" s="159"/>
      <c r="CK102" s="159"/>
      <c r="CL102" s="159"/>
      <c r="CM102" s="159"/>
      <c r="CN102" s="159"/>
      <c r="CO102" s="159"/>
      <c r="CP102" s="222"/>
      <c r="CQ102" s="223"/>
      <c r="CR102" s="223"/>
      <c r="CS102" s="223"/>
      <c r="CT102" s="223"/>
      <c r="CU102" s="223"/>
      <c r="CV102" s="223"/>
      <c r="CW102" s="223"/>
      <c r="CX102" s="223"/>
      <c r="CY102" s="223"/>
      <c r="CZ102" s="223"/>
      <c r="DA102" s="223"/>
      <c r="DB102" s="223"/>
      <c r="DC102" s="223"/>
      <c r="DD102" s="223"/>
      <c r="DE102" s="223"/>
      <c r="DF102" s="223"/>
      <c r="DG102" s="223"/>
      <c r="DH102" s="223"/>
      <c r="DI102" s="223"/>
      <c r="DJ102" s="223"/>
      <c r="DK102" s="223"/>
      <c r="DL102" s="159"/>
      <c r="DM102" s="159"/>
      <c r="DN102" s="159"/>
      <c r="DO102" s="159"/>
      <c r="DP102" s="159"/>
      <c r="DQ102" s="159"/>
      <c r="DR102" s="159"/>
      <c r="DS102" s="159"/>
      <c r="DT102" s="159"/>
      <c r="DU102" s="159"/>
      <c r="DV102" s="159"/>
      <c r="DW102" s="159"/>
      <c r="DX102" s="159"/>
      <c r="DY102" s="159"/>
      <c r="DZ102" s="159"/>
      <c r="EA102" s="159"/>
      <c r="EB102" s="159"/>
      <c r="EC102" s="159"/>
      <c r="ED102" s="159"/>
      <c r="EE102" s="159"/>
      <c r="EF102" s="159"/>
      <c r="EG102" s="159"/>
      <c r="EH102" s="159"/>
      <c r="EI102" s="159"/>
      <c r="EJ102" s="159"/>
      <c r="EK102" s="159"/>
    </row>
    <row r="103" spans="1:141" s="160" customFormat="1" ht="63.75" hidden="1" x14ac:dyDescent="0.2">
      <c r="A103" s="185" t="s">
        <v>236</v>
      </c>
      <c r="B103" s="186" t="s">
        <v>249</v>
      </c>
      <c r="C103" s="187" t="s">
        <v>250</v>
      </c>
      <c r="D103" s="189"/>
      <c r="E103" s="190"/>
      <c r="F103" s="203"/>
      <c r="G103" s="190"/>
      <c r="H103" s="189"/>
      <c r="I103" s="190"/>
      <c r="J103" s="189"/>
      <c r="K103" s="174"/>
      <c r="L103" s="213"/>
      <c r="M103" s="174"/>
      <c r="N103" s="213"/>
      <c r="O103" s="174"/>
      <c r="P103" s="213"/>
      <c r="Q103" s="174"/>
      <c r="R103" s="213"/>
      <c r="S103" s="174"/>
      <c r="T103" s="213"/>
      <c r="U103" s="174"/>
      <c r="V103" s="213"/>
      <c r="W103" s="174"/>
      <c r="X103" s="214"/>
      <c r="Y103" s="175"/>
      <c r="Z103" s="214"/>
      <c r="AA103" s="175"/>
      <c r="AB103" s="214"/>
      <c r="AC103" s="175"/>
      <c r="AD103" s="214"/>
      <c r="AE103" s="175"/>
      <c r="AF103" s="214"/>
      <c r="AG103" s="175"/>
      <c r="AH103" s="214"/>
      <c r="AI103" s="175"/>
      <c r="AJ103" s="214"/>
      <c r="AK103" s="175"/>
      <c r="AL103" s="214"/>
      <c r="AM103" s="175"/>
      <c r="AN103" s="214"/>
      <c r="AO103" s="175"/>
      <c r="AP103" s="214"/>
      <c r="AQ103" s="175"/>
      <c r="AR103" s="214"/>
      <c r="AS103" s="175"/>
      <c r="AT103" s="214"/>
      <c r="AU103" s="175"/>
      <c r="AV103" s="214"/>
      <c r="AW103" s="175"/>
      <c r="AX103" s="214"/>
      <c r="AY103" s="175"/>
      <c r="AZ103" s="140"/>
      <c r="BA103" s="158"/>
      <c r="BB103" s="214"/>
      <c r="BC103" s="175"/>
      <c r="BD103" s="159"/>
      <c r="BE103" s="159"/>
      <c r="BF103" s="159"/>
      <c r="BG103" s="159"/>
      <c r="BH103" s="159"/>
      <c r="BI103" s="159"/>
      <c r="BJ103" s="159"/>
      <c r="BK103" s="159"/>
      <c r="BL103" s="159"/>
      <c r="BM103" s="159"/>
      <c r="BN103" s="159"/>
      <c r="BO103" s="159"/>
      <c r="BP103" s="159"/>
      <c r="BQ103" s="159"/>
      <c r="BR103" s="159"/>
      <c r="BS103" s="159"/>
      <c r="BT103" s="159"/>
      <c r="BU103" s="159"/>
      <c r="BV103" s="159"/>
      <c r="BW103" s="159"/>
      <c r="BX103" s="159"/>
      <c r="BY103" s="159"/>
      <c r="BZ103" s="159"/>
      <c r="CA103" s="159"/>
      <c r="CB103" s="159"/>
      <c r="CC103" s="159"/>
      <c r="CD103" s="159"/>
      <c r="CE103" s="159"/>
      <c r="CF103" s="159"/>
      <c r="CG103" s="159"/>
      <c r="CH103" s="159"/>
      <c r="CI103" s="159"/>
      <c r="CJ103" s="159"/>
      <c r="CK103" s="159"/>
      <c r="CL103" s="159"/>
      <c r="CM103" s="159"/>
      <c r="CN103" s="159"/>
      <c r="CO103" s="159"/>
      <c r="CP103" s="222"/>
      <c r="CQ103" s="223"/>
      <c r="CR103" s="223"/>
      <c r="CS103" s="223"/>
      <c r="CT103" s="223"/>
      <c r="CU103" s="223"/>
      <c r="CV103" s="223"/>
      <c r="CW103" s="223"/>
      <c r="CX103" s="223"/>
      <c r="CY103" s="223"/>
      <c r="CZ103" s="223"/>
      <c r="DA103" s="223"/>
      <c r="DB103" s="223"/>
      <c r="DC103" s="223"/>
      <c r="DD103" s="223"/>
      <c r="DE103" s="223"/>
      <c r="DF103" s="223"/>
      <c r="DG103" s="223"/>
      <c r="DH103" s="223"/>
      <c r="DI103" s="223"/>
      <c r="DJ103" s="223"/>
      <c r="DK103" s="223"/>
      <c r="DL103" s="159"/>
      <c r="DM103" s="159"/>
      <c r="DN103" s="159"/>
      <c r="DO103" s="159"/>
      <c r="DP103" s="159"/>
      <c r="DQ103" s="159"/>
      <c r="DR103" s="159"/>
      <c r="DS103" s="159"/>
      <c r="DT103" s="159"/>
      <c r="DU103" s="159"/>
      <c r="DV103" s="159"/>
      <c r="DW103" s="159"/>
      <c r="DX103" s="159"/>
      <c r="DY103" s="159"/>
      <c r="DZ103" s="159"/>
      <c r="EA103" s="159"/>
      <c r="EB103" s="159"/>
      <c r="EC103" s="159"/>
      <c r="ED103" s="159"/>
      <c r="EE103" s="159"/>
      <c r="EF103" s="159"/>
      <c r="EG103" s="159"/>
      <c r="EH103" s="159"/>
      <c r="EI103" s="159"/>
      <c r="EJ103" s="159"/>
      <c r="EK103" s="159"/>
    </row>
    <row r="104" spans="1:141" s="160" customFormat="1" ht="51" hidden="1" x14ac:dyDescent="0.2">
      <c r="A104" s="185" t="s">
        <v>236</v>
      </c>
      <c r="B104" s="186" t="s">
        <v>251</v>
      </c>
      <c r="C104" s="187" t="s">
        <v>252</v>
      </c>
      <c r="D104" s="189"/>
      <c r="E104" s="190"/>
      <c r="F104" s="203"/>
      <c r="G104" s="190"/>
      <c r="H104" s="189"/>
      <c r="I104" s="190"/>
      <c r="J104" s="189"/>
      <c r="K104" s="174"/>
      <c r="L104" s="213"/>
      <c r="M104" s="174"/>
      <c r="N104" s="213"/>
      <c r="O104" s="174"/>
      <c r="P104" s="213"/>
      <c r="Q104" s="174"/>
      <c r="R104" s="213"/>
      <c r="S104" s="174"/>
      <c r="T104" s="213"/>
      <c r="U104" s="174"/>
      <c r="V104" s="213"/>
      <c r="W104" s="174"/>
      <c r="X104" s="214"/>
      <c r="Y104" s="175"/>
      <c r="Z104" s="214"/>
      <c r="AA104" s="175"/>
      <c r="AB104" s="214"/>
      <c r="AC104" s="175"/>
      <c r="AD104" s="214"/>
      <c r="AE104" s="175"/>
      <c r="AF104" s="214"/>
      <c r="AG104" s="175"/>
      <c r="AH104" s="214"/>
      <c r="AI104" s="175"/>
      <c r="AJ104" s="214"/>
      <c r="AK104" s="175"/>
      <c r="AL104" s="214"/>
      <c r="AM104" s="175"/>
      <c r="AN104" s="214"/>
      <c r="AO104" s="175"/>
      <c r="AP104" s="214"/>
      <c r="AQ104" s="175"/>
      <c r="AR104" s="214"/>
      <c r="AS104" s="175"/>
      <c r="AT104" s="214"/>
      <c r="AU104" s="175"/>
      <c r="AV104" s="214"/>
      <c r="AW104" s="175"/>
      <c r="AX104" s="214"/>
      <c r="AY104" s="175"/>
      <c r="AZ104" s="140"/>
      <c r="BA104" s="158"/>
      <c r="BB104" s="214"/>
      <c r="BC104" s="175"/>
      <c r="BD104" s="159"/>
      <c r="BE104" s="159"/>
      <c r="BF104" s="159"/>
      <c r="BG104" s="159"/>
      <c r="BH104" s="159"/>
      <c r="BI104" s="159"/>
      <c r="BJ104" s="159"/>
      <c r="BK104" s="159"/>
      <c r="BL104" s="159"/>
      <c r="BM104" s="159"/>
      <c r="BN104" s="159"/>
      <c r="BO104" s="159"/>
      <c r="BP104" s="159"/>
      <c r="BQ104" s="159"/>
      <c r="BR104" s="159"/>
      <c r="BS104" s="159"/>
      <c r="BT104" s="159"/>
      <c r="BU104" s="159"/>
      <c r="BV104" s="159"/>
      <c r="BW104" s="159"/>
      <c r="BX104" s="159"/>
      <c r="BY104" s="159"/>
      <c r="BZ104" s="159"/>
      <c r="CA104" s="159"/>
      <c r="CB104" s="159"/>
      <c r="CC104" s="159"/>
      <c r="CD104" s="159"/>
      <c r="CE104" s="159"/>
      <c r="CF104" s="159"/>
      <c r="CG104" s="159"/>
      <c r="CH104" s="159"/>
      <c r="CI104" s="159"/>
      <c r="CJ104" s="159"/>
      <c r="CK104" s="159"/>
      <c r="CL104" s="159"/>
      <c r="CM104" s="159"/>
      <c r="CN104" s="159"/>
      <c r="CO104" s="159"/>
      <c r="CP104" s="222"/>
      <c r="CQ104" s="223"/>
      <c r="CR104" s="223"/>
      <c r="CS104" s="223"/>
      <c r="CT104" s="223"/>
      <c r="CU104" s="223"/>
      <c r="CV104" s="223"/>
      <c r="CW104" s="223"/>
      <c r="CX104" s="223"/>
      <c r="CY104" s="223"/>
      <c r="CZ104" s="223"/>
      <c r="DA104" s="223"/>
      <c r="DB104" s="223"/>
      <c r="DC104" s="223"/>
      <c r="DD104" s="223"/>
      <c r="DE104" s="223"/>
      <c r="DF104" s="223"/>
      <c r="DG104" s="223"/>
      <c r="DH104" s="223"/>
      <c r="DI104" s="223"/>
      <c r="DJ104" s="223"/>
      <c r="DK104" s="223"/>
      <c r="DL104" s="159"/>
      <c r="DM104" s="159"/>
      <c r="DN104" s="159"/>
      <c r="DO104" s="159"/>
      <c r="DP104" s="159"/>
      <c r="DQ104" s="159"/>
      <c r="DR104" s="159"/>
      <c r="DS104" s="159"/>
      <c r="DT104" s="159"/>
      <c r="DU104" s="159"/>
      <c r="DV104" s="159"/>
      <c r="DW104" s="159"/>
      <c r="DX104" s="159"/>
      <c r="DY104" s="159"/>
      <c r="DZ104" s="159"/>
      <c r="EA104" s="159"/>
      <c r="EB104" s="159"/>
      <c r="EC104" s="159"/>
      <c r="ED104" s="159"/>
      <c r="EE104" s="159"/>
      <c r="EF104" s="159"/>
      <c r="EG104" s="159"/>
      <c r="EH104" s="159"/>
      <c r="EI104" s="159"/>
      <c r="EJ104" s="159"/>
      <c r="EK104" s="159"/>
    </row>
    <row r="105" spans="1:141" s="160" customFormat="1" ht="63.75" hidden="1" x14ac:dyDescent="0.2">
      <c r="A105" s="185" t="s">
        <v>236</v>
      </c>
      <c r="B105" s="186" t="s">
        <v>253</v>
      </c>
      <c r="C105" s="187" t="s">
        <v>254</v>
      </c>
      <c r="D105" s="189"/>
      <c r="E105" s="190"/>
      <c r="F105" s="203"/>
      <c r="G105" s="190"/>
      <c r="H105" s="189"/>
      <c r="I105" s="190"/>
      <c r="J105" s="189"/>
      <c r="K105" s="174"/>
      <c r="L105" s="213"/>
      <c r="M105" s="174"/>
      <c r="N105" s="213"/>
      <c r="O105" s="174"/>
      <c r="P105" s="213"/>
      <c r="Q105" s="174"/>
      <c r="R105" s="213"/>
      <c r="S105" s="174"/>
      <c r="T105" s="213"/>
      <c r="U105" s="174"/>
      <c r="V105" s="213"/>
      <c r="W105" s="174"/>
      <c r="X105" s="214"/>
      <c r="Y105" s="175"/>
      <c r="Z105" s="214"/>
      <c r="AA105" s="175"/>
      <c r="AB105" s="214"/>
      <c r="AC105" s="175"/>
      <c r="AD105" s="214"/>
      <c r="AE105" s="175"/>
      <c r="AF105" s="214"/>
      <c r="AG105" s="175"/>
      <c r="AH105" s="214"/>
      <c r="AI105" s="175"/>
      <c r="AJ105" s="214"/>
      <c r="AK105" s="175"/>
      <c r="AL105" s="214"/>
      <c r="AM105" s="175"/>
      <c r="AN105" s="214"/>
      <c r="AO105" s="175"/>
      <c r="AP105" s="214"/>
      <c r="AQ105" s="175"/>
      <c r="AR105" s="214"/>
      <c r="AS105" s="175"/>
      <c r="AT105" s="214"/>
      <c r="AU105" s="175"/>
      <c r="AV105" s="214"/>
      <c r="AW105" s="175"/>
      <c r="AX105" s="214"/>
      <c r="AY105" s="175"/>
      <c r="AZ105" s="140"/>
      <c r="BA105" s="158"/>
      <c r="BB105" s="214"/>
      <c r="BC105" s="175"/>
      <c r="BD105" s="159"/>
      <c r="BE105" s="159"/>
      <c r="BF105" s="159"/>
      <c r="BG105" s="159"/>
      <c r="BH105" s="159"/>
      <c r="BI105" s="159"/>
      <c r="BJ105" s="159"/>
      <c r="BK105" s="159"/>
      <c r="BL105" s="159"/>
      <c r="BM105" s="159"/>
      <c r="BN105" s="159"/>
      <c r="BO105" s="159"/>
      <c r="BP105" s="159"/>
      <c r="BQ105" s="159"/>
      <c r="BR105" s="159"/>
      <c r="BS105" s="159"/>
      <c r="BT105" s="159"/>
      <c r="BU105" s="159"/>
      <c r="BV105" s="159"/>
      <c r="BW105" s="159"/>
      <c r="BX105" s="159"/>
      <c r="BY105" s="159"/>
      <c r="BZ105" s="159"/>
      <c r="CA105" s="159"/>
      <c r="CB105" s="159"/>
      <c r="CC105" s="159"/>
      <c r="CD105" s="159"/>
      <c r="CE105" s="159"/>
      <c r="CF105" s="159"/>
      <c r="CG105" s="159"/>
      <c r="CH105" s="159"/>
      <c r="CI105" s="159"/>
      <c r="CJ105" s="159"/>
      <c r="CK105" s="159"/>
      <c r="CL105" s="159"/>
      <c r="CM105" s="159"/>
      <c r="CN105" s="159"/>
      <c r="CO105" s="159"/>
      <c r="CP105" s="222"/>
      <c r="CQ105" s="223"/>
      <c r="CR105" s="223"/>
      <c r="CS105" s="223"/>
      <c r="CT105" s="223"/>
      <c r="CU105" s="223"/>
      <c r="CV105" s="223"/>
      <c r="CW105" s="223"/>
      <c r="CX105" s="223"/>
      <c r="CY105" s="223"/>
      <c r="CZ105" s="223"/>
      <c r="DA105" s="223"/>
      <c r="DB105" s="223"/>
      <c r="DC105" s="223"/>
      <c r="DD105" s="223"/>
      <c r="DE105" s="223"/>
      <c r="DF105" s="223"/>
      <c r="DG105" s="223"/>
      <c r="DH105" s="223"/>
      <c r="DI105" s="223"/>
      <c r="DJ105" s="223"/>
      <c r="DK105" s="223"/>
      <c r="DL105" s="159"/>
      <c r="DM105" s="159"/>
      <c r="DN105" s="159"/>
      <c r="DO105" s="159"/>
      <c r="DP105" s="159"/>
      <c r="DQ105" s="159"/>
      <c r="DR105" s="159"/>
      <c r="DS105" s="159"/>
      <c r="DT105" s="159"/>
      <c r="DU105" s="159"/>
      <c r="DV105" s="159"/>
      <c r="DW105" s="159"/>
      <c r="DX105" s="159"/>
      <c r="DY105" s="159"/>
      <c r="DZ105" s="159"/>
      <c r="EA105" s="159"/>
      <c r="EB105" s="159"/>
      <c r="EC105" s="159"/>
      <c r="ED105" s="159"/>
      <c r="EE105" s="159"/>
      <c r="EF105" s="159"/>
      <c r="EG105" s="159"/>
      <c r="EH105" s="159"/>
      <c r="EI105" s="159"/>
      <c r="EJ105" s="159"/>
      <c r="EK105" s="159"/>
    </row>
    <row r="106" spans="1:141" s="160" customFormat="1" ht="63.75" hidden="1" x14ac:dyDescent="0.2">
      <c r="A106" s="185" t="s">
        <v>236</v>
      </c>
      <c r="B106" s="186" t="s">
        <v>255</v>
      </c>
      <c r="C106" s="187" t="s">
        <v>256</v>
      </c>
      <c r="D106" s="189"/>
      <c r="E106" s="190"/>
      <c r="F106" s="203"/>
      <c r="G106" s="190"/>
      <c r="H106" s="189"/>
      <c r="I106" s="190"/>
      <c r="J106" s="189"/>
      <c r="K106" s="174"/>
      <c r="L106" s="213"/>
      <c r="M106" s="174"/>
      <c r="N106" s="213"/>
      <c r="O106" s="174"/>
      <c r="P106" s="213"/>
      <c r="Q106" s="174"/>
      <c r="R106" s="213"/>
      <c r="S106" s="174"/>
      <c r="T106" s="213"/>
      <c r="U106" s="174"/>
      <c r="V106" s="213"/>
      <c r="W106" s="174"/>
      <c r="X106" s="214"/>
      <c r="Y106" s="175"/>
      <c r="Z106" s="214"/>
      <c r="AA106" s="175"/>
      <c r="AB106" s="214"/>
      <c r="AC106" s="175"/>
      <c r="AD106" s="214"/>
      <c r="AE106" s="175"/>
      <c r="AF106" s="214"/>
      <c r="AG106" s="175"/>
      <c r="AH106" s="214"/>
      <c r="AI106" s="175"/>
      <c r="AJ106" s="214"/>
      <c r="AK106" s="175"/>
      <c r="AL106" s="214"/>
      <c r="AM106" s="175"/>
      <c r="AN106" s="214"/>
      <c r="AO106" s="175"/>
      <c r="AP106" s="214"/>
      <c r="AQ106" s="175"/>
      <c r="AR106" s="214"/>
      <c r="AS106" s="175"/>
      <c r="AT106" s="214"/>
      <c r="AU106" s="175"/>
      <c r="AV106" s="214"/>
      <c r="AW106" s="175"/>
      <c r="AX106" s="214"/>
      <c r="AY106" s="175"/>
      <c r="AZ106" s="140"/>
      <c r="BA106" s="158"/>
      <c r="BB106" s="214"/>
      <c r="BC106" s="175"/>
      <c r="BD106" s="159"/>
      <c r="BE106" s="159"/>
      <c r="BF106" s="159"/>
      <c r="BG106" s="159"/>
      <c r="BH106" s="159"/>
      <c r="BI106" s="159"/>
      <c r="BJ106" s="159"/>
      <c r="BK106" s="159"/>
      <c r="BL106" s="159"/>
      <c r="BM106" s="159"/>
      <c r="BN106" s="159"/>
      <c r="BO106" s="159"/>
      <c r="BP106" s="159"/>
      <c r="BQ106" s="159"/>
      <c r="BR106" s="159"/>
      <c r="BS106" s="159"/>
      <c r="BT106" s="159"/>
      <c r="BU106" s="159"/>
      <c r="BV106" s="159"/>
      <c r="BW106" s="159"/>
      <c r="BX106" s="159"/>
      <c r="BY106" s="159"/>
      <c r="BZ106" s="159"/>
      <c r="CA106" s="159"/>
      <c r="CB106" s="159"/>
      <c r="CC106" s="159"/>
      <c r="CD106" s="159"/>
      <c r="CE106" s="159"/>
      <c r="CF106" s="159"/>
      <c r="CG106" s="159"/>
      <c r="CH106" s="159"/>
      <c r="CI106" s="159"/>
      <c r="CJ106" s="159"/>
      <c r="CK106" s="159"/>
      <c r="CL106" s="159"/>
      <c r="CM106" s="159"/>
      <c r="CN106" s="159"/>
      <c r="CO106" s="159"/>
      <c r="CP106" s="222"/>
      <c r="CQ106" s="223"/>
      <c r="CR106" s="223"/>
      <c r="CS106" s="223"/>
      <c r="CT106" s="223"/>
      <c r="CU106" s="223"/>
      <c r="CV106" s="223"/>
      <c r="CW106" s="223"/>
      <c r="CX106" s="223"/>
      <c r="CY106" s="223"/>
      <c r="CZ106" s="223"/>
      <c r="DA106" s="223"/>
      <c r="DB106" s="223"/>
      <c r="DC106" s="223"/>
      <c r="DD106" s="223"/>
      <c r="DE106" s="223"/>
      <c r="DF106" s="223"/>
      <c r="DG106" s="223"/>
      <c r="DH106" s="223"/>
      <c r="DI106" s="223"/>
      <c r="DJ106" s="223"/>
      <c r="DK106" s="223"/>
      <c r="DL106" s="159"/>
      <c r="DM106" s="159"/>
      <c r="DN106" s="159"/>
      <c r="DO106" s="159"/>
      <c r="DP106" s="159"/>
      <c r="DQ106" s="159"/>
      <c r="DR106" s="159"/>
      <c r="DS106" s="159"/>
      <c r="DT106" s="159"/>
      <c r="DU106" s="159"/>
      <c r="DV106" s="159"/>
      <c r="DW106" s="159"/>
      <c r="DX106" s="159"/>
      <c r="DY106" s="159"/>
      <c r="DZ106" s="159"/>
      <c r="EA106" s="159"/>
      <c r="EB106" s="159"/>
      <c r="EC106" s="159"/>
      <c r="ED106" s="159"/>
      <c r="EE106" s="159"/>
      <c r="EF106" s="159"/>
      <c r="EG106" s="159"/>
      <c r="EH106" s="159"/>
      <c r="EI106" s="159"/>
      <c r="EJ106" s="159"/>
      <c r="EK106" s="159"/>
    </row>
    <row r="107" spans="1:141" s="160" customFormat="1" ht="63.75" hidden="1" x14ac:dyDescent="0.2">
      <c r="A107" s="185" t="s">
        <v>236</v>
      </c>
      <c r="B107" s="186" t="s">
        <v>257</v>
      </c>
      <c r="C107" s="187" t="s">
        <v>258</v>
      </c>
      <c r="D107" s="189"/>
      <c r="E107" s="190"/>
      <c r="F107" s="203"/>
      <c r="G107" s="190"/>
      <c r="H107" s="189"/>
      <c r="I107" s="190"/>
      <c r="J107" s="189"/>
      <c r="K107" s="174"/>
      <c r="L107" s="213"/>
      <c r="M107" s="174"/>
      <c r="N107" s="213"/>
      <c r="O107" s="174"/>
      <c r="P107" s="213"/>
      <c r="Q107" s="174"/>
      <c r="R107" s="213"/>
      <c r="S107" s="174"/>
      <c r="T107" s="213"/>
      <c r="U107" s="174"/>
      <c r="V107" s="213"/>
      <c r="W107" s="174"/>
      <c r="X107" s="214"/>
      <c r="Y107" s="175"/>
      <c r="Z107" s="214"/>
      <c r="AA107" s="175"/>
      <c r="AB107" s="214"/>
      <c r="AC107" s="175"/>
      <c r="AD107" s="214"/>
      <c r="AE107" s="175"/>
      <c r="AF107" s="214"/>
      <c r="AG107" s="175"/>
      <c r="AH107" s="214"/>
      <c r="AI107" s="175"/>
      <c r="AJ107" s="214"/>
      <c r="AK107" s="175"/>
      <c r="AL107" s="214"/>
      <c r="AM107" s="175"/>
      <c r="AN107" s="214"/>
      <c r="AO107" s="175"/>
      <c r="AP107" s="214"/>
      <c r="AQ107" s="175"/>
      <c r="AR107" s="214"/>
      <c r="AS107" s="175"/>
      <c r="AT107" s="214"/>
      <c r="AU107" s="175"/>
      <c r="AV107" s="214"/>
      <c r="AW107" s="175"/>
      <c r="AX107" s="214"/>
      <c r="AY107" s="175"/>
      <c r="AZ107" s="140"/>
      <c r="BA107" s="158"/>
      <c r="BB107" s="214"/>
      <c r="BC107" s="175"/>
      <c r="BD107" s="159"/>
      <c r="BE107" s="159"/>
      <c r="BF107" s="159"/>
      <c r="BG107" s="159"/>
      <c r="BH107" s="159"/>
      <c r="BI107" s="159"/>
      <c r="BJ107" s="159"/>
      <c r="BK107" s="159"/>
      <c r="BL107" s="159"/>
      <c r="BM107" s="159"/>
      <c r="BN107" s="159"/>
      <c r="BO107" s="159"/>
      <c r="BP107" s="159"/>
      <c r="BQ107" s="159"/>
      <c r="BR107" s="159"/>
      <c r="BS107" s="159"/>
      <c r="BT107" s="159"/>
      <c r="BU107" s="159"/>
      <c r="BV107" s="159"/>
      <c r="BW107" s="159"/>
      <c r="BX107" s="159"/>
      <c r="BY107" s="159"/>
      <c r="BZ107" s="159"/>
      <c r="CA107" s="159"/>
      <c r="CB107" s="159"/>
      <c r="CC107" s="159"/>
      <c r="CD107" s="159"/>
      <c r="CE107" s="159"/>
      <c r="CF107" s="159"/>
      <c r="CG107" s="159"/>
      <c r="CH107" s="159"/>
      <c r="CI107" s="159"/>
      <c r="CJ107" s="159"/>
      <c r="CK107" s="159"/>
      <c r="CL107" s="159"/>
      <c r="CM107" s="159"/>
      <c r="CN107" s="159"/>
      <c r="CO107" s="159"/>
      <c r="CP107" s="222"/>
      <c r="CQ107" s="223"/>
      <c r="CR107" s="223"/>
      <c r="CS107" s="223"/>
      <c r="CT107" s="223"/>
      <c r="CU107" s="223"/>
      <c r="CV107" s="223"/>
      <c r="CW107" s="223"/>
      <c r="CX107" s="223"/>
      <c r="CY107" s="223"/>
      <c r="CZ107" s="223"/>
      <c r="DA107" s="223"/>
      <c r="DB107" s="223"/>
      <c r="DC107" s="223"/>
      <c r="DD107" s="223"/>
      <c r="DE107" s="223"/>
      <c r="DF107" s="223"/>
      <c r="DG107" s="223"/>
      <c r="DH107" s="223"/>
      <c r="DI107" s="223"/>
      <c r="DJ107" s="223"/>
      <c r="DK107" s="223"/>
      <c r="DL107" s="159"/>
      <c r="DM107" s="159"/>
      <c r="DN107" s="159"/>
      <c r="DO107" s="159"/>
      <c r="DP107" s="159"/>
      <c r="DQ107" s="159"/>
      <c r="DR107" s="159"/>
      <c r="DS107" s="159"/>
      <c r="DT107" s="159"/>
      <c r="DU107" s="159"/>
      <c r="DV107" s="159"/>
      <c r="DW107" s="159"/>
      <c r="DX107" s="159"/>
      <c r="DY107" s="159"/>
      <c r="DZ107" s="159"/>
      <c r="EA107" s="159"/>
      <c r="EB107" s="159"/>
      <c r="EC107" s="159"/>
      <c r="ED107" s="159"/>
      <c r="EE107" s="159"/>
      <c r="EF107" s="159"/>
      <c r="EG107" s="159"/>
      <c r="EH107" s="159"/>
      <c r="EI107" s="159"/>
      <c r="EJ107" s="159"/>
      <c r="EK107" s="159"/>
    </row>
    <row r="108" spans="1:141" s="160" customFormat="1" ht="63.75" hidden="1" x14ac:dyDescent="0.2">
      <c r="A108" s="185" t="s">
        <v>236</v>
      </c>
      <c r="B108" s="186" t="s">
        <v>259</v>
      </c>
      <c r="C108" s="187" t="s">
        <v>260</v>
      </c>
      <c r="D108" s="189"/>
      <c r="E108" s="190"/>
      <c r="F108" s="203"/>
      <c r="G108" s="190"/>
      <c r="H108" s="189"/>
      <c r="I108" s="190"/>
      <c r="J108" s="189"/>
      <c r="K108" s="174"/>
      <c r="L108" s="213"/>
      <c r="M108" s="174"/>
      <c r="N108" s="213"/>
      <c r="O108" s="174"/>
      <c r="P108" s="213"/>
      <c r="Q108" s="174"/>
      <c r="R108" s="213"/>
      <c r="S108" s="174"/>
      <c r="T108" s="213"/>
      <c r="U108" s="174"/>
      <c r="V108" s="213"/>
      <c r="W108" s="174"/>
      <c r="X108" s="214"/>
      <c r="Y108" s="175"/>
      <c r="Z108" s="214"/>
      <c r="AA108" s="175"/>
      <c r="AB108" s="214"/>
      <c r="AC108" s="175"/>
      <c r="AD108" s="214"/>
      <c r="AE108" s="175"/>
      <c r="AF108" s="214"/>
      <c r="AG108" s="175"/>
      <c r="AH108" s="214"/>
      <c r="AI108" s="175"/>
      <c r="AJ108" s="214"/>
      <c r="AK108" s="175"/>
      <c r="AL108" s="214"/>
      <c r="AM108" s="175"/>
      <c r="AN108" s="214"/>
      <c r="AO108" s="175"/>
      <c r="AP108" s="214"/>
      <c r="AQ108" s="175"/>
      <c r="AR108" s="214"/>
      <c r="AS108" s="175"/>
      <c r="AT108" s="214"/>
      <c r="AU108" s="175"/>
      <c r="AV108" s="214"/>
      <c r="AW108" s="175"/>
      <c r="AX108" s="214"/>
      <c r="AY108" s="175"/>
      <c r="AZ108" s="140"/>
      <c r="BA108" s="158"/>
      <c r="BB108" s="214"/>
      <c r="BC108" s="175"/>
      <c r="BD108" s="159"/>
      <c r="BE108" s="159"/>
      <c r="BF108" s="159"/>
      <c r="BG108" s="159"/>
      <c r="BH108" s="159"/>
      <c r="BI108" s="159"/>
      <c r="BJ108" s="159"/>
      <c r="BK108" s="159"/>
      <c r="BL108" s="159"/>
      <c r="BM108" s="159"/>
      <c r="BN108" s="159"/>
      <c r="BO108" s="159"/>
      <c r="BP108" s="159"/>
      <c r="BQ108" s="159"/>
      <c r="BR108" s="159"/>
      <c r="BS108" s="159"/>
      <c r="BT108" s="159"/>
      <c r="BU108" s="159"/>
      <c r="BV108" s="159"/>
      <c r="BW108" s="159"/>
      <c r="BX108" s="159"/>
      <c r="BY108" s="159"/>
      <c r="BZ108" s="159"/>
      <c r="CA108" s="159"/>
      <c r="CB108" s="159"/>
      <c r="CC108" s="159"/>
      <c r="CD108" s="159"/>
      <c r="CE108" s="159"/>
      <c r="CF108" s="159"/>
      <c r="CG108" s="159"/>
      <c r="CH108" s="159"/>
      <c r="CI108" s="159"/>
      <c r="CJ108" s="159"/>
      <c r="CK108" s="159"/>
      <c r="CL108" s="159"/>
      <c r="CM108" s="159"/>
      <c r="CN108" s="159"/>
      <c r="CO108" s="159"/>
      <c r="CP108" s="222"/>
      <c r="CQ108" s="223"/>
      <c r="CR108" s="223"/>
      <c r="CS108" s="223"/>
      <c r="CT108" s="223"/>
      <c r="CU108" s="223"/>
      <c r="CV108" s="223"/>
      <c r="CW108" s="223"/>
      <c r="CX108" s="223"/>
      <c r="CY108" s="223"/>
      <c r="CZ108" s="223"/>
      <c r="DA108" s="223"/>
      <c r="DB108" s="223"/>
      <c r="DC108" s="223"/>
      <c r="DD108" s="223"/>
      <c r="DE108" s="223"/>
      <c r="DF108" s="223"/>
      <c r="DG108" s="223"/>
      <c r="DH108" s="223"/>
      <c r="DI108" s="223"/>
      <c r="DJ108" s="223"/>
      <c r="DK108" s="223"/>
      <c r="DL108" s="159"/>
      <c r="DM108" s="159"/>
      <c r="DN108" s="159"/>
      <c r="DO108" s="159"/>
      <c r="DP108" s="159"/>
      <c r="DQ108" s="159"/>
      <c r="DR108" s="159"/>
      <c r="DS108" s="159"/>
      <c r="DT108" s="159"/>
      <c r="DU108" s="159"/>
      <c r="DV108" s="159"/>
      <c r="DW108" s="159"/>
      <c r="DX108" s="159"/>
      <c r="DY108" s="159"/>
      <c r="DZ108" s="159"/>
      <c r="EA108" s="159"/>
      <c r="EB108" s="159"/>
      <c r="EC108" s="159"/>
      <c r="ED108" s="159"/>
      <c r="EE108" s="159"/>
      <c r="EF108" s="159"/>
      <c r="EG108" s="159"/>
      <c r="EH108" s="159"/>
      <c r="EI108" s="159"/>
      <c r="EJ108" s="159"/>
      <c r="EK108" s="159"/>
    </row>
    <row r="109" spans="1:141" s="160" customFormat="1" ht="63.75" hidden="1" x14ac:dyDescent="0.2">
      <c r="A109" s="185" t="s">
        <v>236</v>
      </c>
      <c r="B109" s="186" t="s">
        <v>261</v>
      </c>
      <c r="C109" s="187" t="s">
        <v>262</v>
      </c>
      <c r="D109" s="189"/>
      <c r="E109" s="190"/>
      <c r="F109" s="203"/>
      <c r="G109" s="190"/>
      <c r="H109" s="189"/>
      <c r="I109" s="190"/>
      <c r="J109" s="189"/>
      <c r="K109" s="174"/>
      <c r="L109" s="213"/>
      <c r="M109" s="174"/>
      <c r="N109" s="213"/>
      <c r="O109" s="174"/>
      <c r="P109" s="213"/>
      <c r="Q109" s="174"/>
      <c r="R109" s="213"/>
      <c r="S109" s="174"/>
      <c r="T109" s="213"/>
      <c r="U109" s="174"/>
      <c r="V109" s="213"/>
      <c r="W109" s="174"/>
      <c r="X109" s="214"/>
      <c r="Y109" s="175"/>
      <c r="Z109" s="214"/>
      <c r="AA109" s="175"/>
      <c r="AB109" s="214"/>
      <c r="AC109" s="175"/>
      <c r="AD109" s="214"/>
      <c r="AE109" s="175"/>
      <c r="AF109" s="214"/>
      <c r="AG109" s="175"/>
      <c r="AH109" s="214"/>
      <c r="AI109" s="175"/>
      <c r="AJ109" s="214"/>
      <c r="AK109" s="175"/>
      <c r="AL109" s="214"/>
      <c r="AM109" s="175"/>
      <c r="AN109" s="214"/>
      <c r="AO109" s="175"/>
      <c r="AP109" s="214"/>
      <c r="AQ109" s="175"/>
      <c r="AR109" s="214"/>
      <c r="AS109" s="175"/>
      <c r="AT109" s="214"/>
      <c r="AU109" s="175"/>
      <c r="AV109" s="214"/>
      <c r="AW109" s="175"/>
      <c r="AX109" s="214"/>
      <c r="AY109" s="175"/>
      <c r="AZ109" s="140"/>
      <c r="BA109" s="158"/>
      <c r="BB109" s="214"/>
      <c r="BC109" s="175"/>
      <c r="BD109" s="159"/>
      <c r="BE109" s="159"/>
      <c r="BF109" s="159"/>
      <c r="BG109" s="159"/>
      <c r="BH109" s="159"/>
      <c r="BI109" s="159"/>
      <c r="BJ109" s="159"/>
      <c r="BK109" s="159"/>
      <c r="BL109" s="159"/>
      <c r="BM109" s="159"/>
      <c r="BN109" s="159"/>
      <c r="BO109" s="159"/>
      <c r="BP109" s="159"/>
      <c r="BQ109" s="159"/>
      <c r="BR109" s="159"/>
      <c r="BS109" s="159"/>
      <c r="BT109" s="159"/>
      <c r="BU109" s="159"/>
      <c r="BV109" s="159"/>
      <c r="BW109" s="159"/>
      <c r="BX109" s="159"/>
      <c r="BY109" s="159"/>
      <c r="BZ109" s="159"/>
      <c r="CA109" s="159"/>
      <c r="CB109" s="159"/>
      <c r="CC109" s="159"/>
      <c r="CD109" s="159"/>
      <c r="CE109" s="159"/>
      <c r="CF109" s="159"/>
      <c r="CG109" s="159"/>
      <c r="CH109" s="159"/>
      <c r="CI109" s="159"/>
      <c r="CJ109" s="159"/>
      <c r="CK109" s="159"/>
      <c r="CL109" s="159"/>
      <c r="CM109" s="159"/>
      <c r="CN109" s="159"/>
      <c r="CO109" s="159"/>
      <c r="CP109" s="222"/>
      <c r="CQ109" s="223"/>
      <c r="CR109" s="223"/>
      <c r="CS109" s="223"/>
      <c r="CT109" s="223"/>
      <c r="CU109" s="223"/>
      <c r="CV109" s="223"/>
      <c r="CW109" s="223"/>
      <c r="CX109" s="223"/>
      <c r="CY109" s="223"/>
      <c r="CZ109" s="223"/>
      <c r="DA109" s="223"/>
      <c r="DB109" s="223"/>
      <c r="DC109" s="223"/>
      <c r="DD109" s="223"/>
      <c r="DE109" s="223"/>
      <c r="DF109" s="223"/>
      <c r="DG109" s="223"/>
      <c r="DH109" s="223"/>
      <c r="DI109" s="223"/>
      <c r="DJ109" s="223"/>
      <c r="DK109" s="223"/>
      <c r="DL109" s="159"/>
      <c r="DM109" s="159"/>
      <c r="DN109" s="159"/>
      <c r="DO109" s="159"/>
      <c r="DP109" s="159"/>
      <c r="DQ109" s="159"/>
      <c r="DR109" s="159"/>
      <c r="DS109" s="159"/>
      <c r="DT109" s="159"/>
      <c r="DU109" s="159"/>
      <c r="DV109" s="159"/>
      <c r="DW109" s="159"/>
      <c r="DX109" s="159"/>
      <c r="DY109" s="159"/>
      <c r="DZ109" s="159"/>
      <c r="EA109" s="159"/>
      <c r="EB109" s="159"/>
      <c r="EC109" s="159"/>
      <c r="ED109" s="159"/>
      <c r="EE109" s="159"/>
      <c r="EF109" s="159"/>
      <c r="EG109" s="159"/>
      <c r="EH109" s="159"/>
      <c r="EI109" s="159"/>
      <c r="EJ109" s="159"/>
      <c r="EK109" s="159"/>
    </row>
    <row r="110" spans="1:141" s="168" customFormat="1" ht="38.25" x14ac:dyDescent="0.2">
      <c r="A110" s="161" t="s">
        <v>263</v>
      </c>
      <c r="B110" s="162" t="s">
        <v>264</v>
      </c>
      <c r="C110" s="163" t="s">
        <v>98</v>
      </c>
      <c r="D110" s="164">
        <v>0</v>
      </c>
      <c r="E110" s="163" t="s">
        <v>98</v>
      </c>
      <c r="F110" s="164">
        <v>0</v>
      </c>
      <c r="G110" s="163" t="s">
        <v>98</v>
      </c>
      <c r="H110" s="164">
        <v>0</v>
      </c>
      <c r="I110" s="163" t="s">
        <v>98</v>
      </c>
      <c r="J110" s="164">
        <v>0</v>
      </c>
      <c r="K110" s="163" t="s">
        <v>98</v>
      </c>
      <c r="L110" s="164">
        <v>0</v>
      </c>
      <c r="M110" s="163" t="s">
        <v>98</v>
      </c>
      <c r="N110" s="164">
        <v>0</v>
      </c>
      <c r="O110" s="163" t="s">
        <v>98</v>
      </c>
      <c r="P110" s="164">
        <v>0</v>
      </c>
      <c r="Q110" s="163" t="s">
        <v>98</v>
      </c>
      <c r="R110" s="164">
        <v>0</v>
      </c>
      <c r="S110" s="163" t="s">
        <v>98</v>
      </c>
      <c r="T110" s="164">
        <v>0</v>
      </c>
      <c r="U110" s="163" t="s">
        <v>98</v>
      </c>
      <c r="V110" s="164">
        <v>0</v>
      </c>
      <c r="W110" s="163" t="s">
        <v>98</v>
      </c>
      <c r="X110" s="165">
        <v>0</v>
      </c>
      <c r="Y110" s="165" t="s">
        <v>98</v>
      </c>
      <c r="Z110" s="165">
        <v>0</v>
      </c>
      <c r="AA110" s="165" t="s">
        <v>98</v>
      </c>
      <c r="AB110" s="165">
        <v>0</v>
      </c>
      <c r="AC110" s="165" t="s">
        <v>98</v>
      </c>
      <c r="AD110" s="165">
        <v>0</v>
      </c>
      <c r="AE110" s="165" t="s">
        <v>98</v>
      </c>
      <c r="AF110" s="165">
        <v>0</v>
      </c>
      <c r="AG110" s="165" t="s">
        <v>98</v>
      </c>
      <c r="AH110" s="165">
        <v>0</v>
      </c>
      <c r="AI110" s="165" t="s">
        <v>98</v>
      </c>
      <c r="AJ110" s="165">
        <v>0</v>
      </c>
      <c r="AK110" s="165" t="s">
        <v>98</v>
      </c>
      <c r="AL110" s="165">
        <v>0</v>
      </c>
      <c r="AM110" s="165" t="s">
        <v>98</v>
      </c>
      <c r="AN110" s="165">
        <v>0</v>
      </c>
      <c r="AO110" s="165" t="s">
        <v>98</v>
      </c>
      <c r="AP110" s="165">
        <v>0</v>
      </c>
      <c r="AQ110" s="165" t="s">
        <v>98</v>
      </c>
      <c r="AR110" s="165">
        <v>0</v>
      </c>
      <c r="AS110" s="165" t="s">
        <v>98</v>
      </c>
      <c r="AT110" s="165">
        <v>0</v>
      </c>
      <c r="AU110" s="165" t="s">
        <v>98</v>
      </c>
      <c r="AV110" s="165">
        <v>0</v>
      </c>
      <c r="AW110" s="165" t="s">
        <v>98</v>
      </c>
      <c r="AX110" s="165" t="s">
        <v>98</v>
      </c>
      <c r="AY110" s="165">
        <v>0</v>
      </c>
      <c r="AZ110" s="140">
        <f>'2'!AL108</f>
        <v>0</v>
      </c>
      <c r="BA110" s="165">
        <v>0</v>
      </c>
      <c r="BB110" s="165">
        <v>0</v>
      </c>
      <c r="BC110" s="165" t="s">
        <v>98</v>
      </c>
      <c r="BD110" s="167"/>
      <c r="BE110" s="167"/>
      <c r="BF110" s="167"/>
      <c r="BG110" s="167"/>
      <c r="BH110" s="167"/>
      <c r="BI110" s="167"/>
      <c r="BJ110" s="167"/>
      <c r="BK110" s="167"/>
      <c r="BL110" s="167"/>
      <c r="BM110" s="167"/>
      <c r="BN110" s="167"/>
      <c r="BO110" s="167"/>
      <c r="BP110" s="167"/>
      <c r="BQ110" s="167"/>
      <c r="BR110" s="167"/>
      <c r="BS110" s="167"/>
      <c r="BT110" s="167"/>
      <c r="BU110" s="167"/>
      <c r="BV110" s="167"/>
      <c r="BW110" s="167"/>
      <c r="BX110" s="167"/>
      <c r="BY110" s="167"/>
      <c r="BZ110" s="167"/>
      <c r="CA110" s="167"/>
      <c r="CB110" s="167"/>
      <c r="CC110" s="167"/>
      <c r="CD110" s="167"/>
      <c r="CE110" s="167"/>
      <c r="CF110" s="167"/>
      <c r="CG110" s="167"/>
      <c r="CH110" s="167"/>
      <c r="CI110" s="167"/>
      <c r="CJ110" s="167"/>
      <c r="CK110" s="167"/>
      <c r="CL110" s="167"/>
      <c r="CM110" s="167"/>
      <c r="CN110" s="167"/>
      <c r="CO110" s="167"/>
      <c r="CP110" s="224"/>
      <c r="CQ110" s="225"/>
      <c r="CR110" s="225"/>
      <c r="CS110" s="225"/>
      <c r="CT110" s="225"/>
      <c r="CU110" s="225"/>
      <c r="CV110" s="225"/>
      <c r="CW110" s="225"/>
      <c r="CX110" s="225"/>
      <c r="CY110" s="225"/>
      <c r="CZ110" s="225"/>
      <c r="DA110" s="225"/>
      <c r="DB110" s="225"/>
      <c r="DC110" s="225"/>
      <c r="DD110" s="225"/>
      <c r="DE110" s="225"/>
      <c r="DF110" s="225"/>
      <c r="DG110" s="225"/>
      <c r="DH110" s="225"/>
      <c r="DI110" s="225"/>
      <c r="DJ110" s="225"/>
      <c r="DK110" s="225"/>
      <c r="DL110" s="167"/>
      <c r="DM110" s="167"/>
      <c r="DN110" s="167"/>
      <c r="DO110" s="167"/>
      <c r="DP110" s="167"/>
      <c r="DQ110" s="167"/>
      <c r="DR110" s="167"/>
      <c r="DS110" s="167"/>
      <c r="DT110" s="167"/>
      <c r="DU110" s="167"/>
      <c r="DV110" s="167"/>
      <c r="DW110" s="167"/>
      <c r="DX110" s="167"/>
      <c r="DY110" s="167"/>
      <c r="DZ110" s="167"/>
      <c r="EA110" s="167"/>
      <c r="EB110" s="167"/>
      <c r="EC110" s="167"/>
      <c r="ED110" s="167"/>
      <c r="EE110" s="167"/>
      <c r="EF110" s="167"/>
      <c r="EG110" s="167"/>
      <c r="EH110" s="167"/>
      <c r="EI110" s="167"/>
      <c r="EJ110" s="167"/>
      <c r="EK110" s="167"/>
    </row>
    <row r="111" spans="1:141" s="168" customFormat="1" ht="25.5" x14ac:dyDescent="0.2">
      <c r="A111" s="161" t="s">
        <v>265</v>
      </c>
      <c r="B111" s="162" t="s">
        <v>266</v>
      </c>
      <c r="C111" s="163" t="s">
        <v>98</v>
      </c>
      <c r="D111" s="164">
        <f>SUM(D112:D122)</f>
        <v>0</v>
      </c>
      <c r="E111" s="163" t="s">
        <v>98</v>
      </c>
      <c r="F111" s="164">
        <f>SUM(F112:F122)</f>
        <v>0</v>
      </c>
      <c r="G111" s="163" t="s">
        <v>98</v>
      </c>
      <c r="H111" s="164">
        <f>SUM(H112:H122)</f>
        <v>0</v>
      </c>
      <c r="I111" s="163" t="s">
        <v>98</v>
      </c>
      <c r="J111" s="164">
        <f>SUM(J112:J122)</f>
        <v>0</v>
      </c>
      <c r="K111" s="163" t="s">
        <v>98</v>
      </c>
      <c r="L111" s="164">
        <f>SUM(L112:L122)</f>
        <v>0</v>
      </c>
      <c r="M111" s="163" t="s">
        <v>98</v>
      </c>
      <c r="N111" s="164">
        <f>SUM(N112:N122)</f>
        <v>0</v>
      </c>
      <c r="O111" s="163" t="s">
        <v>98</v>
      </c>
      <c r="P111" s="164">
        <f>SUM(P112:P122)</f>
        <v>0</v>
      </c>
      <c r="Q111" s="163" t="s">
        <v>98</v>
      </c>
      <c r="R111" s="164">
        <f>SUM(R112:R122)</f>
        <v>0</v>
      </c>
      <c r="S111" s="163" t="s">
        <v>98</v>
      </c>
      <c r="T111" s="164">
        <f>SUM(T112:T122)</f>
        <v>0</v>
      </c>
      <c r="U111" s="163" t="s">
        <v>98</v>
      </c>
      <c r="V111" s="164">
        <f>SUM(V112:V122)</f>
        <v>0</v>
      </c>
      <c r="W111" s="163" t="s">
        <v>98</v>
      </c>
      <c r="X111" s="165">
        <f>SUM(X112:X122)</f>
        <v>0</v>
      </c>
      <c r="Y111" s="165" t="s">
        <v>98</v>
      </c>
      <c r="Z111" s="165">
        <f>SUM(Z112:Z122)</f>
        <v>0</v>
      </c>
      <c r="AA111" s="165" t="s">
        <v>98</v>
      </c>
      <c r="AB111" s="165">
        <f>SUM(AB112:AB122)</f>
        <v>0</v>
      </c>
      <c r="AC111" s="165" t="s">
        <v>98</v>
      </c>
      <c r="AD111" s="165">
        <f>SUM(AD112:AD122)</f>
        <v>0</v>
      </c>
      <c r="AE111" s="165" t="s">
        <v>98</v>
      </c>
      <c r="AF111" s="165">
        <f>SUM(AF112:AF122)</f>
        <v>0</v>
      </c>
      <c r="AG111" s="165" t="s">
        <v>98</v>
      </c>
      <c r="AH111" s="165">
        <f>SUM(AH112:AH122)</f>
        <v>0</v>
      </c>
      <c r="AI111" s="165" t="s">
        <v>98</v>
      </c>
      <c r="AJ111" s="165">
        <f>SUM(AJ112:AJ122)</f>
        <v>0</v>
      </c>
      <c r="AK111" s="165" t="s">
        <v>98</v>
      </c>
      <c r="AL111" s="165">
        <f>SUM(AL112:AL122)</f>
        <v>0</v>
      </c>
      <c r="AM111" s="165" t="s">
        <v>98</v>
      </c>
      <c r="AN111" s="165">
        <f>SUM(AN112:AN122)</f>
        <v>0</v>
      </c>
      <c r="AO111" s="165" t="s">
        <v>98</v>
      </c>
      <c r="AP111" s="165">
        <f>SUM(AP112:AP122)</f>
        <v>0</v>
      </c>
      <c r="AQ111" s="165" t="s">
        <v>98</v>
      </c>
      <c r="AR111" s="165">
        <f>SUM(AR112:AR122)</f>
        <v>0</v>
      </c>
      <c r="AS111" s="165" t="s">
        <v>98</v>
      </c>
      <c r="AT111" s="165">
        <f>SUM(AT112:AT122)</f>
        <v>0</v>
      </c>
      <c r="AU111" s="165" t="s">
        <v>98</v>
      </c>
      <c r="AV111" s="165">
        <f>SUM(AV112:AV122)</f>
        <v>0</v>
      </c>
      <c r="AW111" s="165" t="s">
        <v>98</v>
      </c>
      <c r="AX111" s="165">
        <v>1.64256</v>
      </c>
      <c r="AY111" s="165">
        <v>0</v>
      </c>
      <c r="AZ111" s="140">
        <f>'2'!AL109</f>
        <v>10.113609515</v>
      </c>
      <c r="BA111" s="165">
        <v>0</v>
      </c>
      <c r="BB111" s="165">
        <f>SUM(BB112:BB122)</f>
        <v>0</v>
      </c>
      <c r="BC111" s="165" t="s">
        <v>98</v>
      </c>
      <c r="BD111" s="167"/>
      <c r="BE111" s="167"/>
      <c r="BF111" s="167"/>
      <c r="BG111" s="167"/>
      <c r="BH111" s="167"/>
      <c r="BI111" s="167"/>
      <c r="BJ111" s="167"/>
      <c r="BK111" s="167"/>
      <c r="BL111" s="167"/>
      <c r="BM111" s="167"/>
      <c r="BN111" s="167"/>
      <c r="BO111" s="167"/>
      <c r="BP111" s="167"/>
      <c r="BQ111" s="167"/>
      <c r="BR111" s="167"/>
      <c r="BS111" s="167"/>
      <c r="BT111" s="167"/>
      <c r="BU111" s="167"/>
      <c r="BV111" s="167"/>
      <c r="BW111" s="167"/>
      <c r="BX111" s="167"/>
      <c r="BY111" s="167"/>
      <c r="BZ111" s="167"/>
      <c r="CA111" s="167"/>
      <c r="CB111" s="167"/>
      <c r="CC111" s="167"/>
      <c r="CD111" s="167"/>
      <c r="CE111" s="167"/>
      <c r="CF111" s="167"/>
      <c r="CG111" s="167"/>
      <c r="CH111" s="167"/>
      <c r="CI111" s="167"/>
      <c r="CJ111" s="167"/>
      <c r="CK111" s="167"/>
      <c r="CL111" s="167"/>
      <c r="CM111" s="167"/>
      <c r="CN111" s="167"/>
      <c r="CO111" s="167"/>
      <c r="CP111" s="224"/>
      <c r="CQ111" s="225"/>
      <c r="CR111" s="225"/>
      <c r="CS111" s="225"/>
      <c r="CT111" s="225"/>
      <c r="CU111" s="225"/>
      <c r="CV111" s="225"/>
      <c r="CW111" s="225"/>
      <c r="CX111" s="225"/>
      <c r="CY111" s="225"/>
      <c r="CZ111" s="225"/>
      <c r="DA111" s="225"/>
      <c r="DB111" s="225"/>
      <c r="DC111" s="225"/>
      <c r="DD111" s="225"/>
      <c r="DE111" s="225"/>
      <c r="DF111" s="225"/>
      <c r="DG111" s="225"/>
      <c r="DH111" s="225"/>
      <c r="DI111" s="225"/>
      <c r="DJ111" s="225"/>
      <c r="DK111" s="225"/>
      <c r="DL111" s="167"/>
      <c r="DM111" s="167"/>
      <c r="DN111" s="167"/>
      <c r="DO111" s="167"/>
      <c r="DP111" s="167"/>
      <c r="DQ111" s="167"/>
      <c r="DR111" s="167"/>
      <c r="DS111" s="167"/>
      <c r="DT111" s="167"/>
      <c r="DU111" s="167"/>
      <c r="DV111" s="167"/>
      <c r="DW111" s="167"/>
      <c r="DX111" s="167"/>
      <c r="DY111" s="167"/>
      <c r="DZ111" s="167"/>
      <c r="EA111" s="167"/>
      <c r="EB111" s="167"/>
      <c r="EC111" s="167"/>
      <c r="ED111" s="167"/>
      <c r="EE111" s="167"/>
      <c r="EF111" s="167"/>
      <c r="EG111" s="167"/>
      <c r="EH111" s="167"/>
      <c r="EI111" s="167"/>
      <c r="EJ111" s="167"/>
      <c r="EK111" s="167"/>
    </row>
    <row r="112" spans="1:141" s="160" customFormat="1" x14ac:dyDescent="0.2">
      <c r="A112" s="226" t="s">
        <v>265</v>
      </c>
      <c r="B112" s="156" t="s">
        <v>267</v>
      </c>
      <c r="C112" s="119" t="s">
        <v>98</v>
      </c>
      <c r="D112" s="157">
        <v>0</v>
      </c>
      <c r="E112" s="115" t="s">
        <v>98</v>
      </c>
      <c r="F112" s="157">
        <v>0</v>
      </c>
      <c r="G112" s="115" t="s">
        <v>98</v>
      </c>
      <c r="H112" s="157">
        <v>0</v>
      </c>
      <c r="I112" s="115" t="s">
        <v>98</v>
      </c>
      <c r="J112" s="157">
        <v>0</v>
      </c>
      <c r="K112" s="115" t="s">
        <v>98</v>
      </c>
      <c r="L112" s="157">
        <v>0</v>
      </c>
      <c r="M112" s="115" t="s">
        <v>98</v>
      </c>
      <c r="N112" s="157">
        <v>0</v>
      </c>
      <c r="O112" s="115" t="s">
        <v>98</v>
      </c>
      <c r="P112" s="157">
        <v>0</v>
      </c>
      <c r="Q112" s="115" t="s">
        <v>98</v>
      </c>
      <c r="R112" s="157">
        <v>0</v>
      </c>
      <c r="S112" s="115" t="s">
        <v>98</v>
      </c>
      <c r="T112" s="157">
        <v>0</v>
      </c>
      <c r="U112" s="115" t="s">
        <v>98</v>
      </c>
      <c r="V112" s="157">
        <v>0</v>
      </c>
      <c r="W112" s="115" t="s">
        <v>98</v>
      </c>
      <c r="X112" s="158">
        <v>0</v>
      </c>
      <c r="Y112" s="158" t="s">
        <v>98</v>
      </c>
      <c r="Z112" s="158">
        <v>0</v>
      </c>
      <c r="AA112" s="158" t="s">
        <v>98</v>
      </c>
      <c r="AB112" s="158">
        <v>0</v>
      </c>
      <c r="AC112" s="158" t="s">
        <v>98</v>
      </c>
      <c r="AD112" s="158">
        <v>0</v>
      </c>
      <c r="AE112" s="158" t="s">
        <v>98</v>
      </c>
      <c r="AF112" s="158">
        <v>0</v>
      </c>
      <c r="AG112" s="158" t="s">
        <v>98</v>
      </c>
      <c r="AH112" s="158">
        <v>0</v>
      </c>
      <c r="AI112" s="158" t="s">
        <v>98</v>
      </c>
      <c r="AJ112" s="158">
        <v>0</v>
      </c>
      <c r="AK112" s="158" t="s">
        <v>98</v>
      </c>
      <c r="AL112" s="158">
        <v>0</v>
      </c>
      <c r="AM112" s="158" t="s">
        <v>98</v>
      </c>
      <c r="AN112" s="158">
        <v>0</v>
      </c>
      <c r="AO112" s="158" t="s">
        <v>98</v>
      </c>
      <c r="AP112" s="158">
        <v>0</v>
      </c>
      <c r="AQ112" s="158" t="s">
        <v>98</v>
      </c>
      <c r="AR112" s="158">
        <v>0</v>
      </c>
      <c r="AS112" s="158" t="s">
        <v>98</v>
      </c>
      <c r="AT112" s="158">
        <v>0</v>
      </c>
      <c r="AU112" s="158" t="s">
        <v>98</v>
      </c>
      <c r="AV112" s="158">
        <v>0</v>
      </c>
      <c r="AW112" s="158" t="s">
        <v>98</v>
      </c>
      <c r="AX112" s="158" t="s">
        <v>98</v>
      </c>
      <c r="AY112" s="158">
        <v>0</v>
      </c>
      <c r="AZ112" s="140">
        <f>'2'!AL110</f>
        <v>10.113609515</v>
      </c>
      <c r="BA112" s="193">
        <v>0</v>
      </c>
      <c r="BB112" s="158">
        <v>0</v>
      </c>
      <c r="BC112" s="158" t="s">
        <v>98</v>
      </c>
      <c r="BD112" s="215"/>
      <c r="BE112" s="159"/>
      <c r="BF112" s="159"/>
      <c r="BG112" s="159"/>
      <c r="BH112" s="159"/>
      <c r="BI112" s="159"/>
      <c r="BJ112" s="159"/>
      <c r="BK112" s="159"/>
      <c r="BL112" s="159"/>
      <c r="BM112" s="159"/>
      <c r="BN112" s="159"/>
      <c r="BO112" s="159"/>
      <c r="BP112" s="159"/>
      <c r="BQ112" s="159"/>
      <c r="BR112" s="159"/>
      <c r="BS112" s="159"/>
      <c r="BT112" s="159"/>
      <c r="BU112" s="159"/>
      <c r="BV112" s="159"/>
      <c r="BW112" s="159"/>
      <c r="BX112" s="159"/>
      <c r="BY112" s="159"/>
      <c r="BZ112" s="159"/>
      <c r="CA112" s="159"/>
      <c r="CB112" s="159"/>
      <c r="CC112" s="159"/>
      <c r="CD112" s="159"/>
      <c r="CE112" s="159"/>
      <c r="CF112" s="159"/>
      <c r="CG112" s="159"/>
      <c r="CH112" s="159"/>
      <c r="CI112" s="159"/>
      <c r="CJ112" s="159"/>
      <c r="CK112" s="159"/>
      <c r="CL112" s="159"/>
      <c r="CM112" s="159"/>
      <c r="CN112" s="159"/>
      <c r="CO112" s="159"/>
      <c r="CP112" s="222"/>
      <c r="CQ112" s="223"/>
      <c r="CR112" s="223"/>
      <c r="CS112" s="223"/>
      <c r="CT112" s="223"/>
      <c r="CU112" s="223"/>
      <c r="CV112" s="223"/>
      <c r="CW112" s="223"/>
      <c r="CX112" s="223"/>
      <c r="CY112" s="223"/>
      <c r="CZ112" s="223"/>
      <c r="DA112" s="223"/>
      <c r="DB112" s="223"/>
      <c r="DC112" s="223"/>
      <c r="DD112" s="223"/>
      <c r="DE112" s="223"/>
      <c r="DF112" s="223"/>
      <c r="DG112" s="223"/>
      <c r="DH112" s="223"/>
      <c r="DI112" s="223"/>
      <c r="DJ112" s="223"/>
      <c r="DK112" s="223"/>
      <c r="DL112" s="159"/>
      <c r="DM112" s="159"/>
      <c r="DN112" s="159"/>
      <c r="DO112" s="159"/>
      <c r="DP112" s="159"/>
      <c r="DQ112" s="159"/>
      <c r="DR112" s="159"/>
      <c r="DS112" s="159"/>
      <c r="DT112" s="159"/>
      <c r="DU112" s="159"/>
      <c r="DV112" s="159"/>
      <c r="DW112" s="159"/>
      <c r="DX112" s="159"/>
      <c r="DY112" s="159"/>
      <c r="DZ112" s="159"/>
      <c r="EA112" s="159"/>
      <c r="EB112" s="159"/>
      <c r="EC112" s="159"/>
      <c r="ED112" s="159"/>
      <c r="EE112" s="159"/>
      <c r="EF112" s="159"/>
      <c r="EG112" s="159"/>
      <c r="EH112" s="159"/>
      <c r="EI112" s="159"/>
      <c r="EJ112" s="159"/>
      <c r="EK112" s="159"/>
    </row>
    <row r="113" spans="1:141" s="183" customFormat="1" ht="38.25" x14ac:dyDescent="0.2">
      <c r="A113" s="226" t="s">
        <v>268</v>
      </c>
      <c r="B113" s="227" t="s">
        <v>269</v>
      </c>
      <c r="C113" s="228" t="s">
        <v>270</v>
      </c>
      <c r="D113" s="180">
        <v>0</v>
      </c>
      <c r="E113" s="119" t="s">
        <v>98</v>
      </c>
      <c r="F113" s="180">
        <v>0</v>
      </c>
      <c r="G113" s="119" t="s">
        <v>98</v>
      </c>
      <c r="H113" s="180">
        <v>0</v>
      </c>
      <c r="I113" s="119" t="s">
        <v>98</v>
      </c>
      <c r="J113" s="180">
        <v>0</v>
      </c>
      <c r="K113" s="119" t="s">
        <v>98</v>
      </c>
      <c r="L113" s="180">
        <v>0</v>
      </c>
      <c r="M113" s="119" t="s">
        <v>98</v>
      </c>
      <c r="N113" s="180">
        <v>0</v>
      </c>
      <c r="O113" s="119" t="s">
        <v>98</v>
      </c>
      <c r="P113" s="180">
        <v>0</v>
      </c>
      <c r="Q113" s="119" t="s">
        <v>98</v>
      </c>
      <c r="R113" s="180">
        <v>0</v>
      </c>
      <c r="S113" s="119" t="s">
        <v>98</v>
      </c>
      <c r="T113" s="180">
        <v>0</v>
      </c>
      <c r="U113" s="119" t="s">
        <v>98</v>
      </c>
      <c r="V113" s="180">
        <v>0</v>
      </c>
      <c r="W113" s="119" t="s">
        <v>98</v>
      </c>
      <c r="X113" s="140">
        <v>0</v>
      </c>
      <c r="Y113" s="140" t="s">
        <v>98</v>
      </c>
      <c r="Z113" s="140">
        <v>0</v>
      </c>
      <c r="AA113" s="140" t="s">
        <v>98</v>
      </c>
      <c r="AB113" s="140">
        <v>0</v>
      </c>
      <c r="AC113" s="140" t="s">
        <v>98</v>
      </c>
      <c r="AD113" s="140">
        <v>0</v>
      </c>
      <c r="AE113" s="140" t="s">
        <v>98</v>
      </c>
      <c r="AF113" s="140">
        <v>0</v>
      </c>
      <c r="AG113" s="140" t="s">
        <v>98</v>
      </c>
      <c r="AH113" s="140">
        <v>0</v>
      </c>
      <c r="AI113" s="140" t="s">
        <v>98</v>
      </c>
      <c r="AJ113" s="140">
        <v>0</v>
      </c>
      <c r="AK113" s="140" t="s">
        <v>98</v>
      </c>
      <c r="AL113" s="140">
        <v>0</v>
      </c>
      <c r="AM113" s="140" t="s">
        <v>98</v>
      </c>
      <c r="AN113" s="140">
        <v>0</v>
      </c>
      <c r="AO113" s="140" t="s">
        <v>98</v>
      </c>
      <c r="AP113" s="140">
        <v>0</v>
      </c>
      <c r="AQ113" s="140" t="s">
        <v>98</v>
      </c>
      <c r="AR113" s="140">
        <v>0</v>
      </c>
      <c r="AS113" s="140" t="s">
        <v>98</v>
      </c>
      <c r="AT113" s="140">
        <v>0</v>
      </c>
      <c r="AU113" s="140" t="s">
        <v>98</v>
      </c>
      <c r="AV113" s="140">
        <v>0</v>
      </c>
      <c r="AW113" s="140" t="s">
        <v>98</v>
      </c>
      <c r="AX113" s="140" t="s">
        <v>98</v>
      </c>
      <c r="AY113" s="140">
        <v>0</v>
      </c>
      <c r="AZ113" s="140">
        <f>'2'!AL111</f>
        <v>0.90288151500000002</v>
      </c>
      <c r="BA113" s="193">
        <v>0</v>
      </c>
      <c r="BB113" s="140">
        <v>0</v>
      </c>
      <c r="BC113" s="140" t="s">
        <v>98</v>
      </c>
      <c r="BD113" s="229"/>
      <c r="BE113" s="182"/>
      <c r="BF113" s="182"/>
      <c r="BG113" s="182"/>
      <c r="BH113" s="182"/>
      <c r="BI113" s="182"/>
      <c r="BJ113" s="182"/>
      <c r="BK113" s="182"/>
      <c r="BL113" s="182"/>
      <c r="BM113" s="182"/>
      <c r="BN113" s="182"/>
      <c r="BO113" s="182"/>
      <c r="BP113" s="182"/>
      <c r="BQ113" s="182"/>
      <c r="BR113" s="182"/>
      <c r="BS113" s="182"/>
      <c r="BT113" s="182"/>
      <c r="BU113" s="182"/>
      <c r="BV113" s="182"/>
      <c r="BW113" s="182"/>
      <c r="BX113" s="182"/>
      <c r="BY113" s="182"/>
      <c r="BZ113" s="182"/>
      <c r="CA113" s="182"/>
      <c r="CB113" s="182"/>
      <c r="CC113" s="182"/>
      <c r="CD113" s="182"/>
      <c r="CE113" s="182"/>
      <c r="CF113" s="182"/>
      <c r="CG113" s="182"/>
      <c r="CH113" s="182"/>
      <c r="CI113" s="182"/>
      <c r="CJ113" s="182"/>
      <c r="CK113" s="182"/>
      <c r="CL113" s="182"/>
      <c r="CM113" s="182"/>
      <c r="CN113" s="182"/>
      <c r="CO113" s="182"/>
      <c r="CP113" s="182"/>
      <c r="CQ113" s="182"/>
      <c r="CR113" s="182"/>
      <c r="CS113" s="182"/>
      <c r="CT113" s="182"/>
      <c r="CU113" s="182"/>
      <c r="CV113" s="182"/>
      <c r="CW113" s="182"/>
      <c r="CX113" s="182"/>
      <c r="CY113" s="182"/>
      <c r="CZ113" s="182"/>
      <c r="DA113" s="182"/>
      <c r="DB113" s="182"/>
      <c r="DC113" s="182"/>
      <c r="DD113" s="182"/>
      <c r="DE113" s="182"/>
      <c r="DF113" s="182"/>
      <c r="DG113" s="182"/>
      <c r="DH113" s="182"/>
      <c r="DI113" s="182"/>
      <c r="DJ113" s="182"/>
      <c r="DK113" s="182"/>
      <c r="DL113" s="182"/>
      <c r="DM113" s="182"/>
      <c r="DN113" s="182"/>
      <c r="DO113" s="182"/>
      <c r="DP113" s="182"/>
      <c r="DQ113" s="182"/>
      <c r="DR113" s="182"/>
      <c r="DS113" s="182"/>
      <c r="DT113" s="182"/>
      <c r="DU113" s="182"/>
      <c r="DV113" s="182"/>
      <c r="DW113" s="182"/>
      <c r="DX113" s="182"/>
      <c r="DY113" s="182"/>
      <c r="DZ113" s="182"/>
      <c r="EA113" s="182"/>
      <c r="EB113" s="182"/>
      <c r="EC113" s="182"/>
      <c r="ED113" s="182"/>
      <c r="EE113" s="182"/>
      <c r="EF113" s="182"/>
      <c r="EG113" s="182"/>
      <c r="EH113" s="182"/>
      <c r="EI113" s="182"/>
      <c r="EJ113" s="182"/>
      <c r="EK113" s="182"/>
    </row>
    <row r="114" spans="1:141" s="183" customFormat="1" ht="25.5" x14ac:dyDescent="0.2">
      <c r="A114" s="226" t="s">
        <v>271</v>
      </c>
      <c r="B114" s="227" t="s">
        <v>272</v>
      </c>
      <c r="C114" s="228" t="s">
        <v>98</v>
      </c>
      <c r="D114" s="180">
        <v>0</v>
      </c>
      <c r="E114" s="119" t="s">
        <v>98</v>
      </c>
      <c r="F114" s="180">
        <v>0</v>
      </c>
      <c r="G114" s="119" t="s">
        <v>98</v>
      </c>
      <c r="H114" s="180">
        <v>0</v>
      </c>
      <c r="I114" s="119" t="s">
        <v>98</v>
      </c>
      <c r="J114" s="180">
        <v>0</v>
      </c>
      <c r="K114" s="119" t="s">
        <v>98</v>
      </c>
      <c r="L114" s="180">
        <v>0</v>
      </c>
      <c r="M114" s="119" t="s">
        <v>98</v>
      </c>
      <c r="N114" s="180">
        <v>0</v>
      </c>
      <c r="O114" s="119" t="s">
        <v>98</v>
      </c>
      <c r="P114" s="180">
        <v>0</v>
      </c>
      <c r="Q114" s="119" t="s">
        <v>98</v>
      </c>
      <c r="R114" s="180">
        <v>0</v>
      </c>
      <c r="S114" s="119" t="s">
        <v>98</v>
      </c>
      <c r="T114" s="180">
        <v>0</v>
      </c>
      <c r="U114" s="119" t="s">
        <v>98</v>
      </c>
      <c r="V114" s="180">
        <v>0</v>
      </c>
      <c r="W114" s="119" t="s">
        <v>98</v>
      </c>
      <c r="X114" s="140">
        <v>0</v>
      </c>
      <c r="Y114" s="140" t="s">
        <v>98</v>
      </c>
      <c r="Z114" s="140">
        <v>0</v>
      </c>
      <c r="AA114" s="140" t="s">
        <v>98</v>
      </c>
      <c r="AB114" s="140">
        <v>0</v>
      </c>
      <c r="AC114" s="140" t="s">
        <v>98</v>
      </c>
      <c r="AD114" s="140">
        <v>0</v>
      </c>
      <c r="AE114" s="140" t="s">
        <v>98</v>
      </c>
      <c r="AF114" s="140">
        <v>0</v>
      </c>
      <c r="AG114" s="140" t="s">
        <v>98</v>
      </c>
      <c r="AH114" s="140">
        <v>0</v>
      </c>
      <c r="AI114" s="140" t="s">
        <v>98</v>
      </c>
      <c r="AJ114" s="140">
        <v>0</v>
      </c>
      <c r="AK114" s="140" t="s">
        <v>98</v>
      </c>
      <c r="AL114" s="140">
        <v>0</v>
      </c>
      <c r="AM114" s="140" t="s">
        <v>98</v>
      </c>
      <c r="AN114" s="140">
        <v>0</v>
      </c>
      <c r="AO114" s="140" t="s">
        <v>98</v>
      </c>
      <c r="AP114" s="140">
        <v>0</v>
      </c>
      <c r="AQ114" s="140" t="s">
        <v>98</v>
      </c>
      <c r="AR114" s="140">
        <v>0</v>
      </c>
      <c r="AS114" s="140" t="s">
        <v>98</v>
      </c>
      <c r="AT114" s="140">
        <v>0</v>
      </c>
      <c r="AU114" s="140" t="s">
        <v>98</v>
      </c>
      <c r="AV114" s="140">
        <v>0</v>
      </c>
      <c r="AW114" s="140" t="s">
        <v>98</v>
      </c>
      <c r="AX114" s="140" t="s">
        <v>98</v>
      </c>
      <c r="AY114" s="140">
        <v>0</v>
      </c>
      <c r="AZ114" s="140">
        <f>'2'!AL112</f>
        <v>9.2107279999999996</v>
      </c>
      <c r="BA114" s="193">
        <v>0</v>
      </c>
      <c r="BB114" s="140">
        <v>0</v>
      </c>
      <c r="BC114" s="140" t="s">
        <v>98</v>
      </c>
      <c r="BD114" s="229"/>
      <c r="BE114" s="182"/>
      <c r="BF114" s="182"/>
      <c r="BG114" s="182"/>
      <c r="BH114" s="182"/>
      <c r="BI114" s="182"/>
      <c r="BJ114" s="182"/>
      <c r="BK114" s="182"/>
      <c r="BL114" s="182"/>
      <c r="BM114" s="182"/>
      <c r="BN114" s="182"/>
      <c r="BO114" s="182"/>
      <c r="BP114" s="182"/>
      <c r="BQ114" s="182"/>
      <c r="BR114" s="182"/>
      <c r="BS114" s="182"/>
      <c r="BT114" s="182"/>
      <c r="BU114" s="182"/>
      <c r="BV114" s="182"/>
      <c r="BW114" s="182"/>
      <c r="BX114" s="182"/>
      <c r="BY114" s="182"/>
      <c r="BZ114" s="182"/>
      <c r="CA114" s="182"/>
      <c r="CB114" s="182"/>
      <c r="CC114" s="182"/>
      <c r="CD114" s="182"/>
      <c r="CE114" s="182"/>
      <c r="CF114" s="182"/>
      <c r="CG114" s="182"/>
      <c r="CH114" s="182"/>
      <c r="CI114" s="182"/>
      <c r="CJ114" s="182"/>
      <c r="CK114" s="182"/>
      <c r="CL114" s="182"/>
      <c r="CM114" s="182"/>
      <c r="CN114" s="182"/>
      <c r="CO114" s="182"/>
      <c r="CP114" s="230"/>
      <c r="CQ114" s="231"/>
      <c r="CR114" s="231"/>
      <c r="CS114" s="231"/>
      <c r="CT114" s="231"/>
      <c r="CU114" s="231"/>
      <c r="CV114" s="231"/>
      <c r="CW114" s="231"/>
      <c r="CX114" s="231"/>
      <c r="CY114" s="231"/>
      <c r="CZ114" s="231"/>
      <c r="DA114" s="231"/>
      <c r="DB114" s="231"/>
      <c r="DC114" s="231"/>
      <c r="DD114" s="231"/>
      <c r="DE114" s="231"/>
      <c r="DF114" s="231"/>
      <c r="DG114" s="231"/>
      <c r="DH114" s="231"/>
      <c r="DI114" s="231"/>
      <c r="DJ114" s="231"/>
      <c r="DK114" s="231"/>
      <c r="DL114" s="182"/>
      <c r="DM114" s="182"/>
      <c r="DN114" s="182"/>
      <c r="DO114" s="182"/>
      <c r="DP114" s="182"/>
      <c r="DQ114" s="182"/>
      <c r="DR114" s="182"/>
      <c r="DS114" s="182"/>
      <c r="DT114" s="182"/>
      <c r="DU114" s="182"/>
      <c r="DV114" s="182"/>
      <c r="DW114" s="182"/>
      <c r="DX114" s="182"/>
      <c r="DY114" s="182"/>
      <c r="DZ114" s="182"/>
      <c r="EA114" s="182"/>
      <c r="EB114" s="182"/>
      <c r="EC114" s="182"/>
      <c r="ED114" s="182"/>
      <c r="EE114" s="182"/>
      <c r="EF114" s="182"/>
      <c r="EG114" s="182"/>
      <c r="EH114" s="182"/>
      <c r="EI114" s="182"/>
      <c r="EJ114" s="182"/>
      <c r="EK114" s="182"/>
    </row>
    <row r="115" spans="1:141" s="183" customFormat="1" ht="38.25" x14ac:dyDescent="0.2">
      <c r="A115" s="226" t="s">
        <v>273</v>
      </c>
      <c r="B115" s="227" t="s">
        <v>274</v>
      </c>
      <c r="C115" s="228" t="s">
        <v>275</v>
      </c>
      <c r="D115" s="180">
        <v>0</v>
      </c>
      <c r="E115" s="119" t="s">
        <v>98</v>
      </c>
      <c r="F115" s="180">
        <v>0</v>
      </c>
      <c r="G115" s="119" t="s">
        <v>98</v>
      </c>
      <c r="H115" s="180">
        <v>0</v>
      </c>
      <c r="I115" s="119" t="s">
        <v>98</v>
      </c>
      <c r="J115" s="180">
        <v>0</v>
      </c>
      <c r="K115" s="119" t="s">
        <v>98</v>
      </c>
      <c r="L115" s="180">
        <v>0</v>
      </c>
      <c r="M115" s="119" t="s">
        <v>98</v>
      </c>
      <c r="N115" s="180">
        <v>0</v>
      </c>
      <c r="O115" s="119" t="s">
        <v>98</v>
      </c>
      <c r="P115" s="180">
        <v>0</v>
      </c>
      <c r="Q115" s="119" t="s">
        <v>98</v>
      </c>
      <c r="R115" s="180">
        <v>0</v>
      </c>
      <c r="S115" s="119" t="s">
        <v>98</v>
      </c>
      <c r="T115" s="180">
        <v>0</v>
      </c>
      <c r="U115" s="119" t="s">
        <v>98</v>
      </c>
      <c r="V115" s="180">
        <v>0</v>
      </c>
      <c r="W115" s="119" t="s">
        <v>98</v>
      </c>
      <c r="X115" s="140">
        <v>0</v>
      </c>
      <c r="Y115" s="140" t="s">
        <v>98</v>
      </c>
      <c r="Z115" s="140">
        <v>0</v>
      </c>
      <c r="AA115" s="140" t="s">
        <v>98</v>
      </c>
      <c r="AB115" s="140">
        <v>0</v>
      </c>
      <c r="AC115" s="140" t="s">
        <v>98</v>
      </c>
      <c r="AD115" s="140">
        <v>0</v>
      </c>
      <c r="AE115" s="140" t="s">
        <v>98</v>
      </c>
      <c r="AF115" s="140">
        <v>0</v>
      </c>
      <c r="AG115" s="140" t="s">
        <v>98</v>
      </c>
      <c r="AH115" s="140">
        <v>0</v>
      </c>
      <c r="AI115" s="140" t="s">
        <v>98</v>
      </c>
      <c r="AJ115" s="140">
        <v>0</v>
      </c>
      <c r="AK115" s="140" t="s">
        <v>98</v>
      </c>
      <c r="AL115" s="140">
        <v>0</v>
      </c>
      <c r="AM115" s="140" t="s">
        <v>98</v>
      </c>
      <c r="AN115" s="140">
        <v>0</v>
      </c>
      <c r="AO115" s="140" t="s">
        <v>98</v>
      </c>
      <c r="AP115" s="140">
        <v>0</v>
      </c>
      <c r="AQ115" s="140" t="s">
        <v>98</v>
      </c>
      <c r="AR115" s="140">
        <v>0</v>
      </c>
      <c r="AS115" s="140" t="s">
        <v>98</v>
      </c>
      <c r="AT115" s="140">
        <v>0</v>
      </c>
      <c r="AU115" s="140" t="s">
        <v>98</v>
      </c>
      <c r="AV115" s="140">
        <v>0</v>
      </c>
      <c r="AW115" s="140" t="s">
        <v>98</v>
      </c>
      <c r="AX115" s="140" t="s">
        <v>98</v>
      </c>
      <c r="AY115" s="140">
        <v>0</v>
      </c>
      <c r="AZ115" s="140">
        <f>'2'!AL113</f>
        <v>2.3465480000000003</v>
      </c>
      <c r="BA115" s="193">
        <v>0</v>
      </c>
      <c r="BB115" s="140">
        <v>0</v>
      </c>
      <c r="BC115" s="140" t="s">
        <v>98</v>
      </c>
      <c r="BD115" s="229"/>
      <c r="BE115" s="182"/>
      <c r="BF115" s="182"/>
      <c r="BG115" s="182"/>
      <c r="BH115" s="182"/>
      <c r="BI115" s="182"/>
      <c r="BJ115" s="182"/>
      <c r="BK115" s="182"/>
      <c r="BL115" s="182"/>
      <c r="BM115" s="182"/>
      <c r="BN115" s="182"/>
      <c r="BO115" s="182"/>
      <c r="BP115" s="182"/>
      <c r="BQ115" s="182"/>
      <c r="BR115" s="182"/>
      <c r="BS115" s="182"/>
      <c r="BT115" s="182"/>
      <c r="BU115" s="182"/>
      <c r="BV115" s="182"/>
      <c r="BW115" s="182"/>
      <c r="BX115" s="182"/>
      <c r="BY115" s="182"/>
      <c r="BZ115" s="182"/>
      <c r="CA115" s="182"/>
      <c r="CB115" s="182"/>
      <c r="CC115" s="182"/>
      <c r="CD115" s="182"/>
      <c r="CE115" s="182"/>
      <c r="CF115" s="182"/>
      <c r="CG115" s="182"/>
      <c r="CH115" s="182"/>
      <c r="CI115" s="182"/>
      <c r="CJ115" s="182"/>
      <c r="CK115" s="182"/>
      <c r="CL115" s="182"/>
      <c r="CM115" s="182"/>
      <c r="CN115" s="182"/>
      <c r="CO115" s="182"/>
      <c r="CP115" s="182"/>
      <c r="CQ115" s="182"/>
      <c r="CR115" s="182"/>
      <c r="CS115" s="182"/>
      <c r="CT115" s="182"/>
      <c r="CU115" s="182"/>
      <c r="CV115" s="182"/>
      <c r="CW115" s="182"/>
      <c r="CX115" s="182"/>
      <c r="CY115" s="182"/>
      <c r="CZ115" s="182"/>
      <c r="DA115" s="182"/>
      <c r="DB115" s="182"/>
      <c r="DC115" s="182"/>
      <c r="DD115" s="182"/>
      <c r="DE115" s="182"/>
      <c r="DF115" s="182"/>
      <c r="DG115" s="182"/>
      <c r="DH115" s="182"/>
      <c r="DI115" s="182"/>
      <c r="DJ115" s="182"/>
      <c r="DK115" s="182"/>
      <c r="DL115" s="182"/>
      <c r="DM115" s="182"/>
      <c r="DN115" s="182"/>
      <c r="DO115" s="182"/>
      <c r="DP115" s="182"/>
      <c r="DQ115" s="182"/>
      <c r="DR115" s="182"/>
      <c r="DS115" s="182"/>
      <c r="DT115" s="182"/>
      <c r="DU115" s="182"/>
      <c r="DV115" s="182"/>
      <c r="DW115" s="182"/>
      <c r="DX115" s="182"/>
      <c r="DY115" s="182"/>
      <c r="DZ115" s="182"/>
      <c r="EA115" s="182"/>
      <c r="EB115" s="182"/>
      <c r="EC115" s="182"/>
      <c r="ED115" s="182"/>
      <c r="EE115" s="182"/>
      <c r="EF115" s="182"/>
      <c r="EG115" s="182"/>
      <c r="EH115" s="182"/>
      <c r="EI115" s="182"/>
      <c r="EJ115" s="182"/>
      <c r="EK115" s="182"/>
    </row>
    <row r="116" spans="1:141" s="183" customFormat="1" ht="38.25" x14ac:dyDescent="0.2">
      <c r="A116" s="226" t="s">
        <v>276</v>
      </c>
      <c r="B116" s="227" t="s">
        <v>277</v>
      </c>
      <c r="C116" s="228" t="s">
        <v>278</v>
      </c>
      <c r="D116" s="180">
        <v>0</v>
      </c>
      <c r="E116" s="119" t="s">
        <v>98</v>
      </c>
      <c r="F116" s="180">
        <v>0</v>
      </c>
      <c r="G116" s="119" t="s">
        <v>98</v>
      </c>
      <c r="H116" s="180">
        <v>0</v>
      </c>
      <c r="I116" s="119" t="s">
        <v>98</v>
      </c>
      <c r="J116" s="180">
        <v>0</v>
      </c>
      <c r="K116" s="119" t="s">
        <v>98</v>
      </c>
      <c r="L116" s="180">
        <v>0</v>
      </c>
      <c r="M116" s="119" t="s">
        <v>98</v>
      </c>
      <c r="N116" s="180">
        <v>0</v>
      </c>
      <c r="O116" s="119" t="s">
        <v>98</v>
      </c>
      <c r="P116" s="180">
        <v>0</v>
      </c>
      <c r="Q116" s="119" t="s">
        <v>98</v>
      </c>
      <c r="R116" s="180">
        <v>0</v>
      </c>
      <c r="S116" s="119" t="s">
        <v>98</v>
      </c>
      <c r="T116" s="180">
        <v>0</v>
      </c>
      <c r="U116" s="119" t="s">
        <v>98</v>
      </c>
      <c r="V116" s="180">
        <v>0</v>
      </c>
      <c r="W116" s="119" t="s">
        <v>98</v>
      </c>
      <c r="X116" s="140">
        <v>0</v>
      </c>
      <c r="Y116" s="140" t="s">
        <v>98</v>
      </c>
      <c r="Z116" s="140">
        <v>0</v>
      </c>
      <c r="AA116" s="140" t="s">
        <v>98</v>
      </c>
      <c r="AB116" s="140">
        <v>0</v>
      </c>
      <c r="AC116" s="140" t="s">
        <v>98</v>
      </c>
      <c r="AD116" s="140">
        <v>0</v>
      </c>
      <c r="AE116" s="140" t="s">
        <v>98</v>
      </c>
      <c r="AF116" s="140">
        <v>0</v>
      </c>
      <c r="AG116" s="140" t="s">
        <v>98</v>
      </c>
      <c r="AH116" s="140">
        <v>0</v>
      </c>
      <c r="AI116" s="140" t="s">
        <v>98</v>
      </c>
      <c r="AJ116" s="140">
        <v>0</v>
      </c>
      <c r="AK116" s="140" t="s">
        <v>98</v>
      </c>
      <c r="AL116" s="140">
        <v>0</v>
      </c>
      <c r="AM116" s="140" t="s">
        <v>98</v>
      </c>
      <c r="AN116" s="140">
        <v>0</v>
      </c>
      <c r="AO116" s="140" t="s">
        <v>98</v>
      </c>
      <c r="AP116" s="140">
        <v>0</v>
      </c>
      <c r="AQ116" s="140" t="s">
        <v>98</v>
      </c>
      <c r="AR116" s="140">
        <v>0</v>
      </c>
      <c r="AS116" s="140" t="s">
        <v>98</v>
      </c>
      <c r="AT116" s="140">
        <v>0</v>
      </c>
      <c r="AU116" s="140" t="s">
        <v>98</v>
      </c>
      <c r="AV116" s="140">
        <v>0</v>
      </c>
      <c r="AW116" s="140" t="s">
        <v>98</v>
      </c>
      <c r="AX116" s="140" t="s">
        <v>98</v>
      </c>
      <c r="AY116" s="140">
        <v>0</v>
      </c>
      <c r="AZ116" s="140">
        <f>'2'!AL114</f>
        <v>0.49877199999999994</v>
      </c>
      <c r="BA116" s="193">
        <v>0</v>
      </c>
      <c r="BB116" s="140">
        <v>0</v>
      </c>
      <c r="BC116" s="140" t="s">
        <v>98</v>
      </c>
      <c r="BD116" s="229"/>
      <c r="BE116" s="182"/>
      <c r="BF116" s="182"/>
      <c r="BG116" s="182"/>
      <c r="BH116" s="182"/>
      <c r="BI116" s="182"/>
      <c r="BJ116" s="182"/>
      <c r="BK116" s="182"/>
      <c r="BL116" s="182"/>
      <c r="BM116" s="182"/>
      <c r="BN116" s="182"/>
      <c r="BO116" s="182"/>
      <c r="BP116" s="182"/>
      <c r="BQ116" s="182"/>
      <c r="BR116" s="182"/>
      <c r="BS116" s="182"/>
      <c r="BT116" s="182"/>
      <c r="BU116" s="182"/>
      <c r="BV116" s="182"/>
      <c r="BW116" s="182"/>
      <c r="BX116" s="182"/>
      <c r="BY116" s="182"/>
      <c r="BZ116" s="182"/>
      <c r="CA116" s="182"/>
      <c r="CB116" s="182"/>
      <c r="CC116" s="182"/>
      <c r="CD116" s="182"/>
      <c r="CE116" s="182"/>
      <c r="CF116" s="182"/>
      <c r="CG116" s="182"/>
      <c r="CH116" s="182"/>
      <c r="CI116" s="182"/>
      <c r="CJ116" s="182"/>
      <c r="CK116" s="182"/>
      <c r="CL116" s="182"/>
      <c r="CM116" s="182"/>
      <c r="CN116" s="182"/>
      <c r="CO116" s="182"/>
      <c r="CP116" s="182"/>
      <c r="CQ116" s="182"/>
      <c r="CR116" s="182"/>
      <c r="CS116" s="182"/>
      <c r="CT116" s="182"/>
      <c r="CU116" s="182"/>
      <c r="CV116" s="182"/>
      <c r="CW116" s="182"/>
      <c r="CX116" s="182"/>
      <c r="CY116" s="182"/>
      <c r="CZ116" s="182"/>
      <c r="DA116" s="182"/>
      <c r="DB116" s="182"/>
      <c r="DC116" s="182"/>
      <c r="DD116" s="182"/>
      <c r="DE116" s="182"/>
      <c r="DF116" s="182"/>
      <c r="DG116" s="182"/>
      <c r="DH116" s="182"/>
      <c r="DI116" s="182"/>
      <c r="DJ116" s="182"/>
      <c r="DK116" s="182"/>
      <c r="DL116" s="182"/>
      <c r="DM116" s="182"/>
      <c r="DN116" s="182"/>
      <c r="DO116" s="182"/>
      <c r="DP116" s="182"/>
      <c r="DQ116" s="182"/>
      <c r="DR116" s="182"/>
      <c r="DS116" s="182"/>
      <c r="DT116" s="182"/>
      <c r="DU116" s="182"/>
      <c r="DV116" s="182"/>
      <c r="DW116" s="182"/>
      <c r="DX116" s="182"/>
      <c r="DY116" s="182"/>
      <c r="DZ116" s="182"/>
      <c r="EA116" s="182"/>
      <c r="EB116" s="182"/>
      <c r="EC116" s="182"/>
      <c r="ED116" s="182"/>
      <c r="EE116" s="182"/>
      <c r="EF116" s="182"/>
      <c r="EG116" s="182"/>
      <c r="EH116" s="182"/>
      <c r="EI116" s="182"/>
      <c r="EJ116" s="182"/>
      <c r="EK116" s="182"/>
    </row>
    <row r="117" spans="1:141" s="183" customFormat="1" ht="25.5" hidden="1" x14ac:dyDescent="0.2">
      <c r="A117" s="226" t="s">
        <v>279</v>
      </c>
      <c r="B117" s="227" t="s">
        <v>280</v>
      </c>
      <c r="C117" s="228" t="s">
        <v>281</v>
      </c>
      <c r="D117" s="180"/>
      <c r="E117" s="119"/>
      <c r="F117" s="180"/>
      <c r="G117" s="119"/>
      <c r="H117" s="180"/>
      <c r="I117" s="119"/>
      <c r="J117" s="180"/>
      <c r="K117" s="119"/>
      <c r="L117" s="180"/>
      <c r="M117" s="119"/>
      <c r="N117" s="180"/>
      <c r="O117" s="119"/>
      <c r="P117" s="180"/>
      <c r="Q117" s="119"/>
      <c r="R117" s="180"/>
      <c r="S117" s="119"/>
      <c r="T117" s="180"/>
      <c r="U117" s="119"/>
      <c r="V117" s="180"/>
      <c r="W117" s="119"/>
      <c r="X117" s="140"/>
      <c r="Y117" s="140"/>
      <c r="Z117" s="140"/>
      <c r="AA117" s="140"/>
      <c r="AB117" s="140"/>
      <c r="AC117" s="140"/>
      <c r="AD117" s="140"/>
      <c r="AE117" s="140"/>
      <c r="AF117" s="140"/>
      <c r="AG117" s="140"/>
      <c r="AH117" s="140"/>
      <c r="AI117" s="140"/>
      <c r="AJ117" s="140"/>
      <c r="AK117" s="140"/>
      <c r="AL117" s="140"/>
      <c r="AM117" s="140"/>
      <c r="AN117" s="140"/>
      <c r="AO117" s="140"/>
      <c r="AP117" s="140"/>
      <c r="AQ117" s="140"/>
      <c r="AR117" s="140"/>
      <c r="AS117" s="140"/>
      <c r="AT117" s="140"/>
      <c r="AU117" s="140"/>
      <c r="AV117" s="140"/>
      <c r="AW117" s="140"/>
      <c r="AX117" s="140"/>
      <c r="AY117" s="140"/>
      <c r="AZ117" s="140"/>
      <c r="BA117" s="193"/>
      <c r="BB117" s="140"/>
      <c r="BC117" s="140"/>
      <c r="BD117" s="229"/>
      <c r="BE117" s="182"/>
      <c r="BF117" s="182"/>
      <c r="BG117" s="182"/>
      <c r="BH117" s="182"/>
      <c r="BI117" s="182"/>
      <c r="BJ117" s="182"/>
      <c r="BK117" s="182"/>
      <c r="BL117" s="182"/>
      <c r="BM117" s="182"/>
      <c r="BN117" s="182"/>
      <c r="BO117" s="182"/>
      <c r="BP117" s="182"/>
      <c r="BQ117" s="182"/>
      <c r="BR117" s="182"/>
      <c r="BS117" s="182"/>
      <c r="BT117" s="182"/>
      <c r="BU117" s="182"/>
      <c r="BV117" s="182"/>
      <c r="BW117" s="182"/>
      <c r="BX117" s="182"/>
      <c r="BY117" s="182"/>
      <c r="BZ117" s="182"/>
      <c r="CA117" s="182"/>
      <c r="CB117" s="182"/>
      <c r="CC117" s="182"/>
      <c r="CD117" s="182"/>
      <c r="CE117" s="182"/>
      <c r="CF117" s="182"/>
      <c r="CG117" s="182"/>
      <c r="CH117" s="182"/>
      <c r="CI117" s="182"/>
      <c r="CJ117" s="182"/>
      <c r="CK117" s="182"/>
      <c r="CL117" s="182"/>
      <c r="CM117" s="182"/>
      <c r="CN117" s="182"/>
      <c r="CO117" s="182"/>
      <c r="CP117" s="182"/>
      <c r="CQ117" s="182"/>
      <c r="CR117" s="182"/>
      <c r="CS117" s="182"/>
      <c r="CT117" s="182"/>
      <c r="CU117" s="182"/>
      <c r="CV117" s="182"/>
      <c r="CW117" s="182"/>
      <c r="CX117" s="182"/>
      <c r="CY117" s="182"/>
      <c r="CZ117" s="182"/>
      <c r="DA117" s="182"/>
      <c r="DB117" s="182"/>
      <c r="DC117" s="182"/>
      <c r="DD117" s="182"/>
      <c r="DE117" s="182"/>
      <c r="DF117" s="182"/>
      <c r="DG117" s="182"/>
      <c r="DH117" s="182"/>
      <c r="DI117" s="182"/>
      <c r="DJ117" s="182"/>
      <c r="DK117" s="182"/>
      <c r="DL117" s="182"/>
      <c r="DM117" s="182"/>
      <c r="DN117" s="182"/>
      <c r="DO117" s="182"/>
      <c r="DP117" s="182"/>
      <c r="DQ117" s="182"/>
      <c r="DR117" s="182"/>
      <c r="DS117" s="182"/>
      <c r="DT117" s="182"/>
      <c r="DU117" s="182"/>
      <c r="DV117" s="182"/>
      <c r="DW117" s="182"/>
      <c r="DX117" s="182"/>
      <c r="DY117" s="182"/>
      <c r="DZ117" s="182"/>
      <c r="EA117" s="182"/>
      <c r="EB117" s="182"/>
      <c r="EC117" s="182"/>
      <c r="ED117" s="182"/>
      <c r="EE117" s="182"/>
      <c r="EF117" s="182"/>
      <c r="EG117" s="182"/>
      <c r="EH117" s="182"/>
      <c r="EI117" s="182"/>
      <c r="EJ117" s="182"/>
      <c r="EK117" s="182"/>
    </row>
    <row r="118" spans="1:141" s="183" customFormat="1" ht="25.5" x14ac:dyDescent="0.2">
      <c r="A118" s="226" t="s">
        <v>282</v>
      </c>
      <c r="B118" s="227" t="s">
        <v>283</v>
      </c>
      <c r="C118" s="228" t="s">
        <v>284</v>
      </c>
      <c r="D118" s="180">
        <v>0</v>
      </c>
      <c r="E118" s="119" t="s">
        <v>98</v>
      </c>
      <c r="F118" s="180">
        <v>0</v>
      </c>
      <c r="G118" s="119" t="s">
        <v>98</v>
      </c>
      <c r="H118" s="180">
        <v>0</v>
      </c>
      <c r="I118" s="119" t="s">
        <v>98</v>
      </c>
      <c r="J118" s="180">
        <v>0</v>
      </c>
      <c r="K118" s="119" t="s">
        <v>98</v>
      </c>
      <c r="L118" s="180">
        <v>0</v>
      </c>
      <c r="M118" s="119" t="s">
        <v>98</v>
      </c>
      <c r="N118" s="180">
        <v>0</v>
      </c>
      <c r="O118" s="119" t="s">
        <v>98</v>
      </c>
      <c r="P118" s="180">
        <v>0</v>
      </c>
      <c r="Q118" s="119" t="s">
        <v>98</v>
      </c>
      <c r="R118" s="180">
        <v>0</v>
      </c>
      <c r="S118" s="119" t="s">
        <v>98</v>
      </c>
      <c r="T118" s="180">
        <v>0</v>
      </c>
      <c r="U118" s="119" t="s">
        <v>98</v>
      </c>
      <c r="V118" s="180">
        <v>0</v>
      </c>
      <c r="W118" s="119" t="s">
        <v>98</v>
      </c>
      <c r="X118" s="140">
        <v>0</v>
      </c>
      <c r="Y118" s="140" t="s">
        <v>98</v>
      </c>
      <c r="Z118" s="140">
        <v>0</v>
      </c>
      <c r="AA118" s="140" t="s">
        <v>98</v>
      </c>
      <c r="AB118" s="140">
        <v>0</v>
      </c>
      <c r="AC118" s="140" t="s">
        <v>98</v>
      </c>
      <c r="AD118" s="140">
        <v>0</v>
      </c>
      <c r="AE118" s="140" t="s">
        <v>98</v>
      </c>
      <c r="AF118" s="140">
        <v>0</v>
      </c>
      <c r="AG118" s="140" t="s">
        <v>98</v>
      </c>
      <c r="AH118" s="140">
        <v>0</v>
      </c>
      <c r="AI118" s="140" t="s">
        <v>98</v>
      </c>
      <c r="AJ118" s="140">
        <v>0</v>
      </c>
      <c r="AK118" s="140" t="s">
        <v>98</v>
      </c>
      <c r="AL118" s="140">
        <v>0</v>
      </c>
      <c r="AM118" s="140" t="s">
        <v>98</v>
      </c>
      <c r="AN118" s="140">
        <v>0</v>
      </c>
      <c r="AO118" s="140" t="s">
        <v>98</v>
      </c>
      <c r="AP118" s="140">
        <v>0</v>
      </c>
      <c r="AQ118" s="140" t="s">
        <v>98</v>
      </c>
      <c r="AR118" s="140">
        <v>0</v>
      </c>
      <c r="AS118" s="140" t="s">
        <v>98</v>
      </c>
      <c r="AT118" s="140">
        <v>0</v>
      </c>
      <c r="AU118" s="140" t="s">
        <v>98</v>
      </c>
      <c r="AV118" s="140">
        <v>0</v>
      </c>
      <c r="AW118" s="140" t="s">
        <v>98</v>
      </c>
      <c r="AX118" s="140" t="s">
        <v>98</v>
      </c>
      <c r="AY118" s="140">
        <v>0</v>
      </c>
      <c r="AZ118" s="140">
        <f>'2'!AL116</f>
        <v>4.538888</v>
      </c>
      <c r="BA118" s="193">
        <v>0</v>
      </c>
      <c r="BB118" s="140">
        <v>0</v>
      </c>
      <c r="BC118" s="140" t="s">
        <v>98</v>
      </c>
      <c r="BD118" s="229"/>
      <c r="BE118" s="182"/>
      <c r="BF118" s="182"/>
      <c r="BG118" s="182"/>
      <c r="BH118" s="182"/>
      <c r="BI118" s="182"/>
      <c r="BJ118" s="182"/>
      <c r="BK118" s="182"/>
      <c r="BL118" s="182"/>
      <c r="BM118" s="182"/>
      <c r="BN118" s="182"/>
      <c r="BO118" s="182"/>
      <c r="BP118" s="182"/>
      <c r="BQ118" s="182"/>
      <c r="BR118" s="182"/>
      <c r="BS118" s="182"/>
      <c r="BT118" s="182"/>
      <c r="BU118" s="182"/>
      <c r="BV118" s="182"/>
      <c r="BW118" s="182"/>
      <c r="BX118" s="182"/>
      <c r="BY118" s="182"/>
      <c r="BZ118" s="182"/>
      <c r="CA118" s="182"/>
      <c r="CB118" s="182"/>
      <c r="CC118" s="182"/>
      <c r="CD118" s="182"/>
      <c r="CE118" s="182"/>
      <c r="CF118" s="182"/>
      <c r="CG118" s="182"/>
      <c r="CH118" s="182"/>
      <c r="CI118" s="182"/>
      <c r="CJ118" s="182"/>
      <c r="CK118" s="182"/>
      <c r="CL118" s="182"/>
      <c r="CM118" s="182"/>
      <c r="CN118" s="182"/>
      <c r="CO118" s="182"/>
      <c r="CP118" s="182"/>
      <c r="CQ118" s="182"/>
      <c r="CR118" s="182"/>
      <c r="CS118" s="182"/>
      <c r="CT118" s="182"/>
      <c r="CU118" s="182"/>
      <c r="CV118" s="182"/>
      <c r="CW118" s="182"/>
      <c r="CX118" s="182"/>
      <c r="CY118" s="182"/>
      <c r="CZ118" s="182"/>
      <c r="DA118" s="182"/>
      <c r="DB118" s="182"/>
      <c r="DC118" s="182"/>
      <c r="DD118" s="182"/>
      <c r="DE118" s="182"/>
      <c r="DF118" s="182"/>
      <c r="DG118" s="182"/>
      <c r="DH118" s="182"/>
      <c r="DI118" s="182"/>
      <c r="DJ118" s="182"/>
      <c r="DK118" s="182"/>
      <c r="DL118" s="182"/>
      <c r="DM118" s="182"/>
      <c r="DN118" s="182"/>
      <c r="DO118" s="182"/>
      <c r="DP118" s="182"/>
      <c r="DQ118" s="182"/>
      <c r="DR118" s="182"/>
      <c r="DS118" s="182"/>
      <c r="DT118" s="182"/>
      <c r="DU118" s="182"/>
      <c r="DV118" s="182"/>
      <c r="DW118" s="182"/>
      <c r="DX118" s="182"/>
      <c r="DY118" s="182"/>
      <c r="DZ118" s="182"/>
      <c r="EA118" s="182"/>
      <c r="EB118" s="182"/>
      <c r="EC118" s="182"/>
      <c r="ED118" s="182"/>
      <c r="EE118" s="182"/>
      <c r="EF118" s="182"/>
      <c r="EG118" s="182"/>
      <c r="EH118" s="182"/>
      <c r="EI118" s="182"/>
      <c r="EJ118" s="182"/>
      <c r="EK118" s="182"/>
    </row>
    <row r="119" spans="1:141" s="183" customFormat="1" ht="38.25" x14ac:dyDescent="0.2">
      <c r="A119" s="226" t="s">
        <v>285</v>
      </c>
      <c r="B119" s="227" t="s">
        <v>286</v>
      </c>
      <c r="C119" s="228" t="s">
        <v>287</v>
      </c>
      <c r="D119" s="180">
        <v>0</v>
      </c>
      <c r="E119" s="119" t="s">
        <v>98</v>
      </c>
      <c r="F119" s="180">
        <v>0</v>
      </c>
      <c r="G119" s="119" t="s">
        <v>98</v>
      </c>
      <c r="H119" s="180">
        <v>0</v>
      </c>
      <c r="I119" s="119" t="s">
        <v>98</v>
      </c>
      <c r="J119" s="180">
        <v>0</v>
      </c>
      <c r="K119" s="119" t="s">
        <v>98</v>
      </c>
      <c r="L119" s="180">
        <v>0</v>
      </c>
      <c r="M119" s="119" t="s">
        <v>98</v>
      </c>
      <c r="N119" s="180">
        <v>0</v>
      </c>
      <c r="O119" s="119" t="s">
        <v>98</v>
      </c>
      <c r="P119" s="180">
        <v>0</v>
      </c>
      <c r="Q119" s="119" t="s">
        <v>98</v>
      </c>
      <c r="R119" s="180">
        <v>0</v>
      </c>
      <c r="S119" s="119" t="s">
        <v>98</v>
      </c>
      <c r="T119" s="180">
        <v>0</v>
      </c>
      <c r="U119" s="119" t="s">
        <v>98</v>
      </c>
      <c r="V119" s="180">
        <v>0</v>
      </c>
      <c r="W119" s="119" t="s">
        <v>98</v>
      </c>
      <c r="X119" s="140">
        <v>0</v>
      </c>
      <c r="Y119" s="140" t="s">
        <v>98</v>
      </c>
      <c r="Z119" s="140">
        <v>0</v>
      </c>
      <c r="AA119" s="140" t="s">
        <v>98</v>
      </c>
      <c r="AB119" s="140">
        <v>0</v>
      </c>
      <c r="AC119" s="140" t="s">
        <v>98</v>
      </c>
      <c r="AD119" s="140">
        <v>0</v>
      </c>
      <c r="AE119" s="140" t="s">
        <v>98</v>
      </c>
      <c r="AF119" s="140">
        <v>0</v>
      </c>
      <c r="AG119" s="140" t="s">
        <v>98</v>
      </c>
      <c r="AH119" s="140">
        <v>0</v>
      </c>
      <c r="AI119" s="140" t="s">
        <v>98</v>
      </c>
      <c r="AJ119" s="140">
        <v>0</v>
      </c>
      <c r="AK119" s="140" t="s">
        <v>98</v>
      </c>
      <c r="AL119" s="140">
        <v>0</v>
      </c>
      <c r="AM119" s="140" t="s">
        <v>98</v>
      </c>
      <c r="AN119" s="140">
        <v>0</v>
      </c>
      <c r="AO119" s="140" t="s">
        <v>98</v>
      </c>
      <c r="AP119" s="140">
        <v>0</v>
      </c>
      <c r="AQ119" s="140" t="s">
        <v>98</v>
      </c>
      <c r="AR119" s="140">
        <v>0</v>
      </c>
      <c r="AS119" s="140" t="s">
        <v>98</v>
      </c>
      <c r="AT119" s="140">
        <v>0</v>
      </c>
      <c r="AU119" s="140" t="s">
        <v>98</v>
      </c>
      <c r="AV119" s="140">
        <v>0</v>
      </c>
      <c r="AW119" s="140" t="s">
        <v>98</v>
      </c>
      <c r="AX119" s="140" t="s">
        <v>98</v>
      </c>
      <c r="AY119" s="140">
        <v>0</v>
      </c>
      <c r="AZ119" s="140">
        <f>'2'!AL117</f>
        <v>1.8265200000000001</v>
      </c>
      <c r="BA119" s="193">
        <v>0</v>
      </c>
      <c r="BB119" s="140">
        <v>0</v>
      </c>
      <c r="BC119" s="140" t="s">
        <v>98</v>
      </c>
      <c r="BD119" s="229"/>
      <c r="BE119" s="182"/>
      <c r="BF119" s="182"/>
      <c r="BG119" s="182"/>
      <c r="BH119" s="182"/>
      <c r="BI119" s="182"/>
      <c r="BJ119" s="182"/>
      <c r="BK119" s="182"/>
      <c r="BL119" s="182"/>
      <c r="BM119" s="182"/>
      <c r="BN119" s="182"/>
      <c r="BO119" s="182"/>
      <c r="BP119" s="182"/>
      <c r="BQ119" s="182"/>
      <c r="BR119" s="182"/>
      <c r="BS119" s="182"/>
      <c r="BT119" s="182"/>
      <c r="BU119" s="182"/>
      <c r="BV119" s="182"/>
      <c r="BW119" s="182"/>
      <c r="BX119" s="182"/>
      <c r="BY119" s="182"/>
      <c r="BZ119" s="182"/>
      <c r="CA119" s="182"/>
      <c r="CB119" s="182"/>
      <c r="CC119" s="182"/>
      <c r="CD119" s="182"/>
      <c r="CE119" s="182"/>
      <c r="CF119" s="182"/>
      <c r="CG119" s="182"/>
      <c r="CH119" s="182"/>
      <c r="CI119" s="182"/>
      <c r="CJ119" s="182"/>
      <c r="CK119" s="182"/>
      <c r="CL119" s="182"/>
      <c r="CM119" s="182"/>
      <c r="CN119" s="182"/>
      <c r="CO119" s="182"/>
      <c r="CP119" s="182"/>
      <c r="CQ119" s="182"/>
      <c r="CR119" s="182"/>
      <c r="CS119" s="182"/>
      <c r="CT119" s="182"/>
      <c r="CU119" s="182"/>
      <c r="CV119" s="182"/>
      <c r="CW119" s="182"/>
      <c r="CX119" s="182"/>
      <c r="CY119" s="182"/>
      <c r="CZ119" s="182"/>
      <c r="DA119" s="182"/>
      <c r="DB119" s="182"/>
      <c r="DC119" s="182"/>
      <c r="DD119" s="182"/>
      <c r="DE119" s="182"/>
      <c r="DF119" s="182"/>
      <c r="DG119" s="182"/>
      <c r="DH119" s="182"/>
      <c r="DI119" s="182"/>
      <c r="DJ119" s="182"/>
      <c r="DK119" s="182"/>
      <c r="DL119" s="182"/>
      <c r="DM119" s="182"/>
      <c r="DN119" s="182"/>
      <c r="DO119" s="182"/>
      <c r="DP119" s="182"/>
      <c r="DQ119" s="182"/>
      <c r="DR119" s="182"/>
      <c r="DS119" s="182"/>
      <c r="DT119" s="182"/>
      <c r="DU119" s="182"/>
      <c r="DV119" s="182"/>
      <c r="DW119" s="182"/>
      <c r="DX119" s="182"/>
      <c r="DY119" s="182"/>
      <c r="DZ119" s="182"/>
      <c r="EA119" s="182"/>
      <c r="EB119" s="182"/>
      <c r="EC119" s="182"/>
      <c r="ED119" s="182"/>
      <c r="EE119" s="182"/>
      <c r="EF119" s="182"/>
      <c r="EG119" s="182"/>
      <c r="EH119" s="182"/>
      <c r="EI119" s="182"/>
      <c r="EJ119" s="182"/>
      <c r="EK119" s="182"/>
    </row>
    <row r="120" spans="1:141" s="160" customFormat="1" x14ac:dyDescent="0.2">
      <c r="A120" s="226"/>
      <c r="B120" s="227"/>
      <c r="C120" s="228"/>
      <c r="D120" s="157"/>
      <c r="E120" s="115"/>
      <c r="F120" s="157"/>
      <c r="G120" s="115"/>
      <c r="H120" s="157"/>
      <c r="I120" s="115"/>
      <c r="J120" s="157"/>
      <c r="K120" s="115"/>
      <c r="L120" s="157"/>
      <c r="M120" s="115"/>
      <c r="N120" s="157"/>
      <c r="O120" s="115"/>
      <c r="P120" s="157"/>
      <c r="Q120" s="115"/>
      <c r="R120" s="157"/>
      <c r="S120" s="115"/>
      <c r="T120" s="157"/>
      <c r="U120" s="115"/>
      <c r="V120" s="157"/>
      <c r="W120" s="115"/>
      <c r="X120" s="158"/>
      <c r="Y120" s="158"/>
      <c r="Z120" s="158"/>
      <c r="AA120" s="158"/>
      <c r="AB120" s="158"/>
      <c r="AC120" s="158"/>
      <c r="AD120" s="158"/>
      <c r="AE120" s="158"/>
      <c r="AF120" s="158"/>
      <c r="AG120" s="158"/>
      <c r="AH120" s="158"/>
      <c r="AI120" s="158"/>
      <c r="AJ120" s="158"/>
      <c r="AK120" s="158"/>
      <c r="AL120" s="158"/>
      <c r="AM120" s="158"/>
      <c r="AN120" s="158"/>
      <c r="AO120" s="158"/>
      <c r="AP120" s="158"/>
      <c r="AQ120" s="158"/>
      <c r="AR120" s="158"/>
      <c r="AS120" s="158"/>
      <c r="AT120" s="158"/>
      <c r="AU120" s="158"/>
      <c r="AV120" s="158"/>
      <c r="AW120" s="158"/>
      <c r="AX120" s="158"/>
      <c r="AY120" s="158"/>
      <c r="AZ120" s="140"/>
      <c r="BA120" s="193"/>
      <c r="BB120" s="158"/>
      <c r="BC120" s="158"/>
      <c r="BD120" s="215"/>
      <c r="BE120" s="159"/>
      <c r="BF120" s="159"/>
      <c r="BG120" s="159"/>
      <c r="BH120" s="159"/>
      <c r="BI120" s="159"/>
      <c r="BJ120" s="159"/>
      <c r="BK120" s="159"/>
      <c r="BL120" s="159"/>
      <c r="BM120" s="159"/>
      <c r="BN120" s="159"/>
      <c r="BO120" s="159"/>
      <c r="BP120" s="159"/>
      <c r="BQ120" s="159"/>
      <c r="BR120" s="159"/>
      <c r="BS120" s="159"/>
      <c r="BT120" s="159"/>
      <c r="BU120" s="159"/>
      <c r="BV120" s="159"/>
      <c r="BW120" s="159"/>
      <c r="BX120" s="159"/>
      <c r="BY120" s="159"/>
      <c r="BZ120" s="159"/>
      <c r="CA120" s="159"/>
      <c r="CB120" s="159"/>
      <c r="CC120" s="159"/>
      <c r="CD120" s="159"/>
      <c r="CE120" s="159"/>
      <c r="CF120" s="159"/>
      <c r="CG120" s="159"/>
      <c r="CH120" s="159"/>
      <c r="CI120" s="159"/>
      <c r="CJ120" s="159"/>
      <c r="CK120" s="159"/>
      <c r="CL120" s="159"/>
      <c r="CM120" s="159"/>
      <c r="CN120" s="159"/>
      <c r="CO120" s="159"/>
      <c r="CP120" s="159"/>
      <c r="CQ120" s="159"/>
      <c r="CR120" s="159"/>
      <c r="CS120" s="159"/>
      <c r="CT120" s="159"/>
      <c r="CU120" s="159"/>
      <c r="CV120" s="159"/>
      <c r="CW120" s="159"/>
      <c r="CX120" s="159"/>
      <c r="CY120" s="159"/>
    </row>
    <row r="121" spans="1:141" s="160" customFormat="1" ht="25.5" x14ac:dyDescent="0.2">
      <c r="A121" s="226" t="s">
        <v>265</v>
      </c>
      <c r="B121" s="216" t="s">
        <v>288</v>
      </c>
      <c r="C121" s="228" t="s">
        <v>289</v>
      </c>
      <c r="D121" s="157">
        <v>0</v>
      </c>
      <c r="E121" s="115" t="s">
        <v>98</v>
      </c>
      <c r="F121" s="157">
        <v>0</v>
      </c>
      <c r="G121" s="115" t="s">
        <v>98</v>
      </c>
      <c r="H121" s="157">
        <v>0</v>
      </c>
      <c r="I121" s="115" t="s">
        <v>98</v>
      </c>
      <c r="J121" s="157">
        <v>0</v>
      </c>
      <c r="K121" s="115" t="s">
        <v>98</v>
      </c>
      <c r="L121" s="157">
        <v>0</v>
      </c>
      <c r="M121" s="115" t="s">
        <v>98</v>
      </c>
      <c r="N121" s="157">
        <v>0</v>
      </c>
      <c r="O121" s="115" t="s">
        <v>98</v>
      </c>
      <c r="P121" s="157">
        <v>0</v>
      </c>
      <c r="Q121" s="115" t="s">
        <v>98</v>
      </c>
      <c r="R121" s="157">
        <v>0</v>
      </c>
      <c r="S121" s="115" t="s">
        <v>98</v>
      </c>
      <c r="T121" s="157">
        <v>0</v>
      </c>
      <c r="U121" s="115" t="s">
        <v>98</v>
      </c>
      <c r="V121" s="157">
        <v>0</v>
      </c>
      <c r="W121" s="115" t="s">
        <v>98</v>
      </c>
      <c r="X121" s="158">
        <v>0</v>
      </c>
      <c r="Y121" s="158" t="s">
        <v>98</v>
      </c>
      <c r="Z121" s="158">
        <v>0</v>
      </c>
      <c r="AA121" s="158" t="s">
        <v>98</v>
      </c>
      <c r="AB121" s="158">
        <v>0</v>
      </c>
      <c r="AC121" s="158" t="s">
        <v>98</v>
      </c>
      <c r="AD121" s="158">
        <v>0</v>
      </c>
      <c r="AE121" s="158" t="s">
        <v>98</v>
      </c>
      <c r="AF121" s="158">
        <v>0</v>
      </c>
      <c r="AG121" s="158" t="s">
        <v>98</v>
      </c>
      <c r="AH121" s="158">
        <v>0</v>
      </c>
      <c r="AI121" s="158" t="s">
        <v>98</v>
      </c>
      <c r="AJ121" s="158">
        <v>0</v>
      </c>
      <c r="AK121" s="158" t="s">
        <v>98</v>
      </c>
      <c r="AL121" s="158">
        <v>0</v>
      </c>
      <c r="AM121" s="158" t="s">
        <v>98</v>
      </c>
      <c r="AN121" s="158">
        <v>0</v>
      </c>
      <c r="AO121" s="158" t="s">
        <v>98</v>
      </c>
      <c r="AP121" s="158">
        <v>0</v>
      </c>
      <c r="AQ121" s="158" t="s">
        <v>98</v>
      </c>
      <c r="AR121" s="158">
        <v>0</v>
      </c>
      <c r="AS121" s="158" t="s">
        <v>98</v>
      </c>
      <c r="AT121" s="158">
        <v>0</v>
      </c>
      <c r="AU121" s="158" t="s">
        <v>98</v>
      </c>
      <c r="AV121" s="158">
        <v>0</v>
      </c>
      <c r="AW121" s="158" t="s">
        <v>98</v>
      </c>
      <c r="AX121" s="193">
        <v>0</v>
      </c>
      <c r="AY121" s="193">
        <v>0</v>
      </c>
      <c r="AZ121" s="140">
        <f>'2'!AL119</f>
        <v>0</v>
      </c>
      <c r="BA121" s="193">
        <v>0</v>
      </c>
      <c r="BB121" s="158">
        <v>0</v>
      </c>
      <c r="BC121" s="158" t="s">
        <v>98</v>
      </c>
      <c r="BD121" s="215"/>
      <c r="BE121" s="192"/>
      <c r="BF121" s="115"/>
      <c r="BG121" s="192"/>
      <c r="BH121" s="159"/>
      <c r="BI121" s="159"/>
      <c r="BJ121" s="159"/>
      <c r="BK121" s="159"/>
      <c r="BL121" s="159"/>
      <c r="BM121" s="159"/>
      <c r="BN121" s="159"/>
      <c r="BO121" s="159"/>
      <c r="BP121" s="159"/>
      <c r="BQ121" s="159"/>
      <c r="BR121" s="159"/>
      <c r="BS121" s="159"/>
      <c r="BT121" s="159"/>
      <c r="BU121" s="159"/>
      <c r="BV121" s="159"/>
      <c r="BW121" s="159"/>
      <c r="BX121" s="159"/>
      <c r="BY121" s="159"/>
      <c r="BZ121" s="159"/>
      <c r="CA121" s="159"/>
      <c r="CB121" s="159"/>
      <c r="CC121" s="159"/>
      <c r="CD121" s="159"/>
      <c r="CE121" s="159"/>
      <c r="CF121" s="159"/>
      <c r="CG121" s="159"/>
      <c r="CH121" s="159"/>
      <c r="CI121" s="159"/>
      <c r="CJ121" s="159"/>
      <c r="CK121" s="159"/>
      <c r="CL121" s="159"/>
      <c r="CM121" s="159"/>
      <c r="CN121" s="159"/>
      <c r="CO121" s="159"/>
      <c r="CP121" s="159"/>
      <c r="CQ121" s="159"/>
      <c r="CR121" s="159"/>
      <c r="CS121" s="159"/>
      <c r="CT121" s="159"/>
      <c r="CU121" s="159"/>
      <c r="CV121" s="159"/>
      <c r="CW121" s="159"/>
      <c r="CX121" s="159"/>
      <c r="CY121" s="159"/>
    </row>
    <row r="122" spans="1:141" s="235" customFormat="1" ht="25.5" x14ac:dyDescent="0.2">
      <c r="A122" s="232" t="s">
        <v>265</v>
      </c>
      <c r="B122" s="233" t="s">
        <v>290</v>
      </c>
      <c r="C122" s="228" t="s">
        <v>291</v>
      </c>
      <c r="D122" s="157">
        <v>0</v>
      </c>
      <c r="E122" s="115" t="s">
        <v>98</v>
      </c>
      <c r="F122" s="157">
        <v>0</v>
      </c>
      <c r="G122" s="115" t="s">
        <v>98</v>
      </c>
      <c r="H122" s="157">
        <v>0</v>
      </c>
      <c r="I122" s="115" t="s">
        <v>98</v>
      </c>
      <c r="J122" s="157">
        <v>0</v>
      </c>
      <c r="K122" s="115" t="s">
        <v>98</v>
      </c>
      <c r="L122" s="157">
        <v>0</v>
      </c>
      <c r="M122" s="115" t="s">
        <v>98</v>
      </c>
      <c r="N122" s="157">
        <v>0</v>
      </c>
      <c r="O122" s="115" t="s">
        <v>98</v>
      </c>
      <c r="P122" s="157">
        <v>0</v>
      </c>
      <c r="Q122" s="115" t="s">
        <v>98</v>
      </c>
      <c r="R122" s="157">
        <v>0</v>
      </c>
      <c r="S122" s="115" t="s">
        <v>98</v>
      </c>
      <c r="T122" s="157">
        <v>0</v>
      </c>
      <c r="U122" s="115" t="s">
        <v>98</v>
      </c>
      <c r="V122" s="157">
        <v>0</v>
      </c>
      <c r="W122" s="115" t="s">
        <v>98</v>
      </c>
      <c r="X122" s="158">
        <v>0</v>
      </c>
      <c r="Y122" s="158" t="s">
        <v>98</v>
      </c>
      <c r="Z122" s="158">
        <v>0</v>
      </c>
      <c r="AA122" s="158" t="s">
        <v>98</v>
      </c>
      <c r="AB122" s="158">
        <v>0</v>
      </c>
      <c r="AC122" s="158" t="s">
        <v>98</v>
      </c>
      <c r="AD122" s="158">
        <v>0</v>
      </c>
      <c r="AE122" s="158" t="s">
        <v>98</v>
      </c>
      <c r="AF122" s="158">
        <v>0</v>
      </c>
      <c r="AG122" s="158" t="s">
        <v>98</v>
      </c>
      <c r="AH122" s="158">
        <v>0</v>
      </c>
      <c r="AI122" s="158" t="s">
        <v>98</v>
      </c>
      <c r="AJ122" s="158">
        <v>0</v>
      </c>
      <c r="AK122" s="158" t="s">
        <v>98</v>
      </c>
      <c r="AL122" s="158">
        <v>0</v>
      </c>
      <c r="AM122" s="158" t="s">
        <v>98</v>
      </c>
      <c r="AN122" s="158">
        <v>0</v>
      </c>
      <c r="AO122" s="158" t="s">
        <v>98</v>
      </c>
      <c r="AP122" s="158">
        <v>0</v>
      </c>
      <c r="AQ122" s="158" t="s">
        <v>98</v>
      </c>
      <c r="AR122" s="158">
        <v>0</v>
      </c>
      <c r="AS122" s="158" t="s">
        <v>98</v>
      </c>
      <c r="AT122" s="158">
        <v>0</v>
      </c>
      <c r="AU122" s="158" t="s">
        <v>98</v>
      </c>
      <c r="AV122" s="158">
        <v>0</v>
      </c>
      <c r="AW122" s="158" t="s">
        <v>98</v>
      </c>
      <c r="AX122" s="193">
        <v>0</v>
      </c>
      <c r="AY122" s="193">
        <v>0</v>
      </c>
      <c r="AZ122" s="140">
        <f>'2'!AL120</f>
        <v>0</v>
      </c>
      <c r="BA122" s="193">
        <v>0</v>
      </c>
      <c r="BB122" s="158">
        <v>0</v>
      </c>
      <c r="BC122" s="158" t="s">
        <v>98</v>
      </c>
      <c r="BD122" s="215"/>
      <c r="BE122" s="192"/>
      <c r="BF122" s="115"/>
      <c r="BG122" s="192"/>
      <c r="BH122" s="234"/>
      <c r="BI122" s="234"/>
      <c r="BJ122" s="234"/>
      <c r="BK122" s="234"/>
      <c r="BL122" s="234"/>
      <c r="BM122" s="234"/>
      <c r="BN122" s="234"/>
      <c r="BO122" s="234"/>
      <c r="BP122" s="234"/>
      <c r="BQ122" s="234"/>
      <c r="BR122" s="234"/>
      <c r="BS122" s="234"/>
      <c r="BT122" s="234"/>
      <c r="BU122" s="234"/>
      <c r="BV122" s="234"/>
      <c r="BW122" s="234"/>
      <c r="BX122" s="234"/>
      <c r="BY122" s="234"/>
      <c r="BZ122" s="234"/>
      <c r="CA122" s="234"/>
      <c r="CB122" s="234"/>
      <c r="CC122" s="234"/>
      <c r="CD122" s="234"/>
      <c r="CE122" s="234"/>
      <c r="CF122" s="234"/>
      <c r="CG122" s="234"/>
      <c r="CH122" s="234"/>
      <c r="CI122" s="234"/>
      <c r="CJ122" s="234"/>
      <c r="CK122" s="234"/>
      <c r="CL122" s="234"/>
      <c r="CM122" s="234"/>
      <c r="CN122" s="234"/>
      <c r="CO122" s="234"/>
    </row>
  </sheetData>
  <autoFilter ref="A21:EK122"/>
  <mergeCells count="54">
    <mergeCell ref="X20:Y20"/>
    <mergeCell ref="Z20:AA20"/>
    <mergeCell ref="AB20:AC20"/>
    <mergeCell ref="D20:E20"/>
    <mergeCell ref="F20:G20"/>
    <mergeCell ref="H20:I20"/>
    <mergeCell ref="J20:K20"/>
    <mergeCell ref="V20:W20"/>
    <mergeCell ref="D19:E19"/>
    <mergeCell ref="F19:G19"/>
    <mergeCell ref="H19:K19"/>
    <mergeCell ref="V19:Y19"/>
    <mergeCell ref="Z19:AC19"/>
    <mergeCell ref="AT17:AU17"/>
    <mergeCell ref="AV17:AW17"/>
    <mergeCell ref="AX17:AY17"/>
    <mergeCell ref="AZ17:BA17"/>
    <mergeCell ref="BB17:BC17"/>
    <mergeCell ref="AJ17:AK17"/>
    <mergeCell ref="AL17:AM17"/>
    <mergeCell ref="AN17:AO17"/>
    <mergeCell ref="AP17:AQ17"/>
    <mergeCell ref="AR17:AS17"/>
    <mergeCell ref="V17:Y17"/>
    <mergeCell ref="Z17:AC17"/>
    <mergeCell ref="AD17:AE17"/>
    <mergeCell ref="AF17:AG17"/>
    <mergeCell ref="AH17:AI17"/>
    <mergeCell ref="L17:M17"/>
    <mergeCell ref="N17:O17"/>
    <mergeCell ref="P17:Q17"/>
    <mergeCell ref="R17:S17"/>
    <mergeCell ref="T17:U17"/>
    <mergeCell ref="A12:BC12"/>
    <mergeCell ref="A13:BC13"/>
    <mergeCell ref="A15:A18"/>
    <mergeCell ref="B15:B18"/>
    <mergeCell ref="C15:C18"/>
    <mergeCell ref="D15:BC15"/>
    <mergeCell ref="D16:S16"/>
    <mergeCell ref="T16:AG16"/>
    <mergeCell ref="AH16:AM16"/>
    <mergeCell ref="AN16:AQ16"/>
    <mergeCell ref="AR16:AW16"/>
    <mergeCell ref="AX16:BA16"/>
    <mergeCell ref="BB16:BC16"/>
    <mergeCell ref="D17:E17"/>
    <mergeCell ref="F17:G17"/>
    <mergeCell ref="H17:K17"/>
    <mergeCell ref="A1:BC4"/>
    <mergeCell ref="A5:BC5"/>
    <mergeCell ref="A7:BC7"/>
    <mergeCell ref="A8:BC8"/>
    <mergeCell ref="A10:BC10"/>
  </mergeCells>
  <pageMargins left="0.39374999999999999" right="0.39374999999999999" top="0.78749999999999998" bottom="0.39374999999999999" header="0.27569444444444402" footer="0.51180555555555496"/>
  <pageSetup paperSize="9" firstPageNumber="0" orientation="landscape" horizontalDpi="300" verticalDpi="300"/>
  <headerFooter>
    <oddHeader>&amp;L&amp;6Подготовлено с использованием системы ГАРАНТ</oddHead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3366FF"/>
  </sheetPr>
  <dimension ref="A1:EC120"/>
  <sheetViews>
    <sheetView topLeftCell="A13" zoomScale="70" zoomScaleNormal="70" zoomScalePageLayoutView="70" workbookViewId="0">
      <pane xSplit="2" ySplit="7" topLeftCell="D72" activePane="bottomRight" state="frozen"/>
      <selection activeCell="A13" sqref="A13"/>
      <selection pane="topRight" activeCell="D13" sqref="D13"/>
      <selection pane="bottomLeft" activeCell="A72" sqref="A72"/>
      <selection pane="bottomRight" activeCell="AI76" sqref="AI76"/>
    </sheetView>
  </sheetViews>
  <sheetFormatPr defaultRowHeight="15.75" x14ac:dyDescent="0.25"/>
  <cols>
    <col min="1" max="1" width="13.28515625" style="477" customWidth="1"/>
    <col min="2" max="2" width="36" style="477" customWidth="1"/>
    <col min="3" max="3" width="15.85546875" style="477" customWidth="1"/>
    <col min="4" max="4" width="12" style="477" customWidth="1"/>
    <col min="5" max="5" width="20.140625" style="477" customWidth="1"/>
    <col min="6" max="6" width="21.5703125" style="478" customWidth="1"/>
    <col min="7" max="7" width="10.5703125" style="478" customWidth="1"/>
    <col min="8" max="12" width="6.5703125" style="478" customWidth="1"/>
    <col min="13" max="13" width="19.7109375" style="478" customWidth="1"/>
    <col min="14" max="14" width="10.5703125" style="478" customWidth="1"/>
    <col min="15" max="19" width="6.5703125" style="478" customWidth="1"/>
    <col min="20" max="20" width="20.140625" style="477" customWidth="1"/>
    <col min="21" max="21" width="11" style="477" customWidth="1"/>
    <col min="22" max="25" width="6.85546875" style="477" customWidth="1"/>
    <col min="26" max="26" width="7.28515625" style="477" customWidth="1"/>
    <col min="27" max="27" width="22.85546875" style="477" customWidth="1"/>
    <col min="28" max="28" width="10" style="477" customWidth="1"/>
    <col min="29" max="32" width="6.85546875" style="477" customWidth="1"/>
    <col min="33" max="33" width="7.5703125" style="477" customWidth="1"/>
    <col min="34" max="34" width="19.42578125" style="477" customWidth="1"/>
    <col min="35" max="39" width="6.85546875" style="477" customWidth="1"/>
    <col min="40" max="40" width="6.28515625" style="477" customWidth="1"/>
    <col min="41" max="41" width="20.85546875" style="477" customWidth="1"/>
    <col min="42" max="46" width="6.85546875" style="477" customWidth="1"/>
    <col min="47" max="47" width="5.85546875" style="477" customWidth="1"/>
    <col min="48" max="48" width="22" style="477" customWidth="1"/>
    <col min="49" max="53" width="6.85546875" style="477" customWidth="1"/>
    <col min="54" max="54" width="7.140625" style="477" customWidth="1"/>
    <col min="55" max="55" width="20.42578125" style="477" customWidth="1"/>
    <col min="56" max="61" width="6.85546875" style="477" customWidth="1"/>
    <col min="62" max="62" width="19.7109375" style="478" customWidth="1"/>
    <col min="63" max="63" width="10.5703125" style="478" customWidth="1"/>
    <col min="64" max="68" width="6.5703125" style="478" customWidth="1"/>
    <col min="69" max="69" width="21.5703125" style="478" customWidth="1"/>
    <col min="70" max="70" width="10.5703125" style="478" customWidth="1"/>
    <col min="71" max="75" width="6.5703125" style="478" customWidth="1"/>
    <col min="76" max="76" width="20.140625" style="477" customWidth="1"/>
    <col min="77" max="77" width="8.28515625" style="477" customWidth="1"/>
    <col min="78" max="81" width="6.85546875" style="477" customWidth="1"/>
    <col min="82" max="82" width="7.28515625" style="477" customWidth="1"/>
    <col min="83" max="83" width="22.85546875" style="477" customWidth="1"/>
    <col min="84" max="84" width="10" style="477" customWidth="1"/>
    <col min="85" max="88" width="6.85546875" style="477" customWidth="1"/>
    <col min="89" max="89" width="7.5703125" style="477" customWidth="1"/>
    <col min="90" max="90" width="19.42578125" style="477" customWidth="1"/>
    <col min="91" max="95" width="6.85546875" style="477" customWidth="1"/>
    <col min="96" max="96" width="6.28515625" style="477" customWidth="1"/>
    <col min="97" max="97" width="20.85546875" style="477" customWidth="1"/>
    <col min="98" max="102" width="6.85546875" style="477" customWidth="1"/>
    <col min="103" max="103" width="5.85546875" style="477" customWidth="1"/>
    <col min="104" max="104" width="22" style="477" customWidth="1"/>
    <col min="105" max="109" width="6.85546875" style="477" customWidth="1"/>
    <col min="110" max="110" width="7.140625" style="477" customWidth="1"/>
    <col min="111" max="111" width="20.42578125" style="477" customWidth="1"/>
    <col min="112" max="117" width="6.85546875" style="477" customWidth="1"/>
    <col min="118" max="118" width="20" style="477" customWidth="1"/>
    <col min="119" max="119" width="9.7109375" style="477" customWidth="1"/>
    <col min="120" max="120" width="10.28515625" style="477" customWidth="1"/>
    <col min="121" max="121" width="9.7109375" style="477" customWidth="1"/>
    <col min="122" max="122" width="12.28515625" style="477" customWidth="1"/>
    <col min="123" max="123" width="7.85546875" style="477" customWidth="1"/>
    <col min="124" max="124" width="9.85546875" style="477" customWidth="1"/>
    <col min="125" max="125" width="21.42578125" style="477" customWidth="1"/>
    <col min="126" max="130" width="6.85546875" style="477" customWidth="1"/>
    <col min="131" max="131" width="8" style="477" customWidth="1"/>
    <col min="132" max="132" width="19" style="477" customWidth="1"/>
    <col min="133" max="1025" width="9" customWidth="1"/>
  </cols>
  <sheetData>
    <row r="1" spans="1:132" x14ac:dyDescent="0.25">
      <c r="A1" s="479"/>
      <c r="B1" s="479"/>
      <c r="C1" s="479"/>
      <c r="D1" s="479"/>
      <c r="E1" s="479"/>
      <c r="F1" s="480"/>
      <c r="G1" s="480"/>
      <c r="H1" s="480"/>
      <c r="I1" s="480"/>
      <c r="J1" s="480"/>
      <c r="K1" s="480"/>
      <c r="L1" s="480"/>
      <c r="M1" s="480"/>
      <c r="N1" s="480"/>
      <c r="O1" s="480"/>
      <c r="P1" s="480"/>
      <c r="Q1" s="480"/>
      <c r="R1" s="480"/>
      <c r="S1" s="480"/>
      <c r="T1" s="479"/>
      <c r="U1" s="480"/>
      <c r="V1" s="480"/>
      <c r="W1" s="480"/>
      <c r="X1" s="480"/>
      <c r="Y1" s="480"/>
      <c r="AA1" s="479"/>
      <c r="AB1" s="479"/>
      <c r="AC1" s="479"/>
      <c r="AD1" s="479"/>
      <c r="AE1" s="479"/>
      <c r="AF1" s="479"/>
      <c r="AG1" s="479"/>
      <c r="AH1" s="480"/>
      <c r="AI1" s="480"/>
      <c r="AJ1" s="479"/>
      <c r="AK1" s="479"/>
      <c r="AL1" s="479"/>
      <c r="AM1" s="479"/>
      <c r="AN1" s="481" t="s">
        <v>479</v>
      </c>
      <c r="AO1" s="480"/>
      <c r="AP1" s="480"/>
      <c r="AQ1" s="480"/>
      <c r="AR1" s="480"/>
      <c r="AS1" s="480"/>
      <c r="AT1" s="480"/>
      <c r="AU1" s="480"/>
      <c r="AV1" s="479"/>
      <c r="AW1" s="479"/>
      <c r="AX1" s="479"/>
      <c r="AY1" s="479"/>
      <c r="AZ1" s="479"/>
      <c r="BA1" s="479"/>
      <c r="BB1" s="479"/>
      <c r="BC1" s="479"/>
      <c r="BD1" s="479"/>
      <c r="BE1" s="479"/>
      <c r="BF1" s="479"/>
      <c r="BG1" s="479"/>
      <c r="BH1" s="479"/>
      <c r="BI1" s="479"/>
      <c r="BJ1" s="480"/>
      <c r="BK1" s="480"/>
      <c r="BL1" s="480"/>
      <c r="BM1" s="480"/>
      <c r="BN1" s="480"/>
      <c r="BO1" s="480"/>
      <c r="BP1" s="480"/>
      <c r="BQ1" s="480"/>
      <c r="BR1" s="480"/>
      <c r="BS1" s="480"/>
      <c r="BT1" s="480"/>
      <c r="BU1" s="480"/>
      <c r="BV1" s="480"/>
      <c r="BW1" s="480"/>
      <c r="BX1" s="479"/>
      <c r="BY1" s="480"/>
      <c r="BZ1" s="480"/>
      <c r="CA1" s="480"/>
      <c r="CB1" s="480"/>
      <c r="CC1" s="480"/>
      <c r="CD1" s="481" t="s">
        <v>479</v>
      </c>
      <c r="CE1" s="479"/>
      <c r="CF1" s="479"/>
      <c r="CG1" s="479"/>
      <c r="CH1" s="479"/>
      <c r="CI1" s="479"/>
      <c r="CJ1" s="479"/>
      <c r="CK1" s="479"/>
      <c r="CL1" s="480"/>
      <c r="CM1" s="480"/>
      <c r="CN1" s="479"/>
      <c r="CO1" s="479"/>
      <c r="CP1" s="479"/>
      <c r="CQ1" s="479"/>
      <c r="CR1" s="479"/>
      <c r="CS1" s="480"/>
      <c r="CT1" s="480"/>
      <c r="CU1" s="480"/>
      <c r="CV1" s="480"/>
      <c r="CW1" s="480"/>
      <c r="CX1" s="480"/>
      <c r="CY1" s="480"/>
      <c r="CZ1" s="479"/>
      <c r="DA1" s="479"/>
      <c r="DB1" s="479"/>
      <c r="DC1" s="479"/>
      <c r="DD1" s="479"/>
      <c r="DE1" s="479"/>
      <c r="DF1" s="479"/>
      <c r="DG1" s="479"/>
      <c r="DH1" s="479"/>
      <c r="DI1" s="479"/>
      <c r="DJ1" s="479"/>
      <c r="DK1" s="479"/>
      <c r="DL1" s="479"/>
      <c r="DM1" s="479"/>
      <c r="DN1" s="479"/>
      <c r="DO1" s="479"/>
      <c r="DP1" s="479"/>
      <c r="DQ1" s="479"/>
      <c r="DR1" s="479"/>
      <c r="DS1" s="479"/>
      <c r="DT1" s="479"/>
      <c r="DU1" s="479"/>
      <c r="DV1" s="479"/>
      <c r="DW1" s="479"/>
      <c r="DX1" s="479"/>
      <c r="DY1" s="479"/>
      <c r="DZ1" s="479"/>
      <c r="EA1" s="479"/>
      <c r="EB1" s="479"/>
    </row>
    <row r="2" spans="1:132" x14ac:dyDescent="0.25">
      <c r="A2" s="479"/>
      <c r="B2" s="479"/>
      <c r="C2" s="479"/>
      <c r="D2" s="479"/>
      <c r="E2" s="479"/>
      <c r="F2" s="480"/>
      <c r="G2" s="480"/>
      <c r="H2" s="480"/>
      <c r="I2" s="480"/>
      <c r="J2" s="480"/>
      <c r="K2" s="480"/>
      <c r="L2" s="480"/>
      <c r="M2" s="480"/>
      <c r="N2" s="480"/>
      <c r="O2" s="480"/>
      <c r="P2" s="480"/>
      <c r="Q2" s="480"/>
      <c r="R2" s="480"/>
      <c r="S2" s="480"/>
      <c r="T2" s="479"/>
      <c r="U2" s="480"/>
      <c r="V2" s="480"/>
      <c r="W2" s="480"/>
      <c r="X2" s="480"/>
      <c r="Y2" s="480"/>
      <c r="AA2" s="479"/>
      <c r="AB2" s="479"/>
      <c r="AC2" s="479"/>
      <c r="AD2" s="479"/>
      <c r="AE2" s="479"/>
      <c r="AF2" s="479"/>
      <c r="AG2" s="479"/>
      <c r="AH2" s="480"/>
      <c r="AI2" s="480"/>
      <c r="AJ2" s="479"/>
      <c r="AK2" s="479"/>
      <c r="AL2" s="479"/>
      <c r="AM2" s="479"/>
      <c r="AN2" s="482" t="s">
        <v>302</v>
      </c>
      <c r="AO2" s="480"/>
      <c r="AP2" s="480"/>
      <c r="AQ2" s="480"/>
      <c r="AR2" s="480"/>
      <c r="AS2" s="480"/>
      <c r="AT2" s="480"/>
      <c r="AU2" s="480"/>
      <c r="AV2" s="479"/>
      <c r="AW2" s="479"/>
      <c r="AX2" s="479"/>
      <c r="AY2" s="479"/>
      <c r="AZ2" s="479"/>
      <c r="BA2" s="479"/>
      <c r="BB2" s="479"/>
      <c r="BC2" s="479"/>
      <c r="BD2" s="479"/>
      <c r="BE2" s="479"/>
      <c r="BF2" s="479"/>
      <c r="BG2" s="479"/>
      <c r="BH2" s="479"/>
      <c r="BI2" s="479"/>
      <c r="BJ2" s="480"/>
      <c r="BK2" s="480"/>
      <c r="BL2" s="480"/>
      <c r="BM2" s="480"/>
      <c r="BN2" s="480"/>
      <c r="BO2" s="480"/>
      <c r="BP2" s="480"/>
      <c r="BQ2" s="480"/>
      <c r="BR2" s="480"/>
      <c r="BS2" s="480"/>
      <c r="BT2" s="480"/>
      <c r="BU2" s="480"/>
      <c r="BV2" s="480"/>
      <c r="BW2" s="480"/>
      <c r="BX2" s="479"/>
      <c r="BY2" s="480"/>
      <c r="BZ2" s="480"/>
      <c r="CA2" s="480"/>
      <c r="CB2" s="480"/>
      <c r="CC2" s="480"/>
      <c r="CD2" s="482" t="s">
        <v>302</v>
      </c>
      <c r="CE2" s="479"/>
      <c r="CF2" s="479"/>
      <c r="CG2" s="479"/>
      <c r="CH2" s="479"/>
      <c r="CI2" s="479"/>
      <c r="CJ2" s="479"/>
      <c r="CK2" s="479"/>
      <c r="CL2" s="480"/>
      <c r="CM2" s="480"/>
      <c r="CN2" s="479"/>
      <c r="CO2" s="479"/>
      <c r="CP2" s="479"/>
      <c r="CQ2" s="479"/>
      <c r="CR2" s="479"/>
      <c r="CS2" s="480"/>
      <c r="CT2" s="480"/>
      <c r="CU2" s="480"/>
      <c r="CV2" s="480"/>
      <c r="CW2" s="480"/>
      <c r="CX2" s="480"/>
      <c r="CY2" s="480"/>
      <c r="CZ2" s="479"/>
      <c r="DA2" s="479"/>
      <c r="DB2" s="479"/>
      <c r="DC2" s="479"/>
      <c r="DD2" s="479"/>
      <c r="DE2" s="479"/>
      <c r="DF2" s="479"/>
      <c r="DG2" s="479"/>
      <c r="DH2" s="479"/>
      <c r="DI2" s="479"/>
      <c r="DJ2" s="479"/>
      <c r="DK2" s="479"/>
      <c r="DL2" s="479"/>
      <c r="DM2" s="479"/>
      <c r="DN2" s="479"/>
      <c r="DO2" s="479"/>
      <c r="DP2" s="479"/>
      <c r="DQ2" s="479"/>
      <c r="DR2" s="479"/>
      <c r="DS2" s="479"/>
      <c r="DT2" s="479"/>
      <c r="DU2" s="479"/>
      <c r="DV2" s="479"/>
      <c r="DW2" s="479"/>
      <c r="DX2" s="479"/>
      <c r="DY2" s="479"/>
      <c r="DZ2" s="479"/>
      <c r="EA2" s="479"/>
      <c r="EB2" s="479"/>
    </row>
    <row r="3" spans="1:132" x14ac:dyDescent="0.25">
      <c r="A3" s="479"/>
      <c r="B3" s="479"/>
      <c r="C3" s="479"/>
      <c r="D3" s="479"/>
      <c r="E3" s="479"/>
      <c r="F3" s="480"/>
      <c r="G3" s="480"/>
      <c r="H3" s="480"/>
      <c r="I3" s="480"/>
      <c r="J3" s="480"/>
      <c r="K3" s="480"/>
      <c r="L3" s="480"/>
      <c r="M3" s="480"/>
      <c r="N3" s="480"/>
      <c r="O3" s="480"/>
      <c r="P3" s="480"/>
      <c r="Q3" s="480"/>
      <c r="R3" s="480"/>
      <c r="S3" s="480"/>
      <c r="T3" s="479"/>
      <c r="U3" s="480"/>
      <c r="V3" s="480"/>
      <c r="W3" s="480"/>
      <c r="X3" s="480"/>
      <c r="Y3" s="480"/>
      <c r="AA3" s="479"/>
      <c r="AB3" s="479"/>
      <c r="AC3" s="479"/>
      <c r="AD3" s="479"/>
      <c r="AE3" s="479"/>
      <c r="AF3" s="479"/>
      <c r="AG3" s="479"/>
      <c r="AH3" s="480"/>
      <c r="AI3" s="480"/>
      <c r="AJ3" s="479"/>
      <c r="AK3" s="479"/>
      <c r="AL3" s="479"/>
      <c r="AM3" s="479"/>
      <c r="AN3" s="482" t="s">
        <v>303</v>
      </c>
      <c r="AO3" s="480"/>
      <c r="AP3" s="480"/>
      <c r="AQ3" s="480"/>
      <c r="AR3" s="480"/>
      <c r="AS3" s="480"/>
      <c r="AT3" s="480"/>
      <c r="AU3" s="480"/>
      <c r="AV3" s="479"/>
      <c r="AW3" s="479"/>
      <c r="AX3" s="479"/>
      <c r="AY3" s="479"/>
      <c r="AZ3" s="479"/>
      <c r="BA3" s="479"/>
      <c r="BB3" s="479"/>
      <c r="BC3" s="479"/>
      <c r="BD3" s="479"/>
      <c r="BE3" s="479"/>
      <c r="BF3" s="479"/>
      <c r="BG3" s="479"/>
      <c r="BH3" s="479"/>
      <c r="BI3" s="479"/>
      <c r="BJ3" s="480"/>
      <c r="BK3" s="480"/>
      <c r="BL3" s="480"/>
      <c r="BM3" s="480"/>
      <c r="BN3" s="480"/>
      <c r="BO3" s="480"/>
      <c r="BP3" s="480"/>
      <c r="BQ3" s="480"/>
      <c r="BR3" s="480"/>
      <c r="BS3" s="480"/>
      <c r="BT3" s="480"/>
      <c r="BU3" s="480"/>
      <c r="BV3" s="480"/>
      <c r="BW3" s="480"/>
      <c r="BX3" s="479"/>
      <c r="BY3" s="480"/>
      <c r="BZ3" s="480"/>
      <c r="CA3" s="480"/>
      <c r="CB3" s="480"/>
      <c r="CC3" s="480"/>
      <c r="CD3" s="482" t="s">
        <v>303</v>
      </c>
      <c r="CE3" s="479"/>
      <c r="CF3" s="479"/>
      <c r="CG3" s="479"/>
      <c r="CH3" s="479"/>
      <c r="CI3" s="479"/>
      <c r="CJ3" s="479"/>
      <c r="CK3" s="479"/>
      <c r="CL3" s="480"/>
      <c r="CM3" s="480"/>
      <c r="CN3" s="479"/>
      <c r="CO3" s="479"/>
      <c r="CP3" s="479"/>
      <c r="CQ3" s="479"/>
      <c r="CR3" s="479"/>
      <c r="CS3" s="480"/>
      <c r="CT3" s="480"/>
      <c r="CU3" s="480"/>
      <c r="CV3" s="480"/>
      <c r="CW3" s="480"/>
      <c r="CX3" s="480"/>
      <c r="CY3" s="480"/>
      <c r="CZ3" s="479"/>
      <c r="DA3" s="479"/>
      <c r="DB3" s="479"/>
      <c r="DC3" s="479"/>
      <c r="DD3" s="479"/>
      <c r="DE3" s="479"/>
      <c r="DF3" s="479"/>
      <c r="DG3" s="479"/>
      <c r="DH3" s="479"/>
      <c r="DI3" s="479"/>
      <c r="DJ3" s="479"/>
      <c r="DK3" s="479"/>
      <c r="DL3" s="479"/>
      <c r="DM3" s="479"/>
      <c r="DN3" s="479"/>
      <c r="DO3" s="479"/>
      <c r="DP3" s="479"/>
      <c r="DQ3" s="479"/>
      <c r="DR3" s="479"/>
      <c r="DS3" s="479"/>
      <c r="DT3" s="479"/>
      <c r="DU3" s="479"/>
      <c r="DV3" s="479"/>
      <c r="DW3" s="479"/>
      <c r="DX3" s="479"/>
      <c r="DY3" s="479"/>
      <c r="DZ3" s="479"/>
      <c r="EA3" s="479"/>
      <c r="EB3" s="479"/>
    </row>
    <row r="4" spans="1:132" x14ac:dyDescent="0.25">
      <c r="A4" s="94" t="s">
        <v>480</v>
      </c>
      <c r="B4" s="94"/>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BJ4" s="477"/>
      <c r="BK4" s="477"/>
      <c r="BL4" s="477"/>
      <c r="BM4" s="477"/>
      <c r="BN4" s="477"/>
      <c r="BO4" s="477"/>
      <c r="BP4" s="477"/>
      <c r="BQ4" s="477"/>
      <c r="BR4" s="477"/>
      <c r="BS4" s="477"/>
      <c r="BT4" s="477"/>
      <c r="BU4" s="477"/>
      <c r="BV4" s="477"/>
      <c r="BW4" s="477"/>
      <c r="CL4" s="478"/>
      <c r="CM4" s="478"/>
      <c r="CS4" s="478"/>
      <c r="CT4" s="478"/>
      <c r="CU4" s="478"/>
      <c r="CV4" s="478"/>
      <c r="CW4" s="478"/>
      <c r="CX4" s="478"/>
      <c r="CY4" s="478"/>
    </row>
    <row r="5" spans="1:132" s="239" customFormat="1" ht="18.75" customHeight="1" x14ac:dyDescent="0.3">
      <c r="A5" s="246"/>
      <c r="B5" s="246"/>
      <c r="C5" s="246"/>
      <c r="D5" s="246"/>
      <c r="E5" s="246"/>
      <c r="F5" s="246"/>
      <c r="G5" s="246"/>
      <c r="H5" s="246"/>
      <c r="I5" s="246"/>
      <c r="J5" s="246"/>
      <c r="K5" s="246"/>
      <c r="L5" s="246"/>
      <c r="M5" s="246"/>
      <c r="N5" s="246"/>
      <c r="O5" s="246"/>
      <c r="P5" s="246"/>
      <c r="Q5" s="246"/>
      <c r="R5" s="246"/>
      <c r="S5" s="246"/>
      <c r="T5" s="246"/>
      <c r="U5" s="246"/>
      <c r="V5" s="246"/>
      <c r="W5" s="246"/>
      <c r="X5" s="246"/>
      <c r="Y5" s="246"/>
      <c r="Z5" s="246"/>
      <c r="AA5" s="246"/>
      <c r="AB5" s="246"/>
      <c r="AC5" s="246"/>
      <c r="AD5" s="246"/>
      <c r="AE5" s="246"/>
      <c r="AF5" s="246"/>
      <c r="AG5" s="246"/>
      <c r="AH5" s="246"/>
      <c r="AI5" s="246"/>
      <c r="AJ5" s="246"/>
      <c r="AK5" s="246"/>
      <c r="AL5" s="246"/>
      <c r="AM5" s="246"/>
      <c r="AN5" s="246"/>
      <c r="AO5" s="246"/>
      <c r="AP5" s="246"/>
      <c r="AQ5" s="246"/>
      <c r="AR5" s="246"/>
      <c r="AS5" s="246"/>
    </row>
    <row r="6" spans="1:132" s="239" customFormat="1" ht="18.75" customHeight="1" x14ac:dyDescent="0.3">
      <c r="A6" s="247"/>
      <c r="B6" s="247"/>
      <c r="C6" s="247"/>
      <c r="D6" s="247"/>
      <c r="E6" s="247"/>
      <c r="F6" s="247"/>
      <c r="G6" s="247"/>
      <c r="H6" s="247"/>
      <c r="I6" s="247"/>
      <c r="J6" s="247"/>
      <c r="K6" s="247"/>
      <c r="L6" s="247"/>
      <c r="M6" s="247"/>
      <c r="N6" s="247"/>
      <c r="O6" s="247"/>
      <c r="P6" s="247"/>
      <c r="Q6" s="247"/>
      <c r="R6" s="247"/>
      <c r="S6" s="247"/>
      <c r="T6" s="247"/>
      <c r="U6" s="247"/>
      <c r="V6" s="247"/>
      <c r="W6" s="247"/>
      <c r="X6" s="247"/>
      <c r="Y6" s="247"/>
      <c r="Z6" s="247"/>
      <c r="AA6" s="247"/>
      <c r="AB6" s="247"/>
      <c r="AC6" s="247"/>
      <c r="AD6" s="247"/>
      <c r="AE6" s="247"/>
      <c r="AF6" s="247"/>
      <c r="AG6" s="247"/>
      <c r="AH6" s="247"/>
      <c r="AI6" s="247"/>
      <c r="AJ6" s="247"/>
      <c r="AK6" s="247"/>
      <c r="AL6" s="247"/>
      <c r="AM6" s="247"/>
      <c r="AN6" s="247"/>
      <c r="AO6" s="247"/>
      <c r="AP6" s="247"/>
      <c r="AQ6" s="247"/>
      <c r="AR6" s="247"/>
      <c r="AS6" s="247"/>
    </row>
    <row r="7" spans="1:132" s="106" customFormat="1" ht="21.75" customHeight="1" x14ac:dyDescent="0.2">
      <c r="A7" s="13" t="s">
        <v>2</v>
      </c>
      <c r="B7" s="13"/>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411"/>
      <c r="AU7" s="411"/>
      <c r="AV7" s="411"/>
      <c r="AW7" s="411"/>
      <c r="AX7" s="411"/>
      <c r="AY7" s="411"/>
      <c r="AZ7" s="411"/>
      <c r="BA7" s="411"/>
      <c r="BB7" s="411"/>
      <c r="BC7" s="411"/>
      <c r="BD7" s="107"/>
      <c r="BE7" s="107"/>
      <c r="BF7" s="107"/>
      <c r="BG7" s="107"/>
      <c r="BH7" s="107"/>
      <c r="BI7" s="107"/>
      <c r="BJ7" s="107"/>
      <c r="BK7" s="107"/>
      <c r="BL7" s="107"/>
      <c r="BM7" s="107"/>
      <c r="BN7" s="107"/>
      <c r="BO7" s="107"/>
      <c r="BP7" s="107"/>
      <c r="BQ7" s="107"/>
      <c r="BR7" s="107"/>
      <c r="BS7" s="107"/>
      <c r="BT7" s="107"/>
      <c r="BU7" s="107"/>
      <c r="BV7" s="107"/>
      <c r="BW7" s="107"/>
      <c r="BX7" s="107"/>
      <c r="BY7" s="107"/>
      <c r="BZ7" s="107"/>
      <c r="CA7" s="107"/>
      <c r="CB7" s="107"/>
      <c r="CC7" s="107"/>
      <c r="CD7" s="107"/>
      <c r="CE7" s="107"/>
      <c r="CF7" s="107"/>
      <c r="CG7" s="107"/>
      <c r="CH7" s="107"/>
      <c r="CI7" s="107"/>
      <c r="CJ7" s="107"/>
      <c r="CK7" s="107"/>
      <c r="CL7" s="107"/>
      <c r="CM7" s="107"/>
      <c r="CN7" s="107"/>
      <c r="CO7" s="107"/>
    </row>
    <row r="8" spans="1:132" s="106" customFormat="1" ht="15.75" customHeight="1" x14ac:dyDescent="0.2">
      <c r="A8" s="12" t="s">
        <v>3</v>
      </c>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412"/>
      <c r="AU8" s="412"/>
      <c r="AV8" s="412"/>
      <c r="AW8" s="412"/>
      <c r="AX8" s="412"/>
      <c r="AY8" s="412"/>
      <c r="AZ8" s="412"/>
      <c r="BA8" s="412"/>
      <c r="BB8" s="412"/>
      <c r="BC8" s="412"/>
      <c r="BD8" s="107"/>
      <c r="BE8" s="107"/>
      <c r="BF8" s="107"/>
      <c r="BG8" s="107"/>
      <c r="BH8" s="107"/>
      <c r="BI8" s="107"/>
      <c r="BJ8" s="107"/>
      <c r="BK8" s="107"/>
      <c r="BL8" s="107"/>
      <c r="BM8" s="107"/>
      <c r="BN8" s="107"/>
      <c r="BO8" s="107"/>
      <c r="BP8" s="107"/>
      <c r="BQ8" s="107"/>
      <c r="BR8" s="107"/>
      <c r="BS8" s="107"/>
      <c r="BT8" s="107"/>
      <c r="BU8" s="107"/>
      <c r="BV8" s="107"/>
      <c r="BW8" s="107"/>
      <c r="BX8" s="107"/>
      <c r="BY8" s="107"/>
      <c r="BZ8" s="107"/>
      <c r="CA8" s="107"/>
      <c r="CB8" s="107"/>
      <c r="CC8" s="107"/>
      <c r="CD8" s="107"/>
      <c r="CE8" s="107"/>
      <c r="CF8" s="107"/>
      <c r="CG8" s="107"/>
      <c r="CH8" s="107"/>
      <c r="CI8" s="107"/>
      <c r="CJ8" s="107"/>
      <c r="CK8" s="107"/>
      <c r="CL8" s="107"/>
      <c r="CM8" s="107"/>
      <c r="CN8" s="107"/>
      <c r="CO8" s="107"/>
    </row>
    <row r="9" spans="1:132" s="106" customFormat="1" ht="12" customHeight="1" x14ac:dyDescent="0.2">
      <c r="A9" s="105"/>
      <c r="C9" s="105"/>
      <c r="BD9" s="107"/>
      <c r="BE9" s="107"/>
      <c r="BF9" s="107"/>
      <c r="BG9" s="107"/>
      <c r="BH9" s="107"/>
      <c r="BI9" s="107"/>
      <c r="BJ9" s="107"/>
      <c r="BK9" s="107"/>
      <c r="BL9" s="107"/>
      <c r="BM9" s="107"/>
      <c r="BN9" s="107"/>
      <c r="BO9" s="107"/>
      <c r="BP9" s="107"/>
      <c r="BQ9" s="107"/>
      <c r="BR9" s="107"/>
      <c r="BS9" s="107"/>
      <c r="BT9" s="107"/>
      <c r="BU9" s="107"/>
      <c r="BV9" s="107"/>
      <c r="BW9" s="107"/>
      <c r="BX9" s="107"/>
      <c r="BY9" s="107"/>
      <c r="BZ9" s="107"/>
      <c r="CA9" s="107"/>
      <c r="CB9" s="107"/>
      <c r="CC9" s="107"/>
      <c r="CD9" s="107"/>
      <c r="CE9" s="107"/>
      <c r="CF9" s="107"/>
      <c r="CG9" s="107"/>
      <c r="CH9" s="107"/>
      <c r="CI9" s="107"/>
      <c r="CJ9" s="107"/>
      <c r="CK9" s="107"/>
      <c r="CL9" s="107"/>
      <c r="CM9" s="107"/>
      <c r="CN9" s="107"/>
      <c r="CO9" s="107"/>
    </row>
    <row r="10" spans="1:132" s="106" customFormat="1" ht="16.5" customHeight="1" x14ac:dyDescent="0.2">
      <c r="A10" s="11" t="s">
        <v>4</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414"/>
      <c r="AU10" s="414"/>
      <c r="AV10" s="414"/>
      <c r="AW10" s="414"/>
      <c r="AX10" s="414"/>
      <c r="AY10" s="414"/>
      <c r="AZ10" s="414"/>
      <c r="BA10" s="414"/>
      <c r="BB10" s="414"/>
      <c r="BC10" s="414"/>
      <c r="BD10" s="107"/>
      <c r="BE10" s="107"/>
      <c r="BF10" s="107"/>
      <c r="BG10" s="107"/>
      <c r="BH10" s="107"/>
      <c r="BI10" s="107"/>
      <c r="BJ10" s="107"/>
      <c r="BK10" s="107"/>
      <c r="BL10" s="107"/>
      <c r="BM10" s="107"/>
      <c r="BN10" s="107"/>
      <c r="BO10" s="107"/>
      <c r="BP10" s="107"/>
      <c r="BQ10" s="107"/>
      <c r="BR10" s="107"/>
      <c r="BS10" s="107"/>
      <c r="BT10" s="107"/>
      <c r="BU10" s="107"/>
      <c r="BV10" s="107"/>
      <c r="BW10" s="107"/>
      <c r="BX10" s="107"/>
      <c r="BY10" s="107"/>
      <c r="BZ10" s="107"/>
      <c r="CA10" s="107"/>
      <c r="CB10" s="107"/>
      <c r="CC10" s="107"/>
      <c r="CD10" s="107"/>
      <c r="CE10" s="107"/>
      <c r="CF10" s="107"/>
      <c r="CG10" s="107"/>
      <c r="CH10" s="107"/>
      <c r="CI10" s="107"/>
      <c r="CJ10" s="107"/>
      <c r="CK10" s="107"/>
      <c r="CL10" s="107"/>
      <c r="CM10" s="107"/>
      <c r="CN10" s="107"/>
      <c r="CO10" s="107"/>
    </row>
    <row r="11" spans="1:132" s="106" customFormat="1" ht="15" customHeight="1" x14ac:dyDescent="0.2">
      <c r="A11" s="110"/>
      <c r="B11" s="110"/>
      <c r="C11" s="110"/>
      <c r="D11" s="110"/>
      <c r="E11" s="110"/>
      <c r="F11" s="110"/>
      <c r="G11" s="110"/>
      <c r="H11" s="110"/>
      <c r="I11" s="110"/>
      <c r="J11" s="110"/>
      <c r="K11" s="110"/>
      <c r="L11" s="110"/>
      <c r="M11" s="110"/>
      <c r="N11" s="110"/>
      <c r="O11" s="110"/>
      <c r="P11" s="110"/>
      <c r="Q11" s="110"/>
      <c r="R11" s="110"/>
      <c r="S11" s="110"/>
      <c r="T11" s="110"/>
      <c r="U11" s="110"/>
      <c r="V11" s="110"/>
      <c r="W11" s="110"/>
      <c r="X11" s="110"/>
      <c r="Y11" s="110"/>
      <c r="Z11" s="483"/>
      <c r="AA11" s="110"/>
      <c r="AB11" s="110"/>
      <c r="AC11" s="110"/>
      <c r="AD11" s="110"/>
      <c r="AE11" s="110"/>
      <c r="AF11" s="110"/>
      <c r="AG11" s="110"/>
      <c r="AH11" s="111"/>
      <c r="AI11" s="111"/>
      <c r="AJ11" s="111"/>
      <c r="AK11" s="111"/>
      <c r="AL11" s="111"/>
      <c r="AM11" s="111"/>
      <c r="AN11" s="111"/>
      <c r="AO11" s="111"/>
      <c r="AP11" s="111"/>
      <c r="AQ11" s="111"/>
      <c r="AR11" s="111"/>
      <c r="AS11" s="111"/>
      <c r="AT11" s="111"/>
      <c r="AU11" s="111"/>
      <c r="BC11" s="110"/>
      <c r="BD11" s="107"/>
      <c r="BE11" s="107"/>
      <c r="BF11" s="107"/>
      <c r="BG11" s="107"/>
      <c r="BH11" s="107"/>
      <c r="BI11" s="107"/>
      <c r="BJ11" s="107"/>
      <c r="BK11" s="107"/>
      <c r="BL11" s="107"/>
      <c r="BT11" s="107"/>
      <c r="BU11" s="107"/>
      <c r="BV11" s="107"/>
      <c r="BW11" s="107"/>
      <c r="BX11" s="107"/>
      <c r="BY11" s="107"/>
      <c r="BZ11" s="107"/>
      <c r="CA11" s="107"/>
      <c r="CI11" s="107"/>
      <c r="CJ11" s="107"/>
      <c r="CK11" s="107"/>
      <c r="CL11" s="107"/>
      <c r="CM11" s="107"/>
      <c r="CN11" s="107"/>
      <c r="CO11" s="107"/>
    </row>
    <row r="12" spans="1:132" s="107" customFormat="1" ht="15.75" customHeight="1" x14ac:dyDescent="0.3">
      <c r="A12" s="10" t="s">
        <v>5</v>
      </c>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12"/>
      <c r="BE12" s="112"/>
      <c r="BF12" s="112"/>
      <c r="BG12" s="112"/>
      <c r="BH12" s="112"/>
      <c r="BI12" s="112"/>
      <c r="BJ12" s="112"/>
      <c r="BK12" s="112"/>
      <c r="BL12" s="112"/>
      <c r="BM12" s="112"/>
      <c r="BN12" s="112"/>
      <c r="BO12" s="112"/>
      <c r="BP12" s="112"/>
    </row>
    <row r="13" spans="1:132" s="107" customFormat="1" ht="15.75" customHeight="1" x14ac:dyDescent="0.2">
      <c r="A13" s="9" t="s">
        <v>6</v>
      </c>
      <c r="B13" s="9"/>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113"/>
      <c r="BE13" s="113"/>
      <c r="BF13" s="113"/>
      <c r="BG13" s="113"/>
      <c r="BH13" s="113"/>
      <c r="BI13" s="113"/>
      <c r="BJ13" s="113"/>
      <c r="BK13" s="113"/>
      <c r="BL13" s="113"/>
      <c r="BM13" s="113"/>
      <c r="BN13" s="113"/>
      <c r="BO13" s="113"/>
      <c r="BP13" s="113"/>
    </row>
    <row r="14" spans="1:132" ht="15.75" customHeight="1" x14ac:dyDescent="0.2">
      <c r="A14" s="93" t="s">
        <v>7</v>
      </c>
      <c r="B14" s="93" t="s">
        <v>8</v>
      </c>
      <c r="C14" s="93" t="s">
        <v>9</v>
      </c>
      <c r="D14" s="93" t="s">
        <v>481</v>
      </c>
      <c r="E14" s="93"/>
      <c r="F14" s="92" t="s">
        <v>482</v>
      </c>
      <c r="G14" s="92"/>
      <c r="H14" s="92"/>
      <c r="I14" s="92"/>
      <c r="J14" s="92"/>
      <c r="K14" s="92"/>
      <c r="L14" s="92"/>
      <c r="M14" s="92"/>
      <c r="N14" s="92"/>
      <c r="O14" s="92"/>
      <c r="P14" s="92"/>
      <c r="Q14" s="92"/>
      <c r="R14" s="92"/>
      <c r="S14" s="92"/>
      <c r="T14" s="91" t="s">
        <v>483</v>
      </c>
      <c r="U14" s="91"/>
      <c r="V14" s="91"/>
      <c r="W14" s="91"/>
      <c r="X14" s="91"/>
      <c r="Y14" s="91"/>
      <c r="Z14" s="91"/>
      <c r="AA14" s="91"/>
      <c r="AB14" s="91"/>
      <c r="AC14" s="91"/>
      <c r="AD14" s="91"/>
      <c r="AE14" s="91"/>
      <c r="AF14" s="91"/>
      <c r="AG14" s="91"/>
      <c r="AH14" s="90" t="s">
        <v>483</v>
      </c>
      <c r="AI14" s="90"/>
      <c r="AJ14" s="90"/>
      <c r="AK14" s="90"/>
      <c r="AL14" s="90"/>
      <c r="AM14" s="90"/>
      <c r="AN14" s="90"/>
      <c r="AO14" s="90"/>
      <c r="AP14" s="90"/>
      <c r="AQ14" s="90"/>
      <c r="AR14" s="90"/>
      <c r="AS14" s="90"/>
      <c r="AT14" s="90"/>
      <c r="AU14" s="90"/>
      <c r="AV14" s="90"/>
      <c r="AW14" s="90"/>
      <c r="AX14" s="90"/>
      <c r="AY14" s="90"/>
      <c r="AZ14" s="90"/>
      <c r="BA14" s="90"/>
      <c r="BB14" s="90"/>
      <c r="BC14" s="90"/>
      <c r="BD14" s="90"/>
      <c r="BE14" s="90"/>
      <c r="BF14" s="90"/>
      <c r="BG14" s="90"/>
      <c r="BH14" s="90"/>
      <c r="BI14" s="90"/>
      <c r="BJ14" s="90"/>
      <c r="BK14" s="90"/>
      <c r="BL14" s="90"/>
      <c r="BM14" s="90"/>
      <c r="BN14" s="90"/>
      <c r="BO14" s="90"/>
      <c r="BP14" s="90"/>
      <c r="BQ14" s="90"/>
      <c r="BR14" s="90"/>
      <c r="BS14" s="90"/>
      <c r="BT14" s="90"/>
      <c r="BU14" s="90"/>
      <c r="BV14" s="90"/>
      <c r="BW14" s="90"/>
      <c r="BX14" s="90"/>
      <c r="BY14" s="90"/>
      <c r="BZ14" s="90"/>
      <c r="CA14" s="90"/>
      <c r="CB14" s="90"/>
      <c r="CC14" s="90"/>
      <c r="CD14" s="90"/>
      <c r="CE14" s="90"/>
      <c r="CF14" s="90"/>
      <c r="CG14" s="90"/>
      <c r="CH14" s="90"/>
      <c r="CI14" s="90"/>
      <c r="CJ14" s="90"/>
      <c r="CK14" s="90"/>
      <c r="CL14" s="90"/>
      <c r="CM14" s="90"/>
      <c r="CN14" s="90"/>
      <c r="CO14" s="90"/>
      <c r="CP14" s="90"/>
      <c r="CQ14" s="90"/>
      <c r="CR14" s="90"/>
      <c r="CS14" s="90"/>
      <c r="CT14" s="90"/>
      <c r="CU14" s="90"/>
      <c r="CV14" s="90"/>
      <c r="CW14" s="90"/>
      <c r="CX14" s="90"/>
      <c r="CY14" s="90"/>
      <c r="CZ14" s="90"/>
      <c r="DA14" s="90"/>
      <c r="DB14" s="90"/>
      <c r="DC14" s="90"/>
      <c r="DD14" s="90"/>
      <c r="DE14" s="90"/>
      <c r="DF14" s="90"/>
      <c r="DG14" s="90"/>
      <c r="DH14" s="90"/>
      <c r="DI14" s="90"/>
      <c r="DJ14" s="90"/>
      <c r="DK14" s="90"/>
      <c r="DL14" s="90"/>
      <c r="DM14" s="90"/>
      <c r="DN14" s="90"/>
      <c r="DO14" s="90"/>
      <c r="DP14" s="90"/>
      <c r="DQ14" s="90"/>
      <c r="DR14" s="90"/>
      <c r="DS14" s="90"/>
      <c r="DT14" s="90"/>
      <c r="DU14" s="90"/>
      <c r="DV14" s="90"/>
      <c r="DW14" s="90"/>
      <c r="DX14" s="90"/>
      <c r="DY14" s="90"/>
      <c r="DZ14" s="90"/>
      <c r="EA14" s="90"/>
      <c r="EB14" s="93" t="s">
        <v>317</v>
      </c>
    </row>
    <row r="15" spans="1:132" ht="15.75" customHeight="1" x14ac:dyDescent="0.2">
      <c r="A15" s="93"/>
      <c r="B15" s="93"/>
      <c r="C15" s="93"/>
      <c r="D15" s="93"/>
      <c r="E15" s="93"/>
      <c r="F15" s="92"/>
      <c r="G15" s="92"/>
      <c r="H15" s="92"/>
      <c r="I15" s="92"/>
      <c r="J15" s="92"/>
      <c r="K15" s="92"/>
      <c r="L15" s="92"/>
      <c r="M15" s="92"/>
      <c r="N15" s="92"/>
      <c r="O15" s="92"/>
      <c r="P15" s="92"/>
      <c r="Q15" s="92"/>
      <c r="R15" s="92"/>
      <c r="S15" s="92"/>
      <c r="T15" s="91" t="s">
        <v>447</v>
      </c>
      <c r="U15" s="91"/>
      <c r="V15" s="91"/>
      <c r="W15" s="91"/>
      <c r="X15" s="91"/>
      <c r="Y15" s="91"/>
      <c r="Z15" s="91"/>
      <c r="AA15" s="91"/>
      <c r="AB15" s="91"/>
      <c r="AC15" s="91"/>
      <c r="AD15" s="91"/>
      <c r="AE15" s="91"/>
      <c r="AF15" s="91"/>
      <c r="AG15" s="91"/>
      <c r="AH15" s="89" t="s">
        <v>448</v>
      </c>
      <c r="AI15" s="89"/>
      <c r="AJ15" s="89"/>
      <c r="AK15" s="89"/>
      <c r="AL15" s="89"/>
      <c r="AM15" s="89"/>
      <c r="AN15" s="89"/>
      <c r="AO15" s="89"/>
      <c r="AP15" s="89"/>
      <c r="AQ15" s="89"/>
      <c r="AR15" s="89"/>
      <c r="AS15" s="89"/>
      <c r="AT15" s="89"/>
      <c r="AU15" s="89"/>
      <c r="AV15" s="89" t="s">
        <v>449</v>
      </c>
      <c r="AW15" s="89"/>
      <c r="AX15" s="89"/>
      <c r="AY15" s="89"/>
      <c r="AZ15" s="89"/>
      <c r="BA15" s="89"/>
      <c r="BB15" s="89"/>
      <c r="BC15" s="89"/>
      <c r="BD15" s="89"/>
      <c r="BE15" s="89"/>
      <c r="BF15" s="89"/>
      <c r="BG15" s="89"/>
      <c r="BH15" s="89"/>
      <c r="BI15" s="89"/>
      <c r="BJ15" s="89" t="s">
        <v>450</v>
      </c>
      <c r="BK15" s="89"/>
      <c r="BL15" s="89"/>
      <c r="BM15" s="89"/>
      <c r="BN15" s="89"/>
      <c r="BO15" s="89"/>
      <c r="BP15" s="89"/>
      <c r="BQ15" s="89"/>
      <c r="BR15" s="89"/>
      <c r="BS15" s="89"/>
      <c r="BT15" s="89"/>
      <c r="BU15" s="89"/>
      <c r="BV15" s="89"/>
      <c r="BW15" s="89"/>
      <c r="BX15" s="89" t="s">
        <v>451</v>
      </c>
      <c r="BY15" s="89"/>
      <c r="BZ15" s="89"/>
      <c r="CA15" s="89"/>
      <c r="CB15" s="89"/>
      <c r="CC15" s="89"/>
      <c r="CD15" s="89"/>
      <c r="CE15" s="89"/>
      <c r="CF15" s="89"/>
      <c r="CG15" s="89"/>
      <c r="CH15" s="89"/>
      <c r="CI15" s="89"/>
      <c r="CJ15" s="89"/>
      <c r="CK15" s="89"/>
      <c r="CL15" s="89" t="s">
        <v>452</v>
      </c>
      <c r="CM15" s="89"/>
      <c r="CN15" s="89"/>
      <c r="CO15" s="89"/>
      <c r="CP15" s="89"/>
      <c r="CQ15" s="89"/>
      <c r="CR15" s="89"/>
      <c r="CS15" s="89"/>
      <c r="CT15" s="89"/>
      <c r="CU15" s="89"/>
      <c r="CV15" s="89"/>
      <c r="CW15" s="89"/>
      <c r="CX15" s="89"/>
      <c r="CY15" s="89"/>
      <c r="CZ15" s="89" t="s">
        <v>453</v>
      </c>
      <c r="DA15" s="89"/>
      <c r="DB15" s="89"/>
      <c r="DC15" s="89"/>
      <c r="DD15" s="89"/>
      <c r="DE15" s="89"/>
      <c r="DF15" s="89"/>
      <c r="DG15" s="89"/>
      <c r="DH15" s="89"/>
      <c r="DI15" s="89"/>
      <c r="DJ15" s="89"/>
      <c r="DK15" s="89"/>
      <c r="DL15" s="89"/>
      <c r="DM15" s="89"/>
      <c r="DN15" s="88" t="s">
        <v>484</v>
      </c>
      <c r="DO15" s="88"/>
      <c r="DP15" s="88"/>
      <c r="DQ15" s="88"/>
      <c r="DR15" s="88"/>
      <c r="DS15" s="88"/>
      <c r="DT15" s="88"/>
      <c r="DU15" s="88"/>
      <c r="DV15" s="88"/>
      <c r="DW15" s="88"/>
      <c r="DX15" s="88"/>
      <c r="DY15" s="88"/>
      <c r="DZ15" s="88"/>
      <c r="EA15" s="88"/>
      <c r="EB15" s="93"/>
    </row>
    <row r="16" spans="1:132" ht="15.75" customHeight="1" x14ac:dyDescent="0.2">
      <c r="A16" s="93"/>
      <c r="B16" s="93"/>
      <c r="C16" s="93"/>
      <c r="D16" s="93"/>
      <c r="E16" s="93"/>
      <c r="F16" s="93" t="s">
        <v>41</v>
      </c>
      <c r="G16" s="93"/>
      <c r="H16" s="93"/>
      <c r="I16" s="93"/>
      <c r="J16" s="93"/>
      <c r="K16" s="93"/>
      <c r="L16" s="93"/>
      <c r="M16" s="93" t="s">
        <v>42</v>
      </c>
      <c r="N16" s="93"/>
      <c r="O16" s="93"/>
      <c r="P16" s="93"/>
      <c r="Q16" s="93"/>
      <c r="R16" s="93"/>
      <c r="S16" s="93"/>
      <c r="T16" s="87" t="s">
        <v>41</v>
      </c>
      <c r="U16" s="87"/>
      <c r="V16" s="87"/>
      <c r="W16" s="87"/>
      <c r="X16" s="87"/>
      <c r="Y16" s="87"/>
      <c r="Z16" s="87"/>
      <c r="AA16" s="87" t="s">
        <v>42</v>
      </c>
      <c r="AB16" s="87"/>
      <c r="AC16" s="87"/>
      <c r="AD16" s="87"/>
      <c r="AE16" s="87"/>
      <c r="AF16" s="87"/>
      <c r="AG16" s="87"/>
      <c r="AH16" s="87" t="s">
        <v>41</v>
      </c>
      <c r="AI16" s="87"/>
      <c r="AJ16" s="87"/>
      <c r="AK16" s="87"/>
      <c r="AL16" s="87"/>
      <c r="AM16" s="87"/>
      <c r="AN16" s="87"/>
      <c r="AO16" s="87" t="s">
        <v>42</v>
      </c>
      <c r="AP16" s="87"/>
      <c r="AQ16" s="87"/>
      <c r="AR16" s="87"/>
      <c r="AS16" s="87"/>
      <c r="AT16" s="87"/>
      <c r="AU16" s="87"/>
      <c r="AV16" s="87" t="s">
        <v>41</v>
      </c>
      <c r="AW16" s="87"/>
      <c r="AX16" s="87"/>
      <c r="AY16" s="87"/>
      <c r="AZ16" s="87"/>
      <c r="BA16" s="87"/>
      <c r="BB16" s="87"/>
      <c r="BC16" s="87" t="s">
        <v>42</v>
      </c>
      <c r="BD16" s="87"/>
      <c r="BE16" s="87"/>
      <c r="BF16" s="87"/>
      <c r="BG16" s="87"/>
      <c r="BH16" s="87"/>
      <c r="BI16" s="87"/>
      <c r="BJ16" s="87" t="s">
        <v>41</v>
      </c>
      <c r="BK16" s="87"/>
      <c r="BL16" s="87"/>
      <c r="BM16" s="87"/>
      <c r="BN16" s="87"/>
      <c r="BO16" s="87"/>
      <c r="BP16" s="87"/>
      <c r="BQ16" s="87" t="s">
        <v>42</v>
      </c>
      <c r="BR16" s="87"/>
      <c r="BS16" s="87"/>
      <c r="BT16" s="87"/>
      <c r="BU16" s="87"/>
      <c r="BV16" s="87"/>
      <c r="BW16" s="87"/>
      <c r="BX16" s="87" t="s">
        <v>41</v>
      </c>
      <c r="BY16" s="87"/>
      <c r="BZ16" s="87"/>
      <c r="CA16" s="87"/>
      <c r="CB16" s="87"/>
      <c r="CC16" s="87"/>
      <c r="CD16" s="87"/>
      <c r="CE16" s="87" t="s">
        <v>42</v>
      </c>
      <c r="CF16" s="87"/>
      <c r="CG16" s="87"/>
      <c r="CH16" s="87"/>
      <c r="CI16" s="87"/>
      <c r="CJ16" s="87"/>
      <c r="CK16" s="87"/>
      <c r="CL16" s="87" t="s">
        <v>41</v>
      </c>
      <c r="CM16" s="87"/>
      <c r="CN16" s="87"/>
      <c r="CO16" s="87"/>
      <c r="CP16" s="87"/>
      <c r="CQ16" s="87"/>
      <c r="CR16" s="87"/>
      <c r="CS16" s="87" t="s">
        <v>42</v>
      </c>
      <c r="CT16" s="87"/>
      <c r="CU16" s="87"/>
      <c r="CV16" s="87"/>
      <c r="CW16" s="87"/>
      <c r="CX16" s="87"/>
      <c r="CY16" s="87"/>
      <c r="CZ16" s="87" t="s">
        <v>41</v>
      </c>
      <c r="DA16" s="87"/>
      <c r="DB16" s="87"/>
      <c r="DC16" s="87"/>
      <c r="DD16" s="87"/>
      <c r="DE16" s="87"/>
      <c r="DF16" s="87"/>
      <c r="DG16" s="87" t="s">
        <v>42</v>
      </c>
      <c r="DH16" s="87"/>
      <c r="DI16" s="87"/>
      <c r="DJ16" s="87"/>
      <c r="DK16" s="87"/>
      <c r="DL16" s="87"/>
      <c r="DM16" s="87"/>
      <c r="DN16" s="87" t="s">
        <v>41</v>
      </c>
      <c r="DO16" s="87"/>
      <c r="DP16" s="87"/>
      <c r="DQ16" s="87"/>
      <c r="DR16" s="87"/>
      <c r="DS16" s="87"/>
      <c r="DT16" s="87"/>
      <c r="DU16" s="88" t="s">
        <v>42</v>
      </c>
      <c r="DV16" s="88"/>
      <c r="DW16" s="88"/>
      <c r="DX16" s="88"/>
      <c r="DY16" s="88"/>
      <c r="DZ16" s="88"/>
      <c r="EA16" s="88"/>
      <c r="EB16" s="93"/>
    </row>
    <row r="17" spans="1:133" ht="31.5" customHeight="1" x14ac:dyDescent="0.2">
      <c r="A17" s="93"/>
      <c r="B17" s="93"/>
      <c r="C17" s="93"/>
      <c r="D17" s="93" t="s">
        <v>41</v>
      </c>
      <c r="E17" s="93" t="s">
        <v>42</v>
      </c>
      <c r="F17" s="484" t="s">
        <v>485</v>
      </c>
      <c r="G17" s="91" t="s">
        <v>486</v>
      </c>
      <c r="H17" s="91"/>
      <c r="I17" s="91"/>
      <c r="J17" s="91"/>
      <c r="K17" s="91"/>
      <c r="L17" s="91"/>
      <c r="M17" s="484" t="s">
        <v>485</v>
      </c>
      <c r="N17" s="91" t="s">
        <v>486</v>
      </c>
      <c r="O17" s="91"/>
      <c r="P17" s="91"/>
      <c r="Q17" s="91"/>
      <c r="R17" s="91"/>
      <c r="S17" s="91"/>
      <c r="T17" s="484" t="s">
        <v>485</v>
      </c>
      <c r="U17" s="91" t="s">
        <v>486</v>
      </c>
      <c r="V17" s="91"/>
      <c r="W17" s="91"/>
      <c r="X17" s="91"/>
      <c r="Y17" s="91"/>
      <c r="Z17" s="91"/>
      <c r="AA17" s="484" t="s">
        <v>485</v>
      </c>
      <c r="AB17" s="91" t="s">
        <v>486</v>
      </c>
      <c r="AC17" s="91"/>
      <c r="AD17" s="91"/>
      <c r="AE17" s="91"/>
      <c r="AF17" s="91"/>
      <c r="AG17" s="91"/>
      <c r="AH17" s="484" t="s">
        <v>485</v>
      </c>
      <c r="AI17" s="91" t="s">
        <v>486</v>
      </c>
      <c r="AJ17" s="91"/>
      <c r="AK17" s="91"/>
      <c r="AL17" s="91"/>
      <c r="AM17" s="91"/>
      <c r="AN17" s="91"/>
      <c r="AO17" s="484" t="s">
        <v>485</v>
      </c>
      <c r="AP17" s="91" t="s">
        <v>486</v>
      </c>
      <c r="AQ17" s="91"/>
      <c r="AR17" s="91"/>
      <c r="AS17" s="91"/>
      <c r="AT17" s="91"/>
      <c r="AU17" s="91"/>
      <c r="AV17" s="484" t="s">
        <v>485</v>
      </c>
      <c r="AW17" s="91" t="s">
        <v>486</v>
      </c>
      <c r="AX17" s="91"/>
      <c r="AY17" s="91"/>
      <c r="AZ17" s="91"/>
      <c r="BA17" s="91"/>
      <c r="BB17" s="91"/>
      <c r="BC17" s="484" t="s">
        <v>485</v>
      </c>
      <c r="BD17" s="91" t="s">
        <v>486</v>
      </c>
      <c r="BE17" s="91"/>
      <c r="BF17" s="91"/>
      <c r="BG17" s="91"/>
      <c r="BH17" s="91"/>
      <c r="BI17" s="91"/>
      <c r="BJ17" s="484" t="s">
        <v>485</v>
      </c>
      <c r="BK17" s="91" t="s">
        <v>486</v>
      </c>
      <c r="BL17" s="91"/>
      <c r="BM17" s="91"/>
      <c r="BN17" s="91"/>
      <c r="BO17" s="91"/>
      <c r="BP17" s="91"/>
      <c r="BQ17" s="484" t="s">
        <v>485</v>
      </c>
      <c r="BR17" s="91" t="s">
        <v>486</v>
      </c>
      <c r="BS17" s="91"/>
      <c r="BT17" s="91"/>
      <c r="BU17" s="91"/>
      <c r="BV17" s="91"/>
      <c r="BW17" s="91"/>
      <c r="BX17" s="484" t="s">
        <v>485</v>
      </c>
      <c r="BY17" s="91" t="s">
        <v>486</v>
      </c>
      <c r="BZ17" s="91"/>
      <c r="CA17" s="91"/>
      <c r="CB17" s="91"/>
      <c r="CC17" s="91"/>
      <c r="CD17" s="91"/>
      <c r="CE17" s="484" t="s">
        <v>485</v>
      </c>
      <c r="CF17" s="91" t="s">
        <v>486</v>
      </c>
      <c r="CG17" s="91"/>
      <c r="CH17" s="91"/>
      <c r="CI17" s="91"/>
      <c r="CJ17" s="91"/>
      <c r="CK17" s="91"/>
      <c r="CL17" s="484" t="s">
        <v>485</v>
      </c>
      <c r="CM17" s="91" t="s">
        <v>486</v>
      </c>
      <c r="CN17" s="91"/>
      <c r="CO17" s="91"/>
      <c r="CP17" s="91"/>
      <c r="CQ17" s="91"/>
      <c r="CR17" s="91"/>
      <c r="CS17" s="484" t="s">
        <v>485</v>
      </c>
      <c r="CT17" s="91" t="s">
        <v>486</v>
      </c>
      <c r="CU17" s="91"/>
      <c r="CV17" s="91"/>
      <c r="CW17" s="91"/>
      <c r="CX17" s="91"/>
      <c r="CY17" s="91"/>
      <c r="CZ17" s="484" t="s">
        <v>485</v>
      </c>
      <c r="DA17" s="91" t="s">
        <v>486</v>
      </c>
      <c r="DB17" s="91"/>
      <c r="DC17" s="91"/>
      <c r="DD17" s="91"/>
      <c r="DE17" s="91"/>
      <c r="DF17" s="91"/>
      <c r="DG17" s="484" t="s">
        <v>485</v>
      </c>
      <c r="DH17" s="91" t="s">
        <v>486</v>
      </c>
      <c r="DI17" s="91"/>
      <c r="DJ17" s="91"/>
      <c r="DK17" s="91"/>
      <c r="DL17" s="91"/>
      <c r="DM17" s="91"/>
      <c r="DN17" s="484" t="s">
        <v>485</v>
      </c>
      <c r="DO17" s="91" t="s">
        <v>486</v>
      </c>
      <c r="DP17" s="91"/>
      <c r="DQ17" s="91"/>
      <c r="DR17" s="91"/>
      <c r="DS17" s="91"/>
      <c r="DT17" s="91"/>
      <c r="DU17" s="484" t="s">
        <v>485</v>
      </c>
      <c r="DV17" s="90" t="s">
        <v>486</v>
      </c>
      <c r="DW17" s="90"/>
      <c r="DX17" s="90"/>
      <c r="DY17" s="90"/>
      <c r="DZ17" s="90"/>
      <c r="EA17" s="90"/>
      <c r="EB17" s="93"/>
    </row>
    <row r="18" spans="1:133" ht="63.75" x14ac:dyDescent="0.2">
      <c r="A18" s="93"/>
      <c r="B18" s="93"/>
      <c r="C18" s="93"/>
      <c r="D18" s="93"/>
      <c r="E18" s="93"/>
      <c r="F18" s="486" t="s">
        <v>487</v>
      </c>
      <c r="G18" s="486" t="s">
        <v>487</v>
      </c>
      <c r="H18" s="487" t="s">
        <v>488</v>
      </c>
      <c r="I18" s="487" t="s">
        <v>489</v>
      </c>
      <c r="J18" s="487" t="s">
        <v>490</v>
      </c>
      <c r="K18" s="487" t="s">
        <v>491</v>
      </c>
      <c r="L18" s="487" t="s">
        <v>492</v>
      </c>
      <c r="M18" s="486" t="s">
        <v>487</v>
      </c>
      <c r="N18" s="486" t="s">
        <v>487</v>
      </c>
      <c r="O18" s="487" t="s">
        <v>488</v>
      </c>
      <c r="P18" s="487" t="s">
        <v>489</v>
      </c>
      <c r="Q18" s="487" t="s">
        <v>490</v>
      </c>
      <c r="R18" s="487" t="s">
        <v>491</v>
      </c>
      <c r="S18" s="487" t="s">
        <v>492</v>
      </c>
      <c r="T18" s="486" t="s">
        <v>487</v>
      </c>
      <c r="U18" s="486" t="s">
        <v>487</v>
      </c>
      <c r="V18" s="487" t="s">
        <v>488</v>
      </c>
      <c r="W18" s="487" t="s">
        <v>489</v>
      </c>
      <c r="X18" s="487" t="s">
        <v>490</v>
      </c>
      <c r="Y18" s="487" t="s">
        <v>491</v>
      </c>
      <c r="Z18" s="487" t="s">
        <v>492</v>
      </c>
      <c r="AA18" s="486" t="s">
        <v>487</v>
      </c>
      <c r="AB18" s="486" t="s">
        <v>487</v>
      </c>
      <c r="AC18" s="487" t="s">
        <v>488</v>
      </c>
      <c r="AD18" s="487" t="s">
        <v>489</v>
      </c>
      <c r="AE18" s="487" t="s">
        <v>490</v>
      </c>
      <c r="AF18" s="487" t="s">
        <v>491</v>
      </c>
      <c r="AG18" s="487" t="s">
        <v>492</v>
      </c>
      <c r="AH18" s="486" t="s">
        <v>487</v>
      </c>
      <c r="AI18" s="486" t="s">
        <v>487</v>
      </c>
      <c r="AJ18" s="487" t="s">
        <v>488</v>
      </c>
      <c r="AK18" s="487" t="s">
        <v>489</v>
      </c>
      <c r="AL18" s="487" t="s">
        <v>490</v>
      </c>
      <c r="AM18" s="487" t="s">
        <v>491</v>
      </c>
      <c r="AN18" s="487" t="s">
        <v>492</v>
      </c>
      <c r="AO18" s="486" t="s">
        <v>487</v>
      </c>
      <c r="AP18" s="486" t="s">
        <v>487</v>
      </c>
      <c r="AQ18" s="487" t="s">
        <v>488</v>
      </c>
      <c r="AR18" s="487" t="s">
        <v>489</v>
      </c>
      <c r="AS18" s="487" t="s">
        <v>490</v>
      </c>
      <c r="AT18" s="487" t="s">
        <v>491</v>
      </c>
      <c r="AU18" s="487" t="s">
        <v>492</v>
      </c>
      <c r="AV18" s="486" t="s">
        <v>487</v>
      </c>
      <c r="AW18" s="486" t="s">
        <v>487</v>
      </c>
      <c r="AX18" s="487" t="s">
        <v>488</v>
      </c>
      <c r="AY18" s="487" t="s">
        <v>489</v>
      </c>
      <c r="AZ18" s="487" t="s">
        <v>490</v>
      </c>
      <c r="BA18" s="487" t="s">
        <v>491</v>
      </c>
      <c r="BB18" s="487" t="s">
        <v>492</v>
      </c>
      <c r="BC18" s="486" t="s">
        <v>487</v>
      </c>
      <c r="BD18" s="486" t="s">
        <v>487</v>
      </c>
      <c r="BE18" s="487" t="s">
        <v>488</v>
      </c>
      <c r="BF18" s="487" t="s">
        <v>489</v>
      </c>
      <c r="BG18" s="487" t="s">
        <v>490</v>
      </c>
      <c r="BH18" s="487" t="s">
        <v>491</v>
      </c>
      <c r="BI18" s="487" t="s">
        <v>492</v>
      </c>
      <c r="BJ18" s="486" t="s">
        <v>487</v>
      </c>
      <c r="BK18" s="486" t="s">
        <v>487</v>
      </c>
      <c r="BL18" s="487" t="s">
        <v>488</v>
      </c>
      <c r="BM18" s="487" t="s">
        <v>489</v>
      </c>
      <c r="BN18" s="487" t="s">
        <v>490</v>
      </c>
      <c r="BO18" s="487" t="s">
        <v>491</v>
      </c>
      <c r="BP18" s="487" t="s">
        <v>492</v>
      </c>
      <c r="BQ18" s="486" t="s">
        <v>487</v>
      </c>
      <c r="BR18" s="486" t="s">
        <v>487</v>
      </c>
      <c r="BS18" s="487" t="s">
        <v>488</v>
      </c>
      <c r="BT18" s="487" t="s">
        <v>489</v>
      </c>
      <c r="BU18" s="487" t="s">
        <v>490</v>
      </c>
      <c r="BV18" s="487" t="s">
        <v>491</v>
      </c>
      <c r="BW18" s="487" t="s">
        <v>492</v>
      </c>
      <c r="BX18" s="486" t="s">
        <v>487</v>
      </c>
      <c r="BY18" s="486" t="s">
        <v>487</v>
      </c>
      <c r="BZ18" s="487" t="s">
        <v>488</v>
      </c>
      <c r="CA18" s="487" t="s">
        <v>489</v>
      </c>
      <c r="CB18" s="487" t="s">
        <v>490</v>
      </c>
      <c r="CC18" s="487" t="s">
        <v>491</v>
      </c>
      <c r="CD18" s="487" t="s">
        <v>492</v>
      </c>
      <c r="CE18" s="486" t="s">
        <v>487</v>
      </c>
      <c r="CF18" s="486" t="s">
        <v>487</v>
      </c>
      <c r="CG18" s="487" t="s">
        <v>488</v>
      </c>
      <c r="CH18" s="487" t="s">
        <v>489</v>
      </c>
      <c r="CI18" s="487" t="s">
        <v>490</v>
      </c>
      <c r="CJ18" s="487" t="s">
        <v>491</v>
      </c>
      <c r="CK18" s="487" t="s">
        <v>492</v>
      </c>
      <c r="CL18" s="486" t="s">
        <v>487</v>
      </c>
      <c r="CM18" s="486" t="s">
        <v>487</v>
      </c>
      <c r="CN18" s="487" t="s">
        <v>488</v>
      </c>
      <c r="CO18" s="487" t="s">
        <v>489</v>
      </c>
      <c r="CP18" s="487" t="s">
        <v>490</v>
      </c>
      <c r="CQ18" s="487" t="s">
        <v>491</v>
      </c>
      <c r="CR18" s="487" t="s">
        <v>492</v>
      </c>
      <c r="CS18" s="486" t="s">
        <v>487</v>
      </c>
      <c r="CT18" s="486" t="s">
        <v>487</v>
      </c>
      <c r="CU18" s="487" t="s">
        <v>488</v>
      </c>
      <c r="CV18" s="487" t="s">
        <v>489</v>
      </c>
      <c r="CW18" s="487" t="s">
        <v>490</v>
      </c>
      <c r="CX18" s="487" t="s">
        <v>491</v>
      </c>
      <c r="CY18" s="487" t="s">
        <v>492</v>
      </c>
      <c r="CZ18" s="486" t="s">
        <v>487</v>
      </c>
      <c r="DA18" s="486" t="s">
        <v>487</v>
      </c>
      <c r="DB18" s="487" t="s">
        <v>488</v>
      </c>
      <c r="DC18" s="487" t="s">
        <v>489</v>
      </c>
      <c r="DD18" s="487" t="s">
        <v>490</v>
      </c>
      <c r="DE18" s="487" t="s">
        <v>491</v>
      </c>
      <c r="DF18" s="487" t="s">
        <v>492</v>
      </c>
      <c r="DG18" s="486" t="s">
        <v>487</v>
      </c>
      <c r="DH18" s="486" t="s">
        <v>487</v>
      </c>
      <c r="DI18" s="487" t="s">
        <v>488</v>
      </c>
      <c r="DJ18" s="487" t="s">
        <v>489</v>
      </c>
      <c r="DK18" s="487" t="s">
        <v>490</v>
      </c>
      <c r="DL18" s="487" t="s">
        <v>491</v>
      </c>
      <c r="DM18" s="487" t="s">
        <v>492</v>
      </c>
      <c r="DN18" s="486" t="s">
        <v>487</v>
      </c>
      <c r="DO18" s="486" t="s">
        <v>487</v>
      </c>
      <c r="DP18" s="487" t="s">
        <v>488</v>
      </c>
      <c r="DQ18" s="487" t="s">
        <v>489</v>
      </c>
      <c r="DR18" s="487" t="s">
        <v>490</v>
      </c>
      <c r="DS18" s="487" t="s">
        <v>491</v>
      </c>
      <c r="DT18" s="487" t="s">
        <v>492</v>
      </c>
      <c r="DU18" s="486" t="s">
        <v>487</v>
      </c>
      <c r="DV18" s="486" t="s">
        <v>487</v>
      </c>
      <c r="DW18" s="487" t="s">
        <v>488</v>
      </c>
      <c r="DX18" s="487" t="s">
        <v>489</v>
      </c>
      <c r="DY18" s="487" t="s">
        <v>490</v>
      </c>
      <c r="DZ18" s="487" t="s">
        <v>491</v>
      </c>
      <c r="EA18" s="488" t="s">
        <v>492</v>
      </c>
      <c r="EB18" s="93"/>
    </row>
    <row r="19" spans="1:133" x14ac:dyDescent="0.2">
      <c r="A19" s="485">
        <v>1</v>
      </c>
      <c r="B19" s="485">
        <v>2</v>
      </c>
      <c r="C19" s="485">
        <v>3</v>
      </c>
      <c r="D19" s="485">
        <v>4</v>
      </c>
      <c r="E19" s="485">
        <v>5</v>
      </c>
      <c r="F19" s="489" t="s">
        <v>493</v>
      </c>
      <c r="G19" s="489" t="s">
        <v>494</v>
      </c>
      <c r="H19" s="489" t="s">
        <v>495</v>
      </c>
      <c r="I19" s="489" t="s">
        <v>496</v>
      </c>
      <c r="J19" s="489" t="s">
        <v>497</v>
      </c>
      <c r="K19" s="489" t="s">
        <v>498</v>
      </c>
      <c r="L19" s="489" t="s">
        <v>499</v>
      </c>
      <c r="M19" s="489" t="s">
        <v>500</v>
      </c>
      <c r="N19" s="489" t="s">
        <v>501</v>
      </c>
      <c r="O19" s="489" t="s">
        <v>502</v>
      </c>
      <c r="P19" s="489" t="s">
        <v>503</v>
      </c>
      <c r="Q19" s="489" t="s">
        <v>504</v>
      </c>
      <c r="R19" s="489" t="s">
        <v>505</v>
      </c>
      <c r="S19" s="489" t="s">
        <v>506</v>
      </c>
      <c r="T19" s="489" t="s">
        <v>507</v>
      </c>
      <c r="U19" s="489" t="s">
        <v>508</v>
      </c>
      <c r="V19" s="489" t="s">
        <v>509</v>
      </c>
      <c r="W19" s="489" t="s">
        <v>510</v>
      </c>
      <c r="X19" s="489" t="s">
        <v>511</v>
      </c>
      <c r="Y19" s="489" t="s">
        <v>512</v>
      </c>
      <c r="Z19" s="489" t="s">
        <v>513</v>
      </c>
      <c r="AA19" s="489" t="s">
        <v>514</v>
      </c>
      <c r="AB19" s="489" t="s">
        <v>515</v>
      </c>
      <c r="AC19" s="489" t="s">
        <v>516</v>
      </c>
      <c r="AD19" s="489" t="s">
        <v>517</v>
      </c>
      <c r="AE19" s="489" t="s">
        <v>518</v>
      </c>
      <c r="AF19" s="489" t="s">
        <v>519</v>
      </c>
      <c r="AG19" s="489" t="s">
        <v>520</v>
      </c>
      <c r="AH19" s="489" t="s">
        <v>521</v>
      </c>
      <c r="AI19" s="489" t="s">
        <v>522</v>
      </c>
      <c r="AJ19" s="489" t="s">
        <v>523</v>
      </c>
      <c r="AK19" s="489" t="s">
        <v>524</v>
      </c>
      <c r="AL19" s="489" t="s">
        <v>525</v>
      </c>
      <c r="AM19" s="489" t="s">
        <v>526</v>
      </c>
      <c r="AN19" s="489" t="s">
        <v>527</v>
      </c>
      <c r="AO19" s="489" t="s">
        <v>528</v>
      </c>
      <c r="AP19" s="489" t="s">
        <v>529</v>
      </c>
      <c r="AQ19" s="489" t="s">
        <v>530</v>
      </c>
      <c r="AR19" s="489" t="s">
        <v>531</v>
      </c>
      <c r="AS19" s="489" t="s">
        <v>532</v>
      </c>
      <c r="AT19" s="489" t="s">
        <v>533</v>
      </c>
      <c r="AU19" s="489" t="s">
        <v>534</v>
      </c>
      <c r="AV19" s="489" t="s">
        <v>535</v>
      </c>
      <c r="AW19" s="489" t="s">
        <v>536</v>
      </c>
      <c r="AX19" s="489" t="s">
        <v>537</v>
      </c>
      <c r="AY19" s="489" t="s">
        <v>538</v>
      </c>
      <c r="AZ19" s="489" t="s">
        <v>539</v>
      </c>
      <c r="BA19" s="489" t="s">
        <v>540</v>
      </c>
      <c r="BB19" s="489" t="s">
        <v>541</v>
      </c>
      <c r="BC19" s="489" t="s">
        <v>542</v>
      </c>
      <c r="BD19" s="489" t="s">
        <v>543</v>
      </c>
      <c r="BE19" s="489" t="s">
        <v>544</v>
      </c>
      <c r="BF19" s="489" t="s">
        <v>545</v>
      </c>
      <c r="BG19" s="489" t="s">
        <v>546</v>
      </c>
      <c r="BH19" s="489" t="s">
        <v>547</v>
      </c>
      <c r="BI19" s="489" t="s">
        <v>548</v>
      </c>
      <c r="BJ19" s="489" t="s">
        <v>549</v>
      </c>
      <c r="BK19" s="489" t="s">
        <v>550</v>
      </c>
      <c r="BL19" s="489" t="s">
        <v>551</v>
      </c>
      <c r="BM19" s="489" t="s">
        <v>552</v>
      </c>
      <c r="BN19" s="489" t="s">
        <v>553</v>
      </c>
      <c r="BO19" s="489" t="s">
        <v>554</v>
      </c>
      <c r="BP19" s="489" t="s">
        <v>555</v>
      </c>
      <c r="BQ19" s="489" t="s">
        <v>556</v>
      </c>
      <c r="BR19" s="489" t="s">
        <v>557</v>
      </c>
      <c r="BS19" s="489" t="s">
        <v>558</v>
      </c>
      <c r="BT19" s="489" t="s">
        <v>559</v>
      </c>
      <c r="BU19" s="489" t="s">
        <v>560</v>
      </c>
      <c r="BV19" s="489" t="s">
        <v>561</v>
      </c>
      <c r="BW19" s="489" t="s">
        <v>562</v>
      </c>
      <c r="BX19" s="489" t="s">
        <v>563</v>
      </c>
      <c r="BY19" s="489" t="s">
        <v>564</v>
      </c>
      <c r="BZ19" s="489" t="s">
        <v>565</v>
      </c>
      <c r="CA19" s="489" t="s">
        <v>566</v>
      </c>
      <c r="CB19" s="489" t="s">
        <v>567</v>
      </c>
      <c r="CC19" s="489" t="s">
        <v>568</v>
      </c>
      <c r="CD19" s="489" t="s">
        <v>569</v>
      </c>
      <c r="CE19" s="489" t="s">
        <v>570</v>
      </c>
      <c r="CF19" s="489" t="s">
        <v>571</v>
      </c>
      <c r="CG19" s="489" t="s">
        <v>572</v>
      </c>
      <c r="CH19" s="489" t="s">
        <v>573</v>
      </c>
      <c r="CI19" s="489" t="s">
        <v>574</v>
      </c>
      <c r="CJ19" s="489" t="s">
        <v>575</v>
      </c>
      <c r="CK19" s="489" t="s">
        <v>576</v>
      </c>
      <c r="CL19" s="489" t="s">
        <v>577</v>
      </c>
      <c r="CM19" s="489" t="s">
        <v>578</v>
      </c>
      <c r="CN19" s="489" t="s">
        <v>579</v>
      </c>
      <c r="CO19" s="489" t="s">
        <v>580</v>
      </c>
      <c r="CP19" s="489" t="s">
        <v>581</v>
      </c>
      <c r="CQ19" s="489" t="s">
        <v>582</v>
      </c>
      <c r="CR19" s="489" t="s">
        <v>583</v>
      </c>
      <c r="CS19" s="489" t="s">
        <v>584</v>
      </c>
      <c r="CT19" s="489" t="s">
        <v>585</v>
      </c>
      <c r="CU19" s="489" t="s">
        <v>586</v>
      </c>
      <c r="CV19" s="489" t="s">
        <v>587</v>
      </c>
      <c r="CW19" s="489" t="s">
        <v>588</v>
      </c>
      <c r="CX19" s="489" t="s">
        <v>589</v>
      </c>
      <c r="CY19" s="489" t="s">
        <v>590</v>
      </c>
      <c r="CZ19" s="489" t="s">
        <v>591</v>
      </c>
      <c r="DA19" s="489" t="s">
        <v>592</v>
      </c>
      <c r="DB19" s="489" t="s">
        <v>593</v>
      </c>
      <c r="DC19" s="489" t="s">
        <v>594</v>
      </c>
      <c r="DD19" s="489" t="s">
        <v>595</v>
      </c>
      <c r="DE19" s="489" t="s">
        <v>596</v>
      </c>
      <c r="DF19" s="489" t="s">
        <v>597</v>
      </c>
      <c r="DG19" s="489" t="s">
        <v>598</v>
      </c>
      <c r="DH19" s="489" t="s">
        <v>599</v>
      </c>
      <c r="DI19" s="489" t="s">
        <v>600</v>
      </c>
      <c r="DJ19" s="489" t="s">
        <v>601</v>
      </c>
      <c r="DK19" s="489" t="s">
        <v>602</v>
      </c>
      <c r="DL19" s="489" t="s">
        <v>603</v>
      </c>
      <c r="DM19" s="489" t="s">
        <v>604</v>
      </c>
      <c r="DN19" s="489" t="s">
        <v>605</v>
      </c>
      <c r="DO19" s="489" t="s">
        <v>606</v>
      </c>
      <c r="DP19" s="489" t="s">
        <v>607</v>
      </c>
      <c r="DQ19" s="489" t="s">
        <v>608</v>
      </c>
      <c r="DR19" s="489" t="s">
        <v>609</v>
      </c>
      <c r="DS19" s="489" t="s">
        <v>610</v>
      </c>
      <c r="DT19" s="490" t="s">
        <v>611</v>
      </c>
      <c r="DU19" s="489" t="s">
        <v>612</v>
      </c>
      <c r="DV19" s="489" t="s">
        <v>613</v>
      </c>
      <c r="DW19" s="489" t="s">
        <v>614</v>
      </c>
      <c r="DX19" s="489" t="s">
        <v>615</v>
      </c>
      <c r="DY19" s="489" t="s">
        <v>616</v>
      </c>
      <c r="DZ19" s="489" t="s">
        <v>617</v>
      </c>
      <c r="EA19" s="489" t="s">
        <v>618</v>
      </c>
      <c r="EB19" s="489" t="s">
        <v>619</v>
      </c>
    </row>
    <row r="20" spans="1:133" ht="25.5" x14ac:dyDescent="0.2">
      <c r="A20" s="137">
        <v>0</v>
      </c>
      <c r="B20" s="136" t="s">
        <v>97</v>
      </c>
      <c r="C20" s="491" t="s">
        <v>98</v>
      </c>
      <c r="D20" s="428">
        <f t="shared" ref="D20:AI20" si="0">SUM(D21:D26)</f>
        <v>105.24818018481329</v>
      </c>
      <c r="E20" s="428">
        <f t="shared" si="0"/>
        <v>0</v>
      </c>
      <c r="F20" s="428">
        <f t="shared" si="0"/>
        <v>0</v>
      </c>
      <c r="G20" s="428">
        <f t="shared" si="0"/>
        <v>0</v>
      </c>
      <c r="H20" s="428">
        <f t="shared" si="0"/>
        <v>0</v>
      </c>
      <c r="I20" s="428">
        <f t="shared" si="0"/>
        <v>0</v>
      </c>
      <c r="J20" s="428">
        <f t="shared" si="0"/>
        <v>1.9200000000000002</v>
      </c>
      <c r="K20" s="428">
        <f t="shared" si="0"/>
        <v>0</v>
      </c>
      <c r="L20" s="428">
        <f t="shared" si="0"/>
        <v>0</v>
      </c>
      <c r="M20" s="428">
        <f t="shared" si="0"/>
        <v>0</v>
      </c>
      <c r="N20" s="428">
        <f t="shared" si="0"/>
        <v>0</v>
      </c>
      <c r="O20" s="428">
        <f t="shared" si="0"/>
        <v>0</v>
      </c>
      <c r="P20" s="428">
        <f t="shared" si="0"/>
        <v>0</v>
      </c>
      <c r="Q20" s="428">
        <f t="shared" si="0"/>
        <v>0</v>
      </c>
      <c r="R20" s="428">
        <f t="shared" si="0"/>
        <v>0</v>
      </c>
      <c r="S20" s="428">
        <f t="shared" si="0"/>
        <v>0</v>
      </c>
      <c r="T20" s="428">
        <f t="shared" si="0"/>
        <v>0</v>
      </c>
      <c r="U20" s="428">
        <f t="shared" si="0"/>
        <v>8.6813312488198413</v>
      </c>
      <c r="V20" s="428">
        <f t="shared" si="0"/>
        <v>0.25</v>
      </c>
      <c r="W20" s="428">
        <f t="shared" si="0"/>
        <v>0</v>
      </c>
      <c r="X20" s="428">
        <f t="shared" si="0"/>
        <v>7.9150000000000009</v>
      </c>
      <c r="Y20" s="428">
        <f t="shared" si="0"/>
        <v>0</v>
      </c>
      <c r="Z20" s="428">
        <f t="shared" si="0"/>
        <v>0</v>
      </c>
      <c r="AA20" s="428">
        <f t="shared" si="0"/>
        <v>0</v>
      </c>
      <c r="AB20" s="428">
        <f t="shared" si="0"/>
        <v>0</v>
      </c>
      <c r="AC20" s="428">
        <f t="shared" si="0"/>
        <v>0</v>
      </c>
      <c r="AD20" s="428">
        <f t="shared" si="0"/>
        <v>0</v>
      </c>
      <c r="AE20" s="428">
        <f t="shared" si="0"/>
        <v>0</v>
      </c>
      <c r="AF20" s="428">
        <f t="shared" si="0"/>
        <v>0</v>
      </c>
      <c r="AG20" s="428">
        <f t="shared" si="0"/>
        <v>0</v>
      </c>
      <c r="AH20" s="428">
        <f t="shared" si="0"/>
        <v>0</v>
      </c>
      <c r="AI20" s="428">
        <f t="shared" si="0"/>
        <v>14.279241748237073</v>
      </c>
      <c r="AJ20" s="428">
        <f t="shared" ref="AJ20:BO20" si="1">SUM(AJ21:AJ26)</f>
        <v>0.25</v>
      </c>
      <c r="AK20" s="428">
        <f t="shared" si="1"/>
        <v>0</v>
      </c>
      <c r="AL20" s="428">
        <f t="shared" si="1"/>
        <v>5.2</v>
      </c>
      <c r="AM20" s="428">
        <f t="shared" si="1"/>
        <v>0</v>
      </c>
      <c r="AN20" s="428">
        <f t="shared" si="1"/>
        <v>0</v>
      </c>
      <c r="AO20" s="428">
        <f t="shared" si="1"/>
        <v>0</v>
      </c>
      <c r="AP20" s="428">
        <f t="shared" si="1"/>
        <v>0</v>
      </c>
      <c r="AQ20" s="428">
        <f t="shared" si="1"/>
        <v>0</v>
      </c>
      <c r="AR20" s="428">
        <f t="shared" si="1"/>
        <v>0</v>
      </c>
      <c r="AS20" s="428">
        <f t="shared" si="1"/>
        <v>0</v>
      </c>
      <c r="AT20" s="428">
        <f t="shared" si="1"/>
        <v>0</v>
      </c>
      <c r="AU20" s="428">
        <f t="shared" si="1"/>
        <v>0</v>
      </c>
      <c r="AV20" s="428">
        <f t="shared" si="1"/>
        <v>0</v>
      </c>
      <c r="AW20" s="428">
        <f t="shared" si="1"/>
        <v>19.995710301663031</v>
      </c>
      <c r="AX20" s="428">
        <f t="shared" si="1"/>
        <v>0.25</v>
      </c>
      <c r="AY20" s="428">
        <f t="shared" si="1"/>
        <v>0</v>
      </c>
      <c r="AZ20" s="428">
        <f t="shared" si="1"/>
        <v>10.850000000000001</v>
      </c>
      <c r="BA20" s="428">
        <f t="shared" si="1"/>
        <v>0</v>
      </c>
      <c r="BB20" s="428">
        <f t="shared" si="1"/>
        <v>0</v>
      </c>
      <c r="BC20" s="428">
        <f t="shared" si="1"/>
        <v>0</v>
      </c>
      <c r="BD20" s="428">
        <f t="shared" si="1"/>
        <v>0</v>
      </c>
      <c r="BE20" s="428">
        <f t="shared" si="1"/>
        <v>0</v>
      </c>
      <c r="BF20" s="428">
        <f t="shared" si="1"/>
        <v>0</v>
      </c>
      <c r="BG20" s="428">
        <f t="shared" si="1"/>
        <v>0</v>
      </c>
      <c r="BH20" s="428">
        <f t="shared" si="1"/>
        <v>0</v>
      </c>
      <c r="BI20" s="428">
        <f t="shared" si="1"/>
        <v>0</v>
      </c>
      <c r="BJ20" s="428">
        <f t="shared" si="1"/>
        <v>0</v>
      </c>
      <c r="BK20" s="428">
        <f t="shared" si="1"/>
        <v>18.0881018012245</v>
      </c>
      <c r="BL20" s="428">
        <f t="shared" si="1"/>
        <v>0.25</v>
      </c>
      <c r="BM20" s="428">
        <f t="shared" si="1"/>
        <v>0</v>
      </c>
      <c r="BN20" s="428">
        <f t="shared" si="1"/>
        <v>7.8999999999999995</v>
      </c>
      <c r="BO20" s="428">
        <f t="shared" si="1"/>
        <v>0</v>
      </c>
      <c r="BP20" s="428">
        <f t="shared" ref="BP20:CU20" si="2">SUM(BP21:BP26)</f>
        <v>0</v>
      </c>
      <c r="BQ20" s="428">
        <f t="shared" si="2"/>
        <v>0</v>
      </c>
      <c r="BR20" s="428">
        <f t="shared" si="2"/>
        <v>0</v>
      </c>
      <c r="BS20" s="428">
        <f t="shared" si="2"/>
        <v>0</v>
      </c>
      <c r="BT20" s="428">
        <f t="shared" si="2"/>
        <v>0</v>
      </c>
      <c r="BU20" s="428">
        <f t="shared" si="2"/>
        <v>0</v>
      </c>
      <c r="BV20" s="428">
        <f t="shared" si="2"/>
        <v>0</v>
      </c>
      <c r="BW20" s="428">
        <f t="shared" si="2"/>
        <v>0</v>
      </c>
      <c r="BX20" s="428">
        <f t="shared" si="2"/>
        <v>0</v>
      </c>
      <c r="BY20" s="428">
        <f t="shared" si="2"/>
        <v>8.383882127298147</v>
      </c>
      <c r="BZ20" s="428">
        <f t="shared" si="2"/>
        <v>0.25</v>
      </c>
      <c r="CA20" s="428">
        <f t="shared" si="2"/>
        <v>0</v>
      </c>
      <c r="CB20" s="428">
        <f t="shared" si="2"/>
        <v>1.5</v>
      </c>
      <c r="CC20" s="428">
        <f t="shared" si="2"/>
        <v>0</v>
      </c>
      <c r="CD20" s="428">
        <f t="shared" si="2"/>
        <v>0</v>
      </c>
      <c r="CE20" s="428">
        <f t="shared" si="2"/>
        <v>0</v>
      </c>
      <c r="CF20" s="428">
        <f t="shared" si="2"/>
        <v>0</v>
      </c>
      <c r="CG20" s="428">
        <f t="shared" si="2"/>
        <v>0</v>
      </c>
      <c r="CH20" s="428">
        <f t="shared" si="2"/>
        <v>0</v>
      </c>
      <c r="CI20" s="428">
        <f t="shared" si="2"/>
        <v>0</v>
      </c>
      <c r="CJ20" s="428">
        <f t="shared" si="2"/>
        <v>0</v>
      </c>
      <c r="CK20" s="428">
        <f t="shared" si="2"/>
        <v>0</v>
      </c>
      <c r="CL20" s="428">
        <f t="shared" si="2"/>
        <v>0</v>
      </c>
      <c r="CM20" s="428">
        <f t="shared" si="2"/>
        <v>12.788701883880881</v>
      </c>
      <c r="CN20" s="428">
        <f t="shared" si="2"/>
        <v>0.25</v>
      </c>
      <c r="CO20" s="428">
        <f t="shared" si="2"/>
        <v>0</v>
      </c>
      <c r="CP20" s="428">
        <f t="shared" si="2"/>
        <v>1.5</v>
      </c>
      <c r="CQ20" s="428">
        <f t="shared" si="2"/>
        <v>0</v>
      </c>
      <c r="CR20" s="428">
        <f t="shared" si="2"/>
        <v>0</v>
      </c>
      <c r="CS20" s="428">
        <f t="shared" si="2"/>
        <v>0</v>
      </c>
      <c r="CT20" s="428">
        <f t="shared" si="2"/>
        <v>0</v>
      </c>
      <c r="CU20" s="428">
        <f t="shared" si="2"/>
        <v>0</v>
      </c>
      <c r="CV20" s="428">
        <f t="shared" ref="CV20:EA20" si="3">SUM(CV21:CV26)</f>
        <v>0</v>
      </c>
      <c r="CW20" s="428">
        <f t="shared" si="3"/>
        <v>0</v>
      </c>
      <c r="CX20" s="428">
        <f t="shared" si="3"/>
        <v>0</v>
      </c>
      <c r="CY20" s="428">
        <f t="shared" si="3"/>
        <v>0</v>
      </c>
      <c r="CZ20" s="428">
        <f t="shared" si="3"/>
        <v>0</v>
      </c>
      <c r="DA20" s="428">
        <f t="shared" si="3"/>
        <v>37.780701449816711</v>
      </c>
      <c r="DB20" s="428">
        <f t="shared" si="3"/>
        <v>0.25</v>
      </c>
      <c r="DC20" s="428">
        <f t="shared" si="3"/>
        <v>0</v>
      </c>
      <c r="DD20" s="428">
        <f t="shared" si="3"/>
        <v>1.5</v>
      </c>
      <c r="DE20" s="428">
        <f t="shared" si="3"/>
        <v>0</v>
      </c>
      <c r="DF20" s="428">
        <f t="shared" si="3"/>
        <v>0</v>
      </c>
      <c r="DG20" s="428">
        <f t="shared" si="3"/>
        <v>0</v>
      </c>
      <c r="DH20" s="428">
        <f t="shared" si="3"/>
        <v>0</v>
      </c>
      <c r="DI20" s="428">
        <f t="shared" si="3"/>
        <v>0</v>
      </c>
      <c r="DJ20" s="428">
        <f t="shared" si="3"/>
        <v>0</v>
      </c>
      <c r="DK20" s="428">
        <f t="shared" si="3"/>
        <v>0</v>
      </c>
      <c r="DL20" s="428">
        <f t="shared" si="3"/>
        <v>0</v>
      </c>
      <c r="DM20" s="428">
        <f t="shared" si="3"/>
        <v>0</v>
      </c>
      <c r="DN20" s="428">
        <f t="shared" si="3"/>
        <v>0</v>
      </c>
      <c r="DO20" s="428">
        <f t="shared" si="3"/>
        <v>120.24467056094019</v>
      </c>
      <c r="DP20" s="428">
        <f t="shared" si="3"/>
        <v>1.75</v>
      </c>
      <c r="DQ20" s="428">
        <f t="shared" si="3"/>
        <v>0</v>
      </c>
      <c r="DR20" s="428">
        <f t="shared" si="3"/>
        <v>36.364999999999995</v>
      </c>
      <c r="DS20" s="428">
        <f t="shared" si="3"/>
        <v>0</v>
      </c>
      <c r="DT20" s="428">
        <f t="shared" si="3"/>
        <v>0</v>
      </c>
      <c r="DU20" s="428">
        <f t="shared" si="3"/>
        <v>0</v>
      </c>
      <c r="DV20" s="428">
        <f t="shared" si="3"/>
        <v>0</v>
      </c>
      <c r="DW20" s="428">
        <f t="shared" si="3"/>
        <v>0</v>
      </c>
      <c r="DX20" s="428">
        <f t="shared" si="3"/>
        <v>0</v>
      </c>
      <c r="DY20" s="428">
        <f t="shared" si="3"/>
        <v>0</v>
      </c>
      <c r="DZ20" s="428">
        <f t="shared" si="3"/>
        <v>0</v>
      </c>
      <c r="EA20" s="428">
        <f t="shared" si="3"/>
        <v>0</v>
      </c>
      <c r="EB20" s="141" t="s">
        <v>98</v>
      </c>
      <c r="EC20" s="492">
        <f>203.21-169.03</f>
        <v>34.180000000000007</v>
      </c>
    </row>
    <row r="21" spans="1:133" ht="12.75" x14ac:dyDescent="0.2">
      <c r="A21" s="146" t="s">
        <v>99</v>
      </c>
      <c r="B21" s="145" t="s">
        <v>100</v>
      </c>
      <c r="C21" s="493" t="s">
        <v>98</v>
      </c>
      <c r="D21" s="432">
        <f t="shared" ref="D21:AI21" si="4">D28</f>
        <v>16.932511710237019</v>
      </c>
      <c r="E21" s="432">
        <f t="shared" si="4"/>
        <v>0</v>
      </c>
      <c r="F21" s="432">
        <f t="shared" si="4"/>
        <v>0</v>
      </c>
      <c r="G21" s="432" t="str">
        <f t="shared" si="4"/>
        <v>1.612</v>
      </c>
      <c r="H21" s="432">
        <f t="shared" si="4"/>
        <v>0</v>
      </c>
      <c r="I21" s="432">
        <f t="shared" si="4"/>
        <v>0</v>
      </c>
      <c r="J21" s="432">
        <f t="shared" si="4"/>
        <v>1.9200000000000002</v>
      </c>
      <c r="K21" s="432">
        <f t="shared" si="4"/>
        <v>0</v>
      </c>
      <c r="L21" s="432">
        <f t="shared" si="4"/>
        <v>0</v>
      </c>
      <c r="M21" s="432">
        <f t="shared" si="4"/>
        <v>0</v>
      </c>
      <c r="N21" s="432">
        <f t="shared" si="4"/>
        <v>0</v>
      </c>
      <c r="O21" s="432">
        <f t="shared" si="4"/>
        <v>0</v>
      </c>
      <c r="P21" s="432">
        <f t="shared" si="4"/>
        <v>0</v>
      </c>
      <c r="Q21" s="432">
        <f t="shared" si="4"/>
        <v>0</v>
      </c>
      <c r="R21" s="432">
        <f t="shared" si="4"/>
        <v>0</v>
      </c>
      <c r="S21" s="432">
        <f t="shared" si="4"/>
        <v>0</v>
      </c>
      <c r="T21" s="432">
        <f t="shared" si="4"/>
        <v>0</v>
      </c>
      <c r="U21" s="432">
        <f t="shared" si="4"/>
        <v>2.1391787064469598</v>
      </c>
      <c r="V21" s="432">
        <f t="shared" si="4"/>
        <v>0.25</v>
      </c>
      <c r="W21" s="432">
        <f t="shared" si="4"/>
        <v>0</v>
      </c>
      <c r="X21" s="432">
        <f t="shared" si="4"/>
        <v>1.5</v>
      </c>
      <c r="Y21" s="432">
        <f t="shared" si="4"/>
        <v>0</v>
      </c>
      <c r="Z21" s="432">
        <f t="shared" si="4"/>
        <v>0</v>
      </c>
      <c r="AA21" s="432">
        <f t="shared" si="4"/>
        <v>0</v>
      </c>
      <c r="AB21" s="432">
        <f t="shared" si="4"/>
        <v>0</v>
      </c>
      <c r="AC21" s="432">
        <f t="shared" si="4"/>
        <v>0</v>
      </c>
      <c r="AD21" s="432">
        <f t="shared" si="4"/>
        <v>0</v>
      </c>
      <c r="AE21" s="432">
        <f t="shared" si="4"/>
        <v>0</v>
      </c>
      <c r="AF21" s="432">
        <f t="shared" si="4"/>
        <v>0</v>
      </c>
      <c r="AG21" s="432">
        <f t="shared" si="4"/>
        <v>0</v>
      </c>
      <c r="AH21" s="432">
        <f t="shared" si="4"/>
        <v>0</v>
      </c>
      <c r="AI21" s="432">
        <f t="shared" si="4"/>
        <v>2.235441748237073</v>
      </c>
      <c r="AJ21" s="432">
        <f t="shared" ref="AJ21:BO21" si="5">AJ28</f>
        <v>0.25</v>
      </c>
      <c r="AK21" s="432">
        <f t="shared" si="5"/>
        <v>0</v>
      </c>
      <c r="AL21" s="432">
        <f t="shared" si="5"/>
        <v>1.5</v>
      </c>
      <c r="AM21" s="432">
        <f t="shared" si="5"/>
        <v>0</v>
      </c>
      <c r="AN21" s="432">
        <f t="shared" si="5"/>
        <v>0</v>
      </c>
      <c r="AO21" s="432">
        <f t="shared" si="5"/>
        <v>0</v>
      </c>
      <c r="AP21" s="432">
        <f t="shared" si="5"/>
        <v>0</v>
      </c>
      <c r="AQ21" s="432">
        <f t="shared" si="5"/>
        <v>0</v>
      </c>
      <c r="AR21" s="432">
        <f t="shared" si="5"/>
        <v>0</v>
      </c>
      <c r="AS21" s="432">
        <f t="shared" si="5"/>
        <v>0</v>
      </c>
      <c r="AT21" s="432">
        <f t="shared" si="5"/>
        <v>0</v>
      </c>
      <c r="AU21" s="432">
        <f t="shared" si="5"/>
        <v>0</v>
      </c>
      <c r="AV21" s="432">
        <f t="shared" si="5"/>
        <v>0</v>
      </c>
      <c r="AW21" s="432">
        <f t="shared" si="5"/>
        <v>2.3293303016630302</v>
      </c>
      <c r="AX21" s="432">
        <f t="shared" si="5"/>
        <v>0.25</v>
      </c>
      <c r="AY21" s="432">
        <f t="shared" si="5"/>
        <v>0</v>
      </c>
      <c r="AZ21" s="432">
        <f t="shared" si="5"/>
        <v>1.5</v>
      </c>
      <c r="BA21" s="432">
        <f t="shared" si="5"/>
        <v>0</v>
      </c>
      <c r="BB21" s="432">
        <f t="shared" si="5"/>
        <v>0</v>
      </c>
      <c r="BC21" s="432">
        <f t="shared" si="5"/>
        <v>0</v>
      </c>
      <c r="BD21" s="432">
        <f t="shared" si="5"/>
        <v>0</v>
      </c>
      <c r="BE21" s="432">
        <f t="shared" si="5"/>
        <v>0</v>
      </c>
      <c r="BF21" s="432">
        <f t="shared" si="5"/>
        <v>0</v>
      </c>
      <c r="BG21" s="432">
        <f t="shared" si="5"/>
        <v>0</v>
      </c>
      <c r="BH21" s="432">
        <f t="shared" si="5"/>
        <v>0</v>
      </c>
      <c r="BI21" s="432">
        <f t="shared" si="5"/>
        <v>0</v>
      </c>
      <c r="BJ21" s="432">
        <f t="shared" si="5"/>
        <v>0</v>
      </c>
      <c r="BK21" s="432">
        <f t="shared" si="5"/>
        <v>2.4201741834278883</v>
      </c>
      <c r="BL21" s="432">
        <f t="shared" si="5"/>
        <v>0.25</v>
      </c>
      <c r="BM21" s="432">
        <f t="shared" si="5"/>
        <v>0</v>
      </c>
      <c r="BN21" s="432">
        <f t="shared" si="5"/>
        <v>1.5</v>
      </c>
      <c r="BO21" s="432">
        <f t="shared" si="5"/>
        <v>0</v>
      </c>
      <c r="BP21" s="432">
        <f t="shared" ref="BP21:CU21" si="6">BP28</f>
        <v>0</v>
      </c>
      <c r="BQ21" s="432">
        <f t="shared" si="6"/>
        <v>0</v>
      </c>
      <c r="BR21" s="432">
        <f t="shared" si="6"/>
        <v>0</v>
      </c>
      <c r="BS21" s="432">
        <f t="shared" si="6"/>
        <v>0</v>
      </c>
      <c r="BT21" s="432">
        <f t="shared" si="6"/>
        <v>0</v>
      </c>
      <c r="BU21" s="432">
        <f t="shared" si="6"/>
        <v>0</v>
      </c>
      <c r="BV21" s="432">
        <f t="shared" si="6"/>
        <v>0</v>
      </c>
      <c r="BW21" s="432">
        <f t="shared" si="6"/>
        <v>0</v>
      </c>
      <c r="BX21" s="432">
        <f t="shared" si="6"/>
        <v>0</v>
      </c>
      <c r="BY21" s="432">
        <f t="shared" si="6"/>
        <v>2.512140802398148</v>
      </c>
      <c r="BZ21" s="432">
        <f t="shared" si="6"/>
        <v>0.25</v>
      </c>
      <c r="CA21" s="432">
        <f t="shared" si="6"/>
        <v>0</v>
      </c>
      <c r="CB21" s="432">
        <f t="shared" si="6"/>
        <v>1.5</v>
      </c>
      <c r="CC21" s="432">
        <f t="shared" si="6"/>
        <v>0</v>
      </c>
      <c r="CD21" s="432">
        <f t="shared" si="6"/>
        <v>0</v>
      </c>
      <c r="CE21" s="432">
        <f t="shared" si="6"/>
        <v>0</v>
      </c>
      <c r="CF21" s="432">
        <f t="shared" si="6"/>
        <v>0</v>
      </c>
      <c r="CG21" s="432">
        <f t="shared" si="6"/>
        <v>0</v>
      </c>
      <c r="CH21" s="432">
        <f t="shared" si="6"/>
        <v>0</v>
      </c>
      <c r="CI21" s="432">
        <f t="shared" si="6"/>
        <v>0</v>
      </c>
      <c r="CJ21" s="432">
        <f t="shared" si="6"/>
        <v>0</v>
      </c>
      <c r="CK21" s="432">
        <f t="shared" si="6"/>
        <v>0</v>
      </c>
      <c r="CL21" s="432">
        <f t="shared" si="6"/>
        <v>0</v>
      </c>
      <c r="CM21" s="432">
        <f t="shared" si="6"/>
        <v>2.6025778712844816</v>
      </c>
      <c r="CN21" s="432">
        <f t="shared" si="6"/>
        <v>0.25</v>
      </c>
      <c r="CO21" s="432">
        <f t="shared" si="6"/>
        <v>0</v>
      </c>
      <c r="CP21" s="432">
        <f t="shared" si="6"/>
        <v>1.5</v>
      </c>
      <c r="CQ21" s="432">
        <f t="shared" si="6"/>
        <v>0</v>
      </c>
      <c r="CR21" s="432">
        <f t="shared" si="6"/>
        <v>0</v>
      </c>
      <c r="CS21" s="432">
        <f t="shared" si="6"/>
        <v>0</v>
      </c>
      <c r="CT21" s="432">
        <f t="shared" si="6"/>
        <v>0</v>
      </c>
      <c r="CU21" s="432">
        <f t="shared" si="6"/>
        <v>0</v>
      </c>
      <c r="CV21" s="432">
        <f t="shared" ref="CV21:EA21" si="7">CV28</f>
        <v>0</v>
      </c>
      <c r="CW21" s="432">
        <f t="shared" si="7"/>
        <v>0</v>
      </c>
      <c r="CX21" s="432">
        <f t="shared" si="7"/>
        <v>0</v>
      </c>
      <c r="CY21" s="432">
        <f t="shared" si="7"/>
        <v>0</v>
      </c>
      <c r="CZ21" s="432">
        <f t="shared" si="7"/>
        <v>0</v>
      </c>
      <c r="DA21" s="432">
        <f t="shared" si="7"/>
        <v>2.6936680967794384</v>
      </c>
      <c r="DB21" s="432">
        <f t="shared" si="7"/>
        <v>0.25</v>
      </c>
      <c r="DC21" s="432">
        <f t="shared" si="7"/>
        <v>0</v>
      </c>
      <c r="DD21" s="432">
        <f t="shared" si="7"/>
        <v>1.5</v>
      </c>
      <c r="DE21" s="432">
        <f t="shared" si="7"/>
        <v>0</v>
      </c>
      <c r="DF21" s="432">
        <f t="shared" si="7"/>
        <v>0</v>
      </c>
      <c r="DG21" s="432">
        <f t="shared" si="7"/>
        <v>0</v>
      </c>
      <c r="DH21" s="432">
        <f t="shared" si="7"/>
        <v>0</v>
      </c>
      <c r="DI21" s="432">
        <f t="shared" si="7"/>
        <v>0</v>
      </c>
      <c r="DJ21" s="432">
        <f t="shared" si="7"/>
        <v>0</v>
      </c>
      <c r="DK21" s="432">
        <f t="shared" si="7"/>
        <v>0</v>
      </c>
      <c r="DL21" s="432">
        <f t="shared" si="7"/>
        <v>0</v>
      </c>
      <c r="DM21" s="432">
        <f t="shared" si="7"/>
        <v>0</v>
      </c>
      <c r="DN21" s="432">
        <f t="shared" si="7"/>
        <v>0</v>
      </c>
      <c r="DO21" s="432">
        <f t="shared" si="7"/>
        <v>16.932511710237019</v>
      </c>
      <c r="DP21" s="432">
        <f t="shared" si="7"/>
        <v>1.75</v>
      </c>
      <c r="DQ21" s="432">
        <f t="shared" si="7"/>
        <v>0</v>
      </c>
      <c r="DR21" s="432">
        <f t="shared" si="7"/>
        <v>10.5</v>
      </c>
      <c r="DS21" s="432">
        <f t="shared" si="7"/>
        <v>0</v>
      </c>
      <c r="DT21" s="432">
        <f t="shared" si="7"/>
        <v>0</v>
      </c>
      <c r="DU21" s="432">
        <f t="shared" si="7"/>
        <v>0</v>
      </c>
      <c r="DV21" s="432">
        <f t="shared" si="7"/>
        <v>0</v>
      </c>
      <c r="DW21" s="432">
        <f t="shared" si="7"/>
        <v>0</v>
      </c>
      <c r="DX21" s="432">
        <f t="shared" si="7"/>
        <v>0</v>
      </c>
      <c r="DY21" s="432">
        <f t="shared" si="7"/>
        <v>0</v>
      </c>
      <c r="DZ21" s="432">
        <f t="shared" si="7"/>
        <v>0</v>
      </c>
      <c r="EA21" s="494">
        <f t="shared" si="7"/>
        <v>0</v>
      </c>
      <c r="EB21" s="149" t="s">
        <v>98</v>
      </c>
    </row>
    <row r="22" spans="1:133" ht="38.25" x14ac:dyDescent="0.2">
      <c r="A22" s="146" t="s">
        <v>101</v>
      </c>
      <c r="B22" s="145" t="s">
        <v>102</v>
      </c>
      <c r="C22" s="493" t="s">
        <v>98</v>
      </c>
      <c r="D22" s="432">
        <f t="shared" ref="D22:AI22" si="8">D48</f>
        <v>33.532880000000006</v>
      </c>
      <c r="E22" s="432" t="str">
        <f t="shared" si="8"/>
        <v>нд</v>
      </c>
      <c r="F22" s="432" t="str">
        <f t="shared" si="8"/>
        <v>нд</v>
      </c>
      <c r="G22" s="432" t="str">
        <f t="shared" si="8"/>
        <v>нд</v>
      </c>
      <c r="H22" s="432" t="str">
        <f t="shared" si="8"/>
        <v>нд</v>
      </c>
      <c r="I22" s="432" t="str">
        <f t="shared" si="8"/>
        <v>нд</v>
      </c>
      <c r="J22" s="432" t="str">
        <f t="shared" si="8"/>
        <v>нд</v>
      </c>
      <c r="K22" s="432" t="str">
        <f t="shared" si="8"/>
        <v>нд</v>
      </c>
      <c r="L22" s="432" t="str">
        <f t="shared" si="8"/>
        <v>нд</v>
      </c>
      <c r="M22" s="432" t="str">
        <f t="shared" si="8"/>
        <v>нд</v>
      </c>
      <c r="N22" s="432" t="str">
        <f t="shared" si="8"/>
        <v>нд</v>
      </c>
      <c r="O22" s="432" t="str">
        <f t="shared" si="8"/>
        <v>нд</v>
      </c>
      <c r="P22" s="432" t="str">
        <f t="shared" si="8"/>
        <v>нд</v>
      </c>
      <c r="Q22" s="432" t="str">
        <f t="shared" si="8"/>
        <v>нд</v>
      </c>
      <c r="R22" s="432" t="str">
        <f t="shared" si="8"/>
        <v>нд</v>
      </c>
      <c r="S22" s="432" t="str">
        <f t="shared" si="8"/>
        <v>нд</v>
      </c>
      <c r="T22" s="432">
        <f t="shared" si="8"/>
        <v>0</v>
      </c>
      <c r="U22" s="432">
        <f t="shared" si="8"/>
        <v>6.4691525423728802</v>
      </c>
      <c r="V22" s="432">
        <f t="shared" si="8"/>
        <v>0</v>
      </c>
      <c r="W22" s="432">
        <f t="shared" si="8"/>
        <v>0</v>
      </c>
      <c r="X22" s="432">
        <f t="shared" si="8"/>
        <v>6.4150000000000009</v>
      </c>
      <c r="Y22" s="432">
        <f t="shared" si="8"/>
        <v>0</v>
      </c>
      <c r="Z22" s="432">
        <f t="shared" si="8"/>
        <v>0</v>
      </c>
      <c r="AA22" s="432" t="str">
        <f t="shared" si="8"/>
        <v>нд</v>
      </c>
      <c r="AB22" s="432" t="str">
        <f t="shared" si="8"/>
        <v>нд</v>
      </c>
      <c r="AC22" s="432" t="str">
        <f t="shared" si="8"/>
        <v>нд</v>
      </c>
      <c r="AD22" s="432" t="str">
        <f t="shared" si="8"/>
        <v>нд</v>
      </c>
      <c r="AE22" s="432" t="str">
        <f t="shared" si="8"/>
        <v>нд</v>
      </c>
      <c r="AF22" s="432" t="str">
        <f t="shared" si="8"/>
        <v>нд</v>
      </c>
      <c r="AG22" s="432" t="str">
        <f t="shared" si="8"/>
        <v>нд</v>
      </c>
      <c r="AH22" s="432">
        <f t="shared" si="8"/>
        <v>0</v>
      </c>
      <c r="AI22" s="432">
        <f t="shared" si="8"/>
        <v>8.9260000000000002</v>
      </c>
      <c r="AJ22" s="432">
        <f t="shared" ref="AJ22:BO22" si="9">AJ48</f>
        <v>0</v>
      </c>
      <c r="AK22" s="432">
        <f t="shared" si="9"/>
        <v>0</v>
      </c>
      <c r="AL22" s="432">
        <f t="shared" si="9"/>
        <v>3.7</v>
      </c>
      <c r="AM22" s="432">
        <f t="shared" si="9"/>
        <v>0</v>
      </c>
      <c r="AN22" s="432">
        <f t="shared" si="9"/>
        <v>0</v>
      </c>
      <c r="AO22" s="432">
        <f t="shared" si="9"/>
        <v>0</v>
      </c>
      <c r="AP22" s="432">
        <f t="shared" si="9"/>
        <v>0</v>
      </c>
      <c r="AQ22" s="432">
        <f t="shared" si="9"/>
        <v>0</v>
      </c>
      <c r="AR22" s="432">
        <f t="shared" si="9"/>
        <v>0</v>
      </c>
      <c r="AS22" s="432">
        <f t="shared" si="9"/>
        <v>0</v>
      </c>
      <c r="AT22" s="432">
        <f t="shared" si="9"/>
        <v>0</v>
      </c>
      <c r="AU22" s="432">
        <f t="shared" si="9"/>
        <v>0</v>
      </c>
      <c r="AV22" s="432">
        <f t="shared" si="9"/>
        <v>0</v>
      </c>
      <c r="AW22" s="432">
        <f t="shared" si="9"/>
        <v>17.04045</v>
      </c>
      <c r="AX22" s="432">
        <f t="shared" si="9"/>
        <v>0</v>
      </c>
      <c r="AY22" s="432">
        <f t="shared" si="9"/>
        <v>0</v>
      </c>
      <c r="AZ22" s="432">
        <f t="shared" si="9"/>
        <v>9.3500000000000014</v>
      </c>
      <c r="BA22" s="432">
        <f t="shared" si="9"/>
        <v>0</v>
      </c>
      <c r="BB22" s="432">
        <f t="shared" si="9"/>
        <v>0</v>
      </c>
      <c r="BC22" s="432">
        <f t="shared" si="9"/>
        <v>0</v>
      </c>
      <c r="BD22" s="432">
        <f t="shared" si="9"/>
        <v>0</v>
      </c>
      <c r="BE22" s="432">
        <f t="shared" si="9"/>
        <v>0</v>
      </c>
      <c r="BF22" s="432">
        <f t="shared" si="9"/>
        <v>0</v>
      </c>
      <c r="BG22" s="432">
        <f t="shared" si="9"/>
        <v>0</v>
      </c>
      <c r="BH22" s="432">
        <f t="shared" si="9"/>
        <v>0</v>
      </c>
      <c r="BI22" s="432">
        <f t="shared" si="9"/>
        <v>0</v>
      </c>
      <c r="BJ22" s="432">
        <f t="shared" si="9"/>
        <v>0</v>
      </c>
      <c r="BK22" s="432">
        <f t="shared" si="9"/>
        <v>15.667927617796611</v>
      </c>
      <c r="BL22" s="432">
        <f t="shared" si="9"/>
        <v>0</v>
      </c>
      <c r="BM22" s="432">
        <f t="shared" si="9"/>
        <v>0</v>
      </c>
      <c r="BN22" s="432">
        <f t="shared" si="9"/>
        <v>6.3999999999999995</v>
      </c>
      <c r="BO22" s="432">
        <f t="shared" si="9"/>
        <v>0</v>
      </c>
      <c r="BP22" s="432">
        <f t="shared" ref="BP22:CU22" si="10">BP48</f>
        <v>0</v>
      </c>
      <c r="BQ22" s="432">
        <f t="shared" si="10"/>
        <v>0</v>
      </c>
      <c r="BR22" s="432">
        <f t="shared" si="10"/>
        <v>0</v>
      </c>
      <c r="BS22" s="432">
        <f t="shared" si="10"/>
        <v>0</v>
      </c>
      <c r="BT22" s="432">
        <f t="shared" si="10"/>
        <v>0</v>
      </c>
      <c r="BU22" s="432">
        <f t="shared" si="10"/>
        <v>0</v>
      </c>
      <c r="BV22" s="432">
        <f t="shared" si="10"/>
        <v>0</v>
      </c>
      <c r="BW22" s="432">
        <f t="shared" si="10"/>
        <v>0</v>
      </c>
      <c r="BX22" s="432">
        <f t="shared" si="10"/>
        <v>0</v>
      </c>
      <c r="BY22" s="432">
        <f t="shared" si="10"/>
        <v>5.8717413248999994</v>
      </c>
      <c r="BZ22" s="432">
        <f t="shared" si="10"/>
        <v>0</v>
      </c>
      <c r="CA22" s="432">
        <f t="shared" si="10"/>
        <v>0</v>
      </c>
      <c r="CB22" s="432">
        <f t="shared" si="10"/>
        <v>0</v>
      </c>
      <c r="CC22" s="432">
        <f t="shared" si="10"/>
        <v>0</v>
      </c>
      <c r="CD22" s="432">
        <f t="shared" si="10"/>
        <v>0</v>
      </c>
      <c r="CE22" s="432">
        <f t="shared" si="10"/>
        <v>0</v>
      </c>
      <c r="CF22" s="432">
        <f t="shared" si="10"/>
        <v>0</v>
      </c>
      <c r="CG22" s="432">
        <f t="shared" si="10"/>
        <v>0</v>
      </c>
      <c r="CH22" s="432">
        <f t="shared" si="10"/>
        <v>0</v>
      </c>
      <c r="CI22" s="432">
        <f t="shared" si="10"/>
        <v>0</v>
      </c>
      <c r="CJ22" s="432">
        <f t="shared" si="10"/>
        <v>0</v>
      </c>
      <c r="CK22" s="432">
        <f t="shared" si="10"/>
        <v>0</v>
      </c>
      <c r="CL22" s="432">
        <f t="shared" si="10"/>
        <v>0</v>
      </c>
      <c r="CM22" s="432">
        <f t="shared" si="10"/>
        <v>7.8371240125963997</v>
      </c>
      <c r="CN22" s="432">
        <f t="shared" si="10"/>
        <v>0</v>
      </c>
      <c r="CO22" s="432">
        <f t="shared" si="10"/>
        <v>0</v>
      </c>
      <c r="CP22" s="432">
        <f t="shared" si="10"/>
        <v>0</v>
      </c>
      <c r="CQ22" s="432">
        <f t="shared" si="10"/>
        <v>0</v>
      </c>
      <c r="CR22" s="432">
        <f t="shared" si="10"/>
        <v>0</v>
      </c>
      <c r="CS22" s="432">
        <f t="shared" si="10"/>
        <v>0</v>
      </c>
      <c r="CT22" s="432">
        <f t="shared" si="10"/>
        <v>0</v>
      </c>
      <c r="CU22" s="432">
        <f t="shared" si="10"/>
        <v>0</v>
      </c>
      <c r="CV22" s="432">
        <f t="shared" ref="CV22:EA22" si="11">CV48</f>
        <v>0</v>
      </c>
      <c r="CW22" s="432">
        <f t="shared" si="11"/>
        <v>0</v>
      </c>
      <c r="CX22" s="432">
        <f t="shared" si="11"/>
        <v>0</v>
      </c>
      <c r="CY22" s="432">
        <f t="shared" si="11"/>
        <v>0</v>
      </c>
      <c r="CZ22" s="432">
        <f t="shared" si="11"/>
        <v>0</v>
      </c>
      <c r="DA22" s="432">
        <f t="shared" si="11"/>
        <v>6.2960333530372736</v>
      </c>
      <c r="DB22" s="432">
        <f t="shared" si="11"/>
        <v>0</v>
      </c>
      <c r="DC22" s="432">
        <f t="shared" si="11"/>
        <v>0</v>
      </c>
      <c r="DD22" s="432">
        <f t="shared" si="11"/>
        <v>0</v>
      </c>
      <c r="DE22" s="432">
        <f t="shared" si="11"/>
        <v>0</v>
      </c>
      <c r="DF22" s="432">
        <f t="shared" si="11"/>
        <v>0</v>
      </c>
      <c r="DG22" s="432">
        <f t="shared" si="11"/>
        <v>0</v>
      </c>
      <c r="DH22" s="432">
        <f t="shared" si="11"/>
        <v>0</v>
      </c>
      <c r="DI22" s="432">
        <f t="shared" si="11"/>
        <v>0</v>
      </c>
      <c r="DJ22" s="432">
        <f t="shared" si="11"/>
        <v>0</v>
      </c>
      <c r="DK22" s="432">
        <f t="shared" si="11"/>
        <v>0</v>
      </c>
      <c r="DL22" s="432">
        <f t="shared" si="11"/>
        <v>0</v>
      </c>
      <c r="DM22" s="432">
        <f t="shared" si="11"/>
        <v>0</v>
      </c>
      <c r="DN22" s="432">
        <f t="shared" si="11"/>
        <v>0</v>
      </c>
      <c r="DO22" s="432">
        <f t="shared" si="11"/>
        <v>68.108428850703163</v>
      </c>
      <c r="DP22" s="432">
        <f t="shared" si="11"/>
        <v>0</v>
      </c>
      <c r="DQ22" s="432">
        <f t="shared" si="11"/>
        <v>0</v>
      </c>
      <c r="DR22" s="432">
        <f t="shared" si="11"/>
        <v>25.864999999999998</v>
      </c>
      <c r="DS22" s="432">
        <f t="shared" si="11"/>
        <v>0</v>
      </c>
      <c r="DT22" s="432">
        <f t="shared" si="11"/>
        <v>0</v>
      </c>
      <c r="DU22" s="432">
        <f t="shared" si="11"/>
        <v>0</v>
      </c>
      <c r="DV22" s="432">
        <f t="shared" si="11"/>
        <v>0</v>
      </c>
      <c r="DW22" s="432">
        <f t="shared" si="11"/>
        <v>0</v>
      </c>
      <c r="DX22" s="432">
        <f t="shared" si="11"/>
        <v>0</v>
      </c>
      <c r="DY22" s="432">
        <f t="shared" si="11"/>
        <v>0</v>
      </c>
      <c r="DZ22" s="432">
        <f t="shared" si="11"/>
        <v>0</v>
      </c>
      <c r="EA22" s="494">
        <f t="shared" si="11"/>
        <v>0</v>
      </c>
      <c r="EB22" s="149" t="s">
        <v>98</v>
      </c>
    </row>
    <row r="23" spans="1:133" ht="89.25" x14ac:dyDescent="0.2">
      <c r="A23" s="146" t="s">
        <v>104</v>
      </c>
      <c r="B23" s="153" t="s">
        <v>105</v>
      </c>
      <c r="C23" s="493" t="s">
        <v>98</v>
      </c>
      <c r="D23" s="432">
        <f>D91</f>
        <v>0</v>
      </c>
      <c r="E23" s="432">
        <f t="shared" ref="E23:S23" si="12">E36</f>
        <v>0</v>
      </c>
      <c r="F23" s="432">
        <f t="shared" si="12"/>
        <v>0</v>
      </c>
      <c r="G23" s="432">
        <f t="shared" si="12"/>
        <v>0</v>
      </c>
      <c r="H23" s="432">
        <f t="shared" si="12"/>
        <v>0</v>
      </c>
      <c r="I23" s="432">
        <f t="shared" si="12"/>
        <v>0</v>
      </c>
      <c r="J23" s="432">
        <f t="shared" si="12"/>
        <v>0</v>
      </c>
      <c r="K23" s="432">
        <f t="shared" si="12"/>
        <v>0</v>
      </c>
      <c r="L23" s="432">
        <f t="shared" si="12"/>
        <v>0</v>
      </c>
      <c r="M23" s="432">
        <f t="shared" si="12"/>
        <v>0</v>
      </c>
      <c r="N23" s="432">
        <f t="shared" si="12"/>
        <v>0</v>
      </c>
      <c r="O23" s="432">
        <f t="shared" si="12"/>
        <v>0</v>
      </c>
      <c r="P23" s="432">
        <f t="shared" si="12"/>
        <v>0</v>
      </c>
      <c r="Q23" s="432">
        <f t="shared" si="12"/>
        <v>0</v>
      </c>
      <c r="R23" s="432">
        <f t="shared" si="12"/>
        <v>0</v>
      </c>
      <c r="S23" s="432">
        <f t="shared" si="12"/>
        <v>0</v>
      </c>
      <c r="T23" s="432">
        <f t="shared" ref="T23:Z23" si="13">T91</f>
        <v>0</v>
      </c>
      <c r="U23" s="432">
        <f t="shared" si="13"/>
        <v>0</v>
      </c>
      <c r="V23" s="432">
        <f t="shared" si="13"/>
        <v>0</v>
      </c>
      <c r="W23" s="432">
        <f t="shared" si="13"/>
        <v>0</v>
      </c>
      <c r="X23" s="432">
        <f t="shared" si="13"/>
        <v>0</v>
      </c>
      <c r="Y23" s="432">
        <f t="shared" si="13"/>
        <v>0</v>
      </c>
      <c r="Z23" s="432">
        <f t="shared" si="13"/>
        <v>0</v>
      </c>
      <c r="AA23" s="432">
        <f t="shared" ref="AA23:AG23" si="14">AA36</f>
        <v>0</v>
      </c>
      <c r="AB23" s="432">
        <f t="shared" si="14"/>
        <v>0</v>
      </c>
      <c r="AC23" s="432">
        <f t="shared" si="14"/>
        <v>0</v>
      </c>
      <c r="AD23" s="432">
        <f t="shared" si="14"/>
        <v>0</v>
      </c>
      <c r="AE23" s="432">
        <f t="shared" si="14"/>
        <v>0</v>
      </c>
      <c r="AF23" s="432">
        <f t="shared" si="14"/>
        <v>0</v>
      </c>
      <c r="AG23" s="432">
        <f t="shared" si="14"/>
        <v>0</v>
      </c>
      <c r="AH23" s="432">
        <f t="shared" ref="AH23:BM23" si="15">AH91</f>
        <v>0</v>
      </c>
      <c r="AI23" s="432">
        <f t="shared" si="15"/>
        <v>0</v>
      </c>
      <c r="AJ23" s="432">
        <f t="shared" si="15"/>
        <v>0</v>
      </c>
      <c r="AK23" s="432">
        <f t="shared" si="15"/>
        <v>0</v>
      </c>
      <c r="AL23" s="432">
        <f t="shared" si="15"/>
        <v>0</v>
      </c>
      <c r="AM23" s="432">
        <f t="shared" si="15"/>
        <v>0</v>
      </c>
      <c r="AN23" s="432">
        <f t="shared" si="15"/>
        <v>0</v>
      </c>
      <c r="AO23" s="432">
        <f t="shared" si="15"/>
        <v>0</v>
      </c>
      <c r="AP23" s="432">
        <f t="shared" si="15"/>
        <v>0</v>
      </c>
      <c r="AQ23" s="432">
        <f t="shared" si="15"/>
        <v>0</v>
      </c>
      <c r="AR23" s="432">
        <f t="shared" si="15"/>
        <v>0</v>
      </c>
      <c r="AS23" s="432">
        <f t="shared" si="15"/>
        <v>0</v>
      </c>
      <c r="AT23" s="432">
        <f t="shared" si="15"/>
        <v>0</v>
      </c>
      <c r="AU23" s="432">
        <f t="shared" si="15"/>
        <v>0</v>
      </c>
      <c r="AV23" s="432">
        <f t="shared" si="15"/>
        <v>0</v>
      </c>
      <c r="AW23" s="432">
        <f t="shared" si="15"/>
        <v>0</v>
      </c>
      <c r="AX23" s="432">
        <f t="shared" si="15"/>
        <v>0</v>
      </c>
      <c r="AY23" s="432">
        <f t="shared" si="15"/>
        <v>0</v>
      </c>
      <c r="AZ23" s="432">
        <f t="shared" si="15"/>
        <v>0</v>
      </c>
      <c r="BA23" s="432">
        <f t="shared" si="15"/>
        <v>0</v>
      </c>
      <c r="BB23" s="432">
        <f t="shared" si="15"/>
        <v>0</v>
      </c>
      <c r="BC23" s="432">
        <f t="shared" si="15"/>
        <v>0</v>
      </c>
      <c r="BD23" s="432">
        <f t="shared" si="15"/>
        <v>0</v>
      </c>
      <c r="BE23" s="432">
        <f t="shared" si="15"/>
        <v>0</v>
      </c>
      <c r="BF23" s="432">
        <f t="shared" si="15"/>
        <v>0</v>
      </c>
      <c r="BG23" s="432">
        <f t="shared" si="15"/>
        <v>0</v>
      </c>
      <c r="BH23" s="432">
        <f t="shared" si="15"/>
        <v>0</v>
      </c>
      <c r="BI23" s="432">
        <f t="shared" si="15"/>
        <v>0</v>
      </c>
      <c r="BJ23" s="432">
        <f t="shared" si="15"/>
        <v>0</v>
      </c>
      <c r="BK23" s="432">
        <f t="shared" si="15"/>
        <v>0</v>
      </c>
      <c r="BL23" s="432">
        <f t="shared" si="15"/>
        <v>0</v>
      </c>
      <c r="BM23" s="432">
        <f t="shared" si="15"/>
        <v>0</v>
      </c>
      <c r="BN23" s="432">
        <f t="shared" ref="BN23:CS23" si="16">BN91</f>
        <v>0</v>
      </c>
      <c r="BO23" s="432">
        <f t="shared" si="16"/>
        <v>0</v>
      </c>
      <c r="BP23" s="432">
        <f t="shared" si="16"/>
        <v>0</v>
      </c>
      <c r="BQ23" s="432">
        <f t="shared" si="16"/>
        <v>0</v>
      </c>
      <c r="BR23" s="432">
        <f t="shared" si="16"/>
        <v>0</v>
      </c>
      <c r="BS23" s="432">
        <f t="shared" si="16"/>
        <v>0</v>
      </c>
      <c r="BT23" s="432">
        <f t="shared" si="16"/>
        <v>0</v>
      </c>
      <c r="BU23" s="432">
        <f t="shared" si="16"/>
        <v>0</v>
      </c>
      <c r="BV23" s="432">
        <f t="shared" si="16"/>
        <v>0</v>
      </c>
      <c r="BW23" s="432">
        <f t="shared" si="16"/>
        <v>0</v>
      </c>
      <c r="BX23" s="432">
        <f t="shared" si="16"/>
        <v>0</v>
      </c>
      <c r="BY23" s="432">
        <f t="shared" si="16"/>
        <v>0</v>
      </c>
      <c r="BZ23" s="432">
        <f t="shared" si="16"/>
        <v>0</v>
      </c>
      <c r="CA23" s="432">
        <f t="shared" si="16"/>
        <v>0</v>
      </c>
      <c r="CB23" s="432">
        <f t="shared" si="16"/>
        <v>0</v>
      </c>
      <c r="CC23" s="432">
        <f t="shared" si="16"/>
        <v>0</v>
      </c>
      <c r="CD23" s="432">
        <f t="shared" si="16"/>
        <v>0</v>
      </c>
      <c r="CE23" s="432">
        <f t="shared" si="16"/>
        <v>0</v>
      </c>
      <c r="CF23" s="432">
        <f t="shared" si="16"/>
        <v>0</v>
      </c>
      <c r="CG23" s="432">
        <f t="shared" si="16"/>
        <v>0</v>
      </c>
      <c r="CH23" s="432">
        <f t="shared" si="16"/>
        <v>0</v>
      </c>
      <c r="CI23" s="432">
        <f t="shared" si="16"/>
        <v>0</v>
      </c>
      <c r="CJ23" s="432">
        <f t="shared" si="16"/>
        <v>0</v>
      </c>
      <c r="CK23" s="432">
        <f t="shared" si="16"/>
        <v>0</v>
      </c>
      <c r="CL23" s="432">
        <f t="shared" si="16"/>
        <v>0</v>
      </c>
      <c r="CM23" s="432">
        <f t="shared" si="16"/>
        <v>0</v>
      </c>
      <c r="CN23" s="432">
        <f t="shared" si="16"/>
        <v>0</v>
      </c>
      <c r="CO23" s="432">
        <f t="shared" si="16"/>
        <v>0</v>
      </c>
      <c r="CP23" s="432">
        <f t="shared" si="16"/>
        <v>0</v>
      </c>
      <c r="CQ23" s="432">
        <f t="shared" si="16"/>
        <v>0</v>
      </c>
      <c r="CR23" s="432">
        <f t="shared" si="16"/>
        <v>0</v>
      </c>
      <c r="CS23" s="432">
        <f t="shared" si="16"/>
        <v>0</v>
      </c>
      <c r="CT23" s="432">
        <f t="shared" ref="CT23:EA23" si="17">CT91</f>
        <v>0</v>
      </c>
      <c r="CU23" s="432">
        <f t="shared" si="17"/>
        <v>0</v>
      </c>
      <c r="CV23" s="432">
        <f t="shared" si="17"/>
        <v>0</v>
      </c>
      <c r="CW23" s="432">
        <f t="shared" si="17"/>
        <v>0</v>
      </c>
      <c r="CX23" s="432">
        <f t="shared" si="17"/>
        <v>0</v>
      </c>
      <c r="CY23" s="432">
        <f t="shared" si="17"/>
        <v>0</v>
      </c>
      <c r="CZ23" s="432">
        <f t="shared" si="17"/>
        <v>0</v>
      </c>
      <c r="DA23" s="432">
        <f t="shared" si="17"/>
        <v>0</v>
      </c>
      <c r="DB23" s="432">
        <f t="shared" si="17"/>
        <v>0</v>
      </c>
      <c r="DC23" s="432">
        <f t="shared" si="17"/>
        <v>0</v>
      </c>
      <c r="DD23" s="432">
        <f t="shared" si="17"/>
        <v>0</v>
      </c>
      <c r="DE23" s="432">
        <f t="shared" si="17"/>
        <v>0</v>
      </c>
      <c r="DF23" s="432">
        <f t="shared" si="17"/>
        <v>0</v>
      </c>
      <c r="DG23" s="432">
        <f t="shared" si="17"/>
        <v>0</v>
      </c>
      <c r="DH23" s="432">
        <f t="shared" si="17"/>
        <v>0</v>
      </c>
      <c r="DI23" s="432">
        <f t="shared" si="17"/>
        <v>0</v>
      </c>
      <c r="DJ23" s="432">
        <f t="shared" si="17"/>
        <v>0</v>
      </c>
      <c r="DK23" s="432">
        <f t="shared" si="17"/>
        <v>0</v>
      </c>
      <c r="DL23" s="432">
        <f t="shared" si="17"/>
        <v>0</v>
      </c>
      <c r="DM23" s="432">
        <f t="shared" si="17"/>
        <v>0</v>
      </c>
      <c r="DN23" s="432">
        <f t="shared" si="17"/>
        <v>0</v>
      </c>
      <c r="DO23" s="432">
        <f t="shared" si="17"/>
        <v>0</v>
      </c>
      <c r="DP23" s="432">
        <f t="shared" si="17"/>
        <v>0</v>
      </c>
      <c r="DQ23" s="432">
        <f t="shared" si="17"/>
        <v>0</v>
      </c>
      <c r="DR23" s="432">
        <f t="shared" si="17"/>
        <v>0</v>
      </c>
      <c r="DS23" s="432">
        <f t="shared" si="17"/>
        <v>0</v>
      </c>
      <c r="DT23" s="432">
        <f t="shared" si="17"/>
        <v>0</v>
      </c>
      <c r="DU23" s="432">
        <f t="shared" si="17"/>
        <v>0</v>
      </c>
      <c r="DV23" s="432">
        <f t="shared" si="17"/>
        <v>0</v>
      </c>
      <c r="DW23" s="432">
        <f t="shared" si="17"/>
        <v>0</v>
      </c>
      <c r="DX23" s="432">
        <f t="shared" si="17"/>
        <v>0</v>
      </c>
      <c r="DY23" s="432">
        <f t="shared" si="17"/>
        <v>0</v>
      </c>
      <c r="DZ23" s="432">
        <f t="shared" si="17"/>
        <v>0</v>
      </c>
      <c r="EA23" s="494">
        <f t="shared" si="17"/>
        <v>0</v>
      </c>
      <c r="EB23" s="149" t="s">
        <v>98</v>
      </c>
    </row>
    <row r="24" spans="1:133" ht="25.5" x14ac:dyDescent="0.2">
      <c r="A24" s="436" t="s">
        <v>106</v>
      </c>
      <c r="B24" s="155" t="s">
        <v>107</v>
      </c>
      <c r="C24" s="493" t="s">
        <v>98</v>
      </c>
      <c r="D24" s="432">
        <f>D94</f>
        <v>0</v>
      </c>
      <c r="E24" s="432">
        <f t="shared" ref="E24:S24" si="18">E45</f>
        <v>0</v>
      </c>
      <c r="F24" s="432">
        <f t="shared" si="18"/>
        <v>0</v>
      </c>
      <c r="G24" s="432">
        <f t="shared" si="18"/>
        <v>0</v>
      </c>
      <c r="H24" s="432">
        <f t="shared" si="18"/>
        <v>0</v>
      </c>
      <c r="I24" s="432">
        <f t="shared" si="18"/>
        <v>0</v>
      </c>
      <c r="J24" s="432">
        <f t="shared" si="18"/>
        <v>0</v>
      </c>
      <c r="K24" s="432">
        <f t="shared" si="18"/>
        <v>0</v>
      </c>
      <c r="L24" s="432">
        <f t="shared" si="18"/>
        <v>0</v>
      </c>
      <c r="M24" s="432">
        <f t="shared" si="18"/>
        <v>0</v>
      </c>
      <c r="N24" s="432">
        <f t="shared" si="18"/>
        <v>0</v>
      </c>
      <c r="O24" s="432">
        <f t="shared" si="18"/>
        <v>0</v>
      </c>
      <c r="P24" s="432">
        <f t="shared" si="18"/>
        <v>0</v>
      </c>
      <c r="Q24" s="432">
        <f t="shared" si="18"/>
        <v>0</v>
      </c>
      <c r="R24" s="432">
        <f t="shared" si="18"/>
        <v>0</v>
      </c>
      <c r="S24" s="432">
        <f t="shared" si="18"/>
        <v>0</v>
      </c>
      <c r="T24" s="432">
        <f t="shared" ref="T24:Z24" si="19">T94</f>
        <v>0</v>
      </c>
      <c r="U24" s="432">
        <f t="shared" si="19"/>
        <v>0</v>
      </c>
      <c r="V24" s="432">
        <f t="shared" si="19"/>
        <v>0</v>
      </c>
      <c r="W24" s="432">
        <f t="shared" si="19"/>
        <v>0</v>
      </c>
      <c r="X24" s="432">
        <f t="shared" si="19"/>
        <v>0</v>
      </c>
      <c r="Y24" s="432">
        <f t="shared" si="19"/>
        <v>0</v>
      </c>
      <c r="Z24" s="432">
        <f t="shared" si="19"/>
        <v>0</v>
      </c>
      <c r="AA24" s="432">
        <f t="shared" ref="AA24:AG24" si="20">AA45</f>
        <v>0</v>
      </c>
      <c r="AB24" s="432">
        <f t="shared" si="20"/>
        <v>0</v>
      </c>
      <c r="AC24" s="432">
        <f t="shared" si="20"/>
        <v>0</v>
      </c>
      <c r="AD24" s="432">
        <f t="shared" si="20"/>
        <v>0</v>
      </c>
      <c r="AE24" s="432">
        <f t="shared" si="20"/>
        <v>0</v>
      </c>
      <c r="AF24" s="432">
        <f t="shared" si="20"/>
        <v>0</v>
      </c>
      <c r="AG24" s="432">
        <f t="shared" si="20"/>
        <v>0</v>
      </c>
      <c r="AH24" s="432">
        <f t="shared" ref="AH24:BM24" si="21">AH94</f>
        <v>0</v>
      </c>
      <c r="AI24" s="432">
        <f t="shared" si="21"/>
        <v>0</v>
      </c>
      <c r="AJ24" s="432">
        <f t="shared" si="21"/>
        <v>0</v>
      </c>
      <c r="AK24" s="432">
        <f t="shared" si="21"/>
        <v>0</v>
      </c>
      <c r="AL24" s="432">
        <f t="shared" si="21"/>
        <v>0</v>
      </c>
      <c r="AM24" s="432">
        <f t="shared" si="21"/>
        <v>0</v>
      </c>
      <c r="AN24" s="432">
        <f t="shared" si="21"/>
        <v>0</v>
      </c>
      <c r="AO24" s="432">
        <f t="shared" si="21"/>
        <v>0</v>
      </c>
      <c r="AP24" s="432">
        <f t="shared" si="21"/>
        <v>0</v>
      </c>
      <c r="AQ24" s="432">
        <f t="shared" si="21"/>
        <v>0</v>
      </c>
      <c r="AR24" s="432">
        <f t="shared" si="21"/>
        <v>0</v>
      </c>
      <c r="AS24" s="432">
        <f t="shared" si="21"/>
        <v>0</v>
      </c>
      <c r="AT24" s="432">
        <f t="shared" si="21"/>
        <v>0</v>
      </c>
      <c r="AU24" s="432">
        <f t="shared" si="21"/>
        <v>0</v>
      </c>
      <c r="AV24" s="432">
        <f t="shared" si="21"/>
        <v>0</v>
      </c>
      <c r="AW24" s="432">
        <f t="shared" si="21"/>
        <v>0</v>
      </c>
      <c r="AX24" s="432">
        <f t="shared" si="21"/>
        <v>0</v>
      </c>
      <c r="AY24" s="432">
        <f t="shared" si="21"/>
        <v>0</v>
      </c>
      <c r="AZ24" s="432">
        <f t="shared" si="21"/>
        <v>0</v>
      </c>
      <c r="BA24" s="432">
        <f t="shared" si="21"/>
        <v>0</v>
      </c>
      <c r="BB24" s="432">
        <f t="shared" si="21"/>
        <v>0</v>
      </c>
      <c r="BC24" s="432">
        <f t="shared" si="21"/>
        <v>0</v>
      </c>
      <c r="BD24" s="432">
        <f t="shared" si="21"/>
        <v>0</v>
      </c>
      <c r="BE24" s="432">
        <f t="shared" si="21"/>
        <v>0</v>
      </c>
      <c r="BF24" s="432">
        <f t="shared" si="21"/>
        <v>0</v>
      </c>
      <c r="BG24" s="432">
        <f t="shared" si="21"/>
        <v>0</v>
      </c>
      <c r="BH24" s="432">
        <f t="shared" si="21"/>
        <v>0</v>
      </c>
      <c r="BI24" s="432">
        <f t="shared" si="21"/>
        <v>0</v>
      </c>
      <c r="BJ24" s="432">
        <f t="shared" si="21"/>
        <v>0</v>
      </c>
      <c r="BK24" s="432">
        <f t="shared" si="21"/>
        <v>0</v>
      </c>
      <c r="BL24" s="432">
        <f t="shared" si="21"/>
        <v>0</v>
      </c>
      <c r="BM24" s="432">
        <f t="shared" si="21"/>
        <v>0</v>
      </c>
      <c r="BN24" s="432">
        <f t="shared" ref="BN24:CS24" si="22">BN94</f>
        <v>0</v>
      </c>
      <c r="BO24" s="432">
        <f t="shared" si="22"/>
        <v>0</v>
      </c>
      <c r="BP24" s="432">
        <f t="shared" si="22"/>
        <v>0</v>
      </c>
      <c r="BQ24" s="432">
        <f t="shared" si="22"/>
        <v>0</v>
      </c>
      <c r="BR24" s="432">
        <f t="shared" si="22"/>
        <v>0</v>
      </c>
      <c r="BS24" s="432">
        <f t="shared" si="22"/>
        <v>0</v>
      </c>
      <c r="BT24" s="432">
        <f t="shared" si="22"/>
        <v>0</v>
      </c>
      <c r="BU24" s="432">
        <f t="shared" si="22"/>
        <v>0</v>
      </c>
      <c r="BV24" s="432">
        <f t="shared" si="22"/>
        <v>0</v>
      </c>
      <c r="BW24" s="432">
        <f t="shared" si="22"/>
        <v>0</v>
      </c>
      <c r="BX24" s="432">
        <f t="shared" si="22"/>
        <v>0</v>
      </c>
      <c r="BY24" s="432">
        <f t="shared" si="22"/>
        <v>0</v>
      </c>
      <c r="BZ24" s="432">
        <f t="shared" si="22"/>
        <v>0</v>
      </c>
      <c r="CA24" s="432">
        <f t="shared" si="22"/>
        <v>0</v>
      </c>
      <c r="CB24" s="432">
        <f t="shared" si="22"/>
        <v>0</v>
      </c>
      <c r="CC24" s="432">
        <f t="shared" si="22"/>
        <v>0</v>
      </c>
      <c r="CD24" s="432">
        <f t="shared" si="22"/>
        <v>0</v>
      </c>
      <c r="CE24" s="432">
        <f t="shared" si="22"/>
        <v>0</v>
      </c>
      <c r="CF24" s="432">
        <f t="shared" si="22"/>
        <v>0</v>
      </c>
      <c r="CG24" s="432">
        <f t="shared" si="22"/>
        <v>0</v>
      </c>
      <c r="CH24" s="432">
        <f t="shared" si="22"/>
        <v>0</v>
      </c>
      <c r="CI24" s="432">
        <f t="shared" si="22"/>
        <v>0</v>
      </c>
      <c r="CJ24" s="432">
        <f t="shared" si="22"/>
        <v>0</v>
      </c>
      <c r="CK24" s="432">
        <f t="shared" si="22"/>
        <v>0</v>
      </c>
      <c r="CL24" s="432">
        <f t="shared" si="22"/>
        <v>0</v>
      </c>
      <c r="CM24" s="432">
        <f t="shared" si="22"/>
        <v>0</v>
      </c>
      <c r="CN24" s="432">
        <f t="shared" si="22"/>
        <v>0</v>
      </c>
      <c r="CO24" s="432">
        <f t="shared" si="22"/>
        <v>0</v>
      </c>
      <c r="CP24" s="432">
        <f t="shared" si="22"/>
        <v>0</v>
      </c>
      <c r="CQ24" s="432">
        <f t="shared" si="22"/>
        <v>0</v>
      </c>
      <c r="CR24" s="432">
        <f t="shared" si="22"/>
        <v>0</v>
      </c>
      <c r="CS24" s="432">
        <f t="shared" si="22"/>
        <v>0</v>
      </c>
      <c r="CT24" s="432">
        <f t="shared" ref="CT24:EA24" si="23">CT94</f>
        <v>0</v>
      </c>
      <c r="CU24" s="432">
        <f t="shared" si="23"/>
        <v>0</v>
      </c>
      <c r="CV24" s="432">
        <f t="shared" si="23"/>
        <v>0</v>
      </c>
      <c r="CW24" s="432">
        <f t="shared" si="23"/>
        <v>0</v>
      </c>
      <c r="CX24" s="432">
        <f t="shared" si="23"/>
        <v>0</v>
      </c>
      <c r="CY24" s="432">
        <f t="shared" si="23"/>
        <v>0</v>
      </c>
      <c r="CZ24" s="432">
        <f t="shared" si="23"/>
        <v>0</v>
      </c>
      <c r="DA24" s="432">
        <f t="shared" si="23"/>
        <v>0</v>
      </c>
      <c r="DB24" s="432">
        <f t="shared" si="23"/>
        <v>0</v>
      </c>
      <c r="DC24" s="432">
        <f t="shared" si="23"/>
        <v>0</v>
      </c>
      <c r="DD24" s="432">
        <f t="shared" si="23"/>
        <v>0</v>
      </c>
      <c r="DE24" s="432">
        <f t="shared" si="23"/>
        <v>0</v>
      </c>
      <c r="DF24" s="432">
        <f t="shared" si="23"/>
        <v>0</v>
      </c>
      <c r="DG24" s="432">
        <f t="shared" si="23"/>
        <v>0</v>
      </c>
      <c r="DH24" s="432">
        <f t="shared" si="23"/>
        <v>0</v>
      </c>
      <c r="DI24" s="432">
        <f t="shared" si="23"/>
        <v>0</v>
      </c>
      <c r="DJ24" s="432">
        <f t="shared" si="23"/>
        <v>0</v>
      </c>
      <c r="DK24" s="432">
        <f t="shared" si="23"/>
        <v>0</v>
      </c>
      <c r="DL24" s="432">
        <f t="shared" si="23"/>
        <v>0</v>
      </c>
      <c r="DM24" s="432">
        <f t="shared" si="23"/>
        <v>0</v>
      </c>
      <c r="DN24" s="432">
        <f t="shared" si="23"/>
        <v>0</v>
      </c>
      <c r="DO24" s="432">
        <f t="shared" si="23"/>
        <v>0</v>
      </c>
      <c r="DP24" s="432">
        <f t="shared" si="23"/>
        <v>0</v>
      </c>
      <c r="DQ24" s="432">
        <f t="shared" si="23"/>
        <v>0</v>
      </c>
      <c r="DR24" s="432">
        <f t="shared" si="23"/>
        <v>0</v>
      </c>
      <c r="DS24" s="432">
        <f t="shared" si="23"/>
        <v>0</v>
      </c>
      <c r="DT24" s="432">
        <f t="shared" si="23"/>
        <v>0</v>
      </c>
      <c r="DU24" s="432">
        <f t="shared" si="23"/>
        <v>0</v>
      </c>
      <c r="DV24" s="432">
        <f t="shared" si="23"/>
        <v>0</v>
      </c>
      <c r="DW24" s="432">
        <f t="shared" si="23"/>
        <v>0</v>
      </c>
      <c r="DX24" s="432">
        <f t="shared" si="23"/>
        <v>0</v>
      </c>
      <c r="DY24" s="432">
        <f t="shared" si="23"/>
        <v>0</v>
      </c>
      <c r="DZ24" s="432">
        <f t="shared" si="23"/>
        <v>0</v>
      </c>
      <c r="EA24" s="494">
        <f t="shared" si="23"/>
        <v>0</v>
      </c>
      <c r="EB24" s="149" t="s">
        <v>98</v>
      </c>
    </row>
    <row r="25" spans="1:133" ht="38.25" x14ac:dyDescent="0.2">
      <c r="A25" s="436" t="s">
        <v>108</v>
      </c>
      <c r="B25" s="155" t="s">
        <v>109</v>
      </c>
      <c r="C25" s="493" t="s">
        <v>98</v>
      </c>
      <c r="D25" s="432">
        <f t="shared" ref="D25:AI25" si="24">D108</f>
        <v>0</v>
      </c>
      <c r="E25" s="432" t="str">
        <f t="shared" si="24"/>
        <v>нд</v>
      </c>
      <c r="F25" s="432" t="str">
        <f t="shared" si="24"/>
        <v>нд</v>
      </c>
      <c r="G25" s="432" t="str">
        <f t="shared" si="24"/>
        <v>нд</v>
      </c>
      <c r="H25" s="432" t="str">
        <f t="shared" si="24"/>
        <v>нд</v>
      </c>
      <c r="I25" s="432" t="str">
        <f t="shared" si="24"/>
        <v>нд</v>
      </c>
      <c r="J25" s="432" t="str">
        <f t="shared" si="24"/>
        <v>нд</v>
      </c>
      <c r="K25" s="432" t="str">
        <f t="shared" si="24"/>
        <v>нд</v>
      </c>
      <c r="L25" s="432" t="str">
        <f t="shared" si="24"/>
        <v>нд</v>
      </c>
      <c r="M25" s="432" t="str">
        <f t="shared" si="24"/>
        <v>нд</v>
      </c>
      <c r="N25" s="432" t="str">
        <f t="shared" si="24"/>
        <v>нд</v>
      </c>
      <c r="O25" s="432" t="str">
        <f t="shared" si="24"/>
        <v>нд</v>
      </c>
      <c r="P25" s="432" t="str">
        <f t="shared" si="24"/>
        <v>нд</v>
      </c>
      <c r="Q25" s="432" t="str">
        <f t="shared" si="24"/>
        <v>нд</v>
      </c>
      <c r="R25" s="432" t="str">
        <f t="shared" si="24"/>
        <v>нд</v>
      </c>
      <c r="S25" s="432" t="str">
        <f t="shared" si="24"/>
        <v>нд</v>
      </c>
      <c r="T25" s="432">
        <f t="shared" si="24"/>
        <v>0</v>
      </c>
      <c r="U25" s="432">
        <f t="shared" si="24"/>
        <v>0</v>
      </c>
      <c r="V25" s="432">
        <f t="shared" si="24"/>
        <v>0</v>
      </c>
      <c r="W25" s="432">
        <f t="shared" si="24"/>
        <v>0</v>
      </c>
      <c r="X25" s="432">
        <f t="shared" si="24"/>
        <v>0</v>
      </c>
      <c r="Y25" s="432">
        <f t="shared" si="24"/>
        <v>0</v>
      </c>
      <c r="Z25" s="432">
        <f t="shared" si="24"/>
        <v>0</v>
      </c>
      <c r="AA25" s="432" t="str">
        <f t="shared" si="24"/>
        <v>нд</v>
      </c>
      <c r="AB25" s="432" t="str">
        <f t="shared" si="24"/>
        <v>нд</v>
      </c>
      <c r="AC25" s="432" t="str">
        <f t="shared" si="24"/>
        <v>нд</v>
      </c>
      <c r="AD25" s="432" t="str">
        <f t="shared" si="24"/>
        <v>нд</v>
      </c>
      <c r="AE25" s="432" t="str">
        <f t="shared" si="24"/>
        <v>нд</v>
      </c>
      <c r="AF25" s="432" t="str">
        <f t="shared" si="24"/>
        <v>нд</v>
      </c>
      <c r="AG25" s="432" t="str">
        <f t="shared" si="24"/>
        <v>нд</v>
      </c>
      <c r="AH25" s="432">
        <f t="shared" si="24"/>
        <v>0</v>
      </c>
      <c r="AI25" s="432">
        <f t="shared" si="24"/>
        <v>0</v>
      </c>
      <c r="AJ25" s="432">
        <f t="shared" ref="AJ25:BO25" si="25">AJ108</f>
        <v>0</v>
      </c>
      <c r="AK25" s="432">
        <f t="shared" si="25"/>
        <v>0</v>
      </c>
      <c r="AL25" s="432">
        <f t="shared" si="25"/>
        <v>0</v>
      </c>
      <c r="AM25" s="432">
        <f t="shared" si="25"/>
        <v>0</v>
      </c>
      <c r="AN25" s="432">
        <f t="shared" si="25"/>
        <v>0</v>
      </c>
      <c r="AO25" s="432">
        <f t="shared" si="25"/>
        <v>0</v>
      </c>
      <c r="AP25" s="432">
        <f t="shared" si="25"/>
        <v>0</v>
      </c>
      <c r="AQ25" s="432">
        <f t="shared" si="25"/>
        <v>0</v>
      </c>
      <c r="AR25" s="432">
        <f t="shared" si="25"/>
        <v>0</v>
      </c>
      <c r="AS25" s="432">
        <f t="shared" si="25"/>
        <v>0</v>
      </c>
      <c r="AT25" s="432">
        <f t="shared" si="25"/>
        <v>0</v>
      </c>
      <c r="AU25" s="432">
        <f t="shared" si="25"/>
        <v>0</v>
      </c>
      <c r="AV25" s="432">
        <f t="shared" si="25"/>
        <v>0</v>
      </c>
      <c r="AW25" s="432">
        <f t="shared" si="25"/>
        <v>0</v>
      </c>
      <c r="AX25" s="432">
        <f t="shared" si="25"/>
        <v>0</v>
      </c>
      <c r="AY25" s="432">
        <f t="shared" si="25"/>
        <v>0</v>
      </c>
      <c r="AZ25" s="432">
        <f t="shared" si="25"/>
        <v>0</v>
      </c>
      <c r="BA25" s="432">
        <f t="shared" si="25"/>
        <v>0</v>
      </c>
      <c r="BB25" s="432">
        <f t="shared" si="25"/>
        <v>0</v>
      </c>
      <c r="BC25" s="432">
        <f t="shared" si="25"/>
        <v>0</v>
      </c>
      <c r="BD25" s="432">
        <f t="shared" si="25"/>
        <v>0</v>
      </c>
      <c r="BE25" s="432">
        <f t="shared" si="25"/>
        <v>0</v>
      </c>
      <c r="BF25" s="432">
        <f t="shared" si="25"/>
        <v>0</v>
      </c>
      <c r="BG25" s="432">
        <f t="shared" si="25"/>
        <v>0</v>
      </c>
      <c r="BH25" s="432">
        <f t="shared" si="25"/>
        <v>0</v>
      </c>
      <c r="BI25" s="432">
        <f t="shared" si="25"/>
        <v>0</v>
      </c>
      <c r="BJ25" s="432">
        <f t="shared" si="25"/>
        <v>0</v>
      </c>
      <c r="BK25" s="432">
        <f t="shared" si="25"/>
        <v>0</v>
      </c>
      <c r="BL25" s="432">
        <f t="shared" si="25"/>
        <v>0</v>
      </c>
      <c r="BM25" s="432">
        <f t="shared" si="25"/>
        <v>0</v>
      </c>
      <c r="BN25" s="432">
        <f t="shared" si="25"/>
        <v>0</v>
      </c>
      <c r="BO25" s="432">
        <f t="shared" si="25"/>
        <v>0</v>
      </c>
      <c r="BP25" s="432">
        <f t="shared" ref="BP25:CU25" si="26">BP108</f>
        <v>0</v>
      </c>
      <c r="BQ25" s="432">
        <f t="shared" si="26"/>
        <v>0</v>
      </c>
      <c r="BR25" s="432">
        <f t="shared" si="26"/>
        <v>0</v>
      </c>
      <c r="BS25" s="432">
        <f t="shared" si="26"/>
        <v>0</v>
      </c>
      <c r="BT25" s="432">
        <f t="shared" si="26"/>
        <v>0</v>
      </c>
      <c r="BU25" s="432">
        <f t="shared" si="26"/>
        <v>0</v>
      </c>
      <c r="BV25" s="432">
        <f t="shared" si="26"/>
        <v>0</v>
      </c>
      <c r="BW25" s="432">
        <f t="shared" si="26"/>
        <v>0</v>
      </c>
      <c r="BX25" s="432">
        <f t="shared" si="26"/>
        <v>0</v>
      </c>
      <c r="BY25" s="432">
        <f t="shared" si="26"/>
        <v>0</v>
      </c>
      <c r="BZ25" s="432">
        <f t="shared" si="26"/>
        <v>0</v>
      </c>
      <c r="CA25" s="432">
        <f t="shared" si="26"/>
        <v>0</v>
      </c>
      <c r="CB25" s="432">
        <f t="shared" si="26"/>
        <v>0</v>
      </c>
      <c r="CC25" s="432">
        <f t="shared" si="26"/>
        <v>0</v>
      </c>
      <c r="CD25" s="432">
        <f t="shared" si="26"/>
        <v>0</v>
      </c>
      <c r="CE25" s="432">
        <f t="shared" si="26"/>
        <v>0</v>
      </c>
      <c r="CF25" s="432">
        <f t="shared" si="26"/>
        <v>0</v>
      </c>
      <c r="CG25" s="432">
        <f t="shared" si="26"/>
        <v>0</v>
      </c>
      <c r="CH25" s="432">
        <f t="shared" si="26"/>
        <v>0</v>
      </c>
      <c r="CI25" s="432">
        <f t="shared" si="26"/>
        <v>0</v>
      </c>
      <c r="CJ25" s="432">
        <f t="shared" si="26"/>
        <v>0</v>
      </c>
      <c r="CK25" s="432">
        <f t="shared" si="26"/>
        <v>0</v>
      </c>
      <c r="CL25" s="432">
        <f t="shared" si="26"/>
        <v>0</v>
      </c>
      <c r="CM25" s="432">
        <f t="shared" si="26"/>
        <v>0</v>
      </c>
      <c r="CN25" s="432">
        <f t="shared" si="26"/>
        <v>0</v>
      </c>
      <c r="CO25" s="432">
        <f t="shared" si="26"/>
        <v>0</v>
      </c>
      <c r="CP25" s="432">
        <f t="shared" si="26"/>
        <v>0</v>
      </c>
      <c r="CQ25" s="432">
        <f t="shared" si="26"/>
        <v>0</v>
      </c>
      <c r="CR25" s="432">
        <f t="shared" si="26"/>
        <v>0</v>
      </c>
      <c r="CS25" s="432">
        <f t="shared" si="26"/>
        <v>0</v>
      </c>
      <c r="CT25" s="432">
        <f t="shared" si="26"/>
        <v>0</v>
      </c>
      <c r="CU25" s="432">
        <f t="shared" si="26"/>
        <v>0</v>
      </c>
      <c r="CV25" s="432">
        <f t="shared" ref="CV25:EA25" si="27">CV108</f>
        <v>0</v>
      </c>
      <c r="CW25" s="432">
        <f t="shared" si="27"/>
        <v>0</v>
      </c>
      <c r="CX25" s="432">
        <f t="shared" si="27"/>
        <v>0</v>
      </c>
      <c r="CY25" s="432">
        <f t="shared" si="27"/>
        <v>0</v>
      </c>
      <c r="CZ25" s="432">
        <f t="shared" si="27"/>
        <v>0</v>
      </c>
      <c r="DA25" s="432">
        <f t="shared" si="27"/>
        <v>0</v>
      </c>
      <c r="DB25" s="432">
        <f t="shared" si="27"/>
        <v>0</v>
      </c>
      <c r="DC25" s="432">
        <f t="shared" si="27"/>
        <v>0</v>
      </c>
      <c r="DD25" s="432">
        <f t="shared" si="27"/>
        <v>0</v>
      </c>
      <c r="DE25" s="432">
        <f t="shared" si="27"/>
        <v>0</v>
      </c>
      <c r="DF25" s="432">
        <f t="shared" si="27"/>
        <v>0</v>
      </c>
      <c r="DG25" s="432">
        <f t="shared" si="27"/>
        <v>0</v>
      </c>
      <c r="DH25" s="432">
        <f t="shared" si="27"/>
        <v>0</v>
      </c>
      <c r="DI25" s="432">
        <f t="shared" si="27"/>
        <v>0</v>
      </c>
      <c r="DJ25" s="432">
        <f t="shared" si="27"/>
        <v>0</v>
      </c>
      <c r="DK25" s="432">
        <f t="shared" si="27"/>
        <v>0</v>
      </c>
      <c r="DL25" s="432">
        <f t="shared" si="27"/>
        <v>0</v>
      </c>
      <c r="DM25" s="432">
        <f t="shared" si="27"/>
        <v>0</v>
      </c>
      <c r="DN25" s="432">
        <f t="shared" si="27"/>
        <v>0</v>
      </c>
      <c r="DO25" s="432">
        <f t="shared" si="27"/>
        <v>0</v>
      </c>
      <c r="DP25" s="432">
        <f t="shared" si="27"/>
        <v>0</v>
      </c>
      <c r="DQ25" s="432">
        <f t="shared" si="27"/>
        <v>0</v>
      </c>
      <c r="DR25" s="432">
        <f t="shared" si="27"/>
        <v>0</v>
      </c>
      <c r="DS25" s="432">
        <f t="shared" si="27"/>
        <v>0</v>
      </c>
      <c r="DT25" s="432">
        <f t="shared" si="27"/>
        <v>0</v>
      </c>
      <c r="DU25" s="432">
        <f t="shared" si="27"/>
        <v>0</v>
      </c>
      <c r="DV25" s="432">
        <f t="shared" si="27"/>
        <v>0</v>
      </c>
      <c r="DW25" s="432">
        <f t="shared" si="27"/>
        <v>0</v>
      </c>
      <c r="DX25" s="432">
        <f t="shared" si="27"/>
        <v>0</v>
      </c>
      <c r="DY25" s="432">
        <f t="shared" si="27"/>
        <v>0</v>
      </c>
      <c r="DZ25" s="432">
        <f t="shared" si="27"/>
        <v>0</v>
      </c>
      <c r="EA25" s="494">
        <f t="shared" si="27"/>
        <v>0</v>
      </c>
      <c r="EB25" s="149" t="s">
        <v>98</v>
      </c>
    </row>
    <row r="26" spans="1:133" ht="12.75" x14ac:dyDescent="0.2">
      <c r="A26" s="436" t="s">
        <v>110</v>
      </c>
      <c r="B26" s="155" t="s">
        <v>111</v>
      </c>
      <c r="C26" s="493" t="s">
        <v>98</v>
      </c>
      <c r="D26" s="432">
        <f t="shared" ref="D26:AI26" si="28">D109</f>
        <v>54.782788474576272</v>
      </c>
      <c r="E26" s="432" t="str">
        <f t="shared" si="28"/>
        <v>нд</v>
      </c>
      <c r="F26" s="432" t="str">
        <f t="shared" si="28"/>
        <v>нд</v>
      </c>
      <c r="G26" s="432" t="str">
        <f t="shared" si="28"/>
        <v>нд</v>
      </c>
      <c r="H26" s="432" t="str">
        <f t="shared" si="28"/>
        <v>нд</v>
      </c>
      <c r="I26" s="432" t="str">
        <f t="shared" si="28"/>
        <v>нд</v>
      </c>
      <c r="J26" s="432" t="str">
        <f t="shared" si="28"/>
        <v>нд</v>
      </c>
      <c r="K26" s="432" t="str">
        <f t="shared" si="28"/>
        <v>нд</v>
      </c>
      <c r="L26" s="432" t="str">
        <f t="shared" si="28"/>
        <v>нд</v>
      </c>
      <c r="M26" s="432" t="str">
        <f t="shared" si="28"/>
        <v>нд</v>
      </c>
      <c r="N26" s="432" t="str">
        <f t="shared" si="28"/>
        <v>нд</v>
      </c>
      <c r="O26" s="432" t="str">
        <f t="shared" si="28"/>
        <v>нд</v>
      </c>
      <c r="P26" s="432" t="str">
        <f t="shared" si="28"/>
        <v>нд</v>
      </c>
      <c r="Q26" s="432" t="str">
        <f t="shared" si="28"/>
        <v>нд</v>
      </c>
      <c r="R26" s="432" t="str">
        <f t="shared" si="28"/>
        <v>нд</v>
      </c>
      <c r="S26" s="432" t="str">
        <f t="shared" si="28"/>
        <v>нд</v>
      </c>
      <c r="T26" s="432">
        <f t="shared" si="28"/>
        <v>0</v>
      </c>
      <c r="U26" s="432">
        <f t="shared" si="28"/>
        <v>7.2999999999999995E-2</v>
      </c>
      <c r="V26" s="432">
        <f t="shared" si="28"/>
        <v>0</v>
      </c>
      <c r="W26" s="432">
        <f t="shared" si="28"/>
        <v>0</v>
      </c>
      <c r="X26" s="432">
        <f t="shared" si="28"/>
        <v>0</v>
      </c>
      <c r="Y26" s="432">
        <f t="shared" si="28"/>
        <v>0</v>
      </c>
      <c r="Z26" s="432">
        <f t="shared" si="28"/>
        <v>0</v>
      </c>
      <c r="AA26" s="432" t="str">
        <f t="shared" si="28"/>
        <v>нд</v>
      </c>
      <c r="AB26" s="432" t="str">
        <f t="shared" si="28"/>
        <v>нд</v>
      </c>
      <c r="AC26" s="432" t="str">
        <f t="shared" si="28"/>
        <v>нд</v>
      </c>
      <c r="AD26" s="432" t="str">
        <f t="shared" si="28"/>
        <v>нд</v>
      </c>
      <c r="AE26" s="432" t="str">
        <f t="shared" si="28"/>
        <v>нд</v>
      </c>
      <c r="AF26" s="432" t="str">
        <f t="shared" si="28"/>
        <v>нд</v>
      </c>
      <c r="AG26" s="432" t="str">
        <f t="shared" si="28"/>
        <v>нд</v>
      </c>
      <c r="AH26" s="432">
        <f t="shared" si="28"/>
        <v>0</v>
      </c>
      <c r="AI26" s="432">
        <f t="shared" si="28"/>
        <v>3.1177999999999999</v>
      </c>
      <c r="AJ26" s="432">
        <f t="shared" ref="AJ26:BO26" si="29">AJ109</f>
        <v>0</v>
      </c>
      <c r="AK26" s="432">
        <f t="shared" si="29"/>
        <v>0</v>
      </c>
      <c r="AL26" s="432">
        <f t="shared" si="29"/>
        <v>0</v>
      </c>
      <c r="AM26" s="432">
        <f t="shared" si="29"/>
        <v>0</v>
      </c>
      <c r="AN26" s="432">
        <f t="shared" si="29"/>
        <v>0</v>
      </c>
      <c r="AO26" s="432">
        <f t="shared" si="29"/>
        <v>0</v>
      </c>
      <c r="AP26" s="432">
        <f t="shared" si="29"/>
        <v>0</v>
      </c>
      <c r="AQ26" s="432">
        <f t="shared" si="29"/>
        <v>0</v>
      </c>
      <c r="AR26" s="432">
        <f t="shared" si="29"/>
        <v>0</v>
      </c>
      <c r="AS26" s="432">
        <f t="shared" si="29"/>
        <v>0</v>
      </c>
      <c r="AT26" s="432">
        <f t="shared" si="29"/>
        <v>0</v>
      </c>
      <c r="AU26" s="432">
        <f t="shared" si="29"/>
        <v>0</v>
      </c>
      <c r="AV26" s="432">
        <f t="shared" si="29"/>
        <v>0</v>
      </c>
      <c r="AW26" s="432">
        <f t="shared" si="29"/>
        <v>0.62592999999999999</v>
      </c>
      <c r="AX26" s="432">
        <f t="shared" si="29"/>
        <v>0</v>
      </c>
      <c r="AY26" s="432">
        <f t="shared" si="29"/>
        <v>0</v>
      </c>
      <c r="AZ26" s="432">
        <f t="shared" si="29"/>
        <v>0</v>
      </c>
      <c r="BA26" s="432">
        <f t="shared" si="29"/>
        <v>0</v>
      </c>
      <c r="BB26" s="432">
        <f t="shared" si="29"/>
        <v>0</v>
      </c>
      <c r="BC26" s="432">
        <f t="shared" si="29"/>
        <v>0</v>
      </c>
      <c r="BD26" s="432">
        <f t="shared" si="29"/>
        <v>0</v>
      </c>
      <c r="BE26" s="432">
        <f t="shared" si="29"/>
        <v>0</v>
      </c>
      <c r="BF26" s="432">
        <f t="shared" si="29"/>
        <v>0</v>
      </c>
      <c r="BG26" s="432">
        <f t="shared" si="29"/>
        <v>0</v>
      </c>
      <c r="BH26" s="432">
        <f t="shared" si="29"/>
        <v>0</v>
      </c>
      <c r="BI26" s="432">
        <f t="shared" si="29"/>
        <v>0</v>
      </c>
      <c r="BJ26" s="432">
        <f t="shared" si="29"/>
        <v>0</v>
      </c>
      <c r="BK26" s="432">
        <f t="shared" si="29"/>
        <v>0</v>
      </c>
      <c r="BL26" s="432">
        <f t="shared" si="29"/>
        <v>0</v>
      </c>
      <c r="BM26" s="432">
        <f t="shared" si="29"/>
        <v>0</v>
      </c>
      <c r="BN26" s="432">
        <f t="shared" si="29"/>
        <v>0</v>
      </c>
      <c r="BO26" s="432">
        <f t="shared" si="29"/>
        <v>0</v>
      </c>
      <c r="BP26" s="432">
        <f t="shared" ref="BP26:CU26" si="30">BP109</f>
        <v>0</v>
      </c>
      <c r="BQ26" s="432">
        <f t="shared" si="30"/>
        <v>0</v>
      </c>
      <c r="BR26" s="432">
        <f t="shared" si="30"/>
        <v>0</v>
      </c>
      <c r="BS26" s="432">
        <f t="shared" si="30"/>
        <v>0</v>
      </c>
      <c r="BT26" s="432">
        <f t="shared" si="30"/>
        <v>0</v>
      </c>
      <c r="BU26" s="432">
        <f t="shared" si="30"/>
        <v>0</v>
      </c>
      <c r="BV26" s="432">
        <f t="shared" si="30"/>
        <v>0</v>
      </c>
      <c r="BW26" s="432">
        <f t="shared" si="30"/>
        <v>0</v>
      </c>
      <c r="BX26" s="432">
        <f t="shared" si="30"/>
        <v>0</v>
      </c>
      <c r="BY26" s="432">
        <f t="shared" si="30"/>
        <v>0</v>
      </c>
      <c r="BZ26" s="432">
        <f t="shared" si="30"/>
        <v>0</v>
      </c>
      <c r="CA26" s="432">
        <f t="shared" si="30"/>
        <v>0</v>
      </c>
      <c r="CB26" s="432">
        <f t="shared" si="30"/>
        <v>0</v>
      </c>
      <c r="CC26" s="432">
        <f t="shared" si="30"/>
        <v>0</v>
      </c>
      <c r="CD26" s="432">
        <f t="shared" si="30"/>
        <v>0</v>
      </c>
      <c r="CE26" s="432">
        <f t="shared" si="30"/>
        <v>0</v>
      </c>
      <c r="CF26" s="432">
        <f t="shared" si="30"/>
        <v>0</v>
      </c>
      <c r="CG26" s="432">
        <f t="shared" si="30"/>
        <v>0</v>
      </c>
      <c r="CH26" s="432">
        <f t="shared" si="30"/>
        <v>0</v>
      </c>
      <c r="CI26" s="432">
        <f t="shared" si="30"/>
        <v>0</v>
      </c>
      <c r="CJ26" s="432">
        <f t="shared" si="30"/>
        <v>0</v>
      </c>
      <c r="CK26" s="432">
        <f t="shared" si="30"/>
        <v>0</v>
      </c>
      <c r="CL26" s="432">
        <f t="shared" si="30"/>
        <v>0</v>
      </c>
      <c r="CM26" s="432">
        <f t="shared" si="30"/>
        <v>2.3490000000000002</v>
      </c>
      <c r="CN26" s="432">
        <f t="shared" si="30"/>
        <v>0</v>
      </c>
      <c r="CO26" s="432">
        <f t="shared" si="30"/>
        <v>0</v>
      </c>
      <c r="CP26" s="432">
        <f t="shared" si="30"/>
        <v>0</v>
      </c>
      <c r="CQ26" s="432">
        <f t="shared" si="30"/>
        <v>0</v>
      </c>
      <c r="CR26" s="432">
        <f t="shared" si="30"/>
        <v>0</v>
      </c>
      <c r="CS26" s="432">
        <f t="shared" si="30"/>
        <v>0</v>
      </c>
      <c r="CT26" s="432">
        <f t="shared" si="30"/>
        <v>0</v>
      </c>
      <c r="CU26" s="432">
        <f t="shared" si="30"/>
        <v>0</v>
      </c>
      <c r="CV26" s="432">
        <f t="shared" ref="CV26:EA26" si="31">CV109</f>
        <v>0</v>
      </c>
      <c r="CW26" s="432">
        <f t="shared" si="31"/>
        <v>0</v>
      </c>
      <c r="CX26" s="432">
        <f t="shared" si="31"/>
        <v>0</v>
      </c>
      <c r="CY26" s="432">
        <f t="shared" si="31"/>
        <v>0</v>
      </c>
      <c r="CZ26" s="432">
        <f t="shared" si="31"/>
        <v>0</v>
      </c>
      <c r="DA26" s="432">
        <f t="shared" si="31"/>
        <v>28.791</v>
      </c>
      <c r="DB26" s="432">
        <f t="shared" si="31"/>
        <v>0</v>
      </c>
      <c r="DC26" s="432">
        <f t="shared" si="31"/>
        <v>0</v>
      </c>
      <c r="DD26" s="432">
        <f t="shared" si="31"/>
        <v>0</v>
      </c>
      <c r="DE26" s="432">
        <f t="shared" si="31"/>
        <v>0</v>
      </c>
      <c r="DF26" s="432">
        <f t="shared" si="31"/>
        <v>0</v>
      </c>
      <c r="DG26" s="432">
        <f t="shared" si="31"/>
        <v>0</v>
      </c>
      <c r="DH26" s="432">
        <f t="shared" si="31"/>
        <v>0</v>
      </c>
      <c r="DI26" s="432">
        <f t="shared" si="31"/>
        <v>0</v>
      </c>
      <c r="DJ26" s="432">
        <f t="shared" si="31"/>
        <v>0</v>
      </c>
      <c r="DK26" s="432">
        <f t="shared" si="31"/>
        <v>0</v>
      </c>
      <c r="DL26" s="432">
        <f t="shared" si="31"/>
        <v>0</v>
      </c>
      <c r="DM26" s="432">
        <f t="shared" si="31"/>
        <v>0</v>
      </c>
      <c r="DN26" s="432">
        <f t="shared" si="31"/>
        <v>0</v>
      </c>
      <c r="DO26" s="432">
        <f t="shared" si="31"/>
        <v>35.20373</v>
      </c>
      <c r="DP26" s="432">
        <f t="shared" si="31"/>
        <v>0</v>
      </c>
      <c r="DQ26" s="432">
        <f t="shared" si="31"/>
        <v>0</v>
      </c>
      <c r="DR26" s="432">
        <f t="shared" si="31"/>
        <v>0</v>
      </c>
      <c r="DS26" s="432">
        <f t="shared" si="31"/>
        <v>0</v>
      </c>
      <c r="DT26" s="432">
        <f t="shared" si="31"/>
        <v>0</v>
      </c>
      <c r="DU26" s="432">
        <f t="shared" si="31"/>
        <v>0</v>
      </c>
      <c r="DV26" s="432">
        <f t="shared" si="31"/>
        <v>0</v>
      </c>
      <c r="DW26" s="432">
        <f t="shared" si="31"/>
        <v>0</v>
      </c>
      <c r="DX26" s="432">
        <f t="shared" si="31"/>
        <v>0</v>
      </c>
      <c r="DY26" s="432">
        <f t="shared" si="31"/>
        <v>0</v>
      </c>
      <c r="DZ26" s="432">
        <f t="shared" si="31"/>
        <v>0</v>
      </c>
      <c r="EA26" s="494">
        <f t="shared" si="31"/>
        <v>0</v>
      </c>
      <c r="EB26" s="149" t="s">
        <v>98</v>
      </c>
    </row>
    <row r="27" spans="1:133" ht="12.75" x14ac:dyDescent="0.2">
      <c r="A27" s="436">
        <v>1</v>
      </c>
      <c r="B27" s="156" t="s">
        <v>112</v>
      </c>
      <c r="C27" s="282" t="s">
        <v>98</v>
      </c>
      <c r="D27" s="437" t="s">
        <v>98</v>
      </c>
      <c r="E27" s="437" t="s">
        <v>98</v>
      </c>
      <c r="F27" s="437" t="s">
        <v>98</v>
      </c>
      <c r="G27" s="437" t="s">
        <v>98</v>
      </c>
      <c r="H27" s="437" t="s">
        <v>98</v>
      </c>
      <c r="I27" s="437" t="s">
        <v>98</v>
      </c>
      <c r="J27" s="437" t="s">
        <v>98</v>
      </c>
      <c r="K27" s="437" t="s">
        <v>98</v>
      </c>
      <c r="L27" s="437" t="s">
        <v>98</v>
      </c>
      <c r="M27" s="437" t="s">
        <v>98</v>
      </c>
      <c r="N27" s="437" t="s">
        <v>98</v>
      </c>
      <c r="O27" s="437" t="s">
        <v>98</v>
      </c>
      <c r="P27" s="437" t="s">
        <v>98</v>
      </c>
      <c r="Q27" s="437" t="s">
        <v>98</v>
      </c>
      <c r="R27" s="437" t="s">
        <v>98</v>
      </c>
      <c r="S27" s="437" t="s">
        <v>98</v>
      </c>
      <c r="T27" s="437" t="s">
        <v>98</v>
      </c>
      <c r="U27" s="437" t="s">
        <v>98</v>
      </c>
      <c r="V27" s="437" t="s">
        <v>98</v>
      </c>
      <c r="W27" s="437" t="s">
        <v>98</v>
      </c>
      <c r="X27" s="437" t="s">
        <v>98</v>
      </c>
      <c r="Y27" s="437" t="s">
        <v>98</v>
      </c>
      <c r="Z27" s="437" t="s">
        <v>98</v>
      </c>
      <c r="AA27" s="437" t="s">
        <v>98</v>
      </c>
      <c r="AB27" s="437" t="s">
        <v>98</v>
      </c>
      <c r="AC27" s="437" t="s">
        <v>98</v>
      </c>
      <c r="AD27" s="437" t="s">
        <v>98</v>
      </c>
      <c r="AE27" s="437" t="s">
        <v>98</v>
      </c>
      <c r="AF27" s="437" t="s">
        <v>98</v>
      </c>
      <c r="AG27" s="437" t="s">
        <v>98</v>
      </c>
      <c r="AH27" s="437" t="s">
        <v>98</v>
      </c>
      <c r="AI27" s="437" t="s">
        <v>98</v>
      </c>
      <c r="AJ27" s="437" t="s">
        <v>98</v>
      </c>
      <c r="AK27" s="437" t="s">
        <v>98</v>
      </c>
      <c r="AL27" s="437" t="s">
        <v>98</v>
      </c>
      <c r="AM27" s="437" t="s">
        <v>98</v>
      </c>
      <c r="AN27" s="437" t="s">
        <v>98</v>
      </c>
      <c r="AO27" s="437" t="s">
        <v>98</v>
      </c>
      <c r="AP27" s="437" t="s">
        <v>98</v>
      </c>
      <c r="AQ27" s="437" t="s">
        <v>98</v>
      </c>
      <c r="AR27" s="437" t="s">
        <v>98</v>
      </c>
      <c r="AS27" s="437" t="s">
        <v>98</v>
      </c>
      <c r="AT27" s="437" t="s">
        <v>98</v>
      </c>
      <c r="AU27" s="437" t="s">
        <v>98</v>
      </c>
      <c r="AV27" s="437" t="s">
        <v>98</v>
      </c>
      <c r="AW27" s="437" t="s">
        <v>98</v>
      </c>
      <c r="AX27" s="437" t="s">
        <v>98</v>
      </c>
      <c r="AY27" s="437" t="s">
        <v>98</v>
      </c>
      <c r="AZ27" s="437" t="s">
        <v>98</v>
      </c>
      <c r="BA27" s="437" t="s">
        <v>98</v>
      </c>
      <c r="BB27" s="437" t="s">
        <v>98</v>
      </c>
      <c r="BC27" s="437" t="s">
        <v>98</v>
      </c>
      <c r="BD27" s="437" t="s">
        <v>98</v>
      </c>
      <c r="BE27" s="437" t="s">
        <v>98</v>
      </c>
      <c r="BF27" s="437" t="s">
        <v>98</v>
      </c>
      <c r="BG27" s="437" t="s">
        <v>98</v>
      </c>
      <c r="BH27" s="437" t="s">
        <v>98</v>
      </c>
      <c r="BI27" s="437" t="s">
        <v>98</v>
      </c>
      <c r="BJ27" s="437" t="s">
        <v>98</v>
      </c>
      <c r="BK27" s="437" t="s">
        <v>98</v>
      </c>
      <c r="BL27" s="437" t="s">
        <v>98</v>
      </c>
      <c r="BM27" s="437" t="s">
        <v>98</v>
      </c>
      <c r="BN27" s="437" t="s">
        <v>98</v>
      </c>
      <c r="BO27" s="437" t="s">
        <v>98</v>
      </c>
      <c r="BP27" s="437" t="s">
        <v>98</v>
      </c>
      <c r="BQ27" s="437" t="s">
        <v>98</v>
      </c>
      <c r="BR27" s="437" t="s">
        <v>98</v>
      </c>
      <c r="BS27" s="437" t="s">
        <v>98</v>
      </c>
      <c r="BT27" s="437" t="s">
        <v>98</v>
      </c>
      <c r="BU27" s="437" t="s">
        <v>98</v>
      </c>
      <c r="BV27" s="437" t="s">
        <v>98</v>
      </c>
      <c r="BW27" s="437" t="s">
        <v>98</v>
      </c>
      <c r="BX27" s="437" t="s">
        <v>98</v>
      </c>
      <c r="BY27" s="437" t="s">
        <v>98</v>
      </c>
      <c r="BZ27" s="437" t="s">
        <v>98</v>
      </c>
      <c r="CA27" s="437" t="s">
        <v>98</v>
      </c>
      <c r="CB27" s="437" t="s">
        <v>98</v>
      </c>
      <c r="CC27" s="437" t="s">
        <v>98</v>
      </c>
      <c r="CD27" s="437" t="s">
        <v>98</v>
      </c>
      <c r="CE27" s="437" t="s">
        <v>98</v>
      </c>
      <c r="CF27" s="437" t="s">
        <v>98</v>
      </c>
      <c r="CG27" s="437" t="s">
        <v>98</v>
      </c>
      <c r="CH27" s="437" t="s">
        <v>98</v>
      </c>
      <c r="CI27" s="437" t="s">
        <v>98</v>
      </c>
      <c r="CJ27" s="437" t="s">
        <v>98</v>
      </c>
      <c r="CK27" s="437" t="s">
        <v>98</v>
      </c>
      <c r="CL27" s="437" t="s">
        <v>98</v>
      </c>
      <c r="CM27" s="437" t="s">
        <v>98</v>
      </c>
      <c r="CN27" s="437" t="s">
        <v>98</v>
      </c>
      <c r="CO27" s="437" t="s">
        <v>98</v>
      </c>
      <c r="CP27" s="437" t="s">
        <v>98</v>
      </c>
      <c r="CQ27" s="437" t="s">
        <v>98</v>
      </c>
      <c r="CR27" s="437" t="s">
        <v>98</v>
      </c>
      <c r="CS27" s="437" t="s">
        <v>98</v>
      </c>
      <c r="CT27" s="437" t="s">
        <v>98</v>
      </c>
      <c r="CU27" s="437" t="s">
        <v>98</v>
      </c>
      <c r="CV27" s="437" t="s">
        <v>98</v>
      </c>
      <c r="CW27" s="437" t="s">
        <v>98</v>
      </c>
      <c r="CX27" s="437" t="s">
        <v>98</v>
      </c>
      <c r="CY27" s="437" t="s">
        <v>98</v>
      </c>
      <c r="CZ27" s="437" t="s">
        <v>98</v>
      </c>
      <c r="DA27" s="437" t="s">
        <v>98</v>
      </c>
      <c r="DB27" s="437" t="s">
        <v>98</v>
      </c>
      <c r="DC27" s="437" t="s">
        <v>98</v>
      </c>
      <c r="DD27" s="437" t="s">
        <v>98</v>
      </c>
      <c r="DE27" s="437" t="s">
        <v>98</v>
      </c>
      <c r="DF27" s="437" t="s">
        <v>98</v>
      </c>
      <c r="DG27" s="437" t="s">
        <v>98</v>
      </c>
      <c r="DH27" s="437" t="s">
        <v>98</v>
      </c>
      <c r="DI27" s="437" t="s">
        <v>98</v>
      </c>
      <c r="DJ27" s="437" t="s">
        <v>98</v>
      </c>
      <c r="DK27" s="437" t="s">
        <v>98</v>
      </c>
      <c r="DL27" s="437" t="s">
        <v>98</v>
      </c>
      <c r="DM27" s="437" t="s">
        <v>98</v>
      </c>
      <c r="DN27" s="437" t="s">
        <v>98</v>
      </c>
      <c r="DO27" s="437" t="s">
        <v>98</v>
      </c>
      <c r="DP27" s="437" t="s">
        <v>98</v>
      </c>
      <c r="DQ27" s="437" t="s">
        <v>98</v>
      </c>
      <c r="DR27" s="437" t="s">
        <v>98</v>
      </c>
      <c r="DS27" s="437" t="s">
        <v>98</v>
      </c>
      <c r="DT27" s="437" t="s">
        <v>98</v>
      </c>
      <c r="DU27" s="437" t="s">
        <v>98</v>
      </c>
      <c r="DV27" s="437" t="s">
        <v>98</v>
      </c>
      <c r="DW27" s="437" t="s">
        <v>98</v>
      </c>
      <c r="DX27" s="437" t="s">
        <v>98</v>
      </c>
      <c r="DY27" s="437" t="s">
        <v>98</v>
      </c>
      <c r="DZ27" s="437" t="s">
        <v>98</v>
      </c>
      <c r="EA27" s="495" t="s">
        <v>98</v>
      </c>
      <c r="EB27" s="192" t="s">
        <v>98</v>
      </c>
    </row>
    <row r="28" spans="1:133" ht="38.25" x14ac:dyDescent="0.2">
      <c r="A28" s="283" t="s">
        <v>113</v>
      </c>
      <c r="B28" s="162" t="s">
        <v>114</v>
      </c>
      <c r="C28" s="285" t="s">
        <v>98</v>
      </c>
      <c r="D28" s="288">
        <f>D29+D31+D32</f>
        <v>16.932511710237019</v>
      </c>
      <c r="E28" s="288">
        <f>E29+E31+E32</f>
        <v>0</v>
      </c>
      <c r="F28" s="288">
        <f>F29+F31+F32</f>
        <v>0</v>
      </c>
      <c r="G28" s="288" t="str">
        <f>G29</f>
        <v>1.612</v>
      </c>
      <c r="H28" s="288">
        <f t="shared" ref="H28:AM28" si="32">H29+H31+H32</f>
        <v>0</v>
      </c>
      <c r="I28" s="288">
        <f t="shared" si="32"/>
        <v>0</v>
      </c>
      <c r="J28" s="288">
        <f t="shared" si="32"/>
        <v>1.9200000000000002</v>
      </c>
      <c r="K28" s="288">
        <f t="shared" si="32"/>
        <v>0</v>
      </c>
      <c r="L28" s="288">
        <f t="shared" si="32"/>
        <v>0</v>
      </c>
      <c r="M28" s="288">
        <f t="shared" si="32"/>
        <v>0</v>
      </c>
      <c r="N28" s="288">
        <f t="shared" si="32"/>
        <v>0</v>
      </c>
      <c r="O28" s="288">
        <f t="shared" si="32"/>
        <v>0</v>
      </c>
      <c r="P28" s="288">
        <f t="shared" si="32"/>
        <v>0</v>
      </c>
      <c r="Q28" s="288">
        <f t="shared" si="32"/>
        <v>0</v>
      </c>
      <c r="R28" s="288">
        <f t="shared" si="32"/>
        <v>0</v>
      </c>
      <c r="S28" s="288">
        <f t="shared" si="32"/>
        <v>0</v>
      </c>
      <c r="T28" s="288">
        <f t="shared" si="32"/>
        <v>0</v>
      </c>
      <c r="U28" s="288">
        <f t="shared" si="32"/>
        <v>2.1391787064469598</v>
      </c>
      <c r="V28" s="288">
        <f t="shared" si="32"/>
        <v>0.25</v>
      </c>
      <c r="W28" s="288">
        <f t="shared" si="32"/>
        <v>0</v>
      </c>
      <c r="X28" s="288">
        <f t="shared" si="32"/>
        <v>1.5</v>
      </c>
      <c r="Y28" s="288">
        <f t="shared" si="32"/>
        <v>0</v>
      </c>
      <c r="Z28" s="288">
        <f t="shared" si="32"/>
        <v>0</v>
      </c>
      <c r="AA28" s="288">
        <f t="shared" si="32"/>
        <v>0</v>
      </c>
      <c r="AB28" s="288">
        <f t="shared" si="32"/>
        <v>0</v>
      </c>
      <c r="AC28" s="288">
        <f t="shared" si="32"/>
        <v>0</v>
      </c>
      <c r="AD28" s="288">
        <f t="shared" si="32"/>
        <v>0</v>
      </c>
      <c r="AE28" s="288">
        <f t="shared" si="32"/>
        <v>0</v>
      </c>
      <c r="AF28" s="288">
        <f t="shared" si="32"/>
        <v>0</v>
      </c>
      <c r="AG28" s="288">
        <f t="shared" si="32"/>
        <v>0</v>
      </c>
      <c r="AH28" s="288">
        <f t="shared" si="32"/>
        <v>0</v>
      </c>
      <c r="AI28" s="288">
        <f t="shared" si="32"/>
        <v>2.235441748237073</v>
      </c>
      <c r="AJ28" s="288">
        <f t="shared" si="32"/>
        <v>0.25</v>
      </c>
      <c r="AK28" s="288">
        <f t="shared" si="32"/>
        <v>0</v>
      </c>
      <c r="AL28" s="288">
        <f t="shared" si="32"/>
        <v>1.5</v>
      </c>
      <c r="AM28" s="288">
        <f t="shared" si="32"/>
        <v>0</v>
      </c>
      <c r="AN28" s="288">
        <f t="shared" ref="AN28:BS28" si="33">AN29+AN31+AN32</f>
        <v>0</v>
      </c>
      <c r="AO28" s="288">
        <f t="shared" si="33"/>
        <v>0</v>
      </c>
      <c r="AP28" s="288">
        <f t="shared" si="33"/>
        <v>0</v>
      </c>
      <c r="AQ28" s="288">
        <f t="shared" si="33"/>
        <v>0</v>
      </c>
      <c r="AR28" s="288">
        <f t="shared" si="33"/>
        <v>0</v>
      </c>
      <c r="AS28" s="288">
        <f t="shared" si="33"/>
        <v>0</v>
      </c>
      <c r="AT28" s="288">
        <f t="shared" si="33"/>
        <v>0</v>
      </c>
      <c r="AU28" s="288">
        <f t="shared" si="33"/>
        <v>0</v>
      </c>
      <c r="AV28" s="288">
        <f t="shared" si="33"/>
        <v>0</v>
      </c>
      <c r="AW28" s="288">
        <f t="shared" si="33"/>
        <v>2.3293303016630302</v>
      </c>
      <c r="AX28" s="288">
        <f t="shared" si="33"/>
        <v>0.25</v>
      </c>
      <c r="AY28" s="288">
        <f t="shared" si="33"/>
        <v>0</v>
      </c>
      <c r="AZ28" s="288">
        <f t="shared" si="33"/>
        <v>1.5</v>
      </c>
      <c r="BA28" s="288">
        <f t="shared" si="33"/>
        <v>0</v>
      </c>
      <c r="BB28" s="288">
        <f t="shared" si="33"/>
        <v>0</v>
      </c>
      <c r="BC28" s="288">
        <f t="shared" si="33"/>
        <v>0</v>
      </c>
      <c r="BD28" s="288">
        <f t="shared" si="33"/>
        <v>0</v>
      </c>
      <c r="BE28" s="288">
        <f t="shared" si="33"/>
        <v>0</v>
      </c>
      <c r="BF28" s="288">
        <f t="shared" si="33"/>
        <v>0</v>
      </c>
      <c r="BG28" s="288">
        <f t="shared" si="33"/>
        <v>0</v>
      </c>
      <c r="BH28" s="288">
        <f t="shared" si="33"/>
        <v>0</v>
      </c>
      <c r="BI28" s="288">
        <f t="shared" si="33"/>
        <v>0</v>
      </c>
      <c r="BJ28" s="288">
        <f t="shared" si="33"/>
        <v>0</v>
      </c>
      <c r="BK28" s="288">
        <f t="shared" si="33"/>
        <v>2.4201741834278883</v>
      </c>
      <c r="BL28" s="288">
        <f t="shared" si="33"/>
        <v>0.25</v>
      </c>
      <c r="BM28" s="288">
        <f t="shared" si="33"/>
        <v>0</v>
      </c>
      <c r="BN28" s="288">
        <f t="shared" si="33"/>
        <v>1.5</v>
      </c>
      <c r="BO28" s="288">
        <f t="shared" si="33"/>
        <v>0</v>
      </c>
      <c r="BP28" s="288">
        <f t="shared" si="33"/>
        <v>0</v>
      </c>
      <c r="BQ28" s="288">
        <f t="shared" si="33"/>
        <v>0</v>
      </c>
      <c r="BR28" s="288">
        <f t="shared" si="33"/>
        <v>0</v>
      </c>
      <c r="BS28" s="288">
        <f t="shared" si="33"/>
        <v>0</v>
      </c>
      <c r="BT28" s="288">
        <f t="shared" ref="BT28:CY28" si="34">BT29+BT31+BT32</f>
        <v>0</v>
      </c>
      <c r="BU28" s="288">
        <f t="shared" si="34"/>
        <v>0</v>
      </c>
      <c r="BV28" s="288">
        <f t="shared" si="34"/>
        <v>0</v>
      </c>
      <c r="BW28" s="288">
        <f t="shared" si="34"/>
        <v>0</v>
      </c>
      <c r="BX28" s="288">
        <f t="shared" si="34"/>
        <v>0</v>
      </c>
      <c r="BY28" s="288">
        <f t="shared" si="34"/>
        <v>2.512140802398148</v>
      </c>
      <c r="BZ28" s="288">
        <f t="shared" si="34"/>
        <v>0.25</v>
      </c>
      <c r="CA28" s="288">
        <f t="shared" si="34"/>
        <v>0</v>
      </c>
      <c r="CB28" s="288">
        <f t="shared" si="34"/>
        <v>1.5</v>
      </c>
      <c r="CC28" s="288">
        <f t="shared" si="34"/>
        <v>0</v>
      </c>
      <c r="CD28" s="288">
        <f t="shared" si="34"/>
        <v>0</v>
      </c>
      <c r="CE28" s="288">
        <f t="shared" si="34"/>
        <v>0</v>
      </c>
      <c r="CF28" s="288">
        <f t="shared" si="34"/>
        <v>0</v>
      </c>
      <c r="CG28" s="288">
        <f t="shared" si="34"/>
        <v>0</v>
      </c>
      <c r="CH28" s="288">
        <f t="shared" si="34"/>
        <v>0</v>
      </c>
      <c r="CI28" s="288">
        <f t="shared" si="34"/>
        <v>0</v>
      </c>
      <c r="CJ28" s="288">
        <f t="shared" si="34"/>
        <v>0</v>
      </c>
      <c r="CK28" s="288">
        <f t="shared" si="34"/>
        <v>0</v>
      </c>
      <c r="CL28" s="288">
        <f t="shared" si="34"/>
        <v>0</v>
      </c>
      <c r="CM28" s="288">
        <f t="shared" si="34"/>
        <v>2.6025778712844816</v>
      </c>
      <c r="CN28" s="288">
        <f t="shared" si="34"/>
        <v>0.25</v>
      </c>
      <c r="CO28" s="288">
        <f t="shared" si="34"/>
        <v>0</v>
      </c>
      <c r="CP28" s="288">
        <f t="shared" si="34"/>
        <v>1.5</v>
      </c>
      <c r="CQ28" s="288">
        <f t="shared" si="34"/>
        <v>0</v>
      </c>
      <c r="CR28" s="288">
        <f t="shared" si="34"/>
        <v>0</v>
      </c>
      <c r="CS28" s="288">
        <f t="shared" si="34"/>
        <v>0</v>
      </c>
      <c r="CT28" s="288">
        <f t="shared" si="34"/>
        <v>0</v>
      </c>
      <c r="CU28" s="288">
        <f t="shared" si="34"/>
        <v>0</v>
      </c>
      <c r="CV28" s="288">
        <f t="shared" si="34"/>
        <v>0</v>
      </c>
      <c r="CW28" s="288">
        <f t="shared" si="34"/>
        <v>0</v>
      </c>
      <c r="CX28" s="288">
        <f t="shared" si="34"/>
        <v>0</v>
      </c>
      <c r="CY28" s="288">
        <f t="shared" si="34"/>
        <v>0</v>
      </c>
      <c r="CZ28" s="288">
        <f t="shared" ref="CZ28:EE28" si="35">CZ29+CZ31+CZ32</f>
        <v>0</v>
      </c>
      <c r="DA28" s="288">
        <f t="shared" si="35"/>
        <v>2.6936680967794384</v>
      </c>
      <c r="DB28" s="288">
        <f t="shared" si="35"/>
        <v>0.25</v>
      </c>
      <c r="DC28" s="288">
        <f t="shared" si="35"/>
        <v>0</v>
      </c>
      <c r="DD28" s="288">
        <f t="shared" si="35"/>
        <v>1.5</v>
      </c>
      <c r="DE28" s="288">
        <f t="shared" si="35"/>
        <v>0</v>
      </c>
      <c r="DF28" s="288">
        <f t="shared" si="35"/>
        <v>0</v>
      </c>
      <c r="DG28" s="288">
        <f t="shared" si="35"/>
        <v>0</v>
      </c>
      <c r="DH28" s="288">
        <f t="shared" si="35"/>
        <v>0</v>
      </c>
      <c r="DI28" s="288">
        <f t="shared" si="35"/>
        <v>0</v>
      </c>
      <c r="DJ28" s="288">
        <f t="shared" si="35"/>
        <v>0</v>
      </c>
      <c r="DK28" s="288">
        <f t="shared" si="35"/>
        <v>0</v>
      </c>
      <c r="DL28" s="288">
        <f t="shared" si="35"/>
        <v>0</v>
      </c>
      <c r="DM28" s="288">
        <f t="shared" si="35"/>
        <v>0</v>
      </c>
      <c r="DN28" s="288">
        <f t="shared" si="35"/>
        <v>0</v>
      </c>
      <c r="DO28" s="288">
        <f t="shared" si="35"/>
        <v>16.932511710237019</v>
      </c>
      <c r="DP28" s="288">
        <f t="shared" si="35"/>
        <v>1.75</v>
      </c>
      <c r="DQ28" s="288">
        <f t="shared" si="35"/>
        <v>0</v>
      </c>
      <c r="DR28" s="288">
        <f t="shared" si="35"/>
        <v>10.5</v>
      </c>
      <c r="DS28" s="288">
        <f t="shared" si="35"/>
        <v>0</v>
      </c>
      <c r="DT28" s="288">
        <f t="shared" si="35"/>
        <v>0</v>
      </c>
      <c r="DU28" s="288">
        <f t="shared" si="35"/>
        <v>0</v>
      </c>
      <c r="DV28" s="288">
        <f t="shared" si="35"/>
        <v>0</v>
      </c>
      <c r="DW28" s="288">
        <f t="shared" si="35"/>
        <v>0</v>
      </c>
      <c r="DX28" s="288">
        <f t="shared" si="35"/>
        <v>0</v>
      </c>
      <c r="DY28" s="288">
        <f t="shared" si="35"/>
        <v>0</v>
      </c>
      <c r="DZ28" s="288">
        <f t="shared" si="35"/>
        <v>0</v>
      </c>
      <c r="EA28" s="288">
        <f t="shared" si="35"/>
        <v>0</v>
      </c>
      <c r="EB28" s="166" t="s">
        <v>98</v>
      </c>
    </row>
    <row r="29" spans="1:133" ht="51" x14ac:dyDescent="0.2">
      <c r="A29" s="436" t="s">
        <v>115</v>
      </c>
      <c r="B29" s="155" t="s">
        <v>116</v>
      </c>
      <c r="C29" s="282" t="s">
        <v>98</v>
      </c>
      <c r="D29" s="442">
        <f>D30</f>
        <v>16.932511710237019</v>
      </c>
      <c r="E29" s="442">
        <f>E30</f>
        <v>0</v>
      </c>
      <c r="F29" s="442">
        <f>F30</f>
        <v>0</v>
      </c>
      <c r="G29" s="442" t="str">
        <f>G30</f>
        <v>1.612</v>
      </c>
      <c r="H29" s="442">
        <f t="shared" ref="H29:AM29" si="36">H30</f>
        <v>0</v>
      </c>
      <c r="I29" s="442">
        <f t="shared" si="36"/>
        <v>0</v>
      </c>
      <c r="J29" s="442">
        <f t="shared" si="36"/>
        <v>1.9200000000000002</v>
      </c>
      <c r="K29" s="442">
        <f t="shared" si="36"/>
        <v>0</v>
      </c>
      <c r="L29" s="442">
        <f t="shared" si="36"/>
        <v>0</v>
      </c>
      <c r="M29" s="442">
        <f t="shared" si="36"/>
        <v>0</v>
      </c>
      <c r="N29" s="442">
        <f t="shared" si="36"/>
        <v>0</v>
      </c>
      <c r="O29" s="442">
        <f t="shared" si="36"/>
        <v>0</v>
      </c>
      <c r="P29" s="442">
        <f t="shared" si="36"/>
        <v>0</v>
      </c>
      <c r="Q29" s="442">
        <f t="shared" si="36"/>
        <v>0</v>
      </c>
      <c r="R29" s="442">
        <f t="shared" si="36"/>
        <v>0</v>
      </c>
      <c r="S29" s="442">
        <f t="shared" si="36"/>
        <v>0</v>
      </c>
      <c r="T29" s="442">
        <f t="shared" si="36"/>
        <v>0</v>
      </c>
      <c r="U29" s="442">
        <f t="shared" si="36"/>
        <v>2.1391787064469598</v>
      </c>
      <c r="V29" s="442">
        <f t="shared" si="36"/>
        <v>0.25</v>
      </c>
      <c r="W29" s="442">
        <f t="shared" si="36"/>
        <v>0</v>
      </c>
      <c r="X29" s="442">
        <f t="shared" si="36"/>
        <v>1.5</v>
      </c>
      <c r="Y29" s="442">
        <f t="shared" si="36"/>
        <v>0</v>
      </c>
      <c r="Z29" s="442">
        <f t="shared" si="36"/>
        <v>0</v>
      </c>
      <c r="AA29" s="442">
        <f t="shared" si="36"/>
        <v>0</v>
      </c>
      <c r="AB29" s="442">
        <f t="shared" si="36"/>
        <v>0</v>
      </c>
      <c r="AC29" s="442">
        <f t="shared" si="36"/>
        <v>0</v>
      </c>
      <c r="AD29" s="442">
        <f t="shared" si="36"/>
        <v>0</v>
      </c>
      <c r="AE29" s="442">
        <f t="shared" si="36"/>
        <v>0</v>
      </c>
      <c r="AF29" s="442">
        <f t="shared" si="36"/>
        <v>0</v>
      </c>
      <c r="AG29" s="442">
        <f t="shared" si="36"/>
        <v>0</v>
      </c>
      <c r="AH29" s="442">
        <f t="shared" si="36"/>
        <v>0</v>
      </c>
      <c r="AI29" s="442">
        <f t="shared" si="36"/>
        <v>2.235441748237073</v>
      </c>
      <c r="AJ29" s="442">
        <f t="shared" si="36"/>
        <v>0.25</v>
      </c>
      <c r="AK29" s="442">
        <f t="shared" si="36"/>
        <v>0</v>
      </c>
      <c r="AL29" s="442">
        <f t="shared" si="36"/>
        <v>1.5</v>
      </c>
      <c r="AM29" s="442">
        <f t="shared" si="36"/>
        <v>0</v>
      </c>
      <c r="AN29" s="442">
        <f t="shared" ref="AN29:BS29" si="37">AN30</f>
        <v>0</v>
      </c>
      <c r="AO29" s="442">
        <f t="shared" si="37"/>
        <v>0</v>
      </c>
      <c r="AP29" s="442">
        <f t="shared" si="37"/>
        <v>0</v>
      </c>
      <c r="AQ29" s="442">
        <f t="shared" si="37"/>
        <v>0</v>
      </c>
      <c r="AR29" s="442">
        <f t="shared" si="37"/>
        <v>0</v>
      </c>
      <c r="AS29" s="442">
        <f t="shared" si="37"/>
        <v>0</v>
      </c>
      <c r="AT29" s="442">
        <f t="shared" si="37"/>
        <v>0</v>
      </c>
      <c r="AU29" s="442">
        <f t="shared" si="37"/>
        <v>0</v>
      </c>
      <c r="AV29" s="442">
        <f t="shared" si="37"/>
        <v>0</v>
      </c>
      <c r="AW29" s="442">
        <f t="shared" si="37"/>
        <v>2.3293303016630302</v>
      </c>
      <c r="AX29" s="442">
        <f t="shared" si="37"/>
        <v>0.25</v>
      </c>
      <c r="AY29" s="442">
        <f t="shared" si="37"/>
        <v>0</v>
      </c>
      <c r="AZ29" s="442">
        <f t="shared" si="37"/>
        <v>1.5</v>
      </c>
      <c r="BA29" s="442">
        <f t="shared" si="37"/>
        <v>0</v>
      </c>
      <c r="BB29" s="442">
        <f t="shared" si="37"/>
        <v>0</v>
      </c>
      <c r="BC29" s="442">
        <f t="shared" si="37"/>
        <v>0</v>
      </c>
      <c r="BD29" s="442">
        <f t="shared" si="37"/>
        <v>0</v>
      </c>
      <c r="BE29" s="442">
        <f t="shared" si="37"/>
        <v>0</v>
      </c>
      <c r="BF29" s="442">
        <f t="shared" si="37"/>
        <v>0</v>
      </c>
      <c r="BG29" s="442">
        <f t="shared" si="37"/>
        <v>0</v>
      </c>
      <c r="BH29" s="442">
        <f t="shared" si="37"/>
        <v>0</v>
      </c>
      <c r="BI29" s="442">
        <f t="shared" si="37"/>
        <v>0</v>
      </c>
      <c r="BJ29" s="442">
        <f t="shared" si="37"/>
        <v>0</v>
      </c>
      <c r="BK29" s="442">
        <f t="shared" si="37"/>
        <v>2.4201741834278883</v>
      </c>
      <c r="BL29" s="442">
        <f t="shared" si="37"/>
        <v>0.25</v>
      </c>
      <c r="BM29" s="442">
        <f t="shared" si="37"/>
        <v>0</v>
      </c>
      <c r="BN29" s="442">
        <f t="shared" si="37"/>
        <v>1.5</v>
      </c>
      <c r="BO29" s="442">
        <f t="shared" si="37"/>
        <v>0</v>
      </c>
      <c r="BP29" s="442">
        <f t="shared" si="37"/>
        <v>0</v>
      </c>
      <c r="BQ29" s="442">
        <f t="shared" si="37"/>
        <v>0</v>
      </c>
      <c r="BR29" s="442">
        <f t="shared" si="37"/>
        <v>0</v>
      </c>
      <c r="BS29" s="442">
        <f t="shared" si="37"/>
        <v>0</v>
      </c>
      <c r="BT29" s="442">
        <f t="shared" ref="BT29:CY29" si="38">BT30</f>
        <v>0</v>
      </c>
      <c r="BU29" s="442">
        <f t="shared" si="38"/>
        <v>0</v>
      </c>
      <c r="BV29" s="442">
        <f t="shared" si="38"/>
        <v>0</v>
      </c>
      <c r="BW29" s="442">
        <f t="shared" si="38"/>
        <v>0</v>
      </c>
      <c r="BX29" s="442">
        <f t="shared" si="38"/>
        <v>0</v>
      </c>
      <c r="BY29" s="442">
        <f t="shared" si="38"/>
        <v>2.512140802398148</v>
      </c>
      <c r="BZ29" s="442">
        <f t="shared" si="38"/>
        <v>0.25</v>
      </c>
      <c r="CA29" s="442">
        <f t="shared" si="38"/>
        <v>0</v>
      </c>
      <c r="CB29" s="442">
        <f t="shared" si="38"/>
        <v>1.5</v>
      </c>
      <c r="CC29" s="442">
        <f t="shared" si="38"/>
        <v>0</v>
      </c>
      <c r="CD29" s="442">
        <f t="shared" si="38"/>
        <v>0</v>
      </c>
      <c r="CE29" s="442">
        <f t="shared" si="38"/>
        <v>0</v>
      </c>
      <c r="CF29" s="442">
        <f t="shared" si="38"/>
        <v>0</v>
      </c>
      <c r="CG29" s="442">
        <f t="shared" si="38"/>
        <v>0</v>
      </c>
      <c r="CH29" s="442">
        <f t="shared" si="38"/>
        <v>0</v>
      </c>
      <c r="CI29" s="442">
        <f t="shared" si="38"/>
        <v>0</v>
      </c>
      <c r="CJ29" s="442">
        <f t="shared" si="38"/>
        <v>0</v>
      </c>
      <c r="CK29" s="442">
        <f t="shared" si="38"/>
        <v>0</v>
      </c>
      <c r="CL29" s="442">
        <f t="shared" si="38"/>
        <v>0</v>
      </c>
      <c r="CM29" s="442">
        <f t="shared" si="38"/>
        <v>2.6025778712844816</v>
      </c>
      <c r="CN29" s="442">
        <f t="shared" si="38"/>
        <v>0.25</v>
      </c>
      <c r="CO29" s="442">
        <f t="shared" si="38"/>
        <v>0</v>
      </c>
      <c r="CP29" s="442">
        <f t="shared" si="38"/>
        <v>1.5</v>
      </c>
      <c r="CQ29" s="442">
        <f t="shared" si="38"/>
        <v>0</v>
      </c>
      <c r="CR29" s="442">
        <f t="shared" si="38"/>
        <v>0</v>
      </c>
      <c r="CS29" s="442">
        <f t="shared" si="38"/>
        <v>0</v>
      </c>
      <c r="CT29" s="442">
        <f t="shared" si="38"/>
        <v>0</v>
      </c>
      <c r="CU29" s="442">
        <f t="shared" si="38"/>
        <v>0</v>
      </c>
      <c r="CV29" s="442">
        <f t="shared" si="38"/>
        <v>0</v>
      </c>
      <c r="CW29" s="442">
        <f t="shared" si="38"/>
        <v>0</v>
      </c>
      <c r="CX29" s="442">
        <f t="shared" si="38"/>
        <v>0</v>
      </c>
      <c r="CY29" s="442">
        <f t="shared" si="38"/>
        <v>0</v>
      </c>
      <c r="CZ29" s="442">
        <f t="shared" ref="CZ29:EE29" si="39">CZ30</f>
        <v>0</v>
      </c>
      <c r="DA29" s="442">
        <f t="shared" si="39"/>
        <v>2.6936680967794384</v>
      </c>
      <c r="DB29" s="442">
        <f t="shared" si="39"/>
        <v>0.25</v>
      </c>
      <c r="DC29" s="442">
        <f t="shared" si="39"/>
        <v>0</v>
      </c>
      <c r="DD29" s="442">
        <f t="shared" si="39"/>
        <v>1.5</v>
      </c>
      <c r="DE29" s="442">
        <f t="shared" si="39"/>
        <v>0</v>
      </c>
      <c r="DF29" s="442">
        <f t="shared" si="39"/>
        <v>0</v>
      </c>
      <c r="DG29" s="442">
        <f t="shared" si="39"/>
        <v>0</v>
      </c>
      <c r="DH29" s="442">
        <f t="shared" si="39"/>
        <v>0</v>
      </c>
      <c r="DI29" s="442">
        <f t="shared" si="39"/>
        <v>0</v>
      </c>
      <c r="DJ29" s="442">
        <f t="shared" si="39"/>
        <v>0</v>
      </c>
      <c r="DK29" s="442">
        <f t="shared" si="39"/>
        <v>0</v>
      </c>
      <c r="DL29" s="442">
        <f t="shared" si="39"/>
        <v>0</v>
      </c>
      <c r="DM29" s="442">
        <f t="shared" si="39"/>
        <v>0</v>
      </c>
      <c r="DN29" s="442">
        <f t="shared" si="39"/>
        <v>0</v>
      </c>
      <c r="DO29" s="442">
        <f t="shared" si="39"/>
        <v>16.932511710237019</v>
      </c>
      <c r="DP29" s="442">
        <f t="shared" si="39"/>
        <v>1.75</v>
      </c>
      <c r="DQ29" s="442">
        <f t="shared" si="39"/>
        <v>0</v>
      </c>
      <c r="DR29" s="442">
        <f t="shared" si="39"/>
        <v>10.5</v>
      </c>
      <c r="DS29" s="442">
        <f t="shared" si="39"/>
        <v>0</v>
      </c>
      <c r="DT29" s="442">
        <f t="shared" si="39"/>
        <v>0</v>
      </c>
      <c r="DU29" s="442">
        <f t="shared" si="39"/>
        <v>0</v>
      </c>
      <c r="DV29" s="442">
        <f t="shared" si="39"/>
        <v>0</v>
      </c>
      <c r="DW29" s="442">
        <f t="shared" si="39"/>
        <v>0</v>
      </c>
      <c r="DX29" s="442">
        <f t="shared" si="39"/>
        <v>0</v>
      </c>
      <c r="DY29" s="442">
        <f t="shared" si="39"/>
        <v>0</v>
      </c>
      <c r="DZ29" s="442">
        <f t="shared" si="39"/>
        <v>0</v>
      </c>
      <c r="EA29" s="442">
        <f t="shared" si="39"/>
        <v>0</v>
      </c>
      <c r="EB29" s="192" t="s">
        <v>98</v>
      </c>
    </row>
    <row r="30" spans="1:133" ht="114.75" x14ac:dyDescent="0.2">
      <c r="A30" s="169" t="s">
        <v>117</v>
      </c>
      <c r="B30" s="170" t="s">
        <v>118</v>
      </c>
      <c r="C30" s="296" t="s">
        <v>119</v>
      </c>
      <c r="D30" s="294">
        <f>'3'!K28</f>
        <v>16.932511710237019</v>
      </c>
      <c r="E30" s="442">
        <v>0</v>
      </c>
      <c r="F30" s="442">
        <v>0</v>
      </c>
      <c r="G30" s="442" t="str">
        <f>'3'!AA28</f>
        <v>1.612</v>
      </c>
      <c r="H30" s="442">
        <v>0</v>
      </c>
      <c r="I30" s="442">
        <v>0</v>
      </c>
      <c r="J30" s="442">
        <f>1.12+0.8</f>
        <v>1.9200000000000002</v>
      </c>
      <c r="K30" s="442">
        <v>0</v>
      </c>
      <c r="L30" s="442">
        <v>0</v>
      </c>
      <c r="M30" s="442">
        <v>0</v>
      </c>
      <c r="N30" s="442">
        <v>0</v>
      </c>
      <c r="O30" s="442">
        <v>0</v>
      </c>
      <c r="P30" s="442">
        <v>0</v>
      </c>
      <c r="Q30" s="442">
        <v>0</v>
      </c>
      <c r="R30" s="442">
        <v>0</v>
      </c>
      <c r="S30" s="442">
        <v>0</v>
      </c>
      <c r="T30" s="442">
        <v>0</v>
      </c>
      <c r="U30" s="442">
        <f>'3'!AC28</f>
        <v>2.1391787064469598</v>
      </c>
      <c r="V30" s="442">
        <v>0.25</v>
      </c>
      <c r="W30" s="442">
        <v>0</v>
      </c>
      <c r="X30" s="442">
        <v>1.5</v>
      </c>
      <c r="Y30" s="442">
        <v>0</v>
      </c>
      <c r="Z30" s="442">
        <v>0</v>
      </c>
      <c r="AA30" s="442">
        <v>0</v>
      </c>
      <c r="AB30" s="442">
        <v>0</v>
      </c>
      <c r="AC30" s="442">
        <v>0</v>
      </c>
      <c r="AD30" s="442">
        <v>0</v>
      </c>
      <c r="AE30" s="442">
        <v>0</v>
      </c>
      <c r="AF30" s="442">
        <v>0</v>
      </c>
      <c r="AG30" s="442">
        <v>0</v>
      </c>
      <c r="AH30" s="442">
        <v>0</v>
      </c>
      <c r="AI30" s="442">
        <f>'3'!AE28</f>
        <v>2.235441748237073</v>
      </c>
      <c r="AJ30" s="442">
        <v>0.25</v>
      </c>
      <c r="AK30" s="442">
        <v>0</v>
      </c>
      <c r="AL30" s="442">
        <v>1.5</v>
      </c>
      <c r="AM30" s="442">
        <v>0</v>
      </c>
      <c r="AN30" s="442">
        <v>0</v>
      </c>
      <c r="AO30" s="442">
        <v>0</v>
      </c>
      <c r="AP30" s="442">
        <v>0</v>
      </c>
      <c r="AQ30" s="442">
        <v>0</v>
      </c>
      <c r="AR30" s="442">
        <v>0</v>
      </c>
      <c r="AS30" s="442">
        <v>0</v>
      </c>
      <c r="AT30" s="442">
        <v>0</v>
      </c>
      <c r="AU30" s="442">
        <v>0</v>
      </c>
      <c r="AV30" s="442">
        <v>0</v>
      </c>
      <c r="AW30" s="442">
        <f>'3'!AG28</f>
        <v>2.3293303016630302</v>
      </c>
      <c r="AX30" s="442">
        <v>0.25</v>
      </c>
      <c r="AY30" s="442">
        <v>0</v>
      </c>
      <c r="AZ30" s="442">
        <v>1.5</v>
      </c>
      <c r="BA30" s="442">
        <v>0</v>
      </c>
      <c r="BB30" s="442">
        <v>0</v>
      </c>
      <c r="BC30" s="442">
        <v>0</v>
      </c>
      <c r="BD30" s="442">
        <v>0</v>
      </c>
      <c r="BE30" s="442">
        <v>0</v>
      </c>
      <c r="BF30" s="442">
        <v>0</v>
      </c>
      <c r="BG30" s="442">
        <v>0</v>
      </c>
      <c r="BH30" s="442">
        <v>0</v>
      </c>
      <c r="BI30" s="442">
        <v>0</v>
      </c>
      <c r="BJ30" s="442">
        <v>0</v>
      </c>
      <c r="BK30" s="442">
        <f>'3'!AI28</f>
        <v>2.4201741834278883</v>
      </c>
      <c r="BL30" s="442">
        <v>0.25</v>
      </c>
      <c r="BM30" s="442">
        <v>0</v>
      </c>
      <c r="BN30" s="442">
        <v>1.5</v>
      </c>
      <c r="BO30" s="442">
        <v>0</v>
      </c>
      <c r="BP30" s="442">
        <v>0</v>
      </c>
      <c r="BQ30" s="442">
        <v>0</v>
      </c>
      <c r="BR30" s="442">
        <v>0</v>
      </c>
      <c r="BS30" s="442">
        <v>0</v>
      </c>
      <c r="BT30" s="442">
        <v>0</v>
      </c>
      <c r="BU30" s="442">
        <v>0</v>
      </c>
      <c r="BV30" s="442">
        <v>0</v>
      </c>
      <c r="BW30" s="442">
        <v>0</v>
      </c>
      <c r="BX30" s="442">
        <v>0</v>
      </c>
      <c r="BY30" s="442">
        <f>'3'!AK28</f>
        <v>2.512140802398148</v>
      </c>
      <c r="BZ30" s="442">
        <v>0.25</v>
      </c>
      <c r="CA30" s="442">
        <v>0</v>
      </c>
      <c r="CB30" s="442">
        <v>1.5</v>
      </c>
      <c r="CC30" s="442">
        <v>0</v>
      </c>
      <c r="CD30" s="442">
        <v>0</v>
      </c>
      <c r="CE30" s="442">
        <v>0</v>
      </c>
      <c r="CF30" s="442">
        <v>0</v>
      </c>
      <c r="CG30" s="442">
        <v>0</v>
      </c>
      <c r="CH30" s="442">
        <v>0</v>
      </c>
      <c r="CI30" s="442">
        <v>0</v>
      </c>
      <c r="CJ30" s="442">
        <v>0</v>
      </c>
      <c r="CK30" s="442">
        <v>0</v>
      </c>
      <c r="CL30" s="442">
        <v>0</v>
      </c>
      <c r="CM30" s="442">
        <f>'3'!AM28</f>
        <v>2.6025778712844816</v>
      </c>
      <c r="CN30" s="442">
        <v>0.25</v>
      </c>
      <c r="CO30" s="442">
        <v>0</v>
      </c>
      <c r="CP30" s="442">
        <v>1.5</v>
      </c>
      <c r="CQ30" s="442">
        <v>0</v>
      </c>
      <c r="CR30" s="442">
        <v>0</v>
      </c>
      <c r="CS30" s="442">
        <v>0</v>
      </c>
      <c r="CT30" s="442">
        <v>0</v>
      </c>
      <c r="CU30" s="442">
        <v>0</v>
      </c>
      <c r="CV30" s="442">
        <v>0</v>
      </c>
      <c r="CW30" s="442">
        <v>0</v>
      </c>
      <c r="CX30" s="442">
        <v>0</v>
      </c>
      <c r="CY30" s="442">
        <v>0</v>
      </c>
      <c r="CZ30" s="442">
        <v>0</v>
      </c>
      <c r="DA30" s="442">
        <f>'3'!AO28</f>
        <v>2.6936680967794384</v>
      </c>
      <c r="DB30" s="442">
        <v>0.25</v>
      </c>
      <c r="DC30" s="442">
        <v>0</v>
      </c>
      <c r="DD30" s="442">
        <v>1.5</v>
      </c>
      <c r="DE30" s="442">
        <v>0</v>
      </c>
      <c r="DF30" s="442">
        <v>0</v>
      </c>
      <c r="DG30" s="442">
        <v>0</v>
      </c>
      <c r="DH30" s="442">
        <v>0</v>
      </c>
      <c r="DI30" s="442">
        <v>0</v>
      </c>
      <c r="DJ30" s="442">
        <v>0</v>
      </c>
      <c r="DK30" s="442">
        <v>0</v>
      </c>
      <c r="DL30" s="442">
        <v>0</v>
      </c>
      <c r="DM30" s="442">
        <v>0</v>
      </c>
      <c r="DN30" s="280">
        <f t="shared" ref="DN30:DN47" si="40">T30+AH30+AV30+BJ30+BX30+CL30+CZ30</f>
        <v>0</v>
      </c>
      <c r="DO30" s="280">
        <f t="shared" ref="DO30:DO47" si="41">U30+AI30+AW30+BK30+BY30+CM30+DA30</f>
        <v>16.932511710237019</v>
      </c>
      <c r="DP30" s="280">
        <f t="shared" ref="DP30:DP47" si="42">V30+AJ30+AX30+BL30+BZ30+CN30+DB30</f>
        <v>1.75</v>
      </c>
      <c r="DQ30" s="280">
        <f t="shared" ref="DQ30:DQ47" si="43">W30+AK30+AY30+BM30+CA30+CO30+DC30</f>
        <v>0</v>
      </c>
      <c r="DR30" s="280">
        <f t="shared" ref="DR30:DR47" si="44">X30+AL30+AZ30+BN30+CB30+CP30+DD30</f>
        <v>10.5</v>
      </c>
      <c r="DS30" s="280">
        <f t="shared" ref="DS30:DS47" si="45">Y30+AM30+BA30+BO30+CC30+CQ30+DE30</f>
        <v>0</v>
      </c>
      <c r="DT30" s="280">
        <f t="shared" ref="DT30:DT47" si="46">Z30+AN30+BB30+BP30+CD30+CR30+DF30</f>
        <v>0</v>
      </c>
      <c r="DU30" s="280">
        <v>0</v>
      </c>
      <c r="DV30" s="280">
        <v>0</v>
      </c>
      <c r="DW30" s="280">
        <v>0</v>
      </c>
      <c r="DX30" s="280">
        <v>0</v>
      </c>
      <c r="DY30" s="280">
        <v>0</v>
      </c>
      <c r="DZ30" s="280">
        <v>0</v>
      </c>
      <c r="EA30" s="496">
        <v>0</v>
      </c>
      <c r="EB30" s="192" t="s">
        <v>98</v>
      </c>
    </row>
    <row r="31" spans="1:133" ht="51" x14ac:dyDescent="0.2">
      <c r="A31" s="436" t="s">
        <v>120</v>
      </c>
      <c r="B31" s="155" t="s">
        <v>121</v>
      </c>
      <c r="C31" s="282" t="s">
        <v>98</v>
      </c>
      <c r="D31" s="442">
        <v>0</v>
      </c>
      <c r="E31" s="442">
        <v>0</v>
      </c>
      <c r="F31" s="442">
        <v>0</v>
      </c>
      <c r="G31" s="442">
        <v>0</v>
      </c>
      <c r="H31" s="442">
        <v>0</v>
      </c>
      <c r="I31" s="442">
        <v>0</v>
      </c>
      <c r="J31" s="442">
        <v>0</v>
      </c>
      <c r="K31" s="442">
        <v>0</v>
      </c>
      <c r="L31" s="442">
        <v>0</v>
      </c>
      <c r="M31" s="442">
        <v>0</v>
      </c>
      <c r="N31" s="442">
        <v>0</v>
      </c>
      <c r="O31" s="442">
        <v>0</v>
      </c>
      <c r="P31" s="442">
        <v>0</v>
      </c>
      <c r="Q31" s="442">
        <v>0</v>
      </c>
      <c r="R31" s="442">
        <v>0</v>
      </c>
      <c r="S31" s="442">
        <v>0</v>
      </c>
      <c r="T31" s="442">
        <v>0</v>
      </c>
      <c r="U31" s="442">
        <v>0</v>
      </c>
      <c r="V31" s="442">
        <v>0</v>
      </c>
      <c r="W31" s="442">
        <v>0</v>
      </c>
      <c r="X31" s="442">
        <v>0</v>
      </c>
      <c r="Y31" s="442">
        <v>0</v>
      </c>
      <c r="Z31" s="442">
        <v>0</v>
      </c>
      <c r="AA31" s="442">
        <v>0</v>
      </c>
      <c r="AB31" s="442">
        <v>0</v>
      </c>
      <c r="AC31" s="442">
        <v>0</v>
      </c>
      <c r="AD31" s="442">
        <v>0</v>
      </c>
      <c r="AE31" s="442">
        <v>0</v>
      </c>
      <c r="AF31" s="442">
        <v>0</v>
      </c>
      <c r="AG31" s="442">
        <v>0</v>
      </c>
      <c r="AH31" s="442">
        <v>0</v>
      </c>
      <c r="AI31" s="442">
        <v>0</v>
      </c>
      <c r="AJ31" s="442">
        <v>0</v>
      </c>
      <c r="AK31" s="442">
        <v>0</v>
      </c>
      <c r="AL31" s="442">
        <v>0</v>
      </c>
      <c r="AM31" s="442">
        <v>0</v>
      </c>
      <c r="AN31" s="442">
        <v>0</v>
      </c>
      <c r="AO31" s="442">
        <v>0</v>
      </c>
      <c r="AP31" s="442">
        <v>0</v>
      </c>
      <c r="AQ31" s="442">
        <v>0</v>
      </c>
      <c r="AR31" s="442">
        <v>0</v>
      </c>
      <c r="AS31" s="442">
        <v>0</v>
      </c>
      <c r="AT31" s="442">
        <v>0</v>
      </c>
      <c r="AU31" s="442">
        <v>0</v>
      </c>
      <c r="AV31" s="442">
        <v>0</v>
      </c>
      <c r="AW31" s="442">
        <v>0</v>
      </c>
      <c r="AX31" s="442">
        <v>0</v>
      </c>
      <c r="AY31" s="442">
        <v>0</v>
      </c>
      <c r="AZ31" s="442">
        <v>0</v>
      </c>
      <c r="BA31" s="442">
        <v>0</v>
      </c>
      <c r="BB31" s="442">
        <v>0</v>
      </c>
      <c r="BC31" s="442">
        <v>0</v>
      </c>
      <c r="BD31" s="442">
        <v>0</v>
      </c>
      <c r="BE31" s="442">
        <v>0</v>
      </c>
      <c r="BF31" s="442">
        <v>0</v>
      </c>
      <c r="BG31" s="442">
        <v>0</v>
      </c>
      <c r="BH31" s="442">
        <v>0</v>
      </c>
      <c r="BI31" s="442">
        <v>0</v>
      </c>
      <c r="BJ31" s="442">
        <v>0</v>
      </c>
      <c r="BK31" s="442">
        <v>0</v>
      </c>
      <c r="BL31" s="442">
        <v>0</v>
      </c>
      <c r="BM31" s="442">
        <v>0</v>
      </c>
      <c r="BN31" s="442">
        <v>0</v>
      </c>
      <c r="BO31" s="442">
        <v>0</v>
      </c>
      <c r="BP31" s="442">
        <v>0</v>
      </c>
      <c r="BQ31" s="442">
        <v>0</v>
      </c>
      <c r="BR31" s="442">
        <v>0</v>
      </c>
      <c r="BS31" s="442">
        <v>0</v>
      </c>
      <c r="BT31" s="442">
        <v>0</v>
      </c>
      <c r="BU31" s="442">
        <v>0</v>
      </c>
      <c r="BV31" s="442">
        <v>0</v>
      </c>
      <c r="BW31" s="442">
        <v>0</v>
      </c>
      <c r="BX31" s="442">
        <v>0</v>
      </c>
      <c r="BY31" s="442">
        <v>0</v>
      </c>
      <c r="BZ31" s="442">
        <v>0</v>
      </c>
      <c r="CA31" s="442">
        <v>0</v>
      </c>
      <c r="CB31" s="442">
        <v>0</v>
      </c>
      <c r="CC31" s="442">
        <v>0</v>
      </c>
      <c r="CD31" s="442">
        <v>0</v>
      </c>
      <c r="CE31" s="442">
        <v>0</v>
      </c>
      <c r="CF31" s="442">
        <v>0</v>
      </c>
      <c r="CG31" s="442">
        <v>0</v>
      </c>
      <c r="CH31" s="442">
        <v>0</v>
      </c>
      <c r="CI31" s="442">
        <v>0</v>
      </c>
      <c r="CJ31" s="442">
        <v>0</v>
      </c>
      <c r="CK31" s="442">
        <v>0</v>
      </c>
      <c r="CL31" s="442">
        <v>0</v>
      </c>
      <c r="CM31" s="442">
        <v>0</v>
      </c>
      <c r="CN31" s="442">
        <v>0</v>
      </c>
      <c r="CO31" s="442">
        <v>0</v>
      </c>
      <c r="CP31" s="442">
        <v>0</v>
      </c>
      <c r="CQ31" s="442">
        <v>0</v>
      </c>
      <c r="CR31" s="442">
        <v>0</v>
      </c>
      <c r="CS31" s="442">
        <v>0</v>
      </c>
      <c r="CT31" s="442">
        <v>0</v>
      </c>
      <c r="CU31" s="442">
        <v>0</v>
      </c>
      <c r="CV31" s="442">
        <v>0</v>
      </c>
      <c r="CW31" s="442">
        <v>0</v>
      </c>
      <c r="CX31" s="442">
        <v>0</v>
      </c>
      <c r="CY31" s="442">
        <v>0</v>
      </c>
      <c r="CZ31" s="442">
        <v>0</v>
      </c>
      <c r="DA31" s="442">
        <v>0</v>
      </c>
      <c r="DB31" s="442">
        <v>0</v>
      </c>
      <c r="DC31" s="442">
        <v>0</v>
      </c>
      <c r="DD31" s="442">
        <v>0</v>
      </c>
      <c r="DE31" s="442">
        <v>0</v>
      </c>
      <c r="DF31" s="442">
        <v>0</v>
      </c>
      <c r="DG31" s="442">
        <v>0</v>
      </c>
      <c r="DH31" s="442">
        <v>0</v>
      </c>
      <c r="DI31" s="442">
        <v>0</v>
      </c>
      <c r="DJ31" s="442">
        <v>0</v>
      </c>
      <c r="DK31" s="442">
        <v>0</v>
      </c>
      <c r="DL31" s="442">
        <v>0</v>
      </c>
      <c r="DM31" s="442">
        <v>0</v>
      </c>
      <c r="DN31" s="437">
        <f t="shared" si="40"/>
        <v>0</v>
      </c>
      <c r="DO31" s="437">
        <f t="shared" si="41"/>
        <v>0</v>
      </c>
      <c r="DP31" s="437">
        <f t="shared" si="42"/>
        <v>0</v>
      </c>
      <c r="DQ31" s="437">
        <f t="shared" si="43"/>
        <v>0</v>
      </c>
      <c r="DR31" s="437">
        <f t="shared" si="44"/>
        <v>0</v>
      </c>
      <c r="DS31" s="437">
        <f t="shared" si="45"/>
        <v>0</v>
      </c>
      <c r="DT31" s="437">
        <f t="shared" si="46"/>
        <v>0</v>
      </c>
      <c r="DU31" s="442">
        <v>0</v>
      </c>
      <c r="DV31" s="442">
        <v>0</v>
      </c>
      <c r="DW31" s="442">
        <v>0</v>
      </c>
      <c r="DX31" s="442">
        <v>0</v>
      </c>
      <c r="DY31" s="442">
        <v>0</v>
      </c>
      <c r="DZ31" s="442">
        <v>0</v>
      </c>
      <c r="EA31" s="497">
        <v>0</v>
      </c>
      <c r="EB31" s="192" t="s">
        <v>98</v>
      </c>
    </row>
    <row r="32" spans="1:133" ht="51" x14ac:dyDescent="0.2">
      <c r="A32" s="436" t="s">
        <v>122</v>
      </c>
      <c r="B32" s="155" t="s">
        <v>123</v>
      </c>
      <c r="C32" s="282" t="s">
        <v>98</v>
      </c>
      <c r="D32" s="442">
        <v>0</v>
      </c>
      <c r="E32" s="442">
        <v>0</v>
      </c>
      <c r="F32" s="442">
        <v>0</v>
      </c>
      <c r="G32" s="442">
        <v>0</v>
      </c>
      <c r="H32" s="442">
        <v>0</v>
      </c>
      <c r="I32" s="442">
        <v>0</v>
      </c>
      <c r="J32" s="442">
        <v>0</v>
      </c>
      <c r="K32" s="442">
        <v>0</v>
      </c>
      <c r="L32" s="442">
        <v>0</v>
      </c>
      <c r="M32" s="442">
        <v>0</v>
      </c>
      <c r="N32" s="442">
        <v>0</v>
      </c>
      <c r="O32" s="442">
        <v>0</v>
      </c>
      <c r="P32" s="442">
        <v>0</v>
      </c>
      <c r="Q32" s="442">
        <v>0</v>
      </c>
      <c r="R32" s="442">
        <v>0</v>
      </c>
      <c r="S32" s="442">
        <v>0</v>
      </c>
      <c r="T32" s="442">
        <v>0</v>
      </c>
      <c r="U32" s="442">
        <v>0</v>
      </c>
      <c r="V32" s="442">
        <v>0</v>
      </c>
      <c r="W32" s="442">
        <v>0</v>
      </c>
      <c r="X32" s="442">
        <v>0</v>
      </c>
      <c r="Y32" s="442">
        <v>0</v>
      </c>
      <c r="Z32" s="442">
        <v>0</v>
      </c>
      <c r="AA32" s="442">
        <v>0</v>
      </c>
      <c r="AB32" s="442">
        <v>0</v>
      </c>
      <c r="AC32" s="442">
        <v>0</v>
      </c>
      <c r="AD32" s="442">
        <v>0</v>
      </c>
      <c r="AE32" s="442">
        <v>0</v>
      </c>
      <c r="AF32" s="442">
        <v>0</v>
      </c>
      <c r="AG32" s="442">
        <v>0</v>
      </c>
      <c r="AH32" s="442">
        <v>0</v>
      </c>
      <c r="AI32" s="442">
        <v>0</v>
      </c>
      <c r="AJ32" s="442">
        <v>0</v>
      </c>
      <c r="AK32" s="442">
        <v>0</v>
      </c>
      <c r="AL32" s="442">
        <v>0</v>
      </c>
      <c r="AM32" s="442">
        <v>0</v>
      </c>
      <c r="AN32" s="442">
        <v>0</v>
      </c>
      <c r="AO32" s="442">
        <v>0</v>
      </c>
      <c r="AP32" s="442">
        <v>0</v>
      </c>
      <c r="AQ32" s="442">
        <v>0</v>
      </c>
      <c r="AR32" s="442">
        <v>0</v>
      </c>
      <c r="AS32" s="442">
        <v>0</v>
      </c>
      <c r="AT32" s="442">
        <v>0</v>
      </c>
      <c r="AU32" s="442">
        <v>0</v>
      </c>
      <c r="AV32" s="442">
        <v>0</v>
      </c>
      <c r="AW32" s="442">
        <v>0</v>
      </c>
      <c r="AX32" s="442">
        <v>0</v>
      </c>
      <c r="AY32" s="442">
        <v>0</v>
      </c>
      <c r="AZ32" s="442">
        <v>0</v>
      </c>
      <c r="BA32" s="442">
        <v>0</v>
      </c>
      <c r="BB32" s="442">
        <v>0</v>
      </c>
      <c r="BC32" s="442">
        <v>0</v>
      </c>
      <c r="BD32" s="442">
        <v>0</v>
      </c>
      <c r="BE32" s="442">
        <v>0</v>
      </c>
      <c r="BF32" s="442">
        <v>0</v>
      </c>
      <c r="BG32" s="442">
        <v>0</v>
      </c>
      <c r="BH32" s="442">
        <v>0</v>
      </c>
      <c r="BI32" s="442">
        <v>0</v>
      </c>
      <c r="BJ32" s="442">
        <v>0</v>
      </c>
      <c r="BK32" s="442">
        <v>0</v>
      </c>
      <c r="BL32" s="442">
        <v>0</v>
      </c>
      <c r="BM32" s="442">
        <v>0</v>
      </c>
      <c r="BN32" s="442">
        <v>0</v>
      </c>
      <c r="BO32" s="442">
        <v>0</v>
      </c>
      <c r="BP32" s="442">
        <v>0</v>
      </c>
      <c r="BQ32" s="442">
        <v>0</v>
      </c>
      <c r="BR32" s="442">
        <v>0</v>
      </c>
      <c r="BS32" s="442">
        <v>0</v>
      </c>
      <c r="BT32" s="442">
        <v>0</v>
      </c>
      <c r="BU32" s="442">
        <v>0</v>
      </c>
      <c r="BV32" s="442">
        <v>0</v>
      </c>
      <c r="BW32" s="442">
        <v>0</v>
      </c>
      <c r="BX32" s="442">
        <v>0</v>
      </c>
      <c r="BY32" s="442">
        <v>0</v>
      </c>
      <c r="BZ32" s="442">
        <v>0</v>
      </c>
      <c r="CA32" s="442">
        <v>0</v>
      </c>
      <c r="CB32" s="442">
        <v>0</v>
      </c>
      <c r="CC32" s="442">
        <v>0</v>
      </c>
      <c r="CD32" s="442">
        <v>0</v>
      </c>
      <c r="CE32" s="442">
        <v>0</v>
      </c>
      <c r="CF32" s="442">
        <v>0</v>
      </c>
      <c r="CG32" s="442">
        <v>0</v>
      </c>
      <c r="CH32" s="442">
        <v>0</v>
      </c>
      <c r="CI32" s="442">
        <v>0</v>
      </c>
      <c r="CJ32" s="442">
        <v>0</v>
      </c>
      <c r="CK32" s="442">
        <v>0</v>
      </c>
      <c r="CL32" s="442">
        <v>0</v>
      </c>
      <c r="CM32" s="442">
        <v>0</v>
      </c>
      <c r="CN32" s="442">
        <v>0</v>
      </c>
      <c r="CO32" s="442">
        <v>0</v>
      </c>
      <c r="CP32" s="442">
        <v>0</v>
      </c>
      <c r="CQ32" s="442">
        <v>0</v>
      </c>
      <c r="CR32" s="442">
        <v>0</v>
      </c>
      <c r="CS32" s="442">
        <v>0</v>
      </c>
      <c r="CT32" s="442">
        <v>0</v>
      </c>
      <c r="CU32" s="442">
        <v>0</v>
      </c>
      <c r="CV32" s="442">
        <v>0</v>
      </c>
      <c r="CW32" s="442">
        <v>0</v>
      </c>
      <c r="CX32" s="442">
        <v>0</v>
      </c>
      <c r="CY32" s="442">
        <v>0</v>
      </c>
      <c r="CZ32" s="442">
        <v>0</v>
      </c>
      <c r="DA32" s="442">
        <v>0</v>
      </c>
      <c r="DB32" s="442">
        <v>0</v>
      </c>
      <c r="DC32" s="442">
        <v>0</v>
      </c>
      <c r="DD32" s="442">
        <v>0</v>
      </c>
      <c r="DE32" s="442">
        <v>0</v>
      </c>
      <c r="DF32" s="442">
        <v>0</v>
      </c>
      <c r="DG32" s="442">
        <v>0</v>
      </c>
      <c r="DH32" s="442">
        <v>0</v>
      </c>
      <c r="DI32" s="442">
        <v>0</v>
      </c>
      <c r="DJ32" s="442">
        <v>0</v>
      </c>
      <c r="DK32" s="442">
        <v>0</v>
      </c>
      <c r="DL32" s="442">
        <v>0</v>
      </c>
      <c r="DM32" s="442">
        <v>0</v>
      </c>
      <c r="DN32" s="437">
        <f t="shared" si="40"/>
        <v>0</v>
      </c>
      <c r="DO32" s="437">
        <f t="shared" si="41"/>
        <v>0</v>
      </c>
      <c r="DP32" s="437">
        <f t="shared" si="42"/>
        <v>0</v>
      </c>
      <c r="DQ32" s="437">
        <f t="shared" si="43"/>
        <v>0</v>
      </c>
      <c r="DR32" s="437">
        <f t="shared" si="44"/>
        <v>0</v>
      </c>
      <c r="DS32" s="437">
        <f t="shared" si="45"/>
        <v>0</v>
      </c>
      <c r="DT32" s="437">
        <f t="shared" si="46"/>
        <v>0</v>
      </c>
      <c r="DU32" s="442">
        <v>0</v>
      </c>
      <c r="DV32" s="442">
        <v>0</v>
      </c>
      <c r="DW32" s="442">
        <v>0</v>
      </c>
      <c r="DX32" s="442">
        <v>0</v>
      </c>
      <c r="DY32" s="442">
        <v>0</v>
      </c>
      <c r="DZ32" s="442">
        <v>0</v>
      </c>
      <c r="EA32" s="497">
        <v>0</v>
      </c>
      <c r="EB32" s="192" t="s">
        <v>98</v>
      </c>
    </row>
    <row r="33" spans="1:132" ht="38.25" x14ac:dyDescent="0.2">
      <c r="A33" s="232" t="s">
        <v>124</v>
      </c>
      <c r="B33" s="155" t="s">
        <v>125</v>
      </c>
      <c r="C33" s="282" t="s">
        <v>98</v>
      </c>
      <c r="D33" s="442">
        <v>0</v>
      </c>
      <c r="E33" s="442">
        <v>0</v>
      </c>
      <c r="F33" s="442">
        <v>0</v>
      </c>
      <c r="G33" s="442">
        <v>0</v>
      </c>
      <c r="H33" s="442">
        <v>0</v>
      </c>
      <c r="I33" s="442">
        <v>0</v>
      </c>
      <c r="J33" s="442">
        <v>0</v>
      </c>
      <c r="K33" s="442">
        <v>0</v>
      </c>
      <c r="L33" s="442">
        <v>0</v>
      </c>
      <c r="M33" s="442">
        <v>0</v>
      </c>
      <c r="N33" s="442">
        <v>0</v>
      </c>
      <c r="O33" s="442">
        <v>0</v>
      </c>
      <c r="P33" s="442">
        <v>0</v>
      </c>
      <c r="Q33" s="442">
        <v>0</v>
      </c>
      <c r="R33" s="442">
        <v>0</v>
      </c>
      <c r="S33" s="442">
        <v>0</v>
      </c>
      <c r="T33" s="442">
        <v>0</v>
      </c>
      <c r="U33" s="442">
        <v>0</v>
      </c>
      <c r="V33" s="442">
        <v>0</v>
      </c>
      <c r="W33" s="442">
        <v>0</v>
      </c>
      <c r="X33" s="442">
        <v>0</v>
      </c>
      <c r="Y33" s="442">
        <v>0</v>
      </c>
      <c r="Z33" s="442">
        <v>0</v>
      </c>
      <c r="AA33" s="442">
        <v>0</v>
      </c>
      <c r="AB33" s="442">
        <v>0</v>
      </c>
      <c r="AC33" s="442">
        <v>0</v>
      </c>
      <c r="AD33" s="442">
        <v>0</v>
      </c>
      <c r="AE33" s="442">
        <v>0</v>
      </c>
      <c r="AF33" s="442">
        <v>0</v>
      </c>
      <c r="AG33" s="442">
        <v>0</v>
      </c>
      <c r="AH33" s="442">
        <v>0</v>
      </c>
      <c r="AI33" s="442">
        <v>0</v>
      </c>
      <c r="AJ33" s="442">
        <v>0</v>
      </c>
      <c r="AK33" s="442">
        <v>0</v>
      </c>
      <c r="AL33" s="442">
        <v>0</v>
      </c>
      <c r="AM33" s="442">
        <v>0</v>
      </c>
      <c r="AN33" s="442">
        <v>0</v>
      </c>
      <c r="AO33" s="442">
        <v>0</v>
      </c>
      <c r="AP33" s="442">
        <v>0</v>
      </c>
      <c r="AQ33" s="442">
        <v>0</v>
      </c>
      <c r="AR33" s="442">
        <v>0</v>
      </c>
      <c r="AS33" s="442">
        <v>0</v>
      </c>
      <c r="AT33" s="442">
        <v>0</v>
      </c>
      <c r="AU33" s="442">
        <v>0</v>
      </c>
      <c r="AV33" s="442">
        <v>0</v>
      </c>
      <c r="AW33" s="442">
        <v>0</v>
      </c>
      <c r="AX33" s="442">
        <v>0</v>
      </c>
      <c r="AY33" s="442">
        <v>0</v>
      </c>
      <c r="AZ33" s="442">
        <v>0</v>
      </c>
      <c r="BA33" s="442">
        <v>0</v>
      </c>
      <c r="BB33" s="442">
        <v>0</v>
      </c>
      <c r="BC33" s="442">
        <v>0</v>
      </c>
      <c r="BD33" s="442">
        <v>0</v>
      </c>
      <c r="BE33" s="442">
        <v>0</v>
      </c>
      <c r="BF33" s="442">
        <v>0</v>
      </c>
      <c r="BG33" s="442">
        <v>0</v>
      </c>
      <c r="BH33" s="442">
        <v>0</v>
      </c>
      <c r="BI33" s="442">
        <v>0</v>
      </c>
      <c r="BJ33" s="442">
        <v>0</v>
      </c>
      <c r="BK33" s="442">
        <v>0</v>
      </c>
      <c r="BL33" s="442">
        <v>0</v>
      </c>
      <c r="BM33" s="442">
        <v>0</v>
      </c>
      <c r="BN33" s="442">
        <v>0</v>
      </c>
      <c r="BO33" s="442">
        <v>0</v>
      </c>
      <c r="BP33" s="442">
        <v>0</v>
      </c>
      <c r="BQ33" s="442">
        <v>0</v>
      </c>
      <c r="BR33" s="442">
        <v>0</v>
      </c>
      <c r="BS33" s="442">
        <v>0</v>
      </c>
      <c r="BT33" s="442">
        <v>0</v>
      </c>
      <c r="BU33" s="442">
        <v>0</v>
      </c>
      <c r="BV33" s="442">
        <v>0</v>
      </c>
      <c r="BW33" s="442">
        <v>0</v>
      </c>
      <c r="BX33" s="442">
        <v>0</v>
      </c>
      <c r="BY33" s="442">
        <v>0</v>
      </c>
      <c r="BZ33" s="442">
        <v>0</v>
      </c>
      <c r="CA33" s="442">
        <v>0</v>
      </c>
      <c r="CB33" s="442">
        <v>0</v>
      </c>
      <c r="CC33" s="442">
        <v>0</v>
      </c>
      <c r="CD33" s="442">
        <v>0</v>
      </c>
      <c r="CE33" s="442">
        <v>0</v>
      </c>
      <c r="CF33" s="442">
        <v>0</v>
      </c>
      <c r="CG33" s="442">
        <v>0</v>
      </c>
      <c r="CH33" s="442">
        <v>0</v>
      </c>
      <c r="CI33" s="442">
        <v>0</v>
      </c>
      <c r="CJ33" s="442">
        <v>0</v>
      </c>
      <c r="CK33" s="442">
        <v>0</v>
      </c>
      <c r="CL33" s="442">
        <v>0</v>
      </c>
      <c r="CM33" s="442">
        <v>0</v>
      </c>
      <c r="CN33" s="442">
        <v>0</v>
      </c>
      <c r="CO33" s="442">
        <v>0</v>
      </c>
      <c r="CP33" s="442">
        <v>0</v>
      </c>
      <c r="CQ33" s="442">
        <v>0</v>
      </c>
      <c r="CR33" s="442">
        <v>0</v>
      </c>
      <c r="CS33" s="442">
        <v>0</v>
      </c>
      <c r="CT33" s="442">
        <v>0</v>
      </c>
      <c r="CU33" s="442">
        <v>0</v>
      </c>
      <c r="CV33" s="442">
        <v>0</v>
      </c>
      <c r="CW33" s="442">
        <v>0</v>
      </c>
      <c r="CX33" s="442">
        <v>0</v>
      </c>
      <c r="CY33" s="442">
        <v>0</v>
      </c>
      <c r="CZ33" s="442">
        <v>0</v>
      </c>
      <c r="DA33" s="442">
        <v>0</v>
      </c>
      <c r="DB33" s="442">
        <v>0</v>
      </c>
      <c r="DC33" s="442">
        <v>0</v>
      </c>
      <c r="DD33" s="442">
        <v>0</v>
      </c>
      <c r="DE33" s="442">
        <v>0</v>
      </c>
      <c r="DF33" s="442">
        <v>0</v>
      </c>
      <c r="DG33" s="442">
        <v>0</v>
      </c>
      <c r="DH33" s="442">
        <v>0</v>
      </c>
      <c r="DI33" s="442">
        <v>0</v>
      </c>
      <c r="DJ33" s="442">
        <v>0</v>
      </c>
      <c r="DK33" s="442">
        <v>0</v>
      </c>
      <c r="DL33" s="442">
        <v>0</v>
      </c>
      <c r="DM33" s="442">
        <v>0</v>
      </c>
      <c r="DN33" s="437">
        <f t="shared" si="40"/>
        <v>0</v>
      </c>
      <c r="DO33" s="437">
        <f t="shared" si="41"/>
        <v>0</v>
      </c>
      <c r="DP33" s="437">
        <f t="shared" si="42"/>
        <v>0</v>
      </c>
      <c r="DQ33" s="437">
        <f t="shared" si="43"/>
        <v>0</v>
      </c>
      <c r="DR33" s="437">
        <f t="shared" si="44"/>
        <v>0</v>
      </c>
      <c r="DS33" s="437">
        <f t="shared" si="45"/>
        <v>0</v>
      </c>
      <c r="DT33" s="437">
        <f t="shared" si="46"/>
        <v>0</v>
      </c>
      <c r="DU33" s="442">
        <v>0</v>
      </c>
      <c r="DV33" s="442">
        <v>0</v>
      </c>
      <c r="DW33" s="442">
        <v>0</v>
      </c>
      <c r="DX33" s="442">
        <v>0</v>
      </c>
      <c r="DY33" s="442">
        <v>0</v>
      </c>
      <c r="DZ33" s="442">
        <v>0</v>
      </c>
      <c r="EA33" s="497">
        <v>0</v>
      </c>
      <c r="EB33" s="192" t="s">
        <v>98</v>
      </c>
    </row>
    <row r="34" spans="1:132" ht="63.75" x14ac:dyDescent="0.2">
      <c r="A34" s="436" t="s">
        <v>126</v>
      </c>
      <c r="B34" s="155" t="s">
        <v>127</v>
      </c>
      <c r="C34" s="282" t="s">
        <v>98</v>
      </c>
      <c r="D34" s="442">
        <v>0</v>
      </c>
      <c r="E34" s="442">
        <v>0</v>
      </c>
      <c r="F34" s="442">
        <v>0</v>
      </c>
      <c r="G34" s="442">
        <v>0</v>
      </c>
      <c r="H34" s="442">
        <v>0</v>
      </c>
      <c r="I34" s="442">
        <v>0</v>
      </c>
      <c r="J34" s="442">
        <v>0</v>
      </c>
      <c r="K34" s="442">
        <v>0</v>
      </c>
      <c r="L34" s="442">
        <v>0</v>
      </c>
      <c r="M34" s="442">
        <v>0</v>
      </c>
      <c r="N34" s="442">
        <v>0</v>
      </c>
      <c r="O34" s="442">
        <v>0</v>
      </c>
      <c r="P34" s="442">
        <v>0</v>
      </c>
      <c r="Q34" s="442">
        <v>0</v>
      </c>
      <c r="R34" s="442">
        <v>0</v>
      </c>
      <c r="S34" s="442">
        <v>0</v>
      </c>
      <c r="T34" s="442">
        <v>0</v>
      </c>
      <c r="U34" s="442">
        <v>0</v>
      </c>
      <c r="V34" s="442">
        <v>0</v>
      </c>
      <c r="W34" s="442">
        <v>0</v>
      </c>
      <c r="X34" s="442">
        <v>0</v>
      </c>
      <c r="Y34" s="442">
        <v>0</v>
      </c>
      <c r="Z34" s="442">
        <v>0</v>
      </c>
      <c r="AA34" s="442">
        <v>0</v>
      </c>
      <c r="AB34" s="442">
        <v>0</v>
      </c>
      <c r="AC34" s="442">
        <v>0</v>
      </c>
      <c r="AD34" s="442">
        <v>0</v>
      </c>
      <c r="AE34" s="442">
        <v>0</v>
      </c>
      <c r="AF34" s="442">
        <v>0</v>
      </c>
      <c r="AG34" s="442">
        <v>0</v>
      </c>
      <c r="AH34" s="442">
        <v>0</v>
      </c>
      <c r="AI34" s="442">
        <v>0</v>
      </c>
      <c r="AJ34" s="442">
        <v>0</v>
      </c>
      <c r="AK34" s="442">
        <v>0</v>
      </c>
      <c r="AL34" s="442">
        <v>0</v>
      </c>
      <c r="AM34" s="442">
        <v>0</v>
      </c>
      <c r="AN34" s="442">
        <v>0</v>
      </c>
      <c r="AO34" s="442">
        <v>0</v>
      </c>
      <c r="AP34" s="442">
        <v>0</v>
      </c>
      <c r="AQ34" s="442">
        <v>0</v>
      </c>
      <c r="AR34" s="442">
        <v>0</v>
      </c>
      <c r="AS34" s="442">
        <v>0</v>
      </c>
      <c r="AT34" s="442">
        <v>0</v>
      </c>
      <c r="AU34" s="442">
        <v>0</v>
      </c>
      <c r="AV34" s="442">
        <v>0</v>
      </c>
      <c r="AW34" s="442">
        <v>0</v>
      </c>
      <c r="AX34" s="442">
        <v>0</v>
      </c>
      <c r="AY34" s="442">
        <v>0</v>
      </c>
      <c r="AZ34" s="442">
        <v>0</v>
      </c>
      <c r="BA34" s="442">
        <v>0</v>
      </c>
      <c r="BB34" s="442">
        <v>0</v>
      </c>
      <c r="BC34" s="442">
        <v>0</v>
      </c>
      <c r="BD34" s="442">
        <v>0</v>
      </c>
      <c r="BE34" s="442">
        <v>0</v>
      </c>
      <c r="BF34" s="442">
        <v>0</v>
      </c>
      <c r="BG34" s="442">
        <v>0</v>
      </c>
      <c r="BH34" s="442">
        <v>0</v>
      </c>
      <c r="BI34" s="442">
        <v>0</v>
      </c>
      <c r="BJ34" s="442">
        <v>0</v>
      </c>
      <c r="BK34" s="442">
        <v>0</v>
      </c>
      <c r="BL34" s="442">
        <v>0</v>
      </c>
      <c r="BM34" s="442">
        <v>0</v>
      </c>
      <c r="BN34" s="442">
        <v>0</v>
      </c>
      <c r="BO34" s="442">
        <v>0</v>
      </c>
      <c r="BP34" s="442">
        <v>0</v>
      </c>
      <c r="BQ34" s="442">
        <v>0</v>
      </c>
      <c r="BR34" s="442">
        <v>0</v>
      </c>
      <c r="BS34" s="442">
        <v>0</v>
      </c>
      <c r="BT34" s="442">
        <v>0</v>
      </c>
      <c r="BU34" s="442">
        <v>0</v>
      </c>
      <c r="BV34" s="442">
        <v>0</v>
      </c>
      <c r="BW34" s="442">
        <v>0</v>
      </c>
      <c r="BX34" s="442">
        <v>0</v>
      </c>
      <c r="BY34" s="442">
        <v>0</v>
      </c>
      <c r="BZ34" s="442">
        <v>0</v>
      </c>
      <c r="CA34" s="442">
        <v>0</v>
      </c>
      <c r="CB34" s="442">
        <v>0</v>
      </c>
      <c r="CC34" s="442">
        <v>0</v>
      </c>
      <c r="CD34" s="442">
        <v>0</v>
      </c>
      <c r="CE34" s="442">
        <v>0</v>
      </c>
      <c r="CF34" s="442">
        <v>0</v>
      </c>
      <c r="CG34" s="442">
        <v>0</v>
      </c>
      <c r="CH34" s="442">
        <v>0</v>
      </c>
      <c r="CI34" s="442">
        <v>0</v>
      </c>
      <c r="CJ34" s="442">
        <v>0</v>
      </c>
      <c r="CK34" s="442">
        <v>0</v>
      </c>
      <c r="CL34" s="442">
        <v>0</v>
      </c>
      <c r="CM34" s="442">
        <v>0</v>
      </c>
      <c r="CN34" s="442">
        <v>0</v>
      </c>
      <c r="CO34" s="442">
        <v>0</v>
      </c>
      <c r="CP34" s="442">
        <v>0</v>
      </c>
      <c r="CQ34" s="442">
        <v>0</v>
      </c>
      <c r="CR34" s="442">
        <v>0</v>
      </c>
      <c r="CS34" s="442">
        <v>0</v>
      </c>
      <c r="CT34" s="442">
        <v>0</v>
      </c>
      <c r="CU34" s="442">
        <v>0</v>
      </c>
      <c r="CV34" s="442">
        <v>0</v>
      </c>
      <c r="CW34" s="442">
        <v>0</v>
      </c>
      <c r="CX34" s="442">
        <v>0</v>
      </c>
      <c r="CY34" s="442">
        <v>0</v>
      </c>
      <c r="CZ34" s="442">
        <v>0</v>
      </c>
      <c r="DA34" s="442">
        <v>0</v>
      </c>
      <c r="DB34" s="442">
        <v>0</v>
      </c>
      <c r="DC34" s="442">
        <v>0</v>
      </c>
      <c r="DD34" s="442">
        <v>0</v>
      </c>
      <c r="DE34" s="442">
        <v>0</v>
      </c>
      <c r="DF34" s="442">
        <v>0</v>
      </c>
      <c r="DG34" s="442">
        <v>0</v>
      </c>
      <c r="DH34" s="442">
        <v>0</v>
      </c>
      <c r="DI34" s="442">
        <v>0</v>
      </c>
      <c r="DJ34" s="442">
        <v>0</v>
      </c>
      <c r="DK34" s="442">
        <v>0</v>
      </c>
      <c r="DL34" s="442">
        <v>0</v>
      </c>
      <c r="DM34" s="442">
        <v>0</v>
      </c>
      <c r="DN34" s="437">
        <f t="shared" si="40"/>
        <v>0</v>
      </c>
      <c r="DO34" s="437">
        <f t="shared" si="41"/>
        <v>0</v>
      </c>
      <c r="DP34" s="437">
        <f t="shared" si="42"/>
        <v>0</v>
      </c>
      <c r="DQ34" s="437">
        <f t="shared" si="43"/>
        <v>0</v>
      </c>
      <c r="DR34" s="437">
        <f t="shared" si="44"/>
        <v>0</v>
      </c>
      <c r="DS34" s="437">
        <f t="shared" si="45"/>
        <v>0</v>
      </c>
      <c r="DT34" s="437">
        <f t="shared" si="46"/>
        <v>0</v>
      </c>
      <c r="DU34" s="442">
        <v>0</v>
      </c>
      <c r="DV34" s="442">
        <v>0</v>
      </c>
      <c r="DW34" s="442">
        <v>0</v>
      </c>
      <c r="DX34" s="442">
        <v>0</v>
      </c>
      <c r="DY34" s="442">
        <v>0</v>
      </c>
      <c r="DZ34" s="442">
        <v>0</v>
      </c>
      <c r="EA34" s="497">
        <v>0</v>
      </c>
      <c r="EB34" s="192" t="s">
        <v>98</v>
      </c>
    </row>
    <row r="35" spans="1:132" ht="38.25" x14ac:dyDescent="0.2">
      <c r="A35" s="436" t="s">
        <v>128</v>
      </c>
      <c r="B35" s="155" t="s">
        <v>129</v>
      </c>
      <c r="C35" s="282" t="s">
        <v>98</v>
      </c>
      <c r="D35" s="442">
        <v>0</v>
      </c>
      <c r="E35" s="442">
        <v>0</v>
      </c>
      <c r="F35" s="442">
        <v>0</v>
      </c>
      <c r="G35" s="442">
        <v>0</v>
      </c>
      <c r="H35" s="442">
        <v>0</v>
      </c>
      <c r="I35" s="442">
        <v>0</v>
      </c>
      <c r="J35" s="442">
        <v>0</v>
      </c>
      <c r="K35" s="442">
        <v>0</v>
      </c>
      <c r="L35" s="442">
        <v>0</v>
      </c>
      <c r="M35" s="442">
        <v>0</v>
      </c>
      <c r="N35" s="442">
        <v>0</v>
      </c>
      <c r="O35" s="442">
        <v>0</v>
      </c>
      <c r="P35" s="442">
        <v>0</v>
      </c>
      <c r="Q35" s="442">
        <v>0</v>
      </c>
      <c r="R35" s="442">
        <v>0</v>
      </c>
      <c r="S35" s="442">
        <v>0</v>
      </c>
      <c r="T35" s="442">
        <v>0</v>
      </c>
      <c r="U35" s="442">
        <v>0</v>
      </c>
      <c r="V35" s="442">
        <v>0</v>
      </c>
      <c r="W35" s="442">
        <v>0</v>
      </c>
      <c r="X35" s="442">
        <v>0</v>
      </c>
      <c r="Y35" s="442">
        <v>0</v>
      </c>
      <c r="Z35" s="442">
        <v>0</v>
      </c>
      <c r="AA35" s="442">
        <v>0</v>
      </c>
      <c r="AB35" s="442">
        <v>0</v>
      </c>
      <c r="AC35" s="442">
        <v>0</v>
      </c>
      <c r="AD35" s="442">
        <v>0</v>
      </c>
      <c r="AE35" s="442">
        <v>0</v>
      </c>
      <c r="AF35" s="442">
        <v>0</v>
      </c>
      <c r="AG35" s="442">
        <v>0</v>
      </c>
      <c r="AH35" s="442">
        <v>0</v>
      </c>
      <c r="AI35" s="442">
        <v>0</v>
      </c>
      <c r="AJ35" s="442">
        <v>0</v>
      </c>
      <c r="AK35" s="442">
        <v>0</v>
      </c>
      <c r="AL35" s="442">
        <v>0</v>
      </c>
      <c r="AM35" s="442">
        <v>0</v>
      </c>
      <c r="AN35" s="442">
        <v>0</v>
      </c>
      <c r="AO35" s="442">
        <v>0</v>
      </c>
      <c r="AP35" s="442">
        <v>0</v>
      </c>
      <c r="AQ35" s="442">
        <v>0</v>
      </c>
      <c r="AR35" s="442">
        <v>0</v>
      </c>
      <c r="AS35" s="442">
        <v>0</v>
      </c>
      <c r="AT35" s="442">
        <v>0</v>
      </c>
      <c r="AU35" s="442">
        <v>0</v>
      </c>
      <c r="AV35" s="442">
        <v>0</v>
      </c>
      <c r="AW35" s="442">
        <v>0</v>
      </c>
      <c r="AX35" s="442">
        <v>0</v>
      </c>
      <c r="AY35" s="442">
        <v>0</v>
      </c>
      <c r="AZ35" s="442">
        <v>0</v>
      </c>
      <c r="BA35" s="442">
        <v>0</v>
      </c>
      <c r="BB35" s="442">
        <v>0</v>
      </c>
      <c r="BC35" s="442">
        <v>0</v>
      </c>
      <c r="BD35" s="442">
        <v>0</v>
      </c>
      <c r="BE35" s="442">
        <v>0</v>
      </c>
      <c r="BF35" s="442">
        <v>0</v>
      </c>
      <c r="BG35" s="442">
        <v>0</v>
      </c>
      <c r="BH35" s="442">
        <v>0</v>
      </c>
      <c r="BI35" s="442">
        <v>0</v>
      </c>
      <c r="BJ35" s="442">
        <v>0</v>
      </c>
      <c r="BK35" s="442">
        <v>0</v>
      </c>
      <c r="BL35" s="442">
        <v>0</v>
      </c>
      <c r="BM35" s="442">
        <v>0</v>
      </c>
      <c r="BN35" s="442">
        <v>0</v>
      </c>
      <c r="BO35" s="442">
        <v>0</v>
      </c>
      <c r="BP35" s="442">
        <v>0</v>
      </c>
      <c r="BQ35" s="442">
        <v>0</v>
      </c>
      <c r="BR35" s="442">
        <v>0</v>
      </c>
      <c r="BS35" s="442">
        <v>0</v>
      </c>
      <c r="BT35" s="442">
        <v>0</v>
      </c>
      <c r="BU35" s="442">
        <v>0</v>
      </c>
      <c r="BV35" s="442">
        <v>0</v>
      </c>
      <c r="BW35" s="442">
        <v>0</v>
      </c>
      <c r="BX35" s="442">
        <v>0</v>
      </c>
      <c r="BY35" s="442">
        <v>0</v>
      </c>
      <c r="BZ35" s="442">
        <v>0</v>
      </c>
      <c r="CA35" s="442">
        <v>0</v>
      </c>
      <c r="CB35" s="442">
        <v>0</v>
      </c>
      <c r="CC35" s="442">
        <v>0</v>
      </c>
      <c r="CD35" s="442">
        <v>0</v>
      </c>
      <c r="CE35" s="442">
        <v>0</v>
      </c>
      <c r="CF35" s="442">
        <v>0</v>
      </c>
      <c r="CG35" s="442">
        <v>0</v>
      </c>
      <c r="CH35" s="442">
        <v>0</v>
      </c>
      <c r="CI35" s="442">
        <v>0</v>
      </c>
      <c r="CJ35" s="442">
        <v>0</v>
      </c>
      <c r="CK35" s="442">
        <v>0</v>
      </c>
      <c r="CL35" s="442">
        <v>0</v>
      </c>
      <c r="CM35" s="442">
        <v>0</v>
      </c>
      <c r="CN35" s="442">
        <v>0</v>
      </c>
      <c r="CO35" s="442">
        <v>0</v>
      </c>
      <c r="CP35" s="442">
        <v>0</v>
      </c>
      <c r="CQ35" s="442">
        <v>0</v>
      </c>
      <c r="CR35" s="442">
        <v>0</v>
      </c>
      <c r="CS35" s="442">
        <v>0</v>
      </c>
      <c r="CT35" s="442">
        <v>0</v>
      </c>
      <c r="CU35" s="442">
        <v>0</v>
      </c>
      <c r="CV35" s="442">
        <v>0</v>
      </c>
      <c r="CW35" s="442">
        <v>0</v>
      </c>
      <c r="CX35" s="442">
        <v>0</v>
      </c>
      <c r="CY35" s="442">
        <v>0</v>
      </c>
      <c r="CZ35" s="442">
        <v>0</v>
      </c>
      <c r="DA35" s="442">
        <v>0</v>
      </c>
      <c r="DB35" s="442">
        <v>0</v>
      </c>
      <c r="DC35" s="442">
        <v>0</v>
      </c>
      <c r="DD35" s="442">
        <v>0</v>
      </c>
      <c r="DE35" s="442">
        <v>0</v>
      </c>
      <c r="DF35" s="442">
        <v>0</v>
      </c>
      <c r="DG35" s="442">
        <v>0</v>
      </c>
      <c r="DH35" s="442">
        <v>0</v>
      </c>
      <c r="DI35" s="442">
        <v>0</v>
      </c>
      <c r="DJ35" s="442">
        <v>0</v>
      </c>
      <c r="DK35" s="442">
        <v>0</v>
      </c>
      <c r="DL35" s="442">
        <v>0</v>
      </c>
      <c r="DM35" s="442">
        <v>0</v>
      </c>
      <c r="DN35" s="437">
        <f t="shared" si="40"/>
        <v>0</v>
      </c>
      <c r="DO35" s="437">
        <f t="shared" si="41"/>
        <v>0</v>
      </c>
      <c r="DP35" s="437">
        <f t="shared" si="42"/>
        <v>0</v>
      </c>
      <c r="DQ35" s="437">
        <f t="shared" si="43"/>
        <v>0</v>
      </c>
      <c r="DR35" s="437">
        <f t="shared" si="44"/>
        <v>0</v>
      </c>
      <c r="DS35" s="437">
        <f t="shared" si="45"/>
        <v>0</v>
      </c>
      <c r="DT35" s="437">
        <f t="shared" si="46"/>
        <v>0</v>
      </c>
      <c r="DU35" s="442">
        <v>0</v>
      </c>
      <c r="DV35" s="442">
        <v>0</v>
      </c>
      <c r="DW35" s="442">
        <v>0</v>
      </c>
      <c r="DX35" s="442">
        <v>0</v>
      </c>
      <c r="DY35" s="442">
        <v>0</v>
      </c>
      <c r="DZ35" s="442">
        <v>0</v>
      </c>
      <c r="EA35" s="497">
        <v>0</v>
      </c>
      <c r="EB35" s="192" t="s">
        <v>98</v>
      </c>
    </row>
    <row r="36" spans="1:132" ht="51" x14ac:dyDescent="0.2">
      <c r="A36" s="232" t="s">
        <v>130</v>
      </c>
      <c r="B36" s="155" t="s">
        <v>131</v>
      </c>
      <c r="C36" s="282" t="s">
        <v>98</v>
      </c>
      <c r="D36" s="442">
        <v>0</v>
      </c>
      <c r="E36" s="442">
        <v>0</v>
      </c>
      <c r="F36" s="442">
        <v>0</v>
      </c>
      <c r="G36" s="442">
        <v>0</v>
      </c>
      <c r="H36" s="442">
        <v>0</v>
      </c>
      <c r="I36" s="442">
        <v>0</v>
      </c>
      <c r="J36" s="442">
        <v>0</v>
      </c>
      <c r="K36" s="442">
        <v>0</v>
      </c>
      <c r="L36" s="442">
        <v>0</v>
      </c>
      <c r="M36" s="442">
        <v>0</v>
      </c>
      <c r="N36" s="442">
        <v>0</v>
      </c>
      <c r="O36" s="442">
        <v>0</v>
      </c>
      <c r="P36" s="442">
        <v>0</v>
      </c>
      <c r="Q36" s="442">
        <v>0</v>
      </c>
      <c r="R36" s="442">
        <v>0</v>
      </c>
      <c r="S36" s="442">
        <v>0</v>
      </c>
      <c r="T36" s="442">
        <v>0</v>
      </c>
      <c r="U36" s="442">
        <v>0</v>
      </c>
      <c r="V36" s="442">
        <v>0</v>
      </c>
      <c r="W36" s="442">
        <v>0</v>
      </c>
      <c r="X36" s="442">
        <v>0</v>
      </c>
      <c r="Y36" s="442">
        <v>0</v>
      </c>
      <c r="Z36" s="442">
        <v>0</v>
      </c>
      <c r="AA36" s="442">
        <v>0</v>
      </c>
      <c r="AB36" s="442">
        <v>0</v>
      </c>
      <c r="AC36" s="442">
        <v>0</v>
      </c>
      <c r="AD36" s="442">
        <v>0</v>
      </c>
      <c r="AE36" s="442">
        <v>0</v>
      </c>
      <c r="AF36" s="442">
        <v>0</v>
      </c>
      <c r="AG36" s="442">
        <v>0</v>
      </c>
      <c r="AH36" s="442">
        <v>0</v>
      </c>
      <c r="AI36" s="442">
        <v>0</v>
      </c>
      <c r="AJ36" s="442">
        <v>0</v>
      </c>
      <c r="AK36" s="442">
        <v>0</v>
      </c>
      <c r="AL36" s="442">
        <v>0</v>
      </c>
      <c r="AM36" s="442">
        <v>0</v>
      </c>
      <c r="AN36" s="442">
        <v>0</v>
      </c>
      <c r="AO36" s="442">
        <v>0</v>
      </c>
      <c r="AP36" s="442">
        <v>0</v>
      </c>
      <c r="AQ36" s="442">
        <v>0</v>
      </c>
      <c r="AR36" s="442">
        <v>0</v>
      </c>
      <c r="AS36" s="442">
        <v>0</v>
      </c>
      <c r="AT36" s="442">
        <v>0</v>
      </c>
      <c r="AU36" s="442">
        <v>0</v>
      </c>
      <c r="AV36" s="442">
        <v>0</v>
      </c>
      <c r="AW36" s="442">
        <v>0</v>
      </c>
      <c r="AX36" s="442">
        <v>0</v>
      </c>
      <c r="AY36" s="442">
        <v>0</v>
      </c>
      <c r="AZ36" s="442">
        <v>0</v>
      </c>
      <c r="BA36" s="442">
        <v>0</v>
      </c>
      <c r="BB36" s="442">
        <v>0</v>
      </c>
      <c r="BC36" s="442">
        <v>0</v>
      </c>
      <c r="BD36" s="442">
        <v>0</v>
      </c>
      <c r="BE36" s="442">
        <v>0</v>
      </c>
      <c r="BF36" s="442">
        <v>0</v>
      </c>
      <c r="BG36" s="442">
        <v>0</v>
      </c>
      <c r="BH36" s="442">
        <v>0</v>
      </c>
      <c r="BI36" s="442">
        <v>0</v>
      </c>
      <c r="BJ36" s="442">
        <v>0</v>
      </c>
      <c r="BK36" s="442">
        <v>0</v>
      </c>
      <c r="BL36" s="442">
        <v>0</v>
      </c>
      <c r="BM36" s="442">
        <v>0</v>
      </c>
      <c r="BN36" s="442">
        <v>0</v>
      </c>
      <c r="BO36" s="442">
        <v>0</v>
      </c>
      <c r="BP36" s="442">
        <v>0</v>
      </c>
      <c r="BQ36" s="442">
        <v>0</v>
      </c>
      <c r="BR36" s="442">
        <v>0</v>
      </c>
      <c r="BS36" s="442">
        <v>0</v>
      </c>
      <c r="BT36" s="442">
        <v>0</v>
      </c>
      <c r="BU36" s="442">
        <v>0</v>
      </c>
      <c r="BV36" s="442">
        <v>0</v>
      </c>
      <c r="BW36" s="442">
        <v>0</v>
      </c>
      <c r="BX36" s="442">
        <v>0</v>
      </c>
      <c r="BY36" s="442">
        <v>0</v>
      </c>
      <c r="BZ36" s="442">
        <v>0</v>
      </c>
      <c r="CA36" s="442">
        <v>0</v>
      </c>
      <c r="CB36" s="442">
        <v>0</v>
      </c>
      <c r="CC36" s="442">
        <v>0</v>
      </c>
      <c r="CD36" s="442">
        <v>0</v>
      </c>
      <c r="CE36" s="442">
        <v>0</v>
      </c>
      <c r="CF36" s="442">
        <v>0</v>
      </c>
      <c r="CG36" s="442">
        <v>0</v>
      </c>
      <c r="CH36" s="442">
        <v>0</v>
      </c>
      <c r="CI36" s="442">
        <v>0</v>
      </c>
      <c r="CJ36" s="442">
        <v>0</v>
      </c>
      <c r="CK36" s="442">
        <v>0</v>
      </c>
      <c r="CL36" s="442">
        <v>0</v>
      </c>
      <c r="CM36" s="442">
        <v>0</v>
      </c>
      <c r="CN36" s="442">
        <v>0</v>
      </c>
      <c r="CO36" s="442">
        <v>0</v>
      </c>
      <c r="CP36" s="442">
        <v>0</v>
      </c>
      <c r="CQ36" s="442">
        <v>0</v>
      </c>
      <c r="CR36" s="442">
        <v>0</v>
      </c>
      <c r="CS36" s="442">
        <v>0</v>
      </c>
      <c r="CT36" s="442">
        <v>0</v>
      </c>
      <c r="CU36" s="442">
        <v>0</v>
      </c>
      <c r="CV36" s="442">
        <v>0</v>
      </c>
      <c r="CW36" s="442">
        <v>0</v>
      </c>
      <c r="CX36" s="442">
        <v>0</v>
      </c>
      <c r="CY36" s="442">
        <v>0</v>
      </c>
      <c r="CZ36" s="442">
        <v>0</v>
      </c>
      <c r="DA36" s="442">
        <v>0</v>
      </c>
      <c r="DB36" s="442">
        <v>0</v>
      </c>
      <c r="DC36" s="442">
        <v>0</v>
      </c>
      <c r="DD36" s="442">
        <v>0</v>
      </c>
      <c r="DE36" s="442">
        <v>0</v>
      </c>
      <c r="DF36" s="442">
        <v>0</v>
      </c>
      <c r="DG36" s="442">
        <v>0</v>
      </c>
      <c r="DH36" s="442">
        <v>0</v>
      </c>
      <c r="DI36" s="442">
        <v>0</v>
      </c>
      <c r="DJ36" s="442">
        <v>0</v>
      </c>
      <c r="DK36" s="442">
        <v>0</v>
      </c>
      <c r="DL36" s="442">
        <v>0</v>
      </c>
      <c r="DM36" s="442">
        <v>0</v>
      </c>
      <c r="DN36" s="437">
        <f t="shared" si="40"/>
        <v>0</v>
      </c>
      <c r="DO36" s="437">
        <f t="shared" si="41"/>
        <v>0</v>
      </c>
      <c r="DP36" s="437">
        <f t="shared" si="42"/>
        <v>0</v>
      </c>
      <c r="DQ36" s="437">
        <f t="shared" si="43"/>
        <v>0</v>
      </c>
      <c r="DR36" s="437">
        <f t="shared" si="44"/>
        <v>0</v>
      </c>
      <c r="DS36" s="437">
        <f t="shared" si="45"/>
        <v>0</v>
      </c>
      <c r="DT36" s="437">
        <f t="shared" si="46"/>
        <v>0</v>
      </c>
      <c r="DU36" s="442">
        <v>0</v>
      </c>
      <c r="DV36" s="442">
        <v>0</v>
      </c>
      <c r="DW36" s="442">
        <v>0</v>
      </c>
      <c r="DX36" s="442">
        <v>0</v>
      </c>
      <c r="DY36" s="442">
        <v>0</v>
      </c>
      <c r="DZ36" s="442">
        <v>0</v>
      </c>
      <c r="EA36" s="497">
        <v>0</v>
      </c>
      <c r="EB36" s="192" t="s">
        <v>98</v>
      </c>
    </row>
    <row r="37" spans="1:132" ht="38.25" x14ac:dyDescent="0.2">
      <c r="A37" s="436" t="s">
        <v>132</v>
      </c>
      <c r="B37" s="155" t="s">
        <v>133</v>
      </c>
      <c r="C37" s="282" t="s">
        <v>98</v>
      </c>
      <c r="D37" s="442">
        <v>0</v>
      </c>
      <c r="E37" s="442">
        <v>0</v>
      </c>
      <c r="F37" s="442">
        <v>0</v>
      </c>
      <c r="G37" s="442">
        <v>0</v>
      </c>
      <c r="H37" s="442">
        <v>0</v>
      </c>
      <c r="I37" s="442">
        <v>0</v>
      </c>
      <c r="J37" s="442">
        <v>0</v>
      </c>
      <c r="K37" s="442">
        <v>0</v>
      </c>
      <c r="L37" s="442">
        <v>0</v>
      </c>
      <c r="M37" s="442">
        <v>0</v>
      </c>
      <c r="N37" s="442">
        <v>0</v>
      </c>
      <c r="O37" s="442">
        <v>0</v>
      </c>
      <c r="P37" s="442">
        <v>0</v>
      </c>
      <c r="Q37" s="442">
        <v>0</v>
      </c>
      <c r="R37" s="442">
        <v>0</v>
      </c>
      <c r="S37" s="442">
        <v>0</v>
      </c>
      <c r="T37" s="442">
        <v>0</v>
      </c>
      <c r="U37" s="442">
        <v>0</v>
      </c>
      <c r="V37" s="442">
        <v>0</v>
      </c>
      <c r="W37" s="442">
        <v>0</v>
      </c>
      <c r="X37" s="442">
        <v>0</v>
      </c>
      <c r="Y37" s="442">
        <v>0</v>
      </c>
      <c r="Z37" s="442">
        <v>0</v>
      </c>
      <c r="AA37" s="442">
        <v>0</v>
      </c>
      <c r="AB37" s="442">
        <v>0</v>
      </c>
      <c r="AC37" s="442">
        <v>0</v>
      </c>
      <c r="AD37" s="442">
        <v>0</v>
      </c>
      <c r="AE37" s="442">
        <v>0</v>
      </c>
      <c r="AF37" s="442">
        <v>0</v>
      </c>
      <c r="AG37" s="442">
        <v>0</v>
      </c>
      <c r="AH37" s="442">
        <v>0</v>
      </c>
      <c r="AI37" s="442">
        <v>0</v>
      </c>
      <c r="AJ37" s="442">
        <v>0</v>
      </c>
      <c r="AK37" s="442">
        <v>0</v>
      </c>
      <c r="AL37" s="442">
        <v>0</v>
      </c>
      <c r="AM37" s="442">
        <v>0</v>
      </c>
      <c r="AN37" s="442">
        <v>0</v>
      </c>
      <c r="AO37" s="442">
        <v>0</v>
      </c>
      <c r="AP37" s="442">
        <v>0</v>
      </c>
      <c r="AQ37" s="442">
        <v>0</v>
      </c>
      <c r="AR37" s="442">
        <v>0</v>
      </c>
      <c r="AS37" s="442">
        <v>0</v>
      </c>
      <c r="AT37" s="442">
        <v>0</v>
      </c>
      <c r="AU37" s="442">
        <v>0</v>
      </c>
      <c r="AV37" s="442">
        <v>0</v>
      </c>
      <c r="AW37" s="442">
        <v>0</v>
      </c>
      <c r="AX37" s="442">
        <v>0</v>
      </c>
      <c r="AY37" s="442">
        <v>0</v>
      </c>
      <c r="AZ37" s="442">
        <v>0</v>
      </c>
      <c r="BA37" s="442">
        <v>0</v>
      </c>
      <c r="BB37" s="442">
        <v>0</v>
      </c>
      <c r="BC37" s="442">
        <v>0</v>
      </c>
      <c r="BD37" s="442">
        <v>0</v>
      </c>
      <c r="BE37" s="442">
        <v>0</v>
      </c>
      <c r="BF37" s="442">
        <v>0</v>
      </c>
      <c r="BG37" s="442">
        <v>0</v>
      </c>
      <c r="BH37" s="442">
        <v>0</v>
      </c>
      <c r="BI37" s="442">
        <v>0</v>
      </c>
      <c r="BJ37" s="442">
        <v>0</v>
      </c>
      <c r="BK37" s="442">
        <v>0</v>
      </c>
      <c r="BL37" s="442">
        <v>0</v>
      </c>
      <c r="BM37" s="442">
        <v>0</v>
      </c>
      <c r="BN37" s="442">
        <v>0</v>
      </c>
      <c r="BO37" s="442">
        <v>0</v>
      </c>
      <c r="BP37" s="442">
        <v>0</v>
      </c>
      <c r="BQ37" s="442">
        <v>0</v>
      </c>
      <c r="BR37" s="442">
        <v>0</v>
      </c>
      <c r="BS37" s="442">
        <v>0</v>
      </c>
      <c r="BT37" s="442">
        <v>0</v>
      </c>
      <c r="BU37" s="442">
        <v>0</v>
      </c>
      <c r="BV37" s="442">
        <v>0</v>
      </c>
      <c r="BW37" s="442">
        <v>0</v>
      </c>
      <c r="BX37" s="442">
        <v>0</v>
      </c>
      <c r="BY37" s="442">
        <v>0</v>
      </c>
      <c r="BZ37" s="442">
        <v>0</v>
      </c>
      <c r="CA37" s="442">
        <v>0</v>
      </c>
      <c r="CB37" s="442">
        <v>0</v>
      </c>
      <c r="CC37" s="442">
        <v>0</v>
      </c>
      <c r="CD37" s="442">
        <v>0</v>
      </c>
      <c r="CE37" s="442">
        <v>0</v>
      </c>
      <c r="CF37" s="442">
        <v>0</v>
      </c>
      <c r="CG37" s="442">
        <v>0</v>
      </c>
      <c r="CH37" s="442">
        <v>0</v>
      </c>
      <c r="CI37" s="442">
        <v>0</v>
      </c>
      <c r="CJ37" s="442">
        <v>0</v>
      </c>
      <c r="CK37" s="442">
        <v>0</v>
      </c>
      <c r="CL37" s="442">
        <v>0</v>
      </c>
      <c r="CM37" s="442">
        <v>0</v>
      </c>
      <c r="CN37" s="442">
        <v>0</v>
      </c>
      <c r="CO37" s="442">
        <v>0</v>
      </c>
      <c r="CP37" s="442">
        <v>0</v>
      </c>
      <c r="CQ37" s="442">
        <v>0</v>
      </c>
      <c r="CR37" s="442">
        <v>0</v>
      </c>
      <c r="CS37" s="442">
        <v>0</v>
      </c>
      <c r="CT37" s="442">
        <v>0</v>
      </c>
      <c r="CU37" s="442">
        <v>0</v>
      </c>
      <c r="CV37" s="442">
        <v>0</v>
      </c>
      <c r="CW37" s="442">
        <v>0</v>
      </c>
      <c r="CX37" s="442">
        <v>0</v>
      </c>
      <c r="CY37" s="442">
        <v>0</v>
      </c>
      <c r="CZ37" s="442">
        <v>0</v>
      </c>
      <c r="DA37" s="442">
        <v>0</v>
      </c>
      <c r="DB37" s="442">
        <v>0</v>
      </c>
      <c r="DC37" s="442">
        <v>0</v>
      </c>
      <c r="DD37" s="442">
        <v>0</v>
      </c>
      <c r="DE37" s="442">
        <v>0</v>
      </c>
      <c r="DF37" s="442">
        <v>0</v>
      </c>
      <c r="DG37" s="442">
        <v>0</v>
      </c>
      <c r="DH37" s="442">
        <v>0</v>
      </c>
      <c r="DI37" s="442">
        <v>0</v>
      </c>
      <c r="DJ37" s="442">
        <v>0</v>
      </c>
      <c r="DK37" s="442">
        <v>0</v>
      </c>
      <c r="DL37" s="442">
        <v>0</v>
      </c>
      <c r="DM37" s="442">
        <v>0</v>
      </c>
      <c r="DN37" s="437">
        <f t="shared" si="40"/>
        <v>0</v>
      </c>
      <c r="DO37" s="437">
        <f t="shared" si="41"/>
        <v>0</v>
      </c>
      <c r="DP37" s="437">
        <f t="shared" si="42"/>
        <v>0</v>
      </c>
      <c r="DQ37" s="437">
        <f t="shared" si="43"/>
        <v>0</v>
      </c>
      <c r="DR37" s="437">
        <f t="shared" si="44"/>
        <v>0</v>
      </c>
      <c r="DS37" s="437">
        <f t="shared" si="45"/>
        <v>0</v>
      </c>
      <c r="DT37" s="437">
        <f t="shared" si="46"/>
        <v>0</v>
      </c>
      <c r="DU37" s="442">
        <v>0</v>
      </c>
      <c r="DV37" s="442">
        <v>0</v>
      </c>
      <c r="DW37" s="442">
        <v>0</v>
      </c>
      <c r="DX37" s="442">
        <v>0</v>
      </c>
      <c r="DY37" s="442">
        <v>0</v>
      </c>
      <c r="DZ37" s="442">
        <v>0</v>
      </c>
      <c r="EA37" s="497">
        <v>0</v>
      </c>
      <c r="EB37" s="192" t="s">
        <v>98</v>
      </c>
    </row>
    <row r="38" spans="1:132" ht="102" x14ac:dyDescent="0.2">
      <c r="A38" s="436" t="s">
        <v>132</v>
      </c>
      <c r="B38" s="155" t="s">
        <v>134</v>
      </c>
      <c r="C38" s="282" t="s">
        <v>98</v>
      </c>
      <c r="D38" s="442">
        <v>0</v>
      </c>
      <c r="E38" s="442">
        <v>0</v>
      </c>
      <c r="F38" s="442">
        <v>0</v>
      </c>
      <c r="G38" s="442">
        <v>0</v>
      </c>
      <c r="H38" s="442">
        <v>0</v>
      </c>
      <c r="I38" s="442">
        <v>0</v>
      </c>
      <c r="J38" s="442">
        <v>0</v>
      </c>
      <c r="K38" s="442">
        <v>0</v>
      </c>
      <c r="L38" s="442">
        <v>0</v>
      </c>
      <c r="M38" s="442">
        <v>0</v>
      </c>
      <c r="N38" s="442">
        <v>0</v>
      </c>
      <c r="O38" s="442">
        <v>0</v>
      </c>
      <c r="P38" s="442">
        <v>0</v>
      </c>
      <c r="Q38" s="442">
        <v>0</v>
      </c>
      <c r="R38" s="442">
        <v>0</v>
      </c>
      <c r="S38" s="442">
        <v>0</v>
      </c>
      <c r="T38" s="442">
        <v>0</v>
      </c>
      <c r="U38" s="442">
        <v>0</v>
      </c>
      <c r="V38" s="442">
        <v>0</v>
      </c>
      <c r="W38" s="442">
        <v>0</v>
      </c>
      <c r="X38" s="442">
        <v>0</v>
      </c>
      <c r="Y38" s="442">
        <v>0</v>
      </c>
      <c r="Z38" s="442">
        <v>0</v>
      </c>
      <c r="AA38" s="442">
        <v>0</v>
      </c>
      <c r="AB38" s="442">
        <v>0</v>
      </c>
      <c r="AC38" s="442">
        <v>0</v>
      </c>
      <c r="AD38" s="442">
        <v>0</v>
      </c>
      <c r="AE38" s="442">
        <v>0</v>
      </c>
      <c r="AF38" s="442">
        <v>0</v>
      </c>
      <c r="AG38" s="442">
        <v>0</v>
      </c>
      <c r="AH38" s="442">
        <v>0</v>
      </c>
      <c r="AI38" s="442">
        <v>0</v>
      </c>
      <c r="AJ38" s="442">
        <v>0</v>
      </c>
      <c r="AK38" s="442">
        <v>0</v>
      </c>
      <c r="AL38" s="442">
        <v>0</v>
      </c>
      <c r="AM38" s="442">
        <v>0</v>
      </c>
      <c r="AN38" s="442">
        <v>0</v>
      </c>
      <c r="AO38" s="442">
        <v>0</v>
      </c>
      <c r="AP38" s="442">
        <v>0</v>
      </c>
      <c r="AQ38" s="442">
        <v>0</v>
      </c>
      <c r="AR38" s="442">
        <v>0</v>
      </c>
      <c r="AS38" s="442">
        <v>0</v>
      </c>
      <c r="AT38" s="442">
        <v>0</v>
      </c>
      <c r="AU38" s="442">
        <v>0</v>
      </c>
      <c r="AV38" s="442">
        <v>0</v>
      </c>
      <c r="AW38" s="442">
        <v>0</v>
      </c>
      <c r="AX38" s="442">
        <v>0</v>
      </c>
      <c r="AY38" s="442">
        <v>0</v>
      </c>
      <c r="AZ38" s="442">
        <v>0</v>
      </c>
      <c r="BA38" s="442">
        <v>0</v>
      </c>
      <c r="BB38" s="442">
        <v>0</v>
      </c>
      <c r="BC38" s="442">
        <v>0</v>
      </c>
      <c r="BD38" s="442">
        <v>0</v>
      </c>
      <c r="BE38" s="442">
        <v>0</v>
      </c>
      <c r="BF38" s="442">
        <v>0</v>
      </c>
      <c r="BG38" s="442">
        <v>0</v>
      </c>
      <c r="BH38" s="442">
        <v>0</v>
      </c>
      <c r="BI38" s="442">
        <v>0</v>
      </c>
      <c r="BJ38" s="442">
        <v>0</v>
      </c>
      <c r="BK38" s="442">
        <v>0</v>
      </c>
      <c r="BL38" s="442">
        <v>0</v>
      </c>
      <c r="BM38" s="442">
        <v>0</v>
      </c>
      <c r="BN38" s="442">
        <v>0</v>
      </c>
      <c r="BO38" s="442">
        <v>0</v>
      </c>
      <c r="BP38" s="442">
        <v>0</v>
      </c>
      <c r="BQ38" s="442">
        <v>0</v>
      </c>
      <c r="BR38" s="442">
        <v>0</v>
      </c>
      <c r="BS38" s="442">
        <v>0</v>
      </c>
      <c r="BT38" s="442">
        <v>0</v>
      </c>
      <c r="BU38" s="442">
        <v>0</v>
      </c>
      <c r="BV38" s="442">
        <v>0</v>
      </c>
      <c r="BW38" s="442">
        <v>0</v>
      </c>
      <c r="BX38" s="442">
        <v>0</v>
      </c>
      <c r="BY38" s="442">
        <v>0</v>
      </c>
      <c r="BZ38" s="442">
        <v>0</v>
      </c>
      <c r="CA38" s="442">
        <v>0</v>
      </c>
      <c r="CB38" s="442">
        <v>0</v>
      </c>
      <c r="CC38" s="442">
        <v>0</v>
      </c>
      <c r="CD38" s="442">
        <v>0</v>
      </c>
      <c r="CE38" s="442">
        <v>0</v>
      </c>
      <c r="CF38" s="442">
        <v>0</v>
      </c>
      <c r="CG38" s="442">
        <v>0</v>
      </c>
      <c r="CH38" s="442">
        <v>0</v>
      </c>
      <c r="CI38" s="442">
        <v>0</v>
      </c>
      <c r="CJ38" s="442">
        <v>0</v>
      </c>
      <c r="CK38" s="442">
        <v>0</v>
      </c>
      <c r="CL38" s="442">
        <v>0</v>
      </c>
      <c r="CM38" s="442">
        <v>0</v>
      </c>
      <c r="CN38" s="442">
        <v>0</v>
      </c>
      <c r="CO38" s="442">
        <v>0</v>
      </c>
      <c r="CP38" s="442">
        <v>0</v>
      </c>
      <c r="CQ38" s="442">
        <v>0</v>
      </c>
      <c r="CR38" s="442">
        <v>0</v>
      </c>
      <c r="CS38" s="442">
        <v>0</v>
      </c>
      <c r="CT38" s="442">
        <v>0</v>
      </c>
      <c r="CU38" s="442">
        <v>0</v>
      </c>
      <c r="CV38" s="442">
        <v>0</v>
      </c>
      <c r="CW38" s="442">
        <v>0</v>
      </c>
      <c r="CX38" s="442">
        <v>0</v>
      </c>
      <c r="CY38" s="442">
        <v>0</v>
      </c>
      <c r="CZ38" s="442">
        <v>0</v>
      </c>
      <c r="DA38" s="442">
        <v>0</v>
      </c>
      <c r="DB38" s="442">
        <v>0</v>
      </c>
      <c r="DC38" s="442">
        <v>0</v>
      </c>
      <c r="DD38" s="442">
        <v>0</v>
      </c>
      <c r="DE38" s="442">
        <v>0</v>
      </c>
      <c r="DF38" s="442">
        <v>0</v>
      </c>
      <c r="DG38" s="442">
        <v>0</v>
      </c>
      <c r="DH38" s="442">
        <v>0</v>
      </c>
      <c r="DI38" s="442">
        <v>0</v>
      </c>
      <c r="DJ38" s="442">
        <v>0</v>
      </c>
      <c r="DK38" s="442">
        <v>0</v>
      </c>
      <c r="DL38" s="442">
        <v>0</v>
      </c>
      <c r="DM38" s="442">
        <v>0</v>
      </c>
      <c r="DN38" s="437">
        <f t="shared" si="40"/>
        <v>0</v>
      </c>
      <c r="DO38" s="437">
        <f t="shared" si="41"/>
        <v>0</v>
      </c>
      <c r="DP38" s="437">
        <f t="shared" si="42"/>
        <v>0</v>
      </c>
      <c r="DQ38" s="437">
        <f t="shared" si="43"/>
        <v>0</v>
      </c>
      <c r="DR38" s="437">
        <f t="shared" si="44"/>
        <v>0</v>
      </c>
      <c r="DS38" s="437">
        <f t="shared" si="45"/>
        <v>0</v>
      </c>
      <c r="DT38" s="437">
        <f t="shared" si="46"/>
        <v>0</v>
      </c>
      <c r="DU38" s="442">
        <v>0</v>
      </c>
      <c r="DV38" s="442">
        <v>0</v>
      </c>
      <c r="DW38" s="442">
        <v>0</v>
      </c>
      <c r="DX38" s="442">
        <v>0</v>
      </c>
      <c r="DY38" s="442">
        <v>0</v>
      </c>
      <c r="DZ38" s="442">
        <v>0</v>
      </c>
      <c r="EA38" s="497">
        <v>0</v>
      </c>
      <c r="EB38" s="192" t="s">
        <v>98</v>
      </c>
    </row>
    <row r="39" spans="1:132" ht="89.25" x14ac:dyDescent="0.2">
      <c r="A39" s="436" t="s">
        <v>132</v>
      </c>
      <c r="B39" s="155" t="s">
        <v>135</v>
      </c>
      <c r="C39" s="282" t="s">
        <v>98</v>
      </c>
      <c r="D39" s="442">
        <v>0</v>
      </c>
      <c r="E39" s="442">
        <v>0</v>
      </c>
      <c r="F39" s="442">
        <v>0</v>
      </c>
      <c r="G39" s="442">
        <v>0</v>
      </c>
      <c r="H39" s="442">
        <v>0</v>
      </c>
      <c r="I39" s="442">
        <v>0</v>
      </c>
      <c r="J39" s="442">
        <v>0</v>
      </c>
      <c r="K39" s="442">
        <v>0</v>
      </c>
      <c r="L39" s="442">
        <v>0</v>
      </c>
      <c r="M39" s="442">
        <v>0</v>
      </c>
      <c r="N39" s="442">
        <v>0</v>
      </c>
      <c r="O39" s="442">
        <v>0</v>
      </c>
      <c r="P39" s="442">
        <v>0</v>
      </c>
      <c r="Q39" s="442">
        <v>0</v>
      </c>
      <c r="R39" s="442">
        <v>0</v>
      </c>
      <c r="S39" s="442">
        <v>0</v>
      </c>
      <c r="T39" s="442">
        <v>0</v>
      </c>
      <c r="U39" s="442">
        <v>0</v>
      </c>
      <c r="V39" s="442">
        <v>0</v>
      </c>
      <c r="W39" s="442">
        <v>0</v>
      </c>
      <c r="X39" s="442">
        <v>0</v>
      </c>
      <c r="Y39" s="442">
        <v>0</v>
      </c>
      <c r="Z39" s="442">
        <v>0</v>
      </c>
      <c r="AA39" s="442">
        <v>0</v>
      </c>
      <c r="AB39" s="442">
        <v>0</v>
      </c>
      <c r="AC39" s="442">
        <v>0</v>
      </c>
      <c r="AD39" s="442">
        <v>0</v>
      </c>
      <c r="AE39" s="442">
        <v>0</v>
      </c>
      <c r="AF39" s="442">
        <v>0</v>
      </c>
      <c r="AG39" s="442">
        <v>0</v>
      </c>
      <c r="AH39" s="442">
        <v>0</v>
      </c>
      <c r="AI39" s="442">
        <v>0</v>
      </c>
      <c r="AJ39" s="442">
        <v>0</v>
      </c>
      <c r="AK39" s="442">
        <v>0</v>
      </c>
      <c r="AL39" s="442">
        <v>0</v>
      </c>
      <c r="AM39" s="442">
        <v>0</v>
      </c>
      <c r="AN39" s="442">
        <v>0</v>
      </c>
      <c r="AO39" s="442">
        <v>0</v>
      </c>
      <c r="AP39" s="442">
        <v>0</v>
      </c>
      <c r="AQ39" s="442">
        <v>0</v>
      </c>
      <c r="AR39" s="442">
        <v>0</v>
      </c>
      <c r="AS39" s="442">
        <v>0</v>
      </c>
      <c r="AT39" s="442">
        <v>0</v>
      </c>
      <c r="AU39" s="442">
        <v>0</v>
      </c>
      <c r="AV39" s="442">
        <v>0</v>
      </c>
      <c r="AW39" s="442">
        <v>0</v>
      </c>
      <c r="AX39" s="442">
        <v>0</v>
      </c>
      <c r="AY39" s="442">
        <v>0</v>
      </c>
      <c r="AZ39" s="442">
        <v>0</v>
      </c>
      <c r="BA39" s="442">
        <v>0</v>
      </c>
      <c r="BB39" s="442">
        <v>0</v>
      </c>
      <c r="BC39" s="442">
        <v>0</v>
      </c>
      <c r="BD39" s="442">
        <v>0</v>
      </c>
      <c r="BE39" s="442">
        <v>0</v>
      </c>
      <c r="BF39" s="442">
        <v>0</v>
      </c>
      <c r="BG39" s="442">
        <v>0</v>
      </c>
      <c r="BH39" s="442">
        <v>0</v>
      </c>
      <c r="BI39" s="442">
        <v>0</v>
      </c>
      <c r="BJ39" s="442">
        <v>0</v>
      </c>
      <c r="BK39" s="442">
        <v>0</v>
      </c>
      <c r="BL39" s="442">
        <v>0</v>
      </c>
      <c r="BM39" s="442">
        <v>0</v>
      </c>
      <c r="BN39" s="442">
        <v>0</v>
      </c>
      <c r="BO39" s="442">
        <v>0</v>
      </c>
      <c r="BP39" s="442">
        <v>0</v>
      </c>
      <c r="BQ39" s="442">
        <v>0</v>
      </c>
      <c r="BR39" s="442">
        <v>0</v>
      </c>
      <c r="BS39" s="442">
        <v>0</v>
      </c>
      <c r="BT39" s="442">
        <v>0</v>
      </c>
      <c r="BU39" s="442">
        <v>0</v>
      </c>
      <c r="BV39" s="442">
        <v>0</v>
      </c>
      <c r="BW39" s="442">
        <v>0</v>
      </c>
      <c r="BX39" s="442">
        <v>0</v>
      </c>
      <c r="BY39" s="442">
        <v>0</v>
      </c>
      <c r="BZ39" s="442">
        <v>0</v>
      </c>
      <c r="CA39" s="442">
        <v>0</v>
      </c>
      <c r="CB39" s="442">
        <v>0</v>
      </c>
      <c r="CC39" s="442">
        <v>0</v>
      </c>
      <c r="CD39" s="442">
        <v>0</v>
      </c>
      <c r="CE39" s="442">
        <v>0</v>
      </c>
      <c r="CF39" s="442">
        <v>0</v>
      </c>
      <c r="CG39" s="442">
        <v>0</v>
      </c>
      <c r="CH39" s="442">
        <v>0</v>
      </c>
      <c r="CI39" s="442">
        <v>0</v>
      </c>
      <c r="CJ39" s="442">
        <v>0</v>
      </c>
      <c r="CK39" s="442">
        <v>0</v>
      </c>
      <c r="CL39" s="442">
        <v>0</v>
      </c>
      <c r="CM39" s="442">
        <v>0</v>
      </c>
      <c r="CN39" s="442">
        <v>0</v>
      </c>
      <c r="CO39" s="442">
        <v>0</v>
      </c>
      <c r="CP39" s="442">
        <v>0</v>
      </c>
      <c r="CQ39" s="442">
        <v>0</v>
      </c>
      <c r="CR39" s="442">
        <v>0</v>
      </c>
      <c r="CS39" s="442">
        <v>0</v>
      </c>
      <c r="CT39" s="442">
        <v>0</v>
      </c>
      <c r="CU39" s="442">
        <v>0</v>
      </c>
      <c r="CV39" s="442">
        <v>0</v>
      </c>
      <c r="CW39" s="442">
        <v>0</v>
      </c>
      <c r="CX39" s="442">
        <v>0</v>
      </c>
      <c r="CY39" s="442">
        <v>0</v>
      </c>
      <c r="CZ39" s="442">
        <v>0</v>
      </c>
      <c r="DA39" s="442">
        <v>0</v>
      </c>
      <c r="DB39" s="442">
        <v>0</v>
      </c>
      <c r="DC39" s="442">
        <v>0</v>
      </c>
      <c r="DD39" s="442">
        <v>0</v>
      </c>
      <c r="DE39" s="442">
        <v>0</v>
      </c>
      <c r="DF39" s="442">
        <v>0</v>
      </c>
      <c r="DG39" s="442">
        <v>0</v>
      </c>
      <c r="DH39" s="442">
        <v>0</v>
      </c>
      <c r="DI39" s="442">
        <v>0</v>
      </c>
      <c r="DJ39" s="442">
        <v>0</v>
      </c>
      <c r="DK39" s="442">
        <v>0</v>
      </c>
      <c r="DL39" s="442">
        <v>0</v>
      </c>
      <c r="DM39" s="442">
        <v>0</v>
      </c>
      <c r="DN39" s="437">
        <f t="shared" si="40"/>
        <v>0</v>
      </c>
      <c r="DO39" s="437">
        <f t="shared" si="41"/>
        <v>0</v>
      </c>
      <c r="DP39" s="437">
        <f t="shared" si="42"/>
        <v>0</v>
      </c>
      <c r="DQ39" s="437">
        <f t="shared" si="43"/>
        <v>0</v>
      </c>
      <c r="DR39" s="437">
        <f t="shared" si="44"/>
        <v>0</v>
      </c>
      <c r="DS39" s="437">
        <f t="shared" si="45"/>
        <v>0</v>
      </c>
      <c r="DT39" s="437">
        <f t="shared" si="46"/>
        <v>0</v>
      </c>
      <c r="DU39" s="442">
        <v>0</v>
      </c>
      <c r="DV39" s="442">
        <v>0</v>
      </c>
      <c r="DW39" s="442">
        <v>0</v>
      </c>
      <c r="DX39" s="442">
        <v>0</v>
      </c>
      <c r="DY39" s="442">
        <v>0</v>
      </c>
      <c r="DZ39" s="442">
        <v>0</v>
      </c>
      <c r="EA39" s="497">
        <v>0</v>
      </c>
      <c r="EB39" s="192" t="s">
        <v>98</v>
      </c>
    </row>
    <row r="40" spans="1:132" ht="89.25" x14ac:dyDescent="0.2">
      <c r="A40" s="436" t="s">
        <v>132</v>
      </c>
      <c r="B40" s="155" t="s">
        <v>136</v>
      </c>
      <c r="C40" s="282" t="s">
        <v>98</v>
      </c>
      <c r="D40" s="442">
        <v>0</v>
      </c>
      <c r="E40" s="442">
        <v>0</v>
      </c>
      <c r="F40" s="442">
        <v>0</v>
      </c>
      <c r="G40" s="442">
        <v>0</v>
      </c>
      <c r="H40" s="442">
        <v>0</v>
      </c>
      <c r="I40" s="442">
        <v>0</v>
      </c>
      <c r="J40" s="442">
        <v>0</v>
      </c>
      <c r="K40" s="442">
        <v>0</v>
      </c>
      <c r="L40" s="442">
        <v>0</v>
      </c>
      <c r="M40" s="442">
        <v>0</v>
      </c>
      <c r="N40" s="442">
        <v>0</v>
      </c>
      <c r="O40" s="442">
        <v>0</v>
      </c>
      <c r="P40" s="442">
        <v>0</v>
      </c>
      <c r="Q40" s="442">
        <v>0</v>
      </c>
      <c r="R40" s="442">
        <v>0</v>
      </c>
      <c r="S40" s="442">
        <v>0</v>
      </c>
      <c r="T40" s="442">
        <v>0</v>
      </c>
      <c r="U40" s="442">
        <v>0</v>
      </c>
      <c r="V40" s="442">
        <v>0</v>
      </c>
      <c r="W40" s="442">
        <v>0</v>
      </c>
      <c r="X40" s="442">
        <v>0</v>
      </c>
      <c r="Y40" s="442">
        <v>0</v>
      </c>
      <c r="Z40" s="442">
        <v>0</v>
      </c>
      <c r="AA40" s="442">
        <v>0</v>
      </c>
      <c r="AB40" s="442">
        <v>0</v>
      </c>
      <c r="AC40" s="442">
        <v>0</v>
      </c>
      <c r="AD40" s="442">
        <v>0</v>
      </c>
      <c r="AE40" s="442">
        <v>0</v>
      </c>
      <c r="AF40" s="442">
        <v>0</v>
      </c>
      <c r="AG40" s="442">
        <v>0</v>
      </c>
      <c r="AH40" s="442">
        <v>0</v>
      </c>
      <c r="AI40" s="442">
        <v>0</v>
      </c>
      <c r="AJ40" s="442">
        <v>0</v>
      </c>
      <c r="AK40" s="442">
        <v>0</v>
      </c>
      <c r="AL40" s="442">
        <v>0</v>
      </c>
      <c r="AM40" s="442">
        <v>0</v>
      </c>
      <c r="AN40" s="442">
        <v>0</v>
      </c>
      <c r="AO40" s="442">
        <v>0</v>
      </c>
      <c r="AP40" s="442">
        <v>0</v>
      </c>
      <c r="AQ40" s="442">
        <v>0</v>
      </c>
      <c r="AR40" s="442">
        <v>0</v>
      </c>
      <c r="AS40" s="442">
        <v>0</v>
      </c>
      <c r="AT40" s="442">
        <v>0</v>
      </c>
      <c r="AU40" s="442">
        <v>0</v>
      </c>
      <c r="AV40" s="442">
        <v>0</v>
      </c>
      <c r="AW40" s="442">
        <v>0</v>
      </c>
      <c r="AX40" s="442">
        <v>0</v>
      </c>
      <c r="AY40" s="442">
        <v>0</v>
      </c>
      <c r="AZ40" s="442">
        <v>0</v>
      </c>
      <c r="BA40" s="442">
        <v>0</v>
      </c>
      <c r="BB40" s="442">
        <v>0</v>
      </c>
      <c r="BC40" s="442">
        <v>0</v>
      </c>
      <c r="BD40" s="442">
        <v>0</v>
      </c>
      <c r="BE40" s="442">
        <v>0</v>
      </c>
      <c r="BF40" s="442">
        <v>0</v>
      </c>
      <c r="BG40" s="442">
        <v>0</v>
      </c>
      <c r="BH40" s="442">
        <v>0</v>
      </c>
      <c r="BI40" s="442">
        <v>0</v>
      </c>
      <c r="BJ40" s="442">
        <v>0</v>
      </c>
      <c r="BK40" s="442">
        <v>0</v>
      </c>
      <c r="BL40" s="442">
        <v>0</v>
      </c>
      <c r="BM40" s="442">
        <v>0</v>
      </c>
      <c r="BN40" s="442">
        <v>0</v>
      </c>
      <c r="BO40" s="442">
        <v>0</v>
      </c>
      <c r="BP40" s="442">
        <v>0</v>
      </c>
      <c r="BQ40" s="442">
        <v>0</v>
      </c>
      <c r="BR40" s="442">
        <v>0</v>
      </c>
      <c r="BS40" s="442">
        <v>0</v>
      </c>
      <c r="BT40" s="442">
        <v>0</v>
      </c>
      <c r="BU40" s="442">
        <v>0</v>
      </c>
      <c r="BV40" s="442">
        <v>0</v>
      </c>
      <c r="BW40" s="442">
        <v>0</v>
      </c>
      <c r="BX40" s="442">
        <v>0</v>
      </c>
      <c r="BY40" s="442">
        <v>0</v>
      </c>
      <c r="BZ40" s="442">
        <v>0</v>
      </c>
      <c r="CA40" s="442">
        <v>0</v>
      </c>
      <c r="CB40" s="442">
        <v>0</v>
      </c>
      <c r="CC40" s="442">
        <v>0</v>
      </c>
      <c r="CD40" s="442">
        <v>0</v>
      </c>
      <c r="CE40" s="442">
        <v>0</v>
      </c>
      <c r="CF40" s="442">
        <v>0</v>
      </c>
      <c r="CG40" s="442">
        <v>0</v>
      </c>
      <c r="CH40" s="442">
        <v>0</v>
      </c>
      <c r="CI40" s="442">
        <v>0</v>
      </c>
      <c r="CJ40" s="442">
        <v>0</v>
      </c>
      <c r="CK40" s="442">
        <v>0</v>
      </c>
      <c r="CL40" s="442">
        <v>0</v>
      </c>
      <c r="CM40" s="442">
        <v>0</v>
      </c>
      <c r="CN40" s="442">
        <v>0</v>
      </c>
      <c r="CO40" s="442">
        <v>0</v>
      </c>
      <c r="CP40" s="442">
        <v>0</v>
      </c>
      <c r="CQ40" s="442">
        <v>0</v>
      </c>
      <c r="CR40" s="442">
        <v>0</v>
      </c>
      <c r="CS40" s="442">
        <v>0</v>
      </c>
      <c r="CT40" s="442">
        <v>0</v>
      </c>
      <c r="CU40" s="442">
        <v>0</v>
      </c>
      <c r="CV40" s="442">
        <v>0</v>
      </c>
      <c r="CW40" s="442">
        <v>0</v>
      </c>
      <c r="CX40" s="442">
        <v>0</v>
      </c>
      <c r="CY40" s="442">
        <v>0</v>
      </c>
      <c r="CZ40" s="442">
        <v>0</v>
      </c>
      <c r="DA40" s="442">
        <v>0</v>
      </c>
      <c r="DB40" s="442">
        <v>0</v>
      </c>
      <c r="DC40" s="442">
        <v>0</v>
      </c>
      <c r="DD40" s="442">
        <v>0</v>
      </c>
      <c r="DE40" s="442">
        <v>0</v>
      </c>
      <c r="DF40" s="442">
        <v>0</v>
      </c>
      <c r="DG40" s="442">
        <v>0</v>
      </c>
      <c r="DH40" s="442">
        <v>0</v>
      </c>
      <c r="DI40" s="442">
        <v>0</v>
      </c>
      <c r="DJ40" s="442">
        <v>0</v>
      </c>
      <c r="DK40" s="442">
        <v>0</v>
      </c>
      <c r="DL40" s="442">
        <v>0</v>
      </c>
      <c r="DM40" s="442">
        <v>0</v>
      </c>
      <c r="DN40" s="437">
        <f t="shared" si="40"/>
        <v>0</v>
      </c>
      <c r="DO40" s="437">
        <f t="shared" si="41"/>
        <v>0</v>
      </c>
      <c r="DP40" s="437">
        <f t="shared" si="42"/>
        <v>0</v>
      </c>
      <c r="DQ40" s="437">
        <f t="shared" si="43"/>
        <v>0</v>
      </c>
      <c r="DR40" s="437">
        <f t="shared" si="44"/>
        <v>0</v>
      </c>
      <c r="DS40" s="437">
        <f t="shared" si="45"/>
        <v>0</v>
      </c>
      <c r="DT40" s="437">
        <f t="shared" si="46"/>
        <v>0</v>
      </c>
      <c r="DU40" s="442">
        <v>0</v>
      </c>
      <c r="DV40" s="442">
        <v>0</v>
      </c>
      <c r="DW40" s="442">
        <v>0</v>
      </c>
      <c r="DX40" s="442">
        <v>0</v>
      </c>
      <c r="DY40" s="442">
        <v>0</v>
      </c>
      <c r="DZ40" s="442">
        <v>0</v>
      </c>
      <c r="EA40" s="497">
        <v>0</v>
      </c>
      <c r="EB40" s="192" t="s">
        <v>98</v>
      </c>
    </row>
    <row r="41" spans="1:132" ht="38.25" x14ac:dyDescent="0.2">
      <c r="A41" s="436" t="s">
        <v>137</v>
      </c>
      <c r="B41" s="155" t="s">
        <v>133</v>
      </c>
      <c r="C41" s="282" t="s">
        <v>98</v>
      </c>
      <c r="D41" s="442">
        <v>0</v>
      </c>
      <c r="E41" s="442">
        <v>0</v>
      </c>
      <c r="F41" s="442">
        <v>0</v>
      </c>
      <c r="G41" s="442">
        <v>0</v>
      </c>
      <c r="H41" s="442">
        <v>0</v>
      </c>
      <c r="I41" s="442">
        <v>0</v>
      </c>
      <c r="J41" s="442">
        <v>0</v>
      </c>
      <c r="K41" s="442">
        <v>0</v>
      </c>
      <c r="L41" s="442">
        <v>0</v>
      </c>
      <c r="M41" s="442">
        <v>0</v>
      </c>
      <c r="N41" s="442">
        <v>0</v>
      </c>
      <c r="O41" s="442">
        <v>0</v>
      </c>
      <c r="P41" s="442">
        <v>0</v>
      </c>
      <c r="Q41" s="442">
        <v>0</v>
      </c>
      <c r="R41" s="442">
        <v>0</v>
      </c>
      <c r="S41" s="442">
        <v>0</v>
      </c>
      <c r="T41" s="442">
        <v>0</v>
      </c>
      <c r="U41" s="442">
        <v>0</v>
      </c>
      <c r="V41" s="442">
        <v>0</v>
      </c>
      <c r="W41" s="442">
        <v>0</v>
      </c>
      <c r="X41" s="442">
        <v>0</v>
      </c>
      <c r="Y41" s="442">
        <v>0</v>
      </c>
      <c r="Z41" s="442">
        <v>0</v>
      </c>
      <c r="AA41" s="442">
        <v>0</v>
      </c>
      <c r="AB41" s="442">
        <v>0</v>
      </c>
      <c r="AC41" s="442">
        <v>0</v>
      </c>
      <c r="AD41" s="442">
        <v>0</v>
      </c>
      <c r="AE41" s="442">
        <v>0</v>
      </c>
      <c r="AF41" s="442">
        <v>0</v>
      </c>
      <c r="AG41" s="442">
        <v>0</v>
      </c>
      <c r="AH41" s="442">
        <v>0</v>
      </c>
      <c r="AI41" s="442">
        <v>0</v>
      </c>
      <c r="AJ41" s="442">
        <v>0</v>
      </c>
      <c r="AK41" s="442">
        <v>0</v>
      </c>
      <c r="AL41" s="442">
        <v>0</v>
      </c>
      <c r="AM41" s="442">
        <v>0</v>
      </c>
      <c r="AN41" s="442">
        <v>0</v>
      </c>
      <c r="AO41" s="442">
        <v>0</v>
      </c>
      <c r="AP41" s="442">
        <v>0</v>
      </c>
      <c r="AQ41" s="442">
        <v>0</v>
      </c>
      <c r="AR41" s="442">
        <v>0</v>
      </c>
      <c r="AS41" s="442">
        <v>0</v>
      </c>
      <c r="AT41" s="442">
        <v>0</v>
      </c>
      <c r="AU41" s="442">
        <v>0</v>
      </c>
      <c r="AV41" s="442">
        <v>0</v>
      </c>
      <c r="AW41" s="442">
        <v>0</v>
      </c>
      <c r="AX41" s="442">
        <v>0</v>
      </c>
      <c r="AY41" s="442">
        <v>0</v>
      </c>
      <c r="AZ41" s="442">
        <v>0</v>
      </c>
      <c r="BA41" s="442">
        <v>0</v>
      </c>
      <c r="BB41" s="442">
        <v>0</v>
      </c>
      <c r="BC41" s="442">
        <v>0</v>
      </c>
      <c r="BD41" s="442">
        <v>0</v>
      </c>
      <c r="BE41" s="442">
        <v>0</v>
      </c>
      <c r="BF41" s="442">
        <v>0</v>
      </c>
      <c r="BG41" s="442">
        <v>0</v>
      </c>
      <c r="BH41" s="442">
        <v>0</v>
      </c>
      <c r="BI41" s="442">
        <v>0</v>
      </c>
      <c r="BJ41" s="442">
        <v>0</v>
      </c>
      <c r="BK41" s="442">
        <v>0</v>
      </c>
      <c r="BL41" s="442">
        <v>0</v>
      </c>
      <c r="BM41" s="442">
        <v>0</v>
      </c>
      <c r="BN41" s="442">
        <v>0</v>
      </c>
      <c r="BO41" s="442">
        <v>0</v>
      </c>
      <c r="BP41" s="442">
        <v>0</v>
      </c>
      <c r="BQ41" s="442">
        <v>0</v>
      </c>
      <c r="BR41" s="442">
        <v>0</v>
      </c>
      <c r="BS41" s="442">
        <v>0</v>
      </c>
      <c r="BT41" s="442">
        <v>0</v>
      </c>
      <c r="BU41" s="442">
        <v>0</v>
      </c>
      <c r="BV41" s="442">
        <v>0</v>
      </c>
      <c r="BW41" s="442">
        <v>0</v>
      </c>
      <c r="BX41" s="442">
        <v>0</v>
      </c>
      <c r="BY41" s="442">
        <v>0</v>
      </c>
      <c r="BZ41" s="442">
        <v>0</v>
      </c>
      <c r="CA41" s="442">
        <v>0</v>
      </c>
      <c r="CB41" s="442">
        <v>0</v>
      </c>
      <c r="CC41" s="442">
        <v>0</v>
      </c>
      <c r="CD41" s="442">
        <v>0</v>
      </c>
      <c r="CE41" s="442">
        <v>0</v>
      </c>
      <c r="CF41" s="442">
        <v>0</v>
      </c>
      <c r="CG41" s="442">
        <v>0</v>
      </c>
      <c r="CH41" s="442">
        <v>0</v>
      </c>
      <c r="CI41" s="442">
        <v>0</v>
      </c>
      <c r="CJ41" s="442">
        <v>0</v>
      </c>
      <c r="CK41" s="442">
        <v>0</v>
      </c>
      <c r="CL41" s="442">
        <v>0</v>
      </c>
      <c r="CM41" s="442">
        <v>0</v>
      </c>
      <c r="CN41" s="442">
        <v>0</v>
      </c>
      <c r="CO41" s="442">
        <v>0</v>
      </c>
      <c r="CP41" s="442">
        <v>0</v>
      </c>
      <c r="CQ41" s="442">
        <v>0</v>
      </c>
      <c r="CR41" s="442">
        <v>0</v>
      </c>
      <c r="CS41" s="442">
        <v>0</v>
      </c>
      <c r="CT41" s="442">
        <v>0</v>
      </c>
      <c r="CU41" s="442">
        <v>0</v>
      </c>
      <c r="CV41" s="442">
        <v>0</v>
      </c>
      <c r="CW41" s="442">
        <v>0</v>
      </c>
      <c r="CX41" s="442">
        <v>0</v>
      </c>
      <c r="CY41" s="442">
        <v>0</v>
      </c>
      <c r="CZ41" s="442">
        <v>0</v>
      </c>
      <c r="DA41" s="442">
        <v>0</v>
      </c>
      <c r="DB41" s="442">
        <v>0</v>
      </c>
      <c r="DC41" s="442">
        <v>0</v>
      </c>
      <c r="DD41" s="442">
        <v>0</v>
      </c>
      <c r="DE41" s="442">
        <v>0</v>
      </c>
      <c r="DF41" s="442">
        <v>0</v>
      </c>
      <c r="DG41" s="442">
        <v>0</v>
      </c>
      <c r="DH41" s="442">
        <v>0</v>
      </c>
      <c r="DI41" s="442">
        <v>0</v>
      </c>
      <c r="DJ41" s="442">
        <v>0</v>
      </c>
      <c r="DK41" s="442">
        <v>0</v>
      </c>
      <c r="DL41" s="442">
        <v>0</v>
      </c>
      <c r="DM41" s="442">
        <v>0</v>
      </c>
      <c r="DN41" s="437">
        <f t="shared" si="40"/>
        <v>0</v>
      </c>
      <c r="DO41" s="437">
        <f t="shared" si="41"/>
        <v>0</v>
      </c>
      <c r="DP41" s="437">
        <f t="shared" si="42"/>
        <v>0</v>
      </c>
      <c r="DQ41" s="437">
        <f t="shared" si="43"/>
        <v>0</v>
      </c>
      <c r="DR41" s="437">
        <f t="shared" si="44"/>
        <v>0</v>
      </c>
      <c r="DS41" s="437">
        <f t="shared" si="45"/>
        <v>0</v>
      </c>
      <c r="DT41" s="437">
        <f t="shared" si="46"/>
        <v>0</v>
      </c>
      <c r="DU41" s="442">
        <v>0</v>
      </c>
      <c r="DV41" s="442">
        <v>0</v>
      </c>
      <c r="DW41" s="442">
        <v>0</v>
      </c>
      <c r="DX41" s="442">
        <v>0</v>
      </c>
      <c r="DY41" s="442">
        <v>0</v>
      </c>
      <c r="DZ41" s="442">
        <v>0</v>
      </c>
      <c r="EA41" s="497">
        <v>0</v>
      </c>
      <c r="EB41" s="192" t="s">
        <v>98</v>
      </c>
    </row>
    <row r="42" spans="1:132" ht="102" x14ac:dyDescent="0.2">
      <c r="A42" s="436" t="s">
        <v>137</v>
      </c>
      <c r="B42" s="155" t="s">
        <v>134</v>
      </c>
      <c r="C42" s="282" t="s">
        <v>98</v>
      </c>
      <c r="D42" s="442">
        <v>0</v>
      </c>
      <c r="E42" s="442">
        <v>0</v>
      </c>
      <c r="F42" s="442">
        <v>0</v>
      </c>
      <c r="G42" s="442">
        <v>0</v>
      </c>
      <c r="H42" s="442">
        <v>0</v>
      </c>
      <c r="I42" s="442">
        <v>0</v>
      </c>
      <c r="J42" s="442">
        <v>0</v>
      </c>
      <c r="K42" s="442">
        <v>0</v>
      </c>
      <c r="L42" s="442">
        <v>0</v>
      </c>
      <c r="M42" s="442">
        <v>0</v>
      </c>
      <c r="N42" s="442">
        <v>0</v>
      </c>
      <c r="O42" s="442">
        <v>0</v>
      </c>
      <c r="P42" s="442">
        <v>0</v>
      </c>
      <c r="Q42" s="442">
        <v>0</v>
      </c>
      <c r="R42" s="442">
        <v>0</v>
      </c>
      <c r="S42" s="442">
        <v>0</v>
      </c>
      <c r="T42" s="442">
        <v>0</v>
      </c>
      <c r="U42" s="442">
        <v>0</v>
      </c>
      <c r="V42" s="442">
        <v>0</v>
      </c>
      <c r="W42" s="442">
        <v>0</v>
      </c>
      <c r="X42" s="442">
        <v>0</v>
      </c>
      <c r="Y42" s="442">
        <v>0</v>
      </c>
      <c r="Z42" s="442">
        <v>0</v>
      </c>
      <c r="AA42" s="442">
        <v>0</v>
      </c>
      <c r="AB42" s="442">
        <v>0</v>
      </c>
      <c r="AC42" s="442">
        <v>0</v>
      </c>
      <c r="AD42" s="442">
        <v>0</v>
      </c>
      <c r="AE42" s="442">
        <v>0</v>
      </c>
      <c r="AF42" s="442">
        <v>0</v>
      </c>
      <c r="AG42" s="442">
        <v>0</v>
      </c>
      <c r="AH42" s="442">
        <v>0</v>
      </c>
      <c r="AI42" s="442">
        <v>0</v>
      </c>
      <c r="AJ42" s="442">
        <v>0</v>
      </c>
      <c r="AK42" s="442">
        <v>0</v>
      </c>
      <c r="AL42" s="442">
        <v>0</v>
      </c>
      <c r="AM42" s="442">
        <v>0</v>
      </c>
      <c r="AN42" s="442">
        <v>0</v>
      </c>
      <c r="AO42" s="442">
        <v>0</v>
      </c>
      <c r="AP42" s="442">
        <v>0</v>
      </c>
      <c r="AQ42" s="442">
        <v>0</v>
      </c>
      <c r="AR42" s="442">
        <v>0</v>
      </c>
      <c r="AS42" s="442">
        <v>0</v>
      </c>
      <c r="AT42" s="442">
        <v>0</v>
      </c>
      <c r="AU42" s="442">
        <v>0</v>
      </c>
      <c r="AV42" s="442">
        <v>0</v>
      </c>
      <c r="AW42" s="442">
        <v>0</v>
      </c>
      <c r="AX42" s="442">
        <v>0</v>
      </c>
      <c r="AY42" s="442">
        <v>0</v>
      </c>
      <c r="AZ42" s="442">
        <v>0</v>
      </c>
      <c r="BA42" s="442">
        <v>0</v>
      </c>
      <c r="BB42" s="442">
        <v>0</v>
      </c>
      <c r="BC42" s="442">
        <v>0</v>
      </c>
      <c r="BD42" s="442">
        <v>0</v>
      </c>
      <c r="BE42" s="442">
        <v>0</v>
      </c>
      <c r="BF42" s="442">
        <v>0</v>
      </c>
      <c r="BG42" s="442">
        <v>0</v>
      </c>
      <c r="BH42" s="442">
        <v>0</v>
      </c>
      <c r="BI42" s="442">
        <v>0</v>
      </c>
      <c r="BJ42" s="442">
        <v>0</v>
      </c>
      <c r="BK42" s="442">
        <v>0</v>
      </c>
      <c r="BL42" s="442">
        <v>0</v>
      </c>
      <c r="BM42" s="442">
        <v>0</v>
      </c>
      <c r="BN42" s="442">
        <v>0</v>
      </c>
      <c r="BO42" s="442">
        <v>0</v>
      </c>
      <c r="BP42" s="442">
        <v>0</v>
      </c>
      <c r="BQ42" s="442">
        <v>0</v>
      </c>
      <c r="BR42" s="442">
        <v>0</v>
      </c>
      <c r="BS42" s="442">
        <v>0</v>
      </c>
      <c r="BT42" s="442">
        <v>0</v>
      </c>
      <c r="BU42" s="442">
        <v>0</v>
      </c>
      <c r="BV42" s="442">
        <v>0</v>
      </c>
      <c r="BW42" s="442">
        <v>0</v>
      </c>
      <c r="BX42" s="442">
        <v>0</v>
      </c>
      <c r="BY42" s="442">
        <v>0</v>
      </c>
      <c r="BZ42" s="442">
        <v>0</v>
      </c>
      <c r="CA42" s="442">
        <v>0</v>
      </c>
      <c r="CB42" s="442">
        <v>0</v>
      </c>
      <c r="CC42" s="442">
        <v>0</v>
      </c>
      <c r="CD42" s="442">
        <v>0</v>
      </c>
      <c r="CE42" s="442">
        <v>0</v>
      </c>
      <c r="CF42" s="442">
        <v>0</v>
      </c>
      <c r="CG42" s="442">
        <v>0</v>
      </c>
      <c r="CH42" s="442">
        <v>0</v>
      </c>
      <c r="CI42" s="442">
        <v>0</v>
      </c>
      <c r="CJ42" s="442">
        <v>0</v>
      </c>
      <c r="CK42" s="442">
        <v>0</v>
      </c>
      <c r="CL42" s="442">
        <v>0</v>
      </c>
      <c r="CM42" s="442">
        <v>0</v>
      </c>
      <c r="CN42" s="442">
        <v>0</v>
      </c>
      <c r="CO42" s="442">
        <v>0</v>
      </c>
      <c r="CP42" s="442">
        <v>0</v>
      </c>
      <c r="CQ42" s="442">
        <v>0</v>
      </c>
      <c r="CR42" s="442">
        <v>0</v>
      </c>
      <c r="CS42" s="442">
        <v>0</v>
      </c>
      <c r="CT42" s="442">
        <v>0</v>
      </c>
      <c r="CU42" s="442">
        <v>0</v>
      </c>
      <c r="CV42" s="442">
        <v>0</v>
      </c>
      <c r="CW42" s="442">
        <v>0</v>
      </c>
      <c r="CX42" s="442">
        <v>0</v>
      </c>
      <c r="CY42" s="442">
        <v>0</v>
      </c>
      <c r="CZ42" s="442">
        <v>0</v>
      </c>
      <c r="DA42" s="442">
        <v>0</v>
      </c>
      <c r="DB42" s="442">
        <v>0</v>
      </c>
      <c r="DC42" s="442">
        <v>0</v>
      </c>
      <c r="DD42" s="442">
        <v>0</v>
      </c>
      <c r="DE42" s="442">
        <v>0</v>
      </c>
      <c r="DF42" s="442">
        <v>0</v>
      </c>
      <c r="DG42" s="442">
        <v>0</v>
      </c>
      <c r="DH42" s="442">
        <v>0</v>
      </c>
      <c r="DI42" s="442">
        <v>0</v>
      </c>
      <c r="DJ42" s="442">
        <v>0</v>
      </c>
      <c r="DK42" s="442">
        <v>0</v>
      </c>
      <c r="DL42" s="442">
        <v>0</v>
      </c>
      <c r="DM42" s="442">
        <v>0</v>
      </c>
      <c r="DN42" s="437">
        <f t="shared" si="40"/>
        <v>0</v>
      </c>
      <c r="DO42" s="437">
        <f t="shared" si="41"/>
        <v>0</v>
      </c>
      <c r="DP42" s="437">
        <f t="shared" si="42"/>
        <v>0</v>
      </c>
      <c r="DQ42" s="437">
        <f t="shared" si="43"/>
        <v>0</v>
      </c>
      <c r="DR42" s="437">
        <f t="shared" si="44"/>
        <v>0</v>
      </c>
      <c r="DS42" s="437">
        <f t="shared" si="45"/>
        <v>0</v>
      </c>
      <c r="DT42" s="437">
        <f t="shared" si="46"/>
        <v>0</v>
      </c>
      <c r="DU42" s="442">
        <v>0</v>
      </c>
      <c r="DV42" s="442">
        <v>0</v>
      </c>
      <c r="DW42" s="442">
        <v>0</v>
      </c>
      <c r="DX42" s="442">
        <v>0</v>
      </c>
      <c r="DY42" s="442">
        <v>0</v>
      </c>
      <c r="DZ42" s="442">
        <v>0</v>
      </c>
      <c r="EA42" s="497">
        <v>0</v>
      </c>
      <c r="EB42" s="192" t="s">
        <v>98</v>
      </c>
    </row>
    <row r="43" spans="1:132" ht="89.25" x14ac:dyDescent="0.2">
      <c r="A43" s="436" t="s">
        <v>137</v>
      </c>
      <c r="B43" s="155" t="s">
        <v>135</v>
      </c>
      <c r="C43" s="282" t="s">
        <v>98</v>
      </c>
      <c r="D43" s="442">
        <v>0</v>
      </c>
      <c r="E43" s="442">
        <v>0</v>
      </c>
      <c r="F43" s="442">
        <v>0</v>
      </c>
      <c r="G43" s="442">
        <v>0</v>
      </c>
      <c r="H43" s="442">
        <v>0</v>
      </c>
      <c r="I43" s="442">
        <v>0</v>
      </c>
      <c r="J43" s="442">
        <v>0</v>
      </c>
      <c r="K43" s="442">
        <v>0</v>
      </c>
      <c r="L43" s="442">
        <v>0</v>
      </c>
      <c r="M43" s="442">
        <v>0</v>
      </c>
      <c r="N43" s="442">
        <v>0</v>
      </c>
      <c r="O43" s="442">
        <v>0</v>
      </c>
      <c r="P43" s="442">
        <v>0</v>
      </c>
      <c r="Q43" s="442">
        <v>0</v>
      </c>
      <c r="R43" s="442">
        <v>0</v>
      </c>
      <c r="S43" s="442">
        <v>0</v>
      </c>
      <c r="T43" s="442">
        <v>0</v>
      </c>
      <c r="U43" s="442">
        <v>0</v>
      </c>
      <c r="V43" s="442">
        <v>0</v>
      </c>
      <c r="W43" s="442">
        <v>0</v>
      </c>
      <c r="X43" s="442">
        <v>0</v>
      </c>
      <c r="Y43" s="442">
        <v>0</v>
      </c>
      <c r="Z43" s="442">
        <v>0</v>
      </c>
      <c r="AA43" s="442">
        <v>0</v>
      </c>
      <c r="AB43" s="442">
        <v>0</v>
      </c>
      <c r="AC43" s="442">
        <v>0</v>
      </c>
      <c r="AD43" s="442">
        <v>0</v>
      </c>
      <c r="AE43" s="442">
        <v>0</v>
      </c>
      <c r="AF43" s="442">
        <v>0</v>
      </c>
      <c r="AG43" s="442">
        <v>0</v>
      </c>
      <c r="AH43" s="442">
        <v>0</v>
      </c>
      <c r="AI43" s="442">
        <v>0</v>
      </c>
      <c r="AJ43" s="442">
        <v>0</v>
      </c>
      <c r="AK43" s="442">
        <v>0</v>
      </c>
      <c r="AL43" s="442">
        <v>0</v>
      </c>
      <c r="AM43" s="442">
        <v>0</v>
      </c>
      <c r="AN43" s="442">
        <v>0</v>
      </c>
      <c r="AO43" s="442">
        <v>0</v>
      </c>
      <c r="AP43" s="442">
        <v>0</v>
      </c>
      <c r="AQ43" s="442">
        <v>0</v>
      </c>
      <c r="AR43" s="442">
        <v>0</v>
      </c>
      <c r="AS43" s="442">
        <v>0</v>
      </c>
      <c r="AT43" s="442">
        <v>0</v>
      </c>
      <c r="AU43" s="442">
        <v>0</v>
      </c>
      <c r="AV43" s="442">
        <v>0</v>
      </c>
      <c r="AW43" s="442">
        <v>0</v>
      </c>
      <c r="AX43" s="442">
        <v>0</v>
      </c>
      <c r="AY43" s="442">
        <v>0</v>
      </c>
      <c r="AZ43" s="442">
        <v>0</v>
      </c>
      <c r="BA43" s="442">
        <v>0</v>
      </c>
      <c r="BB43" s="442">
        <v>0</v>
      </c>
      <c r="BC43" s="442">
        <v>0</v>
      </c>
      <c r="BD43" s="442">
        <v>0</v>
      </c>
      <c r="BE43" s="442">
        <v>0</v>
      </c>
      <c r="BF43" s="442">
        <v>0</v>
      </c>
      <c r="BG43" s="442">
        <v>0</v>
      </c>
      <c r="BH43" s="442">
        <v>0</v>
      </c>
      <c r="BI43" s="442">
        <v>0</v>
      </c>
      <c r="BJ43" s="442">
        <v>0</v>
      </c>
      <c r="BK43" s="442">
        <v>0</v>
      </c>
      <c r="BL43" s="442">
        <v>0</v>
      </c>
      <c r="BM43" s="442">
        <v>0</v>
      </c>
      <c r="BN43" s="442">
        <v>0</v>
      </c>
      <c r="BO43" s="442">
        <v>0</v>
      </c>
      <c r="BP43" s="442">
        <v>0</v>
      </c>
      <c r="BQ43" s="442">
        <v>0</v>
      </c>
      <c r="BR43" s="442">
        <v>0</v>
      </c>
      <c r="BS43" s="442">
        <v>0</v>
      </c>
      <c r="BT43" s="442">
        <v>0</v>
      </c>
      <c r="BU43" s="442">
        <v>0</v>
      </c>
      <c r="BV43" s="442">
        <v>0</v>
      </c>
      <c r="BW43" s="442">
        <v>0</v>
      </c>
      <c r="BX43" s="442">
        <v>0</v>
      </c>
      <c r="BY43" s="442">
        <v>0</v>
      </c>
      <c r="BZ43" s="442">
        <v>0</v>
      </c>
      <c r="CA43" s="442">
        <v>0</v>
      </c>
      <c r="CB43" s="442">
        <v>0</v>
      </c>
      <c r="CC43" s="442">
        <v>0</v>
      </c>
      <c r="CD43" s="442">
        <v>0</v>
      </c>
      <c r="CE43" s="442">
        <v>0</v>
      </c>
      <c r="CF43" s="442">
        <v>0</v>
      </c>
      <c r="CG43" s="442">
        <v>0</v>
      </c>
      <c r="CH43" s="442">
        <v>0</v>
      </c>
      <c r="CI43" s="442">
        <v>0</v>
      </c>
      <c r="CJ43" s="442">
        <v>0</v>
      </c>
      <c r="CK43" s="442">
        <v>0</v>
      </c>
      <c r="CL43" s="442">
        <v>0</v>
      </c>
      <c r="CM43" s="442">
        <v>0</v>
      </c>
      <c r="CN43" s="442">
        <v>0</v>
      </c>
      <c r="CO43" s="442">
        <v>0</v>
      </c>
      <c r="CP43" s="442">
        <v>0</v>
      </c>
      <c r="CQ43" s="442">
        <v>0</v>
      </c>
      <c r="CR43" s="442">
        <v>0</v>
      </c>
      <c r="CS43" s="442">
        <v>0</v>
      </c>
      <c r="CT43" s="442">
        <v>0</v>
      </c>
      <c r="CU43" s="442">
        <v>0</v>
      </c>
      <c r="CV43" s="442">
        <v>0</v>
      </c>
      <c r="CW43" s="442">
        <v>0</v>
      </c>
      <c r="CX43" s="442">
        <v>0</v>
      </c>
      <c r="CY43" s="442">
        <v>0</v>
      </c>
      <c r="CZ43" s="442">
        <v>0</v>
      </c>
      <c r="DA43" s="442">
        <v>0</v>
      </c>
      <c r="DB43" s="442">
        <v>0</v>
      </c>
      <c r="DC43" s="442">
        <v>0</v>
      </c>
      <c r="DD43" s="442">
        <v>0</v>
      </c>
      <c r="DE43" s="442">
        <v>0</v>
      </c>
      <c r="DF43" s="442">
        <v>0</v>
      </c>
      <c r="DG43" s="442">
        <v>0</v>
      </c>
      <c r="DH43" s="442">
        <v>0</v>
      </c>
      <c r="DI43" s="442">
        <v>0</v>
      </c>
      <c r="DJ43" s="442">
        <v>0</v>
      </c>
      <c r="DK43" s="442">
        <v>0</v>
      </c>
      <c r="DL43" s="442">
        <v>0</v>
      </c>
      <c r="DM43" s="442">
        <v>0</v>
      </c>
      <c r="DN43" s="437">
        <f t="shared" si="40"/>
        <v>0</v>
      </c>
      <c r="DO43" s="437">
        <f t="shared" si="41"/>
        <v>0</v>
      </c>
      <c r="DP43" s="437">
        <f t="shared" si="42"/>
        <v>0</v>
      </c>
      <c r="DQ43" s="437">
        <f t="shared" si="43"/>
        <v>0</v>
      </c>
      <c r="DR43" s="437">
        <f t="shared" si="44"/>
        <v>0</v>
      </c>
      <c r="DS43" s="437">
        <f t="shared" si="45"/>
        <v>0</v>
      </c>
      <c r="DT43" s="437">
        <f t="shared" si="46"/>
        <v>0</v>
      </c>
      <c r="DU43" s="442">
        <v>0</v>
      </c>
      <c r="DV43" s="442">
        <v>0</v>
      </c>
      <c r="DW43" s="442">
        <v>0</v>
      </c>
      <c r="DX43" s="442">
        <v>0</v>
      </c>
      <c r="DY43" s="442">
        <v>0</v>
      </c>
      <c r="DZ43" s="442">
        <v>0</v>
      </c>
      <c r="EA43" s="497">
        <v>0</v>
      </c>
      <c r="EB43" s="192" t="s">
        <v>98</v>
      </c>
    </row>
    <row r="44" spans="1:132" ht="89.25" x14ac:dyDescent="0.2">
      <c r="A44" s="436" t="s">
        <v>137</v>
      </c>
      <c r="B44" s="155" t="s">
        <v>136</v>
      </c>
      <c r="C44" s="282" t="s">
        <v>98</v>
      </c>
      <c r="D44" s="442">
        <v>0</v>
      </c>
      <c r="E44" s="442">
        <v>0</v>
      </c>
      <c r="F44" s="442">
        <v>0</v>
      </c>
      <c r="G44" s="442">
        <v>0</v>
      </c>
      <c r="H44" s="442">
        <v>0</v>
      </c>
      <c r="I44" s="442">
        <v>0</v>
      </c>
      <c r="J44" s="442">
        <v>0</v>
      </c>
      <c r="K44" s="442">
        <v>0</v>
      </c>
      <c r="L44" s="442">
        <v>0</v>
      </c>
      <c r="M44" s="442">
        <v>0</v>
      </c>
      <c r="N44" s="442">
        <v>0</v>
      </c>
      <c r="O44" s="442">
        <v>0</v>
      </c>
      <c r="P44" s="442">
        <v>0</v>
      </c>
      <c r="Q44" s="442">
        <v>0</v>
      </c>
      <c r="R44" s="442">
        <v>0</v>
      </c>
      <c r="S44" s="442">
        <v>0</v>
      </c>
      <c r="T44" s="442">
        <v>0</v>
      </c>
      <c r="U44" s="442">
        <v>0</v>
      </c>
      <c r="V44" s="442">
        <v>0</v>
      </c>
      <c r="W44" s="442">
        <v>0</v>
      </c>
      <c r="X44" s="442">
        <v>0</v>
      </c>
      <c r="Y44" s="442">
        <v>0</v>
      </c>
      <c r="Z44" s="442">
        <v>0</v>
      </c>
      <c r="AA44" s="442">
        <v>0</v>
      </c>
      <c r="AB44" s="442">
        <v>0</v>
      </c>
      <c r="AC44" s="442">
        <v>0</v>
      </c>
      <c r="AD44" s="442">
        <v>0</v>
      </c>
      <c r="AE44" s="442">
        <v>0</v>
      </c>
      <c r="AF44" s="442">
        <v>0</v>
      </c>
      <c r="AG44" s="442">
        <v>0</v>
      </c>
      <c r="AH44" s="442">
        <v>0</v>
      </c>
      <c r="AI44" s="442">
        <v>0</v>
      </c>
      <c r="AJ44" s="442">
        <v>0</v>
      </c>
      <c r="AK44" s="442">
        <v>0</v>
      </c>
      <c r="AL44" s="442">
        <v>0</v>
      </c>
      <c r="AM44" s="442">
        <v>0</v>
      </c>
      <c r="AN44" s="442">
        <v>0</v>
      </c>
      <c r="AO44" s="442">
        <v>0</v>
      </c>
      <c r="AP44" s="442">
        <v>0</v>
      </c>
      <c r="AQ44" s="442">
        <v>0</v>
      </c>
      <c r="AR44" s="442">
        <v>0</v>
      </c>
      <c r="AS44" s="442">
        <v>0</v>
      </c>
      <c r="AT44" s="442">
        <v>0</v>
      </c>
      <c r="AU44" s="442">
        <v>0</v>
      </c>
      <c r="AV44" s="442">
        <v>0</v>
      </c>
      <c r="AW44" s="442">
        <v>0</v>
      </c>
      <c r="AX44" s="442">
        <v>0</v>
      </c>
      <c r="AY44" s="442">
        <v>0</v>
      </c>
      <c r="AZ44" s="442">
        <v>0</v>
      </c>
      <c r="BA44" s="442">
        <v>0</v>
      </c>
      <c r="BB44" s="442">
        <v>0</v>
      </c>
      <c r="BC44" s="442">
        <v>0</v>
      </c>
      <c r="BD44" s="442">
        <v>0</v>
      </c>
      <c r="BE44" s="442">
        <v>0</v>
      </c>
      <c r="BF44" s="442">
        <v>0</v>
      </c>
      <c r="BG44" s="442">
        <v>0</v>
      </c>
      <c r="BH44" s="442">
        <v>0</v>
      </c>
      <c r="BI44" s="442">
        <v>0</v>
      </c>
      <c r="BJ44" s="442">
        <v>0</v>
      </c>
      <c r="BK44" s="442">
        <v>0</v>
      </c>
      <c r="BL44" s="442">
        <v>0</v>
      </c>
      <c r="BM44" s="442">
        <v>0</v>
      </c>
      <c r="BN44" s="442">
        <v>0</v>
      </c>
      <c r="BO44" s="442">
        <v>0</v>
      </c>
      <c r="BP44" s="442">
        <v>0</v>
      </c>
      <c r="BQ44" s="442">
        <v>0</v>
      </c>
      <c r="BR44" s="442">
        <v>0</v>
      </c>
      <c r="BS44" s="442">
        <v>0</v>
      </c>
      <c r="BT44" s="442">
        <v>0</v>
      </c>
      <c r="BU44" s="442">
        <v>0</v>
      </c>
      <c r="BV44" s="442">
        <v>0</v>
      </c>
      <c r="BW44" s="442">
        <v>0</v>
      </c>
      <c r="BX44" s="442">
        <v>0</v>
      </c>
      <c r="BY44" s="442">
        <v>0</v>
      </c>
      <c r="BZ44" s="442">
        <v>0</v>
      </c>
      <c r="CA44" s="442">
        <v>0</v>
      </c>
      <c r="CB44" s="442">
        <v>0</v>
      </c>
      <c r="CC44" s="442">
        <v>0</v>
      </c>
      <c r="CD44" s="442">
        <v>0</v>
      </c>
      <c r="CE44" s="442">
        <v>0</v>
      </c>
      <c r="CF44" s="442">
        <v>0</v>
      </c>
      <c r="CG44" s="442">
        <v>0</v>
      </c>
      <c r="CH44" s="442">
        <v>0</v>
      </c>
      <c r="CI44" s="442">
        <v>0</v>
      </c>
      <c r="CJ44" s="442">
        <v>0</v>
      </c>
      <c r="CK44" s="442">
        <v>0</v>
      </c>
      <c r="CL44" s="442">
        <v>0</v>
      </c>
      <c r="CM44" s="442">
        <v>0</v>
      </c>
      <c r="CN44" s="442">
        <v>0</v>
      </c>
      <c r="CO44" s="442">
        <v>0</v>
      </c>
      <c r="CP44" s="442">
        <v>0</v>
      </c>
      <c r="CQ44" s="442">
        <v>0</v>
      </c>
      <c r="CR44" s="442">
        <v>0</v>
      </c>
      <c r="CS44" s="442">
        <v>0</v>
      </c>
      <c r="CT44" s="442">
        <v>0</v>
      </c>
      <c r="CU44" s="442">
        <v>0</v>
      </c>
      <c r="CV44" s="442">
        <v>0</v>
      </c>
      <c r="CW44" s="442">
        <v>0</v>
      </c>
      <c r="CX44" s="442">
        <v>0</v>
      </c>
      <c r="CY44" s="442">
        <v>0</v>
      </c>
      <c r="CZ44" s="442">
        <v>0</v>
      </c>
      <c r="DA44" s="442">
        <v>0</v>
      </c>
      <c r="DB44" s="442">
        <v>0</v>
      </c>
      <c r="DC44" s="442">
        <v>0</v>
      </c>
      <c r="DD44" s="442">
        <v>0</v>
      </c>
      <c r="DE44" s="442">
        <v>0</v>
      </c>
      <c r="DF44" s="442">
        <v>0</v>
      </c>
      <c r="DG44" s="442">
        <v>0</v>
      </c>
      <c r="DH44" s="442">
        <v>0</v>
      </c>
      <c r="DI44" s="442">
        <v>0</v>
      </c>
      <c r="DJ44" s="442">
        <v>0</v>
      </c>
      <c r="DK44" s="442">
        <v>0</v>
      </c>
      <c r="DL44" s="442">
        <v>0</v>
      </c>
      <c r="DM44" s="442">
        <v>0</v>
      </c>
      <c r="DN44" s="437">
        <f t="shared" si="40"/>
        <v>0</v>
      </c>
      <c r="DO44" s="437">
        <f t="shared" si="41"/>
        <v>0</v>
      </c>
      <c r="DP44" s="437">
        <f t="shared" si="42"/>
        <v>0</v>
      </c>
      <c r="DQ44" s="437">
        <f t="shared" si="43"/>
        <v>0</v>
      </c>
      <c r="DR44" s="437">
        <f t="shared" si="44"/>
        <v>0</v>
      </c>
      <c r="DS44" s="437">
        <f t="shared" si="45"/>
        <v>0</v>
      </c>
      <c r="DT44" s="437">
        <f t="shared" si="46"/>
        <v>0</v>
      </c>
      <c r="DU44" s="442">
        <v>0</v>
      </c>
      <c r="DV44" s="442">
        <v>0</v>
      </c>
      <c r="DW44" s="442">
        <v>0</v>
      </c>
      <c r="DX44" s="442">
        <v>0</v>
      </c>
      <c r="DY44" s="442">
        <v>0</v>
      </c>
      <c r="DZ44" s="442">
        <v>0</v>
      </c>
      <c r="EA44" s="497">
        <v>0</v>
      </c>
      <c r="EB44" s="192" t="s">
        <v>98</v>
      </c>
    </row>
    <row r="45" spans="1:132" ht="76.5" x14ac:dyDescent="0.2">
      <c r="A45" s="232" t="s">
        <v>138</v>
      </c>
      <c r="B45" s="155" t="s">
        <v>139</v>
      </c>
      <c r="C45" s="282" t="s">
        <v>98</v>
      </c>
      <c r="D45" s="442">
        <v>0</v>
      </c>
      <c r="E45" s="442">
        <v>0</v>
      </c>
      <c r="F45" s="442">
        <v>0</v>
      </c>
      <c r="G45" s="442">
        <v>0</v>
      </c>
      <c r="H45" s="442">
        <v>0</v>
      </c>
      <c r="I45" s="442">
        <v>0</v>
      </c>
      <c r="J45" s="442">
        <v>0</v>
      </c>
      <c r="K45" s="442">
        <v>0</v>
      </c>
      <c r="L45" s="442">
        <v>0</v>
      </c>
      <c r="M45" s="442">
        <v>0</v>
      </c>
      <c r="N45" s="442">
        <v>0</v>
      </c>
      <c r="O45" s="442">
        <v>0</v>
      </c>
      <c r="P45" s="442">
        <v>0</v>
      </c>
      <c r="Q45" s="442">
        <v>0</v>
      </c>
      <c r="R45" s="442">
        <v>0</v>
      </c>
      <c r="S45" s="442">
        <v>0</v>
      </c>
      <c r="T45" s="442">
        <v>0</v>
      </c>
      <c r="U45" s="442">
        <v>0</v>
      </c>
      <c r="V45" s="442">
        <v>0</v>
      </c>
      <c r="W45" s="442">
        <v>0</v>
      </c>
      <c r="X45" s="442">
        <v>0</v>
      </c>
      <c r="Y45" s="442">
        <v>0</v>
      </c>
      <c r="Z45" s="442">
        <v>0</v>
      </c>
      <c r="AA45" s="442">
        <v>0</v>
      </c>
      <c r="AB45" s="442">
        <v>0</v>
      </c>
      <c r="AC45" s="442">
        <v>0</v>
      </c>
      <c r="AD45" s="442">
        <v>0</v>
      </c>
      <c r="AE45" s="442">
        <v>0</v>
      </c>
      <c r="AF45" s="442">
        <v>0</v>
      </c>
      <c r="AG45" s="442">
        <v>0</v>
      </c>
      <c r="AH45" s="442">
        <v>0</v>
      </c>
      <c r="AI45" s="442">
        <v>0</v>
      </c>
      <c r="AJ45" s="442">
        <v>0</v>
      </c>
      <c r="AK45" s="442">
        <v>0</v>
      </c>
      <c r="AL45" s="442">
        <v>0</v>
      </c>
      <c r="AM45" s="442">
        <v>0</v>
      </c>
      <c r="AN45" s="442">
        <v>0</v>
      </c>
      <c r="AO45" s="442">
        <v>0</v>
      </c>
      <c r="AP45" s="442">
        <v>0</v>
      </c>
      <c r="AQ45" s="442">
        <v>0</v>
      </c>
      <c r="AR45" s="442">
        <v>0</v>
      </c>
      <c r="AS45" s="442">
        <v>0</v>
      </c>
      <c r="AT45" s="442">
        <v>0</v>
      </c>
      <c r="AU45" s="442">
        <v>0</v>
      </c>
      <c r="AV45" s="442">
        <v>0</v>
      </c>
      <c r="AW45" s="442">
        <v>0</v>
      </c>
      <c r="AX45" s="442">
        <v>0</v>
      </c>
      <c r="AY45" s="442">
        <v>0</v>
      </c>
      <c r="AZ45" s="442">
        <v>0</v>
      </c>
      <c r="BA45" s="442">
        <v>0</v>
      </c>
      <c r="BB45" s="442">
        <v>0</v>
      </c>
      <c r="BC45" s="442">
        <v>0</v>
      </c>
      <c r="BD45" s="442">
        <v>0</v>
      </c>
      <c r="BE45" s="442">
        <v>0</v>
      </c>
      <c r="BF45" s="442">
        <v>0</v>
      </c>
      <c r="BG45" s="442">
        <v>0</v>
      </c>
      <c r="BH45" s="442">
        <v>0</v>
      </c>
      <c r="BI45" s="442">
        <v>0</v>
      </c>
      <c r="BJ45" s="442">
        <v>0</v>
      </c>
      <c r="BK45" s="442">
        <v>0</v>
      </c>
      <c r="BL45" s="442">
        <v>0</v>
      </c>
      <c r="BM45" s="442">
        <v>0</v>
      </c>
      <c r="BN45" s="442">
        <v>0</v>
      </c>
      <c r="BO45" s="442">
        <v>0</v>
      </c>
      <c r="BP45" s="442">
        <v>0</v>
      </c>
      <c r="BQ45" s="442">
        <v>0</v>
      </c>
      <c r="BR45" s="442">
        <v>0</v>
      </c>
      <c r="BS45" s="442">
        <v>0</v>
      </c>
      <c r="BT45" s="442">
        <v>0</v>
      </c>
      <c r="BU45" s="442">
        <v>0</v>
      </c>
      <c r="BV45" s="442">
        <v>0</v>
      </c>
      <c r="BW45" s="442">
        <v>0</v>
      </c>
      <c r="BX45" s="442">
        <v>0</v>
      </c>
      <c r="BY45" s="442">
        <v>0</v>
      </c>
      <c r="BZ45" s="442">
        <v>0</v>
      </c>
      <c r="CA45" s="442">
        <v>0</v>
      </c>
      <c r="CB45" s="442">
        <v>0</v>
      </c>
      <c r="CC45" s="442">
        <v>0</v>
      </c>
      <c r="CD45" s="442">
        <v>0</v>
      </c>
      <c r="CE45" s="442">
        <v>0</v>
      </c>
      <c r="CF45" s="442">
        <v>0</v>
      </c>
      <c r="CG45" s="442">
        <v>0</v>
      </c>
      <c r="CH45" s="442">
        <v>0</v>
      </c>
      <c r="CI45" s="442">
        <v>0</v>
      </c>
      <c r="CJ45" s="442">
        <v>0</v>
      </c>
      <c r="CK45" s="442">
        <v>0</v>
      </c>
      <c r="CL45" s="442">
        <v>0</v>
      </c>
      <c r="CM45" s="442">
        <v>0</v>
      </c>
      <c r="CN45" s="442">
        <v>0</v>
      </c>
      <c r="CO45" s="442">
        <v>0</v>
      </c>
      <c r="CP45" s="442">
        <v>0</v>
      </c>
      <c r="CQ45" s="442">
        <v>0</v>
      </c>
      <c r="CR45" s="442">
        <v>0</v>
      </c>
      <c r="CS45" s="442">
        <v>0</v>
      </c>
      <c r="CT45" s="442">
        <v>0</v>
      </c>
      <c r="CU45" s="442">
        <v>0</v>
      </c>
      <c r="CV45" s="442">
        <v>0</v>
      </c>
      <c r="CW45" s="442">
        <v>0</v>
      </c>
      <c r="CX45" s="442">
        <v>0</v>
      </c>
      <c r="CY45" s="442">
        <v>0</v>
      </c>
      <c r="CZ45" s="442">
        <v>0</v>
      </c>
      <c r="DA45" s="442">
        <v>0</v>
      </c>
      <c r="DB45" s="442">
        <v>0</v>
      </c>
      <c r="DC45" s="442">
        <v>0</v>
      </c>
      <c r="DD45" s="442">
        <v>0</v>
      </c>
      <c r="DE45" s="442">
        <v>0</v>
      </c>
      <c r="DF45" s="442">
        <v>0</v>
      </c>
      <c r="DG45" s="442">
        <v>0</v>
      </c>
      <c r="DH45" s="442">
        <v>0</v>
      </c>
      <c r="DI45" s="442">
        <v>0</v>
      </c>
      <c r="DJ45" s="442">
        <v>0</v>
      </c>
      <c r="DK45" s="442">
        <v>0</v>
      </c>
      <c r="DL45" s="442">
        <v>0</v>
      </c>
      <c r="DM45" s="442">
        <v>0</v>
      </c>
      <c r="DN45" s="437">
        <f t="shared" si="40"/>
        <v>0</v>
      </c>
      <c r="DO45" s="437">
        <f t="shared" si="41"/>
        <v>0</v>
      </c>
      <c r="DP45" s="437">
        <f t="shared" si="42"/>
        <v>0</v>
      </c>
      <c r="DQ45" s="437">
        <f t="shared" si="43"/>
        <v>0</v>
      </c>
      <c r="DR45" s="437">
        <f t="shared" si="44"/>
        <v>0</v>
      </c>
      <c r="DS45" s="437">
        <f t="shared" si="45"/>
        <v>0</v>
      </c>
      <c r="DT45" s="437">
        <f t="shared" si="46"/>
        <v>0</v>
      </c>
      <c r="DU45" s="442">
        <v>0</v>
      </c>
      <c r="DV45" s="442">
        <v>0</v>
      </c>
      <c r="DW45" s="442">
        <v>0</v>
      </c>
      <c r="DX45" s="442">
        <v>0</v>
      </c>
      <c r="DY45" s="442">
        <v>0</v>
      </c>
      <c r="DZ45" s="442">
        <v>0</v>
      </c>
      <c r="EA45" s="497">
        <v>0</v>
      </c>
      <c r="EB45" s="192" t="s">
        <v>98</v>
      </c>
    </row>
    <row r="46" spans="1:132" ht="89.25" x14ac:dyDescent="0.2">
      <c r="A46" s="436" t="s">
        <v>140</v>
      </c>
      <c r="B46" s="155" t="s">
        <v>135</v>
      </c>
      <c r="C46" s="282" t="s">
        <v>98</v>
      </c>
      <c r="D46" s="442">
        <v>0</v>
      </c>
      <c r="E46" s="442">
        <v>0</v>
      </c>
      <c r="F46" s="442">
        <v>0</v>
      </c>
      <c r="G46" s="442">
        <v>0</v>
      </c>
      <c r="H46" s="442">
        <v>0</v>
      </c>
      <c r="I46" s="442">
        <v>0</v>
      </c>
      <c r="J46" s="442">
        <v>0</v>
      </c>
      <c r="K46" s="442">
        <v>0</v>
      </c>
      <c r="L46" s="442">
        <v>0</v>
      </c>
      <c r="M46" s="442">
        <v>0</v>
      </c>
      <c r="N46" s="442">
        <v>0</v>
      </c>
      <c r="O46" s="442">
        <v>0</v>
      </c>
      <c r="P46" s="442">
        <v>0</v>
      </c>
      <c r="Q46" s="442">
        <v>0</v>
      </c>
      <c r="R46" s="442">
        <v>0</v>
      </c>
      <c r="S46" s="442">
        <v>0</v>
      </c>
      <c r="T46" s="442">
        <v>0</v>
      </c>
      <c r="U46" s="442">
        <v>0</v>
      </c>
      <c r="V46" s="442">
        <v>0</v>
      </c>
      <c r="W46" s="442">
        <v>0</v>
      </c>
      <c r="X46" s="442">
        <v>0</v>
      </c>
      <c r="Y46" s="442">
        <v>0</v>
      </c>
      <c r="Z46" s="442">
        <v>0</v>
      </c>
      <c r="AA46" s="442">
        <v>0</v>
      </c>
      <c r="AB46" s="442">
        <v>0</v>
      </c>
      <c r="AC46" s="442">
        <v>0</v>
      </c>
      <c r="AD46" s="442">
        <v>0</v>
      </c>
      <c r="AE46" s="442">
        <v>0</v>
      </c>
      <c r="AF46" s="442">
        <v>0</v>
      </c>
      <c r="AG46" s="442">
        <v>0</v>
      </c>
      <c r="AH46" s="442">
        <v>0</v>
      </c>
      <c r="AI46" s="442">
        <v>0</v>
      </c>
      <c r="AJ46" s="442">
        <v>0</v>
      </c>
      <c r="AK46" s="442">
        <v>0</v>
      </c>
      <c r="AL46" s="442">
        <v>0</v>
      </c>
      <c r="AM46" s="442">
        <v>0</v>
      </c>
      <c r="AN46" s="442">
        <v>0</v>
      </c>
      <c r="AO46" s="442">
        <v>0</v>
      </c>
      <c r="AP46" s="442">
        <v>0</v>
      </c>
      <c r="AQ46" s="442">
        <v>0</v>
      </c>
      <c r="AR46" s="442">
        <v>0</v>
      </c>
      <c r="AS46" s="442">
        <v>0</v>
      </c>
      <c r="AT46" s="442">
        <v>0</v>
      </c>
      <c r="AU46" s="442">
        <v>0</v>
      </c>
      <c r="AV46" s="442">
        <v>0</v>
      </c>
      <c r="AW46" s="442">
        <v>0</v>
      </c>
      <c r="AX46" s="442">
        <v>0</v>
      </c>
      <c r="AY46" s="442">
        <v>0</v>
      </c>
      <c r="AZ46" s="442">
        <v>0</v>
      </c>
      <c r="BA46" s="442">
        <v>0</v>
      </c>
      <c r="BB46" s="442">
        <v>0</v>
      </c>
      <c r="BC46" s="442">
        <v>0</v>
      </c>
      <c r="BD46" s="442">
        <v>0</v>
      </c>
      <c r="BE46" s="442">
        <v>0</v>
      </c>
      <c r="BF46" s="442">
        <v>0</v>
      </c>
      <c r="BG46" s="442">
        <v>0</v>
      </c>
      <c r="BH46" s="442">
        <v>0</v>
      </c>
      <c r="BI46" s="442">
        <v>0</v>
      </c>
      <c r="BJ46" s="442">
        <v>0</v>
      </c>
      <c r="BK46" s="442">
        <v>0</v>
      </c>
      <c r="BL46" s="442">
        <v>0</v>
      </c>
      <c r="BM46" s="442">
        <v>0</v>
      </c>
      <c r="BN46" s="442">
        <v>0</v>
      </c>
      <c r="BO46" s="442">
        <v>0</v>
      </c>
      <c r="BP46" s="442">
        <v>0</v>
      </c>
      <c r="BQ46" s="442">
        <v>0</v>
      </c>
      <c r="BR46" s="442">
        <v>0</v>
      </c>
      <c r="BS46" s="442">
        <v>0</v>
      </c>
      <c r="BT46" s="442">
        <v>0</v>
      </c>
      <c r="BU46" s="442">
        <v>0</v>
      </c>
      <c r="BV46" s="442">
        <v>0</v>
      </c>
      <c r="BW46" s="442">
        <v>0</v>
      </c>
      <c r="BX46" s="442">
        <v>0</v>
      </c>
      <c r="BY46" s="442">
        <v>0</v>
      </c>
      <c r="BZ46" s="442">
        <v>0</v>
      </c>
      <c r="CA46" s="442">
        <v>0</v>
      </c>
      <c r="CB46" s="442">
        <v>0</v>
      </c>
      <c r="CC46" s="442">
        <v>0</v>
      </c>
      <c r="CD46" s="442">
        <v>0</v>
      </c>
      <c r="CE46" s="442">
        <v>0</v>
      </c>
      <c r="CF46" s="442">
        <v>0</v>
      </c>
      <c r="CG46" s="442">
        <v>0</v>
      </c>
      <c r="CH46" s="442">
        <v>0</v>
      </c>
      <c r="CI46" s="442">
        <v>0</v>
      </c>
      <c r="CJ46" s="442">
        <v>0</v>
      </c>
      <c r="CK46" s="442">
        <v>0</v>
      </c>
      <c r="CL46" s="442">
        <v>0</v>
      </c>
      <c r="CM46" s="442">
        <v>0</v>
      </c>
      <c r="CN46" s="442">
        <v>0</v>
      </c>
      <c r="CO46" s="442">
        <v>0</v>
      </c>
      <c r="CP46" s="442">
        <v>0</v>
      </c>
      <c r="CQ46" s="442">
        <v>0</v>
      </c>
      <c r="CR46" s="442">
        <v>0</v>
      </c>
      <c r="CS46" s="442">
        <v>0</v>
      </c>
      <c r="CT46" s="442">
        <v>0</v>
      </c>
      <c r="CU46" s="442">
        <v>0</v>
      </c>
      <c r="CV46" s="442">
        <v>0</v>
      </c>
      <c r="CW46" s="442">
        <v>0</v>
      </c>
      <c r="CX46" s="442">
        <v>0</v>
      </c>
      <c r="CY46" s="442">
        <v>0</v>
      </c>
      <c r="CZ46" s="442">
        <v>0</v>
      </c>
      <c r="DA46" s="442">
        <v>0</v>
      </c>
      <c r="DB46" s="442">
        <v>0</v>
      </c>
      <c r="DC46" s="442">
        <v>0</v>
      </c>
      <c r="DD46" s="442">
        <v>0</v>
      </c>
      <c r="DE46" s="442">
        <v>0</v>
      </c>
      <c r="DF46" s="442">
        <v>0</v>
      </c>
      <c r="DG46" s="442">
        <v>0</v>
      </c>
      <c r="DH46" s="442">
        <v>0</v>
      </c>
      <c r="DI46" s="442">
        <v>0</v>
      </c>
      <c r="DJ46" s="442">
        <v>0</v>
      </c>
      <c r="DK46" s="442">
        <v>0</v>
      </c>
      <c r="DL46" s="442">
        <v>0</v>
      </c>
      <c r="DM46" s="442">
        <v>0</v>
      </c>
      <c r="DN46" s="437">
        <f t="shared" si="40"/>
        <v>0</v>
      </c>
      <c r="DO46" s="437">
        <f t="shared" si="41"/>
        <v>0</v>
      </c>
      <c r="DP46" s="437">
        <f t="shared" si="42"/>
        <v>0</v>
      </c>
      <c r="DQ46" s="437">
        <f t="shared" si="43"/>
        <v>0</v>
      </c>
      <c r="DR46" s="437">
        <f t="shared" si="44"/>
        <v>0</v>
      </c>
      <c r="DS46" s="437">
        <f t="shared" si="45"/>
        <v>0</v>
      </c>
      <c r="DT46" s="437">
        <f t="shared" si="46"/>
        <v>0</v>
      </c>
      <c r="DU46" s="442">
        <v>0</v>
      </c>
      <c r="DV46" s="442">
        <v>0</v>
      </c>
      <c r="DW46" s="442">
        <v>0</v>
      </c>
      <c r="DX46" s="442">
        <v>0</v>
      </c>
      <c r="DY46" s="442">
        <v>0</v>
      </c>
      <c r="DZ46" s="442">
        <v>0</v>
      </c>
      <c r="EA46" s="497">
        <v>0</v>
      </c>
      <c r="EB46" s="192" t="s">
        <v>98</v>
      </c>
    </row>
    <row r="47" spans="1:132" ht="63.75" x14ac:dyDescent="0.2">
      <c r="A47" s="436" t="s">
        <v>141</v>
      </c>
      <c r="B47" s="155" t="s">
        <v>142</v>
      </c>
      <c r="C47" s="282" t="s">
        <v>98</v>
      </c>
      <c r="D47" s="442">
        <v>0</v>
      </c>
      <c r="E47" s="442">
        <v>0</v>
      </c>
      <c r="F47" s="442">
        <v>0</v>
      </c>
      <c r="G47" s="442">
        <v>0</v>
      </c>
      <c r="H47" s="442">
        <v>0</v>
      </c>
      <c r="I47" s="442">
        <v>0</v>
      </c>
      <c r="J47" s="442">
        <v>0</v>
      </c>
      <c r="K47" s="442">
        <v>0</v>
      </c>
      <c r="L47" s="442">
        <v>0</v>
      </c>
      <c r="M47" s="442">
        <v>0</v>
      </c>
      <c r="N47" s="442">
        <v>0</v>
      </c>
      <c r="O47" s="442">
        <v>0</v>
      </c>
      <c r="P47" s="442">
        <v>0</v>
      </c>
      <c r="Q47" s="442">
        <v>0</v>
      </c>
      <c r="R47" s="442">
        <v>0</v>
      </c>
      <c r="S47" s="442">
        <v>0</v>
      </c>
      <c r="T47" s="442">
        <v>0</v>
      </c>
      <c r="U47" s="442">
        <v>0</v>
      </c>
      <c r="V47" s="442">
        <v>0</v>
      </c>
      <c r="W47" s="442">
        <v>0</v>
      </c>
      <c r="X47" s="442">
        <v>0</v>
      </c>
      <c r="Y47" s="442">
        <v>0</v>
      </c>
      <c r="Z47" s="442">
        <v>0</v>
      </c>
      <c r="AA47" s="442">
        <v>0</v>
      </c>
      <c r="AB47" s="442">
        <v>0</v>
      </c>
      <c r="AC47" s="442">
        <v>0</v>
      </c>
      <c r="AD47" s="442">
        <v>0</v>
      </c>
      <c r="AE47" s="442">
        <v>0</v>
      </c>
      <c r="AF47" s="442">
        <v>0</v>
      </c>
      <c r="AG47" s="442">
        <v>0</v>
      </c>
      <c r="AH47" s="442">
        <v>0</v>
      </c>
      <c r="AI47" s="442">
        <v>0</v>
      </c>
      <c r="AJ47" s="442">
        <v>0</v>
      </c>
      <c r="AK47" s="442">
        <v>0</v>
      </c>
      <c r="AL47" s="442">
        <v>0</v>
      </c>
      <c r="AM47" s="442">
        <v>0</v>
      </c>
      <c r="AN47" s="442">
        <v>0</v>
      </c>
      <c r="AO47" s="442">
        <v>0</v>
      </c>
      <c r="AP47" s="442">
        <v>0</v>
      </c>
      <c r="AQ47" s="442">
        <v>0</v>
      </c>
      <c r="AR47" s="442">
        <v>0</v>
      </c>
      <c r="AS47" s="442">
        <v>0</v>
      </c>
      <c r="AT47" s="442">
        <v>0</v>
      </c>
      <c r="AU47" s="442">
        <v>0</v>
      </c>
      <c r="AV47" s="442">
        <v>0</v>
      </c>
      <c r="AW47" s="442">
        <v>0</v>
      </c>
      <c r="AX47" s="442">
        <v>0</v>
      </c>
      <c r="AY47" s="442">
        <v>0</v>
      </c>
      <c r="AZ47" s="442">
        <v>0</v>
      </c>
      <c r="BA47" s="442">
        <v>0</v>
      </c>
      <c r="BB47" s="442">
        <v>0</v>
      </c>
      <c r="BC47" s="442">
        <v>0</v>
      </c>
      <c r="BD47" s="442">
        <v>0</v>
      </c>
      <c r="BE47" s="442">
        <v>0</v>
      </c>
      <c r="BF47" s="442">
        <v>0</v>
      </c>
      <c r="BG47" s="442">
        <v>0</v>
      </c>
      <c r="BH47" s="442">
        <v>0</v>
      </c>
      <c r="BI47" s="442">
        <v>0</v>
      </c>
      <c r="BJ47" s="442">
        <v>0</v>
      </c>
      <c r="BK47" s="442">
        <v>0</v>
      </c>
      <c r="BL47" s="442">
        <v>0</v>
      </c>
      <c r="BM47" s="442">
        <v>0</v>
      </c>
      <c r="BN47" s="442">
        <v>0</v>
      </c>
      <c r="BO47" s="442">
        <v>0</v>
      </c>
      <c r="BP47" s="442">
        <v>0</v>
      </c>
      <c r="BQ47" s="442">
        <v>0</v>
      </c>
      <c r="BR47" s="442">
        <v>0</v>
      </c>
      <c r="BS47" s="442">
        <v>0</v>
      </c>
      <c r="BT47" s="442">
        <v>0</v>
      </c>
      <c r="BU47" s="442">
        <v>0</v>
      </c>
      <c r="BV47" s="442">
        <v>0</v>
      </c>
      <c r="BW47" s="442">
        <v>0</v>
      </c>
      <c r="BX47" s="442">
        <v>0</v>
      </c>
      <c r="BY47" s="442">
        <v>0</v>
      </c>
      <c r="BZ47" s="442">
        <v>0</v>
      </c>
      <c r="CA47" s="442">
        <v>0</v>
      </c>
      <c r="CB47" s="442">
        <v>0</v>
      </c>
      <c r="CC47" s="442">
        <v>0</v>
      </c>
      <c r="CD47" s="442">
        <v>0</v>
      </c>
      <c r="CE47" s="442">
        <v>0</v>
      </c>
      <c r="CF47" s="442">
        <v>0</v>
      </c>
      <c r="CG47" s="442">
        <v>0</v>
      </c>
      <c r="CH47" s="442">
        <v>0</v>
      </c>
      <c r="CI47" s="442">
        <v>0</v>
      </c>
      <c r="CJ47" s="442">
        <v>0</v>
      </c>
      <c r="CK47" s="442">
        <v>0</v>
      </c>
      <c r="CL47" s="442">
        <v>0</v>
      </c>
      <c r="CM47" s="442">
        <v>0</v>
      </c>
      <c r="CN47" s="442">
        <v>0</v>
      </c>
      <c r="CO47" s="442">
        <v>0</v>
      </c>
      <c r="CP47" s="442">
        <v>0</v>
      </c>
      <c r="CQ47" s="442">
        <v>0</v>
      </c>
      <c r="CR47" s="442">
        <v>0</v>
      </c>
      <c r="CS47" s="442">
        <v>0</v>
      </c>
      <c r="CT47" s="442">
        <v>0</v>
      </c>
      <c r="CU47" s="442">
        <v>0</v>
      </c>
      <c r="CV47" s="442">
        <v>0</v>
      </c>
      <c r="CW47" s="442">
        <v>0</v>
      </c>
      <c r="CX47" s="442">
        <v>0</v>
      </c>
      <c r="CY47" s="442">
        <v>0</v>
      </c>
      <c r="CZ47" s="442">
        <v>0</v>
      </c>
      <c r="DA47" s="442">
        <v>0</v>
      </c>
      <c r="DB47" s="442">
        <v>0</v>
      </c>
      <c r="DC47" s="442">
        <v>0</v>
      </c>
      <c r="DD47" s="442">
        <v>0</v>
      </c>
      <c r="DE47" s="442">
        <v>0</v>
      </c>
      <c r="DF47" s="442">
        <v>0</v>
      </c>
      <c r="DG47" s="442">
        <v>0</v>
      </c>
      <c r="DH47" s="442">
        <v>0</v>
      </c>
      <c r="DI47" s="442">
        <v>0</v>
      </c>
      <c r="DJ47" s="442">
        <v>0</v>
      </c>
      <c r="DK47" s="442">
        <v>0</v>
      </c>
      <c r="DL47" s="442">
        <v>0</v>
      </c>
      <c r="DM47" s="442">
        <v>0</v>
      </c>
      <c r="DN47" s="437">
        <f t="shared" si="40"/>
        <v>0</v>
      </c>
      <c r="DO47" s="437">
        <f t="shared" si="41"/>
        <v>0</v>
      </c>
      <c r="DP47" s="437">
        <f t="shared" si="42"/>
        <v>0</v>
      </c>
      <c r="DQ47" s="437">
        <f t="shared" si="43"/>
        <v>0</v>
      </c>
      <c r="DR47" s="437">
        <f t="shared" si="44"/>
        <v>0</v>
      </c>
      <c r="DS47" s="437">
        <f t="shared" si="45"/>
        <v>0</v>
      </c>
      <c r="DT47" s="437">
        <f t="shared" si="46"/>
        <v>0</v>
      </c>
      <c r="DU47" s="442">
        <v>0</v>
      </c>
      <c r="DV47" s="442">
        <v>0</v>
      </c>
      <c r="DW47" s="442">
        <v>0</v>
      </c>
      <c r="DX47" s="442">
        <v>0</v>
      </c>
      <c r="DY47" s="442">
        <v>0</v>
      </c>
      <c r="DZ47" s="442">
        <v>0</v>
      </c>
      <c r="EA47" s="497">
        <v>0</v>
      </c>
      <c r="EB47" s="192" t="s">
        <v>98</v>
      </c>
    </row>
    <row r="48" spans="1:132" ht="38.25" x14ac:dyDescent="0.2">
      <c r="A48" s="283" t="s">
        <v>143</v>
      </c>
      <c r="B48" s="162" t="s">
        <v>144</v>
      </c>
      <c r="C48" s="285" t="s">
        <v>98</v>
      </c>
      <c r="D48" s="288">
        <f>D49+D53+D74+D84</f>
        <v>33.532880000000006</v>
      </c>
      <c r="E48" s="288" t="s">
        <v>98</v>
      </c>
      <c r="F48" s="288" t="s">
        <v>98</v>
      </c>
      <c r="G48" s="288" t="s">
        <v>98</v>
      </c>
      <c r="H48" s="288" t="s">
        <v>98</v>
      </c>
      <c r="I48" s="288" t="s">
        <v>98</v>
      </c>
      <c r="J48" s="288" t="s">
        <v>98</v>
      </c>
      <c r="K48" s="288" t="s">
        <v>98</v>
      </c>
      <c r="L48" s="288" t="s">
        <v>98</v>
      </c>
      <c r="M48" s="288" t="s">
        <v>98</v>
      </c>
      <c r="N48" s="288" t="s">
        <v>98</v>
      </c>
      <c r="O48" s="288" t="s">
        <v>98</v>
      </c>
      <c r="P48" s="288" t="s">
        <v>98</v>
      </c>
      <c r="Q48" s="288" t="s">
        <v>98</v>
      </c>
      <c r="R48" s="288" t="s">
        <v>98</v>
      </c>
      <c r="S48" s="288" t="s">
        <v>98</v>
      </c>
      <c r="T48" s="288">
        <f t="shared" ref="T48:Z48" si="47">T49+T53+T74+T84</f>
        <v>0</v>
      </c>
      <c r="U48" s="288">
        <f t="shared" si="47"/>
        <v>6.4691525423728802</v>
      </c>
      <c r="V48" s="288">
        <f t="shared" si="47"/>
        <v>0</v>
      </c>
      <c r="W48" s="288">
        <f t="shared" si="47"/>
        <v>0</v>
      </c>
      <c r="X48" s="288">
        <f t="shared" si="47"/>
        <v>6.4150000000000009</v>
      </c>
      <c r="Y48" s="288">
        <f t="shared" si="47"/>
        <v>0</v>
      </c>
      <c r="Z48" s="288">
        <f t="shared" si="47"/>
        <v>0</v>
      </c>
      <c r="AA48" s="288" t="s">
        <v>98</v>
      </c>
      <c r="AB48" s="288" t="s">
        <v>98</v>
      </c>
      <c r="AC48" s="288" t="s">
        <v>98</v>
      </c>
      <c r="AD48" s="288" t="s">
        <v>98</v>
      </c>
      <c r="AE48" s="288" t="s">
        <v>98</v>
      </c>
      <c r="AF48" s="288" t="s">
        <v>98</v>
      </c>
      <c r="AG48" s="288" t="s">
        <v>98</v>
      </c>
      <c r="AH48" s="288">
        <f t="shared" ref="AH48:BM48" si="48">AH49+AH53+AH74+AH84</f>
        <v>0</v>
      </c>
      <c r="AI48" s="288">
        <f t="shared" si="48"/>
        <v>8.9260000000000002</v>
      </c>
      <c r="AJ48" s="288">
        <f t="shared" si="48"/>
        <v>0</v>
      </c>
      <c r="AK48" s="288">
        <f t="shared" si="48"/>
        <v>0</v>
      </c>
      <c r="AL48" s="288">
        <f t="shared" si="48"/>
        <v>3.7</v>
      </c>
      <c r="AM48" s="288">
        <f t="shared" si="48"/>
        <v>0</v>
      </c>
      <c r="AN48" s="288">
        <f t="shared" si="48"/>
        <v>0</v>
      </c>
      <c r="AO48" s="288">
        <f t="shared" si="48"/>
        <v>0</v>
      </c>
      <c r="AP48" s="288">
        <f t="shared" si="48"/>
        <v>0</v>
      </c>
      <c r="AQ48" s="288">
        <f t="shared" si="48"/>
        <v>0</v>
      </c>
      <c r="AR48" s="288">
        <f t="shared" si="48"/>
        <v>0</v>
      </c>
      <c r="AS48" s="288">
        <f t="shared" si="48"/>
        <v>0</v>
      </c>
      <c r="AT48" s="288">
        <f t="shared" si="48"/>
        <v>0</v>
      </c>
      <c r="AU48" s="288">
        <f t="shared" si="48"/>
        <v>0</v>
      </c>
      <c r="AV48" s="288">
        <f t="shared" si="48"/>
        <v>0</v>
      </c>
      <c r="AW48" s="288">
        <f t="shared" si="48"/>
        <v>17.04045</v>
      </c>
      <c r="AX48" s="288">
        <f t="shared" si="48"/>
        <v>0</v>
      </c>
      <c r="AY48" s="288">
        <f t="shared" si="48"/>
        <v>0</v>
      </c>
      <c r="AZ48" s="288">
        <f t="shared" si="48"/>
        <v>9.3500000000000014</v>
      </c>
      <c r="BA48" s="288">
        <f t="shared" si="48"/>
        <v>0</v>
      </c>
      <c r="BB48" s="288">
        <f t="shared" si="48"/>
        <v>0</v>
      </c>
      <c r="BC48" s="288">
        <f t="shared" si="48"/>
        <v>0</v>
      </c>
      <c r="BD48" s="288">
        <f t="shared" si="48"/>
        <v>0</v>
      </c>
      <c r="BE48" s="288">
        <f t="shared" si="48"/>
        <v>0</v>
      </c>
      <c r="BF48" s="288">
        <f t="shared" si="48"/>
        <v>0</v>
      </c>
      <c r="BG48" s="288">
        <f t="shared" si="48"/>
        <v>0</v>
      </c>
      <c r="BH48" s="288">
        <f t="shared" si="48"/>
        <v>0</v>
      </c>
      <c r="BI48" s="288">
        <f t="shared" si="48"/>
        <v>0</v>
      </c>
      <c r="BJ48" s="288">
        <f t="shared" si="48"/>
        <v>0</v>
      </c>
      <c r="BK48" s="288">
        <f t="shared" si="48"/>
        <v>15.667927617796611</v>
      </c>
      <c r="BL48" s="288">
        <f t="shared" si="48"/>
        <v>0</v>
      </c>
      <c r="BM48" s="288">
        <f t="shared" si="48"/>
        <v>0</v>
      </c>
      <c r="BN48" s="288">
        <f t="shared" ref="BN48:CS48" si="49">BN49+BN53+BN74+BN84</f>
        <v>6.3999999999999995</v>
      </c>
      <c r="BO48" s="288">
        <f t="shared" si="49"/>
        <v>0</v>
      </c>
      <c r="BP48" s="288">
        <f t="shared" si="49"/>
        <v>0</v>
      </c>
      <c r="BQ48" s="288">
        <f t="shared" si="49"/>
        <v>0</v>
      </c>
      <c r="BR48" s="288">
        <f t="shared" si="49"/>
        <v>0</v>
      </c>
      <c r="BS48" s="288">
        <f t="shared" si="49"/>
        <v>0</v>
      </c>
      <c r="BT48" s="288">
        <f t="shared" si="49"/>
        <v>0</v>
      </c>
      <c r="BU48" s="288">
        <f t="shared" si="49"/>
        <v>0</v>
      </c>
      <c r="BV48" s="288">
        <f t="shared" si="49"/>
        <v>0</v>
      </c>
      <c r="BW48" s="288">
        <f t="shared" si="49"/>
        <v>0</v>
      </c>
      <c r="BX48" s="288">
        <f t="shared" si="49"/>
        <v>0</v>
      </c>
      <c r="BY48" s="288">
        <f t="shared" si="49"/>
        <v>5.8717413248999994</v>
      </c>
      <c r="BZ48" s="288">
        <f t="shared" si="49"/>
        <v>0</v>
      </c>
      <c r="CA48" s="288">
        <f t="shared" si="49"/>
        <v>0</v>
      </c>
      <c r="CB48" s="288">
        <f t="shared" si="49"/>
        <v>0</v>
      </c>
      <c r="CC48" s="288">
        <f t="shared" si="49"/>
        <v>0</v>
      </c>
      <c r="CD48" s="288">
        <f t="shared" si="49"/>
        <v>0</v>
      </c>
      <c r="CE48" s="288">
        <f t="shared" si="49"/>
        <v>0</v>
      </c>
      <c r="CF48" s="288">
        <f t="shared" si="49"/>
        <v>0</v>
      </c>
      <c r="CG48" s="288">
        <f t="shared" si="49"/>
        <v>0</v>
      </c>
      <c r="CH48" s="288">
        <f t="shared" si="49"/>
        <v>0</v>
      </c>
      <c r="CI48" s="288">
        <f t="shared" si="49"/>
        <v>0</v>
      </c>
      <c r="CJ48" s="288">
        <f t="shared" si="49"/>
        <v>0</v>
      </c>
      <c r="CK48" s="288">
        <f t="shared" si="49"/>
        <v>0</v>
      </c>
      <c r="CL48" s="288">
        <f t="shared" si="49"/>
        <v>0</v>
      </c>
      <c r="CM48" s="288">
        <f t="shared" si="49"/>
        <v>7.8371240125963997</v>
      </c>
      <c r="CN48" s="288">
        <f t="shared" si="49"/>
        <v>0</v>
      </c>
      <c r="CO48" s="288">
        <f t="shared" si="49"/>
        <v>0</v>
      </c>
      <c r="CP48" s="288">
        <f t="shared" si="49"/>
        <v>0</v>
      </c>
      <c r="CQ48" s="288">
        <f t="shared" si="49"/>
        <v>0</v>
      </c>
      <c r="CR48" s="288">
        <f t="shared" si="49"/>
        <v>0</v>
      </c>
      <c r="CS48" s="288">
        <f t="shared" si="49"/>
        <v>0</v>
      </c>
      <c r="CT48" s="288">
        <f t="shared" ref="CT48:DY48" si="50">CT49+CT53+CT74+CT84</f>
        <v>0</v>
      </c>
      <c r="CU48" s="288">
        <f t="shared" si="50"/>
        <v>0</v>
      </c>
      <c r="CV48" s="288">
        <f t="shared" si="50"/>
        <v>0</v>
      </c>
      <c r="CW48" s="288">
        <f t="shared" si="50"/>
        <v>0</v>
      </c>
      <c r="CX48" s="288">
        <f t="shared" si="50"/>
        <v>0</v>
      </c>
      <c r="CY48" s="288">
        <f t="shared" si="50"/>
        <v>0</v>
      </c>
      <c r="CZ48" s="288">
        <f t="shared" si="50"/>
        <v>0</v>
      </c>
      <c r="DA48" s="288">
        <f t="shared" si="50"/>
        <v>6.2960333530372736</v>
      </c>
      <c r="DB48" s="288">
        <f t="shared" si="50"/>
        <v>0</v>
      </c>
      <c r="DC48" s="288">
        <f t="shared" si="50"/>
        <v>0</v>
      </c>
      <c r="DD48" s="288">
        <f t="shared" si="50"/>
        <v>0</v>
      </c>
      <c r="DE48" s="288">
        <f t="shared" si="50"/>
        <v>0</v>
      </c>
      <c r="DF48" s="288">
        <f t="shared" si="50"/>
        <v>0</v>
      </c>
      <c r="DG48" s="288">
        <f t="shared" si="50"/>
        <v>0</v>
      </c>
      <c r="DH48" s="288">
        <f t="shared" si="50"/>
        <v>0</v>
      </c>
      <c r="DI48" s="288">
        <f t="shared" si="50"/>
        <v>0</v>
      </c>
      <c r="DJ48" s="288">
        <f t="shared" si="50"/>
        <v>0</v>
      </c>
      <c r="DK48" s="288">
        <f t="shared" si="50"/>
        <v>0</v>
      </c>
      <c r="DL48" s="288">
        <f t="shared" si="50"/>
        <v>0</v>
      </c>
      <c r="DM48" s="288">
        <f t="shared" si="50"/>
        <v>0</v>
      </c>
      <c r="DN48" s="288">
        <f t="shared" si="50"/>
        <v>0</v>
      </c>
      <c r="DO48" s="288">
        <f t="shared" si="50"/>
        <v>68.108428850703163</v>
      </c>
      <c r="DP48" s="288">
        <f t="shared" si="50"/>
        <v>0</v>
      </c>
      <c r="DQ48" s="288">
        <f t="shared" si="50"/>
        <v>0</v>
      </c>
      <c r="DR48" s="288">
        <f t="shared" si="50"/>
        <v>25.864999999999998</v>
      </c>
      <c r="DS48" s="288">
        <f t="shared" si="50"/>
        <v>0</v>
      </c>
      <c r="DT48" s="288">
        <f t="shared" si="50"/>
        <v>0</v>
      </c>
      <c r="DU48" s="288">
        <f t="shared" si="50"/>
        <v>0</v>
      </c>
      <c r="DV48" s="288">
        <f t="shared" si="50"/>
        <v>0</v>
      </c>
      <c r="DW48" s="288">
        <f t="shared" si="50"/>
        <v>0</v>
      </c>
      <c r="DX48" s="288">
        <f t="shared" si="50"/>
        <v>0</v>
      </c>
      <c r="DY48" s="288">
        <f t="shared" si="50"/>
        <v>0</v>
      </c>
      <c r="DZ48" s="288">
        <f t="shared" ref="DZ48:FE48" si="51">DZ49+DZ53+DZ74+DZ84</f>
        <v>0</v>
      </c>
      <c r="EA48" s="498">
        <f t="shared" si="51"/>
        <v>0</v>
      </c>
      <c r="EB48" s="166" t="s">
        <v>98</v>
      </c>
    </row>
    <row r="49" spans="1:132" ht="63.75" x14ac:dyDescent="0.2">
      <c r="A49" s="226" t="s">
        <v>145</v>
      </c>
      <c r="B49" s="156" t="s">
        <v>146</v>
      </c>
      <c r="C49" s="277" t="s">
        <v>98</v>
      </c>
      <c r="D49" s="280">
        <f>D50</f>
        <v>0</v>
      </c>
      <c r="E49" s="280" t="s">
        <v>98</v>
      </c>
      <c r="F49" s="280" t="s">
        <v>98</v>
      </c>
      <c r="G49" s="269" t="s">
        <v>98</v>
      </c>
      <c r="H49" s="280" t="s">
        <v>98</v>
      </c>
      <c r="I49" s="269" t="s">
        <v>98</v>
      </c>
      <c r="J49" s="280" t="s">
        <v>98</v>
      </c>
      <c r="K49" s="269" t="s">
        <v>98</v>
      </c>
      <c r="L49" s="280" t="s">
        <v>98</v>
      </c>
      <c r="M49" s="269" t="s">
        <v>98</v>
      </c>
      <c r="N49" s="280" t="s">
        <v>98</v>
      </c>
      <c r="O49" s="280" t="s">
        <v>98</v>
      </c>
      <c r="P49" s="280" t="s">
        <v>98</v>
      </c>
      <c r="Q49" s="280" t="s">
        <v>98</v>
      </c>
      <c r="R49" s="280" t="s">
        <v>98</v>
      </c>
      <c r="S49" s="280" t="s">
        <v>98</v>
      </c>
      <c r="T49" s="280">
        <f t="shared" ref="T49:Z50" si="52">T50</f>
        <v>0</v>
      </c>
      <c r="U49" s="280">
        <f t="shared" si="52"/>
        <v>0</v>
      </c>
      <c r="V49" s="280">
        <f t="shared" si="52"/>
        <v>0</v>
      </c>
      <c r="W49" s="280">
        <f t="shared" si="52"/>
        <v>0</v>
      </c>
      <c r="X49" s="280">
        <f t="shared" si="52"/>
        <v>0</v>
      </c>
      <c r="Y49" s="280">
        <f t="shared" si="52"/>
        <v>0</v>
      </c>
      <c r="Z49" s="280">
        <f t="shared" si="52"/>
        <v>0</v>
      </c>
      <c r="AA49" s="280" t="s">
        <v>98</v>
      </c>
      <c r="AB49" s="280" t="s">
        <v>98</v>
      </c>
      <c r="AC49" s="280" t="s">
        <v>98</v>
      </c>
      <c r="AD49" s="280" t="s">
        <v>98</v>
      </c>
      <c r="AE49" s="280" t="s">
        <v>98</v>
      </c>
      <c r="AF49" s="280" t="s">
        <v>98</v>
      </c>
      <c r="AG49" s="280" t="s">
        <v>98</v>
      </c>
      <c r="AH49" s="280">
        <f t="shared" ref="AH49:AQ50" si="53">AH50</f>
        <v>0</v>
      </c>
      <c r="AI49" s="280">
        <f t="shared" si="53"/>
        <v>0</v>
      </c>
      <c r="AJ49" s="280">
        <f t="shared" si="53"/>
        <v>0</v>
      </c>
      <c r="AK49" s="280">
        <f t="shared" si="53"/>
        <v>0</v>
      </c>
      <c r="AL49" s="280">
        <f t="shared" si="53"/>
        <v>0</v>
      </c>
      <c r="AM49" s="280">
        <f t="shared" si="53"/>
        <v>0</v>
      </c>
      <c r="AN49" s="280">
        <f t="shared" si="53"/>
        <v>0</v>
      </c>
      <c r="AO49" s="280">
        <f t="shared" si="53"/>
        <v>0</v>
      </c>
      <c r="AP49" s="280">
        <f t="shared" si="53"/>
        <v>0</v>
      </c>
      <c r="AQ49" s="280">
        <f t="shared" si="53"/>
        <v>0</v>
      </c>
      <c r="AR49" s="280">
        <f t="shared" ref="AR49:BA50" si="54">AR50</f>
        <v>0</v>
      </c>
      <c r="AS49" s="280">
        <f t="shared" si="54"/>
        <v>0</v>
      </c>
      <c r="AT49" s="280">
        <f t="shared" si="54"/>
        <v>0</v>
      </c>
      <c r="AU49" s="280">
        <f t="shared" si="54"/>
        <v>0</v>
      </c>
      <c r="AV49" s="280">
        <f t="shared" si="54"/>
        <v>0</v>
      </c>
      <c r="AW49" s="280">
        <f t="shared" si="54"/>
        <v>0</v>
      </c>
      <c r="AX49" s="280">
        <f t="shared" si="54"/>
        <v>0</v>
      </c>
      <c r="AY49" s="280">
        <f t="shared" si="54"/>
        <v>0</v>
      </c>
      <c r="AZ49" s="280">
        <f t="shared" si="54"/>
        <v>0</v>
      </c>
      <c r="BA49" s="280">
        <f t="shared" si="54"/>
        <v>0</v>
      </c>
      <c r="BB49" s="280">
        <f t="shared" ref="BB49:BK50" si="55">BB50</f>
        <v>0</v>
      </c>
      <c r="BC49" s="280">
        <f t="shared" si="55"/>
        <v>0</v>
      </c>
      <c r="BD49" s="280">
        <f t="shared" si="55"/>
        <v>0</v>
      </c>
      <c r="BE49" s="280">
        <f t="shared" si="55"/>
        <v>0</v>
      </c>
      <c r="BF49" s="280">
        <f t="shared" si="55"/>
        <v>0</v>
      </c>
      <c r="BG49" s="280">
        <f t="shared" si="55"/>
        <v>0</v>
      </c>
      <c r="BH49" s="280">
        <f t="shared" si="55"/>
        <v>0</v>
      </c>
      <c r="BI49" s="280">
        <f t="shared" si="55"/>
        <v>0</v>
      </c>
      <c r="BJ49" s="280">
        <f t="shared" si="55"/>
        <v>0</v>
      </c>
      <c r="BK49" s="280">
        <f t="shared" si="55"/>
        <v>0</v>
      </c>
      <c r="BL49" s="280">
        <f t="shared" ref="BL49:BU50" si="56">BL50</f>
        <v>0</v>
      </c>
      <c r="BM49" s="280">
        <f t="shared" si="56"/>
        <v>0</v>
      </c>
      <c r="BN49" s="280">
        <f t="shared" si="56"/>
        <v>0</v>
      </c>
      <c r="BO49" s="280">
        <f t="shared" si="56"/>
        <v>0</v>
      </c>
      <c r="BP49" s="280">
        <f t="shared" si="56"/>
        <v>0</v>
      </c>
      <c r="BQ49" s="280">
        <f t="shared" si="56"/>
        <v>0</v>
      </c>
      <c r="BR49" s="280">
        <f t="shared" si="56"/>
        <v>0</v>
      </c>
      <c r="BS49" s="280">
        <f t="shared" si="56"/>
        <v>0</v>
      </c>
      <c r="BT49" s="280">
        <f t="shared" si="56"/>
        <v>0</v>
      </c>
      <c r="BU49" s="280">
        <f t="shared" si="56"/>
        <v>0</v>
      </c>
      <c r="BV49" s="280">
        <f t="shared" ref="BV49:CE50" si="57">BV50</f>
        <v>0</v>
      </c>
      <c r="BW49" s="280">
        <f t="shared" si="57"/>
        <v>0</v>
      </c>
      <c r="BX49" s="280">
        <f t="shared" si="57"/>
        <v>0</v>
      </c>
      <c r="BY49" s="280">
        <f t="shared" si="57"/>
        <v>0</v>
      </c>
      <c r="BZ49" s="280">
        <f t="shared" si="57"/>
        <v>0</v>
      </c>
      <c r="CA49" s="280">
        <f t="shared" si="57"/>
        <v>0</v>
      </c>
      <c r="CB49" s="280">
        <f t="shared" si="57"/>
        <v>0</v>
      </c>
      <c r="CC49" s="280">
        <f t="shared" si="57"/>
        <v>0</v>
      </c>
      <c r="CD49" s="280">
        <f t="shared" si="57"/>
        <v>0</v>
      </c>
      <c r="CE49" s="280">
        <f t="shared" si="57"/>
        <v>0</v>
      </c>
      <c r="CF49" s="280">
        <f t="shared" ref="CF49:CO50" si="58">CF50</f>
        <v>0</v>
      </c>
      <c r="CG49" s="280">
        <f t="shared" si="58"/>
        <v>0</v>
      </c>
      <c r="CH49" s="280">
        <f t="shared" si="58"/>
        <v>0</v>
      </c>
      <c r="CI49" s="280">
        <f t="shared" si="58"/>
        <v>0</v>
      </c>
      <c r="CJ49" s="280">
        <f t="shared" si="58"/>
        <v>0</v>
      </c>
      <c r="CK49" s="280">
        <f t="shared" si="58"/>
        <v>0</v>
      </c>
      <c r="CL49" s="280">
        <f t="shared" si="58"/>
        <v>0</v>
      </c>
      <c r="CM49" s="280">
        <f t="shared" si="58"/>
        <v>0</v>
      </c>
      <c r="CN49" s="280">
        <f t="shared" si="58"/>
        <v>0</v>
      </c>
      <c r="CO49" s="280">
        <f t="shared" si="58"/>
        <v>0</v>
      </c>
      <c r="CP49" s="280">
        <f t="shared" ref="CP49:CY50" si="59">CP50</f>
        <v>0</v>
      </c>
      <c r="CQ49" s="280">
        <f t="shared" si="59"/>
        <v>0</v>
      </c>
      <c r="CR49" s="280">
        <f t="shared" si="59"/>
        <v>0</v>
      </c>
      <c r="CS49" s="280">
        <f t="shared" si="59"/>
        <v>0</v>
      </c>
      <c r="CT49" s="280">
        <f t="shared" si="59"/>
        <v>0</v>
      </c>
      <c r="CU49" s="280">
        <f t="shared" si="59"/>
        <v>0</v>
      </c>
      <c r="CV49" s="280">
        <f t="shared" si="59"/>
        <v>0</v>
      </c>
      <c r="CW49" s="280">
        <f t="shared" si="59"/>
        <v>0</v>
      </c>
      <c r="CX49" s="280">
        <f t="shared" si="59"/>
        <v>0</v>
      </c>
      <c r="CY49" s="280">
        <f t="shared" si="59"/>
        <v>0</v>
      </c>
      <c r="CZ49" s="280">
        <f t="shared" ref="CZ49:DI50" si="60">CZ50</f>
        <v>0</v>
      </c>
      <c r="DA49" s="280">
        <f t="shared" si="60"/>
        <v>0</v>
      </c>
      <c r="DB49" s="280">
        <f t="shared" si="60"/>
        <v>0</v>
      </c>
      <c r="DC49" s="280">
        <f t="shared" si="60"/>
        <v>0</v>
      </c>
      <c r="DD49" s="280">
        <f t="shared" si="60"/>
        <v>0</v>
      </c>
      <c r="DE49" s="280">
        <f t="shared" si="60"/>
        <v>0</v>
      </c>
      <c r="DF49" s="280">
        <f t="shared" si="60"/>
        <v>0</v>
      </c>
      <c r="DG49" s="280">
        <f t="shared" si="60"/>
        <v>0</v>
      </c>
      <c r="DH49" s="280">
        <f t="shared" si="60"/>
        <v>0</v>
      </c>
      <c r="DI49" s="280">
        <f t="shared" si="60"/>
        <v>0</v>
      </c>
      <c r="DJ49" s="280">
        <f t="shared" ref="DJ49:DS50" si="61">DJ50</f>
        <v>0</v>
      </c>
      <c r="DK49" s="280">
        <f t="shared" si="61"/>
        <v>0</v>
      </c>
      <c r="DL49" s="280">
        <f t="shared" si="61"/>
        <v>0</v>
      </c>
      <c r="DM49" s="280">
        <f t="shared" si="61"/>
        <v>0</v>
      </c>
      <c r="DN49" s="280">
        <f t="shared" si="61"/>
        <v>0</v>
      </c>
      <c r="DO49" s="280">
        <f t="shared" si="61"/>
        <v>0</v>
      </c>
      <c r="DP49" s="280">
        <f t="shared" si="61"/>
        <v>0</v>
      </c>
      <c r="DQ49" s="280">
        <f t="shared" si="61"/>
        <v>0</v>
      </c>
      <c r="DR49" s="280">
        <f t="shared" si="61"/>
        <v>0</v>
      </c>
      <c r="DS49" s="280">
        <f t="shared" si="61"/>
        <v>0</v>
      </c>
      <c r="DT49" s="280">
        <f t="shared" ref="DT49:EC50" si="62">DT50</f>
        <v>0</v>
      </c>
      <c r="DU49" s="280">
        <f t="shared" si="62"/>
        <v>0</v>
      </c>
      <c r="DV49" s="280">
        <f t="shared" si="62"/>
        <v>0</v>
      </c>
      <c r="DW49" s="280">
        <f t="shared" si="62"/>
        <v>0</v>
      </c>
      <c r="DX49" s="280">
        <f t="shared" si="62"/>
        <v>0</v>
      </c>
      <c r="DY49" s="280">
        <f t="shared" si="62"/>
        <v>0</v>
      </c>
      <c r="DZ49" s="280">
        <f t="shared" si="62"/>
        <v>0</v>
      </c>
      <c r="EA49" s="496">
        <f t="shared" si="62"/>
        <v>0</v>
      </c>
      <c r="EB49" s="181" t="s">
        <v>98</v>
      </c>
    </row>
    <row r="50" spans="1:132" ht="25.5" x14ac:dyDescent="0.2">
      <c r="A50" s="226" t="s">
        <v>147</v>
      </c>
      <c r="B50" s="156" t="s">
        <v>148</v>
      </c>
      <c r="C50" s="266" t="s">
        <v>98</v>
      </c>
      <c r="D50" s="269">
        <f>D51</f>
        <v>0</v>
      </c>
      <c r="E50" s="269" t="s">
        <v>98</v>
      </c>
      <c r="F50" s="269" t="s">
        <v>98</v>
      </c>
      <c r="G50" s="269" t="s">
        <v>98</v>
      </c>
      <c r="H50" s="269" t="s">
        <v>98</v>
      </c>
      <c r="I50" s="269" t="s">
        <v>98</v>
      </c>
      <c r="J50" s="269" t="s">
        <v>98</v>
      </c>
      <c r="K50" s="269" t="s">
        <v>98</v>
      </c>
      <c r="L50" s="269" t="s">
        <v>98</v>
      </c>
      <c r="M50" s="269" t="s">
        <v>98</v>
      </c>
      <c r="N50" s="269" t="s">
        <v>98</v>
      </c>
      <c r="O50" s="269" t="s">
        <v>98</v>
      </c>
      <c r="P50" s="269">
        <f>P51</f>
        <v>0</v>
      </c>
      <c r="Q50" s="269">
        <f>Q51</f>
        <v>0</v>
      </c>
      <c r="R50" s="269">
        <f>R51</f>
        <v>0</v>
      </c>
      <c r="S50" s="269">
        <f>S51</f>
        <v>0</v>
      </c>
      <c r="T50" s="269">
        <f t="shared" si="52"/>
        <v>0</v>
      </c>
      <c r="U50" s="269">
        <f t="shared" si="52"/>
        <v>0</v>
      </c>
      <c r="V50" s="269">
        <f t="shared" si="52"/>
        <v>0</v>
      </c>
      <c r="W50" s="269">
        <f t="shared" si="52"/>
        <v>0</v>
      </c>
      <c r="X50" s="269">
        <f t="shared" si="52"/>
        <v>0</v>
      </c>
      <c r="Y50" s="269">
        <f t="shared" si="52"/>
        <v>0</v>
      </c>
      <c r="Z50" s="269">
        <f t="shared" si="52"/>
        <v>0</v>
      </c>
      <c r="AA50" s="269">
        <f>AA51</f>
        <v>0</v>
      </c>
      <c r="AB50" s="269">
        <f>AB51</f>
        <v>0</v>
      </c>
      <c r="AC50" s="269" t="s">
        <v>98</v>
      </c>
      <c r="AD50" s="269">
        <f>AD51</f>
        <v>0</v>
      </c>
      <c r="AE50" s="269">
        <f>AE51</f>
        <v>0</v>
      </c>
      <c r="AF50" s="269">
        <f>AF51</f>
        <v>0</v>
      </c>
      <c r="AG50" s="269">
        <f>AG51</f>
        <v>0</v>
      </c>
      <c r="AH50" s="269">
        <f t="shared" si="53"/>
        <v>0</v>
      </c>
      <c r="AI50" s="269">
        <f t="shared" si="53"/>
        <v>0</v>
      </c>
      <c r="AJ50" s="269">
        <f t="shared" si="53"/>
        <v>0</v>
      </c>
      <c r="AK50" s="269">
        <f t="shared" si="53"/>
        <v>0</v>
      </c>
      <c r="AL50" s="269">
        <f t="shared" si="53"/>
        <v>0</v>
      </c>
      <c r="AM50" s="269">
        <f t="shared" si="53"/>
        <v>0</v>
      </c>
      <c r="AN50" s="269">
        <f t="shared" si="53"/>
        <v>0</v>
      </c>
      <c r="AO50" s="269">
        <f t="shared" si="53"/>
        <v>0</v>
      </c>
      <c r="AP50" s="269">
        <f t="shared" si="53"/>
        <v>0</v>
      </c>
      <c r="AQ50" s="269">
        <f t="shared" si="53"/>
        <v>0</v>
      </c>
      <c r="AR50" s="269">
        <f t="shared" si="54"/>
        <v>0</v>
      </c>
      <c r="AS50" s="269">
        <f t="shared" si="54"/>
        <v>0</v>
      </c>
      <c r="AT50" s="269">
        <f t="shared" si="54"/>
        <v>0</v>
      </c>
      <c r="AU50" s="269">
        <f t="shared" si="54"/>
        <v>0</v>
      </c>
      <c r="AV50" s="269">
        <f t="shared" si="54"/>
        <v>0</v>
      </c>
      <c r="AW50" s="269">
        <f t="shared" si="54"/>
        <v>0</v>
      </c>
      <c r="AX50" s="269">
        <f t="shared" si="54"/>
        <v>0</v>
      </c>
      <c r="AY50" s="269">
        <f t="shared" si="54"/>
        <v>0</v>
      </c>
      <c r="AZ50" s="269">
        <f t="shared" si="54"/>
        <v>0</v>
      </c>
      <c r="BA50" s="269">
        <f t="shared" si="54"/>
        <v>0</v>
      </c>
      <c r="BB50" s="269">
        <f t="shared" si="55"/>
        <v>0</v>
      </c>
      <c r="BC50" s="269">
        <f t="shared" si="55"/>
        <v>0</v>
      </c>
      <c r="BD50" s="269">
        <f t="shared" si="55"/>
        <v>0</v>
      </c>
      <c r="BE50" s="269">
        <f t="shared" si="55"/>
        <v>0</v>
      </c>
      <c r="BF50" s="269">
        <f t="shared" si="55"/>
        <v>0</v>
      </c>
      <c r="BG50" s="269">
        <f t="shared" si="55"/>
        <v>0</v>
      </c>
      <c r="BH50" s="269">
        <f t="shared" si="55"/>
        <v>0</v>
      </c>
      <c r="BI50" s="269">
        <f t="shared" si="55"/>
        <v>0</v>
      </c>
      <c r="BJ50" s="269">
        <f t="shared" si="55"/>
        <v>0</v>
      </c>
      <c r="BK50" s="269">
        <f t="shared" si="55"/>
        <v>0</v>
      </c>
      <c r="BL50" s="269">
        <f t="shared" si="56"/>
        <v>0</v>
      </c>
      <c r="BM50" s="269">
        <f t="shared" si="56"/>
        <v>0</v>
      </c>
      <c r="BN50" s="269">
        <f t="shared" si="56"/>
        <v>0</v>
      </c>
      <c r="BO50" s="269">
        <f t="shared" si="56"/>
        <v>0</v>
      </c>
      <c r="BP50" s="269">
        <f t="shared" si="56"/>
        <v>0</v>
      </c>
      <c r="BQ50" s="269">
        <f t="shared" si="56"/>
        <v>0</v>
      </c>
      <c r="BR50" s="269">
        <f t="shared" si="56"/>
        <v>0</v>
      </c>
      <c r="BS50" s="269">
        <f t="shared" si="56"/>
        <v>0</v>
      </c>
      <c r="BT50" s="269">
        <f t="shared" si="56"/>
        <v>0</v>
      </c>
      <c r="BU50" s="269">
        <f t="shared" si="56"/>
        <v>0</v>
      </c>
      <c r="BV50" s="269">
        <f t="shared" si="57"/>
        <v>0</v>
      </c>
      <c r="BW50" s="269">
        <f t="shared" si="57"/>
        <v>0</v>
      </c>
      <c r="BX50" s="269">
        <f t="shared" si="57"/>
        <v>0</v>
      </c>
      <c r="BY50" s="269">
        <f t="shared" si="57"/>
        <v>0</v>
      </c>
      <c r="BZ50" s="269">
        <f t="shared" si="57"/>
        <v>0</v>
      </c>
      <c r="CA50" s="269">
        <f t="shared" si="57"/>
        <v>0</v>
      </c>
      <c r="CB50" s="269">
        <f t="shared" si="57"/>
        <v>0</v>
      </c>
      <c r="CC50" s="269">
        <f t="shared" si="57"/>
        <v>0</v>
      </c>
      <c r="CD50" s="269">
        <f t="shared" si="57"/>
        <v>0</v>
      </c>
      <c r="CE50" s="269">
        <f t="shared" si="57"/>
        <v>0</v>
      </c>
      <c r="CF50" s="269">
        <f t="shared" si="58"/>
        <v>0</v>
      </c>
      <c r="CG50" s="269">
        <f t="shared" si="58"/>
        <v>0</v>
      </c>
      <c r="CH50" s="269">
        <f t="shared" si="58"/>
        <v>0</v>
      </c>
      <c r="CI50" s="269">
        <f t="shared" si="58"/>
        <v>0</v>
      </c>
      <c r="CJ50" s="269">
        <f t="shared" si="58"/>
        <v>0</v>
      </c>
      <c r="CK50" s="269">
        <f t="shared" si="58"/>
        <v>0</v>
      </c>
      <c r="CL50" s="269">
        <f t="shared" si="58"/>
        <v>0</v>
      </c>
      <c r="CM50" s="269">
        <f t="shared" si="58"/>
        <v>0</v>
      </c>
      <c r="CN50" s="269">
        <f t="shared" si="58"/>
        <v>0</v>
      </c>
      <c r="CO50" s="269">
        <f t="shared" si="58"/>
        <v>0</v>
      </c>
      <c r="CP50" s="269">
        <f t="shared" si="59"/>
        <v>0</v>
      </c>
      <c r="CQ50" s="269">
        <f t="shared" si="59"/>
        <v>0</v>
      </c>
      <c r="CR50" s="269">
        <f t="shared" si="59"/>
        <v>0</v>
      </c>
      <c r="CS50" s="269">
        <f t="shared" si="59"/>
        <v>0</v>
      </c>
      <c r="CT50" s="269">
        <f t="shared" si="59"/>
        <v>0</v>
      </c>
      <c r="CU50" s="269">
        <f t="shared" si="59"/>
        <v>0</v>
      </c>
      <c r="CV50" s="269">
        <f t="shared" si="59"/>
        <v>0</v>
      </c>
      <c r="CW50" s="269">
        <f t="shared" si="59"/>
        <v>0</v>
      </c>
      <c r="CX50" s="269">
        <f t="shared" si="59"/>
        <v>0</v>
      </c>
      <c r="CY50" s="269">
        <f t="shared" si="59"/>
        <v>0</v>
      </c>
      <c r="CZ50" s="269">
        <f t="shared" si="60"/>
        <v>0</v>
      </c>
      <c r="DA50" s="269">
        <f t="shared" si="60"/>
        <v>0</v>
      </c>
      <c r="DB50" s="269">
        <f t="shared" si="60"/>
        <v>0</v>
      </c>
      <c r="DC50" s="269">
        <f t="shared" si="60"/>
        <v>0</v>
      </c>
      <c r="DD50" s="269">
        <f t="shared" si="60"/>
        <v>0</v>
      </c>
      <c r="DE50" s="269">
        <f t="shared" si="60"/>
        <v>0</v>
      </c>
      <c r="DF50" s="269">
        <f t="shared" si="60"/>
        <v>0</v>
      </c>
      <c r="DG50" s="269">
        <f t="shared" si="60"/>
        <v>0</v>
      </c>
      <c r="DH50" s="269">
        <f t="shared" si="60"/>
        <v>0</v>
      </c>
      <c r="DI50" s="269">
        <f t="shared" si="60"/>
        <v>0</v>
      </c>
      <c r="DJ50" s="269">
        <f t="shared" si="61"/>
        <v>0</v>
      </c>
      <c r="DK50" s="269">
        <f t="shared" si="61"/>
        <v>0</v>
      </c>
      <c r="DL50" s="269">
        <f t="shared" si="61"/>
        <v>0</v>
      </c>
      <c r="DM50" s="269">
        <f t="shared" si="61"/>
        <v>0</v>
      </c>
      <c r="DN50" s="269">
        <f t="shared" si="61"/>
        <v>0</v>
      </c>
      <c r="DO50" s="269">
        <f t="shared" si="61"/>
        <v>0</v>
      </c>
      <c r="DP50" s="269">
        <f t="shared" si="61"/>
        <v>0</v>
      </c>
      <c r="DQ50" s="269">
        <f t="shared" si="61"/>
        <v>0</v>
      </c>
      <c r="DR50" s="269">
        <f t="shared" si="61"/>
        <v>0</v>
      </c>
      <c r="DS50" s="269">
        <f t="shared" si="61"/>
        <v>0</v>
      </c>
      <c r="DT50" s="269">
        <f t="shared" si="62"/>
        <v>0</v>
      </c>
      <c r="DU50" s="269">
        <f t="shared" si="62"/>
        <v>0</v>
      </c>
      <c r="DV50" s="269">
        <f t="shared" si="62"/>
        <v>0</v>
      </c>
      <c r="DW50" s="269">
        <f t="shared" si="62"/>
        <v>0</v>
      </c>
      <c r="DX50" s="269">
        <f t="shared" si="62"/>
        <v>0</v>
      </c>
      <c r="DY50" s="269">
        <f t="shared" si="62"/>
        <v>0</v>
      </c>
      <c r="DZ50" s="269">
        <f t="shared" si="62"/>
        <v>0</v>
      </c>
      <c r="EA50" s="499">
        <f t="shared" si="62"/>
        <v>0</v>
      </c>
      <c r="EB50" s="181" t="s">
        <v>98</v>
      </c>
    </row>
    <row r="51" spans="1:132" s="500" customFormat="1" ht="51" hidden="1" x14ac:dyDescent="0.2">
      <c r="A51" s="309" t="s">
        <v>147</v>
      </c>
      <c r="B51" s="186" t="s">
        <v>149</v>
      </c>
      <c r="C51" s="365" t="s">
        <v>150</v>
      </c>
      <c r="D51" s="294"/>
      <c r="E51" s="294"/>
      <c r="F51" s="294"/>
      <c r="G51" s="294"/>
      <c r="H51" s="294"/>
      <c r="I51" s="294"/>
      <c r="J51" s="294"/>
      <c r="K51" s="294"/>
      <c r="L51" s="294"/>
      <c r="M51" s="294"/>
      <c r="N51" s="294"/>
      <c r="O51" s="294"/>
      <c r="P51" s="294"/>
      <c r="Q51" s="294"/>
      <c r="R51" s="294"/>
      <c r="S51" s="294"/>
      <c r="T51" s="294"/>
      <c r="U51" s="294"/>
      <c r="V51" s="294"/>
      <c r="W51" s="294"/>
      <c r="X51" s="294"/>
      <c r="Y51" s="294"/>
      <c r="Z51" s="294"/>
      <c r="AA51" s="294"/>
      <c r="AB51" s="294"/>
      <c r="AC51" s="294"/>
      <c r="AD51" s="294"/>
      <c r="AE51" s="294"/>
      <c r="AF51" s="294"/>
      <c r="AG51" s="294"/>
      <c r="AH51" s="294"/>
      <c r="AI51" s="294"/>
      <c r="AJ51" s="294"/>
      <c r="AK51" s="294"/>
      <c r="AL51" s="294"/>
      <c r="AM51" s="294"/>
      <c r="AN51" s="294"/>
      <c r="AO51" s="294"/>
      <c r="AP51" s="294"/>
      <c r="AQ51" s="294"/>
      <c r="AR51" s="294"/>
      <c r="AS51" s="294"/>
      <c r="AT51" s="294"/>
      <c r="AU51" s="294"/>
      <c r="AV51" s="280"/>
      <c r="AW51" s="280"/>
      <c r="AX51" s="280"/>
      <c r="AY51" s="280"/>
      <c r="AZ51" s="280"/>
      <c r="BA51" s="280"/>
      <c r="BB51" s="280"/>
      <c r="BC51" s="294"/>
      <c r="BD51" s="294"/>
      <c r="BE51" s="294"/>
      <c r="BF51" s="294"/>
      <c r="BG51" s="294"/>
      <c r="BH51" s="294"/>
      <c r="BI51" s="294"/>
      <c r="BJ51" s="280"/>
      <c r="BK51" s="280"/>
      <c r="BL51" s="280"/>
      <c r="BM51" s="280"/>
      <c r="BN51" s="280"/>
      <c r="BO51" s="280"/>
      <c r="BP51" s="280"/>
      <c r="BQ51" s="294"/>
      <c r="BR51" s="294"/>
      <c r="BS51" s="294"/>
      <c r="BT51" s="294"/>
      <c r="BU51" s="294"/>
      <c r="BV51" s="294"/>
      <c r="BW51" s="294"/>
      <c r="BX51" s="280"/>
      <c r="BY51" s="280"/>
      <c r="BZ51" s="280"/>
      <c r="CA51" s="280"/>
      <c r="CB51" s="280"/>
      <c r="CC51" s="280"/>
      <c r="CD51" s="280"/>
      <c r="CE51" s="280"/>
      <c r="CF51" s="280"/>
      <c r="CG51" s="280"/>
      <c r="CH51" s="280"/>
      <c r="CI51" s="280"/>
      <c r="CJ51" s="280"/>
      <c r="CK51" s="280"/>
      <c r="CL51" s="280"/>
      <c r="CM51" s="280"/>
      <c r="CN51" s="280"/>
      <c r="CO51" s="280"/>
      <c r="CP51" s="280"/>
      <c r="CQ51" s="280"/>
      <c r="CR51" s="280"/>
      <c r="CS51" s="280"/>
      <c r="CT51" s="280"/>
      <c r="CU51" s="280"/>
      <c r="CV51" s="280"/>
      <c r="CW51" s="280"/>
      <c r="CX51" s="280"/>
      <c r="CY51" s="280"/>
      <c r="CZ51" s="280"/>
      <c r="DA51" s="280"/>
      <c r="DB51" s="280"/>
      <c r="DC51" s="280"/>
      <c r="DD51" s="280"/>
      <c r="DE51" s="280"/>
      <c r="DF51" s="280"/>
      <c r="DG51" s="280"/>
      <c r="DH51" s="280"/>
      <c r="DI51" s="280"/>
      <c r="DJ51" s="280"/>
      <c r="DK51" s="280"/>
      <c r="DL51" s="280"/>
      <c r="DM51" s="280"/>
      <c r="DN51" s="280">
        <f t="shared" ref="DN51:DT52" si="63">T51+AH51+AV51+BJ51+BX51+CL51+CZ51</f>
        <v>0</v>
      </c>
      <c r="DO51" s="280">
        <f t="shared" si="63"/>
        <v>0</v>
      </c>
      <c r="DP51" s="280">
        <f t="shared" si="63"/>
        <v>0</v>
      </c>
      <c r="DQ51" s="280">
        <f t="shared" si="63"/>
        <v>0</v>
      </c>
      <c r="DR51" s="280">
        <f t="shared" si="63"/>
        <v>0</v>
      </c>
      <c r="DS51" s="280">
        <f t="shared" si="63"/>
        <v>0</v>
      </c>
      <c r="DT51" s="280">
        <f t="shared" si="63"/>
        <v>0</v>
      </c>
      <c r="DU51" s="280">
        <v>0</v>
      </c>
      <c r="DV51" s="280">
        <v>0</v>
      </c>
      <c r="DW51" s="280">
        <v>0</v>
      </c>
      <c r="DX51" s="280">
        <v>0</v>
      </c>
      <c r="DY51" s="280">
        <v>0</v>
      </c>
      <c r="DZ51" s="280">
        <v>0</v>
      </c>
      <c r="EA51" s="496">
        <v>0</v>
      </c>
      <c r="EB51" s="181" t="s">
        <v>98</v>
      </c>
    </row>
    <row r="52" spans="1:132" ht="51" x14ac:dyDescent="0.2">
      <c r="A52" s="232" t="s">
        <v>151</v>
      </c>
      <c r="B52" s="155" t="s">
        <v>152</v>
      </c>
      <c r="C52" s="282" t="s">
        <v>98</v>
      </c>
      <c r="D52" s="280">
        <v>0</v>
      </c>
      <c r="E52" s="280" t="s">
        <v>98</v>
      </c>
      <c r="F52" s="280" t="s">
        <v>98</v>
      </c>
      <c r="G52" s="280" t="s">
        <v>98</v>
      </c>
      <c r="H52" s="280" t="s">
        <v>98</v>
      </c>
      <c r="I52" s="280" t="s">
        <v>98</v>
      </c>
      <c r="J52" s="280" t="s">
        <v>98</v>
      </c>
      <c r="K52" s="280" t="s">
        <v>98</v>
      </c>
      <c r="L52" s="280" t="s">
        <v>98</v>
      </c>
      <c r="M52" s="280" t="s">
        <v>98</v>
      </c>
      <c r="N52" s="280" t="s">
        <v>98</v>
      </c>
      <c r="O52" s="442" t="s">
        <v>98</v>
      </c>
      <c r="P52" s="442" t="s">
        <v>98</v>
      </c>
      <c r="Q52" s="442" t="s">
        <v>98</v>
      </c>
      <c r="R52" s="442" t="s">
        <v>98</v>
      </c>
      <c r="S52" s="442" t="s">
        <v>98</v>
      </c>
      <c r="T52" s="442">
        <v>0</v>
      </c>
      <c r="U52" s="442">
        <v>0</v>
      </c>
      <c r="V52" s="294">
        <v>0</v>
      </c>
      <c r="W52" s="294">
        <v>0</v>
      </c>
      <c r="X52" s="294">
        <v>0</v>
      </c>
      <c r="Y52" s="294">
        <v>0</v>
      </c>
      <c r="Z52" s="294">
        <v>0</v>
      </c>
      <c r="AA52" s="442" t="s">
        <v>98</v>
      </c>
      <c r="AB52" s="442" t="s">
        <v>98</v>
      </c>
      <c r="AC52" s="442" t="s">
        <v>98</v>
      </c>
      <c r="AD52" s="442" t="s">
        <v>98</v>
      </c>
      <c r="AE52" s="442" t="s">
        <v>98</v>
      </c>
      <c r="AF52" s="442" t="s">
        <v>98</v>
      </c>
      <c r="AG52" s="442" t="s">
        <v>98</v>
      </c>
      <c r="AH52" s="294">
        <v>0</v>
      </c>
      <c r="AI52" s="294">
        <v>0</v>
      </c>
      <c r="AJ52" s="294">
        <v>0</v>
      </c>
      <c r="AK52" s="294">
        <v>0</v>
      </c>
      <c r="AL52" s="294">
        <v>0</v>
      </c>
      <c r="AM52" s="294">
        <v>0</v>
      </c>
      <c r="AN52" s="294">
        <v>0</v>
      </c>
      <c r="AO52" s="294">
        <v>0</v>
      </c>
      <c r="AP52" s="294">
        <v>0</v>
      </c>
      <c r="AQ52" s="294">
        <v>0</v>
      </c>
      <c r="AR52" s="294">
        <v>0</v>
      </c>
      <c r="AS52" s="294">
        <v>0</v>
      </c>
      <c r="AT52" s="294">
        <v>0</v>
      </c>
      <c r="AU52" s="294">
        <v>0</v>
      </c>
      <c r="AV52" s="442">
        <v>0</v>
      </c>
      <c r="AW52" s="442">
        <v>0</v>
      </c>
      <c r="AX52" s="442">
        <v>0</v>
      </c>
      <c r="AY52" s="442">
        <v>0</v>
      </c>
      <c r="AZ52" s="442">
        <v>0</v>
      </c>
      <c r="BA52" s="442">
        <v>0</v>
      </c>
      <c r="BB52" s="442">
        <v>0</v>
      </c>
      <c r="BC52" s="442">
        <v>0</v>
      </c>
      <c r="BD52" s="442">
        <v>0</v>
      </c>
      <c r="BE52" s="442">
        <v>0</v>
      </c>
      <c r="BF52" s="442">
        <v>0</v>
      </c>
      <c r="BG52" s="442">
        <v>0</v>
      </c>
      <c r="BH52" s="442">
        <v>0</v>
      </c>
      <c r="BI52" s="442">
        <v>0</v>
      </c>
      <c r="BJ52" s="442">
        <v>0</v>
      </c>
      <c r="BK52" s="442">
        <v>0</v>
      </c>
      <c r="BL52" s="442">
        <v>0</v>
      </c>
      <c r="BM52" s="442">
        <v>0</v>
      </c>
      <c r="BN52" s="442">
        <v>0</v>
      </c>
      <c r="BO52" s="442">
        <v>0</v>
      </c>
      <c r="BP52" s="442">
        <v>0</v>
      </c>
      <c r="BQ52" s="442">
        <v>0</v>
      </c>
      <c r="BR52" s="442">
        <v>0</v>
      </c>
      <c r="BS52" s="442">
        <v>0</v>
      </c>
      <c r="BT52" s="442">
        <v>0</v>
      </c>
      <c r="BU52" s="442">
        <v>0</v>
      </c>
      <c r="BV52" s="442">
        <v>0</v>
      </c>
      <c r="BW52" s="442">
        <v>0</v>
      </c>
      <c r="BX52" s="442">
        <v>0</v>
      </c>
      <c r="BY52" s="442">
        <v>0</v>
      </c>
      <c r="BZ52" s="442">
        <v>0</v>
      </c>
      <c r="CA52" s="442">
        <v>0</v>
      </c>
      <c r="CB52" s="442">
        <v>0</v>
      </c>
      <c r="CC52" s="442">
        <v>0</v>
      </c>
      <c r="CD52" s="442">
        <v>0</v>
      </c>
      <c r="CE52" s="442">
        <v>0</v>
      </c>
      <c r="CF52" s="442">
        <v>0</v>
      </c>
      <c r="CG52" s="442">
        <v>0</v>
      </c>
      <c r="CH52" s="442">
        <v>0</v>
      </c>
      <c r="CI52" s="442">
        <v>0</v>
      </c>
      <c r="CJ52" s="442">
        <v>0</v>
      </c>
      <c r="CK52" s="442">
        <v>0</v>
      </c>
      <c r="CL52" s="442">
        <v>0</v>
      </c>
      <c r="CM52" s="442">
        <v>0</v>
      </c>
      <c r="CN52" s="442">
        <v>0</v>
      </c>
      <c r="CO52" s="442">
        <v>0</v>
      </c>
      <c r="CP52" s="442">
        <v>0</v>
      </c>
      <c r="CQ52" s="442">
        <v>0</v>
      </c>
      <c r="CR52" s="442">
        <v>0</v>
      </c>
      <c r="CS52" s="442">
        <v>0</v>
      </c>
      <c r="CT52" s="442">
        <v>0</v>
      </c>
      <c r="CU52" s="442">
        <v>0</v>
      </c>
      <c r="CV52" s="442">
        <v>0</v>
      </c>
      <c r="CW52" s="442">
        <v>0</v>
      </c>
      <c r="CX52" s="442">
        <v>0</v>
      </c>
      <c r="CY52" s="442">
        <v>0</v>
      </c>
      <c r="CZ52" s="442">
        <v>0</v>
      </c>
      <c r="DA52" s="442">
        <v>0</v>
      </c>
      <c r="DB52" s="442">
        <v>0</v>
      </c>
      <c r="DC52" s="442">
        <v>0</v>
      </c>
      <c r="DD52" s="442">
        <v>0</v>
      </c>
      <c r="DE52" s="442">
        <v>0</v>
      </c>
      <c r="DF52" s="442">
        <v>0</v>
      </c>
      <c r="DG52" s="442">
        <v>0</v>
      </c>
      <c r="DH52" s="442">
        <v>0</v>
      </c>
      <c r="DI52" s="442">
        <v>0</v>
      </c>
      <c r="DJ52" s="442">
        <v>0</v>
      </c>
      <c r="DK52" s="442">
        <v>0</v>
      </c>
      <c r="DL52" s="442">
        <v>0</v>
      </c>
      <c r="DM52" s="442">
        <v>0</v>
      </c>
      <c r="DN52" s="437">
        <f t="shared" si="63"/>
        <v>0</v>
      </c>
      <c r="DO52" s="437">
        <f t="shared" si="63"/>
        <v>0</v>
      </c>
      <c r="DP52" s="437">
        <f t="shared" si="63"/>
        <v>0</v>
      </c>
      <c r="DQ52" s="437">
        <f t="shared" si="63"/>
        <v>0</v>
      </c>
      <c r="DR52" s="437">
        <f t="shared" si="63"/>
        <v>0</v>
      </c>
      <c r="DS52" s="437">
        <f t="shared" si="63"/>
        <v>0</v>
      </c>
      <c r="DT52" s="437">
        <f t="shared" si="63"/>
        <v>0</v>
      </c>
      <c r="DU52" s="442">
        <v>0</v>
      </c>
      <c r="DV52" s="442">
        <v>0</v>
      </c>
      <c r="DW52" s="442">
        <v>0</v>
      </c>
      <c r="DX52" s="442">
        <v>0</v>
      </c>
      <c r="DY52" s="442">
        <v>0</v>
      </c>
      <c r="DZ52" s="442">
        <v>0</v>
      </c>
      <c r="EA52" s="497">
        <v>0</v>
      </c>
      <c r="EB52" s="192" t="s">
        <v>98</v>
      </c>
    </row>
    <row r="53" spans="1:132" ht="38.25" x14ac:dyDescent="0.2">
      <c r="A53" s="226" t="s">
        <v>153</v>
      </c>
      <c r="B53" s="156" t="s">
        <v>154</v>
      </c>
      <c r="C53" s="277" t="s">
        <v>98</v>
      </c>
      <c r="D53" s="280">
        <f>D54+D73</f>
        <v>29.672760000000004</v>
      </c>
      <c r="E53" s="280" t="s">
        <v>98</v>
      </c>
      <c r="F53" s="280" t="s">
        <v>98</v>
      </c>
      <c r="G53" s="280" t="s">
        <v>98</v>
      </c>
      <c r="H53" s="280" t="s">
        <v>98</v>
      </c>
      <c r="I53" s="280" t="s">
        <v>98</v>
      </c>
      <c r="J53" s="280" t="s">
        <v>98</v>
      </c>
      <c r="K53" s="280" t="s">
        <v>98</v>
      </c>
      <c r="L53" s="280" t="s">
        <v>98</v>
      </c>
      <c r="M53" s="280" t="s">
        <v>98</v>
      </c>
      <c r="N53" s="280" t="s">
        <v>98</v>
      </c>
      <c r="O53" s="280" t="s">
        <v>98</v>
      </c>
      <c r="P53" s="280" t="s">
        <v>98</v>
      </c>
      <c r="Q53" s="280" t="s">
        <v>98</v>
      </c>
      <c r="R53" s="280" t="s">
        <v>98</v>
      </c>
      <c r="S53" s="280" t="s">
        <v>98</v>
      </c>
      <c r="T53" s="280">
        <f t="shared" ref="T53:Z53" si="64">T54+T73</f>
        <v>0</v>
      </c>
      <c r="U53" s="280">
        <f t="shared" si="64"/>
        <v>6.4691525423728802</v>
      </c>
      <c r="V53" s="280">
        <f t="shared" si="64"/>
        <v>0</v>
      </c>
      <c r="W53" s="280">
        <f t="shared" si="64"/>
        <v>0</v>
      </c>
      <c r="X53" s="280">
        <f t="shared" si="64"/>
        <v>6.4150000000000009</v>
      </c>
      <c r="Y53" s="280">
        <f t="shared" si="64"/>
        <v>0</v>
      </c>
      <c r="Z53" s="280">
        <f t="shared" si="64"/>
        <v>0</v>
      </c>
      <c r="AA53" s="280" t="s">
        <v>98</v>
      </c>
      <c r="AB53" s="280" t="s">
        <v>98</v>
      </c>
      <c r="AC53" s="280" t="s">
        <v>98</v>
      </c>
      <c r="AD53" s="280" t="s">
        <v>98</v>
      </c>
      <c r="AE53" s="280" t="s">
        <v>98</v>
      </c>
      <c r="AF53" s="280" t="s">
        <v>98</v>
      </c>
      <c r="AG53" s="280" t="s">
        <v>98</v>
      </c>
      <c r="AH53" s="280">
        <f t="shared" ref="AH53:BM53" si="65">AH54+AH73</f>
        <v>0</v>
      </c>
      <c r="AI53" s="280">
        <f t="shared" si="65"/>
        <v>3.7010000000000001</v>
      </c>
      <c r="AJ53" s="280">
        <f t="shared" si="65"/>
        <v>0</v>
      </c>
      <c r="AK53" s="280">
        <f t="shared" si="65"/>
        <v>0</v>
      </c>
      <c r="AL53" s="280">
        <f t="shared" si="65"/>
        <v>3.7</v>
      </c>
      <c r="AM53" s="280">
        <f t="shared" si="65"/>
        <v>0</v>
      </c>
      <c r="AN53" s="280">
        <f t="shared" si="65"/>
        <v>0</v>
      </c>
      <c r="AO53" s="280">
        <f t="shared" si="65"/>
        <v>0</v>
      </c>
      <c r="AP53" s="280">
        <f t="shared" si="65"/>
        <v>0</v>
      </c>
      <c r="AQ53" s="280">
        <f t="shared" si="65"/>
        <v>0</v>
      </c>
      <c r="AR53" s="280">
        <f t="shared" si="65"/>
        <v>0</v>
      </c>
      <c r="AS53" s="280">
        <f t="shared" si="65"/>
        <v>0</v>
      </c>
      <c r="AT53" s="280">
        <f t="shared" si="65"/>
        <v>0</v>
      </c>
      <c r="AU53" s="280">
        <f t="shared" si="65"/>
        <v>0</v>
      </c>
      <c r="AV53" s="280">
        <f t="shared" si="65"/>
        <v>0</v>
      </c>
      <c r="AW53" s="280">
        <f t="shared" si="65"/>
        <v>11.596000000000002</v>
      </c>
      <c r="AX53" s="280">
        <f t="shared" si="65"/>
        <v>0</v>
      </c>
      <c r="AY53" s="280">
        <f t="shared" si="65"/>
        <v>0</v>
      </c>
      <c r="AZ53" s="280">
        <f t="shared" si="65"/>
        <v>9.3500000000000014</v>
      </c>
      <c r="BA53" s="280">
        <f t="shared" si="65"/>
        <v>0</v>
      </c>
      <c r="BB53" s="280">
        <f t="shared" si="65"/>
        <v>0</v>
      </c>
      <c r="BC53" s="280">
        <f t="shared" si="65"/>
        <v>0</v>
      </c>
      <c r="BD53" s="280">
        <f t="shared" si="65"/>
        <v>0</v>
      </c>
      <c r="BE53" s="280">
        <f t="shared" si="65"/>
        <v>0</v>
      </c>
      <c r="BF53" s="280">
        <f t="shared" si="65"/>
        <v>0</v>
      </c>
      <c r="BG53" s="280">
        <f t="shared" si="65"/>
        <v>0</v>
      </c>
      <c r="BH53" s="280">
        <f t="shared" si="65"/>
        <v>0</v>
      </c>
      <c r="BI53" s="280">
        <f t="shared" si="65"/>
        <v>0</v>
      </c>
      <c r="BJ53" s="280">
        <f t="shared" si="65"/>
        <v>0</v>
      </c>
      <c r="BK53" s="280">
        <f t="shared" si="65"/>
        <v>7.9045677966101699</v>
      </c>
      <c r="BL53" s="280">
        <f t="shared" si="65"/>
        <v>0</v>
      </c>
      <c r="BM53" s="280">
        <f t="shared" si="65"/>
        <v>0</v>
      </c>
      <c r="BN53" s="280">
        <f t="shared" ref="BN53:CS53" si="66">BN54+BN73</f>
        <v>6.3999999999999995</v>
      </c>
      <c r="BO53" s="280">
        <f t="shared" si="66"/>
        <v>0</v>
      </c>
      <c r="BP53" s="280">
        <f t="shared" si="66"/>
        <v>0</v>
      </c>
      <c r="BQ53" s="280">
        <f t="shared" si="66"/>
        <v>0</v>
      </c>
      <c r="BR53" s="280">
        <f t="shared" si="66"/>
        <v>0</v>
      </c>
      <c r="BS53" s="280">
        <f t="shared" si="66"/>
        <v>0</v>
      </c>
      <c r="BT53" s="280">
        <f t="shared" si="66"/>
        <v>0</v>
      </c>
      <c r="BU53" s="280">
        <f t="shared" si="66"/>
        <v>0</v>
      </c>
      <c r="BV53" s="280">
        <f t="shared" si="66"/>
        <v>0</v>
      </c>
      <c r="BW53" s="280">
        <f t="shared" si="66"/>
        <v>0</v>
      </c>
      <c r="BX53" s="280">
        <f t="shared" si="66"/>
        <v>0</v>
      </c>
      <c r="BY53" s="280">
        <f t="shared" si="66"/>
        <v>0</v>
      </c>
      <c r="BZ53" s="280">
        <f t="shared" si="66"/>
        <v>0</v>
      </c>
      <c r="CA53" s="280">
        <f t="shared" si="66"/>
        <v>0</v>
      </c>
      <c r="CB53" s="280">
        <f t="shared" si="66"/>
        <v>0</v>
      </c>
      <c r="CC53" s="280">
        <f t="shared" si="66"/>
        <v>0</v>
      </c>
      <c r="CD53" s="280">
        <f t="shared" si="66"/>
        <v>0</v>
      </c>
      <c r="CE53" s="280">
        <f t="shared" si="66"/>
        <v>0</v>
      </c>
      <c r="CF53" s="280">
        <f t="shared" si="66"/>
        <v>0</v>
      </c>
      <c r="CG53" s="280">
        <f t="shared" si="66"/>
        <v>0</v>
      </c>
      <c r="CH53" s="280">
        <f t="shared" si="66"/>
        <v>0</v>
      </c>
      <c r="CI53" s="280">
        <f t="shared" si="66"/>
        <v>0</v>
      </c>
      <c r="CJ53" s="280">
        <f t="shared" si="66"/>
        <v>0</v>
      </c>
      <c r="CK53" s="280">
        <f t="shared" si="66"/>
        <v>0</v>
      </c>
      <c r="CL53" s="280">
        <f t="shared" si="66"/>
        <v>0</v>
      </c>
      <c r="CM53" s="280">
        <f t="shared" si="66"/>
        <v>0</v>
      </c>
      <c r="CN53" s="280">
        <f t="shared" si="66"/>
        <v>0</v>
      </c>
      <c r="CO53" s="280">
        <f t="shared" si="66"/>
        <v>0</v>
      </c>
      <c r="CP53" s="280">
        <f t="shared" si="66"/>
        <v>0</v>
      </c>
      <c r="CQ53" s="280">
        <f t="shared" si="66"/>
        <v>0</v>
      </c>
      <c r="CR53" s="280">
        <f t="shared" si="66"/>
        <v>0</v>
      </c>
      <c r="CS53" s="280">
        <f t="shared" si="66"/>
        <v>0</v>
      </c>
      <c r="CT53" s="280">
        <f t="shared" ref="CT53:DY53" si="67">CT54+CT73</f>
        <v>0</v>
      </c>
      <c r="CU53" s="280">
        <f t="shared" si="67"/>
        <v>0</v>
      </c>
      <c r="CV53" s="280">
        <f t="shared" si="67"/>
        <v>0</v>
      </c>
      <c r="CW53" s="280">
        <f t="shared" si="67"/>
        <v>0</v>
      </c>
      <c r="CX53" s="280">
        <f t="shared" si="67"/>
        <v>0</v>
      </c>
      <c r="CY53" s="280">
        <f t="shared" si="67"/>
        <v>0</v>
      </c>
      <c r="CZ53" s="280">
        <f t="shared" si="67"/>
        <v>0</v>
      </c>
      <c r="DA53" s="280">
        <f t="shared" si="67"/>
        <v>0</v>
      </c>
      <c r="DB53" s="280">
        <f t="shared" si="67"/>
        <v>0</v>
      </c>
      <c r="DC53" s="280">
        <f t="shared" si="67"/>
        <v>0</v>
      </c>
      <c r="DD53" s="280">
        <f t="shared" si="67"/>
        <v>0</v>
      </c>
      <c r="DE53" s="280">
        <f t="shared" si="67"/>
        <v>0</v>
      </c>
      <c r="DF53" s="280">
        <f t="shared" si="67"/>
        <v>0</v>
      </c>
      <c r="DG53" s="280">
        <f t="shared" si="67"/>
        <v>0</v>
      </c>
      <c r="DH53" s="280">
        <f t="shared" si="67"/>
        <v>0</v>
      </c>
      <c r="DI53" s="280">
        <f t="shared" si="67"/>
        <v>0</v>
      </c>
      <c r="DJ53" s="280">
        <f t="shared" si="67"/>
        <v>0</v>
      </c>
      <c r="DK53" s="280">
        <f t="shared" si="67"/>
        <v>0</v>
      </c>
      <c r="DL53" s="280">
        <f t="shared" si="67"/>
        <v>0</v>
      </c>
      <c r="DM53" s="280">
        <f t="shared" si="67"/>
        <v>0</v>
      </c>
      <c r="DN53" s="280">
        <f t="shared" si="67"/>
        <v>0</v>
      </c>
      <c r="DO53" s="280">
        <f t="shared" si="67"/>
        <v>29.670720338983052</v>
      </c>
      <c r="DP53" s="280">
        <f t="shared" si="67"/>
        <v>0</v>
      </c>
      <c r="DQ53" s="280">
        <f t="shared" si="67"/>
        <v>0</v>
      </c>
      <c r="DR53" s="280">
        <f t="shared" si="67"/>
        <v>25.864999999999998</v>
      </c>
      <c r="DS53" s="280">
        <f t="shared" si="67"/>
        <v>0</v>
      </c>
      <c r="DT53" s="280">
        <f t="shared" si="67"/>
        <v>0</v>
      </c>
      <c r="DU53" s="280">
        <f t="shared" si="67"/>
        <v>0</v>
      </c>
      <c r="DV53" s="280">
        <f t="shared" si="67"/>
        <v>0</v>
      </c>
      <c r="DW53" s="280">
        <f t="shared" si="67"/>
        <v>0</v>
      </c>
      <c r="DX53" s="280">
        <f t="shared" si="67"/>
        <v>0</v>
      </c>
      <c r="DY53" s="280">
        <f t="shared" si="67"/>
        <v>0</v>
      </c>
      <c r="DZ53" s="280">
        <f t="shared" ref="DZ53:FE53" si="68">DZ54+DZ73</f>
        <v>0</v>
      </c>
      <c r="EA53" s="496">
        <f t="shared" si="68"/>
        <v>0</v>
      </c>
      <c r="EB53" s="181" t="s">
        <v>98</v>
      </c>
    </row>
    <row r="54" spans="1:132" ht="25.5" x14ac:dyDescent="0.2">
      <c r="A54" s="226" t="s">
        <v>155</v>
      </c>
      <c r="B54" s="156" t="s">
        <v>156</v>
      </c>
      <c r="C54" s="266" t="s">
        <v>98</v>
      </c>
      <c r="D54" s="432">
        <f>SUM(D55:D72)</f>
        <v>29.672760000000004</v>
      </c>
      <c r="E54" s="269" t="s">
        <v>98</v>
      </c>
      <c r="F54" s="269" t="s">
        <v>98</v>
      </c>
      <c r="G54" s="269" t="s">
        <v>98</v>
      </c>
      <c r="H54" s="269" t="s">
        <v>98</v>
      </c>
      <c r="I54" s="269" t="s">
        <v>98</v>
      </c>
      <c r="J54" s="269" t="s">
        <v>98</v>
      </c>
      <c r="K54" s="269" t="s">
        <v>98</v>
      </c>
      <c r="L54" s="269" t="s">
        <v>98</v>
      </c>
      <c r="M54" s="269" t="s">
        <v>98</v>
      </c>
      <c r="N54" s="269" t="s">
        <v>98</v>
      </c>
      <c r="O54" s="269" t="s">
        <v>98</v>
      </c>
      <c r="P54" s="269" t="s">
        <v>98</v>
      </c>
      <c r="Q54" s="269" t="s">
        <v>98</v>
      </c>
      <c r="R54" s="269" t="s">
        <v>98</v>
      </c>
      <c r="S54" s="269" t="s">
        <v>98</v>
      </c>
      <c r="T54" s="432">
        <f t="shared" ref="T54:Z54" si="69">SUM(T55:T72)</f>
        <v>0</v>
      </c>
      <c r="U54" s="432">
        <f t="shared" si="69"/>
        <v>6.4691525423728802</v>
      </c>
      <c r="V54" s="432">
        <f t="shared" si="69"/>
        <v>0</v>
      </c>
      <c r="W54" s="432">
        <f t="shared" si="69"/>
        <v>0</v>
      </c>
      <c r="X54" s="432">
        <f t="shared" si="69"/>
        <v>6.4150000000000009</v>
      </c>
      <c r="Y54" s="432">
        <f t="shared" si="69"/>
        <v>0</v>
      </c>
      <c r="Z54" s="432">
        <f t="shared" si="69"/>
        <v>0</v>
      </c>
      <c r="AA54" s="269" t="s">
        <v>98</v>
      </c>
      <c r="AB54" s="269" t="s">
        <v>98</v>
      </c>
      <c r="AC54" s="269" t="s">
        <v>98</v>
      </c>
      <c r="AD54" s="269" t="s">
        <v>98</v>
      </c>
      <c r="AE54" s="269" t="s">
        <v>98</v>
      </c>
      <c r="AF54" s="269" t="s">
        <v>98</v>
      </c>
      <c r="AG54" s="269" t="s">
        <v>98</v>
      </c>
      <c r="AH54" s="432">
        <f t="shared" ref="AH54:BM54" si="70">SUM(AH55:AH72)</f>
        <v>0</v>
      </c>
      <c r="AI54" s="432">
        <f t="shared" si="70"/>
        <v>3.7010000000000001</v>
      </c>
      <c r="AJ54" s="432">
        <f t="shared" si="70"/>
        <v>0</v>
      </c>
      <c r="AK54" s="432">
        <f t="shared" si="70"/>
        <v>0</v>
      </c>
      <c r="AL54" s="432">
        <f t="shared" si="70"/>
        <v>3.7</v>
      </c>
      <c r="AM54" s="432">
        <f t="shared" si="70"/>
        <v>0</v>
      </c>
      <c r="AN54" s="432">
        <f t="shared" si="70"/>
        <v>0</v>
      </c>
      <c r="AO54" s="432">
        <f t="shared" si="70"/>
        <v>0</v>
      </c>
      <c r="AP54" s="432">
        <f t="shared" si="70"/>
        <v>0</v>
      </c>
      <c r="AQ54" s="432">
        <f t="shared" si="70"/>
        <v>0</v>
      </c>
      <c r="AR54" s="432">
        <f t="shared" si="70"/>
        <v>0</v>
      </c>
      <c r="AS54" s="432">
        <f t="shared" si="70"/>
        <v>0</v>
      </c>
      <c r="AT54" s="432">
        <f t="shared" si="70"/>
        <v>0</v>
      </c>
      <c r="AU54" s="432">
        <f t="shared" si="70"/>
        <v>0</v>
      </c>
      <c r="AV54" s="432">
        <f t="shared" si="70"/>
        <v>0</v>
      </c>
      <c r="AW54" s="432">
        <f t="shared" si="70"/>
        <v>11.596000000000002</v>
      </c>
      <c r="AX54" s="432">
        <f t="shared" si="70"/>
        <v>0</v>
      </c>
      <c r="AY54" s="432">
        <f t="shared" si="70"/>
        <v>0</v>
      </c>
      <c r="AZ54" s="432">
        <f t="shared" si="70"/>
        <v>9.3500000000000014</v>
      </c>
      <c r="BA54" s="432">
        <f t="shared" si="70"/>
        <v>0</v>
      </c>
      <c r="BB54" s="432">
        <f t="shared" si="70"/>
        <v>0</v>
      </c>
      <c r="BC54" s="432">
        <f t="shared" si="70"/>
        <v>0</v>
      </c>
      <c r="BD54" s="432">
        <f t="shared" si="70"/>
        <v>0</v>
      </c>
      <c r="BE54" s="432">
        <f t="shared" si="70"/>
        <v>0</v>
      </c>
      <c r="BF54" s="432">
        <f t="shared" si="70"/>
        <v>0</v>
      </c>
      <c r="BG54" s="432">
        <f t="shared" si="70"/>
        <v>0</v>
      </c>
      <c r="BH54" s="432">
        <f t="shared" si="70"/>
        <v>0</v>
      </c>
      <c r="BI54" s="432">
        <f t="shared" si="70"/>
        <v>0</v>
      </c>
      <c r="BJ54" s="432">
        <f t="shared" si="70"/>
        <v>0</v>
      </c>
      <c r="BK54" s="432">
        <f t="shared" si="70"/>
        <v>7.9045677966101699</v>
      </c>
      <c r="BL54" s="432">
        <f t="shared" si="70"/>
        <v>0</v>
      </c>
      <c r="BM54" s="432">
        <f t="shared" si="70"/>
        <v>0</v>
      </c>
      <c r="BN54" s="432">
        <f t="shared" ref="BN54:CS54" si="71">SUM(BN55:BN72)</f>
        <v>6.3999999999999995</v>
      </c>
      <c r="BO54" s="432">
        <f t="shared" si="71"/>
        <v>0</v>
      </c>
      <c r="BP54" s="432">
        <f t="shared" si="71"/>
        <v>0</v>
      </c>
      <c r="BQ54" s="432">
        <f t="shared" si="71"/>
        <v>0</v>
      </c>
      <c r="BR54" s="432">
        <f t="shared" si="71"/>
        <v>0</v>
      </c>
      <c r="BS54" s="432">
        <f t="shared" si="71"/>
        <v>0</v>
      </c>
      <c r="BT54" s="432">
        <f t="shared" si="71"/>
        <v>0</v>
      </c>
      <c r="BU54" s="432">
        <f t="shared" si="71"/>
        <v>0</v>
      </c>
      <c r="BV54" s="432">
        <f t="shared" si="71"/>
        <v>0</v>
      </c>
      <c r="BW54" s="432">
        <f t="shared" si="71"/>
        <v>0</v>
      </c>
      <c r="BX54" s="432">
        <f t="shared" si="71"/>
        <v>0</v>
      </c>
      <c r="BY54" s="432">
        <f t="shared" si="71"/>
        <v>0</v>
      </c>
      <c r="BZ54" s="432">
        <f t="shared" si="71"/>
        <v>0</v>
      </c>
      <c r="CA54" s="432">
        <f t="shared" si="71"/>
        <v>0</v>
      </c>
      <c r="CB54" s="432">
        <f t="shared" si="71"/>
        <v>0</v>
      </c>
      <c r="CC54" s="432">
        <f t="shared" si="71"/>
        <v>0</v>
      </c>
      <c r="CD54" s="432">
        <f t="shared" si="71"/>
        <v>0</v>
      </c>
      <c r="CE54" s="432">
        <f t="shared" si="71"/>
        <v>0</v>
      </c>
      <c r="CF54" s="432">
        <f t="shared" si="71"/>
        <v>0</v>
      </c>
      <c r="CG54" s="432">
        <f t="shared" si="71"/>
        <v>0</v>
      </c>
      <c r="CH54" s="432">
        <f t="shared" si="71"/>
        <v>0</v>
      </c>
      <c r="CI54" s="432">
        <f t="shared" si="71"/>
        <v>0</v>
      </c>
      <c r="CJ54" s="432">
        <f t="shared" si="71"/>
        <v>0</v>
      </c>
      <c r="CK54" s="432">
        <f t="shared" si="71"/>
        <v>0</v>
      </c>
      <c r="CL54" s="432">
        <f t="shared" si="71"/>
        <v>0</v>
      </c>
      <c r="CM54" s="432">
        <f t="shared" si="71"/>
        <v>0</v>
      </c>
      <c r="CN54" s="432">
        <f t="shared" si="71"/>
        <v>0</v>
      </c>
      <c r="CO54" s="432">
        <f t="shared" si="71"/>
        <v>0</v>
      </c>
      <c r="CP54" s="432">
        <f t="shared" si="71"/>
        <v>0</v>
      </c>
      <c r="CQ54" s="432">
        <f t="shared" si="71"/>
        <v>0</v>
      </c>
      <c r="CR54" s="432">
        <f t="shared" si="71"/>
        <v>0</v>
      </c>
      <c r="CS54" s="432">
        <f t="shared" si="71"/>
        <v>0</v>
      </c>
      <c r="CT54" s="432">
        <f t="shared" ref="CT54:DY54" si="72">SUM(CT55:CT72)</f>
        <v>0</v>
      </c>
      <c r="CU54" s="432">
        <f t="shared" si="72"/>
        <v>0</v>
      </c>
      <c r="CV54" s="432">
        <f t="shared" si="72"/>
        <v>0</v>
      </c>
      <c r="CW54" s="432">
        <f t="shared" si="72"/>
        <v>0</v>
      </c>
      <c r="CX54" s="432">
        <f t="shared" si="72"/>
        <v>0</v>
      </c>
      <c r="CY54" s="432">
        <f t="shared" si="72"/>
        <v>0</v>
      </c>
      <c r="CZ54" s="432">
        <f t="shared" si="72"/>
        <v>0</v>
      </c>
      <c r="DA54" s="432">
        <f t="shared" si="72"/>
        <v>0</v>
      </c>
      <c r="DB54" s="432">
        <f t="shared" si="72"/>
        <v>0</v>
      </c>
      <c r="DC54" s="432">
        <f t="shared" si="72"/>
        <v>0</v>
      </c>
      <c r="DD54" s="432">
        <f t="shared" si="72"/>
        <v>0</v>
      </c>
      <c r="DE54" s="432">
        <f t="shared" si="72"/>
        <v>0</v>
      </c>
      <c r="DF54" s="432">
        <f t="shared" si="72"/>
        <v>0</v>
      </c>
      <c r="DG54" s="432">
        <f t="shared" si="72"/>
        <v>0</v>
      </c>
      <c r="DH54" s="432">
        <f t="shared" si="72"/>
        <v>0</v>
      </c>
      <c r="DI54" s="432">
        <f t="shared" si="72"/>
        <v>0</v>
      </c>
      <c r="DJ54" s="432">
        <f t="shared" si="72"/>
        <v>0</v>
      </c>
      <c r="DK54" s="432">
        <f t="shared" si="72"/>
        <v>0</v>
      </c>
      <c r="DL54" s="432">
        <f t="shared" si="72"/>
        <v>0</v>
      </c>
      <c r="DM54" s="432">
        <f t="shared" si="72"/>
        <v>0</v>
      </c>
      <c r="DN54" s="432">
        <f t="shared" si="72"/>
        <v>0</v>
      </c>
      <c r="DO54" s="432">
        <f t="shared" si="72"/>
        <v>29.670720338983052</v>
      </c>
      <c r="DP54" s="432">
        <f t="shared" si="72"/>
        <v>0</v>
      </c>
      <c r="DQ54" s="432">
        <f t="shared" si="72"/>
        <v>0</v>
      </c>
      <c r="DR54" s="432">
        <f t="shared" si="72"/>
        <v>25.864999999999998</v>
      </c>
      <c r="DS54" s="432">
        <f t="shared" si="72"/>
        <v>0</v>
      </c>
      <c r="DT54" s="432">
        <f t="shared" si="72"/>
        <v>0</v>
      </c>
      <c r="DU54" s="432">
        <f t="shared" si="72"/>
        <v>0</v>
      </c>
      <c r="DV54" s="432">
        <f t="shared" si="72"/>
        <v>0</v>
      </c>
      <c r="DW54" s="432">
        <f t="shared" si="72"/>
        <v>0</v>
      </c>
      <c r="DX54" s="432">
        <f t="shared" si="72"/>
        <v>0</v>
      </c>
      <c r="DY54" s="432">
        <f t="shared" si="72"/>
        <v>0</v>
      </c>
      <c r="DZ54" s="432">
        <f t="shared" ref="DZ54:FE54" si="73">SUM(DZ55:DZ72)</f>
        <v>0</v>
      </c>
      <c r="EA54" s="494">
        <f t="shared" si="73"/>
        <v>0</v>
      </c>
      <c r="EB54" s="209" t="s">
        <v>98</v>
      </c>
    </row>
    <row r="55" spans="1:132" s="500" customFormat="1" ht="76.5" x14ac:dyDescent="0.2">
      <c r="A55" s="309" t="s">
        <v>155</v>
      </c>
      <c r="B55" s="186" t="s">
        <v>157</v>
      </c>
      <c r="C55" s="365" t="s">
        <v>158</v>
      </c>
      <c r="D55" s="294">
        <f>'3'!K53</f>
        <v>3.8679999999999999</v>
      </c>
      <c r="E55" s="294" t="s">
        <v>98</v>
      </c>
      <c r="F55" s="294" t="s">
        <v>98</v>
      </c>
      <c r="G55" s="294" t="s">
        <v>98</v>
      </c>
      <c r="H55" s="294" t="s">
        <v>98</v>
      </c>
      <c r="I55" s="294" t="s">
        <v>98</v>
      </c>
      <c r="J55" s="294" t="s">
        <v>98</v>
      </c>
      <c r="K55" s="294" t="s">
        <v>98</v>
      </c>
      <c r="L55" s="294" t="s">
        <v>98</v>
      </c>
      <c r="M55" s="294" t="s">
        <v>98</v>
      </c>
      <c r="N55" s="294" t="s">
        <v>98</v>
      </c>
      <c r="O55" s="294" t="s">
        <v>98</v>
      </c>
      <c r="P55" s="294" t="s">
        <v>98</v>
      </c>
      <c r="Q55" s="294" t="s">
        <v>98</v>
      </c>
      <c r="R55" s="294" t="s">
        <v>98</v>
      </c>
      <c r="S55" s="294" t="s">
        <v>98</v>
      </c>
      <c r="T55" s="294">
        <v>0</v>
      </c>
      <c r="U55" s="294">
        <v>3.8679999999999999</v>
      </c>
      <c r="V55" s="294">
        <v>0</v>
      </c>
      <c r="W55" s="294">
        <v>0</v>
      </c>
      <c r="X55" s="294">
        <v>3.64</v>
      </c>
      <c r="Y55" s="294">
        <v>0</v>
      </c>
      <c r="Z55" s="294">
        <v>0</v>
      </c>
      <c r="AA55" s="294" t="s">
        <v>98</v>
      </c>
      <c r="AB55" s="294" t="s">
        <v>98</v>
      </c>
      <c r="AC55" s="294" t="s">
        <v>98</v>
      </c>
      <c r="AD55" s="294" t="s">
        <v>98</v>
      </c>
      <c r="AE55" s="294" t="s">
        <v>98</v>
      </c>
      <c r="AF55" s="294" t="s">
        <v>98</v>
      </c>
      <c r="AG55" s="294" t="s">
        <v>98</v>
      </c>
      <c r="AH55" s="294">
        <v>0</v>
      </c>
      <c r="AI55" s="294">
        <v>0</v>
      </c>
      <c r="AJ55" s="294">
        <v>0</v>
      </c>
      <c r="AK55" s="294">
        <v>0</v>
      </c>
      <c r="AL55" s="294">
        <v>0</v>
      </c>
      <c r="AM55" s="294">
        <v>0</v>
      </c>
      <c r="AN55" s="294">
        <v>0</v>
      </c>
      <c r="AO55" s="294">
        <v>0</v>
      </c>
      <c r="AP55" s="294">
        <v>0</v>
      </c>
      <c r="AQ55" s="294">
        <v>0</v>
      </c>
      <c r="AR55" s="294">
        <v>0</v>
      </c>
      <c r="AS55" s="294">
        <v>0</v>
      </c>
      <c r="AT55" s="294">
        <v>0</v>
      </c>
      <c r="AU55" s="294">
        <v>0</v>
      </c>
      <c r="AV55" s="294">
        <v>0</v>
      </c>
      <c r="AW55" s="294">
        <v>0</v>
      </c>
      <c r="AX55" s="294">
        <v>0</v>
      </c>
      <c r="AY55" s="294">
        <v>0</v>
      </c>
      <c r="AZ55" s="294">
        <v>0</v>
      </c>
      <c r="BA55" s="294">
        <v>0</v>
      </c>
      <c r="BB55" s="294">
        <v>0</v>
      </c>
      <c r="BC55" s="294">
        <v>0</v>
      </c>
      <c r="BD55" s="294">
        <v>0</v>
      </c>
      <c r="BE55" s="294">
        <v>0</v>
      </c>
      <c r="BF55" s="294">
        <v>0</v>
      </c>
      <c r="BG55" s="294">
        <v>0</v>
      </c>
      <c r="BH55" s="294">
        <v>0</v>
      </c>
      <c r="BI55" s="294">
        <v>0</v>
      </c>
      <c r="BJ55" s="280">
        <v>0</v>
      </c>
      <c r="BK55" s="280">
        <v>0</v>
      </c>
      <c r="BL55" s="280">
        <v>0</v>
      </c>
      <c r="BM55" s="280">
        <v>0</v>
      </c>
      <c r="BN55" s="280">
        <v>0</v>
      </c>
      <c r="BO55" s="280">
        <v>0</v>
      </c>
      <c r="BP55" s="280">
        <v>0</v>
      </c>
      <c r="BQ55" s="294">
        <v>0</v>
      </c>
      <c r="BR55" s="294">
        <v>0</v>
      </c>
      <c r="BS55" s="294">
        <v>0</v>
      </c>
      <c r="BT55" s="294">
        <v>0</v>
      </c>
      <c r="BU55" s="294">
        <v>0</v>
      </c>
      <c r="BV55" s="294">
        <v>0</v>
      </c>
      <c r="BW55" s="294">
        <v>0</v>
      </c>
      <c r="BX55" s="280">
        <v>0</v>
      </c>
      <c r="BY55" s="280">
        <v>0</v>
      </c>
      <c r="BZ55" s="280">
        <v>0</v>
      </c>
      <c r="CA55" s="280">
        <v>0</v>
      </c>
      <c r="CB55" s="280">
        <v>0</v>
      </c>
      <c r="CC55" s="280">
        <v>0</v>
      </c>
      <c r="CD55" s="280">
        <v>0</v>
      </c>
      <c r="CE55" s="280">
        <v>0</v>
      </c>
      <c r="CF55" s="280">
        <v>0</v>
      </c>
      <c r="CG55" s="280">
        <v>0</v>
      </c>
      <c r="CH55" s="280">
        <v>0</v>
      </c>
      <c r="CI55" s="280">
        <v>0</v>
      </c>
      <c r="CJ55" s="280">
        <v>0</v>
      </c>
      <c r="CK55" s="280">
        <v>0</v>
      </c>
      <c r="CL55" s="280">
        <v>0</v>
      </c>
      <c r="CM55" s="280">
        <v>0</v>
      </c>
      <c r="CN55" s="280">
        <v>0</v>
      </c>
      <c r="CO55" s="280">
        <v>0</v>
      </c>
      <c r="CP55" s="280">
        <v>0</v>
      </c>
      <c r="CQ55" s="280">
        <v>0</v>
      </c>
      <c r="CR55" s="280">
        <v>0</v>
      </c>
      <c r="CS55" s="280">
        <v>0</v>
      </c>
      <c r="CT55" s="280">
        <v>0</v>
      </c>
      <c r="CU55" s="280">
        <v>0</v>
      </c>
      <c r="CV55" s="280">
        <v>0</v>
      </c>
      <c r="CW55" s="280">
        <v>0</v>
      </c>
      <c r="CX55" s="280">
        <v>0</v>
      </c>
      <c r="CY55" s="280">
        <v>0</v>
      </c>
      <c r="CZ55" s="280">
        <v>0</v>
      </c>
      <c r="DA55" s="280">
        <v>0</v>
      </c>
      <c r="DB55" s="280">
        <v>0</v>
      </c>
      <c r="DC55" s="280">
        <v>0</v>
      </c>
      <c r="DD55" s="280">
        <v>0</v>
      </c>
      <c r="DE55" s="280">
        <v>0</v>
      </c>
      <c r="DF55" s="280">
        <v>0</v>
      </c>
      <c r="DG55" s="280">
        <v>0</v>
      </c>
      <c r="DH55" s="280">
        <v>0</v>
      </c>
      <c r="DI55" s="280">
        <v>0</v>
      </c>
      <c r="DJ55" s="280">
        <v>0</v>
      </c>
      <c r="DK55" s="280">
        <v>0</v>
      </c>
      <c r="DL55" s="280">
        <v>0</v>
      </c>
      <c r="DM55" s="280">
        <v>0</v>
      </c>
      <c r="DN55" s="280">
        <f t="shared" ref="DN55:DN73" si="74">T55+AH55+AV55+BJ55+BX55+CL55+CZ55</f>
        <v>0</v>
      </c>
      <c r="DO55" s="280">
        <f t="shared" ref="DO55:DO73" si="75">U55+AI55+AW55+BK55+BY55+CM55+DA55</f>
        <v>3.8679999999999999</v>
      </c>
      <c r="DP55" s="280">
        <f t="shared" ref="DP55:DP73" si="76">V55+AJ55+AX55+BL55+BZ55+CN55+DB55</f>
        <v>0</v>
      </c>
      <c r="DQ55" s="280">
        <f t="shared" ref="DQ55:DQ73" si="77">W55+AK55+AY55+BM55+CA55+CO55+DC55</f>
        <v>0</v>
      </c>
      <c r="DR55" s="280">
        <f t="shared" ref="DR55:DR73" si="78">X55+AL55+AZ55+BN55+CB55+CP55+DD55</f>
        <v>3.64</v>
      </c>
      <c r="DS55" s="280">
        <f t="shared" ref="DS55:DS73" si="79">Y55+AM55+BA55+BO55+CC55+CQ55+DE55</f>
        <v>0</v>
      </c>
      <c r="DT55" s="280">
        <f t="shared" ref="DT55:DT73" si="80">Z55+AN55+BB55+BP55+CD55+CR55+DF55</f>
        <v>0</v>
      </c>
      <c r="DU55" s="280">
        <v>0</v>
      </c>
      <c r="DV55" s="280">
        <v>0</v>
      </c>
      <c r="DW55" s="280">
        <v>0</v>
      </c>
      <c r="DX55" s="280">
        <v>0</v>
      </c>
      <c r="DY55" s="280">
        <v>0</v>
      </c>
      <c r="DZ55" s="280">
        <v>0</v>
      </c>
      <c r="EA55" s="496">
        <v>0</v>
      </c>
      <c r="EB55" s="181" t="s">
        <v>98</v>
      </c>
    </row>
    <row r="56" spans="1:132" s="500" customFormat="1" ht="63.75" x14ac:dyDescent="0.2">
      <c r="A56" s="309" t="s">
        <v>155</v>
      </c>
      <c r="B56" s="186" t="s">
        <v>159</v>
      </c>
      <c r="C56" s="365" t="s">
        <v>160</v>
      </c>
      <c r="D56" s="294">
        <f>'3'!K54</f>
        <v>1.7265000000000001</v>
      </c>
      <c r="E56" s="294" t="s">
        <v>98</v>
      </c>
      <c r="F56" s="294" t="s">
        <v>98</v>
      </c>
      <c r="G56" s="294" t="s">
        <v>98</v>
      </c>
      <c r="H56" s="294" t="s">
        <v>98</v>
      </c>
      <c r="I56" s="294" t="s">
        <v>98</v>
      </c>
      <c r="J56" s="294" t="s">
        <v>98</v>
      </c>
      <c r="K56" s="294" t="s">
        <v>98</v>
      </c>
      <c r="L56" s="294" t="s">
        <v>98</v>
      </c>
      <c r="M56" s="294" t="s">
        <v>98</v>
      </c>
      <c r="N56" s="294" t="s">
        <v>98</v>
      </c>
      <c r="O56" s="294" t="s">
        <v>98</v>
      </c>
      <c r="P56" s="294" t="s">
        <v>98</v>
      </c>
      <c r="Q56" s="294" t="s">
        <v>98</v>
      </c>
      <c r="R56" s="294" t="s">
        <v>98</v>
      </c>
      <c r="S56" s="294" t="s">
        <v>98</v>
      </c>
      <c r="T56" s="294">
        <v>0</v>
      </c>
      <c r="U56" s="294">
        <v>0</v>
      </c>
      <c r="V56" s="294">
        <v>0</v>
      </c>
      <c r="W56" s="294">
        <v>0</v>
      </c>
      <c r="X56" s="294">
        <v>0</v>
      </c>
      <c r="Y56" s="294">
        <v>0</v>
      </c>
      <c r="Z56" s="294">
        <v>0</v>
      </c>
      <c r="AA56" s="294" t="s">
        <v>98</v>
      </c>
      <c r="AB56" s="294" t="s">
        <v>98</v>
      </c>
      <c r="AC56" s="294" t="s">
        <v>98</v>
      </c>
      <c r="AD56" s="294" t="s">
        <v>98</v>
      </c>
      <c r="AE56" s="294" t="s">
        <v>98</v>
      </c>
      <c r="AF56" s="294" t="s">
        <v>98</v>
      </c>
      <c r="AG56" s="294" t="s">
        <v>98</v>
      </c>
      <c r="AH56" s="294">
        <v>0</v>
      </c>
      <c r="AI56" s="294">
        <v>0</v>
      </c>
      <c r="AJ56" s="294">
        <v>0</v>
      </c>
      <c r="AK56" s="294">
        <v>0</v>
      </c>
      <c r="AL56" s="294">
        <v>0</v>
      </c>
      <c r="AM56" s="294">
        <v>0</v>
      </c>
      <c r="AN56" s="294">
        <v>0</v>
      </c>
      <c r="AO56" s="294">
        <v>0</v>
      </c>
      <c r="AP56" s="294">
        <v>0</v>
      </c>
      <c r="AQ56" s="294">
        <v>0</v>
      </c>
      <c r="AR56" s="294">
        <v>0</v>
      </c>
      <c r="AS56" s="294">
        <v>0</v>
      </c>
      <c r="AT56" s="294">
        <v>0</v>
      </c>
      <c r="AU56" s="294">
        <v>0</v>
      </c>
      <c r="AV56" s="294">
        <v>0</v>
      </c>
      <c r="AW56" s="294">
        <v>0</v>
      </c>
      <c r="AX56" s="294">
        <v>0</v>
      </c>
      <c r="AY56" s="294">
        <v>0</v>
      </c>
      <c r="AZ56" s="294">
        <v>0</v>
      </c>
      <c r="BA56" s="294">
        <v>0</v>
      </c>
      <c r="BB56" s="294">
        <v>0</v>
      </c>
      <c r="BC56" s="294">
        <v>0</v>
      </c>
      <c r="BD56" s="294">
        <v>0</v>
      </c>
      <c r="BE56" s="294">
        <v>0</v>
      </c>
      <c r="BF56" s="294">
        <v>0</v>
      </c>
      <c r="BG56" s="294">
        <v>0</v>
      </c>
      <c r="BH56" s="294">
        <v>0</v>
      </c>
      <c r="BI56" s="294">
        <v>0</v>
      </c>
      <c r="BJ56" s="280">
        <v>0</v>
      </c>
      <c r="BK56" s="280">
        <f>'3'!AI54</f>
        <v>1.7269999999999999</v>
      </c>
      <c r="BL56" s="280">
        <v>0</v>
      </c>
      <c r="BM56" s="280">
        <v>0</v>
      </c>
      <c r="BN56" s="280">
        <v>1.4</v>
      </c>
      <c r="BO56" s="280">
        <v>0</v>
      </c>
      <c r="BP56" s="280">
        <v>0</v>
      </c>
      <c r="BQ56" s="294">
        <v>0</v>
      </c>
      <c r="BR56" s="294">
        <v>0</v>
      </c>
      <c r="BS56" s="294">
        <v>0</v>
      </c>
      <c r="BT56" s="294">
        <v>0</v>
      </c>
      <c r="BU56" s="294">
        <v>0</v>
      </c>
      <c r="BV56" s="294">
        <v>0</v>
      </c>
      <c r="BW56" s="294">
        <v>0</v>
      </c>
      <c r="BX56" s="280">
        <v>0</v>
      </c>
      <c r="BY56" s="280">
        <v>0</v>
      </c>
      <c r="BZ56" s="280">
        <v>0</v>
      </c>
      <c r="CA56" s="280">
        <v>0</v>
      </c>
      <c r="CB56" s="280">
        <v>0</v>
      </c>
      <c r="CC56" s="280">
        <v>0</v>
      </c>
      <c r="CD56" s="280">
        <v>0</v>
      </c>
      <c r="CE56" s="280">
        <v>0</v>
      </c>
      <c r="CF56" s="280">
        <v>0</v>
      </c>
      <c r="CG56" s="280">
        <v>0</v>
      </c>
      <c r="CH56" s="280">
        <v>0</v>
      </c>
      <c r="CI56" s="280">
        <v>0</v>
      </c>
      <c r="CJ56" s="280">
        <v>0</v>
      </c>
      <c r="CK56" s="280">
        <v>0</v>
      </c>
      <c r="CL56" s="280">
        <v>0</v>
      </c>
      <c r="CM56" s="280">
        <v>0</v>
      </c>
      <c r="CN56" s="280">
        <v>0</v>
      </c>
      <c r="CO56" s="280">
        <v>0</v>
      </c>
      <c r="CP56" s="280">
        <v>0</v>
      </c>
      <c r="CQ56" s="280">
        <v>0</v>
      </c>
      <c r="CR56" s="280">
        <v>0</v>
      </c>
      <c r="CS56" s="280">
        <v>0</v>
      </c>
      <c r="CT56" s="280">
        <v>0</v>
      </c>
      <c r="CU56" s="280">
        <v>0</v>
      </c>
      <c r="CV56" s="280">
        <v>0</v>
      </c>
      <c r="CW56" s="280">
        <v>0</v>
      </c>
      <c r="CX56" s="280">
        <v>0</v>
      </c>
      <c r="CY56" s="280">
        <v>0</v>
      </c>
      <c r="CZ56" s="280">
        <v>0</v>
      </c>
      <c r="DA56" s="280">
        <v>0</v>
      </c>
      <c r="DB56" s="280">
        <v>0</v>
      </c>
      <c r="DC56" s="280">
        <v>0</v>
      </c>
      <c r="DD56" s="280">
        <v>0</v>
      </c>
      <c r="DE56" s="280">
        <v>0</v>
      </c>
      <c r="DF56" s="280">
        <v>0</v>
      </c>
      <c r="DG56" s="280">
        <v>0</v>
      </c>
      <c r="DH56" s="280">
        <v>0</v>
      </c>
      <c r="DI56" s="280">
        <v>0</v>
      </c>
      <c r="DJ56" s="280">
        <v>0</v>
      </c>
      <c r="DK56" s="280">
        <v>0</v>
      </c>
      <c r="DL56" s="280">
        <v>0</v>
      </c>
      <c r="DM56" s="280">
        <v>0</v>
      </c>
      <c r="DN56" s="280">
        <f t="shared" si="74"/>
        <v>0</v>
      </c>
      <c r="DO56" s="280">
        <f t="shared" si="75"/>
        <v>1.7269999999999999</v>
      </c>
      <c r="DP56" s="280">
        <f t="shared" si="76"/>
        <v>0</v>
      </c>
      <c r="DQ56" s="280">
        <f t="shared" si="77"/>
        <v>0</v>
      </c>
      <c r="DR56" s="280">
        <f t="shared" si="78"/>
        <v>1.4</v>
      </c>
      <c r="DS56" s="280">
        <f t="shared" si="79"/>
        <v>0</v>
      </c>
      <c r="DT56" s="280">
        <f t="shared" si="80"/>
        <v>0</v>
      </c>
      <c r="DU56" s="280">
        <v>0</v>
      </c>
      <c r="DV56" s="280">
        <v>0</v>
      </c>
      <c r="DW56" s="280">
        <v>0</v>
      </c>
      <c r="DX56" s="280">
        <v>0</v>
      </c>
      <c r="DY56" s="280">
        <v>0</v>
      </c>
      <c r="DZ56" s="280">
        <v>0</v>
      </c>
      <c r="EA56" s="496">
        <v>0</v>
      </c>
      <c r="EB56" s="181" t="s">
        <v>98</v>
      </c>
    </row>
    <row r="57" spans="1:132" s="500" customFormat="1" ht="89.25" x14ac:dyDescent="0.2">
      <c r="A57" s="309" t="s">
        <v>155</v>
      </c>
      <c r="B57" s="186" t="s">
        <v>161</v>
      </c>
      <c r="C57" s="365" t="s">
        <v>162</v>
      </c>
      <c r="D57" s="294">
        <f>'3'!K55</f>
        <v>3.3306</v>
      </c>
      <c r="E57" s="294" t="s">
        <v>98</v>
      </c>
      <c r="F57" s="294" t="s">
        <v>98</v>
      </c>
      <c r="G57" s="294" t="s">
        <v>98</v>
      </c>
      <c r="H57" s="294" t="s">
        <v>98</v>
      </c>
      <c r="I57" s="294" t="s">
        <v>98</v>
      </c>
      <c r="J57" s="294" t="s">
        <v>98</v>
      </c>
      <c r="K57" s="294" t="s">
        <v>98</v>
      </c>
      <c r="L57" s="294" t="s">
        <v>98</v>
      </c>
      <c r="M57" s="294" t="s">
        <v>98</v>
      </c>
      <c r="N57" s="294" t="s">
        <v>98</v>
      </c>
      <c r="O57" s="294" t="s">
        <v>98</v>
      </c>
      <c r="P57" s="294" t="s">
        <v>98</v>
      </c>
      <c r="Q57" s="294" t="s">
        <v>98</v>
      </c>
      <c r="R57" s="294" t="s">
        <v>98</v>
      </c>
      <c r="S57" s="294" t="s">
        <v>98</v>
      </c>
      <c r="T57" s="294">
        <v>0</v>
      </c>
      <c r="U57" s="294">
        <v>0</v>
      </c>
      <c r="V57" s="294">
        <v>0</v>
      </c>
      <c r="W57" s="294">
        <v>0</v>
      </c>
      <c r="X57" s="294">
        <v>0</v>
      </c>
      <c r="Y57" s="294">
        <v>0</v>
      </c>
      <c r="Z57" s="294">
        <v>0</v>
      </c>
      <c r="AA57" s="294" t="s">
        <v>98</v>
      </c>
      <c r="AB57" s="294" t="s">
        <v>98</v>
      </c>
      <c r="AC57" s="294" t="s">
        <v>98</v>
      </c>
      <c r="AD57" s="294" t="s">
        <v>98</v>
      </c>
      <c r="AE57" s="294" t="s">
        <v>98</v>
      </c>
      <c r="AF57" s="294" t="s">
        <v>98</v>
      </c>
      <c r="AG57" s="294" t="s">
        <v>98</v>
      </c>
      <c r="AH57" s="294">
        <v>0</v>
      </c>
      <c r="AI57" s="294">
        <v>0</v>
      </c>
      <c r="AJ57" s="294">
        <v>0</v>
      </c>
      <c r="AK57" s="294">
        <v>0</v>
      </c>
      <c r="AL57" s="294">
        <v>0</v>
      </c>
      <c r="AM57" s="294">
        <v>0</v>
      </c>
      <c r="AN57" s="294">
        <v>0</v>
      </c>
      <c r="AO57" s="294">
        <v>0</v>
      </c>
      <c r="AP57" s="294">
        <v>0</v>
      </c>
      <c r="AQ57" s="294">
        <v>0</v>
      </c>
      <c r="AR57" s="294">
        <v>0</v>
      </c>
      <c r="AS57" s="294">
        <v>0</v>
      </c>
      <c r="AT57" s="294">
        <v>0</v>
      </c>
      <c r="AU57" s="294">
        <v>0</v>
      </c>
      <c r="AV57" s="294">
        <v>0</v>
      </c>
      <c r="AW57" s="294">
        <f>'3'!AG55</f>
        <v>3.331</v>
      </c>
      <c r="AX57" s="294">
        <v>0</v>
      </c>
      <c r="AY57" s="294">
        <v>0</v>
      </c>
      <c r="AZ57" s="294">
        <v>2.95</v>
      </c>
      <c r="BA57" s="294">
        <v>0</v>
      </c>
      <c r="BB57" s="294">
        <v>0</v>
      </c>
      <c r="BC57" s="294">
        <v>0</v>
      </c>
      <c r="BD57" s="294">
        <v>0</v>
      </c>
      <c r="BE57" s="294">
        <v>0</v>
      </c>
      <c r="BF57" s="294">
        <v>0</v>
      </c>
      <c r="BG57" s="294">
        <v>0</v>
      </c>
      <c r="BH57" s="294">
        <v>0</v>
      </c>
      <c r="BI57" s="294">
        <v>0</v>
      </c>
      <c r="BJ57" s="280">
        <v>0</v>
      </c>
      <c r="BK57" s="280">
        <v>0</v>
      </c>
      <c r="BL57" s="280">
        <v>0</v>
      </c>
      <c r="BM57" s="280">
        <v>0</v>
      </c>
      <c r="BN57" s="280">
        <v>0</v>
      </c>
      <c r="BO57" s="280">
        <v>0</v>
      </c>
      <c r="BP57" s="280">
        <v>0</v>
      </c>
      <c r="BQ57" s="294">
        <v>0</v>
      </c>
      <c r="BR57" s="294">
        <v>0</v>
      </c>
      <c r="BS57" s="294">
        <v>0</v>
      </c>
      <c r="BT57" s="294">
        <v>0</v>
      </c>
      <c r="BU57" s="294">
        <v>0</v>
      </c>
      <c r="BV57" s="294">
        <v>0</v>
      </c>
      <c r="BW57" s="294">
        <v>0</v>
      </c>
      <c r="BX57" s="280">
        <v>0</v>
      </c>
      <c r="BY57" s="280">
        <v>0</v>
      </c>
      <c r="BZ57" s="280">
        <v>0</v>
      </c>
      <c r="CA57" s="280">
        <v>0</v>
      </c>
      <c r="CB57" s="280">
        <v>0</v>
      </c>
      <c r="CC57" s="280">
        <v>0</v>
      </c>
      <c r="CD57" s="280">
        <v>0</v>
      </c>
      <c r="CE57" s="280">
        <v>0</v>
      </c>
      <c r="CF57" s="280">
        <v>0</v>
      </c>
      <c r="CG57" s="280">
        <v>0</v>
      </c>
      <c r="CH57" s="280">
        <v>0</v>
      </c>
      <c r="CI57" s="280">
        <v>0</v>
      </c>
      <c r="CJ57" s="280">
        <v>0</v>
      </c>
      <c r="CK57" s="280">
        <v>0</v>
      </c>
      <c r="CL57" s="280">
        <v>0</v>
      </c>
      <c r="CM57" s="280">
        <v>0</v>
      </c>
      <c r="CN57" s="280">
        <v>0</v>
      </c>
      <c r="CO57" s="280">
        <v>0</v>
      </c>
      <c r="CP57" s="280">
        <v>0</v>
      </c>
      <c r="CQ57" s="280">
        <v>0</v>
      </c>
      <c r="CR57" s="280">
        <v>0</v>
      </c>
      <c r="CS57" s="280">
        <v>0</v>
      </c>
      <c r="CT57" s="280">
        <v>0</v>
      </c>
      <c r="CU57" s="280">
        <v>0</v>
      </c>
      <c r="CV57" s="280">
        <v>0</v>
      </c>
      <c r="CW57" s="280">
        <v>0</v>
      </c>
      <c r="CX57" s="280">
        <v>0</v>
      </c>
      <c r="CY57" s="280">
        <v>0</v>
      </c>
      <c r="CZ57" s="280">
        <v>0</v>
      </c>
      <c r="DA57" s="280">
        <v>0</v>
      </c>
      <c r="DB57" s="280">
        <v>0</v>
      </c>
      <c r="DC57" s="280">
        <v>0</v>
      </c>
      <c r="DD57" s="280">
        <v>0</v>
      </c>
      <c r="DE57" s="280">
        <v>0</v>
      </c>
      <c r="DF57" s="280">
        <v>0</v>
      </c>
      <c r="DG57" s="280">
        <v>0</v>
      </c>
      <c r="DH57" s="280">
        <v>0</v>
      </c>
      <c r="DI57" s="280">
        <v>0</v>
      </c>
      <c r="DJ57" s="280">
        <v>0</v>
      </c>
      <c r="DK57" s="280">
        <v>0</v>
      </c>
      <c r="DL57" s="280">
        <v>0</v>
      </c>
      <c r="DM57" s="280">
        <v>0</v>
      </c>
      <c r="DN57" s="280">
        <f t="shared" si="74"/>
        <v>0</v>
      </c>
      <c r="DO57" s="280">
        <f t="shared" si="75"/>
        <v>3.331</v>
      </c>
      <c r="DP57" s="280">
        <f t="shared" si="76"/>
        <v>0</v>
      </c>
      <c r="DQ57" s="280">
        <f t="shared" si="77"/>
        <v>0</v>
      </c>
      <c r="DR57" s="280">
        <f t="shared" si="78"/>
        <v>2.95</v>
      </c>
      <c r="DS57" s="280">
        <f t="shared" si="79"/>
        <v>0</v>
      </c>
      <c r="DT57" s="280">
        <f t="shared" si="80"/>
        <v>0</v>
      </c>
      <c r="DU57" s="280">
        <v>0</v>
      </c>
      <c r="DV57" s="280">
        <v>0</v>
      </c>
      <c r="DW57" s="280">
        <v>0</v>
      </c>
      <c r="DX57" s="280">
        <v>0</v>
      </c>
      <c r="DY57" s="280">
        <v>0</v>
      </c>
      <c r="DZ57" s="280">
        <v>0</v>
      </c>
      <c r="EA57" s="496">
        <v>0</v>
      </c>
      <c r="EB57" s="181" t="s">
        <v>98</v>
      </c>
    </row>
    <row r="58" spans="1:132" s="500" customFormat="1" ht="63.75" hidden="1" x14ac:dyDescent="0.2">
      <c r="A58" s="309" t="s">
        <v>155</v>
      </c>
      <c r="B58" s="186" t="s">
        <v>163</v>
      </c>
      <c r="C58" s="365" t="s">
        <v>164</v>
      </c>
      <c r="D58" s="294"/>
      <c r="E58" s="294"/>
      <c r="F58" s="294"/>
      <c r="G58" s="294"/>
      <c r="H58" s="294"/>
      <c r="I58" s="294"/>
      <c r="J58" s="294"/>
      <c r="K58" s="294"/>
      <c r="L58" s="294"/>
      <c r="M58" s="294"/>
      <c r="N58" s="294"/>
      <c r="O58" s="294"/>
      <c r="P58" s="294"/>
      <c r="Q58" s="294"/>
      <c r="R58" s="294"/>
      <c r="S58" s="294"/>
      <c r="T58" s="294"/>
      <c r="U58" s="294"/>
      <c r="V58" s="294"/>
      <c r="W58" s="294"/>
      <c r="X58" s="294"/>
      <c r="Y58" s="294"/>
      <c r="Z58" s="294"/>
      <c r="AA58" s="294"/>
      <c r="AB58" s="294"/>
      <c r="AC58" s="294"/>
      <c r="AD58" s="294"/>
      <c r="AE58" s="294"/>
      <c r="AF58" s="294"/>
      <c r="AG58" s="294"/>
      <c r="AH58" s="294"/>
      <c r="AI58" s="294"/>
      <c r="AJ58" s="294"/>
      <c r="AK58" s="294"/>
      <c r="AL58" s="294"/>
      <c r="AM58" s="294"/>
      <c r="AN58" s="294"/>
      <c r="AO58" s="294"/>
      <c r="AP58" s="294"/>
      <c r="AQ58" s="294"/>
      <c r="AR58" s="294"/>
      <c r="AS58" s="294"/>
      <c r="AT58" s="294"/>
      <c r="AU58" s="294"/>
      <c r="AV58" s="294"/>
      <c r="AW58" s="280"/>
      <c r="AX58" s="280"/>
      <c r="AY58" s="280"/>
      <c r="AZ58" s="280"/>
      <c r="BA58" s="280"/>
      <c r="BB58" s="280"/>
      <c r="BC58" s="294"/>
      <c r="BD58" s="294"/>
      <c r="BE58" s="294"/>
      <c r="BF58" s="294"/>
      <c r="BG58" s="294"/>
      <c r="BH58" s="294"/>
      <c r="BI58" s="294"/>
      <c r="BJ58" s="280"/>
      <c r="BK58" s="280"/>
      <c r="BL58" s="280"/>
      <c r="BM58" s="280"/>
      <c r="BN58" s="280"/>
      <c r="BO58" s="280"/>
      <c r="BP58" s="280"/>
      <c r="BQ58" s="294"/>
      <c r="BR58" s="294"/>
      <c r="BS58" s="294"/>
      <c r="BT58" s="294"/>
      <c r="BU58" s="294"/>
      <c r="BV58" s="294"/>
      <c r="BW58" s="294"/>
      <c r="BX58" s="280"/>
      <c r="BY58" s="280"/>
      <c r="BZ58" s="280"/>
      <c r="CA58" s="280"/>
      <c r="CB58" s="280"/>
      <c r="CC58" s="280"/>
      <c r="CD58" s="280"/>
      <c r="CE58" s="280"/>
      <c r="CF58" s="280"/>
      <c r="CG58" s="280"/>
      <c r="CH58" s="280"/>
      <c r="CI58" s="280"/>
      <c r="CJ58" s="280"/>
      <c r="CK58" s="280"/>
      <c r="CL58" s="280"/>
      <c r="CM58" s="280"/>
      <c r="CN58" s="280"/>
      <c r="CO58" s="280"/>
      <c r="CP58" s="280"/>
      <c r="CQ58" s="280"/>
      <c r="CR58" s="280"/>
      <c r="CS58" s="280"/>
      <c r="CT58" s="280"/>
      <c r="CU58" s="280"/>
      <c r="CV58" s="280"/>
      <c r="CW58" s="280"/>
      <c r="CX58" s="280"/>
      <c r="CY58" s="280"/>
      <c r="CZ58" s="280"/>
      <c r="DA58" s="280"/>
      <c r="DB58" s="280"/>
      <c r="DC58" s="280"/>
      <c r="DD58" s="280"/>
      <c r="DE58" s="280"/>
      <c r="DF58" s="280"/>
      <c r="DG58" s="280"/>
      <c r="DH58" s="280"/>
      <c r="DI58" s="280"/>
      <c r="DJ58" s="280"/>
      <c r="DK58" s="280"/>
      <c r="DL58" s="280"/>
      <c r="DM58" s="280"/>
      <c r="DN58" s="280">
        <f t="shared" si="74"/>
        <v>0</v>
      </c>
      <c r="DO58" s="280">
        <f t="shared" si="75"/>
        <v>0</v>
      </c>
      <c r="DP58" s="280">
        <f t="shared" si="76"/>
        <v>0</v>
      </c>
      <c r="DQ58" s="280">
        <f t="shared" si="77"/>
        <v>0</v>
      </c>
      <c r="DR58" s="280">
        <f t="shared" si="78"/>
        <v>0</v>
      </c>
      <c r="DS58" s="280">
        <f t="shared" si="79"/>
        <v>0</v>
      </c>
      <c r="DT58" s="280">
        <f t="shared" si="80"/>
        <v>0</v>
      </c>
      <c r="DU58" s="280">
        <v>0</v>
      </c>
      <c r="DV58" s="280">
        <v>0</v>
      </c>
      <c r="DW58" s="280">
        <v>0</v>
      </c>
      <c r="DX58" s="280">
        <v>0</v>
      </c>
      <c r="DY58" s="280">
        <v>0</v>
      </c>
      <c r="DZ58" s="280">
        <v>0</v>
      </c>
      <c r="EA58" s="496">
        <v>0</v>
      </c>
      <c r="EB58" s="181" t="s">
        <v>98</v>
      </c>
    </row>
    <row r="59" spans="1:132" s="500" customFormat="1" ht="76.5" hidden="1" x14ac:dyDescent="0.2">
      <c r="A59" s="309" t="s">
        <v>155</v>
      </c>
      <c r="B59" s="186" t="s">
        <v>165</v>
      </c>
      <c r="C59" s="365" t="s">
        <v>166</v>
      </c>
      <c r="D59" s="294"/>
      <c r="E59" s="294"/>
      <c r="F59" s="294"/>
      <c r="G59" s="294"/>
      <c r="H59" s="294"/>
      <c r="I59" s="294"/>
      <c r="J59" s="294"/>
      <c r="K59" s="294"/>
      <c r="L59" s="294"/>
      <c r="M59" s="294"/>
      <c r="N59" s="294"/>
      <c r="O59" s="294"/>
      <c r="P59" s="294"/>
      <c r="Q59" s="294"/>
      <c r="R59" s="294"/>
      <c r="S59" s="294"/>
      <c r="T59" s="294"/>
      <c r="U59" s="294"/>
      <c r="V59" s="294"/>
      <c r="W59" s="294"/>
      <c r="X59" s="294"/>
      <c r="Y59" s="294"/>
      <c r="Z59" s="294"/>
      <c r="AA59" s="294"/>
      <c r="AB59" s="294"/>
      <c r="AC59" s="294"/>
      <c r="AD59" s="294"/>
      <c r="AE59" s="294"/>
      <c r="AF59" s="294"/>
      <c r="AG59" s="294"/>
      <c r="AH59" s="294"/>
      <c r="AI59" s="294"/>
      <c r="AJ59" s="294"/>
      <c r="AK59" s="294"/>
      <c r="AL59" s="294"/>
      <c r="AM59" s="294"/>
      <c r="AN59" s="294"/>
      <c r="AO59" s="294"/>
      <c r="AP59" s="294"/>
      <c r="AQ59" s="294"/>
      <c r="AR59" s="294"/>
      <c r="AS59" s="294"/>
      <c r="AT59" s="294"/>
      <c r="AU59" s="294"/>
      <c r="AV59" s="280"/>
      <c r="AW59" s="280"/>
      <c r="AX59" s="280"/>
      <c r="AY59" s="280"/>
      <c r="AZ59" s="280"/>
      <c r="BA59" s="280"/>
      <c r="BB59" s="280"/>
      <c r="BC59" s="294"/>
      <c r="BD59" s="294"/>
      <c r="BE59" s="294"/>
      <c r="BF59" s="294"/>
      <c r="BG59" s="294"/>
      <c r="BH59" s="294"/>
      <c r="BI59" s="294"/>
      <c r="BJ59" s="280"/>
      <c r="BK59" s="280"/>
      <c r="BL59" s="280"/>
      <c r="BM59" s="280"/>
      <c r="BN59" s="280"/>
      <c r="BO59" s="280"/>
      <c r="BP59" s="280"/>
      <c r="BQ59" s="294"/>
      <c r="BR59" s="294"/>
      <c r="BS59" s="294"/>
      <c r="BT59" s="294"/>
      <c r="BU59" s="294"/>
      <c r="BV59" s="294"/>
      <c r="BW59" s="294"/>
      <c r="BX59" s="280"/>
      <c r="BY59" s="280"/>
      <c r="BZ59" s="280"/>
      <c r="CA59" s="280"/>
      <c r="CB59" s="280"/>
      <c r="CC59" s="280"/>
      <c r="CD59" s="280"/>
      <c r="CE59" s="280"/>
      <c r="CF59" s="280"/>
      <c r="CG59" s="280"/>
      <c r="CH59" s="280"/>
      <c r="CI59" s="280"/>
      <c r="CJ59" s="280"/>
      <c r="CK59" s="280"/>
      <c r="CL59" s="280"/>
      <c r="CM59" s="280"/>
      <c r="CN59" s="280"/>
      <c r="CO59" s="280"/>
      <c r="CP59" s="280"/>
      <c r="CQ59" s="280"/>
      <c r="CR59" s="280"/>
      <c r="CS59" s="280"/>
      <c r="CT59" s="280"/>
      <c r="CU59" s="280"/>
      <c r="CV59" s="280"/>
      <c r="CW59" s="280"/>
      <c r="CX59" s="280"/>
      <c r="CY59" s="280"/>
      <c r="CZ59" s="280"/>
      <c r="DA59" s="280"/>
      <c r="DB59" s="280"/>
      <c r="DC59" s="280"/>
      <c r="DD59" s="280"/>
      <c r="DE59" s="280"/>
      <c r="DF59" s="280"/>
      <c r="DG59" s="280"/>
      <c r="DH59" s="280"/>
      <c r="DI59" s="280"/>
      <c r="DJ59" s="280"/>
      <c r="DK59" s="280"/>
      <c r="DL59" s="280"/>
      <c r="DM59" s="280"/>
      <c r="DN59" s="280">
        <f t="shared" si="74"/>
        <v>0</v>
      </c>
      <c r="DO59" s="280">
        <f t="shared" si="75"/>
        <v>0</v>
      </c>
      <c r="DP59" s="280">
        <f t="shared" si="76"/>
        <v>0</v>
      </c>
      <c r="DQ59" s="280">
        <f t="shared" si="77"/>
        <v>0</v>
      </c>
      <c r="DR59" s="280">
        <f t="shared" si="78"/>
        <v>0</v>
      </c>
      <c r="DS59" s="280">
        <f t="shared" si="79"/>
        <v>0</v>
      </c>
      <c r="DT59" s="280">
        <f t="shared" si="80"/>
        <v>0</v>
      </c>
      <c r="DU59" s="280">
        <v>0</v>
      </c>
      <c r="DV59" s="280">
        <v>0</v>
      </c>
      <c r="DW59" s="280">
        <v>0</v>
      </c>
      <c r="DX59" s="280">
        <v>0</v>
      </c>
      <c r="DY59" s="280">
        <v>0</v>
      </c>
      <c r="DZ59" s="280">
        <v>0</v>
      </c>
      <c r="EA59" s="496">
        <v>0</v>
      </c>
      <c r="EB59" s="181" t="s">
        <v>98</v>
      </c>
    </row>
    <row r="60" spans="1:132" s="500" customFormat="1" ht="63.75" x14ac:dyDescent="0.2">
      <c r="A60" s="309" t="s">
        <v>155</v>
      </c>
      <c r="B60" s="186" t="s">
        <v>167</v>
      </c>
      <c r="C60" s="365" t="s">
        <v>168</v>
      </c>
      <c r="D60" s="294">
        <f>'3'!K58</f>
        <v>2.7620000000000005</v>
      </c>
      <c r="E60" s="294" t="s">
        <v>98</v>
      </c>
      <c r="F60" s="294" t="s">
        <v>98</v>
      </c>
      <c r="G60" s="294" t="s">
        <v>98</v>
      </c>
      <c r="H60" s="294" t="s">
        <v>98</v>
      </c>
      <c r="I60" s="294" t="s">
        <v>98</v>
      </c>
      <c r="J60" s="294" t="s">
        <v>98</v>
      </c>
      <c r="K60" s="294" t="s">
        <v>98</v>
      </c>
      <c r="L60" s="294" t="s">
        <v>98</v>
      </c>
      <c r="M60" s="294" t="s">
        <v>98</v>
      </c>
      <c r="N60" s="294" t="s">
        <v>98</v>
      </c>
      <c r="O60" s="294" t="s">
        <v>98</v>
      </c>
      <c r="P60" s="294" t="s">
        <v>98</v>
      </c>
      <c r="Q60" s="294" t="s">
        <v>98</v>
      </c>
      <c r="R60" s="294" t="s">
        <v>98</v>
      </c>
      <c r="S60" s="294" t="s">
        <v>98</v>
      </c>
      <c r="T60" s="294">
        <v>0</v>
      </c>
      <c r="U60" s="294">
        <v>0</v>
      </c>
      <c r="V60" s="294">
        <v>0</v>
      </c>
      <c r="W60" s="294">
        <v>0</v>
      </c>
      <c r="X60" s="294">
        <v>0</v>
      </c>
      <c r="Y60" s="294">
        <v>0</v>
      </c>
      <c r="Z60" s="294">
        <v>0</v>
      </c>
      <c r="AA60" s="294" t="s">
        <v>98</v>
      </c>
      <c r="AB60" s="294" t="s">
        <v>98</v>
      </c>
      <c r="AC60" s="294" t="s">
        <v>98</v>
      </c>
      <c r="AD60" s="294" t="s">
        <v>98</v>
      </c>
      <c r="AE60" s="294" t="s">
        <v>98</v>
      </c>
      <c r="AF60" s="294" t="s">
        <v>98</v>
      </c>
      <c r="AG60" s="294" t="s">
        <v>98</v>
      </c>
      <c r="AH60" s="294">
        <v>0</v>
      </c>
      <c r="AI60" s="294">
        <v>2.762</v>
      </c>
      <c r="AJ60" s="294">
        <v>0</v>
      </c>
      <c r="AK60" s="294">
        <v>0</v>
      </c>
      <c r="AL60" s="294">
        <v>2.9</v>
      </c>
      <c r="AM60" s="294">
        <v>0</v>
      </c>
      <c r="AN60" s="294">
        <v>0</v>
      </c>
      <c r="AO60" s="294">
        <v>0</v>
      </c>
      <c r="AP60" s="294">
        <v>0</v>
      </c>
      <c r="AQ60" s="294">
        <v>0</v>
      </c>
      <c r="AR60" s="294">
        <v>0</v>
      </c>
      <c r="AS60" s="294">
        <v>0</v>
      </c>
      <c r="AT60" s="294">
        <v>0</v>
      </c>
      <c r="AU60" s="294">
        <v>0</v>
      </c>
      <c r="AV60" s="280">
        <v>0</v>
      </c>
      <c r="AW60" s="280">
        <v>0</v>
      </c>
      <c r="AX60" s="280">
        <v>0</v>
      </c>
      <c r="AY60" s="280">
        <v>0</v>
      </c>
      <c r="AZ60" s="280">
        <v>0</v>
      </c>
      <c r="BA60" s="280">
        <v>0</v>
      </c>
      <c r="BB60" s="280">
        <v>0</v>
      </c>
      <c r="BC60" s="294">
        <v>0</v>
      </c>
      <c r="BD60" s="294">
        <v>0</v>
      </c>
      <c r="BE60" s="294">
        <v>0</v>
      </c>
      <c r="BF60" s="294">
        <v>0</v>
      </c>
      <c r="BG60" s="294">
        <v>0</v>
      </c>
      <c r="BH60" s="294">
        <v>0</v>
      </c>
      <c r="BI60" s="294">
        <v>0</v>
      </c>
      <c r="BJ60" s="280">
        <v>0</v>
      </c>
      <c r="BK60" s="280">
        <v>0</v>
      </c>
      <c r="BL60" s="280">
        <v>0</v>
      </c>
      <c r="BM60" s="280">
        <v>0</v>
      </c>
      <c r="BN60" s="280">
        <v>0</v>
      </c>
      <c r="BO60" s="280">
        <v>0</v>
      </c>
      <c r="BP60" s="280">
        <v>0</v>
      </c>
      <c r="BQ60" s="294">
        <v>0</v>
      </c>
      <c r="BR60" s="294">
        <v>0</v>
      </c>
      <c r="BS60" s="294">
        <v>0</v>
      </c>
      <c r="BT60" s="294">
        <v>0</v>
      </c>
      <c r="BU60" s="294">
        <v>0</v>
      </c>
      <c r="BV60" s="294">
        <v>0</v>
      </c>
      <c r="BW60" s="294">
        <v>0</v>
      </c>
      <c r="BX60" s="280">
        <v>0</v>
      </c>
      <c r="BY60" s="280">
        <v>0</v>
      </c>
      <c r="BZ60" s="280">
        <v>0</v>
      </c>
      <c r="CA60" s="280">
        <v>0</v>
      </c>
      <c r="CB60" s="280">
        <v>0</v>
      </c>
      <c r="CC60" s="280">
        <v>0</v>
      </c>
      <c r="CD60" s="280">
        <v>0</v>
      </c>
      <c r="CE60" s="280">
        <v>0</v>
      </c>
      <c r="CF60" s="280">
        <v>0</v>
      </c>
      <c r="CG60" s="280">
        <v>0</v>
      </c>
      <c r="CH60" s="280">
        <v>0</v>
      </c>
      <c r="CI60" s="280">
        <v>0</v>
      </c>
      <c r="CJ60" s="280">
        <v>0</v>
      </c>
      <c r="CK60" s="280">
        <v>0</v>
      </c>
      <c r="CL60" s="280">
        <v>0</v>
      </c>
      <c r="CM60" s="280">
        <v>0</v>
      </c>
      <c r="CN60" s="280">
        <v>0</v>
      </c>
      <c r="CO60" s="280">
        <v>0</v>
      </c>
      <c r="CP60" s="280">
        <v>0</v>
      </c>
      <c r="CQ60" s="280">
        <v>0</v>
      </c>
      <c r="CR60" s="280">
        <v>0</v>
      </c>
      <c r="CS60" s="280">
        <v>0</v>
      </c>
      <c r="CT60" s="280">
        <v>0</v>
      </c>
      <c r="CU60" s="280">
        <v>0</v>
      </c>
      <c r="CV60" s="280">
        <v>0</v>
      </c>
      <c r="CW60" s="280">
        <v>0</v>
      </c>
      <c r="CX60" s="280">
        <v>0</v>
      </c>
      <c r="CY60" s="280">
        <v>0</v>
      </c>
      <c r="CZ60" s="280">
        <v>0</v>
      </c>
      <c r="DA60" s="280">
        <v>0</v>
      </c>
      <c r="DB60" s="280">
        <v>0</v>
      </c>
      <c r="DC60" s="280">
        <v>0</v>
      </c>
      <c r="DD60" s="280">
        <v>0</v>
      </c>
      <c r="DE60" s="280">
        <v>0</v>
      </c>
      <c r="DF60" s="280">
        <v>0</v>
      </c>
      <c r="DG60" s="280">
        <v>0</v>
      </c>
      <c r="DH60" s="280">
        <v>0</v>
      </c>
      <c r="DI60" s="280">
        <v>0</v>
      </c>
      <c r="DJ60" s="280">
        <v>0</v>
      </c>
      <c r="DK60" s="280">
        <v>0</v>
      </c>
      <c r="DL60" s="280">
        <v>0</v>
      </c>
      <c r="DM60" s="280">
        <v>0</v>
      </c>
      <c r="DN60" s="280">
        <f t="shared" si="74"/>
        <v>0</v>
      </c>
      <c r="DO60" s="280">
        <f t="shared" si="75"/>
        <v>2.762</v>
      </c>
      <c r="DP60" s="280">
        <f t="shared" si="76"/>
        <v>0</v>
      </c>
      <c r="DQ60" s="280">
        <f t="shared" si="77"/>
        <v>0</v>
      </c>
      <c r="DR60" s="280">
        <f t="shared" si="78"/>
        <v>2.9</v>
      </c>
      <c r="DS60" s="280">
        <f t="shared" si="79"/>
        <v>0</v>
      </c>
      <c r="DT60" s="280">
        <f t="shared" si="80"/>
        <v>0</v>
      </c>
      <c r="DU60" s="280">
        <v>0</v>
      </c>
      <c r="DV60" s="280">
        <v>0</v>
      </c>
      <c r="DW60" s="280">
        <v>0</v>
      </c>
      <c r="DX60" s="280">
        <v>0</v>
      </c>
      <c r="DY60" s="280">
        <v>0</v>
      </c>
      <c r="DZ60" s="280">
        <v>0</v>
      </c>
      <c r="EA60" s="496">
        <v>0</v>
      </c>
      <c r="EB60" s="181" t="s">
        <v>98</v>
      </c>
    </row>
    <row r="61" spans="1:132" s="500" customFormat="1" ht="51" x14ac:dyDescent="0.2">
      <c r="A61" s="309" t="s">
        <v>155</v>
      </c>
      <c r="B61" s="186" t="s">
        <v>169</v>
      </c>
      <c r="C61" s="365" t="s">
        <v>170</v>
      </c>
      <c r="D61" s="294">
        <f>'3'!K59</f>
        <v>1.022</v>
      </c>
      <c r="E61" s="294" t="s">
        <v>98</v>
      </c>
      <c r="F61" s="294" t="s">
        <v>98</v>
      </c>
      <c r="G61" s="294" t="s">
        <v>98</v>
      </c>
      <c r="H61" s="294" t="s">
        <v>98</v>
      </c>
      <c r="I61" s="294" t="s">
        <v>98</v>
      </c>
      <c r="J61" s="294" t="s">
        <v>98</v>
      </c>
      <c r="K61" s="294" t="s">
        <v>98</v>
      </c>
      <c r="L61" s="294" t="s">
        <v>98</v>
      </c>
      <c r="M61" s="294" t="s">
        <v>98</v>
      </c>
      <c r="N61" s="294" t="s">
        <v>98</v>
      </c>
      <c r="O61" s="294" t="s">
        <v>98</v>
      </c>
      <c r="P61" s="294" t="s">
        <v>98</v>
      </c>
      <c r="Q61" s="294" t="s">
        <v>98</v>
      </c>
      <c r="R61" s="294" t="s">
        <v>98</v>
      </c>
      <c r="S61" s="294" t="s">
        <v>98</v>
      </c>
      <c r="T61" s="294">
        <v>0</v>
      </c>
      <c r="U61" s="294">
        <v>1.0209999999999999</v>
      </c>
      <c r="V61" s="294">
        <v>0</v>
      </c>
      <c r="W61" s="294">
        <v>0</v>
      </c>
      <c r="X61" s="294">
        <v>1</v>
      </c>
      <c r="Y61" s="294">
        <v>0</v>
      </c>
      <c r="Z61" s="294">
        <v>0</v>
      </c>
      <c r="AA61" s="294" t="s">
        <v>98</v>
      </c>
      <c r="AB61" s="294" t="s">
        <v>98</v>
      </c>
      <c r="AC61" s="294" t="s">
        <v>98</v>
      </c>
      <c r="AD61" s="294" t="s">
        <v>98</v>
      </c>
      <c r="AE61" s="294" t="s">
        <v>98</v>
      </c>
      <c r="AF61" s="294" t="s">
        <v>98</v>
      </c>
      <c r="AG61" s="294" t="s">
        <v>98</v>
      </c>
      <c r="AH61" s="294">
        <v>0</v>
      </c>
      <c r="AI61" s="294">
        <v>0</v>
      </c>
      <c r="AJ61" s="294">
        <v>0</v>
      </c>
      <c r="AK61" s="294">
        <v>0</v>
      </c>
      <c r="AL61" s="294">
        <v>0</v>
      </c>
      <c r="AM61" s="294">
        <v>0</v>
      </c>
      <c r="AN61" s="294">
        <v>0</v>
      </c>
      <c r="AO61" s="294">
        <v>0</v>
      </c>
      <c r="AP61" s="294">
        <v>0</v>
      </c>
      <c r="AQ61" s="294">
        <v>0</v>
      </c>
      <c r="AR61" s="294">
        <v>0</v>
      </c>
      <c r="AS61" s="294">
        <v>0</v>
      </c>
      <c r="AT61" s="294">
        <v>0</v>
      </c>
      <c r="AU61" s="294">
        <v>0</v>
      </c>
      <c r="AV61" s="280">
        <v>0</v>
      </c>
      <c r="AW61" s="280">
        <v>0</v>
      </c>
      <c r="AX61" s="280">
        <v>0</v>
      </c>
      <c r="AY61" s="280">
        <v>0</v>
      </c>
      <c r="AZ61" s="280">
        <v>0</v>
      </c>
      <c r="BA61" s="280">
        <v>0</v>
      </c>
      <c r="BB61" s="280">
        <v>0</v>
      </c>
      <c r="BC61" s="294">
        <v>0</v>
      </c>
      <c r="BD61" s="294">
        <v>0</v>
      </c>
      <c r="BE61" s="294">
        <v>0</v>
      </c>
      <c r="BF61" s="294">
        <v>0</v>
      </c>
      <c r="BG61" s="294">
        <v>0</v>
      </c>
      <c r="BH61" s="294">
        <v>0</v>
      </c>
      <c r="BI61" s="294">
        <v>0</v>
      </c>
      <c r="BJ61" s="280">
        <v>0</v>
      </c>
      <c r="BK61" s="280">
        <v>0</v>
      </c>
      <c r="BL61" s="280">
        <v>0</v>
      </c>
      <c r="BM61" s="280">
        <v>0</v>
      </c>
      <c r="BN61" s="280">
        <v>0</v>
      </c>
      <c r="BO61" s="280">
        <v>0</v>
      </c>
      <c r="BP61" s="280">
        <v>0</v>
      </c>
      <c r="BQ61" s="294">
        <v>0</v>
      </c>
      <c r="BR61" s="294">
        <v>0</v>
      </c>
      <c r="BS61" s="294">
        <v>0</v>
      </c>
      <c r="BT61" s="294">
        <v>0</v>
      </c>
      <c r="BU61" s="294">
        <v>0</v>
      </c>
      <c r="BV61" s="294">
        <v>0</v>
      </c>
      <c r="BW61" s="294">
        <v>0</v>
      </c>
      <c r="BX61" s="280">
        <v>0</v>
      </c>
      <c r="BY61" s="280">
        <v>0</v>
      </c>
      <c r="BZ61" s="280">
        <v>0</v>
      </c>
      <c r="CA61" s="280">
        <v>0</v>
      </c>
      <c r="CB61" s="280">
        <v>0</v>
      </c>
      <c r="CC61" s="280">
        <v>0</v>
      </c>
      <c r="CD61" s="280">
        <v>0</v>
      </c>
      <c r="CE61" s="280">
        <v>0</v>
      </c>
      <c r="CF61" s="280">
        <v>0</v>
      </c>
      <c r="CG61" s="280">
        <v>0</v>
      </c>
      <c r="CH61" s="280">
        <v>0</v>
      </c>
      <c r="CI61" s="280">
        <v>0</v>
      </c>
      <c r="CJ61" s="280">
        <v>0</v>
      </c>
      <c r="CK61" s="280">
        <v>0</v>
      </c>
      <c r="CL61" s="280">
        <v>0</v>
      </c>
      <c r="CM61" s="280">
        <v>0</v>
      </c>
      <c r="CN61" s="280">
        <v>0</v>
      </c>
      <c r="CO61" s="280">
        <v>0</v>
      </c>
      <c r="CP61" s="280">
        <v>0</v>
      </c>
      <c r="CQ61" s="280">
        <v>0</v>
      </c>
      <c r="CR61" s="280">
        <v>0</v>
      </c>
      <c r="CS61" s="280">
        <v>0</v>
      </c>
      <c r="CT61" s="280">
        <v>0</v>
      </c>
      <c r="CU61" s="280">
        <v>0</v>
      </c>
      <c r="CV61" s="280">
        <v>0</v>
      </c>
      <c r="CW61" s="280">
        <v>0</v>
      </c>
      <c r="CX61" s="280">
        <v>0</v>
      </c>
      <c r="CY61" s="280">
        <v>0</v>
      </c>
      <c r="CZ61" s="280">
        <v>0</v>
      </c>
      <c r="DA61" s="280">
        <v>0</v>
      </c>
      <c r="DB61" s="280">
        <v>0</v>
      </c>
      <c r="DC61" s="280">
        <v>0</v>
      </c>
      <c r="DD61" s="280">
        <v>0</v>
      </c>
      <c r="DE61" s="280">
        <v>0</v>
      </c>
      <c r="DF61" s="280">
        <v>0</v>
      </c>
      <c r="DG61" s="280">
        <v>0</v>
      </c>
      <c r="DH61" s="280">
        <v>0</v>
      </c>
      <c r="DI61" s="280">
        <v>0</v>
      </c>
      <c r="DJ61" s="280">
        <v>0</v>
      </c>
      <c r="DK61" s="280">
        <v>0</v>
      </c>
      <c r="DL61" s="280">
        <v>0</v>
      </c>
      <c r="DM61" s="280">
        <v>0</v>
      </c>
      <c r="DN61" s="280">
        <f t="shared" si="74"/>
        <v>0</v>
      </c>
      <c r="DO61" s="280">
        <f t="shared" si="75"/>
        <v>1.0209999999999999</v>
      </c>
      <c r="DP61" s="280">
        <f t="shared" si="76"/>
        <v>0</v>
      </c>
      <c r="DQ61" s="280">
        <f t="shared" si="77"/>
        <v>0</v>
      </c>
      <c r="DR61" s="280">
        <f t="shared" si="78"/>
        <v>1</v>
      </c>
      <c r="DS61" s="280">
        <f t="shared" si="79"/>
        <v>0</v>
      </c>
      <c r="DT61" s="280">
        <f t="shared" si="80"/>
        <v>0</v>
      </c>
      <c r="DU61" s="280">
        <v>0</v>
      </c>
      <c r="DV61" s="280">
        <v>0</v>
      </c>
      <c r="DW61" s="280">
        <v>0</v>
      </c>
      <c r="DX61" s="280">
        <v>0</v>
      </c>
      <c r="DY61" s="280">
        <v>0</v>
      </c>
      <c r="DZ61" s="280">
        <v>0</v>
      </c>
      <c r="EA61" s="496">
        <v>0</v>
      </c>
      <c r="EB61" s="181" t="s">
        <v>98</v>
      </c>
    </row>
    <row r="62" spans="1:132" s="500" customFormat="1" ht="63.75" x14ac:dyDescent="0.2">
      <c r="A62" s="309" t="s">
        <v>155</v>
      </c>
      <c r="B62" s="186" t="s">
        <v>171</v>
      </c>
      <c r="C62" s="365" t="s">
        <v>172</v>
      </c>
      <c r="D62" s="294">
        <f>'3'!K60</f>
        <v>4.8705600000000002</v>
      </c>
      <c r="E62" s="294" t="s">
        <v>98</v>
      </c>
      <c r="F62" s="294" t="s">
        <v>98</v>
      </c>
      <c r="G62" s="294" t="s">
        <v>98</v>
      </c>
      <c r="H62" s="294" t="s">
        <v>98</v>
      </c>
      <c r="I62" s="294" t="s">
        <v>98</v>
      </c>
      <c r="J62" s="294" t="s">
        <v>98</v>
      </c>
      <c r="K62" s="294" t="s">
        <v>98</v>
      </c>
      <c r="L62" s="294" t="s">
        <v>98</v>
      </c>
      <c r="M62" s="294" t="s">
        <v>98</v>
      </c>
      <c r="N62" s="294" t="s">
        <v>98</v>
      </c>
      <c r="O62" s="294" t="s">
        <v>98</v>
      </c>
      <c r="P62" s="294" t="s">
        <v>98</v>
      </c>
      <c r="Q62" s="294" t="s">
        <v>98</v>
      </c>
      <c r="R62" s="294" t="s">
        <v>98</v>
      </c>
      <c r="S62" s="294" t="s">
        <v>98</v>
      </c>
      <c r="T62" s="294">
        <v>0</v>
      </c>
      <c r="U62" s="294">
        <v>0</v>
      </c>
      <c r="V62" s="294">
        <v>0</v>
      </c>
      <c r="W62" s="294">
        <v>0</v>
      </c>
      <c r="X62" s="294">
        <v>0</v>
      </c>
      <c r="Y62" s="294">
        <v>0</v>
      </c>
      <c r="Z62" s="294">
        <v>0</v>
      </c>
      <c r="AA62" s="294" t="s">
        <v>98</v>
      </c>
      <c r="AB62" s="294" t="s">
        <v>98</v>
      </c>
      <c r="AC62" s="294" t="s">
        <v>98</v>
      </c>
      <c r="AD62" s="294" t="s">
        <v>98</v>
      </c>
      <c r="AE62" s="294" t="s">
        <v>98</v>
      </c>
      <c r="AF62" s="294" t="s">
        <v>98</v>
      </c>
      <c r="AG62" s="294" t="s">
        <v>98</v>
      </c>
      <c r="AH62" s="294">
        <v>0</v>
      </c>
      <c r="AI62" s="294">
        <v>0</v>
      </c>
      <c r="AJ62" s="294">
        <v>0</v>
      </c>
      <c r="AK62" s="294">
        <v>0</v>
      </c>
      <c r="AL62" s="294">
        <v>0</v>
      </c>
      <c r="AM62" s="294">
        <v>0</v>
      </c>
      <c r="AN62" s="294">
        <v>0</v>
      </c>
      <c r="AO62" s="294">
        <v>0</v>
      </c>
      <c r="AP62" s="294">
        <v>0</v>
      </c>
      <c r="AQ62" s="294">
        <v>0</v>
      </c>
      <c r="AR62" s="294">
        <v>0</v>
      </c>
      <c r="AS62" s="294">
        <v>0</v>
      </c>
      <c r="AT62" s="294">
        <v>0</v>
      </c>
      <c r="AU62" s="294">
        <v>0</v>
      </c>
      <c r="AV62" s="280">
        <v>0</v>
      </c>
      <c r="AW62" s="280">
        <v>0</v>
      </c>
      <c r="AX62" s="280">
        <v>0</v>
      </c>
      <c r="AY62" s="280">
        <v>0</v>
      </c>
      <c r="AZ62" s="280">
        <v>0</v>
      </c>
      <c r="BA62" s="280">
        <v>0</v>
      </c>
      <c r="BB62" s="280">
        <v>0</v>
      </c>
      <c r="BC62" s="294">
        <v>0</v>
      </c>
      <c r="BD62" s="294">
        <v>0</v>
      </c>
      <c r="BE62" s="294">
        <v>0</v>
      </c>
      <c r="BF62" s="294">
        <v>0</v>
      </c>
      <c r="BG62" s="294">
        <v>0</v>
      </c>
      <c r="BH62" s="294">
        <v>0</v>
      </c>
      <c r="BI62" s="294">
        <v>0</v>
      </c>
      <c r="BJ62" s="280">
        <v>0</v>
      </c>
      <c r="BK62" s="280">
        <f>'3'!AI60</f>
        <v>4.8705677966101701</v>
      </c>
      <c r="BL62" s="280">
        <v>0</v>
      </c>
      <c r="BM62" s="280">
        <v>0</v>
      </c>
      <c r="BN62" s="280">
        <v>4.2</v>
      </c>
      <c r="BO62" s="280">
        <v>0</v>
      </c>
      <c r="BP62" s="280">
        <v>0</v>
      </c>
      <c r="BQ62" s="294">
        <v>0</v>
      </c>
      <c r="BR62" s="294">
        <v>0</v>
      </c>
      <c r="BS62" s="294">
        <v>0</v>
      </c>
      <c r="BT62" s="294">
        <v>0</v>
      </c>
      <c r="BU62" s="294">
        <v>0</v>
      </c>
      <c r="BV62" s="294">
        <v>0</v>
      </c>
      <c r="BW62" s="294">
        <v>0</v>
      </c>
      <c r="BX62" s="280">
        <v>0</v>
      </c>
      <c r="BY62" s="280">
        <v>0</v>
      </c>
      <c r="BZ62" s="280">
        <v>0</v>
      </c>
      <c r="CA62" s="280">
        <v>0</v>
      </c>
      <c r="CB62" s="280">
        <v>0</v>
      </c>
      <c r="CC62" s="280">
        <v>0</v>
      </c>
      <c r="CD62" s="280">
        <v>0</v>
      </c>
      <c r="CE62" s="280">
        <v>0</v>
      </c>
      <c r="CF62" s="280">
        <v>0</v>
      </c>
      <c r="CG62" s="280">
        <v>0</v>
      </c>
      <c r="CH62" s="280">
        <v>0</v>
      </c>
      <c r="CI62" s="280">
        <v>0</v>
      </c>
      <c r="CJ62" s="280">
        <v>0</v>
      </c>
      <c r="CK62" s="280">
        <v>0</v>
      </c>
      <c r="CL62" s="280">
        <v>0</v>
      </c>
      <c r="CM62" s="280">
        <v>0</v>
      </c>
      <c r="CN62" s="280">
        <v>0</v>
      </c>
      <c r="CO62" s="280">
        <v>0</v>
      </c>
      <c r="CP62" s="280">
        <v>0</v>
      </c>
      <c r="CQ62" s="280">
        <v>0</v>
      </c>
      <c r="CR62" s="280">
        <v>0</v>
      </c>
      <c r="CS62" s="280">
        <v>0</v>
      </c>
      <c r="CT62" s="280">
        <v>0</v>
      </c>
      <c r="CU62" s="280">
        <v>0</v>
      </c>
      <c r="CV62" s="280">
        <v>0</v>
      </c>
      <c r="CW62" s="280">
        <v>0</v>
      </c>
      <c r="CX62" s="280">
        <v>0</v>
      </c>
      <c r="CY62" s="280">
        <v>0</v>
      </c>
      <c r="CZ62" s="280">
        <v>0</v>
      </c>
      <c r="DA62" s="280">
        <v>0</v>
      </c>
      <c r="DB62" s="280">
        <v>0</v>
      </c>
      <c r="DC62" s="280">
        <v>0</v>
      </c>
      <c r="DD62" s="280">
        <v>0</v>
      </c>
      <c r="DE62" s="280">
        <v>0</v>
      </c>
      <c r="DF62" s="280">
        <v>0</v>
      </c>
      <c r="DG62" s="280">
        <v>0</v>
      </c>
      <c r="DH62" s="280">
        <v>0</v>
      </c>
      <c r="DI62" s="280">
        <v>0</v>
      </c>
      <c r="DJ62" s="280">
        <v>0</v>
      </c>
      <c r="DK62" s="280">
        <v>0</v>
      </c>
      <c r="DL62" s="280">
        <v>0</v>
      </c>
      <c r="DM62" s="280">
        <v>0</v>
      </c>
      <c r="DN62" s="280">
        <f t="shared" si="74"/>
        <v>0</v>
      </c>
      <c r="DO62" s="280">
        <f t="shared" si="75"/>
        <v>4.8705677966101701</v>
      </c>
      <c r="DP62" s="280">
        <f t="shared" si="76"/>
        <v>0</v>
      </c>
      <c r="DQ62" s="280">
        <f t="shared" si="77"/>
        <v>0</v>
      </c>
      <c r="DR62" s="280">
        <f t="shared" si="78"/>
        <v>4.2</v>
      </c>
      <c r="DS62" s="280">
        <f t="shared" si="79"/>
        <v>0</v>
      </c>
      <c r="DT62" s="280">
        <f t="shared" si="80"/>
        <v>0</v>
      </c>
      <c r="DU62" s="280">
        <v>0</v>
      </c>
      <c r="DV62" s="280">
        <v>0</v>
      </c>
      <c r="DW62" s="280">
        <v>0</v>
      </c>
      <c r="DX62" s="280">
        <v>0</v>
      </c>
      <c r="DY62" s="280">
        <v>0</v>
      </c>
      <c r="DZ62" s="280">
        <v>0</v>
      </c>
      <c r="EA62" s="496">
        <v>0</v>
      </c>
      <c r="EB62" s="181" t="s">
        <v>98</v>
      </c>
    </row>
    <row r="63" spans="1:132" s="500" customFormat="1" ht="76.5" x14ac:dyDescent="0.2">
      <c r="A63" s="309" t="s">
        <v>155</v>
      </c>
      <c r="B63" s="186" t="s">
        <v>173</v>
      </c>
      <c r="C63" s="365" t="s">
        <v>174</v>
      </c>
      <c r="D63" s="294">
        <f>'3'!K61</f>
        <v>1.58</v>
      </c>
      <c r="E63" s="294" t="s">
        <v>98</v>
      </c>
      <c r="F63" s="294" t="s">
        <v>98</v>
      </c>
      <c r="G63" s="294" t="s">
        <v>98</v>
      </c>
      <c r="H63" s="294" t="s">
        <v>98</v>
      </c>
      <c r="I63" s="294" t="s">
        <v>98</v>
      </c>
      <c r="J63" s="294" t="s">
        <v>98</v>
      </c>
      <c r="K63" s="294" t="s">
        <v>98</v>
      </c>
      <c r="L63" s="294" t="s">
        <v>98</v>
      </c>
      <c r="M63" s="294" t="s">
        <v>98</v>
      </c>
      <c r="N63" s="294" t="s">
        <v>98</v>
      </c>
      <c r="O63" s="294" t="s">
        <v>98</v>
      </c>
      <c r="P63" s="294" t="s">
        <v>98</v>
      </c>
      <c r="Q63" s="294" t="s">
        <v>98</v>
      </c>
      <c r="R63" s="294" t="s">
        <v>98</v>
      </c>
      <c r="S63" s="294" t="s">
        <v>98</v>
      </c>
      <c r="T63" s="294">
        <v>0</v>
      </c>
      <c r="U63" s="294">
        <f>'3'!AQ61</f>
        <v>1.5801525423728813</v>
      </c>
      <c r="V63" s="294">
        <v>0</v>
      </c>
      <c r="W63" s="294">
        <v>0</v>
      </c>
      <c r="X63" s="294">
        <f>3.55/2</f>
        <v>1.7749999999999999</v>
      </c>
      <c r="Y63" s="294">
        <v>0</v>
      </c>
      <c r="Z63" s="294">
        <v>0</v>
      </c>
      <c r="AA63" s="294" t="s">
        <v>98</v>
      </c>
      <c r="AB63" s="294" t="s">
        <v>98</v>
      </c>
      <c r="AC63" s="294" t="s">
        <v>98</v>
      </c>
      <c r="AD63" s="294" t="s">
        <v>98</v>
      </c>
      <c r="AE63" s="294" t="s">
        <v>98</v>
      </c>
      <c r="AF63" s="294" t="s">
        <v>98</v>
      </c>
      <c r="AG63" s="294" t="s">
        <v>98</v>
      </c>
      <c r="AH63" s="294">
        <v>0</v>
      </c>
      <c r="AI63" s="294">
        <v>0</v>
      </c>
      <c r="AJ63" s="294">
        <v>0</v>
      </c>
      <c r="AK63" s="294">
        <v>0</v>
      </c>
      <c r="AL63" s="294">
        <v>0</v>
      </c>
      <c r="AM63" s="294">
        <v>0</v>
      </c>
      <c r="AN63" s="294">
        <v>0</v>
      </c>
      <c r="AO63" s="294">
        <v>0</v>
      </c>
      <c r="AP63" s="294">
        <v>0</v>
      </c>
      <c r="AQ63" s="294">
        <v>0</v>
      </c>
      <c r="AR63" s="294">
        <v>0</v>
      </c>
      <c r="AS63" s="294">
        <v>0</v>
      </c>
      <c r="AT63" s="294">
        <v>0</v>
      </c>
      <c r="AU63" s="294">
        <v>0</v>
      </c>
      <c r="AV63" s="280">
        <v>0</v>
      </c>
      <c r="AW63" s="280">
        <v>0</v>
      </c>
      <c r="AX63" s="280">
        <v>0</v>
      </c>
      <c r="AY63" s="280">
        <v>0</v>
      </c>
      <c r="AZ63" s="280">
        <v>0</v>
      </c>
      <c r="BA63" s="280">
        <v>0</v>
      </c>
      <c r="BB63" s="280">
        <v>0</v>
      </c>
      <c r="BC63" s="294">
        <v>0</v>
      </c>
      <c r="BD63" s="294">
        <v>0</v>
      </c>
      <c r="BE63" s="294">
        <v>0</v>
      </c>
      <c r="BF63" s="294">
        <v>0</v>
      </c>
      <c r="BG63" s="294">
        <v>0</v>
      </c>
      <c r="BH63" s="294">
        <v>0</v>
      </c>
      <c r="BI63" s="294">
        <v>0</v>
      </c>
      <c r="BJ63" s="280">
        <v>0</v>
      </c>
      <c r="BK63" s="280">
        <v>0</v>
      </c>
      <c r="BL63" s="280">
        <v>0</v>
      </c>
      <c r="BM63" s="280">
        <v>0</v>
      </c>
      <c r="BN63" s="280">
        <v>0</v>
      </c>
      <c r="BO63" s="280">
        <v>0</v>
      </c>
      <c r="BP63" s="280">
        <v>0</v>
      </c>
      <c r="BQ63" s="294">
        <v>0</v>
      </c>
      <c r="BR63" s="294">
        <v>0</v>
      </c>
      <c r="BS63" s="294">
        <v>0</v>
      </c>
      <c r="BT63" s="294">
        <v>0</v>
      </c>
      <c r="BU63" s="294">
        <v>0</v>
      </c>
      <c r="BV63" s="294">
        <v>0</v>
      </c>
      <c r="BW63" s="294">
        <v>0</v>
      </c>
      <c r="BX63" s="280">
        <v>0</v>
      </c>
      <c r="BY63" s="280">
        <v>0</v>
      </c>
      <c r="BZ63" s="280">
        <v>0</v>
      </c>
      <c r="CA63" s="280">
        <v>0</v>
      </c>
      <c r="CB63" s="280">
        <v>0</v>
      </c>
      <c r="CC63" s="280">
        <v>0</v>
      </c>
      <c r="CD63" s="280">
        <v>0</v>
      </c>
      <c r="CE63" s="280">
        <v>0</v>
      </c>
      <c r="CF63" s="280">
        <v>0</v>
      </c>
      <c r="CG63" s="280">
        <v>0</v>
      </c>
      <c r="CH63" s="280">
        <v>0</v>
      </c>
      <c r="CI63" s="280">
        <v>0</v>
      </c>
      <c r="CJ63" s="280">
        <v>0</v>
      </c>
      <c r="CK63" s="280">
        <v>0</v>
      </c>
      <c r="CL63" s="280">
        <v>0</v>
      </c>
      <c r="CM63" s="280">
        <v>0</v>
      </c>
      <c r="CN63" s="280">
        <v>0</v>
      </c>
      <c r="CO63" s="280">
        <v>0</v>
      </c>
      <c r="CP63" s="280">
        <v>0</v>
      </c>
      <c r="CQ63" s="280">
        <v>0</v>
      </c>
      <c r="CR63" s="280">
        <v>0</v>
      </c>
      <c r="CS63" s="280">
        <v>0</v>
      </c>
      <c r="CT63" s="280">
        <v>0</v>
      </c>
      <c r="CU63" s="280">
        <v>0</v>
      </c>
      <c r="CV63" s="280">
        <v>0</v>
      </c>
      <c r="CW63" s="280">
        <v>0</v>
      </c>
      <c r="CX63" s="280">
        <v>0</v>
      </c>
      <c r="CY63" s="280">
        <v>0</v>
      </c>
      <c r="CZ63" s="280">
        <v>0</v>
      </c>
      <c r="DA63" s="280">
        <v>0</v>
      </c>
      <c r="DB63" s="280">
        <v>0</v>
      </c>
      <c r="DC63" s="280">
        <v>0</v>
      </c>
      <c r="DD63" s="280">
        <v>0</v>
      </c>
      <c r="DE63" s="280">
        <v>0</v>
      </c>
      <c r="DF63" s="280">
        <v>0</v>
      </c>
      <c r="DG63" s="280">
        <v>0</v>
      </c>
      <c r="DH63" s="280">
        <v>0</v>
      </c>
      <c r="DI63" s="280">
        <v>0</v>
      </c>
      <c r="DJ63" s="280">
        <v>0</v>
      </c>
      <c r="DK63" s="280">
        <v>0</v>
      </c>
      <c r="DL63" s="280">
        <v>0</v>
      </c>
      <c r="DM63" s="280">
        <v>0</v>
      </c>
      <c r="DN63" s="280">
        <f t="shared" si="74"/>
        <v>0</v>
      </c>
      <c r="DO63" s="280">
        <f t="shared" si="75"/>
        <v>1.5801525423728813</v>
      </c>
      <c r="DP63" s="280">
        <f t="shared" si="76"/>
        <v>0</v>
      </c>
      <c r="DQ63" s="280">
        <f t="shared" si="77"/>
        <v>0</v>
      </c>
      <c r="DR63" s="280">
        <f t="shared" si="78"/>
        <v>1.7749999999999999</v>
      </c>
      <c r="DS63" s="280">
        <f t="shared" si="79"/>
        <v>0</v>
      </c>
      <c r="DT63" s="280">
        <f t="shared" si="80"/>
        <v>0</v>
      </c>
      <c r="DU63" s="280">
        <v>0</v>
      </c>
      <c r="DV63" s="280">
        <v>0</v>
      </c>
      <c r="DW63" s="280">
        <v>0</v>
      </c>
      <c r="DX63" s="280">
        <v>0</v>
      </c>
      <c r="DY63" s="280">
        <v>0</v>
      </c>
      <c r="DZ63" s="280">
        <v>0</v>
      </c>
      <c r="EA63" s="496">
        <v>0</v>
      </c>
      <c r="EB63" s="181" t="s">
        <v>98</v>
      </c>
    </row>
    <row r="64" spans="1:132" s="500" customFormat="1" ht="51" x14ac:dyDescent="0.2">
      <c r="A64" s="309" t="s">
        <v>155</v>
      </c>
      <c r="B64" s="186" t="s">
        <v>175</v>
      </c>
      <c r="C64" s="365" t="s">
        <v>176</v>
      </c>
      <c r="D64" s="294">
        <f>'3'!K62</f>
        <v>0.94</v>
      </c>
      <c r="E64" s="294" t="s">
        <v>98</v>
      </c>
      <c r="F64" s="294" t="s">
        <v>98</v>
      </c>
      <c r="G64" s="294" t="s">
        <v>98</v>
      </c>
      <c r="H64" s="294" t="s">
        <v>98</v>
      </c>
      <c r="I64" s="294" t="s">
        <v>98</v>
      </c>
      <c r="J64" s="294" t="s">
        <v>98</v>
      </c>
      <c r="K64" s="294" t="s">
        <v>98</v>
      </c>
      <c r="L64" s="294" t="s">
        <v>98</v>
      </c>
      <c r="M64" s="294" t="s">
        <v>98</v>
      </c>
      <c r="N64" s="294" t="s">
        <v>98</v>
      </c>
      <c r="O64" s="294" t="s">
        <v>98</v>
      </c>
      <c r="P64" s="294" t="s">
        <v>98</v>
      </c>
      <c r="Q64" s="294" t="s">
        <v>98</v>
      </c>
      <c r="R64" s="294" t="s">
        <v>98</v>
      </c>
      <c r="S64" s="294" t="s">
        <v>98</v>
      </c>
      <c r="T64" s="294">
        <v>0</v>
      </c>
      <c r="U64" s="294">
        <v>0</v>
      </c>
      <c r="V64" s="294">
        <v>0</v>
      </c>
      <c r="W64" s="294">
        <v>0</v>
      </c>
      <c r="X64" s="294">
        <v>0</v>
      </c>
      <c r="Y64" s="294">
        <v>0</v>
      </c>
      <c r="Z64" s="294">
        <v>0</v>
      </c>
      <c r="AA64" s="294" t="s">
        <v>98</v>
      </c>
      <c r="AB64" s="294" t="s">
        <v>98</v>
      </c>
      <c r="AC64" s="294" t="s">
        <v>98</v>
      </c>
      <c r="AD64" s="294" t="s">
        <v>98</v>
      </c>
      <c r="AE64" s="294" t="s">
        <v>98</v>
      </c>
      <c r="AF64" s="294" t="s">
        <v>98</v>
      </c>
      <c r="AG64" s="294" t="s">
        <v>98</v>
      </c>
      <c r="AH64" s="294">
        <v>0</v>
      </c>
      <c r="AI64" s="294">
        <v>0.93899999999999995</v>
      </c>
      <c r="AJ64" s="294">
        <v>0</v>
      </c>
      <c r="AK64" s="294">
        <v>0</v>
      </c>
      <c r="AL64" s="294">
        <v>0.8</v>
      </c>
      <c r="AM64" s="294">
        <v>0</v>
      </c>
      <c r="AN64" s="294">
        <v>0</v>
      </c>
      <c r="AO64" s="294">
        <v>0</v>
      </c>
      <c r="AP64" s="294">
        <v>0</v>
      </c>
      <c r="AQ64" s="294">
        <v>0</v>
      </c>
      <c r="AR64" s="294">
        <v>0</v>
      </c>
      <c r="AS64" s="294">
        <v>0</v>
      </c>
      <c r="AT64" s="294">
        <v>0</v>
      </c>
      <c r="AU64" s="294">
        <v>0</v>
      </c>
      <c r="AV64" s="280">
        <v>0</v>
      </c>
      <c r="AW64" s="280">
        <v>0</v>
      </c>
      <c r="AX64" s="280">
        <v>0</v>
      </c>
      <c r="AY64" s="280">
        <v>0</v>
      </c>
      <c r="AZ64" s="280">
        <v>0</v>
      </c>
      <c r="BA64" s="280">
        <v>0</v>
      </c>
      <c r="BB64" s="280">
        <v>0</v>
      </c>
      <c r="BC64" s="294">
        <v>0</v>
      </c>
      <c r="BD64" s="294">
        <v>0</v>
      </c>
      <c r="BE64" s="294">
        <v>0</v>
      </c>
      <c r="BF64" s="294">
        <v>0</v>
      </c>
      <c r="BG64" s="294">
        <v>0</v>
      </c>
      <c r="BH64" s="294">
        <v>0</v>
      </c>
      <c r="BI64" s="294">
        <v>0</v>
      </c>
      <c r="BJ64" s="280">
        <v>0</v>
      </c>
      <c r="BK64" s="280">
        <v>0</v>
      </c>
      <c r="BL64" s="280">
        <v>0</v>
      </c>
      <c r="BM64" s="280">
        <v>0</v>
      </c>
      <c r="BN64" s="280">
        <v>0</v>
      </c>
      <c r="BO64" s="280">
        <v>0</v>
      </c>
      <c r="BP64" s="280">
        <v>0</v>
      </c>
      <c r="BQ64" s="294">
        <v>0</v>
      </c>
      <c r="BR64" s="294">
        <v>0</v>
      </c>
      <c r="BS64" s="294">
        <v>0</v>
      </c>
      <c r="BT64" s="294">
        <v>0</v>
      </c>
      <c r="BU64" s="294">
        <v>0</v>
      </c>
      <c r="BV64" s="294">
        <v>0</v>
      </c>
      <c r="BW64" s="294">
        <v>0</v>
      </c>
      <c r="BX64" s="280">
        <v>0</v>
      </c>
      <c r="BY64" s="280">
        <v>0</v>
      </c>
      <c r="BZ64" s="280">
        <v>0</v>
      </c>
      <c r="CA64" s="280">
        <v>0</v>
      </c>
      <c r="CB64" s="280">
        <v>0</v>
      </c>
      <c r="CC64" s="280">
        <v>0</v>
      </c>
      <c r="CD64" s="280">
        <v>0</v>
      </c>
      <c r="CE64" s="280">
        <v>0</v>
      </c>
      <c r="CF64" s="280">
        <v>0</v>
      </c>
      <c r="CG64" s="280">
        <v>0</v>
      </c>
      <c r="CH64" s="280">
        <v>0</v>
      </c>
      <c r="CI64" s="280">
        <v>0</v>
      </c>
      <c r="CJ64" s="280">
        <v>0</v>
      </c>
      <c r="CK64" s="280">
        <v>0</v>
      </c>
      <c r="CL64" s="280">
        <v>0</v>
      </c>
      <c r="CM64" s="280">
        <v>0</v>
      </c>
      <c r="CN64" s="280">
        <v>0</v>
      </c>
      <c r="CO64" s="280">
        <v>0</v>
      </c>
      <c r="CP64" s="280">
        <v>0</v>
      </c>
      <c r="CQ64" s="280">
        <v>0</v>
      </c>
      <c r="CR64" s="280">
        <v>0</v>
      </c>
      <c r="CS64" s="280">
        <v>0</v>
      </c>
      <c r="CT64" s="280">
        <v>0</v>
      </c>
      <c r="CU64" s="280">
        <v>0</v>
      </c>
      <c r="CV64" s="280">
        <v>0</v>
      </c>
      <c r="CW64" s="280">
        <v>0</v>
      </c>
      <c r="CX64" s="280">
        <v>0</v>
      </c>
      <c r="CY64" s="280">
        <v>0</v>
      </c>
      <c r="CZ64" s="280">
        <v>0</v>
      </c>
      <c r="DA64" s="280">
        <v>0</v>
      </c>
      <c r="DB64" s="280">
        <v>0</v>
      </c>
      <c r="DC64" s="280">
        <v>0</v>
      </c>
      <c r="DD64" s="280">
        <v>0</v>
      </c>
      <c r="DE64" s="280">
        <v>0</v>
      </c>
      <c r="DF64" s="280">
        <v>0</v>
      </c>
      <c r="DG64" s="280">
        <v>0</v>
      </c>
      <c r="DH64" s="280">
        <v>0</v>
      </c>
      <c r="DI64" s="280">
        <v>0</v>
      </c>
      <c r="DJ64" s="280">
        <v>0</v>
      </c>
      <c r="DK64" s="280">
        <v>0</v>
      </c>
      <c r="DL64" s="280">
        <v>0</v>
      </c>
      <c r="DM64" s="280">
        <v>0</v>
      </c>
      <c r="DN64" s="280">
        <f t="shared" si="74"/>
        <v>0</v>
      </c>
      <c r="DO64" s="280">
        <f t="shared" si="75"/>
        <v>0.93899999999999995</v>
      </c>
      <c r="DP64" s="280">
        <f t="shared" si="76"/>
        <v>0</v>
      </c>
      <c r="DQ64" s="280">
        <f t="shared" si="77"/>
        <v>0</v>
      </c>
      <c r="DR64" s="280">
        <f t="shared" si="78"/>
        <v>0.8</v>
      </c>
      <c r="DS64" s="280">
        <f t="shared" si="79"/>
        <v>0</v>
      </c>
      <c r="DT64" s="280">
        <f t="shared" si="80"/>
        <v>0</v>
      </c>
      <c r="DU64" s="280">
        <v>0</v>
      </c>
      <c r="DV64" s="280">
        <v>0</v>
      </c>
      <c r="DW64" s="280">
        <v>0</v>
      </c>
      <c r="DX64" s="280">
        <v>0</v>
      </c>
      <c r="DY64" s="280">
        <v>0</v>
      </c>
      <c r="DZ64" s="280">
        <v>0</v>
      </c>
      <c r="EA64" s="496">
        <v>0</v>
      </c>
      <c r="EB64" s="181" t="s">
        <v>98</v>
      </c>
    </row>
    <row r="65" spans="1:132" s="500" customFormat="1" ht="51" x14ac:dyDescent="0.2">
      <c r="A65" s="309" t="s">
        <v>155</v>
      </c>
      <c r="B65" s="186" t="s">
        <v>177</v>
      </c>
      <c r="C65" s="365" t="s">
        <v>178</v>
      </c>
      <c r="D65" s="294">
        <f>'3'!K63</f>
        <v>1.8931</v>
      </c>
      <c r="E65" s="294" t="s">
        <v>98</v>
      </c>
      <c r="F65" s="294" t="s">
        <v>98</v>
      </c>
      <c r="G65" s="294" t="s">
        <v>98</v>
      </c>
      <c r="H65" s="294" t="s">
        <v>98</v>
      </c>
      <c r="I65" s="294" t="s">
        <v>98</v>
      </c>
      <c r="J65" s="294" t="s">
        <v>98</v>
      </c>
      <c r="K65" s="294" t="s">
        <v>98</v>
      </c>
      <c r="L65" s="294" t="s">
        <v>98</v>
      </c>
      <c r="M65" s="294" t="s">
        <v>98</v>
      </c>
      <c r="N65" s="294" t="s">
        <v>98</v>
      </c>
      <c r="O65" s="294" t="s">
        <v>98</v>
      </c>
      <c r="P65" s="294" t="s">
        <v>98</v>
      </c>
      <c r="Q65" s="294" t="s">
        <v>98</v>
      </c>
      <c r="R65" s="294" t="s">
        <v>98</v>
      </c>
      <c r="S65" s="294" t="s">
        <v>98</v>
      </c>
      <c r="T65" s="294">
        <v>0</v>
      </c>
      <c r="U65" s="294">
        <v>0</v>
      </c>
      <c r="V65" s="294">
        <v>0</v>
      </c>
      <c r="W65" s="294">
        <v>0</v>
      </c>
      <c r="X65" s="294">
        <v>0</v>
      </c>
      <c r="Y65" s="294">
        <v>0</v>
      </c>
      <c r="Z65" s="294">
        <v>0</v>
      </c>
      <c r="AA65" s="294" t="s">
        <v>98</v>
      </c>
      <c r="AB65" s="294" t="s">
        <v>98</v>
      </c>
      <c r="AC65" s="294" t="s">
        <v>98</v>
      </c>
      <c r="AD65" s="294" t="s">
        <v>98</v>
      </c>
      <c r="AE65" s="294" t="s">
        <v>98</v>
      </c>
      <c r="AF65" s="294" t="s">
        <v>98</v>
      </c>
      <c r="AG65" s="294" t="s">
        <v>98</v>
      </c>
      <c r="AH65" s="294">
        <v>0</v>
      </c>
      <c r="AI65" s="294">
        <v>0</v>
      </c>
      <c r="AJ65" s="294">
        <v>0</v>
      </c>
      <c r="AK65" s="294">
        <v>0</v>
      </c>
      <c r="AL65" s="294">
        <v>0</v>
      </c>
      <c r="AM65" s="294">
        <v>0</v>
      </c>
      <c r="AN65" s="294">
        <v>0</v>
      </c>
      <c r="AO65" s="294">
        <v>0</v>
      </c>
      <c r="AP65" s="294">
        <v>0</v>
      </c>
      <c r="AQ65" s="294">
        <v>0</v>
      </c>
      <c r="AR65" s="294">
        <v>0</v>
      </c>
      <c r="AS65" s="294">
        <v>0</v>
      </c>
      <c r="AT65" s="294">
        <v>0</v>
      </c>
      <c r="AU65" s="294">
        <v>0</v>
      </c>
      <c r="AV65" s="280">
        <v>0</v>
      </c>
      <c r="AW65" s="280">
        <f>'3'!AG63</f>
        <v>1.8930000000000002</v>
      </c>
      <c r="AX65" s="280">
        <v>0</v>
      </c>
      <c r="AY65" s="280">
        <v>0</v>
      </c>
      <c r="AZ65" s="280">
        <v>1.6</v>
      </c>
      <c r="BA65" s="280">
        <v>0</v>
      </c>
      <c r="BB65" s="280">
        <v>0</v>
      </c>
      <c r="BC65" s="294">
        <v>0</v>
      </c>
      <c r="BD65" s="294">
        <v>0</v>
      </c>
      <c r="BE65" s="294">
        <v>0</v>
      </c>
      <c r="BF65" s="294">
        <v>0</v>
      </c>
      <c r="BG65" s="294">
        <v>0</v>
      </c>
      <c r="BH65" s="294">
        <v>0</v>
      </c>
      <c r="BI65" s="294">
        <v>0</v>
      </c>
      <c r="BJ65" s="280">
        <v>0</v>
      </c>
      <c r="BK65" s="280">
        <v>0</v>
      </c>
      <c r="BL65" s="280">
        <v>0</v>
      </c>
      <c r="BM65" s="280">
        <v>0</v>
      </c>
      <c r="BN65" s="280">
        <v>0</v>
      </c>
      <c r="BO65" s="280">
        <v>0</v>
      </c>
      <c r="BP65" s="280">
        <v>0</v>
      </c>
      <c r="BQ65" s="294">
        <v>0</v>
      </c>
      <c r="BR65" s="294">
        <v>0</v>
      </c>
      <c r="BS65" s="294">
        <v>0</v>
      </c>
      <c r="BT65" s="294">
        <v>0</v>
      </c>
      <c r="BU65" s="294">
        <v>0</v>
      </c>
      <c r="BV65" s="294">
        <v>0</v>
      </c>
      <c r="BW65" s="294">
        <v>0</v>
      </c>
      <c r="BX65" s="280">
        <v>0</v>
      </c>
      <c r="BY65" s="280">
        <v>0</v>
      </c>
      <c r="BZ65" s="280">
        <v>0</v>
      </c>
      <c r="CA65" s="280">
        <v>0</v>
      </c>
      <c r="CB65" s="280">
        <v>0</v>
      </c>
      <c r="CC65" s="280">
        <v>0</v>
      </c>
      <c r="CD65" s="280">
        <v>0</v>
      </c>
      <c r="CE65" s="280">
        <v>0</v>
      </c>
      <c r="CF65" s="280">
        <v>0</v>
      </c>
      <c r="CG65" s="280">
        <v>0</v>
      </c>
      <c r="CH65" s="280">
        <v>0</v>
      </c>
      <c r="CI65" s="280">
        <v>0</v>
      </c>
      <c r="CJ65" s="280">
        <v>0</v>
      </c>
      <c r="CK65" s="280">
        <v>0</v>
      </c>
      <c r="CL65" s="280">
        <v>0</v>
      </c>
      <c r="CM65" s="280">
        <v>0</v>
      </c>
      <c r="CN65" s="280">
        <v>0</v>
      </c>
      <c r="CO65" s="280">
        <v>0</v>
      </c>
      <c r="CP65" s="280">
        <v>0</v>
      </c>
      <c r="CQ65" s="280">
        <v>0</v>
      </c>
      <c r="CR65" s="280">
        <v>0</v>
      </c>
      <c r="CS65" s="280">
        <v>0</v>
      </c>
      <c r="CT65" s="280">
        <v>0</v>
      </c>
      <c r="CU65" s="280">
        <v>0</v>
      </c>
      <c r="CV65" s="280">
        <v>0</v>
      </c>
      <c r="CW65" s="280">
        <v>0</v>
      </c>
      <c r="CX65" s="280">
        <v>0</v>
      </c>
      <c r="CY65" s="280">
        <v>0</v>
      </c>
      <c r="CZ65" s="280">
        <v>0</v>
      </c>
      <c r="DA65" s="280">
        <v>0</v>
      </c>
      <c r="DB65" s="280">
        <v>0</v>
      </c>
      <c r="DC65" s="280">
        <v>0</v>
      </c>
      <c r="DD65" s="280">
        <v>0</v>
      </c>
      <c r="DE65" s="280">
        <v>0</v>
      </c>
      <c r="DF65" s="280">
        <v>0</v>
      </c>
      <c r="DG65" s="280">
        <v>0</v>
      </c>
      <c r="DH65" s="280">
        <v>0</v>
      </c>
      <c r="DI65" s="280">
        <v>0</v>
      </c>
      <c r="DJ65" s="280">
        <v>0</v>
      </c>
      <c r="DK65" s="280">
        <v>0</v>
      </c>
      <c r="DL65" s="280">
        <v>0</v>
      </c>
      <c r="DM65" s="280">
        <v>0</v>
      </c>
      <c r="DN65" s="280">
        <f t="shared" si="74"/>
        <v>0</v>
      </c>
      <c r="DO65" s="280">
        <f t="shared" si="75"/>
        <v>1.8930000000000002</v>
      </c>
      <c r="DP65" s="280">
        <f t="shared" si="76"/>
        <v>0</v>
      </c>
      <c r="DQ65" s="280">
        <f t="shared" si="77"/>
        <v>0</v>
      </c>
      <c r="DR65" s="280">
        <f t="shared" si="78"/>
        <v>1.6</v>
      </c>
      <c r="DS65" s="280">
        <f t="shared" si="79"/>
        <v>0</v>
      </c>
      <c r="DT65" s="280">
        <f t="shared" si="80"/>
        <v>0</v>
      </c>
      <c r="DU65" s="280">
        <v>0</v>
      </c>
      <c r="DV65" s="280">
        <v>0</v>
      </c>
      <c r="DW65" s="280">
        <v>0</v>
      </c>
      <c r="DX65" s="280">
        <v>0</v>
      </c>
      <c r="DY65" s="280">
        <v>0</v>
      </c>
      <c r="DZ65" s="280">
        <v>0</v>
      </c>
      <c r="EA65" s="496">
        <v>0</v>
      </c>
      <c r="EB65" s="181" t="s">
        <v>98</v>
      </c>
    </row>
    <row r="66" spans="1:132" s="500" customFormat="1" ht="51" x14ac:dyDescent="0.2">
      <c r="A66" s="309" t="s">
        <v>155</v>
      </c>
      <c r="B66" s="186" t="s">
        <v>179</v>
      </c>
      <c r="C66" s="365" t="s">
        <v>180</v>
      </c>
      <c r="D66" s="294">
        <f>'3'!K64</f>
        <v>2.9140000000000001</v>
      </c>
      <c r="E66" s="294" t="s">
        <v>98</v>
      </c>
      <c r="F66" s="294" t="s">
        <v>98</v>
      </c>
      <c r="G66" s="294" t="s">
        <v>98</v>
      </c>
      <c r="H66" s="294" t="s">
        <v>98</v>
      </c>
      <c r="I66" s="294" t="s">
        <v>98</v>
      </c>
      <c r="J66" s="294" t="s">
        <v>98</v>
      </c>
      <c r="K66" s="294" t="s">
        <v>98</v>
      </c>
      <c r="L66" s="294" t="s">
        <v>98</v>
      </c>
      <c r="M66" s="294" t="s">
        <v>98</v>
      </c>
      <c r="N66" s="294" t="s">
        <v>98</v>
      </c>
      <c r="O66" s="294" t="s">
        <v>98</v>
      </c>
      <c r="P66" s="294" t="s">
        <v>98</v>
      </c>
      <c r="Q66" s="294" t="s">
        <v>98</v>
      </c>
      <c r="R66" s="294" t="s">
        <v>98</v>
      </c>
      <c r="S66" s="294" t="s">
        <v>98</v>
      </c>
      <c r="T66" s="294">
        <v>0</v>
      </c>
      <c r="U66" s="294">
        <v>0</v>
      </c>
      <c r="V66" s="294">
        <v>0</v>
      </c>
      <c r="W66" s="294">
        <v>0</v>
      </c>
      <c r="X66" s="294">
        <v>0</v>
      </c>
      <c r="Y66" s="294">
        <v>0</v>
      </c>
      <c r="Z66" s="294">
        <v>0</v>
      </c>
      <c r="AA66" s="294" t="s">
        <v>98</v>
      </c>
      <c r="AB66" s="294" t="s">
        <v>98</v>
      </c>
      <c r="AC66" s="294" t="s">
        <v>98</v>
      </c>
      <c r="AD66" s="294" t="s">
        <v>98</v>
      </c>
      <c r="AE66" s="294" t="s">
        <v>98</v>
      </c>
      <c r="AF66" s="294" t="s">
        <v>98</v>
      </c>
      <c r="AG66" s="294" t="s">
        <v>98</v>
      </c>
      <c r="AH66" s="294">
        <v>0</v>
      </c>
      <c r="AI66" s="294">
        <v>0</v>
      </c>
      <c r="AJ66" s="294">
        <v>0</v>
      </c>
      <c r="AK66" s="294">
        <v>0</v>
      </c>
      <c r="AL66" s="294">
        <v>0</v>
      </c>
      <c r="AM66" s="294">
        <v>0</v>
      </c>
      <c r="AN66" s="294">
        <v>0</v>
      </c>
      <c r="AO66" s="294">
        <v>0</v>
      </c>
      <c r="AP66" s="294">
        <v>0</v>
      </c>
      <c r="AQ66" s="294">
        <v>0</v>
      </c>
      <c r="AR66" s="294">
        <v>0</v>
      </c>
      <c r="AS66" s="294">
        <v>0</v>
      </c>
      <c r="AT66" s="294">
        <v>0</v>
      </c>
      <c r="AU66" s="294">
        <v>0</v>
      </c>
      <c r="AV66" s="280">
        <v>0</v>
      </c>
      <c r="AW66" s="280">
        <v>2.9140000000000001</v>
      </c>
      <c r="AX66" s="280">
        <v>0</v>
      </c>
      <c r="AY66" s="280">
        <v>0</v>
      </c>
      <c r="AZ66" s="280">
        <v>2.4</v>
      </c>
      <c r="BA66" s="280">
        <v>0</v>
      </c>
      <c r="BB66" s="280">
        <v>0</v>
      </c>
      <c r="BC66" s="294">
        <v>0</v>
      </c>
      <c r="BD66" s="294">
        <v>0</v>
      </c>
      <c r="BE66" s="294">
        <v>0</v>
      </c>
      <c r="BF66" s="294">
        <v>0</v>
      </c>
      <c r="BG66" s="294">
        <v>0</v>
      </c>
      <c r="BH66" s="294">
        <v>0</v>
      </c>
      <c r="BI66" s="294">
        <v>0</v>
      </c>
      <c r="BJ66" s="280">
        <v>0</v>
      </c>
      <c r="BK66" s="280">
        <v>0</v>
      </c>
      <c r="BL66" s="280">
        <v>0</v>
      </c>
      <c r="BM66" s="280">
        <v>0</v>
      </c>
      <c r="BN66" s="280">
        <v>0</v>
      </c>
      <c r="BO66" s="280">
        <v>0</v>
      </c>
      <c r="BP66" s="280">
        <v>0</v>
      </c>
      <c r="BQ66" s="294">
        <v>0</v>
      </c>
      <c r="BR66" s="294">
        <v>0</v>
      </c>
      <c r="BS66" s="294">
        <v>0</v>
      </c>
      <c r="BT66" s="294">
        <v>0</v>
      </c>
      <c r="BU66" s="294">
        <v>0</v>
      </c>
      <c r="BV66" s="294">
        <v>0</v>
      </c>
      <c r="BW66" s="294">
        <v>0</v>
      </c>
      <c r="BX66" s="280">
        <v>0</v>
      </c>
      <c r="BY66" s="280">
        <v>0</v>
      </c>
      <c r="BZ66" s="280">
        <v>0</v>
      </c>
      <c r="CA66" s="280">
        <v>0</v>
      </c>
      <c r="CB66" s="280">
        <v>0</v>
      </c>
      <c r="CC66" s="280">
        <v>0</v>
      </c>
      <c r="CD66" s="280">
        <v>0</v>
      </c>
      <c r="CE66" s="280">
        <v>0</v>
      </c>
      <c r="CF66" s="280">
        <v>0</v>
      </c>
      <c r="CG66" s="280">
        <v>0</v>
      </c>
      <c r="CH66" s="280">
        <v>0</v>
      </c>
      <c r="CI66" s="280">
        <v>0</v>
      </c>
      <c r="CJ66" s="280">
        <v>0</v>
      </c>
      <c r="CK66" s="280">
        <v>0</v>
      </c>
      <c r="CL66" s="280">
        <v>0</v>
      </c>
      <c r="CM66" s="280">
        <v>0</v>
      </c>
      <c r="CN66" s="280">
        <v>0</v>
      </c>
      <c r="CO66" s="280">
        <v>0</v>
      </c>
      <c r="CP66" s="280">
        <v>0</v>
      </c>
      <c r="CQ66" s="280">
        <v>0</v>
      </c>
      <c r="CR66" s="280">
        <v>0</v>
      </c>
      <c r="CS66" s="280">
        <v>0</v>
      </c>
      <c r="CT66" s="280">
        <v>0</v>
      </c>
      <c r="CU66" s="280">
        <v>0</v>
      </c>
      <c r="CV66" s="280">
        <v>0</v>
      </c>
      <c r="CW66" s="280">
        <v>0</v>
      </c>
      <c r="CX66" s="280">
        <v>0</v>
      </c>
      <c r="CY66" s="280">
        <v>0</v>
      </c>
      <c r="CZ66" s="280">
        <v>0</v>
      </c>
      <c r="DA66" s="280">
        <v>0</v>
      </c>
      <c r="DB66" s="280">
        <v>0</v>
      </c>
      <c r="DC66" s="280">
        <v>0</v>
      </c>
      <c r="DD66" s="280">
        <v>0</v>
      </c>
      <c r="DE66" s="280">
        <v>0</v>
      </c>
      <c r="DF66" s="280">
        <v>0</v>
      </c>
      <c r="DG66" s="280">
        <v>0</v>
      </c>
      <c r="DH66" s="280">
        <v>0</v>
      </c>
      <c r="DI66" s="280">
        <v>0</v>
      </c>
      <c r="DJ66" s="280">
        <v>0</v>
      </c>
      <c r="DK66" s="280">
        <v>0</v>
      </c>
      <c r="DL66" s="280">
        <v>0</v>
      </c>
      <c r="DM66" s="280">
        <v>0</v>
      </c>
      <c r="DN66" s="280">
        <f t="shared" si="74"/>
        <v>0</v>
      </c>
      <c r="DO66" s="280">
        <f t="shared" si="75"/>
        <v>2.9140000000000001</v>
      </c>
      <c r="DP66" s="280">
        <f t="shared" si="76"/>
        <v>0</v>
      </c>
      <c r="DQ66" s="280">
        <f t="shared" si="77"/>
        <v>0</v>
      </c>
      <c r="DR66" s="280">
        <f t="shared" si="78"/>
        <v>2.4</v>
      </c>
      <c r="DS66" s="280">
        <f t="shared" si="79"/>
        <v>0</v>
      </c>
      <c r="DT66" s="280">
        <f t="shared" si="80"/>
        <v>0</v>
      </c>
      <c r="DU66" s="280">
        <v>0</v>
      </c>
      <c r="DV66" s="280">
        <v>0</v>
      </c>
      <c r="DW66" s="280">
        <v>0</v>
      </c>
      <c r="DX66" s="280">
        <v>0</v>
      </c>
      <c r="DY66" s="280">
        <v>0</v>
      </c>
      <c r="DZ66" s="280">
        <v>0</v>
      </c>
      <c r="EA66" s="496">
        <v>0</v>
      </c>
      <c r="EB66" s="181" t="s">
        <v>98</v>
      </c>
    </row>
    <row r="67" spans="1:132" s="500" customFormat="1" ht="51" hidden="1" x14ac:dyDescent="0.2">
      <c r="A67" s="309" t="s">
        <v>155</v>
      </c>
      <c r="B67" s="186" t="s">
        <v>181</v>
      </c>
      <c r="C67" s="365" t="s">
        <v>182</v>
      </c>
      <c r="D67" s="294"/>
      <c r="E67" s="294"/>
      <c r="F67" s="294"/>
      <c r="G67" s="294"/>
      <c r="H67" s="294"/>
      <c r="I67" s="294"/>
      <c r="J67" s="294"/>
      <c r="K67" s="294"/>
      <c r="L67" s="294"/>
      <c r="M67" s="294"/>
      <c r="N67" s="294"/>
      <c r="O67" s="294"/>
      <c r="P67" s="294"/>
      <c r="Q67" s="294"/>
      <c r="R67" s="294"/>
      <c r="S67" s="294"/>
      <c r="T67" s="294"/>
      <c r="U67" s="294"/>
      <c r="V67" s="294"/>
      <c r="W67" s="294"/>
      <c r="X67" s="294"/>
      <c r="Y67" s="294"/>
      <c r="Z67" s="294"/>
      <c r="AA67" s="294"/>
      <c r="AB67" s="294"/>
      <c r="AC67" s="294"/>
      <c r="AD67" s="294"/>
      <c r="AE67" s="294"/>
      <c r="AF67" s="294"/>
      <c r="AG67" s="294"/>
      <c r="AH67" s="294"/>
      <c r="AI67" s="294"/>
      <c r="AJ67" s="294"/>
      <c r="AK67" s="294"/>
      <c r="AL67" s="294"/>
      <c r="AM67" s="294"/>
      <c r="AN67" s="294"/>
      <c r="AO67" s="294"/>
      <c r="AP67" s="294"/>
      <c r="AQ67" s="294"/>
      <c r="AR67" s="294"/>
      <c r="AS67" s="294"/>
      <c r="AT67" s="294"/>
      <c r="AU67" s="294"/>
      <c r="AV67" s="280"/>
      <c r="AW67" s="280"/>
      <c r="AX67" s="280"/>
      <c r="AY67" s="280"/>
      <c r="AZ67" s="280"/>
      <c r="BA67" s="280"/>
      <c r="BB67" s="280"/>
      <c r="BC67" s="294"/>
      <c r="BD67" s="294"/>
      <c r="BE67" s="294"/>
      <c r="BF67" s="294"/>
      <c r="BG67" s="294"/>
      <c r="BH67" s="294"/>
      <c r="BI67" s="294"/>
      <c r="BJ67" s="280"/>
      <c r="BK67" s="280"/>
      <c r="BL67" s="280"/>
      <c r="BM67" s="280"/>
      <c r="BN67" s="280"/>
      <c r="BO67" s="280"/>
      <c r="BP67" s="280"/>
      <c r="BQ67" s="294"/>
      <c r="BR67" s="294"/>
      <c r="BS67" s="294"/>
      <c r="BT67" s="294"/>
      <c r="BU67" s="294"/>
      <c r="BV67" s="294"/>
      <c r="BW67" s="294"/>
      <c r="BX67" s="280"/>
      <c r="BY67" s="280"/>
      <c r="BZ67" s="280"/>
      <c r="CA67" s="280"/>
      <c r="CB67" s="280"/>
      <c r="CC67" s="280"/>
      <c r="CD67" s="280"/>
      <c r="CE67" s="280"/>
      <c r="CF67" s="280"/>
      <c r="CG67" s="280"/>
      <c r="CH67" s="280"/>
      <c r="CI67" s="280"/>
      <c r="CJ67" s="280"/>
      <c r="CK67" s="280"/>
      <c r="CL67" s="280"/>
      <c r="CM67" s="280"/>
      <c r="CN67" s="280"/>
      <c r="CO67" s="280"/>
      <c r="CP67" s="280"/>
      <c r="CQ67" s="280"/>
      <c r="CR67" s="280"/>
      <c r="CS67" s="280"/>
      <c r="CT67" s="280"/>
      <c r="CU67" s="280"/>
      <c r="CV67" s="280"/>
      <c r="CW67" s="280"/>
      <c r="CX67" s="280"/>
      <c r="CY67" s="280"/>
      <c r="CZ67" s="280"/>
      <c r="DA67" s="280"/>
      <c r="DB67" s="280"/>
      <c r="DC67" s="280"/>
      <c r="DD67" s="280"/>
      <c r="DE67" s="280"/>
      <c r="DF67" s="280"/>
      <c r="DG67" s="280"/>
      <c r="DH67" s="280"/>
      <c r="DI67" s="280"/>
      <c r="DJ67" s="280"/>
      <c r="DK67" s="280"/>
      <c r="DL67" s="280"/>
      <c r="DM67" s="280"/>
      <c r="DN67" s="280">
        <f t="shared" si="74"/>
        <v>0</v>
      </c>
      <c r="DO67" s="280">
        <f t="shared" si="75"/>
        <v>0</v>
      </c>
      <c r="DP67" s="280">
        <f t="shared" si="76"/>
        <v>0</v>
      </c>
      <c r="DQ67" s="280">
        <f t="shared" si="77"/>
        <v>0</v>
      </c>
      <c r="DR67" s="280">
        <f t="shared" si="78"/>
        <v>0</v>
      </c>
      <c r="DS67" s="280">
        <f t="shared" si="79"/>
        <v>0</v>
      </c>
      <c r="DT67" s="280">
        <f t="shared" si="80"/>
        <v>0</v>
      </c>
      <c r="DU67" s="280">
        <v>0</v>
      </c>
      <c r="DV67" s="280">
        <v>0</v>
      </c>
      <c r="DW67" s="280">
        <v>0</v>
      </c>
      <c r="DX67" s="280">
        <v>0</v>
      </c>
      <c r="DY67" s="280">
        <v>0</v>
      </c>
      <c r="DZ67" s="280">
        <v>0</v>
      </c>
      <c r="EA67" s="496">
        <v>0</v>
      </c>
      <c r="EB67" s="181" t="s">
        <v>98</v>
      </c>
    </row>
    <row r="68" spans="1:132" s="500" customFormat="1" ht="51" x14ac:dyDescent="0.2">
      <c r="A68" s="309" t="s">
        <v>155</v>
      </c>
      <c r="B68" s="186" t="s">
        <v>183</v>
      </c>
      <c r="C68" s="365" t="s">
        <v>184</v>
      </c>
      <c r="D68" s="294">
        <f>'3'!K66</f>
        <v>1.4570000000000001</v>
      </c>
      <c r="E68" s="294" t="s">
        <v>98</v>
      </c>
      <c r="F68" s="294" t="s">
        <v>98</v>
      </c>
      <c r="G68" s="294" t="s">
        <v>98</v>
      </c>
      <c r="H68" s="294" t="s">
        <v>98</v>
      </c>
      <c r="I68" s="294" t="s">
        <v>98</v>
      </c>
      <c r="J68" s="294" t="s">
        <v>98</v>
      </c>
      <c r="K68" s="294" t="s">
        <v>98</v>
      </c>
      <c r="L68" s="294" t="s">
        <v>98</v>
      </c>
      <c r="M68" s="294" t="s">
        <v>98</v>
      </c>
      <c r="N68" s="294" t="s">
        <v>98</v>
      </c>
      <c r="O68" s="294" t="s">
        <v>98</v>
      </c>
      <c r="P68" s="294" t="s">
        <v>98</v>
      </c>
      <c r="Q68" s="294" t="s">
        <v>98</v>
      </c>
      <c r="R68" s="294" t="s">
        <v>98</v>
      </c>
      <c r="S68" s="294" t="s">
        <v>98</v>
      </c>
      <c r="T68" s="294">
        <v>0</v>
      </c>
      <c r="U68" s="294">
        <v>0</v>
      </c>
      <c r="V68" s="294">
        <v>0</v>
      </c>
      <c r="W68" s="294">
        <v>0</v>
      </c>
      <c r="X68" s="294">
        <v>0</v>
      </c>
      <c r="Y68" s="294">
        <v>0</v>
      </c>
      <c r="Z68" s="294">
        <v>0</v>
      </c>
      <c r="AA68" s="294" t="s">
        <v>98</v>
      </c>
      <c r="AB68" s="294" t="s">
        <v>98</v>
      </c>
      <c r="AC68" s="294" t="s">
        <v>98</v>
      </c>
      <c r="AD68" s="294" t="s">
        <v>98</v>
      </c>
      <c r="AE68" s="294" t="s">
        <v>98</v>
      </c>
      <c r="AF68" s="294" t="s">
        <v>98</v>
      </c>
      <c r="AG68" s="294" t="s">
        <v>98</v>
      </c>
      <c r="AH68" s="294">
        <v>0</v>
      </c>
      <c r="AI68" s="294">
        <v>0</v>
      </c>
      <c r="AJ68" s="294">
        <v>0</v>
      </c>
      <c r="AK68" s="294">
        <v>0</v>
      </c>
      <c r="AL68" s="294">
        <v>0</v>
      </c>
      <c r="AM68" s="294">
        <v>0</v>
      </c>
      <c r="AN68" s="294">
        <v>0</v>
      </c>
      <c r="AO68" s="294">
        <v>0</v>
      </c>
      <c r="AP68" s="294">
        <v>0</v>
      </c>
      <c r="AQ68" s="294">
        <v>0</v>
      </c>
      <c r="AR68" s="294">
        <v>0</v>
      </c>
      <c r="AS68" s="294">
        <v>0</v>
      </c>
      <c r="AT68" s="294">
        <v>0</v>
      </c>
      <c r="AU68" s="294">
        <v>0</v>
      </c>
      <c r="AV68" s="280">
        <v>0</v>
      </c>
      <c r="AW68" s="280">
        <v>1.4570000000000001</v>
      </c>
      <c r="AX68" s="280">
        <v>0</v>
      </c>
      <c r="AY68" s="280">
        <v>0</v>
      </c>
      <c r="AZ68" s="280">
        <v>1.2</v>
      </c>
      <c r="BA68" s="280">
        <v>0</v>
      </c>
      <c r="BB68" s="280">
        <v>0</v>
      </c>
      <c r="BC68" s="294">
        <v>0</v>
      </c>
      <c r="BD68" s="294">
        <v>0</v>
      </c>
      <c r="BE68" s="294">
        <v>0</v>
      </c>
      <c r="BF68" s="294">
        <v>0</v>
      </c>
      <c r="BG68" s="294">
        <v>0</v>
      </c>
      <c r="BH68" s="294">
        <v>0</v>
      </c>
      <c r="BI68" s="294">
        <v>0</v>
      </c>
      <c r="BJ68" s="280">
        <v>0</v>
      </c>
      <c r="BK68" s="280">
        <v>0</v>
      </c>
      <c r="BL68" s="280">
        <v>0</v>
      </c>
      <c r="BM68" s="280">
        <v>0</v>
      </c>
      <c r="BN68" s="280">
        <v>0</v>
      </c>
      <c r="BO68" s="280">
        <v>0</v>
      </c>
      <c r="BP68" s="280">
        <v>0</v>
      </c>
      <c r="BQ68" s="294">
        <v>0</v>
      </c>
      <c r="BR68" s="294">
        <v>0</v>
      </c>
      <c r="BS68" s="294">
        <v>0</v>
      </c>
      <c r="BT68" s="294">
        <v>0</v>
      </c>
      <c r="BU68" s="294">
        <v>0</v>
      </c>
      <c r="BV68" s="294">
        <v>0</v>
      </c>
      <c r="BW68" s="294">
        <v>0</v>
      </c>
      <c r="BX68" s="280">
        <v>0</v>
      </c>
      <c r="BY68" s="280">
        <v>0</v>
      </c>
      <c r="BZ68" s="280">
        <v>0</v>
      </c>
      <c r="CA68" s="280">
        <v>0</v>
      </c>
      <c r="CB68" s="280">
        <v>0</v>
      </c>
      <c r="CC68" s="280">
        <v>0</v>
      </c>
      <c r="CD68" s="280">
        <v>0</v>
      </c>
      <c r="CE68" s="280">
        <v>0</v>
      </c>
      <c r="CF68" s="280">
        <v>0</v>
      </c>
      <c r="CG68" s="280">
        <v>0</v>
      </c>
      <c r="CH68" s="280">
        <v>0</v>
      </c>
      <c r="CI68" s="280">
        <v>0</v>
      </c>
      <c r="CJ68" s="280">
        <v>0</v>
      </c>
      <c r="CK68" s="280">
        <v>0</v>
      </c>
      <c r="CL68" s="280">
        <v>0</v>
      </c>
      <c r="CM68" s="280">
        <v>0</v>
      </c>
      <c r="CN68" s="280">
        <v>0</v>
      </c>
      <c r="CO68" s="280">
        <v>0</v>
      </c>
      <c r="CP68" s="280">
        <v>0</v>
      </c>
      <c r="CQ68" s="280">
        <v>0</v>
      </c>
      <c r="CR68" s="280">
        <v>0</v>
      </c>
      <c r="CS68" s="280">
        <v>0</v>
      </c>
      <c r="CT68" s="280">
        <v>0</v>
      </c>
      <c r="CU68" s="280">
        <v>0</v>
      </c>
      <c r="CV68" s="280">
        <v>0</v>
      </c>
      <c r="CW68" s="280">
        <v>0</v>
      </c>
      <c r="CX68" s="280">
        <v>0</v>
      </c>
      <c r="CY68" s="280">
        <v>0</v>
      </c>
      <c r="CZ68" s="280">
        <v>0</v>
      </c>
      <c r="DA68" s="280">
        <v>0</v>
      </c>
      <c r="DB68" s="280">
        <v>0</v>
      </c>
      <c r="DC68" s="280">
        <v>0</v>
      </c>
      <c r="DD68" s="280">
        <v>0</v>
      </c>
      <c r="DE68" s="280">
        <v>0</v>
      </c>
      <c r="DF68" s="280">
        <v>0</v>
      </c>
      <c r="DG68" s="280">
        <v>0</v>
      </c>
      <c r="DH68" s="280">
        <v>0</v>
      </c>
      <c r="DI68" s="280">
        <v>0</v>
      </c>
      <c r="DJ68" s="280">
        <v>0</v>
      </c>
      <c r="DK68" s="280">
        <v>0</v>
      </c>
      <c r="DL68" s="280">
        <v>0</v>
      </c>
      <c r="DM68" s="280">
        <v>0</v>
      </c>
      <c r="DN68" s="280">
        <f t="shared" si="74"/>
        <v>0</v>
      </c>
      <c r="DO68" s="280">
        <f t="shared" si="75"/>
        <v>1.4570000000000001</v>
      </c>
      <c r="DP68" s="280">
        <f t="shared" si="76"/>
        <v>0</v>
      </c>
      <c r="DQ68" s="280">
        <f t="shared" si="77"/>
        <v>0</v>
      </c>
      <c r="DR68" s="280">
        <f t="shared" si="78"/>
        <v>1.2</v>
      </c>
      <c r="DS68" s="280">
        <f t="shared" si="79"/>
        <v>0</v>
      </c>
      <c r="DT68" s="280">
        <f t="shared" si="80"/>
        <v>0</v>
      </c>
      <c r="DU68" s="280">
        <v>0</v>
      </c>
      <c r="DV68" s="280">
        <v>0</v>
      </c>
      <c r="DW68" s="280">
        <v>0</v>
      </c>
      <c r="DX68" s="280">
        <v>0</v>
      </c>
      <c r="DY68" s="280">
        <v>0</v>
      </c>
      <c r="DZ68" s="280">
        <v>0</v>
      </c>
      <c r="EA68" s="496">
        <v>0</v>
      </c>
      <c r="EB68" s="181" t="s">
        <v>98</v>
      </c>
    </row>
    <row r="69" spans="1:132" s="500" customFormat="1" ht="63.75" x14ac:dyDescent="0.2">
      <c r="A69" s="309" t="s">
        <v>155</v>
      </c>
      <c r="B69" s="186" t="s">
        <v>185</v>
      </c>
      <c r="C69" s="365" t="s">
        <v>186</v>
      </c>
      <c r="D69" s="294">
        <f>'3'!K67</f>
        <v>1.3069999999999999</v>
      </c>
      <c r="E69" s="294" t="s">
        <v>98</v>
      </c>
      <c r="F69" s="294" t="s">
        <v>98</v>
      </c>
      <c r="G69" s="294" t="s">
        <v>98</v>
      </c>
      <c r="H69" s="294" t="s">
        <v>98</v>
      </c>
      <c r="I69" s="294" t="s">
        <v>98</v>
      </c>
      <c r="J69" s="294" t="s">
        <v>98</v>
      </c>
      <c r="K69" s="294" t="s">
        <v>98</v>
      </c>
      <c r="L69" s="294" t="s">
        <v>98</v>
      </c>
      <c r="M69" s="294" t="s">
        <v>98</v>
      </c>
      <c r="N69" s="294" t="s">
        <v>98</v>
      </c>
      <c r="O69" s="294" t="s">
        <v>98</v>
      </c>
      <c r="P69" s="294" t="s">
        <v>98</v>
      </c>
      <c r="Q69" s="294" t="s">
        <v>98</v>
      </c>
      <c r="R69" s="294" t="s">
        <v>98</v>
      </c>
      <c r="S69" s="294" t="s">
        <v>98</v>
      </c>
      <c r="T69" s="294">
        <v>0</v>
      </c>
      <c r="U69" s="294">
        <v>0</v>
      </c>
      <c r="V69" s="294">
        <v>0</v>
      </c>
      <c r="W69" s="294">
        <v>0</v>
      </c>
      <c r="X69" s="294">
        <v>0</v>
      </c>
      <c r="Y69" s="294">
        <v>0</v>
      </c>
      <c r="Z69" s="294">
        <v>0</v>
      </c>
      <c r="AA69" s="294" t="s">
        <v>98</v>
      </c>
      <c r="AB69" s="294" t="s">
        <v>98</v>
      </c>
      <c r="AC69" s="294" t="s">
        <v>98</v>
      </c>
      <c r="AD69" s="294" t="s">
        <v>98</v>
      </c>
      <c r="AE69" s="294" t="s">
        <v>98</v>
      </c>
      <c r="AF69" s="294" t="s">
        <v>98</v>
      </c>
      <c r="AG69" s="294" t="s">
        <v>98</v>
      </c>
      <c r="AH69" s="294">
        <v>0</v>
      </c>
      <c r="AI69" s="294">
        <v>0</v>
      </c>
      <c r="AJ69" s="294">
        <v>0</v>
      </c>
      <c r="AK69" s="294">
        <v>0</v>
      </c>
      <c r="AL69" s="294">
        <v>0</v>
      </c>
      <c r="AM69" s="294">
        <v>0</v>
      </c>
      <c r="AN69" s="294">
        <v>0</v>
      </c>
      <c r="AO69" s="294">
        <v>0</v>
      </c>
      <c r="AP69" s="294">
        <v>0</v>
      </c>
      <c r="AQ69" s="294">
        <v>0</v>
      </c>
      <c r="AR69" s="294">
        <v>0</v>
      </c>
      <c r="AS69" s="294">
        <v>0</v>
      </c>
      <c r="AT69" s="294">
        <v>0</v>
      </c>
      <c r="AU69" s="294">
        <v>0</v>
      </c>
      <c r="AV69" s="280">
        <v>0</v>
      </c>
      <c r="AW69" s="280">
        <v>0</v>
      </c>
      <c r="AX69" s="280">
        <v>0</v>
      </c>
      <c r="AY69" s="280">
        <v>0</v>
      </c>
      <c r="AZ69" s="280">
        <v>0</v>
      </c>
      <c r="BA69" s="280">
        <v>0</v>
      </c>
      <c r="BB69" s="280">
        <v>0</v>
      </c>
      <c r="BC69" s="294">
        <v>0</v>
      </c>
      <c r="BD69" s="294">
        <v>0</v>
      </c>
      <c r="BE69" s="294">
        <v>0</v>
      </c>
      <c r="BF69" s="294">
        <v>0</v>
      </c>
      <c r="BG69" s="294">
        <v>0</v>
      </c>
      <c r="BH69" s="294">
        <v>0</v>
      </c>
      <c r="BI69" s="294">
        <v>0</v>
      </c>
      <c r="BJ69" s="280">
        <v>0</v>
      </c>
      <c r="BK69" s="280">
        <v>1.3069999999999999</v>
      </c>
      <c r="BL69" s="280">
        <v>0</v>
      </c>
      <c r="BM69" s="280">
        <v>0</v>
      </c>
      <c r="BN69" s="280">
        <v>0.8</v>
      </c>
      <c r="BO69" s="280">
        <v>0</v>
      </c>
      <c r="BP69" s="280">
        <v>0</v>
      </c>
      <c r="BQ69" s="294">
        <v>0</v>
      </c>
      <c r="BR69" s="294">
        <v>0</v>
      </c>
      <c r="BS69" s="294">
        <v>0</v>
      </c>
      <c r="BT69" s="294">
        <v>0</v>
      </c>
      <c r="BU69" s="294">
        <v>0</v>
      </c>
      <c r="BV69" s="294">
        <v>0</v>
      </c>
      <c r="BW69" s="294">
        <v>0</v>
      </c>
      <c r="BX69" s="280">
        <v>0</v>
      </c>
      <c r="BY69" s="280">
        <v>0</v>
      </c>
      <c r="BZ69" s="280">
        <v>0</v>
      </c>
      <c r="CA69" s="280">
        <v>0</v>
      </c>
      <c r="CB69" s="280">
        <v>0</v>
      </c>
      <c r="CC69" s="280">
        <v>0</v>
      </c>
      <c r="CD69" s="280">
        <v>0</v>
      </c>
      <c r="CE69" s="280">
        <v>0</v>
      </c>
      <c r="CF69" s="280">
        <v>0</v>
      </c>
      <c r="CG69" s="280">
        <v>0</v>
      </c>
      <c r="CH69" s="280">
        <v>0</v>
      </c>
      <c r="CI69" s="280">
        <v>0</v>
      </c>
      <c r="CJ69" s="280">
        <v>0</v>
      </c>
      <c r="CK69" s="280">
        <v>0</v>
      </c>
      <c r="CL69" s="280">
        <v>0</v>
      </c>
      <c r="CM69" s="280">
        <v>0</v>
      </c>
      <c r="CN69" s="280">
        <v>0</v>
      </c>
      <c r="CO69" s="280">
        <v>0</v>
      </c>
      <c r="CP69" s="280">
        <v>0</v>
      </c>
      <c r="CQ69" s="280">
        <v>0</v>
      </c>
      <c r="CR69" s="280">
        <v>0</v>
      </c>
      <c r="CS69" s="280">
        <v>0</v>
      </c>
      <c r="CT69" s="280">
        <v>0</v>
      </c>
      <c r="CU69" s="280">
        <v>0</v>
      </c>
      <c r="CV69" s="280">
        <v>0</v>
      </c>
      <c r="CW69" s="280">
        <v>0</v>
      </c>
      <c r="CX69" s="280">
        <v>0</v>
      </c>
      <c r="CY69" s="280">
        <v>0</v>
      </c>
      <c r="CZ69" s="280">
        <v>0</v>
      </c>
      <c r="DA69" s="280">
        <v>0</v>
      </c>
      <c r="DB69" s="280">
        <v>0</v>
      </c>
      <c r="DC69" s="280">
        <v>0</v>
      </c>
      <c r="DD69" s="280">
        <v>0</v>
      </c>
      <c r="DE69" s="280">
        <v>0</v>
      </c>
      <c r="DF69" s="280">
        <v>0</v>
      </c>
      <c r="DG69" s="280">
        <v>0</v>
      </c>
      <c r="DH69" s="280">
        <v>0</v>
      </c>
      <c r="DI69" s="280">
        <v>0</v>
      </c>
      <c r="DJ69" s="280">
        <v>0</v>
      </c>
      <c r="DK69" s="280">
        <v>0</v>
      </c>
      <c r="DL69" s="280">
        <v>0</v>
      </c>
      <c r="DM69" s="280">
        <v>0</v>
      </c>
      <c r="DN69" s="280">
        <f t="shared" si="74"/>
        <v>0</v>
      </c>
      <c r="DO69" s="280">
        <f t="shared" si="75"/>
        <v>1.3069999999999999</v>
      </c>
      <c r="DP69" s="280">
        <f t="shared" si="76"/>
        <v>0</v>
      </c>
      <c r="DQ69" s="280">
        <f t="shared" si="77"/>
        <v>0</v>
      </c>
      <c r="DR69" s="280">
        <f t="shared" si="78"/>
        <v>0.8</v>
      </c>
      <c r="DS69" s="280">
        <f t="shared" si="79"/>
        <v>0</v>
      </c>
      <c r="DT69" s="280">
        <f t="shared" si="80"/>
        <v>0</v>
      </c>
      <c r="DU69" s="280">
        <v>0</v>
      </c>
      <c r="DV69" s="280">
        <v>0</v>
      </c>
      <c r="DW69" s="280">
        <v>0</v>
      </c>
      <c r="DX69" s="280">
        <v>0</v>
      </c>
      <c r="DY69" s="280">
        <v>0</v>
      </c>
      <c r="DZ69" s="280">
        <v>0</v>
      </c>
      <c r="EA69" s="496">
        <v>0</v>
      </c>
      <c r="EB69" s="181" t="s">
        <v>98</v>
      </c>
    </row>
    <row r="70" spans="1:132" s="500" customFormat="1" ht="63.75" hidden="1" x14ac:dyDescent="0.2">
      <c r="A70" s="309" t="s">
        <v>155</v>
      </c>
      <c r="B70" s="186" t="s">
        <v>187</v>
      </c>
      <c r="C70" s="365" t="s">
        <v>188</v>
      </c>
      <c r="D70" s="294"/>
      <c r="E70" s="294"/>
      <c r="F70" s="294"/>
      <c r="G70" s="294"/>
      <c r="H70" s="294"/>
      <c r="I70" s="294"/>
      <c r="J70" s="294"/>
      <c r="K70" s="294"/>
      <c r="L70" s="294"/>
      <c r="M70" s="294"/>
      <c r="N70" s="294"/>
      <c r="O70" s="294"/>
      <c r="P70" s="294"/>
      <c r="Q70" s="294"/>
      <c r="R70" s="294"/>
      <c r="S70" s="294"/>
      <c r="T70" s="294"/>
      <c r="U70" s="294"/>
      <c r="V70" s="294"/>
      <c r="W70" s="294"/>
      <c r="X70" s="294"/>
      <c r="Y70" s="294"/>
      <c r="Z70" s="294"/>
      <c r="AA70" s="294"/>
      <c r="AB70" s="294"/>
      <c r="AC70" s="294"/>
      <c r="AD70" s="294"/>
      <c r="AE70" s="294"/>
      <c r="AF70" s="294"/>
      <c r="AG70" s="294"/>
      <c r="AH70" s="294"/>
      <c r="AI70" s="294"/>
      <c r="AJ70" s="294"/>
      <c r="AK70" s="294"/>
      <c r="AL70" s="294"/>
      <c r="AM70" s="294"/>
      <c r="AN70" s="294"/>
      <c r="AO70" s="294"/>
      <c r="AP70" s="294"/>
      <c r="AQ70" s="294"/>
      <c r="AR70" s="294"/>
      <c r="AS70" s="294"/>
      <c r="AT70" s="294"/>
      <c r="AU70" s="294"/>
      <c r="AV70" s="280"/>
      <c r="AW70" s="280"/>
      <c r="AX70" s="280"/>
      <c r="AY70" s="280"/>
      <c r="AZ70" s="280"/>
      <c r="BA70" s="280"/>
      <c r="BB70" s="280"/>
      <c r="BC70" s="294"/>
      <c r="BD70" s="294"/>
      <c r="BE70" s="294"/>
      <c r="BF70" s="294"/>
      <c r="BG70" s="294"/>
      <c r="BH70" s="294"/>
      <c r="BI70" s="294"/>
      <c r="BJ70" s="280"/>
      <c r="BK70" s="280"/>
      <c r="BL70" s="280"/>
      <c r="BM70" s="280"/>
      <c r="BN70" s="280"/>
      <c r="BO70" s="280"/>
      <c r="BP70" s="280"/>
      <c r="BQ70" s="294"/>
      <c r="BR70" s="294"/>
      <c r="BS70" s="294"/>
      <c r="BT70" s="294"/>
      <c r="BU70" s="294"/>
      <c r="BV70" s="294"/>
      <c r="BW70" s="294"/>
      <c r="BX70" s="280"/>
      <c r="BY70" s="280"/>
      <c r="BZ70" s="280"/>
      <c r="CA70" s="280"/>
      <c r="CB70" s="280"/>
      <c r="CC70" s="280"/>
      <c r="CD70" s="280"/>
      <c r="CE70" s="280"/>
      <c r="CF70" s="280"/>
      <c r="CG70" s="280"/>
      <c r="CH70" s="280"/>
      <c r="CI70" s="280"/>
      <c r="CJ70" s="280"/>
      <c r="CK70" s="280"/>
      <c r="CL70" s="280"/>
      <c r="CM70" s="280"/>
      <c r="CN70" s="280"/>
      <c r="CO70" s="280"/>
      <c r="CP70" s="280"/>
      <c r="CQ70" s="280"/>
      <c r="CR70" s="280"/>
      <c r="CS70" s="280"/>
      <c r="CT70" s="280"/>
      <c r="CU70" s="280"/>
      <c r="CV70" s="280"/>
      <c r="CW70" s="280"/>
      <c r="CX70" s="280"/>
      <c r="CY70" s="280"/>
      <c r="CZ70" s="280"/>
      <c r="DA70" s="280"/>
      <c r="DB70" s="280"/>
      <c r="DC70" s="280"/>
      <c r="DD70" s="280"/>
      <c r="DE70" s="280"/>
      <c r="DF70" s="280"/>
      <c r="DG70" s="280"/>
      <c r="DH70" s="280"/>
      <c r="DI70" s="280"/>
      <c r="DJ70" s="280"/>
      <c r="DK70" s="280"/>
      <c r="DL70" s="280"/>
      <c r="DM70" s="280"/>
      <c r="DN70" s="280">
        <f t="shared" si="74"/>
        <v>0</v>
      </c>
      <c r="DO70" s="280">
        <f t="shared" si="75"/>
        <v>0</v>
      </c>
      <c r="DP70" s="280">
        <f t="shared" si="76"/>
        <v>0</v>
      </c>
      <c r="DQ70" s="280">
        <f t="shared" si="77"/>
        <v>0</v>
      </c>
      <c r="DR70" s="280">
        <f t="shared" si="78"/>
        <v>0</v>
      </c>
      <c r="DS70" s="280">
        <f t="shared" si="79"/>
        <v>0</v>
      </c>
      <c r="DT70" s="280">
        <f t="shared" si="80"/>
        <v>0</v>
      </c>
      <c r="DU70" s="280">
        <v>0</v>
      </c>
      <c r="DV70" s="280">
        <v>0</v>
      </c>
      <c r="DW70" s="280">
        <v>0</v>
      </c>
      <c r="DX70" s="280">
        <v>0</v>
      </c>
      <c r="DY70" s="280">
        <v>0</v>
      </c>
      <c r="DZ70" s="280">
        <v>0</v>
      </c>
      <c r="EA70" s="496">
        <v>0</v>
      </c>
      <c r="EB70" s="181" t="s">
        <v>98</v>
      </c>
    </row>
    <row r="71" spans="1:132" s="500" customFormat="1" ht="51" x14ac:dyDescent="0.2">
      <c r="A71" s="309" t="s">
        <v>155</v>
      </c>
      <c r="B71" s="186" t="s">
        <v>189</v>
      </c>
      <c r="C71" s="365" t="s">
        <v>190</v>
      </c>
      <c r="D71" s="294">
        <f>'3'!K69</f>
        <v>0.72300000000000009</v>
      </c>
      <c r="E71" s="294" t="s">
        <v>98</v>
      </c>
      <c r="F71" s="294" t="s">
        <v>98</v>
      </c>
      <c r="G71" s="294" t="s">
        <v>98</v>
      </c>
      <c r="H71" s="294" t="s">
        <v>98</v>
      </c>
      <c r="I71" s="294" t="s">
        <v>98</v>
      </c>
      <c r="J71" s="294" t="s">
        <v>98</v>
      </c>
      <c r="K71" s="294" t="s">
        <v>98</v>
      </c>
      <c r="L71" s="294" t="s">
        <v>98</v>
      </c>
      <c r="M71" s="294" t="s">
        <v>98</v>
      </c>
      <c r="N71" s="294" t="s">
        <v>98</v>
      </c>
      <c r="O71" s="294" t="s">
        <v>98</v>
      </c>
      <c r="P71" s="294" t="s">
        <v>98</v>
      </c>
      <c r="Q71" s="294" t="s">
        <v>98</v>
      </c>
      <c r="R71" s="294" t="s">
        <v>98</v>
      </c>
      <c r="S71" s="294" t="s">
        <v>98</v>
      </c>
      <c r="T71" s="294">
        <v>0</v>
      </c>
      <c r="U71" s="294">
        <v>0</v>
      </c>
      <c r="V71" s="294">
        <v>0</v>
      </c>
      <c r="W71" s="294">
        <v>0</v>
      </c>
      <c r="X71" s="294">
        <v>0</v>
      </c>
      <c r="Y71" s="294">
        <v>0</v>
      </c>
      <c r="Z71" s="294">
        <v>0</v>
      </c>
      <c r="AA71" s="294" t="s">
        <v>98</v>
      </c>
      <c r="AB71" s="294" t="s">
        <v>98</v>
      </c>
      <c r="AC71" s="294" t="s">
        <v>98</v>
      </c>
      <c r="AD71" s="294" t="s">
        <v>98</v>
      </c>
      <c r="AE71" s="294" t="s">
        <v>98</v>
      </c>
      <c r="AF71" s="294" t="s">
        <v>98</v>
      </c>
      <c r="AG71" s="294" t="s">
        <v>98</v>
      </c>
      <c r="AH71" s="294">
        <v>0</v>
      </c>
      <c r="AI71" s="294">
        <v>0</v>
      </c>
      <c r="AJ71" s="294">
        <v>0</v>
      </c>
      <c r="AK71" s="294">
        <v>0</v>
      </c>
      <c r="AL71" s="294">
        <v>0</v>
      </c>
      <c r="AM71" s="294">
        <v>0</v>
      </c>
      <c r="AN71" s="294">
        <v>0</v>
      </c>
      <c r="AO71" s="294">
        <v>0</v>
      </c>
      <c r="AP71" s="294">
        <v>0</v>
      </c>
      <c r="AQ71" s="294">
        <v>0</v>
      </c>
      <c r="AR71" s="294">
        <v>0</v>
      </c>
      <c r="AS71" s="294">
        <v>0</v>
      </c>
      <c r="AT71" s="294">
        <v>0</v>
      </c>
      <c r="AU71" s="294">
        <v>0</v>
      </c>
      <c r="AV71" s="280">
        <v>0</v>
      </c>
      <c r="AW71" s="280">
        <v>0.72299999999999998</v>
      </c>
      <c r="AX71" s="280">
        <v>0</v>
      </c>
      <c r="AY71" s="280">
        <v>0</v>
      </c>
      <c r="AZ71" s="280">
        <v>0.4</v>
      </c>
      <c r="BA71" s="280">
        <v>0</v>
      </c>
      <c r="BB71" s="280">
        <v>0</v>
      </c>
      <c r="BC71" s="294">
        <v>0</v>
      </c>
      <c r="BD71" s="294">
        <v>0</v>
      </c>
      <c r="BE71" s="294">
        <v>0</v>
      </c>
      <c r="BF71" s="294">
        <v>0</v>
      </c>
      <c r="BG71" s="294">
        <v>0</v>
      </c>
      <c r="BH71" s="294">
        <v>0</v>
      </c>
      <c r="BI71" s="294">
        <v>0</v>
      </c>
      <c r="BJ71" s="280">
        <v>0</v>
      </c>
      <c r="BK71" s="280">
        <v>0</v>
      </c>
      <c r="BL71" s="280">
        <v>0</v>
      </c>
      <c r="BM71" s="280">
        <v>0</v>
      </c>
      <c r="BN71" s="280">
        <v>0</v>
      </c>
      <c r="BO71" s="280">
        <v>0</v>
      </c>
      <c r="BP71" s="280">
        <v>0</v>
      </c>
      <c r="BQ71" s="294">
        <v>0</v>
      </c>
      <c r="BR71" s="294">
        <v>0</v>
      </c>
      <c r="BS71" s="294">
        <v>0</v>
      </c>
      <c r="BT71" s="294">
        <v>0</v>
      </c>
      <c r="BU71" s="294">
        <v>0</v>
      </c>
      <c r="BV71" s="294">
        <v>0</v>
      </c>
      <c r="BW71" s="294">
        <v>0</v>
      </c>
      <c r="BX71" s="280">
        <v>0</v>
      </c>
      <c r="BY71" s="280">
        <v>0</v>
      </c>
      <c r="BZ71" s="280">
        <v>0</v>
      </c>
      <c r="CA71" s="280">
        <v>0</v>
      </c>
      <c r="CB71" s="280">
        <v>0</v>
      </c>
      <c r="CC71" s="280">
        <v>0</v>
      </c>
      <c r="CD71" s="280">
        <v>0</v>
      </c>
      <c r="CE71" s="280">
        <v>0</v>
      </c>
      <c r="CF71" s="280">
        <v>0</v>
      </c>
      <c r="CG71" s="280">
        <v>0</v>
      </c>
      <c r="CH71" s="280">
        <v>0</v>
      </c>
      <c r="CI71" s="280">
        <v>0</v>
      </c>
      <c r="CJ71" s="280">
        <v>0</v>
      </c>
      <c r="CK71" s="280">
        <v>0</v>
      </c>
      <c r="CL71" s="280">
        <v>0</v>
      </c>
      <c r="CM71" s="280">
        <v>0</v>
      </c>
      <c r="CN71" s="280">
        <v>0</v>
      </c>
      <c r="CO71" s="280">
        <v>0</v>
      </c>
      <c r="CP71" s="280">
        <v>0</v>
      </c>
      <c r="CQ71" s="280">
        <v>0</v>
      </c>
      <c r="CR71" s="280">
        <v>0</v>
      </c>
      <c r="CS71" s="280">
        <v>0</v>
      </c>
      <c r="CT71" s="280">
        <v>0</v>
      </c>
      <c r="CU71" s="280">
        <v>0</v>
      </c>
      <c r="CV71" s="280">
        <v>0</v>
      </c>
      <c r="CW71" s="280">
        <v>0</v>
      </c>
      <c r="CX71" s="280">
        <v>0</v>
      </c>
      <c r="CY71" s="280">
        <v>0</v>
      </c>
      <c r="CZ71" s="280">
        <v>0</v>
      </c>
      <c r="DA71" s="280">
        <v>0</v>
      </c>
      <c r="DB71" s="280">
        <v>0</v>
      </c>
      <c r="DC71" s="280">
        <v>0</v>
      </c>
      <c r="DD71" s="280">
        <v>0</v>
      </c>
      <c r="DE71" s="280">
        <v>0</v>
      </c>
      <c r="DF71" s="280">
        <v>0</v>
      </c>
      <c r="DG71" s="280">
        <v>0</v>
      </c>
      <c r="DH71" s="280">
        <v>0</v>
      </c>
      <c r="DI71" s="280">
        <v>0</v>
      </c>
      <c r="DJ71" s="280">
        <v>0</v>
      </c>
      <c r="DK71" s="280">
        <v>0</v>
      </c>
      <c r="DL71" s="280">
        <v>0</v>
      </c>
      <c r="DM71" s="280">
        <v>0</v>
      </c>
      <c r="DN71" s="280">
        <f t="shared" si="74"/>
        <v>0</v>
      </c>
      <c r="DO71" s="280">
        <f t="shared" si="75"/>
        <v>0.72299999999999998</v>
      </c>
      <c r="DP71" s="280">
        <f t="shared" si="76"/>
        <v>0</v>
      </c>
      <c r="DQ71" s="280">
        <f t="shared" si="77"/>
        <v>0</v>
      </c>
      <c r="DR71" s="280">
        <f t="shared" si="78"/>
        <v>0.4</v>
      </c>
      <c r="DS71" s="280">
        <f t="shared" si="79"/>
        <v>0</v>
      </c>
      <c r="DT71" s="280">
        <f t="shared" si="80"/>
        <v>0</v>
      </c>
      <c r="DU71" s="280">
        <v>0</v>
      </c>
      <c r="DV71" s="280">
        <v>0</v>
      </c>
      <c r="DW71" s="280">
        <v>0</v>
      </c>
      <c r="DX71" s="280">
        <v>0</v>
      </c>
      <c r="DY71" s="280">
        <v>0</v>
      </c>
      <c r="DZ71" s="280">
        <v>0</v>
      </c>
      <c r="EA71" s="496">
        <v>0</v>
      </c>
      <c r="EB71" s="181" t="s">
        <v>98</v>
      </c>
    </row>
    <row r="72" spans="1:132" s="500" customFormat="1" ht="51" x14ac:dyDescent="0.2">
      <c r="A72" s="309" t="s">
        <v>155</v>
      </c>
      <c r="B72" s="186" t="s">
        <v>191</v>
      </c>
      <c r="C72" s="365" t="s">
        <v>192</v>
      </c>
      <c r="D72" s="294">
        <f>'3'!K70</f>
        <v>1.2789999999999999</v>
      </c>
      <c r="E72" s="294" t="s">
        <v>98</v>
      </c>
      <c r="F72" s="294" t="s">
        <v>98</v>
      </c>
      <c r="G72" s="294" t="s">
        <v>98</v>
      </c>
      <c r="H72" s="294" t="s">
        <v>98</v>
      </c>
      <c r="I72" s="294" t="s">
        <v>98</v>
      </c>
      <c r="J72" s="294" t="s">
        <v>98</v>
      </c>
      <c r="K72" s="294" t="s">
        <v>98</v>
      </c>
      <c r="L72" s="294" t="s">
        <v>98</v>
      </c>
      <c r="M72" s="294" t="s">
        <v>98</v>
      </c>
      <c r="N72" s="294" t="s">
        <v>98</v>
      </c>
      <c r="O72" s="294" t="s">
        <v>98</v>
      </c>
      <c r="P72" s="294" t="s">
        <v>98</v>
      </c>
      <c r="Q72" s="294" t="s">
        <v>98</v>
      </c>
      <c r="R72" s="294" t="s">
        <v>98</v>
      </c>
      <c r="S72" s="294" t="s">
        <v>98</v>
      </c>
      <c r="T72" s="294">
        <v>0</v>
      </c>
      <c r="U72" s="294">
        <v>0</v>
      </c>
      <c r="V72" s="294">
        <v>0</v>
      </c>
      <c r="W72" s="294">
        <v>0</v>
      </c>
      <c r="X72" s="294">
        <v>0</v>
      </c>
      <c r="Y72" s="294">
        <v>0</v>
      </c>
      <c r="Z72" s="294">
        <v>0</v>
      </c>
      <c r="AA72" s="294" t="s">
        <v>98</v>
      </c>
      <c r="AB72" s="294" t="s">
        <v>98</v>
      </c>
      <c r="AC72" s="294" t="s">
        <v>98</v>
      </c>
      <c r="AD72" s="294" t="s">
        <v>98</v>
      </c>
      <c r="AE72" s="294" t="s">
        <v>98</v>
      </c>
      <c r="AF72" s="294" t="s">
        <v>98</v>
      </c>
      <c r="AG72" s="294" t="s">
        <v>98</v>
      </c>
      <c r="AH72" s="294">
        <v>0</v>
      </c>
      <c r="AI72" s="294">
        <v>0</v>
      </c>
      <c r="AJ72" s="294">
        <v>0</v>
      </c>
      <c r="AK72" s="294">
        <v>0</v>
      </c>
      <c r="AL72" s="294">
        <v>0</v>
      </c>
      <c r="AM72" s="294">
        <v>0</v>
      </c>
      <c r="AN72" s="294">
        <v>0</v>
      </c>
      <c r="AO72" s="294">
        <v>0</v>
      </c>
      <c r="AP72" s="294">
        <v>0</v>
      </c>
      <c r="AQ72" s="294">
        <v>0</v>
      </c>
      <c r="AR72" s="294">
        <v>0</v>
      </c>
      <c r="AS72" s="294">
        <v>0</v>
      </c>
      <c r="AT72" s="294">
        <v>0</v>
      </c>
      <c r="AU72" s="294">
        <v>0</v>
      </c>
      <c r="AV72" s="280">
        <v>0</v>
      </c>
      <c r="AW72" s="280">
        <v>1.278</v>
      </c>
      <c r="AX72" s="280">
        <v>0</v>
      </c>
      <c r="AY72" s="280">
        <v>0</v>
      </c>
      <c r="AZ72" s="280">
        <v>0.8</v>
      </c>
      <c r="BA72" s="280">
        <v>0</v>
      </c>
      <c r="BB72" s="280">
        <v>0</v>
      </c>
      <c r="BC72" s="294">
        <v>0</v>
      </c>
      <c r="BD72" s="294">
        <v>0</v>
      </c>
      <c r="BE72" s="294">
        <v>0</v>
      </c>
      <c r="BF72" s="294">
        <v>0</v>
      </c>
      <c r="BG72" s="294">
        <v>0</v>
      </c>
      <c r="BH72" s="294">
        <v>0</v>
      </c>
      <c r="BI72" s="294">
        <v>0</v>
      </c>
      <c r="BJ72" s="280">
        <v>0</v>
      </c>
      <c r="BK72" s="280">
        <v>0</v>
      </c>
      <c r="BL72" s="280">
        <v>0</v>
      </c>
      <c r="BM72" s="280">
        <v>0</v>
      </c>
      <c r="BN72" s="280">
        <v>0</v>
      </c>
      <c r="BO72" s="280">
        <v>0</v>
      </c>
      <c r="BP72" s="280">
        <v>0</v>
      </c>
      <c r="BQ72" s="294">
        <v>0</v>
      </c>
      <c r="BR72" s="294">
        <v>0</v>
      </c>
      <c r="BS72" s="294">
        <v>0</v>
      </c>
      <c r="BT72" s="294">
        <v>0</v>
      </c>
      <c r="BU72" s="294">
        <v>0</v>
      </c>
      <c r="BV72" s="294">
        <v>0</v>
      </c>
      <c r="BW72" s="294">
        <v>0</v>
      </c>
      <c r="BX72" s="280">
        <v>0</v>
      </c>
      <c r="BY72" s="280">
        <v>0</v>
      </c>
      <c r="BZ72" s="280">
        <v>0</v>
      </c>
      <c r="CA72" s="280">
        <v>0</v>
      </c>
      <c r="CB72" s="280">
        <v>0</v>
      </c>
      <c r="CC72" s="280">
        <v>0</v>
      </c>
      <c r="CD72" s="280">
        <v>0</v>
      </c>
      <c r="CE72" s="280">
        <v>0</v>
      </c>
      <c r="CF72" s="280">
        <v>0</v>
      </c>
      <c r="CG72" s="280">
        <v>0</v>
      </c>
      <c r="CH72" s="280">
        <v>0</v>
      </c>
      <c r="CI72" s="280">
        <v>0</v>
      </c>
      <c r="CJ72" s="280">
        <v>0</v>
      </c>
      <c r="CK72" s="280">
        <v>0</v>
      </c>
      <c r="CL72" s="280">
        <v>0</v>
      </c>
      <c r="CM72" s="280">
        <v>0</v>
      </c>
      <c r="CN72" s="280">
        <v>0</v>
      </c>
      <c r="CO72" s="280">
        <v>0</v>
      </c>
      <c r="CP72" s="280">
        <v>0</v>
      </c>
      <c r="CQ72" s="280">
        <v>0</v>
      </c>
      <c r="CR72" s="280">
        <v>0</v>
      </c>
      <c r="CS72" s="280">
        <v>0</v>
      </c>
      <c r="CT72" s="280">
        <v>0</v>
      </c>
      <c r="CU72" s="280">
        <v>0</v>
      </c>
      <c r="CV72" s="280">
        <v>0</v>
      </c>
      <c r="CW72" s="280">
        <v>0</v>
      </c>
      <c r="CX72" s="280">
        <v>0</v>
      </c>
      <c r="CY72" s="280">
        <v>0</v>
      </c>
      <c r="CZ72" s="280">
        <v>0</v>
      </c>
      <c r="DA72" s="280">
        <v>0</v>
      </c>
      <c r="DB72" s="280">
        <v>0</v>
      </c>
      <c r="DC72" s="280">
        <v>0</v>
      </c>
      <c r="DD72" s="280">
        <v>0</v>
      </c>
      <c r="DE72" s="280">
        <v>0</v>
      </c>
      <c r="DF72" s="280">
        <v>0</v>
      </c>
      <c r="DG72" s="280">
        <v>0</v>
      </c>
      <c r="DH72" s="280">
        <v>0</v>
      </c>
      <c r="DI72" s="280">
        <v>0</v>
      </c>
      <c r="DJ72" s="280">
        <v>0</v>
      </c>
      <c r="DK72" s="280">
        <v>0</v>
      </c>
      <c r="DL72" s="280">
        <v>0</v>
      </c>
      <c r="DM72" s="280">
        <v>0</v>
      </c>
      <c r="DN72" s="280">
        <f t="shared" si="74"/>
        <v>0</v>
      </c>
      <c r="DO72" s="280">
        <f t="shared" si="75"/>
        <v>1.278</v>
      </c>
      <c r="DP72" s="280">
        <f t="shared" si="76"/>
        <v>0</v>
      </c>
      <c r="DQ72" s="280">
        <f t="shared" si="77"/>
        <v>0</v>
      </c>
      <c r="DR72" s="280">
        <f t="shared" si="78"/>
        <v>0.8</v>
      </c>
      <c r="DS72" s="280">
        <f t="shared" si="79"/>
        <v>0</v>
      </c>
      <c r="DT72" s="280">
        <f t="shared" si="80"/>
        <v>0</v>
      </c>
      <c r="DU72" s="280">
        <v>0</v>
      </c>
      <c r="DV72" s="280">
        <v>0</v>
      </c>
      <c r="DW72" s="280">
        <v>0</v>
      </c>
      <c r="DX72" s="280">
        <v>0</v>
      </c>
      <c r="DY72" s="280">
        <v>0</v>
      </c>
      <c r="DZ72" s="280">
        <v>0</v>
      </c>
      <c r="EA72" s="496">
        <v>0</v>
      </c>
      <c r="EB72" s="181" t="s">
        <v>98</v>
      </c>
    </row>
    <row r="73" spans="1:132" s="500" customFormat="1" ht="38.25" x14ac:dyDescent="0.2">
      <c r="A73" s="275" t="s">
        <v>193</v>
      </c>
      <c r="B73" s="156" t="s">
        <v>194</v>
      </c>
      <c r="C73" s="277" t="s">
        <v>98</v>
      </c>
      <c r="D73" s="280">
        <v>0</v>
      </c>
      <c r="E73" s="280" t="s">
        <v>98</v>
      </c>
      <c r="F73" s="313" t="s">
        <v>98</v>
      </c>
      <c r="G73" s="294" t="s">
        <v>98</v>
      </c>
      <c r="H73" s="313" t="s">
        <v>98</v>
      </c>
      <c r="I73" s="313" t="s">
        <v>98</v>
      </c>
      <c r="J73" s="313" t="s">
        <v>98</v>
      </c>
      <c r="K73" s="313" t="s">
        <v>98</v>
      </c>
      <c r="L73" s="313" t="s">
        <v>98</v>
      </c>
      <c r="M73" s="294" t="s">
        <v>98</v>
      </c>
      <c r="N73" s="294" t="s">
        <v>98</v>
      </c>
      <c r="O73" s="294" t="s">
        <v>98</v>
      </c>
      <c r="P73" s="294" t="s">
        <v>98</v>
      </c>
      <c r="Q73" s="294" t="s">
        <v>98</v>
      </c>
      <c r="R73" s="294" t="s">
        <v>98</v>
      </c>
      <c r="S73" s="294" t="s">
        <v>98</v>
      </c>
      <c r="T73" s="294">
        <v>0</v>
      </c>
      <c r="U73" s="294">
        <v>0</v>
      </c>
      <c r="V73" s="294">
        <v>0</v>
      </c>
      <c r="W73" s="294">
        <v>0</v>
      </c>
      <c r="X73" s="294">
        <v>0</v>
      </c>
      <c r="Y73" s="294">
        <v>0</v>
      </c>
      <c r="Z73" s="294">
        <v>0</v>
      </c>
      <c r="AA73" s="294" t="s">
        <v>98</v>
      </c>
      <c r="AB73" s="294" t="s">
        <v>98</v>
      </c>
      <c r="AC73" s="294" t="s">
        <v>98</v>
      </c>
      <c r="AD73" s="294" t="s">
        <v>98</v>
      </c>
      <c r="AE73" s="294" t="s">
        <v>98</v>
      </c>
      <c r="AF73" s="294" t="s">
        <v>98</v>
      </c>
      <c r="AG73" s="294" t="s">
        <v>98</v>
      </c>
      <c r="AH73" s="313">
        <v>0</v>
      </c>
      <c r="AI73" s="313">
        <v>0</v>
      </c>
      <c r="AJ73" s="313">
        <v>0</v>
      </c>
      <c r="AK73" s="313">
        <v>0</v>
      </c>
      <c r="AL73" s="313">
        <v>0</v>
      </c>
      <c r="AM73" s="313">
        <v>0</v>
      </c>
      <c r="AN73" s="313">
        <v>0</v>
      </c>
      <c r="AO73" s="313">
        <v>0</v>
      </c>
      <c r="AP73" s="313">
        <v>0</v>
      </c>
      <c r="AQ73" s="313">
        <v>0</v>
      </c>
      <c r="AR73" s="313">
        <v>0</v>
      </c>
      <c r="AS73" s="313">
        <v>0</v>
      </c>
      <c r="AT73" s="313">
        <v>0</v>
      </c>
      <c r="AU73" s="313">
        <v>0</v>
      </c>
      <c r="AV73" s="313">
        <v>0</v>
      </c>
      <c r="AW73" s="313">
        <v>0</v>
      </c>
      <c r="AX73" s="313">
        <v>0</v>
      </c>
      <c r="AY73" s="313">
        <v>0</v>
      </c>
      <c r="AZ73" s="313">
        <v>0</v>
      </c>
      <c r="BA73" s="313">
        <v>0</v>
      </c>
      <c r="BB73" s="313">
        <v>0</v>
      </c>
      <c r="BC73" s="313">
        <v>0</v>
      </c>
      <c r="BD73" s="313">
        <v>0</v>
      </c>
      <c r="BE73" s="313">
        <v>0</v>
      </c>
      <c r="BF73" s="313">
        <v>0</v>
      </c>
      <c r="BG73" s="313">
        <v>0</v>
      </c>
      <c r="BH73" s="313">
        <v>0</v>
      </c>
      <c r="BI73" s="313">
        <v>0</v>
      </c>
      <c r="BJ73" s="313">
        <v>0</v>
      </c>
      <c r="BK73" s="313">
        <v>0</v>
      </c>
      <c r="BL73" s="313">
        <v>0</v>
      </c>
      <c r="BM73" s="313">
        <v>0</v>
      </c>
      <c r="BN73" s="313">
        <v>0</v>
      </c>
      <c r="BO73" s="313">
        <v>0</v>
      </c>
      <c r="BP73" s="313">
        <v>0</v>
      </c>
      <c r="BQ73" s="313">
        <v>0</v>
      </c>
      <c r="BR73" s="313">
        <v>0</v>
      </c>
      <c r="BS73" s="313">
        <v>0</v>
      </c>
      <c r="BT73" s="313">
        <v>0</v>
      </c>
      <c r="BU73" s="313">
        <v>0</v>
      </c>
      <c r="BV73" s="313">
        <v>0</v>
      </c>
      <c r="BW73" s="313">
        <v>0</v>
      </c>
      <c r="BX73" s="313">
        <v>0</v>
      </c>
      <c r="BY73" s="313">
        <v>0</v>
      </c>
      <c r="BZ73" s="313">
        <v>0</v>
      </c>
      <c r="CA73" s="313">
        <v>0</v>
      </c>
      <c r="CB73" s="313">
        <v>0</v>
      </c>
      <c r="CC73" s="313">
        <v>0</v>
      </c>
      <c r="CD73" s="313">
        <v>0</v>
      </c>
      <c r="CE73" s="313">
        <v>0</v>
      </c>
      <c r="CF73" s="313">
        <v>0</v>
      </c>
      <c r="CG73" s="313">
        <v>0</v>
      </c>
      <c r="CH73" s="313">
        <v>0</v>
      </c>
      <c r="CI73" s="313">
        <v>0</v>
      </c>
      <c r="CJ73" s="313">
        <v>0</v>
      </c>
      <c r="CK73" s="313">
        <v>0</v>
      </c>
      <c r="CL73" s="313">
        <v>0</v>
      </c>
      <c r="CM73" s="313">
        <v>0</v>
      </c>
      <c r="CN73" s="313">
        <v>0</v>
      </c>
      <c r="CO73" s="313">
        <v>0</v>
      </c>
      <c r="CP73" s="313">
        <v>0</v>
      </c>
      <c r="CQ73" s="313">
        <v>0</v>
      </c>
      <c r="CR73" s="313">
        <v>0</v>
      </c>
      <c r="CS73" s="313">
        <v>0</v>
      </c>
      <c r="CT73" s="313">
        <v>0</v>
      </c>
      <c r="CU73" s="313">
        <v>0</v>
      </c>
      <c r="CV73" s="313">
        <v>0</v>
      </c>
      <c r="CW73" s="313">
        <v>0</v>
      </c>
      <c r="CX73" s="313">
        <v>0</v>
      </c>
      <c r="CY73" s="313">
        <v>0</v>
      </c>
      <c r="CZ73" s="313">
        <v>0</v>
      </c>
      <c r="DA73" s="313">
        <v>0</v>
      </c>
      <c r="DB73" s="313">
        <v>0</v>
      </c>
      <c r="DC73" s="313">
        <v>0</v>
      </c>
      <c r="DD73" s="313">
        <v>0</v>
      </c>
      <c r="DE73" s="313">
        <v>0</v>
      </c>
      <c r="DF73" s="313">
        <v>0</v>
      </c>
      <c r="DG73" s="313">
        <v>0</v>
      </c>
      <c r="DH73" s="313">
        <v>0</v>
      </c>
      <c r="DI73" s="313">
        <v>0</v>
      </c>
      <c r="DJ73" s="313">
        <v>0</v>
      </c>
      <c r="DK73" s="313">
        <v>0</v>
      </c>
      <c r="DL73" s="313">
        <v>0</v>
      </c>
      <c r="DM73" s="313">
        <v>0</v>
      </c>
      <c r="DN73" s="280">
        <f t="shared" si="74"/>
        <v>0</v>
      </c>
      <c r="DO73" s="280">
        <f t="shared" si="75"/>
        <v>0</v>
      </c>
      <c r="DP73" s="280">
        <f t="shared" si="76"/>
        <v>0</v>
      </c>
      <c r="DQ73" s="280">
        <f t="shared" si="77"/>
        <v>0</v>
      </c>
      <c r="DR73" s="280">
        <f t="shared" si="78"/>
        <v>0</v>
      </c>
      <c r="DS73" s="280">
        <f t="shared" si="79"/>
        <v>0</v>
      </c>
      <c r="DT73" s="280">
        <f t="shared" si="80"/>
        <v>0</v>
      </c>
      <c r="DU73" s="313">
        <v>0</v>
      </c>
      <c r="DV73" s="313">
        <v>0</v>
      </c>
      <c r="DW73" s="313">
        <v>0</v>
      </c>
      <c r="DX73" s="313">
        <v>0</v>
      </c>
      <c r="DY73" s="313">
        <v>0</v>
      </c>
      <c r="DZ73" s="313">
        <v>0</v>
      </c>
      <c r="EA73" s="501">
        <v>0</v>
      </c>
      <c r="EB73" s="181" t="s">
        <v>98</v>
      </c>
    </row>
    <row r="74" spans="1:132" s="500" customFormat="1" ht="38.25" x14ac:dyDescent="0.2">
      <c r="A74" s="226" t="s">
        <v>195</v>
      </c>
      <c r="B74" s="156" t="s">
        <v>196</v>
      </c>
      <c r="C74" s="266" t="s">
        <v>98</v>
      </c>
      <c r="D74" s="269">
        <v>0</v>
      </c>
      <c r="E74" s="269" t="s">
        <v>98</v>
      </c>
      <c r="F74" s="362" t="s">
        <v>98</v>
      </c>
      <c r="G74" s="502" t="s">
        <v>98</v>
      </c>
      <c r="H74" s="362" t="s">
        <v>98</v>
      </c>
      <c r="I74" s="362" t="s">
        <v>98</v>
      </c>
      <c r="J74" s="362" t="s">
        <v>98</v>
      </c>
      <c r="K74" s="362" t="s">
        <v>98</v>
      </c>
      <c r="L74" s="362" t="s">
        <v>98</v>
      </c>
      <c r="M74" s="362" t="s">
        <v>98</v>
      </c>
      <c r="N74" s="362" t="s">
        <v>98</v>
      </c>
      <c r="O74" s="362" t="s">
        <v>98</v>
      </c>
      <c r="P74" s="362" t="s">
        <v>98</v>
      </c>
      <c r="Q74" s="362" t="s">
        <v>98</v>
      </c>
      <c r="R74" s="362" t="s">
        <v>98</v>
      </c>
      <c r="S74" s="362" t="s">
        <v>98</v>
      </c>
      <c r="T74" s="269">
        <f t="shared" ref="T74:AC75" si="81">T75</f>
        <v>0</v>
      </c>
      <c r="U74" s="269">
        <f t="shared" si="81"/>
        <v>0</v>
      </c>
      <c r="V74" s="269">
        <f t="shared" si="81"/>
        <v>0</v>
      </c>
      <c r="W74" s="269">
        <f t="shared" si="81"/>
        <v>0</v>
      </c>
      <c r="X74" s="269">
        <f t="shared" si="81"/>
        <v>0</v>
      </c>
      <c r="Y74" s="269">
        <f t="shared" si="81"/>
        <v>0</v>
      </c>
      <c r="Z74" s="269">
        <f t="shared" si="81"/>
        <v>0</v>
      </c>
      <c r="AA74" s="269">
        <f t="shared" si="81"/>
        <v>0</v>
      </c>
      <c r="AB74" s="269">
        <f t="shared" si="81"/>
        <v>0</v>
      </c>
      <c r="AC74" s="269">
        <f t="shared" si="81"/>
        <v>0</v>
      </c>
      <c r="AD74" s="269">
        <f t="shared" ref="AD74:AM75" si="82">AD75</f>
        <v>0</v>
      </c>
      <c r="AE74" s="269">
        <f t="shared" si="82"/>
        <v>0</v>
      </c>
      <c r="AF74" s="269">
        <f t="shared" si="82"/>
        <v>0</v>
      </c>
      <c r="AG74" s="269">
        <f t="shared" si="82"/>
        <v>0</v>
      </c>
      <c r="AH74" s="269">
        <f t="shared" si="82"/>
        <v>0</v>
      </c>
      <c r="AI74" s="269">
        <f t="shared" si="82"/>
        <v>5.2249999999999996</v>
      </c>
      <c r="AJ74" s="269">
        <f t="shared" si="82"/>
        <v>0</v>
      </c>
      <c r="AK74" s="269">
        <f t="shared" si="82"/>
        <v>0</v>
      </c>
      <c r="AL74" s="269">
        <f t="shared" si="82"/>
        <v>0</v>
      </c>
      <c r="AM74" s="269">
        <f t="shared" si="82"/>
        <v>0</v>
      </c>
      <c r="AN74" s="269">
        <f t="shared" ref="AN74:AW75" si="83">AN75</f>
        <v>0</v>
      </c>
      <c r="AO74" s="269">
        <f t="shared" si="83"/>
        <v>0</v>
      </c>
      <c r="AP74" s="269">
        <f t="shared" si="83"/>
        <v>0</v>
      </c>
      <c r="AQ74" s="269">
        <f t="shared" si="83"/>
        <v>0</v>
      </c>
      <c r="AR74" s="269">
        <f t="shared" si="83"/>
        <v>0</v>
      </c>
      <c r="AS74" s="269">
        <f t="shared" si="83"/>
        <v>0</v>
      </c>
      <c r="AT74" s="269">
        <f t="shared" si="83"/>
        <v>0</v>
      </c>
      <c r="AU74" s="269">
        <f t="shared" si="83"/>
        <v>0</v>
      </c>
      <c r="AV74" s="269">
        <f t="shared" si="83"/>
        <v>0</v>
      </c>
      <c r="AW74" s="269">
        <f t="shared" si="83"/>
        <v>5.4444499999999998</v>
      </c>
      <c r="AX74" s="269">
        <f t="shared" ref="AX74:BG75" si="84">AX75</f>
        <v>0</v>
      </c>
      <c r="AY74" s="269">
        <f t="shared" si="84"/>
        <v>0</v>
      </c>
      <c r="AZ74" s="269">
        <f t="shared" si="84"/>
        <v>0</v>
      </c>
      <c r="BA74" s="269">
        <f t="shared" si="84"/>
        <v>0</v>
      </c>
      <c r="BB74" s="269">
        <f t="shared" si="84"/>
        <v>0</v>
      </c>
      <c r="BC74" s="269">
        <f t="shared" si="84"/>
        <v>0</v>
      </c>
      <c r="BD74" s="269">
        <f t="shared" si="84"/>
        <v>0</v>
      </c>
      <c r="BE74" s="269">
        <f t="shared" si="84"/>
        <v>0</v>
      </c>
      <c r="BF74" s="269">
        <f t="shared" si="84"/>
        <v>0</v>
      </c>
      <c r="BG74" s="269">
        <f t="shared" si="84"/>
        <v>0</v>
      </c>
      <c r="BH74" s="269">
        <f t="shared" ref="BH74:BQ75" si="85">BH75</f>
        <v>0</v>
      </c>
      <c r="BI74" s="269">
        <f t="shared" si="85"/>
        <v>0</v>
      </c>
      <c r="BJ74" s="269">
        <f t="shared" si="85"/>
        <v>0</v>
      </c>
      <c r="BK74" s="269">
        <f t="shared" si="85"/>
        <v>5.6567835500000001</v>
      </c>
      <c r="BL74" s="269">
        <f t="shared" si="85"/>
        <v>0</v>
      </c>
      <c r="BM74" s="269">
        <f t="shared" si="85"/>
        <v>0</v>
      </c>
      <c r="BN74" s="269">
        <f t="shared" si="85"/>
        <v>0</v>
      </c>
      <c r="BO74" s="269">
        <f t="shared" si="85"/>
        <v>0</v>
      </c>
      <c r="BP74" s="269">
        <f t="shared" si="85"/>
        <v>0</v>
      </c>
      <c r="BQ74" s="269">
        <f t="shared" si="85"/>
        <v>0</v>
      </c>
      <c r="BR74" s="269">
        <f t="shared" ref="BR74:CA75" si="86">BR75</f>
        <v>0</v>
      </c>
      <c r="BS74" s="269">
        <f t="shared" si="86"/>
        <v>0</v>
      </c>
      <c r="BT74" s="269">
        <f t="shared" si="86"/>
        <v>0</v>
      </c>
      <c r="BU74" s="269">
        <f t="shared" si="86"/>
        <v>0</v>
      </c>
      <c r="BV74" s="269">
        <f t="shared" si="86"/>
        <v>0</v>
      </c>
      <c r="BW74" s="269">
        <f t="shared" si="86"/>
        <v>0</v>
      </c>
      <c r="BX74" s="269">
        <f t="shared" si="86"/>
        <v>0</v>
      </c>
      <c r="BY74" s="269">
        <f t="shared" si="86"/>
        <v>5.8717413248999994</v>
      </c>
      <c r="BZ74" s="269">
        <f t="shared" si="86"/>
        <v>0</v>
      </c>
      <c r="CA74" s="269">
        <f t="shared" si="86"/>
        <v>0</v>
      </c>
      <c r="CB74" s="269">
        <f t="shared" ref="CB74:CK75" si="87">CB75</f>
        <v>0</v>
      </c>
      <c r="CC74" s="269">
        <f t="shared" si="87"/>
        <v>0</v>
      </c>
      <c r="CD74" s="269">
        <f t="shared" si="87"/>
        <v>0</v>
      </c>
      <c r="CE74" s="269">
        <f t="shared" si="87"/>
        <v>0</v>
      </c>
      <c r="CF74" s="269">
        <f t="shared" si="87"/>
        <v>0</v>
      </c>
      <c r="CG74" s="269">
        <f t="shared" si="87"/>
        <v>0</v>
      </c>
      <c r="CH74" s="269">
        <f t="shared" si="87"/>
        <v>0</v>
      </c>
      <c r="CI74" s="269">
        <f t="shared" si="87"/>
        <v>0</v>
      </c>
      <c r="CJ74" s="269">
        <f t="shared" si="87"/>
        <v>0</v>
      </c>
      <c r="CK74" s="269">
        <f t="shared" si="87"/>
        <v>0</v>
      </c>
      <c r="CL74" s="269">
        <f t="shared" ref="CL74:CU75" si="88">CL75</f>
        <v>0</v>
      </c>
      <c r="CM74" s="269">
        <f t="shared" si="88"/>
        <v>6.0831240125964001</v>
      </c>
      <c r="CN74" s="269">
        <f t="shared" si="88"/>
        <v>0</v>
      </c>
      <c r="CO74" s="269">
        <f t="shared" si="88"/>
        <v>0</v>
      </c>
      <c r="CP74" s="269">
        <f t="shared" si="88"/>
        <v>0</v>
      </c>
      <c r="CQ74" s="269">
        <f t="shared" si="88"/>
        <v>0</v>
      </c>
      <c r="CR74" s="269">
        <f t="shared" si="88"/>
        <v>0</v>
      </c>
      <c r="CS74" s="269">
        <f t="shared" si="88"/>
        <v>0</v>
      </c>
      <c r="CT74" s="269">
        <f t="shared" si="88"/>
        <v>0</v>
      </c>
      <c r="CU74" s="269">
        <f t="shared" si="88"/>
        <v>0</v>
      </c>
      <c r="CV74" s="269">
        <f t="shared" ref="CV74:DE75" si="89">CV75</f>
        <v>0</v>
      </c>
      <c r="CW74" s="269">
        <f t="shared" si="89"/>
        <v>0</v>
      </c>
      <c r="CX74" s="269">
        <f t="shared" si="89"/>
        <v>0</v>
      </c>
      <c r="CY74" s="269">
        <f t="shared" si="89"/>
        <v>0</v>
      </c>
      <c r="CZ74" s="269">
        <f t="shared" si="89"/>
        <v>0</v>
      </c>
      <c r="DA74" s="269">
        <f t="shared" si="89"/>
        <v>6.2960333530372736</v>
      </c>
      <c r="DB74" s="269">
        <f t="shared" si="89"/>
        <v>0</v>
      </c>
      <c r="DC74" s="269">
        <f t="shared" si="89"/>
        <v>0</v>
      </c>
      <c r="DD74" s="269">
        <f t="shared" si="89"/>
        <v>0</v>
      </c>
      <c r="DE74" s="269">
        <f t="shared" si="89"/>
        <v>0</v>
      </c>
      <c r="DF74" s="269">
        <f t="shared" ref="DF74:DO75" si="90">DF75</f>
        <v>0</v>
      </c>
      <c r="DG74" s="269">
        <f t="shared" si="90"/>
        <v>0</v>
      </c>
      <c r="DH74" s="269">
        <f t="shared" si="90"/>
        <v>0</v>
      </c>
      <c r="DI74" s="269">
        <f t="shared" si="90"/>
        <v>0</v>
      </c>
      <c r="DJ74" s="269">
        <f t="shared" si="90"/>
        <v>0</v>
      </c>
      <c r="DK74" s="269">
        <f t="shared" si="90"/>
        <v>0</v>
      </c>
      <c r="DL74" s="269">
        <f t="shared" si="90"/>
        <v>0</v>
      </c>
      <c r="DM74" s="269">
        <f t="shared" si="90"/>
        <v>0</v>
      </c>
      <c r="DN74" s="269">
        <f t="shared" si="90"/>
        <v>0</v>
      </c>
      <c r="DO74" s="269">
        <f t="shared" si="90"/>
        <v>34.577132240533672</v>
      </c>
      <c r="DP74" s="269">
        <f t="shared" ref="DP74:DY75" si="91">DP75</f>
        <v>0</v>
      </c>
      <c r="DQ74" s="269">
        <f t="shared" si="91"/>
        <v>0</v>
      </c>
      <c r="DR74" s="269">
        <f t="shared" si="91"/>
        <v>0</v>
      </c>
      <c r="DS74" s="269">
        <f t="shared" si="91"/>
        <v>0</v>
      </c>
      <c r="DT74" s="269">
        <f t="shared" si="91"/>
        <v>0</v>
      </c>
      <c r="DU74" s="269">
        <f t="shared" si="91"/>
        <v>0</v>
      </c>
      <c r="DV74" s="269">
        <f t="shared" si="91"/>
        <v>0</v>
      </c>
      <c r="DW74" s="269">
        <f t="shared" si="91"/>
        <v>0</v>
      </c>
      <c r="DX74" s="269">
        <f t="shared" si="91"/>
        <v>0</v>
      </c>
      <c r="DY74" s="269">
        <f t="shared" si="91"/>
        <v>0</v>
      </c>
      <c r="DZ74" s="269">
        <f t="shared" ref="DZ74:EI75" si="92">DZ75</f>
        <v>0</v>
      </c>
      <c r="EA74" s="269">
        <f t="shared" si="92"/>
        <v>0</v>
      </c>
      <c r="EB74" s="209" t="s">
        <v>98</v>
      </c>
    </row>
    <row r="75" spans="1:132" s="500" customFormat="1" ht="38.25" x14ac:dyDescent="0.2">
      <c r="A75" s="275" t="s">
        <v>197</v>
      </c>
      <c r="B75" s="155" t="s">
        <v>198</v>
      </c>
      <c r="C75" s="277" t="s">
        <v>98</v>
      </c>
      <c r="D75" s="280">
        <v>0</v>
      </c>
      <c r="E75" s="280" t="s">
        <v>98</v>
      </c>
      <c r="F75" s="313" t="s">
        <v>98</v>
      </c>
      <c r="G75" s="294" t="s">
        <v>98</v>
      </c>
      <c r="H75" s="313" t="s">
        <v>98</v>
      </c>
      <c r="I75" s="313" t="s">
        <v>98</v>
      </c>
      <c r="J75" s="313" t="s">
        <v>98</v>
      </c>
      <c r="K75" s="313" t="s">
        <v>98</v>
      </c>
      <c r="L75" s="313" t="s">
        <v>98</v>
      </c>
      <c r="M75" s="294" t="s">
        <v>98</v>
      </c>
      <c r="N75" s="294" t="s">
        <v>98</v>
      </c>
      <c r="O75" s="294" t="s">
        <v>98</v>
      </c>
      <c r="P75" s="294" t="s">
        <v>98</v>
      </c>
      <c r="Q75" s="294" t="s">
        <v>98</v>
      </c>
      <c r="R75" s="294" t="s">
        <v>98</v>
      </c>
      <c r="S75" s="294" t="s">
        <v>98</v>
      </c>
      <c r="T75" s="294">
        <f t="shared" si="81"/>
        <v>0</v>
      </c>
      <c r="U75" s="294">
        <f t="shared" si="81"/>
        <v>0</v>
      </c>
      <c r="V75" s="294">
        <f t="shared" si="81"/>
        <v>0</v>
      </c>
      <c r="W75" s="294">
        <f t="shared" si="81"/>
        <v>0</v>
      </c>
      <c r="X75" s="294">
        <f t="shared" si="81"/>
        <v>0</v>
      </c>
      <c r="Y75" s="294">
        <f t="shared" si="81"/>
        <v>0</v>
      </c>
      <c r="Z75" s="294">
        <f t="shared" si="81"/>
        <v>0</v>
      </c>
      <c r="AA75" s="294">
        <f t="shared" si="81"/>
        <v>0</v>
      </c>
      <c r="AB75" s="294">
        <f t="shared" si="81"/>
        <v>0</v>
      </c>
      <c r="AC75" s="294">
        <f t="shared" si="81"/>
        <v>0</v>
      </c>
      <c r="AD75" s="294">
        <f t="shared" si="82"/>
        <v>0</v>
      </c>
      <c r="AE75" s="294">
        <f t="shared" si="82"/>
        <v>0</v>
      </c>
      <c r="AF75" s="294">
        <f t="shared" si="82"/>
        <v>0</v>
      </c>
      <c r="AG75" s="294">
        <f t="shared" si="82"/>
        <v>0</v>
      </c>
      <c r="AH75" s="294">
        <f t="shared" si="82"/>
        <v>0</v>
      </c>
      <c r="AI75" s="294">
        <f t="shared" si="82"/>
        <v>5.2249999999999996</v>
      </c>
      <c r="AJ75" s="294">
        <f t="shared" si="82"/>
        <v>0</v>
      </c>
      <c r="AK75" s="294">
        <f t="shared" si="82"/>
        <v>0</v>
      </c>
      <c r="AL75" s="294">
        <f t="shared" si="82"/>
        <v>0</v>
      </c>
      <c r="AM75" s="294">
        <f t="shared" si="82"/>
        <v>0</v>
      </c>
      <c r="AN75" s="294">
        <f t="shared" si="83"/>
        <v>0</v>
      </c>
      <c r="AO75" s="294">
        <f t="shared" si="83"/>
        <v>0</v>
      </c>
      <c r="AP75" s="294">
        <f t="shared" si="83"/>
        <v>0</v>
      </c>
      <c r="AQ75" s="294">
        <f t="shared" si="83"/>
        <v>0</v>
      </c>
      <c r="AR75" s="294">
        <f t="shared" si="83"/>
        <v>0</v>
      </c>
      <c r="AS75" s="294">
        <f t="shared" si="83"/>
        <v>0</v>
      </c>
      <c r="AT75" s="294">
        <f t="shared" si="83"/>
        <v>0</v>
      </c>
      <c r="AU75" s="294">
        <f t="shared" si="83"/>
        <v>0</v>
      </c>
      <c r="AV75" s="294">
        <f t="shared" si="83"/>
        <v>0</v>
      </c>
      <c r="AW75" s="294">
        <f t="shared" si="83"/>
        <v>5.4444499999999998</v>
      </c>
      <c r="AX75" s="294">
        <f t="shared" si="84"/>
        <v>0</v>
      </c>
      <c r="AY75" s="294">
        <f t="shared" si="84"/>
        <v>0</v>
      </c>
      <c r="AZ75" s="294">
        <f t="shared" si="84"/>
        <v>0</v>
      </c>
      <c r="BA75" s="294">
        <f t="shared" si="84"/>
        <v>0</v>
      </c>
      <c r="BB75" s="294">
        <f t="shared" si="84"/>
        <v>0</v>
      </c>
      <c r="BC75" s="294">
        <f t="shared" si="84"/>
        <v>0</v>
      </c>
      <c r="BD75" s="294">
        <f t="shared" si="84"/>
        <v>0</v>
      </c>
      <c r="BE75" s="294">
        <f t="shared" si="84"/>
        <v>0</v>
      </c>
      <c r="BF75" s="294">
        <f t="shared" si="84"/>
        <v>0</v>
      </c>
      <c r="BG75" s="294">
        <f t="shared" si="84"/>
        <v>0</v>
      </c>
      <c r="BH75" s="294">
        <f t="shared" si="85"/>
        <v>0</v>
      </c>
      <c r="BI75" s="294">
        <f t="shared" si="85"/>
        <v>0</v>
      </c>
      <c r="BJ75" s="294">
        <f t="shared" si="85"/>
        <v>0</v>
      </c>
      <c r="BK75" s="294">
        <f t="shared" si="85"/>
        <v>5.6567835500000001</v>
      </c>
      <c r="BL75" s="294">
        <f t="shared" si="85"/>
        <v>0</v>
      </c>
      <c r="BM75" s="294">
        <f t="shared" si="85"/>
        <v>0</v>
      </c>
      <c r="BN75" s="294">
        <f t="shared" si="85"/>
        <v>0</v>
      </c>
      <c r="BO75" s="294">
        <f t="shared" si="85"/>
        <v>0</v>
      </c>
      <c r="BP75" s="294">
        <f t="shared" si="85"/>
        <v>0</v>
      </c>
      <c r="BQ75" s="294">
        <f t="shared" si="85"/>
        <v>0</v>
      </c>
      <c r="BR75" s="294">
        <f t="shared" si="86"/>
        <v>0</v>
      </c>
      <c r="BS75" s="294">
        <f t="shared" si="86"/>
        <v>0</v>
      </c>
      <c r="BT75" s="294">
        <f t="shared" si="86"/>
        <v>0</v>
      </c>
      <c r="BU75" s="294">
        <f t="shared" si="86"/>
        <v>0</v>
      </c>
      <c r="BV75" s="294">
        <f t="shared" si="86"/>
        <v>0</v>
      </c>
      <c r="BW75" s="294">
        <f t="shared" si="86"/>
        <v>0</v>
      </c>
      <c r="BX75" s="294">
        <f t="shared" si="86"/>
        <v>0</v>
      </c>
      <c r="BY75" s="294">
        <f t="shared" si="86"/>
        <v>5.8717413248999994</v>
      </c>
      <c r="BZ75" s="294">
        <f t="shared" si="86"/>
        <v>0</v>
      </c>
      <c r="CA75" s="294">
        <f t="shared" si="86"/>
        <v>0</v>
      </c>
      <c r="CB75" s="294">
        <f t="shared" si="87"/>
        <v>0</v>
      </c>
      <c r="CC75" s="294">
        <f t="shared" si="87"/>
        <v>0</v>
      </c>
      <c r="CD75" s="294">
        <f t="shared" si="87"/>
        <v>0</v>
      </c>
      <c r="CE75" s="294">
        <f t="shared" si="87"/>
        <v>0</v>
      </c>
      <c r="CF75" s="294">
        <f t="shared" si="87"/>
        <v>0</v>
      </c>
      <c r="CG75" s="294">
        <f t="shared" si="87"/>
        <v>0</v>
      </c>
      <c r="CH75" s="294">
        <f t="shared" si="87"/>
        <v>0</v>
      </c>
      <c r="CI75" s="294">
        <f t="shared" si="87"/>
        <v>0</v>
      </c>
      <c r="CJ75" s="294">
        <f t="shared" si="87"/>
        <v>0</v>
      </c>
      <c r="CK75" s="294">
        <f t="shared" si="87"/>
        <v>0</v>
      </c>
      <c r="CL75" s="294">
        <f t="shared" si="88"/>
        <v>0</v>
      </c>
      <c r="CM75" s="294">
        <f t="shared" si="88"/>
        <v>6.0831240125964001</v>
      </c>
      <c r="CN75" s="294">
        <f t="shared" si="88"/>
        <v>0</v>
      </c>
      <c r="CO75" s="294">
        <f t="shared" si="88"/>
        <v>0</v>
      </c>
      <c r="CP75" s="294">
        <f t="shared" si="88"/>
        <v>0</v>
      </c>
      <c r="CQ75" s="294">
        <f t="shared" si="88"/>
        <v>0</v>
      </c>
      <c r="CR75" s="294">
        <f t="shared" si="88"/>
        <v>0</v>
      </c>
      <c r="CS75" s="294">
        <f t="shared" si="88"/>
        <v>0</v>
      </c>
      <c r="CT75" s="294">
        <f t="shared" si="88"/>
        <v>0</v>
      </c>
      <c r="CU75" s="294">
        <f t="shared" si="88"/>
        <v>0</v>
      </c>
      <c r="CV75" s="294">
        <f t="shared" si="89"/>
        <v>0</v>
      </c>
      <c r="CW75" s="294">
        <f t="shared" si="89"/>
        <v>0</v>
      </c>
      <c r="CX75" s="294">
        <f t="shared" si="89"/>
        <v>0</v>
      </c>
      <c r="CY75" s="294">
        <f t="shared" si="89"/>
        <v>0</v>
      </c>
      <c r="CZ75" s="294">
        <f t="shared" si="89"/>
        <v>0</v>
      </c>
      <c r="DA75" s="294">
        <f t="shared" si="89"/>
        <v>6.2960333530372736</v>
      </c>
      <c r="DB75" s="294">
        <f t="shared" si="89"/>
        <v>0</v>
      </c>
      <c r="DC75" s="294">
        <f t="shared" si="89"/>
        <v>0</v>
      </c>
      <c r="DD75" s="294">
        <f t="shared" si="89"/>
        <v>0</v>
      </c>
      <c r="DE75" s="294">
        <f t="shared" si="89"/>
        <v>0</v>
      </c>
      <c r="DF75" s="294">
        <f t="shared" si="90"/>
        <v>0</v>
      </c>
      <c r="DG75" s="294">
        <f t="shared" si="90"/>
        <v>0</v>
      </c>
      <c r="DH75" s="294">
        <f t="shared" si="90"/>
        <v>0</v>
      </c>
      <c r="DI75" s="294">
        <f t="shared" si="90"/>
        <v>0</v>
      </c>
      <c r="DJ75" s="294">
        <f t="shared" si="90"/>
        <v>0</v>
      </c>
      <c r="DK75" s="294">
        <f t="shared" si="90"/>
        <v>0</v>
      </c>
      <c r="DL75" s="294">
        <f t="shared" si="90"/>
        <v>0</v>
      </c>
      <c r="DM75" s="294">
        <f t="shared" si="90"/>
        <v>0</v>
      </c>
      <c r="DN75" s="294">
        <f t="shared" si="90"/>
        <v>0</v>
      </c>
      <c r="DO75" s="294">
        <f t="shared" si="90"/>
        <v>34.577132240533672</v>
      </c>
      <c r="DP75" s="294">
        <f t="shared" si="91"/>
        <v>0</v>
      </c>
      <c r="DQ75" s="294">
        <f t="shared" si="91"/>
        <v>0</v>
      </c>
      <c r="DR75" s="294">
        <f t="shared" si="91"/>
        <v>0</v>
      </c>
      <c r="DS75" s="294">
        <f t="shared" si="91"/>
        <v>0</v>
      </c>
      <c r="DT75" s="294">
        <f t="shared" si="91"/>
        <v>0</v>
      </c>
      <c r="DU75" s="294">
        <f t="shared" si="91"/>
        <v>0</v>
      </c>
      <c r="DV75" s="294">
        <f t="shared" si="91"/>
        <v>0</v>
      </c>
      <c r="DW75" s="294">
        <f t="shared" si="91"/>
        <v>0</v>
      </c>
      <c r="DX75" s="294">
        <f t="shared" si="91"/>
        <v>0</v>
      </c>
      <c r="DY75" s="294">
        <f t="shared" si="91"/>
        <v>0</v>
      </c>
      <c r="DZ75" s="294">
        <f t="shared" si="92"/>
        <v>0</v>
      </c>
      <c r="EA75" s="294">
        <f t="shared" si="92"/>
        <v>0</v>
      </c>
      <c r="EB75" s="181" t="s">
        <v>98</v>
      </c>
    </row>
    <row r="76" spans="1:132" s="508" customFormat="1" ht="38.25" x14ac:dyDescent="0.2">
      <c r="A76" s="169" t="s">
        <v>199</v>
      </c>
      <c r="B76" s="205" t="s">
        <v>200</v>
      </c>
      <c r="C76" s="296" t="s">
        <v>201</v>
      </c>
      <c r="D76" s="503">
        <f>'3'!K74</f>
        <v>34.577132240533672</v>
      </c>
      <c r="E76" s="503" t="s">
        <v>98</v>
      </c>
      <c r="F76" s="303" t="s">
        <v>98</v>
      </c>
      <c r="G76" s="302" t="s">
        <v>98</v>
      </c>
      <c r="H76" s="303" t="s">
        <v>98</v>
      </c>
      <c r="I76" s="303" t="s">
        <v>98</v>
      </c>
      <c r="J76" s="303" t="s">
        <v>98</v>
      </c>
      <c r="K76" s="303" t="s">
        <v>98</v>
      </c>
      <c r="L76" s="303" t="s">
        <v>98</v>
      </c>
      <c r="M76" s="302" t="s">
        <v>98</v>
      </c>
      <c r="N76" s="302" t="s">
        <v>98</v>
      </c>
      <c r="O76" s="302" t="s">
        <v>98</v>
      </c>
      <c r="P76" s="302" t="s">
        <v>98</v>
      </c>
      <c r="Q76" s="302" t="s">
        <v>98</v>
      </c>
      <c r="R76" s="302" t="s">
        <v>98</v>
      </c>
      <c r="S76" s="302" t="s">
        <v>98</v>
      </c>
      <c r="T76" s="302">
        <v>0</v>
      </c>
      <c r="U76" s="302">
        <f>'3'!AC74</f>
        <v>0</v>
      </c>
      <c r="V76" s="302">
        <v>0</v>
      </c>
      <c r="W76" s="302">
        <v>0</v>
      </c>
      <c r="X76" s="302">
        <v>0</v>
      </c>
      <c r="Y76" s="302">
        <v>0</v>
      </c>
      <c r="Z76" s="302">
        <v>0</v>
      </c>
      <c r="AA76" s="302">
        <v>0</v>
      </c>
      <c r="AB76" s="302">
        <v>0</v>
      </c>
      <c r="AC76" s="302">
        <v>0</v>
      </c>
      <c r="AD76" s="302">
        <v>0</v>
      </c>
      <c r="AE76" s="302">
        <v>0</v>
      </c>
      <c r="AF76" s="302">
        <v>0</v>
      </c>
      <c r="AG76" s="302">
        <v>0</v>
      </c>
      <c r="AH76" s="302">
        <v>0</v>
      </c>
      <c r="AI76" s="303">
        <f>'3'!AE74</f>
        <v>5.2249999999999996</v>
      </c>
      <c r="AJ76" s="302">
        <v>0</v>
      </c>
      <c r="AK76" s="302">
        <v>0</v>
      </c>
      <c r="AL76" s="302">
        <v>0</v>
      </c>
      <c r="AM76" s="302">
        <v>0</v>
      </c>
      <c r="AN76" s="302">
        <v>0</v>
      </c>
      <c r="AO76" s="302">
        <v>0</v>
      </c>
      <c r="AP76" s="302">
        <v>0</v>
      </c>
      <c r="AQ76" s="302">
        <v>0</v>
      </c>
      <c r="AR76" s="302">
        <v>0</v>
      </c>
      <c r="AS76" s="302">
        <v>0</v>
      </c>
      <c r="AT76" s="302">
        <v>0</v>
      </c>
      <c r="AU76" s="302">
        <v>0</v>
      </c>
      <c r="AV76" s="303">
        <v>0</v>
      </c>
      <c r="AW76" s="303">
        <f>'3'!AG74</f>
        <v>5.4444499999999998</v>
      </c>
      <c r="AX76" s="302">
        <v>0</v>
      </c>
      <c r="AY76" s="302">
        <v>0</v>
      </c>
      <c r="AZ76" s="302">
        <v>0</v>
      </c>
      <c r="BA76" s="302">
        <v>0</v>
      </c>
      <c r="BB76" s="302">
        <v>0</v>
      </c>
      <c r="BC76" s="302">
        <v>0</v>
      </c>
      <c r="BD76" s="302">
        <v>0</v>
      </c>
      <c r="BE76" s="302">
        <v>0</v>
      </c>
      <c r="BF76" s="302">
        <v>0</v>
      </c>
      <c r="BG76" s="302">
        <v>0</v>
      </c>
      <c r="BH76" s="302">
        <v>0</v>
      </c>
      <c r="BI76" s="302">
        <v>0</v>
      </c>
      <c r="BJ76" s="303">
        <v>0</v>
      </c>
      <c r="BK76" s="303">
        <f>'3'!AI74</f>
        <v>5.6567835500000001</v>
      </c>
      <c r="BL76" s="302">
        <v>0</v>
      </c>
      <c r="BM76" s="302">
        <v>0</v>
      </c>
      <c r="BN76" s="302">
        <v>0</v>
      </c>
      <c r="BO76" s="302">
        <v>0</v>
      </c>
      <c r="BP76" s="302">
        <v>0</v>
      </c>
      <c r="BQ76" s="302">
        <v>0</v>
      </c>
      <c r="BR76" s="302">
        <v>0</v>
      </c>
      <c r="BS76" s="302">
        <v>0</v>
      </c>
      <c r="BT76" s="302">
        <v>0</v>
      </c>
      <c r="BU76" s="302">
        <v>0</v>
      </c>
      <c r="BV76" s="302">
        <v>0</v>
      </c>
      <c r="BW76" s="302">
        <v>0</v>
      </c>
      <c r="BX76" s="303">
        <v>0</v>
      </c>
      <c r="BY76" s="303">
        <f>'3'!AK74</f>
        <v>5.8717413248999994</v>
      </c>
      <c r="BZ76" s="302">
        <v>0</v>
      </c>
      <c r="CA76" s="302">
        <v>0</v>
      </c>
      <c r="CB76" s="302">
        <v>0</v>
      </c>
      <c r="CC76" s="302">
        <v>0</v>
      </c>
      <c r="CD76" s="302">
        <v>0</v>
      </c>
      <c r="CE76" s="302">
        <v>0</v>
      </c>
      <c r="CF76" s="302">
        <v>0</v>
      </c>
      <c r="CG76" s="302">
        <v>0</v>
      </c>
      <c r="CH76" s="302">
        <v>0</v>
      </c>
      <c r="CI76" s="302">
        <v>0</v>
      </c>
      <c r="CJ76" s="302">
        <v>0</v>
      </c>
      <c r="CK76" s="302">
        <v>0</v>
      </c>
      <c r="CL76" s="303">
        <v>0</v>
      </c>
      <c r="CM76" s="303">
        <f>'3'!AM74</f>
        <v>6.0831240125964001</v>
      </c>
      <c r="CN76" s="302">
        <v>0</v>
      </c>
      <c r="CO76" s="302">
        <v>0</v>
      </c>
      <c r="CP76" s="302">
        <v>0</v>
      </c>
      <c r="CQ76" s="302">
        <v>0</v>
      </c>
      <c r="CR76" s="302">
        <v>0</v>
      </c>
      <c r="CS76" s="302">
        <v>0</v>
      </c>
      <c r="CT76" s="302">
        <v>0</v>
      </c>
      <c r="CU76" s="302">
        <v>0</v>
      </c>
      <c r="CV76" s="302">
        <v>0</v>
      </c>
      <c r="CW76" s="302">
        <v>0</v>
      </c>
      <c r="CX76" s="302">
        <v>0</v>
      </c>
      <c r="CY76" s="302">
        <v>0</v>
      </c>
      <c r="CZ76" s="303">
        <v>0</v>
      </c>
      <c r="DA76" s="303">
        <f>'3'!AO74</f>
        <v>6.2960333530372736</v>
      </c>
      <c r="DB76" s="302">
        <v>0</v>
      </c>
      <c r="DC76" s="302">
        <v>0</v>
      </c>
      <c r="DD76" s="302">
        <v>0</v>
      </c>
      <c r="DE76" s="302">
        <v>0</v>
      </c>
      <c r="DF76" s="302">
        <v>0</v>
      </c>
      <c r="DG76" s="302">
        <v>0</v>
      </c>
      <c r="DH76" s="302">
        <v>0</v>
      </c>
      <c r="DI76" s="302">
        <v>0</v>
      </c>
      <c r="DJ76" s="302">
        <v>0</v>
      </c>
      <c r="DK76" s="302">
        <v>0</v>
      </c>
      <c r="DL76" s="302">
        <v>0</v>
      </c>
      <c r="DM76" s="302">
        <v>0</v>
      </c>
      <c r="DN76" s="504">
        <f t="shared" ref="DN76:DT83" si="93">T76+AH76+AV76+BJ76+BX76+CL76+CZ76</f>
        <v>0</v>
      </c>
      <c r="DO76" s="504">
        <f t="shared" si="93"/>
        <v>34.577132240533672</v>
      </c>
      <c r="DP76" s="504">
        <f t="shared" si="93"/>
        <v>0</v>
      </c>
      <c r="DQ76" s="504">
        <f t="shared" si="93"/>
        <v>0</v>
      </c>
      <c r="DR76" s="504">
        <f t="shared" si="93"/>
        <v>0</v>
      </c>
      <c r="DS76" s="504">
        <f t="shared" si="93"/>
        <v>0</v>
      </c>
      <c r="DT76" s="504">
        <f t="shared" si="93"/>
        <v>0</v>
      </c>
      <c r="DU76" s="505">
        <v>0</v>
      </c>
      <c r="DV76" s="505">
        <v>0</v>
      </c>
      <c r="DW76" s="505">
        <v>0</v>
      </c>
      <c r="DX76" s="505">
        <v>0</v>
      </c>
      <c r="DY76" s="505">
        <v>0</v>
      </c>
      <c r="DZ76" s="505">
        <v>0</v>
      </c>
      <c r="EA76" s="506">
        <v>0</v>
      </c>
      <c r="EB76" s="507" t="s">
        <v>98</v>
      </c>
    </row>
    <row r="77" spans="1:132" ht="38.25" x14ac:dyDescent="0.2">
      <c r="A77" s="436" t="s">
        <v>202</v>
      </c>
      <c r="B77" s="155" t="s">
        <v>203</v>
      </c>
      <c r="C77" s="277" t="s">
        <v>98</v>
      </c>
      <c r="D77" s="280">
        <v>0</v>
      </c>
      <c r="E77" s="280" t="s">
        <v>98</v>
      </c>
      <c r="F77" s="465" t="s">
        <v>98</v>
      </c>
      <c r="G77" s="294" t="s">
        <v>98</v>
      </c>
      <c r="H77" s="465" t="s">
        <v>98</v>
      </c>
      <c r="I77" s="465" t="s">
        <v>98</v>
      </c>
      <c r="J77" s="465" t="s">
        <v>98</v>
      </c>
      <c r="K77" s="465" t="s">
        <v>98</v>
      </c>
      <c r="L77" s="465" t="s">
        <v>98</v>
      </c>
      <c r="M77" s="442" t="s">
        <v>98</v>
      </c>
      <c r="N77" s="442" t="s">
        <v>98</v>
      </c>
      <c r="O77" s="442" t="s">
        <v>98</v>
      </c>
      <c r="P77" s="442" t="s">
        <v>98</v>
      </c>
      <c r="Q77" s="442" t="s">
        <v>98</v>
      </c>
      <c r="R77" s="442" t="s">
        <v>98</v>
      </c>
      <c r="S77" s="442" t="s">
        <v>98</v>
      </c>
      <c r="T77" s="442">
        <v>0</v>
      </c>
      <c r="U77" s="442">
        <v>0</v>
      </c>
      <c r="V77" s="442">
        <v>0</v>
      </c>
      <c r="W77" s="442">
        <v>0</v>
      </c>
      <c r="X77" s="442">
        <v>0</v>
      </c>
      <c r="Y77" s="442">
        <v>0</v>
      </c>
      <c r="Z77" s="442">
        <v>0</v>
      </c>
      <c r="AA77" s="442" t="s">
        <v>98</v>
      </c>
      <c r="AB77" s="442" t="s">
        <v>98</v>
      </c>
      <c r="AC77" s="442" t="s">
        <v>98</v>
      </c>
      <c r="AD77" s="442" t="s">
        <v>98</v>
      </c>
      <c r="AE77" s="442" t="s">
        <v>98</v>
      </c>
      <c r="AF77" s="442" t="s">
        <v>98</v>
      </c>
      <c r="AG77" s="442" t="s">
        <v>98</v>
      </c>
      <c r="AH77" s="333">
        <v>0</v>
      </c>
      <c r="AI77" s="333">
        <v>0</v>
      </c>
      <c r="AJ77" s="333">
        <v>0</v>
      </c>
      <c r="AK77" s="333">
        <v>0</v>
      </c>
      <c r="AL77" s="333">
        <v>0</v>
      </c>
      <c r="AM77" s="333">
        <v>0</v>
      </c>
      <c r="AN77" s="333">
        <v>0</v>
      </c>
      <c r="AO77" s="333">
        <v>0</v>
      </c>
      <c r="AP77" s="333">
        <v>0</v>
      </c>
      <c r="AQ77" s="333">
        <v>0</v>
      </c>
      <c r="AR77" s="333">
        <v>0</v>
      </c>
      <c r="AS77" s="333">
        <v>0</v>
      </c>
      <c r="AT77" s="333">
        <v>0</v>
      </c>
      <c r="AU77" s="333">
        <v>0</v>
      </c>
      <c r="AV77" s="333">
        <v>0</v>
      </c>
      <c r="AW77" s="333">
        <v>0</v>
      </c>
      <c r="AX77" s="333">
        <v>0</v>
      </c>
      <c r="AY77" s="333">
        <v>0</v>
      </c>
      <c r="AZ77" s="333">
        <v>0</v>
      </c>
      <c r="BA77" s="333">
        <v>0</v>
      </c>
      <c r="BB77" s="333">
        <v>0</v>
      </c>
      <c r="BC77" s="333">
        <v>0</v>
      </c>
      <c r="BD77" s="333">
        <v>0</v>
      </c>
      <c r="BE77" s="333">
        <v>0</v>
      </c>
      <c r="BF77" s="333">
        <v>0</v>
      </c>
      <c r="BG77" s="333">
        <v>0</v>
      </c>
      <c r="BH77" s="333">
        <v>0</v>
      </c>
      <c r="BI77" s="333">
        <v>0</v>
      </c>
      <c r="BJ77" s="333">
        <v>0</v>
      </c>
      <c r="BK77" s="333">
        <v>0</v>
      </c>
      <c r="BL77" s="333">
        <v>0</v>
      </c>
      <c r="BM77" s="333">
        <v>0</v>
      </c>
      <c r="BN77" s="333">
        <v>0</v>
      </c>
      <c r="BO77" s="333">
        <v>0</v>
      </c>
      <c r="BP77" s="333">
        <v>0</v>
      </c>
      <c r="BQ77" s="333">
        <v>0</v>
      </c>
      <c r="BR77" s="333">
        <v>0</v>
      </c>
      <c r="BS77" s="333">
        <v>0</v>
      </c>
      <c r="BT77" s="333">
        <v>0</v>
      </c>
      <c r="BU77" s="333">
        <v>0</v>
      </c>
      <c r="BV77" s="333">
        <v>0</v>
      </c>
      <c r="BW77" s="333">
        <v>0</v>
      </c>
      <c r="BX77" s="333">
        <v>0</v>
      </c>
      <c r="BY77" s="333">
        <v>0</v>
      </c>
      <c r="BZ77" s="333">
        <v>0</v>
      </c>
      <c r="CA77" s="333">
        <v>0</v>
      </c>
      <c r="CB77" s="333">
        <v>0</v>
      </c>
      <c r="CC77" s="333">
        <v>0</v>
      </c>
      <c r="CD77" s="333">
        <v>0</v>
      </c>
      <c r="CE77" s="333">
        <v>0</v>
      </c>
      <c r="CF77" s="333">
        <v>0</v>
      </c>
      <c r="CG77" s="333">
        <v>0</v>
      </c>
      <c r="CH77" s="333">
        <v>0</v>
      </c>
      <c r="CI77" s="333">
        <v>0</v>
      </c>
      <c r="CJ77" s="333">
        <v>0</v>
      </c>
      <c r="CK77" s="333">
        <v>0</v>
      </c>
      <c r="CL77" s="333">
        <v>0</v>
      </c>
      <c r="CM77" s="333">
        <v>0</v>
      </c>
      <c r="CN77" s="333">
        <v>0</v>
      </c>
      <c r="CO77" s="333">
        <v>0</v>
      </c>
      <c r="CP77" s="333">
        <v>0</v>
      </c>
      <c r="CQ77" s="333">
        <v>0</v>
      </c>
      <c r="CR77" s="333">
        <v>0</v>
      </c>
      <c r="CS77" s="333">
        <v>0</v>
      </c>
      <c r="CT77" s="333">
        <v>0</v>
      </c>
      <c r="CU77" s="333">
        <v>0</v>
      </c>
      <c r="CV77" s="333">
        <v>0</v>
      </c>
      <c r="CW77" s="333">
        <v>0</v>
      </c>
      <c r="CX77" s="333">
        <v>0</v>
      </c>
      <c r="CY77" s="333">
        <v>0</v>
      </c>
      <c r="CZ77" s="333">
        <v>0</v>
      </c>
      <c r="DA77" s="333">
        <v>0</v>
      </c>
      <c r="DB77" s="333">
        <v>0</v>
      </c>
      <c r="DC77" s="333">
        <v>0</v>
      </c>
      <c r="DD77" s="333">
        <v>0</v>
      </c>
      <c r="DE77" s="333">
        <v>0</v>
      </c>
      <c r="DF77" s="333">
        <v>0</v>
      </c>
      <c r="DG77" s="333">
        <v>0</v>
      </c>
      <c r="DH77" s="333">
        <v>0</v>
      </c>
      <c r="DI77" s="333">
        <v>0</v>
      </c>
      <c r="DJ77" s="333">
        <v>0</v>
      </c>
      <c r="DK77" s="333">
        <v>0</v>
      </c>
      <c r="DL77" s="333">
        <v>0</v>
      </c>
      <c r="DM77" s="333">
        <v>0</v>
      </c>
      <c r="DN77" s="437">
        <f t="shared" si="93"/>
        <v>0</v>
      </c>
      <c r="DO77" s="437">
        <f t="shared" si="93"/>
        <v>0</v>
      </c>
      <c r="DP77" s="437">
        <f t="shared" si="93"/>
        <v>0</v>
      </c>
      <c r="DQ77" s="437">
        <f t="shared" si="93"/>
        <v>0</v>
      </c>
      <c r="DR77" s="437">
        <f t="shared" si="93"/>
        <v>0</v>
      </c>
      <c r="DS77" s="437">
        <f t="shared" si="93"/>
        <v>0</v>
      </c>
      <c r="DT77" s="437">
        <f t="shared" si="93"/>
        <v>0</v>
      </c>
      <c r="DU77" s="333">
        <v>0</v>
      </c>
      <c r="DV77" s="333">
        <v>0</v>
      </c>
      <c r="DW77" s="333">
        <v>0</v>
      </c>
      <c r="DX77" s="333">
        <v>0</v>
      </c>
      <c r="DY77" s="333">
        <v>0</v>
      </c>
      <c r="DZ77" s="333">
        <v>0</v>
      </c>
      <c r="EA77" s="509">
        <v>0</v>
      </c>
      <c r="EB77" s="192" t="s">
        <v>98</v>
      </c>
    </row>
    <row r="78" spans="1:132" ht="25.5" x14ac:dyDescent="0.2">
      <c r="A78" s="436" t="s">
        <v>204</v>
      </c>
      <c r="B78" s="155" t="s">
        <v>205</v>
      </c>
      <c r="C78" s="277" t="s">
        <v>98</v>
      </c>
      <c r="D78" s="280">
        <v>0</v>
      </c>
      <c r="E78" s="280" t="s">
        <v>98</v>
      </c>
      <c r="F78" s="465" t="s">
        <v>98</v>
      </c>
      <c r="G78" s="294" t="s">
        <v>98</v>
      </c>
      <c r="H78" s="465" t="s">
        <v>98</v>
      </c>
      <c r="I78" s="465" t="s">
        <v>98</v>
      </c>
      <c r="J78" s="465" t="s">
        <v>98</v>
      </c>
      <c r="K78" s="465" t="s">
        <v>98</v>
      </c>
      <c r="L78" s="465" t="s">
        <v>98</v>
      </c>
      <c r="M78" s="442" t="s">
        <v>98</v>
      </c>
      <c r="N78" s="442" t="s">
        <v>98</v>
      </c>
      <c r="O78" s="442" t="s">
        <v>98</v>
      </c>
      <c r="P78" s="442" t="s">
        <v>98</v>
      </c>
      <c r="Q78" s="442" t="s">
        <v>98</v>
      </c>
      <c r="R78" s="442" t="s">
        <v>98</v>
      </c>
      <c r="S78" s="442" t="s">
        <v>98</v>
      </c>
      <c r="T78" s="442">
        <v>0</v>
      </c>
      <c r="U78" s="442">
        <v>0</v>
      </c>
      <c r="V78" s="442">
        <v>0</v>
      </c>
      <c r="W78" s="442">
        <v>0</v>
      </c>
      <c r="X78" s="442">
        <v>0</v>
      </c>
      <c r="Y78" s="442">
        <v>0</v>
      </c>
      <c r="Z78" s="442">
        <v>0</v>
      </c>
      <c r="AA78" s="442" t="s">
        <v>98</v>
      </c>
      <c r="AB78" s="442" t="s">
        <v>98</v>
      </c>
      <c r="AC78" s="442" t="s">
        <v>98</v>
      </c>
      <c r="AD78" s="442" t="s">
        <v>98</v>
      </c>
      <c r="AE78" s="442" t="s">
        <v>98</v>
      </c>
      <c r="AF78" s="442" t="s">
        <v>98</v>
      </c>
      <c r="AG78" s="442" t="s">
        <v>98</v>
      </c>
      <c r="AH78" s="333">
        <v>0</v>
      </c>
      <c r="AI78" s="333">
        <v>0</v>
      </c>
      <c r="AJ78" s="333">
        <v>0</v>
      </c>
      <c r="AK78" s="333">
        <v>0</v>
      </c>
      <c r="AL78" s="333">
        <v>0</v>
      </c>
      <c r="AM78" s="333">
        <v>0</v>
      </c>
      <c r="AN78" s="333">
        <v>0</v>
      </c>
      <c r="AO78" s="333">
        <v>0</v>
      </c>
      <c r="AP78" s="333">
        <v>0</v>
      </c>
      <c r="AQ78" s="333">
        <v>0</v>
      </c>
      <c r="AR78" s="333">
        <v>0</v>
      </c>
      <c r="AS78" s="333">
        <v>0</v>
      </c>
      <c r="AT78" s="333">
        <v>0</v>
      </c>
      <c r="AU78" s="333">
        <v>0</v>
      </c>
      <c r="AV78" s="333">
        <v>0</v>
      </c>
      <c r="AW78" s="333">
        <v>0</v>
      </c>
      <c r="AX78" s="333">
        <v>0</v>
      </c>
      <c r="AY78" s="333">
        <v>0</v>
      </c>
      <c r="AZ78" s="333">
        <v>0</v>
      </c>
      <c r="BA78" s="333">
        <v>0</v>
      </c>
      <c r="BB78" s="333">
        <v>0</v>
      </c>
      <c r="BC78" s="333">
        <v>0</v>
      </c>
      <c r="BD78" s="333">
        <v>0</v>
      </c>
      <c r="BE78" s="333">
        <v>0</v>
      </c>
      <c r="BF78" s="333">
        <v>0</v>
      </c>
      <c r="BG78" s="333">
        <v>0</v>
      </c>
      <c r="BH78" s="333">
        <v>0</v>
      </c>
      <c r="BI78" s="333">
        <v>0</v>
      </c>
      <c r="BJ78" s="333">
        <v>0</v>
      </c>
      <c r="BK78" s="333">
        <v>0</v>
      </c>
      <c r="BL78" s="333">
        <v>0</v>
      </c>
      <c r="BM78" s="333">
        <v>0</v>
      </c>
      <c r="BN78" s="333">
        <v>0</v>
      </c>
      <c r="BO78" s="333">
        <v>0</v>
      </c>
      <c r="BP78" s="333">
        <v>0</v>
      </c>
      <c r="BQ78" s="333">
        <v>0</v>
      </c>
      <c r="BR78" s="333">
        <v>0</v>
      </c>
      <c r="BS78" s="333">
        <v>0</v>
      </c>
      <c r="BT78" s="333">
        <v>0</v>
      </c>
      <c r="BU78" s="333">
        <v>0</v>
      </c>
      <c r="BV78" s="333">
        <v>0</v>
      </c>
      <c r="BW78" s="333">
        <v>0</v>
      </c>
      <c r="BX78" s="333">
        <v>0</v>
      </c>
      <c r="BY78" s="333">
        <v>0</v>
      </c>
      <c r="BZ78" s="333">
        <v>0</v>
      </c>
      <c r="CA78" s="333">
        <v>0</v>
      </c>
      <c r="CB78" s="333">
        <v>0</v>
      </c>
      <c r="CC78" s="333">
        <v>0</v>
      </c>
      <c r="CD78" s="333">
        <v>0</v>
      </c>
      <c r="CE78" s="333">
        <v>0</v>
      </c>
      <c r="CF78" s="333">
        <v>0</v>
      </c>
      <c r="CG78" s="333">
        <v>0</v>
      </c>
      <c r="CH78" s="333">
        <v>0</v>
      </c>
      <c r="CI78" s="333">
        <v>0</v>
      </c>
      <c r="CJ78" s="333">
        <v>0</v>
      </c>
      <c r="CK78" s="333">
        <v>0</v>
      </c>
      <c r="CL78" s="333">
        <v>0</v>
      </c>
      <c r="CM78" s="333">
        <v>0</v>
      </c>
      <c r="CN78" s="333">
        <v>0</v>
      </c>
      <c r="CO78" s="333">
        <v>0</v>
      </c>
      <c r="CP78" s="333">
        <v>0</v>
      </c>
      <c r="CQ78" s="333">
        <v>0</v>
      </c>
      <c r="CR78" s="333">
        <v>0</v>
      </c>
      <c r="CS78" s="333">
        <v>0</v>
      </c>
      <c r="CT78" s="333">
        <v>0</v>
      </c>
      <c r="CU78" s="333">
        <v>0</v>
      </c>
      <c r="CV78" s="333">
        <v>0</v>
      </c>
      <c r="CW78" s="333">
        <v>0</v>
      </c>
      <c r="CX78" s="333">
        <v>0</v>
      </c>
      <c r="CY78" s="333">
        <v>0</v>
      </c>
      <c r="CZ78" s="333">
        <v>0</v>
      </c>
      <c r="DA78" s="333">
        <v>0</v>
      </c>
      <c r="DB78" s="333">
        <v>0</v>
      </c>
      <c r="DC78" s="333">
        <v>0</v>
      </c>
      <c r="DD78" s="333">
        <v>0</v>
      </c>
      <c r="DE78" s="333">
        <v>0</v>
      </c>
      <c r="DF78" s="333">
        <v>0</v>
      </c>
      <c r="DG78" s="333">
        <v>0</v>
      </c>
      <c r="DH78" s="333">
        <v>0</v>
      </c>
      <c r="DI78" s="333">
        <v>0</v>
      </c>
      <c r="DJ78" s="333">
        <v>0</v>
      </c>
      <c r="DK78" s="333">
        <v>0</v>
      </c>
      <c r="DL78" s="333">
        <v>0</v>
      </c>
      <c r="DM78" s="333">
        <v>0</v>
      </c>
      <c r="DN78" s="437">
        <f t="shared" si="93"/>
        <v>0</v>
      </c>
      <c r="DO78" s="437">
        <f t="shared" si="93"/>
        <v>0</v>
      </c>
      <c r="DP78" s="437">
        <f t="shared" si="93"/>
        <v>0</v>
      </c>
      <c r="DQ78" s="437">
        <f t="shared" si="93"/>
        <v>0</v>
      </c>
      <c r="DR78" s="437">
        <f t="shared" si="93"/>
        <v>0</v>
      </c>
      <c r="DS78" s="437">
        <f t="shared" si="93"/>
        <v>0</v>
      </c>
      <c r="DT78" s="437">
        <f t="shared" si="93"/>
        <v>0</v>
      </c>
      <c r="DU78" s="333">
        <v>0</v>
      </c>
      <c r="DV78" s="333">
        <v>0</v>
      </c>
      <c r="DW78" s="333">
        <v>0</v>
      </c>
      <c r="DX78" s="333">
        <v>0</v>
      </c>
      <c r="DY78" s="333">
        <v>0</v>
      </c>
      <c r="DZ78" s="333">
        <v>0</v>
      </c>
      <c r="EA78" s="509">
        <v>0</v>
      </c>
      <c r="EB78" s="192" t="s">
        <v>98</v>
      </c>
    </row>
    <row r="79" spans="1:132" ht="38.25" x14ac:dyDescent="0.2">
      <c r="A79" s="436" t="s">
        <v>206</v>
      </c>
      <c r="B79" s="155" t="s">
        <v>207</v>
      </c>
      <c r="C79" s="277" t="s">
        <v>98</v>
      </c>
      <c r="D79" s="280">
        <v>0</v>
      </c>
      <c r="E79" s="280" t="s">
        <v>98</v>
      </c>
      <c r="F79" s="465" t="s">
        <v>98</v>
      </c>
      <c r="G79" s="294" t="s">
        <v>98</v>
      </c>
      <c r="H79" s="465" t="s">
        <v>98</v>
      </c>
      <c r="I79" s="465" t="s">
        <v>98</v>
      </c>
      <c r="J79" s="465" t="s">
        <v>98</v>
      </c>
      <c r="K79" s="465" t="s">
        <v>98</v>
      </c>
      <c r="L79" s="465" t="s">
        <v>98</v>
      </c>
      <c r="M79" s="442" t="s">
        <v>98</v>
      </c>
      <c r="N79" s="442" t="s">
        <v>98</v>
      </c>
      <c r="O79" s="442" t="s">
        <v>98</v>
      </c>
      <c r="P79" s="442" t="s">
        <v>98</v>
      </c>
      <c r="Q79" s="442" t="s">
        <v>98</v>
      </c>
      <c r="R79" s="442" t="s">
        <v>98</v>
      </c>
      <c r="S79" s="442" t="s">
        <v>98</v>
      </c>
      <c r="T79" s="442">
        <v>0</v>
      </c>
      <c r="U79" s="442">
        <v>0</v>
      </c>
      <c r="V79" s="442">
        <v>0</v>
      </c>
      <c r="W79" s="442">
        <v>0</v>
      </c>
      <c r="X79" s="442">
        <v>0</v>
      </c>
      <c r="Y79" s="442">
        <v>0</v>
      </c>
      <c r="Z79" s="442">
        <v>0</v>
      </c>
      <c r="AA79" s="442" t="s">
        <v>98</v>
      </c>
      <c r="AB79" s="442" t="s">
        <v>98</v>
      </c>
      <c r="AC79" s="442" t="s">
        <v>98</v>
      </c>
      <c r="AD79" s="442" t="s">
        <v>98</v>
      </c>
      <c r="AE79" s="442" t="s">
        <v>98</v>
      </c>
      <c r="AF79" s="442" t="s">
        <v>98</v>
      </c>
      <c r="AG79" s="442" t="s">
        <v>98</v>
      </c>
      <c r="AH79" s="333">
        <v>0</v>
      </c>
      <c r="AI79" s="333">
        <v>0</v>
      </c>
      <c r="AJ79" s="333">
        <v>0</v>
      </c>
      <c r="AK79" s="333">
        <v>0</v>
      </c>
      <c r="AL79" s="333">
        <v>0</v>
      </c>
      <c r="AM79" s="333">
        <v>0</v>
      </c>
      <c r="AN79" s="333">
        <v>0</v>
      </c>
      <c r="AO79" s="333">
        <v>0</v>
      </c>
      <c r="AP79" s="333">
        <v>0</v>
      </c>
      <c r="AQ79" s="333">
        <v>0</v>
      </c>
      <c r="AR79" s="333">
        <v>0</v>
      </c>
      <c r="AS79" s="333">
        <v>0</v>
      </c>
      <c r="AT79" s="333">
        <v>0</v>
      </c>
      <c r="AU79" s="333">
        <v>0</v>
      </c>
      <c r="AV79" s="333">
        <v>0</v>
      </c>
      <c r="AW79" s="333">
        <v>0</v>
      </c>
      <c r="AX79" s="333">
        <v>0</v>
      </c>
      <c r="AY79" s="333">
        <v>0</v>
      </c>
      <c r="AZ79" s="333">
        <v>0</v>
      </c>
      <c r="BA79" s="333">
        <v>0</v>
      </c>
      <c r="BB79" s="333">
        <v>0</v>
      </c>
      <c r="BC79" s="333">
        <v>0</v>
      </c>
      <c r="BD79" s="333">
        <v>0</v>
      </c>
      <c r="BE79" s="333">
        <v>0</v>
      </c>
      <c r="BF79" s="333">
        <v>0</v>
      </c>
      <c r="BG79" s="333">
        <v>0</v>
      </c>
      <c r="BH79" s="333">
        <v>0</v>
      </c>
      <c r="BI79" s="333">
        <v>0</v>
      </c>
      <c r="BJ79" s="333">
        <v>0</v>
      </c>
      <c r="BK79" s="333">
        <v>0</v>
      </c>
      <c r="BL79" s="333">
        <v>0</v>
      </c>
      <c r="BM79" s="333">
        <v>0</v>
      </c>
      <c r="BN79" s="333">
        <v>0</v>
      </c>
      <c r="BO79" s="333">
        <v>0</v>
      </c>
      <c r="BP79" s="333">
        <v>0</v>
      </c>
      <c r="BQ79" s="333">
        <v>0</v>
      </c>
      <c r="BR79" s="333">
        <v>0</v>
      </c>
      <c r="BS79" s="333">
        <v>0</v>
      </c>
      <c r="BT79" s="333">
        <v>0</v>
      </c>
      <c r="BU79" s="333">
        <v>0</v>
      </c>
      <c r="BV79" s="333">
        <v>0</v>
      </c>
      <c r="BW79" s="333">
        <v>0</v>
      </c>
      <c r="BX79" s="333">
        <v>0</v>
      </c>
      <c r="BY79" s="333">
        <v>0</v>
      </c>
      <c r="BZ79" s="333">
        <v>0</v>
      </c>
      <c r="CA79" s="333">
        <v>0</v>
      </c>
      <c r="CB79" s="333">
        <v>0</v>
      </c>
      <c r="CC79" s="333">
        <v>0</v>
      </c>
      <c r="CD79" s="333">
        <v>0</v>
      </c>
      <c r="CE79" s="333">
        <v>0</v>
      </c>
      <c r="CF79" s="333">
        <v>0</v>
      </c>
      <c r="CG79" s="333">
        <v>0</v>
      </c>
      <c r="CH79" s="333">
        <v>0</v>
      </c>
      <c r="CI79" s="333">
        <v>0</v>
      </c>
      <c r="CJ79" s="333">
        <v>0</v>
      </c>
      <c r="CK79" s="333">
        <v>0</v>
      </c>
      <c r="CL79" s="333">
        <v>0</v>
      </c>
      <c r="CM79" s="333">
        <v>0</v>
      </c>
      <c r="CN79" s="333">
        <v>0</v>
      </c>
      <c r="CO79" s="333">
        <v>0</v>
      </c>
      <c r="CP79" s="333">
        <v>0</v>
      </c>
      <c r="CQ79" s="333">
        <v>0</v>
      </c>
      <c r="CR79" s="333">
        <v>0</v>
      </c>
      <c r="CS79" s="333">
        <v>0</v>
      </c>
      <c r="CT79" s="333">
        <v>0</v>
      </c>
      <c r="CU79" s="333">
        <v>0</v>
      </c>
      <c r="CV79" s="333">
        <v>0</v>
      </c>
      <c r="CW79" s="333">
        <v>0</v>
      </c>
      <c r="CX79" s="333">
        <v>0</v>
      </c>
      <c r="CY79" s="333">
        <v>0</v>
      </c>
      <c r="CZ79" s="333">
        <v>0</v>
      </c>
      <c r="DA79" s="333">
        <v>0</v>
      </c>
      <c r="DB79" s="333">
        <v>0</v>
      </c>
      <c r="DC79" s="333">
        <v>0</v>
      </c>
      <c r="DD79" s="333">
        <v>0</v>
      </c>
      <c r="DE79" s="333">
        <v>0</v>
      </c>
      <c r="DF79" s="333">
        <v>0</v>
      </c>
      <c r="DG79" s="333">
        <v>0</v>
      </c>
      <c r="DH79" s="333">
        <v>0</v>
      </c>
      <c r="DI79" s="333">
        <v>0</v>
      </c>
      <c r="DJ79" s="333">
        <v>0</v>
      </c>
      <c r="DK79" s="333">
        <v>0</v>
      </c>
      <c r="DL79" s="333">
        <v>0</v>
      </c>
      <c r="DM79" s="333">
        <v>0</v>
      </c>
      <c r="DN79" s="437">
        <f t="shared" si="93"/>
        <v>0</v>
      </c>
      <c r="DO79" s="437">
        <f t="shared" si="93"/>
        <v>0</v>
      </c>
      <c r="DP79" s="437">
        <f t="shared" si="93"/>
        <v>0</v>
      </c>
      <c r="DQ79" s="437">
        <f t="shared" si="93"/>
        <v>0</v>
      </c>
      <c r="DR79" s="437">
        <f t="shared" si="93"/>
        <v>0</v>
      </c>
      <c r="DS79" s="437">
        <f t="shared" si="93"/>
        <v>0</v>
      </c>
      <c r="DT79" s="437">
        <f t="shared" si="93"/>
        <v>0</v>
      </c>
      <c r="DU79" s="333">
        <v>0</v>
      </c>
      <c r="DV79" s="333">
        <v>0</v>
      </c>
      <c r="DW79" s="333">
        <v>0</v>
      </c>
      <c r="DX79" s="333">
        <v>0</v>
      </c>
      <c r="DY79" s="333">
        <v>0</v>
      </c>
      <c r="DZ79" s="333">
        <v>0</v>
      </c>
      <c r="EA79" s="509">
        <v>0</v>
      </c>
      <c r="EB79" s="192" t="s">
        <v>98</v>
      </c>
    </row>
    <row r="80" spans="1:132" ht="51" x14ac:dyDescent="0.2">
      <c r="A80" s="436" t="s">
        <v>208</v>
      </c>
      <c r="B80" s="155" t="s">
        <v>209</v>
      </c>
      <c r="C80" s="277" t="s">
        <v>98</v>
      </c>
      <c r="D80" s="280">
        <v>0</v>
      </c>
      <c r="E80" s="280" t="s">
        <v>98</v>
      </c>
      <c r="F80" s="465" t="s">
        <v>98</v>
      </c>
      <c r="G80" s="294" t="s">
        <v>98</v>
      </c>
      <c r="H80" s="465" t="s">
        <v>98</v>
      </c>
      <c r="I80" s="465" t="s">
        <v>98</v>
      </c>
      <c r="J80" s="465" t="s">
        <v>98</v>
      </c>
      <c r="K80" s="465" t="s">
        <v>98</v>
      </c>
      <c r="L80" s="465" t="s">
        <v>98</v>
      </c>
      <c r="M80" s="442" t="s">
        <v>98</v>
      </c>
      <c r="N80" s="442" t="s">
        <v>98</v>
      </c>
      <c r="O80" s="442" t="s">
        <v>98</v>
      </c>
      <c r="P80" s="442" t="s">
        <v>98</v>
      </c>
      <c r="Q80" s="442" t="s">
        <v>98</v>
      </c>
      <c r="R80" s="442" t="s">
        <v>98</v>
      </c>
      <c r="S80" s="442" t="s">
        <v>98</v>
      </c>
      <c r="T80" s="442">
        <v>0</v>
      </c>
      <c r="U80" s="442">
        <v>0</v>
      </c>
      <c r="V80" s="442">
        <v>0</v>
      </c>
      <c r="W80" s="442">
        <v>0</v>
      </c>
      <c r="X80" s="442">
        <v>0</v>
      </c>
      <c r="Y80" s="442">
        <v>0</v>
      </c>
      <c r="Z80" s="442">
        <v>0</v>
      </c>
      <c r="AA80" s="442" t="s">
        <v>98</v>
      </c>
      <c r="AB80" s="442" t="s">
        <v>98</v>
      </c>
      <c r="AC80" s="442" t="s">
        <v>98</v>
      </c>
      <c r="AD80" s="442" t="s">
        <v>98</v>
      </c>
      <c r="AE80" s="442" t="s">
        <v>98</v>
      </c>
      <c r="AF80" s="442" t="s">
        <v>98</v>
      </c>
      <c r="AG80" s="442" t="s">
        <v>98</v>
      </c>
      <c r="AH80" s="333">
        <v>0</v>
      </c>
      <c r="AI80" s="333">
        <v>0</v>
      </c>
      <c r="AJ80" s="333">
        <v>0</v>
      </c>
      <c r="AK80" s="333">
        <v>0</v>
      </c>
      <c r="AL80" s="333">
        <v>0</v>
      </c>
      <c r="AM80" s="333">
        <v>0</v>
      </c>
      <c r="AN80" s="333">
        <v>0</v>
      </c>
      <c r="AO80" s="333">
        <v>0</v>
      </c>
      <c r="AP80" s="333">
        <v>0</v>
      </c>
      <c r="AQ80" s="333">
        <v>0</v>
      </c>
      <c r="AR80" s="333">
        <v>0</v>
      </c>
      <c r="AS80" s="333">
        <v>0</v>
      </c>
      <c r="AT80" s="333">
        <v>0</v>
      </c>
      <c r="AU80" s="333">
        <v>0</v>
      </c>
      <c r="AV80" s="333">
        <v>0</v>
      </c>
      <c r="AW80" s="333">
        <v>0</v>
      </c>
      <c r="AX80" s="333">
        <v>0</v>
      </c>
      <c r="AY80" s="333">
        <v>0</v>
      </c>
      <c r="AZ80" s="333">
        <v>0</v>
      </c>
      <c r="BA80" s="333">
        <v>0</v>
      </c>
      <c r="BB80" s="333">
        <v>0</v>
      </c>
      <c r="BC80" s="333">
        <v>0</v>
      </c>
      <c r="BD80" s="333">
        <v>0</v>
      </c>
      <c r="BE80" s="333">
        <v>0</v>
      </c>
      <c r="BF80" s="333">
        <v>0</v>
      </c>
      <c r="BG80" s="333">
        <v>0</v>
      </c>
      <c r="BH80" s="333">
        <v>0</v>
      </c>
      <c r="BI80" s="333">
        <v>0</v>
      </c>
      <c r="BJ80" s="333">
        <v>0</v>
      </c>
      <c r="BK80" s="333">
        <v>0</v>
      </c>
      <c r="BL80" s="333">
        <v>0</v>
      </c>
      <c r="BM80" s="333">
        <v>0</v>
      </c>
      <c r="BN80" s="333">
        <v>0</v>
      </c>
      <c r="BO80" s="333">
        <v>0</v>
      </c>
      <c r="BP80" s="333">
        <v>0</v>
      </c>
      <c r="BQ80" s="333">
        <v>0</v>
      </c>
      <c r="BR80" s="333">
        <v>0</v>
      </c>
      <c r="BS80" s="333">
        <v>0</v>
      </c>
      <c r="BT80" s="333">
        <v>0</v>
      </c>
      <c r="BU80" s="333">
        <v>0</v>
      </c>
      <c r="BV80" s="333">
        <v>0</v>
      </c>
      <c r="BW80" s="333">
        <v>0</v>
      </c>
      <c r="BX80" s="333">
        <v>0</v>
      </c>
      <c r="BY80" s="333">
        <v>0</v>
      </c>
      <c r="BZ80" s="333">
        <v>0</v>
      </c>
      <c r="CA80" s="333">
        <v>0</v>
      </c>
      <c r="CB80" s="333">
        <v>0</v>
      </c>
      <c r="CC80" s="333">
        <v>0</v>
      </c>
      <c r="CD80" s="333">
        <v>0</v>
      </c>
      <c r="CE80" s="333">
        <v>0</v>
      </c>
      <c r="CF80" s="333">
        <v>0</v>
      </c>
      <c r="CG80" s="333">
        <v>0</v>
      </c>
      <c r="CH80" s="333">
        <v>0</v>
      </c>
      <c r="CI80" s="333">
        <v>0</v>
      </c>
      <c r="CJ80" s="333">
        <v>0</v>
      </c>
      <c r="CK80" s="333">
        <v>0</v>
      </c>
      <c r="CL80" s="333">
        <v>0</v>
      </c>
      <c r="CM80" s="333">
        <v>0</v>
      </c>
      <c r="CN80" s="333">
        <v>0</v>
      </c>
      <c r="CO80" s="333">
        <v>0</v>
      </c>
      <c r="CP80" s="333">
        <v>0</v>
      </c>
      <c r="CQ80" s="333">
        <v>0</v>
      </c>
      <c r="CR80" s="333">
        <v>0</v>
      </c>
      <c r="CS80" s="333">
        <v>0</v>
      </c>
      <c r="CT80" s="333">
        <v>0</v>
      </c>
      <c r="CU80" s="333">
        <v>0</v>
      </c>
      <c r="CV80" s="333">
        <v>0</v>
      </c>
      <c r="CW80" s="333">
        <v>0</v>
      </c>
      <c r="CX80" s="333">
        <v>0</v>
      </c>
      <c r="CY80" s="333">
        <v>0</v>
      </c>
      <c r="CZ80" s="333">
        <v>0</v>
      </c>
      <c r="DA80" s="333">
        <v>0</v>
      </c>
      <c r="DB80" s="333">
        <v>0</v>
      </c>
      <c r="DC80" s="333">
        <v>0</v>
      </c>
      <c r="DD80" s="333">
        <v>0</v>
      </c>
      <c r="DE80" s="333">
        <v>0</v>
      </c>
      <c r="DF80" s="333">
        <v>0</v>
      </c>
      <c r="DG80" s="333">
        <v>0</v>
      </c>
      <c r="DH80" s="333">
        <v>0</v>
      </c>
      <c r="DI80" s="333">
        <v>0</v>
      </c>
      <c r="DJ80" s="333">
        <v>0</v>
      </c>
      <c r="DK80" s="333">
        <v>0</v>
      </c>
      <c r="DL80" s="333">
        <v>0</v>
      </c>
      <c r="DM80" s="333">
        <v>0</v>
      </c>
      <c r="DN80" s="437">
        <f t="shared" si="93"/>
        <v>0</v>
      </c>
      <c r="DO80" s="437">
        <f t="shared" si="93"/>
        <v>0</v>
      </c>
      <c r="DP80" s="437">
        <f t="shared" si="93"/>
        <v>0</v>
      </c>
      <c r="DQ80" s="437">
        <f t="shared" si="93"/>
        <v>0</v>
      </c>
      <c r="DR80" s="437">
        <f t="shared" si="93"/>
        <v>0</v>
      </c>
      <c r="DS80" s="437">
        <f t="shared" si="93"/>
        <v>0</v>
      </c>
      <c r="DT80" s="437">
        <f t="shared" si="93"/>
        <v>0</v>
      </c>
      <c r="DU80" s="333">
        <v>0</v>
      </c>
      <c r="DV80" s="333">
        <v>0</v>
      </c>
      <c r="DW80" s="333">
        <v>0</v>
      </c>
      <c r="DX80" s="333">
        <v>0</v>
      </c>
      <c r="DY80" s="333">
        <v>0</v>
      </c>
      <c r="DZ80" s="333">
        <v>0</v>
      </c>
      <c r="EA80" s="509">
        <v>0</v>
      </c>
      <c r="EB80" s="192" t="s">
        <v>98</v>
      </c>
    </row>
    <row r="81" spans="1:132" ht="51" x14ac:dyDescent="0.2">
      <c r="A81" s="436" t="s">
        <v>210</v>
      </c>
      <c r="B81" s="155" t="s">
        <v>211</v>
      </c>
      <c r="C81" s="277" t="s">
        <v>98</v>
      </c>
      <c r="D81" s="280">
        <v>0</v>
      </c>
      <c r="E81" s="280" t="s">
        <v>98</v>
      </c>
      <c r="F81" s="465" t="s">
        <v>98</v>
      </c>
      <c r="G81" s="294" t="s">
        <v>98</v>
      </c>
      <c r="H81" s="465" t="s">
        <v>98</v>
      </c>
      <c r="I81" s="465" t="s">
        <v>98</v>
      </c>
      <c r="J81" s="465" t="s">
        <v>98</v>
      </c>
      <c r="K81" s="465" t="s">
        <v>98</v>
      </c>
      <c r="L81" s="465" t="s">
        <v>98</v>
      </c>
      <c r="M81" s="442" t="s">
        <v>98</v>
      </c>
      <c r="N81" s="442" t="s">
        <v>98</v>
      </c>
      <c r="O81" s="442" t="s">
        <v>98</v>
      </c>
      <c r="P81" s="442" t="s">
        <v>98</v>
      </c>
      <c r="Q81" s="442" t="s">
        <v>98</v>
      </c>
      <c r="R81" s="442" t="s">
        <v>98</v>
      </c>
      <c r="S81" s="442" t="s">
        <v>98</v>
      </c>
      <c r="T81" s="442">
        <v>0</v>
      </c>
      <c r="U81" s="442">
        <v>0</v>
      </c>
      <c r="V81" s="442">
        <v>0</v>
      </c>
      <c r="W81" s="442">
        <v>0</v>
      </c>
      <c r="X81" s="442">
        <v>0</v>
      </c>
      <c r="Y81" s="442">
        <v>0</v>
      </c>
      <c r="Z81" s="442">
        <v>0</v>
      </c>
      <c r="AA81" s="442" t="s">
        <v>98</v>
      </c>
      <c r="AB81" s="442" t="s">
        <v>98</v>
      </c>
      <c r="AC81" s="442" t="s">
        <v>98</v>
      </c>
      <c r="AD81" s="442" t="s">
        <v>98</v>
      </c>
      <c r="AE81" s="442" t="s">
        <v>98</v>
      </c>
      <c r="AF81" s="442" t="s">
        <v>98</v>
      </c>
      <c r="AG81" s="442" t="s">
        <v>98</v>
      </c>
      <c r="AH81" s="333">
        <v>0</v>
      </c>
      <c r="AI81" s="333">
        <v>0</v>
      </c>
      <c r="AJ81" s="333">
        <v>0</v>
      </c>
      <c r="AK81" s="333">
        <v>0</v>
      </c>
      <c r="AL81" s="333">
        <v>0</v>
      </c>
      <c r="AM81" s="333">
        <v>0</v>
      </c>
      <c r="AN81" s="333">
        <v>0</v>
      </c>
      <c r="AO81" s="333">
        <v>0</v>
      </c>
      <c r="AP81" s="333">
        <v>0</v>
      </c>
      <c r="AQ81" s="333">
        <v>0</v>
      </c>
      <c r="AR81" s="333">
        <v>0</v>
      </c>
      <c r="AS81" s="333">
        <v>0</v>
      </c>
      <c r="AT81" s="333">
        <v>0</v>
      </c>
      <c r="AU81" s="333">
        <v>0</v>
      </c>
      <c r="AV81" s="333">
        <v>0</v>
      </c>
      <c r="AW81" s="333">
        <v>0</v>
      </c>
      <c r="AX81" s="333">
        <v>0</v>
      </c>
      <c r="AY81" s="333">
        <v>0</v>
      </c>
      <c r="AZ81" s="333">
        <v>0</v>
      </c>
      <c r="BA81" s="333">
        <v>0</v>
      </c>
      <c r="BB81" s="333">
        <v>0</v>
      </c>
      <c r="BC81" s="333">
        <v>0</v>
      </c>
      <c r="BD81" s="333">
        <v>0</v>
      </c>
      <c r="BE81" s="333">
        <v>0</v>
      </c>
      <c r="BF81" s="333">
        <v>0</v>
      </c>
      <c r="BG81" s="333">
        <v>0</v>
      </c>
      <c r="BH81" s="333">
        <v>0</v>
      </c>
      <c r="BI81" s="333">
        <v>0</v>
      </c>
      <c r="BJ81" s="333">
        <v>0</v>
      </c>
      <c r="BK81" s="333">
        <v>0</v>
      </c>
      <c r="BL81" s="333">
        <v>0</v>
      </c>
      <c r="BM81" s="333">
        <v>0</v>
      </c>
      <c r="BN81" s="333">
        <v>0</v>
      </c>
      <c r="BO81" s="333">
        <v>0</v>
      </c>
      <c r="BP81" s="333">
        <v>0</v>
      </c>
      <c r="BQ81" s="333">
        <v>0</v>
      </c>
      <c r="BR81" s="333">
        <v>0</v>
      </c>
      <c r="BS81" s="333">
        <v>0</v>
      </c>
      <c r="BT81" s="333">
        <v>0</v>
      </c>
      <c r="BU81" s="333">
        <v>0</v>
      </c>
      <c r="BV81" s="333">
        <v>0</v>
      </c>
      <c r="BW81" s="333">
        <v>0</v>
      </c>
      <c r="BX81" s="333">
        <v>0</v>
      </c>
      <c r="BY81" s="333">
        <v>0</v>
      </c>
      <c r="BZ81" s="333">
        <v>0</v>
      </c>
      <c r="CA81" s="333">
        <v>0</v>
      </c>
      <c r="CB81" s="333">
        <v>0</v>
      </c>
      <c r="CC81" s="333">
        <v>0</v>
      </c>
      <c r="CD81" s="333">
        <v>0</v>
      </c>
      <c r="CE81" s="333">
        <v>0</v>
      </c>
      <c r="CF81" s="333">
        <v>0</v>
      </c>
      <c r="CG81" s="333">
        <v>0</v>
      </c>
      <c r="CH81" s="333">
        <v>0</v>
      </c>
      <c r="CI81" s="333">
        <v>0</v>
      </c>
      <c r="CJ81" s="333">
        <v>0</v>
      </c>
      <c r="CK81" s="333">
        <v>0</v>
      </c>
      <c r="CL81" s="333">
        <v>0</v>
      </c>
      <c r="CM81" s="333">
        <v>0</v>
      </c>
      <c r="CN81" s="333">
        <v>0</v>
      </c>
      <c r="CO81" s="333">
        <v>0</v>
      </c>
      <c r="CP81" s="333">
        <v>0</v>
      </c>
      <c r="CQ81" s="333">
        <v>0</v>
      </c>
      <c r="CR81" s="333">
        <v>0</v>
      </c>
      <c r="CS81" s="333">
        <v>0</v>
      </c>
      <c r="CT81" s="333">
        <v>0</v>
      </c>
      <c r="CU81" s="333">
        <v>0</v>
      </c>
      <c r="CV81" s="333">
        <v>0</v>
      </c>
      <c r="CW81" s="333">
        <v>0</v>
      </c>
      <c r="CX81" s="333">
        <v>0</v>
      </c>
      <c r="CY81" s="333">
        <v>0</v>
      </c>
      <c r="CZ81" s="333">
        <v>0</v>
      </c>
      <c r="DA81" s="333">
        <v>0</v>
      </c>
      <c r="DB81" s="333">
        <v>0</v>
      </c>
      <c r="DC81" s="333">
        <v>0</v>
      </c>
      <c r="DD81" s="333">
        <v>0</v>
      </c>
      <c r="DE81" s="333">
        <v>0</v>
      </c>
      <c r="DF81" s="333">
        <v>0</v>
      </c>
      <c r="DG81" s="333">
        <v>0</v>
      </c>
      <c r="DH81" s="333">
        <v>0</v>
      </c>
      <c r="DI81" s="333">
        <v>0</v>
      </c>
      <c r="DJ81" s="333">
        <v>0</v>
      </c>
      <c r="DK81" s="333">
        <v>0</v>
      </c>
      <c r="DL81" s="333">
        <v>0</v>
      </c>
      <c r="DM81" s="333">
        <v>0</v>
      </c>
      <c r="DN81" s="437">
        <f t="shared" si="93"/>
        <v>0</v>
      </c>
      <c r="DO81" s="437">
        <f t="shared" si="93"/>
        <v>0</v>
      </c>
      <c r="DP81" s="437">
        <f t="shared" si="93"/>
        <v>0</v>
      </c>
      <c r="DQ81" s="437">
        <f t="shared" si="93"/>
        <v>0</v>
      </c>
      <c r="DR81" s="437">
        <f t="shared" si="93"/>
        <v>0</v>
      </c>
      <c r="DS81" s="437">
        <f t="shared" si="93"/>
        <v>0</v>
      </c>
      <c r="DT81" s="437">
        <f t="shared" si="93"/>
        <v>0</v>
      </c>
      <c r="DU81" s="333">
        <v>0</v>
      </c>
      <c r="DV81" s="333">
        <v>0</v>
      </c>
      <c r="DW81" s="333">
        <v>0</v>
      </c>
      <c r="DX81" s="333">
        <v>0</v>
      </c>
      <c r="DY81" s="333">
        <v>0</v>
      </c>
      <c r="DZ81" s="333">
        <v>0</v>
      </c>
      <c r="EA81" s="509">
        <v>0</v>
      </c>
      <c r="EB81" s="192" t="s">
        <v>98</v>
      </c>
    </row>
    <row r="82" spans="1:132" ht="38.25" x14ac:dyDescent="0.2">
      <c r="A82" s="436" t="s">
        <v>212</v>
      </c>
      <c r="B82" s="155" t="s">
        <v>213</v>
      </c>
      <c r="C82" s="277" t="s">
        <v>98</v>
      </c>
      <c r="D82" s="280">
        <v>0</v>
      </c>
      <c r="E82" s="280" t="s">
        <v>98</v>
      </c>
      <c r="F82" s="465" t="s">
        <v>98</v>
      </c>
      <c r="G82" s="294" t="s">
        <v>98</v>
      </c>
      <c r="H82" s="465" t="s">
        <v>98</v>
      </c>
      <c r="I82" s="465" t="s">
        <v>98</v>
      </c>
      <c r="J82" s="465" t="s">
        <v>98</v>
      </c>
      <c r="K82" s="465" t="s">
        <v>98</v>
      </c>
      <c r="L82" s="465" t="s">
        <v>98</v>
      </c>
      <c r="M82" s="442" t="s">
        <v>98</v>
      </c>
      <c r="N82" s="442" t="s">
        <v>98</v>
      </c>
      <c r="O82" s="442" t="s">
        <v>98</v>
      </c>
      <c r="P82" s="442" t="s">
        <v>98</v>
      </c>
      <c r="Q82" s="442" t="s">
        <v>98</v>
      </c>
      <c r="R82" s="442" t="s">
        <v>98</v>
      </c>
      <c r="S82" s="442" t="s">
        <v>98</v>
      </c>
      <c r="T82" s="442">
        <v>0</v>
      </c>
      <c r="U82" s="442">
        <v>0</v>
      </c>
      <c r="V82" s="442">
        <v>0</v>
      </c>
      <c r="W82" s="442">
        <v>0</v>
      </c>
      <c r="X82" s="442">
        <v>0</v>
      </c>
      <c r="Y82" s="442">
        <v>0</v>
      </c>
      <c r="Z82" s="442">
        <v>0</v>
      </c>
      <c r="AA82" s="442" t="s">
        <v>98</v>
      </c>
      <c r="AB82" s="442" t="s">
        <v>98</v>
      </c>
      <c r="AC82" s="442" t="s">
        <v>98</v>
      </c>
      <c r="AD82" s="442" t="s">
        <v>98</v>
      </c>
      <c r="AE82" s="442" t="s">
        <v>98</v>
      </c>
      <c r="AF82" s="442" t="s">
        <v>98</v>
      </c>
      <c r="AG82" s="442" t="s">
        <v>98</v>
      </c>
      <c r="AH82" s="333">
        <v>0</v>
      </c>
      <c r="AI82" s="333">
        <v>0</v>
      </c>
      <c r="AJ82" s="333">
        <v>0</v>
      </c>
      <c r="AK82" s="333">
        <v>0</v>
      </c>
      <c r="AL82" s="333">
        <v>0</v>
      </c>
      <c r="AM82" s="333">
        <v>0</v>
      </c>
      <c r="AN82" s="333">
        <v>0</v>
      </c>
      <c r="AO82" s="333">
        <v>0</v>
      </c>
      <c r="AP82" s="333">
        <v>0</v>
      </c>
      <c r="AQ82" s="333">
        <v>0</v>
      </c>
      <c r="AR82" s="333">
        <v>0</v>
      </c>
      <c r="AS82" s="333">
        <v>0</v>
      </c>
      <c r="AT82" s="333">
        <v>0</v>
      </c>
      <c r="AU82" s="333">
        <v>0</v>
      </c>
      <c r="AV82" s="333">
        <v>0</v>
      </c>
      <c r="AW82" s="333">
        <v>0</v>
      </c>
      <c r="AX82" s="333">
        <v>0</v>
      </c>
      <c r="AY82" s="333">
        <v>0</v>
      </c>
      <c r="AZ82" s="333">
        <v>0</v>
      </c>
      <c r="BA82" s="333">
        <v>0</v>
      </c>
      <c r="BB82" s="333">
        <v>0</v>
      </c>
      <c r="BC82" s="333">
        <v>0</v>
      </c>
      <c r="BD82" s="333">
        <v>0</v>
      </c>
      <c r="BE82" s="333">
        <v>0</v>
      </c>
      <c r="BF82" s="333">
        <v>0</v>
      </c>
      <c r="BG82" s="333">
        <v>0</v>
      </c>
      <c r="BH82" s="333">
        <v>0</v>
      </c>
      <c r="BI82" s="333">
        <v>0</v>
      </c>
      <c r="BJ82" s="333">
        <v>0</v>
      </c>
      <c r="BK82" s="333">
        <v>0</v>
      </c>
      <c r="BL82" s="333">
        <v>0</v>
      </c>
      <c r="BM82" s="333">
        <v>0</v>
      </c>
      <c r="BN82" s="333">
        <v>0</v>
      </c>
      <c r="BO82" s="333">
        <v>0</v>
      </c>
      <c r="BP82" s="333">
        <v>0</v>
      </c>
      <c r="BQ82" s="333">
        <v>0</v>
      </c>
      <c r="BR82" s="333">
        <v>0</v>
      </c>
      <c r="BS82" s="333">
        <v>0</v>
      </c>
      <c r="BT82" s="333">
        <v>0</v>
      </c>
      <c r="BU82" s="333">
        <v>0</v>
      </c>
      <c r="BV82" s="333">
        <v>0</v>
      </c>
      <c r="BW82" s="333">
        <v>0</v>
      </c>
      <c r="BX82" s="333">
        <v>0</v>
      </c>
      <c r="BY82" s="333">
        <v>0</v>
      </c>
      <c r="BZ82" s="333">
        <v>0</v>
      </c>
      <c r="CA82" s="333">
        <v>0</v>
      </c>
      <c r="CB82" s="333">
        <v>0</v>
      </c>
      <c r="CC82" s="333">
        <v>0</v>
      </c>
      <c r="CD82" s="333">
        <v>0</v>
      </c>
      <c r="CE82" s="333">
        <v>0</v>
      </c>
      <c r="CF82" s="333">
        <v>0</v>
      </c>
      <c r="CG82" s="333">
        <v>0</v>
      </c>
      <c r="CH82" s="333">
        <v>0</v>
      </c>
      <c r="CI82" s="333">
        <v>0</v>
      </c>
      <c r="CJ82" s="333">
        <v>0</v>
      </c>
      <c r="CK82" s="333">
        <v>0</v>
      </c>
      <c r="CL82" s="333">
        <v>0</v>
      </c>
      <c r="CM82" s="333">
        <v>0</v>
      </c>
      <c r="CN82" s="333">
        <v>0</v>
      </c>
      <c r="CO82" s="333">
        <v>0</v>
      </c>
      <c r="CP82" s="333">
        <v>0</v>
      </c>
      <c r="CQ82" s="333">
        <v>0</v>
      </c>
      <c r="CR82" s="333">
        <v>0</v>
      </c>
      <c r="CS82" s="333">
        <v>0</v>
      </c>
      <c r="CT82" s="333">
        <v>0</v>
      </c>
      <c r="CU82" s="333">
        <v>0</v>
      </c>
      <c r="CV82" s="333">
        <v>0</v>
      </c>
      <c r="CW82" s="333">
        <v>0</v>
      </c>
      <c r="CX82" s="333">
        <v>0</v>
      </c>
      <c r="CY82" s="333">
        <v>0</v>
      </c>
      <c r="CZ82" s="333">
        <v>0</v>
      </c>
      <c r="DA82" s="333">
        <v>0</v>
      </c>
      <c r="DB82" s="333">
        <v>0</v>
      </c>
      <c r="DC82" s="333">
        <v>0</v>
      </c>
      <c r="DD82" s="333">
        <v>0</v>
      </c>
      <c r="DE82" s="333">
        <v>0</v>
      </c>
      <c r="DF82" s="333">
        <v>0</v>
      </c>
      <c r="DG82" s="333">
        <v>0</v>
      </c>
      <c r="DH82" s="333">
        <v>0</v>
      </c>
      <c r="DI82" s="333">
        <v>0</v>
      </c>
      <c r="DJ82" s="333">
        <v>0</v>
      </c>
      <c r="DK82" s="333">
        <v>0</v>
      </c>
      <c r="DL82" s="333">
        <v>0</v>
      </c>
      <c r="DM82" s="333">
        <v>0</v>
      </c>
      <c r="DN82" s="437">
        <f t="shared" si="93"/>
        <v>0</v>
      </c>
      <c r="DO82" s="437">
        <f t="shared" si="93"/>
        <v>0</v>
      </c>
      <c r="DP82" s="437">
        <f t="shared" si="93"/>
        <v>0</v>
      </c>
      <c r="DQ82" s="437">
        <f t="shared" si="93"/>
        <v>0</v>
      </c>
      <c r="DR82" s="437">
        <f t="shared" si="93"/>
        <v>0</v>
      </c>
      <c r="DS82" s="437">
        <f t="shared" si="93"/>
        <v>0</v>
      </c>
      <c r="DT82" s="437">
        <f t="shared" si="93"/>
        <v>0</v>
      </c>
      <c r="DU82" s="333">
        <v>0</v>
      </c>
      <c r="DV82" s="333">
        <v>0</v>
      </c>
      <c r="DW82" s="333">
        <v>0</v>
      </c>
      <c r="DX82" s="333">
        <v>0</v>
      </c>
      <c r="DY82" s="333">
        <v>0</v>
      </c>
      <c r="DZ82" s="333">
        <v>0</v>
      </c>
      <c r="EA82" s="509">
        <v>0</v>
      </c>
      <c r="EB82" s="192" t="s">
        <v>98</v>
      </c>
    </row>
    <row r="83" spans="1:132" ht="51" x14ac:dyDescent="0.2">
      <c r="A83" s="436" t="s">
        <v>214</v>
      </c>
      <c r="B83" s="155" t="s">
        <v>215</v>
      </c>
      <c r="C83" s="277" t="s">
        <v>98</v>
      </c>
      <c r="D83" s="280">
        <v>0</v>
      </c>
      <c r="E83" s="280" t="s">
        <v>98</v>
      </c>
      <c r="F83" s="465" t="s">
        <v>98</v>
      </c>
      <c r="G83" s="294" t="s">
        <v>98</v>
      </c>
      <c r="H83" s="465" t="s">
        <v>98</v>
      </c>
      <c r="I83" s="465" t="s">
        <v>98</v>
      </c>
      <c r="J83" s="465" t="s">
        <v>98</v>
      </c>
      <c r="K83" s="465" t="s">
        <v>98</v>
      </c>
      <c r="L83" s="465" t="s">
        <v>98</v>
      </c>
      <c r="M83" s="442" t="s">
        <v>98</v>
      </c>
      <c r="N83" s="442" t="s">
        <v>98</v>
      </c>
      <c r="O83" s="442" t="s">
        <v>98</v>
      </c>
      <c r="P83" s="442" t="s">
        <v>98</v>
      </c>
      <c r="Q83" s="442" t="s">
        <v>98</v>
      </c>
      <c r="R83" s="442" t="s">
        <v>98</v>
      </c>
      <c r="S83" s="442" t="s">
        <v>98</v>
      </c>
      <c r="T83" s="442">
        <v>0</v>
      </c>
      <c r="U83" s="442">
        <v>0</v>
      </c>
      <c r="V83" s="442">
        <v>0</v>
      </c>
      <c r="W83" s="442">
        <v>0</v>
      </c>
      <c r="X83" s="442">
        <v>0</v>
      </c>
      <c r="Y83" s="442">
        <v>0</v>
      </c>
      <c r="Z83" s="442">
        <v>0</v>
      </c>
      <c r="AA83" s="442" t="s">
        <v>98</v>
      </c>
      <c r="AB83" s="442" t="s">
        <v>98</v>
      </c>
      <c r="AC83" s="442" t="s">
        <v>98</v>
      </c>
      <c r="AD83" s="442" t="s">
        <v>98</v>
      </c>
      <c r="AE83" s="442" t="s">
        <v>98</v>
      </c>
      <c r="AF83" s="442" t="s">
        <v>98</v>
      </c>
      <c r="AG83" s="442" t="s">
        <v>98</v>
      </c>
      <c r="AH83" s="333">
        <v>0</v>
      </c>
      <c r="AI83" s="333">
        <v>0</v>
      </c>
      <c r="AJ83" s="333">
        <v>0</v>
      </c>
      <c r="AK83" s="333">
        <v>0</v>
      </c>
      <c r="AL83" s="333">
        <v>0</v>
      </c>
      <c r="AM83" s="333">
        <v>0</v>
      </c>
      <c r="AN83" s="333">
        <v>0</v>
      </c>
      <c r="AO83" s="333">
        <v>0</v>
      </c>
      <c r="AP83" s="333">
        <v>0</v>
      </c>
      <c r="AQ83" s="333">
        <v>0</v>
      </c>
      <c r="AR83" s="333">
        <v>0</v>
      </c>
      <c r="AS83" s="333">
        <v>0</v>
      </c>
      <c r="AT83" s="333">
        <v>0</v>
      </c>
      <c r="AU83" s="333">
        <v>0</v>
      </c>
      <c r="AV83" s="333">
        <v>0</v>
      </c>
      <c r="AW83" s="333">
        <v>0</v>
      </c>
      <c r="AX83" s="333">
        <v>0</v>
      </c>
      <c r="AY83" s="333">
        <v>0</v>
      </c>
      <c r="AZ83" s="333">
        <v>0</v>
      </c>
      <c r="BA83" s="333">
        <v>0</v>
      </c>
      <c r="BB83" s="333">
        <v>0</v>
      </c>
      <c r="BC83" s="333">
        <v>0</v>
      </c>
      <c r="BD83" s="333">
        <v>0</v>
      </c>
      <c r="BE83" s="333">
        <v>0</v>
      </c>
      <c r="BF83" s="333">
        <v>0</v>
      </c>
      <c r="BG83" s="333">
        <v>0</v>
      </c>
      <c r="BH83" s="333">
        <v>0</v>
      </c>
      <c r="BI83" s="333">
        <v>0</v>
      </c>
      <c r="BJ83" s="333">
        <v>0</v>
      </c>
      <c r="BK83" s="333">
        <v>0</v>
      </c>
      <c r="BL83" s="333">
        <v>0</v>
      </c>
      <c r="BM83" s="333">
        <v>0</v>
      </c>
      <c r="BN83" s="333">
        <v>0</v>
      </c>
      <c r="BO83" s="333">
        <v>0</v>
      </c>
      <c r="BP83" s="333">
        <v>0</v>
      </c>
      <c r="BQ83" s="333">
        <v>0</v>
      </c>
      <c r="BR83" s="333">
        <v>0</v>
      </c>
      <c r="BS83" s="333">
        <v>0</v>
      </c>
      <c r="BT83" s="333">
        <v>0</v>
      </c>
      <c r="BU83" s="333">
        <v>0</v>
      </c>
      <c r="BV83" s="333">
        <v>0</v>
      </c>
      <c r="BW83" s="333">
        <v>0</v>
      </c>
      <c r="BX83" s="333">
        <v>0</v>
      </c>
      <c r="BY83" s="333">
        <v>0</v>
      </c>
      <c r="BZ83" s="333">
        <v>0</v>
      </c>
      <c r="CA83" s="333">
        <v>0</v>
      </c>
      <c r="CB83" s="333">
        <v>0</v>
      </c>
      <c r="CC83" s="333">
        <v>0</v>
      </c>
      <c r="CD83" s="333">
        <v>0</v>
      </c>
      <c r="CE83" s="333">
        <v>0</v>
      </c>
      <c r="CF83" s="333">
        <v>0</v>
      </c>
      <c r="CG83" s="333">
        <v>0</v>
      </c>
      <c r="CH83" s="333">
        <v>0</v>
      </c>
      <c r="CI83" s="333">
        <v>0</v>
      </c>
      <c r="CJ83" s="333">
        <v>0</v>
      </c>
      <c r="CK83" s="333">
        <v>0</v>
      </c>
      <c r="CL83" s="333">
        <v>0</v>
      </c>
      <c r="CM83" s="333">
        <v>0</v>
      </c>
      <c r="CN83" s="333">
        <v>0</v>
      </c>
      <c r="CO83" s="333">
        <v>0</v>
      </c>
      <c r="CP83" s="333">
        <v>0</v>
      </c>
      <c r="CQ83" s="333">
        <v>0</v>
      </c>
      <c r="CR83" s="333">
        <v>0</v>
      </c>
      <c r="CS83" s="333">
        <v>0</v>
      </c>
      <c r="CT83" s="333">
        <v>0</v>
      </c>
      <c r="CU83" s="333">
        <v>0</v>
      </c>
      <c r="CV83" s="333">
        <v>0</v>
      </c>
      <c r="CW83" s="333">
        <v>0</v>
      </c>
      <c r="CX83" s="333">
        <v>0</v>
      </c>
      <c r="CY83" s="333">
        <v>0</v>
      </c>
      <c r="CZ83" s="333">
        <v>0</v>
      </c>
      <c r="DA83" s="333">
        <v>0</v>
      </c>
      <c r="DB83" s="333">
        <v>0</v>
      </c>
      <c r="DC83" s="333">
        <v>0</v>
      </c>
      <c r="DD83" s="333">
        <v>0</v>
      </c>
      <c r="DE83" s="333">
        <v>0</v>
      </c>
      <c r="DF83" s="333">
        <v>0</v>
      </c>
      <c r="DG83" s="333">
        <v>0</v>
      </c>
      <c r="DH83" s="333">
        <v>0</v>
      </c>
      <c r="DI83" s="333">
        <v>0</v>
      </c>
      <c r="DJ83" s="333">
        <v>0</v>
      </c>
      <c r="DK83" s="333">
        <v>0</v>
      </c>
      <c r="DL83" s="333">
        <v>0</v>
      </c>
      <c r="DM83" s="333">
        <v>0</v>
      </c>
      <c r="DN83" s="437">
        <f t="shared" si="93"/>
        <v>0</v>
      </c>
      <c r="DO83" s="437">
        <f t="shared" si="93"/>
        <v>0</v>
      </c>
      <c r="DP83" s="437">
        <f t="shared" si="93"/>
        <v>0</v>
      </c>
      <c r="DQ83" s="437">
        <f t="shared" si="93"/>
        <v>0</v>
      </c>
      <c r="DR83" s="437">
        <f t="shared" si="93"/>
        <v>0</v>
      </c>
      <c r="DS83" s="437">
        <f t="shared" si="93"/>
        <v>0</v>
      </c>
      <c r="DT83" s="437">
        <f t="shared" si="93"/>
        <v>0</v>
      </c>
      <c r="DU83" s="333">
        <v>0</v>
      </c>
      <c r="DV83" s="333">
        <v>0</v>
      </c>
      <c r="DW83" s="333">
        <v>0</v>
      </c>
      <c r="DX83" s="333">
        <v>0</v>
      </c>
      <c r="DY83" s="333">
        <v>0</v>
      </c>
      <c r="DZ83" s="333">
        <v>0</v>
      </c>
      <c r="EA83" s="509">
        <v>0</v>
      </c>
      <c r="EB83" s="192" t="s">
        <v>98</v>
      </c>
    </row>
    <row r="84" spans="1:132" ht="51" x14ac:dyDescent="0.2">
      <c r="A84" s="226" t="s">
        <v>216</v>
      </c>
      <c r="B84" s="156" t="s">
        <v>217</v>
      </c>
      <c r="C84" s="277" t="s">
        <v>98</v>
      </c>
      <c r="D84" s="269">
        <f>D85+D90</f>
        <v>3.8601200000000002</v>
      </c>
      <c r="E84" s="280" t="s">
        <v>98</v>
      </c>
      <c r="F84" s="465" t="s">
        <v>98</v>
      </c>
      <c r="G84" s="294" t="s">
        <v>98</v>
      </c>
      <c r="H84" s="465" t="s">
        <v>98</v>
      </c>
      <c r="I84" s="465" t="s">
        <v>98</v>
      </c>
      <c r="J84" s="465" t="s">
        <v>98</v>
      </c>
      <c r="K84" s="465" t="s">
        <v>98</v>
      </c>
      <c r="L84" s="465" t="s">
        <v>98</v>
      </c>
      <c r="M84" s="465" t="s">
        <v>98</v>
      </c>
      <c r="N84" s="465" t="s">
        <v>98</v>
      </c>
      <c r="O84" s="313" t="str">
        <f>O85</f>
        <v>нд</v>
      </c>
      <c r="P84" s="313" t="str">
        <f>P85</f>
        <v>нд</v>
      </c>
      <c r="Q84" s="313" t="str">
        <f>Q85</f>
        <v>нд</v>
      </c>
      <c r="R84" s="313" t="str">
        <f>R85</f>
        <v>нд</v>
      </c>
      <c r="S84" s="313" t="str">
        <f>S85</f>
        <v>нд</v>
      </c>
      <c r="T84" s="269">
        <f t="shared" ref="T84:Z84" si="94">T85+T90</f>
        <v>0</v>
      </c>
      <c r="U84" s="269">
        <f t="shared" si="94"/>
        <v>0</v>
      </c>
      <c r="V84" s="269">
        <f t="shared" si="94"/>
        <v>0</v>
      </c>
      <c r="W84" s="269">
        <f t="shared" si="94"/>
        <v>0</v>
      </c>
      <c r="X84" s="269">
        <f t="shared" si="94"/>
        <v>0</v>
      </c>
      <c r="Y84" s="269">
        <f t="shared" si="94"/>
        <v>0</v>
      </c>
      <c r="Z84" s="269">
        <f t="shared" si="94"/>
        <v>0</v>
      </c>
      <c r="AA84" s="313" t="str">
        <f t="shared" ref="AA84:AG84" si="95">AA85</f>
        <v>нд</v>
      </c>
      <c r="AB84" s="313" t="str">
        <f t="shared" si="95"/>
        <v>нд</v>
      </c>
      <c r="AC84" s="313" t="str">
        <f t="shared" si="95"/>
        <v>нд</v>
      </c>
      <c r="AD84" s="313" t="str">
        <f t="shared" si="95"/>
        <v>нд</v>
      </c>
      <c r="AE84" s="313" t="str">
        <f t="shared" si="95"/>
        <v>нд</v>
      </c>
      <c r="AF84" s="313" t="str">
        <f t="shared" si="95"/>
        <v>нд</v>
      </c>
      <c r="AG84" s="313" t="str">
        <f t="shared" si="95"/>
        <v>нд</v>
      </c>
      <c r="AH84" s="269">
        <f t="shared" ref="AH84:BM84" si="96">AH85+AH90</f>
        <v>0</v>
      </c>
      <c r="AI84" s="269">
        <f t="shared" si="96"/>
        <v>0</v>
      </c>
      <c r="AJ84" s="269">
        <f t="shared" si="96"/>
        <v>0</v>
      </c>
      <c r="AK84" s="269">
        <f t="shared" si="96"/>
        <v>0</v>
      </c>
      <c r="AL84" s="269">
        <f t="shared" si="96"/>
        <v>0</v>
      </c>
      <c r="AM84" s="269">
        <f t="shared" si="96"/>
        <v>0</v>
      </c>
      <c r="AN84" s="269">
        <f t="shared" si="96"/>
        <v>0</v>
      </c>
      <c r="AO84" s="269">
        <f t="shared" si="96"/>
        <v>0</v>
      </c>
      <c r="AP84" s="269">
        <f t="shared" si="96"/>
        <v>0</v>
      </c>
      <c r="AQ84" s="269">
        <f t="shared" si="96"/>
        <v>0</v>
      </c>
      <c r="AR84" s="269">
        <f t="shared" si="96"/>
        <v>0</v>
      </c>
      <c r="AS84" s="269">
        <f t="shared" si="96"/>
        <v>0</v>
      </c>
      <c r="AT84" s="269">
        <f t="shared" si="96"/>
        <v>0</v>
      </c>
      <c r="AU84" s="269">
        <f t="shared" si="96"/>
        <v>0</v>
      </c>
      <c r="AV84" s="269">
        <f t="shared" si="96"/>
        <v>0</v>
      </c>
      <c r="AW84" s="269">
        <f t="shared" si="96"/>
        <v>0</v>
      </c>
      <c r="AX84" s="269">
        <f t="shared" si="96"/>
        <v>0</v>
      </c>
      <c r="AY84" s="269">
        <f t="shared" si="96"/>
        <v>0</v>
      </c>
      <c r="AZ84" s="269">
        <f t="shared" si="96"/>
        <v>0</v>
      </c>
      <c r="BA84" s="269">
        <f t="shared" si="96"/>
        <v>0</v>
      </c>
      <c r="BB84" s="269">
        <f t="shared" si="96"/>
        <v>0</v>
      </c>
      <c r="BC84" s="269">
        <f t="shared" si="96"/>
        <v>0</v>
      </c>
      <c r="BD84" s="269">
        <f t="shared" si="96"/>
        <v>0</v>
      </c>
      <c r="BE84" s="269">
        <f t="shared" si="96"/>
        <v>0</v>
      </c>
      <c r="BF84" s="269">
        <f t="shared" si="96"/>
        <v>0</v>
      </c>
      <c r="BG84" s="269">
        <f t="shared" si="96"/>
        <v>0</v>
      </c>
      <c r="BH84" s="269">
        <f t="shared" si="96"/>
        <v>0</v>
      </c>
      <c r="BI84" s="269">
        <f t="shared" si="96"/>
        <v>0</v>
      </c>
      <c r="BJ84" s="269">
        <f t="shared" si="96"/>
        <v>0</v>
      </c>
      <c r="BK84" s="269">
        <f t="shared" si="96"/>
        <v>2.1065762711864409</v>
      </c>
      <c r="BL84" s="269">
        <f t="shared" si="96"/>
        <v>0</v>
      </c>
      <c r="BM84" s="269">
        <f t="shared" si="96"/>
        <v>0</v>
      </c>
      <c r="BN84" s="269">
        <f t="shared" ref="BN84:CS84" si="97">BN85+BN90</f>
        <v>0</v>
      </c>
      <c r="BO84" s="269">
        <f t="shared" si="97"/>
        <v>0</v>
      </c>
      <c r="BP84" s="269">
        <f t="shared" si="97"/>
        <v>0</v>
      </c>
      <c r="BQ84" s="269">
        <f t="shared" si="97"/>
        <v>0</v>
      </c>
      <c r="BR84" s="269">
        <f t="shared" si="97"/>
        <v>0</v>
      </c>
      <c r="BS84" s="269">
        <f t="shared" si="97"/>
        <v>0</v>
      </c>
      <c r="BT84" s="269">
        <f t="shared" si="97"/>
        <v>0</v>
      </c>
      <c r="BU84" s="269">
        <f t="shared" si="97"/>
        <v>0</v>
      </c>
      <c r="BV84" s="269">
        <f t="shared" si="97"/>
        <v>0</v>
      </c>
      <c r="BW84" s="269">
        <f t="shared" si="97"/>
        <v>0</v>
      </c>
      <c r="BX84" s="269">
        <f t="shared" si="97"/>
        <v>0</v>
      </c>
      <c r="BY84" s="269">
        <f t="shared" si="97"/>
        <v>0</v>
      </c>
      <c r="BZ84" s="269">
        <f t="shared" si="97"/>
        <v>0</v>
      </c>
      <c r="CA84" s="269">
        <f t="shared" si="97"/>
        <v>0</v>
      </c>
      <c r="CB84" s="269">
        <f t="shared" si="97"/>
        <v>0</v>
      </c>
      <c r="CC84" s="269">
        <f t="shared" si="97"/>
        <v>0</v>
      </c>
      <c r="CD84" s="269">
        <f t="shared" si="97"/>
        <v>0</v>
      </c>
      <c r="CE84" s="269">
        <f t="shared" si="97"/>
        <v>0</v>
      </c>
      <c r="CF84" s="269">
        <f t="shared" si="97"/>
        <v>0</v>
      </c>
      <c r="CG84" s="269">
        <f t="shared" si="97"/>
        <v>0</v>
      </c>
      <c r="CH84" s="269">
        <f t="shared" si="97"/>
        <v>0</v>
      </c>
      <c r="CI84" s="269">
        <f t="shared" si="97"/>
        <v>0</v>
      </c>
      <c r="CJ84" s="269">
        <f t="shared" si="97"/>
        <v>0</v>
      </c>
      <c r="CK84" s="269">
        <f t="shared" si="97"/>
        <v>0</v>
      </c>
      <c r="CL84" s="269">
        <f t="shared" si="97"/>
        <v>0</v>
      </c>
      <c r="CM84" s="269">
        <f t="shared" si="97"/>
        <v>1.754</v>
      </c>
      <c r="CN84" s="269">
        <f t="shared" si="97"/>
        <v>0</v>
      </c>
      <c r="CO84" s="269">
        <f t="shared" si="97"/>
        <v>0</v>
      </c>
      <c r="CP84" s="269">
        <f t="shared" si="97"/>
        <v>0</v>
      </c>
      <c r="CQ84" s="269">
        <f t="shared" si="97"/>
        <v>0</v>
      </c>
      <c r="CR84" s="269">
        <f t="shared" si="97"/>
        <v>0</v>
      </c>
      <c r="CS84" s="269">
        <f t="shared" si="97"/>
        <v>0</v>
      </c>
      <c r="CT84" s="269">
        <f t="shared" ref="CT84:DY84" si="98">CT85+CT90</f>
        <v>0</v>
      </c>
      <c r="CU84" s="269">
        <f t="shared" si="98"/>
        <v>0</v>
      </c>
      <c r="CV84" s="269">
        <f t="shared" si="98"/>
        <v>0</v>
      </c>
      <c r="CW84" s="269">
        <f t="shared" si="98"/>
        <v>0</v>
      </c>
      <c r="CX84" s="269">
        <f t="shared" si="98"/>
        <v>0</v>
      </c>
      <c r="CY84" s="269">
        <f t="shared" si="98"/>
        <v>0</v>
      </c>
      <c r="CZ84" s="269">
        <f t="shared" si="98"/>
        <v>0</v>
      </c>
      <c r="DA84" s="269">
        <f t="shared" si="98"/>
        <v>0</v>
      </c>
      <c r="DB84" s="269">
        <f t="shared" si="98"/>
        <v>0</v>
      </c>
      <c r="DC84" s="269">
        <f t="shared" si="98"/>
        <v>0</v>
      </c>
      <c r="DD84" s="269">
        <f t="shared" si="98"/>
        <v>0</v>
      </c>
      <c r="DE84" s="269">
        <f t="shared" si="98"/>
        <v>0</v>
      </c>
      <c r="DF84" s="269">
        <f t="shared" si="98"/>
        <v>0</v>
      </c>
      <c r="DG84" s="269">
        <f t="shared" si="98"/>
        <v>0</v>
      </c>
      <c r="DH84" s="269">
        <f t="shared" si="98"/>
        <v>0</v>
      </c>
      <c r="DI84" s="269">
        <f t="shared" si="98"/>
        <v>0</v>
      </c>
      <c r="DJ84" s="269">
        <f t="shared" si="98"/>
        <v>0</v>
      </c>
      <c r="DK84" s="269">
        <f t="shared" si="98"/>
        <v>0</v>
      </c>
      <c r="DL84" s="269">
        <f t="shared" si="98"/>
        <v>0</v>
      </c>
      <c r="DM84" s="269">
        <f t="shared" si="98"/>
        <v>0</v>
      </c>
      <c r="DN84" s="269">
        <f t="shared" si="98"/>
        <v>0</v>
      </c>
      <c r="DO84" s="269">
        <f t="shared" si="98"/>
        <v>3.8605762711864409</v>
      </c>
      <c r="DP84" s="269">
        <f t="shared" si="98"/>
        <v>0</v>
      </c>
      <c r="DQ84" s="269">
        <f t="shared" si="98"/>
        <v>0</v>
      </c>
      <c r="DR84" s="269">
        <f t="shared" si="98"/>
        <v>0</v>
      </c>
      <c r="DS84" s="269">
        <f t="shared" si="98"/>
        <v>0</v>
      </c>
      <c r="DT84" s="269">
        <f t="shared" si="98"/>
        <v>0</v>
      </c>
      <c r="DU84" s="269">
        <f t="shared" si="98"/>
        <v>0</v>
      </c>
      <c r="DV84" s="269">
        <f t="shared" si="98"/>
        <v>0</v>
      </c>
      <c r="DW84" s="269">
        <f t="shared" si="98"/>
        <v>0</v>
      </c>
      <c r="DX84" s="269">
        <f t="shared" si="98"/>
        <v>0</v>
      </c>
      <c r="DY84" s="269">
        <f t="shared" si="98"/>
        <v>0</v>
      </c>
      <c r="DZ84" s="269">
        <f t="shared" ref="DZ84:FE84" si="99">DZ85+DZ90</f>
        <v>0</v>
      </c>
      <c r="EA84" s="499">
        <f t="shared" si="99"/>
        <v>0</v>
      </c>
      <c r="EB84" s="181" t="s">
        <v>98</v>
      </c>
    </row>
    <row r="85" spans="1:132" ht="25.5" x14ac:dyDescent="0.2">
      <c r="A85" s="275" t="s">
        <v>218</v>
      </c>
      <c r="B85" s="156" t="s">
        <v>219</v>
      </c>
      <c r="C85" s="266" t="s">
        <v>98</v>
      </c>
      <c r="D85" s="269">
        <f>SUM(D86:D89)</f>
        <v>3.8601200000000002</v>
      </c>
      <c r="E85" s="269" t="s">
        <v>98</v>
      </c>
      <c r="F85" s="269" t="s">
        <v>98</v>
      </c>
      <c r="G85" s="269" t="s">
        <v>98</v>
      </c>
      <c r="H85" s="269" t="s">
        <v>98</v>
      </c>
      <c r="I85" s="269" t="s">
        <v>98</v>
      </c>
      <c r="J85" s="269" t="s">
        <v>98</v>
      </c>
      <c r="K85" s="269" t="s">
        <v>98</v>
      </c>
      <c r="L85" s="269" t="s">
        <v>98</v>
      </c>
      <c r="M85" s="269" t="s">
        <v>98</v>
      </c>
      <c r="N85" s="269" t="s">
        <v>98</v>
      </c>
      <c r="O85" s="269" t="s">
        <v>98</v>
      </c>
      <c r="P85" s="269" t="s">
        <v>98</v>
      </c>
      <c r="Q85" s="269" t="s">
        <v>98</v>
      </c>
      <c r="R85" s="269" t="s">
        <v>98</v>
      </c>
      <c r="S85" s="269" t="s">
        <v>98</v>
      </c>
      <c r="T85" s="269">
        <f t="shared" ref="T85:Z85" si="100">SUM(T86:T89)</f>
        <v>0</v>
      </c>
      <c r="U85" s="269">
        <f t="shared" si="100"/>
        <v>0</v>
      </c>
      <c r="V85" s="269">
        <f t="shared" si="100"/>
        <v>0</v>
      </c>
      <c r="W85" s="269">
        <f t="shared" si="100"/>
        <v>0</v>
      </c>
      <c r="X85" s="269">
        <f t="shared" si="100"/>
        <v>0</v>
      </c>
      <c r="Y85" s="269">
        <f t="shared" si="100"/>
        <v>0</v>
      </c>
      <c r="Z85" s="269">
        <f t="shared" si="100"/>
        <v>0</v>
      </c>
      <c r="AA85" s="269" t="s">
        <v>98</v>
      </c>
      <c r="AB85" s="269" t="s">
        <v>98</v>
      </c>
      <c r="AC85" s="269" t="s">
        <v>98</v>
      </c>
      <c r="AD85" s="269" t="s">
        <v>98</v>
      </c>
      <c r="AE85" s="269" t="s">
        <v>98</v>
      </c>
      <c r="AF85" s="269" t="s">
        <v>98</v>
      </c>
      <c r="AG85" s="269" t="s">
        <v>98</v>
      </c>
      <c r="AH85" s="269">
        <f t="shared" ref="AH85:BM85" si="101">SUM(AH86:AH89)</f>
        <v>0</v>
      </c>
      <c r="AI85" s="269">
        <f t="shared" si="101"/>
        <v>0</v>
      </c>
      <c r="AJ85" s="269">
        <f t="shared" si="101"/>
        <v>0</v>
      </c>
      <c r="AK85" s="269">
        <f t="shared" si="101"/>
        <v>0</v>
      </c>
      <c r="AL85" s="269">
        <f t="shared" si="101"/>
        <v>0</v>
      </c>
      <c r="AM85" s="269">
        <f t="shared" si="101"/>
        <v>0</v>
      </c>
      <c r="AN85" s="269">
        <f t="shared" si="101"/>
        <v>0</v>
      </c>
      <c r="AO85" s="269">
        <f t="shared" si="101"/>
        <v>0</v>
      </c>
      <c r="AP85" s="269">
        <f t="shared" si="101"/>
        <v>0</v>
      </c>
      <c r="AQ85" s="269">
        <f t="shared" si="101"/>
        <v>0</v>
      </c>
      <c r="AR85" s="269">
        <f t="shared" si="101"/>
        <v>0</v>
      </c>
      <c r="AS85" s="269">
        <f t="shared" si="101"/>
        <v>0</v>
      </c>
      <c r="AT85" s="269">
        <f t="shared" si="101"/>
        <v>0</v>
      </c>
      <c r="AU85" s="269">
        <f t="shared" si="101"/>
        <v>0</v>
      </c>
      <c r="AV85" s="269">
        <f t="shared" si="101"/>
        <v>0</v>
      </c>
      <c r="AW85" s="269">
        <f t="shared" si="101"/>
        <v>0</v>
      </c>
      <c r="AX85" s="269">
        <f t="shared" si="101"/>
        <v>0</v>
      </c>
      <c r="AY85" s="269">
        <f t="shared" si="101"/>
        <v>0</v>
      </c>
      <c r="AZ85" s="269">
        <f t="shared" si="101"/>
        <v>0</v>
      </c>
      <c r="BA85" s="269">
        <f t="shared" si="101"/>
        <v>0</v>
      </c>
      <c r="BB85" s="269">
        <f t="shared" si="101"/>
        <v>0</v>
      </c>
      <c r="BC85" s="269">
        <f t="shared" si="101"/>
        <v>0</v>
      </c>
      <c r="BD85" s="269">
        <f t="shared" si="101"/>
        <v>0</v>
      </c>
      <c r="BE85" s="269">
        <f t="shared" si="101"/>
        <v>0</v>
      </c>
      <c r="BF85" s="269">
        <f t="shared" si="101"/>
        <v>0</v>
      </c>
      <c r="BG85" s="269">
        <f t="shared" si="101"/>
        <v>0</v>
      </c>
      <c r="BH85" s="269">
        <f t="shared" si="101"/>
        <v>0</v>
      </c>
      <c r="BI85" s="269">
        <f t="shared" si="101"/>
        <v>0</v>
      </c>
      <c r="BJ85" s="269">
        <f t="shared" si="101"/>
        <v>0</v>
      </c>
      <c r="BK85" s="269">
        <f t="shared" si="101"/>
        <v>2.1065762711864409</v>
      </c>
      <c r="BL85" s="269">
        <f t="shared" si="101"/>
        <v>0</v>
      </c>
      <c r="BM85" s="269">
        <f t="shared" si="101"/>
        <v>0</v>
      </c>
      <c r="BN85" s="269">
        <f t="shared" ref="BN85:CS85" si="102">SUM(BN86:BN89)</f>
        <v>0</v>
      </c>
      <c r="BO85" s="269">
        <f t="shared" si="102"/>
        <v>0</v>
      </c>
      <c r="BP85" s="269">
        <f t="shared" si="102"/>
        <v>0</v>
      </c>
      <c r="BQ85" s="269">
        <f t="shared" si="102"/>
        <v>0</v>
      </c>
      <c r="BR85" s="269">
        <f t="shared" si="102"/>
        <v>0</v>
      </c>
      <c r="BS85" s="269">
        <f t="shared" si="102"/>
        <v>0</v>
      </c>
      <c r="BT85" s="269">
        <f t="shared" si="102"/>
        <v>0</v>
      </c>
      <c r="BU85" s="269">
        <f t="shared" si="102"/>
        <v>0</v>
      </c>
      <c r="BV85" s="269">
        <f t="shared" si="102"/>
        <v>0</v>
      </c>
      <c r="BW85" s="269">
        <f t="shared" si="102"/>
        <v>0</v>
      </c>
      <c r="BX85" s="269">
        <f t="shared" si="102"/>
        <v>0</v>
      </c>
      <c r="BY85" s="269">
        <f t="shared" si="102"/>
        <v>0</v>
      </c>
      <c r="BZ85" s="269">
        <f t="shared" si="102"/>
        <v>0</v>
      </c>
      <c r="CA85" s="269">
        <f t="shared" si="102"/>
        <v>0</v>
      </c>
      <c r="CB85" s="269">
        <f t="shared" si="102"/>
        <v>0</v>
      </c>
      <c r="CC85" s="269">
        <f t="shared" si="102"/>
        <v>0</v>
      </c>
      <c r="CD85" s="269">
        <f t="shared" si="102"/>
        <v>0</v>
      </c>
      <c r="CE85" s="269">
        <f t="shared" si="102"/>
        <v>0</v>
      </c>
      <c r="CF85" s="269">
        <f t="shared" si="102"/>
        <v>0</v>
      </c>
      <c r="CG85" s="269">
        <f t="shared" si="102"/>
        <v>0</v>
      </c>
      <c r="CH85" s="269">
        <f t="shared" si="102"/>
        <v>0</v>
      </c>
      <c r="CI85" s="269">
        <f t="shared" si="102"/>
        <v>0</v>
      </c>
      <c r="CJ85" s="269">
        <f t="shared" si="102"/>
        <v>0</v>
      </c>
      <c r="CK85" s="269">
        <f t="shared" si="102"/>
        <v>0</v>
      </c>
      <c r="CL85" s="269">
        <f t="shared" si="102"/>
        <v>0</v>
      </c>
      <c r="CM85" s="269">
        <f t="shared" si="102"/>
        <v>1.754</v>
      </c>
      <c r="CN85" s="269">
        <f t="shared" si="102"/>
        <v>0</v>
      </c>
      <c r="CO85" s="269">
        <f t="shared" si="102"/>
        <v>0</v>
      </c>
      <c r="CP85" s="269">
        <f t="shared" si="102"/>
        <v>0</v>
      </c>
      <c r="CQ85" s="269">
        <f t="shared" si="102"/>
        <v>0</v>
      </c>
      <c r="CR85" s="269">
        <f t="shared" si="102"/>
        <v>0</v>
      </c>
      <c r="CS85" s="269">
        <f t="shared" si="102"/>
        <v>0</v>
      </c>
      <c r="CT85" s="269">
        <f t="shared" ref="CT85:DY85" si="103">SUM(CT86:CT89)</f>
        <v>0</v>
      </c>
      <c r="CU85" s="269">
        <f t="shared" si="103"/>
        <v>0</v>
      </c>
      <c r="CV85" s="269">
        <f t="shared" si="103"/>
        <v>0</v>
      </c>
      <c r="CW85" s="269">
        <f t="shared" si="103"/>
        <v>0</v>
      </c>
      <c r="CX85" s="269">
        <f t="shared" si="103"/>
        <v>0</v>
      </c>
      <c r="CY85" s="269">
        <f t="shared" si="103"/>
        <v>0</v>
      </c>
      <c r="CZ85" s="269">
        <f t="shared" si="103"/>
        <v>0</v>
      </c>
      <c r="DA85" s="269">
        <f t="shared" si="103"/>
        <v>0</v>
      </c>
      <c r="DB85" s="269">
        <f t="shared" si="103"/>
        <v>0</v>
      </c>
      <c r="DC85" s="269">
        <f t="shared" si="103"/>
        <v>0</v>
      </c>
      <c r="DD85" s="269">
        <f t="shared" si="103"/>
        <v>0</v>
      </c>
      <c r="DE85" s="269">
        <f t="shared" si="103"/>
        <v>0</v>
      </c>
      <c r="DF85" s="269">
        <f t="shared" si="103"/>
        <v>0</v>
      </c>
      <c r="DG85" s="269">
        <f t="shared" si="103"/>
        <v>0</v>
      </c>
      <c r="DH85" s="269">
        <f t="shared" si="103"/>
        <v>0</v>
      </c>
      <c r="DI85" s="269">
        <f t="shared" si="103"/>
        <v>0</v>
      </c>
      <c r="DJ85" s="269">
        <f t="shared" si="103"/>
        <v>0</v>
      </c>
      <c r="DK85" s="269">
        <f t="shared" si="103"/>
        <v>0</v>
      </c>
      <c r="DL85" s="269">
        <f t="shared" si="103"/>
        <v>0</v>
      </c>
      <c r="DM85" s="269">
        <f t="shared" si="103"/>
        <v>0</v>
      </c>
      <c r="DN85" s="437">
        <f t="shared" ref="DN85:DN93" si="104">T85+AH85+AV85+BJ85+BX85+CL85+CZ85</f>
        <v>0</v>
      </c>
      <c r="DO85" s="437">
        <f t="shared" ref="DO85:DO93" si="105">U85+AI85+AW85+BK85+BY85+CM85+DA85</f>
        <v>3.8605762711864409</v>
      </c>
      <c r="DP85" s="437">
        <f t="shared" ref="DP85:DP93" si="106">V85+AJ85+AX85+BL85+BZ85+CN85+DB85</f>
        <v>0</v>
      </c>
      <c r="DQ85" s="437">
        <f t="shared" ref="DQ85:DQ93" si="107">W85+AK85+AY85+BM85+CA85+CO85+DC85</f>
        <v>0</v>
      </c>
      <c r="DR85" s="437">
        <f t="shared" ref="DR85:DR93" si="108">X85+AL85+AZ85+BN85+CB85+CP85+DD85</f>
        <v>0</v>
      </c>
      <c r="DS85" s="437">
        <f t="shared" ref="DS85:DS93" si="109">Y85+AM85+BA85+BO85+CC85+CQ85+DE85</f>
        <v>0</v>
      </c>
      <c r="DT85" s="437">
        <f t="shared" ref="DT85:DT93" si="110">Z85+AN85+BB85+BP85+CD85+CR85+DF85</f>
        <v>0</v>
      </c>
      <c r="DU85" s="269">
        <f t="shared" ref="DU85:EA85" si="111">SUM(DU86:DU89)</f>
        <v>0</v>
      </c>
      <c r="DV85" s="269">
        <f t="shared" si="111"/>
        <v>0</v>
      </c>
      <c r="DW85" s="269">
        <f t="shared" si="111"/>
        <v>0</v>
      </c>
      <c r="DX85" s="269">
        <f t="shared" si="111"/>
        <v>0</v>
      </c>
      <c r="DY85" s="269">
        <f t="shared" si="111"/>
        <v>0</v>
      </c>
      <c r="DZ85" s="269">
        <f t="shared" si="111"/>
        <v>0</v>
      </c>
      <c r="EA85" s="499">
        <f t="shared" si="111"/>
        <v>0</v>
      </c>
      <c r="EB85" s="209" t="s">
        <v>98</v>
      </c>
    </row>
    <row r="86" spans="1:132" s="500" customFormat="1" ht="25.5" x14ac:dyDescent="0.2">
      <c r="A86" s="363" t="s">
        <v>218</v>
      </c>
      <c r="B86" s="186" t="s">
        <v>220</v>
      </c>
      <c r="C86" s="365" t="s">
        <v>221</v>
      </c>
      <c r="D86" s="294">
        <f>'3'!K84</f>
        <v>1.754</v>
      </c>
      <c r="E86" s="294" t="s">
        <v>98</v>
      </c>
      <c r="F86" s="294" t="s">
        <v>98</v>
      </c>
      <c r="G86" s="294" t="s">
        <v>98</v>
      </c>
      <c r="H86" s="294" t="s">
        <v>98</v>
      </c>
      <c r="I86" s="294" t="s">
        <v>98</v>
      </c>
      <c r="J86" s="294" t="s">
        <v>98</v>
      </c>
      <c r="K86" s="294" t="s">
        <v>98</v>
      </c>
      <c r="L86" s="294" t="s">
        <v>98</v>
      </c>
      <c r="M86" s="294" t="s">
        <v>98</v>
      </c>
      <c r="N86" s="294" t="s">
        <v>98</v>
      </c>
      <c r="O86" s="294" t="s">
        <v>98</v>
      </c>
      <c r="P86" s="294" t="s">
        <v>98</v>
      </c>
      <c r="Q86" s="294" t="s">
        <v>98</v>
      </c>
      <c r="R86" s="294" t="s">
        <v>98</v>
      </c>
      <c r="S86" s="294" t="s">
        <v>98</v>
      </c>
      <c r="T86" s="294">
        <v>0</v>
      </c>
      <c r="U86" s="294">
        <v>0</v>
      </c>
      <c r="V86" s="294">
        <v>0</v>
      </c>
      <c r="W86" s="294">
        <v>0</v>
      </c>
      <c r="X86" s="294">
        <v>0</v>
      </c>
      <c r="Y86" s="294">
        <v>0</v>
      </c>
      <c r="Z86" s="294">
        <v>0</v>
      </c>
      <c r="AA86" s="294" t="s">
        <v>98</v>
      </c>
      <c r="AB86" s="294" t="s">
        <v>98</v>
      </c>
      <c r="AC86" s="294" t="s">
        <v>98</v>
      </c>
      <c r="AD86" s="294" t="s">
        <v>98</v>
      </c>
      <c r="AE86" s="294" t="s">
        <v>98</v>
      </c>
      <c r="AF86" s="294" t="s">
        <v>98</v>
      </c>
      <c r="AG86" s="294" t="s">
        <v>98</v>
      </c>
      <c r="AH86" s="294">
        <v>0</v>
      </c>
      <c r="AI86" s="294">
        <v>0</v>
      </c>
      <c r="AJ86" s="294">
        <v>0</v>
      </c>
      <c r="AK86" s="294">
        <v>0</v>
      </c>
      <c r="AL86" s="294">
        <v>0</v>
      </c>
      <c r="AM86" s="294">
        <v>0</v>
      </c>
      <c r="AN86" s="294">
        <v>0</v>
      </c>
      <c r="AO86" s="294">
        <v>0</v>
      </c>
      <c r="AP86" s="294">
        <v>0</v>
      </c>
      <c r="AQ86" s="294">
        <v>0</v>
      </c>
      <c r="AR86" s="294">
        <v>0</v>
      </c>
      <c r="AS86" s="294">
        <v>0</v>
      </c>
      <c r="AT86" s="294">
        <v>0</v>
      </c>
      <c r="AU86" s="294">
        <v>0</v>
      </c>
      <c r="AV86" s="280">
        <v>0</v>
      </c>
      <c r="AW86" s="280">
        <v>0</v>
      </c>
      <c r="AX86" s="280">
        <v>0</v>
      </c>
      <c r="AY86" s="280">
        <v>0</v>
      </c>
      <c r="AZ86" s="280">
        <v>0</v>
      </c>
      <c r="BA86" s="280">
        <v>0</v>
      </c>
      <c r="BB86" s="280">
        <v>0</v>
      </c>
      <c r="BC86" s="294">
        <v>0</v>
      </c>
      <c r="BD86" s="294">
        <v>0</v>
      </c>
      <c r="BE86" s="294">
        <v>0</v>
      </c>
      <c r="BF86" s="294">
        <v>0</v>
      </c>
      <c r="BG86" s="294">
        <v>0</v>
      </c>
      <c r="BH86" s="294">
        <v>0</v>
      </c>
      <c r="BI86" s="294">
        <v>0</v>
      </c>
      <c r="BJ86" s="280">
        <v>0</v>
      </c>
      <c r="BK86" s="280">
        <v>0</v>
      </c>
      <c r="BL86" s="280">
        <v>0</v>
      </c>
      <c r="BM86" s="280">
        <v>0</v>
      </c>
      <c r="BN86" s="280">
        <v>0</v>
      </c>
      <c r="BO86" s="280">
        <v>0</v>
      </c>
      <c r="BP86" s="280">
        <v>0</v>
      </c>
      <c r="BQ86" s="294">
        <v>0</v>
      </c>
      <c r="BR86" s="294">
        <v>0</v>
      </c>
      <c r="BS86" s="294">
        <v>0</v>
      </c>
      <c r="BT86" s="294">
        <v>0</v>
      </c>
      <c r="BU86" s="294">
        <v>0</v>
      </c>
      <c r="BV86" s="294">
        <v>0</v>
      </c>
      <c r="BW86" s="294">
        <v>0</v>
      </c>
      <c r="BX86" s="280">
        <v>0</v>
      </c>
      <c r="BY86" s="280">
        <v>0</v>
      </c>
      <c r="BZ86" s="280">
        <v>0</v>
      </c>
      <c r="CA86" s="280">
        <v>0</v>
      </c>
      <c r="CB86" s="280">
        <v>0</v>
      </c>
      <c r="CC86" s="280">
        <v>0</v>
      </c>
      <c r="CD86" s="280">
        <v>0</v>
      </c>
      <c r="CE86" s="280">
        <v>0</v>
      </c>
      <c r="CF86" s="280">
        <v>0</v>
      </c>
      <c r="CG86" s="280">
        <v>0</v>
      </c>
      <c r="CH86" s="280">
        <v>0</v>
      </c>
      <c r="CI86" s="280">
        <v>0</v>
      </c>
      <c r="CJ86" s="280">
        <v>0</v>
      </c>
      <c r="CK86" s="280">
        <v>0</v>
      </c>
      <c r="CL86" s="280">
        <v>0</v>
      </c>
      <c r="CM86" s="280">
        <v>1.754</v>
      </c>
      <c r="CN86" s="280">
        <v>0</v>
      </c>
      <c r="CO86" s="280">
        <v>0</v>
      </c>
      <c r="CP86" s="280">
        <v>0</v>
      </c>
      <c r="CQ86" s="280">
        <v>0</v>
      </c>
      <c r="CR86" s="280">
        <v>0</v>
      </c>
      <c r="CS86" s="280">
        <v>0</v>
      </c>
      <c r="CT86" s="280">
        <v>0</v>
      </c>
      <c r="CU86" s="280">
        <v>0</v>
      </c>
      <c r="CV86" s="280">
        <v>0</v>
      </c>
      <c r="CW86" s="280">
        <v>0</v>
      </c>
      <c r="CX86" s="280">
        <v>0</v>
      </c>
      <c r="CY86" s="280">
        <v>0</v>
      </c>
      <c r="CZ86" s="280">
        <v>0</v>
      </c>
      <c r="DA86" s="280">
        <v>0</v>
      </c>
      <c r="DB86" s="280">
        <v>0</v>
      </c>
      <c r="DC86" s="280">
        <v>0</v>
      </c>
      <c r="DD86" s="280">
        <v>0</v>
      </c>
      <c r="DE86" s="280">
        <v>0</v>
      </c>
      <c r="DF86" s="280">
        <v>0</v>
      </c>
      <c r="DG86" s="280">
        <v>0</v>
      </c>
      <c r="DH86" s="280">
        <v>0</v>
      </c>
      <c r="DI86" s="280">
        <v>0</v>
      </c>
      <c r="DJ86" s="280">
        <v>0</v>
      </c>
      <c r="DK86" s="280">
        <v>0</v>
      </c>
      <c r="DL86" s="280">
        <v>0</v>
      </c>
      <c r="DM86" s="280">
        <v>0</v>
      </c>
      <c r="DN86" s="280">
        <f t="shared" si="104"/>
        <v>0</v>
      </c>
      <c r="DO86" s="280">
        <f t="shared" si="105"/>
        <v>1.754</v>
      </c>
      <c r="DP86" s="280">
        <f t="shared" si="106"/>
        <v>0</v>
      </c>
      <c r="DQ86" s="280">
        <f t="shared" si="107"/>
        <v>0</v>
      </c>
      <c r="DR86" s="280">
        <f t="shared" si="108"/>
        <v>0</v>
      </c>
      <c r="DS86" s="280">
        <f t="shared" si="109"/>
        <v>0</v>
      </c>
      <c r="DT86" s="280">
        <f t="shared" si="110"/>
        <v>0</v>
      </c>
      <c r="DU86" s="280">
        <v>0</v>
      </c>
      <c r="DV86" s="280">
        <v>0</v>
      </c>
      <c r="DW86" s="280">
        <v>0</v>
      </c>
      <c r="DX86" s="280">
        <v>0</v>
      </c>
      <c r="DY86" s="280">
        <v>0</v>
      </c>
      <c r="DZ86" s="280">
        <v>0</v>
      </c>
      <c r="EA86" s="496">
        <v>0</v>
      </c>
      <c r="EB86" s="181" t="s">
        <v>98</v>
      </c>
    </row>
    <row r="87" spans="1:132" s="500" customFormat="1" ht="25.5" x14ac:dyDescent="0.2">
      <c r="A87" s="363" t="s">
        <v>218</v>
      </c>
      <c r="B87" s="186" t="s">
        <v>222</v>
      </c>
      <c r="C87" s="365" t="s">
        <v>223</v>
      </c>
      <c r="D87" s="294"/>
      <c r="E87" s="294"/>
      <c r="F87" s="294"/>
      <c r="G87" s="294"/>
      <c r="H87" s="294"/>
      <c r="I87" s="294"/>
      <c r="J87" s="294"/>
      <c r="K87" s="294"/>
      <c r="L87" s="294"/>
      <c r="M87" s="294"/>
      <c r="N87" s="294"/>
      <c r="O87" s="294"/>
      <c r="P87" s="294"/>
      <c r="Q87" s="294"/>
      <c r="R87" s="294"/>
      <c r="S87" s="294"/>
      <c r="T87" s="294"/>
      <c r="U87" s="294"/>
      <c r="V87" s="294"/>
      <c r="W87" s="294"/>
      <c r="X87" s="294"/>
      <c r="Y87" s="294"/>
      <c r="Z87" s="294"/>
      <c r="AA87" s="294"/>
      <c r="AB87" s="294"/>
      <c r="AC87" s="294"/>
      <c r="AD87" s="294"/>
      <c r="AE87" s="294"/>
      <c r="AF87" s="294"/>
      <c r="AG87" s="294"/>
      <c r="AH87" s="294"/>
      <c r="AI87" s="294"/>
      <c r="AJ87" s="294"/>
      <c r="AK87" s="294"/>
      <c r="AL87" s="294"/>
      <c r="AM87" s="294"/>
      <c r="AN87" s="294"/>
      <c r="AO87" s="294"/>
      <c r="AP87" s="294"/>
      <c r="AQ87" s="294"/>
      <c r="AR87" s="294"/>
      <c r="AS87" s="294"/>
      <c r="AT87" s="294"/>
      <c r="AU87" s="294"/>
      <c r="AV87" s="280"/>
      <c r="AW87" s="280"/>
      <c r="AX87" s="280"/>
      <c r="AY87" s="280"/>
      <c r="AZ87" s="280"/>
      <c r="BA87" s="280"/>
      <c r="BB87" s="280"/>
      <c r="BC87" s="294"/>
      <c r="BD87" s="294"/>
      <c r="BE87" s="294"/>
      <c r="BF87" s="294"/>
      <c r="BG87" s="294"/>
      <c r="BH87" s="294"/>
      <c r="BI87" s="294"/>
      <c r="BJ87" s="280"/>
      <c r="BK87" s="280"/>
      <c r="BL87" s="280"/>
      <c r="BM87" s="280"/>
      <c r="BN87" s="280"/>
      <c r="BO87" s="280"/>
      <c r="BP87" s="280"/>
      <c r="BQ87" s="294"/>
      <c r="BR87" s="294"/>
      <c r="BS87" s="294"/>
      <c r="BT87" s="294"/>
      <c r="BU87" s="294"/>
      <c r="BV87" s="294"/>
      <c r="BW87" s="294"/>
      <c r="BX87" s="280"/>
      <c r="BY87" s="280"/>
      <c r="BZ87" s="280"/>
      <c r="CA87" s="280"/>
      <c r="CB87" s="280"/>
      <c r="CC87" s="280"/>
      <c r="CD87" s="280"/>
      <c r="CE87" s="280"/>
      <c r="CF87" s="280"/>
      <c r="CG87" s="280"/>
      <c r="CH87" s="280"/>
      <c r="CI87" s="280"/>
      <c r="CJ87" s="280"/>
      <c r="CK87" s="280"/>
      <c r="CL87" s="280"/>
      <c r="CM87" s="280"/>
      <c r="CN87" s="280"/>
      <c r="CO87" s="280"/>
      <c r="CP87" s="280"/>
      <c r="CQ87" s="280"/>
      <c r="CR87" s="280"/>
      <c r="CS87" s="280"/>
      <c r="CT87" s="280"/>
      <c r="CU87" s="280"/>
      <c r="CV87" s="280"/>
      <c r="CW87" s="280"/>
      <c r="CX87" s="280"/>
      <c r="CY87" s="280"/>
      <c r="CZ87" s="280"/>
      <c r="DA87" s="280"/>
      <c r="DB87" s="280"/>
      <c r="DC87" s="280"/>
      <c r="DD87" s="280"/>
      <c r="DE87" s="280"/>
      <c r="DF87" s="280"/>
      <c r="DG87" s="280"/>
      <c r="DH87" s="280"/>
      <c r="DI87" s="280"/>
      <c r="DJ87" s="280"/>
      <c r="DK87" s="280"/>
      <c r="DL87" s="280"/>
      <c r="DM87" s="280"/>
      <c r="DN87" s="280">
        <f t="shared" si="104"/>
        <v>0</v>
      </c>
      <c r="DO87" s="280">
        <f t="shared" si="105"/>
        <v>0</v>
      </c>
      <c r="DP87" s="280">
        <f t="shared" si="106"/>
        <v>0</v>
      </c>
      <c r="DQ87" s="280">
        <f t="shared" si="107"/>
        <v>0</v>
      </c>
      <c r="DR87" s="280">
        <f t="shared" si="108"/>
        <v>0</v>
      </c>
      <c r="DS87" s="280">
        <f t="shared" si="109"/>
        <v>0</v>
      </c>
      <c r="DT87" s="280">
        <f t="shared" si="110"/>
        <v>0</v>
      </c>
      <c r="DU87" s="280">
        <v>0</v>
      </c>
      <c r="DV87" s="280">
        <v>0</v>
      </c>
      <c r="DW87" s="280">
        <v>0</v>
      </c>
      <c r="DX87" s="280">
        <v>0</v>
      </c>
      <c r="DY87" s="280">
        <v>0</v>
      </c>
      <c r="DZ87" s="280">
        <v>0</v>
      </c>
      <c r="EA87" s="496">
        <v>0</v>
      </c>
      <c r="EB87" s="181" t="s">
        <v>98</v>
      </c>
    </row>
    <row r="88" spans="1:132" s="500" customFormat="1" ht="25.5" x14ac:dyDescent="0.2">
      <c r="A88" s="363" t="s">
        <v>218</v>
      </c>
      <c r="B88" s="186" t="s">
        <v>224</v>
      </c>
      <c r="C88" s="365" t="s">
        <v>225</v>
      </c>
      <c r="D88" s="294">
        <f>'3'!K86</f>
        <v>0.49012</v>
      </c>
      <c r="E88" s="294" t="s">
        <v>98</v>
      </c>
      <c r="F88" s="294" t="s">
        <v>98</v>
      </c>
      <c r="G88" s="294" t="s">
        <v>98</v>
      </c>
      <c r="H88" s="294" t="s">
        <v>98</v>
      </c>
      <c r="I88" s="294" t="s">
        <v>98</v>
      </c>
      <c r="J88" s="294" t="s">
        <v>98</v>
      </c>
      <c r="K88" s="294" t="s">
        <v>98</v>
      </c>
      <c r="L88" s="294" t="s">
        <v>98</v>
      </c>
      <c r="M88" s="294" t="s">
        <v>98</v>
      </c>
      <c r="N88" s="294" t="s">
        <v>98</v>
      </c>
      <c r="O88" s="294" t="s">
        <v>98</v>
      </c>
      <c r="P88" s="294" t="s">
        <v>98</v>
      </c>
      <c r="Q88" s="294" t="s">
        <v>98</v>
      </c>
      <c r="R88" s="294" t="s">
        <v>98</v>
      </c>
      <c r="S88" s="294" t="s">
        <v>98</v>
      </c>
      <c r="T88" s="294">
        <v>0</v>
      </c>
      <c r="U88" s="294">
        <v>0</v>
      </c>
      <c r="V88" s="294">
        <v>0</v>
      </c>
      <c r="W88" s="294">
        <v>0</v>
      </c>
      <c r="X88" s="294">
        <v>0</v>
      </c>
      <c r="Y88" s="294">
        <v>0</v>
      </c>
      <c r="Z88" s="294">
        <v>0</v>
      </c>
      <c r="AA88" s="294" t="s">
        <v>98</v>
      </c>
      <c r="AB88" s="294" t="s">
        <v>98</v>
      </c>
      <c r="AC88" s="294" t="s">
        <v>98</v>
      </c>
      <c r="AD88" s="294" t="s">
        <v>98</v>
      </c>
      <c r="AE88" s="294" t="s">
        <v>98</v>
      </c>
      <c r="AF88" s="294" t="s">
        <v>98</v>
      </c>
      <c r="AG88" s="294" t="s">
        <v>98</v>
      </c>
      <c r="AH88" s="294">
        <v>0</v>
      </c>
      <c r="AI88" s="294">
        <v>0</v>
      </c>
      <c r="AJ88" s="294">
        <v>0</v>
      </c>
      <c r="AK88" s="294">
        <v>0</v>
      </c>
      <c r="AL88" s="294">
        <v>0</v>
      </c>
      <c r="AM88" s="294">
        <v>0</v>
      </c>
      <c r="AN88" s="294">
        <v>0</v>
      </c>
      <c r="AO88" s="294">
        <v>0</v>
      </c>
      <c r="AP88" s="294">
        <v>0</v>
      </c>
      <c r="AQ88" s="294">
        <v>0</v>
      </c>
      <c r="AR88" s="294">
        <v>0</v>
      </c>
      <c r="AS88" s="294">
        <v>0</v>
      </c>
      <c r="AT88" s="294">
        <v>0</v>
      </c>
      <c r="AU88" s="294">
        <v>0</v>
      </c>
      <c r="AV88" s="280">
        <v>0</v>
      </c>
      <c r="AW88" s="280">
        <v>0</v>
      </c>
      <c r="AX88" s="280">
        <v>0</v>
      </c>
      <c r="AY88" s="280">
        <v>0</v>
      </c>
      <c r="AZ88" s="280">
        <v>0</v>
      </c>
      <c r="BA88" s="280">
        <v>0</v>
      </c>
      <c r="BB88" s="280">
        <v>0</v>
      </c>
      <c r="BC88" s="294">
        <v>0</v>
      </c>
      <c r="BD88" s="294">
        <v>0</v>
      </c>
      <c r="BE88" s="294">
        <v>0</v>
      </c>
      <c r="BF88" s="294">
        <v>0</v>
      </c>
      <c r="BG88" s="294">
        <v>0</v>
      </c>
      <c r="BH88" s="294">
        <v>0</v>
      </c>
      <c r="BI88" s="294">
        <v>0</v>
      </c>
      <c r="BJ88" s="280">
        <v>0</v>
      </c>
      <c r="BK88" s="280">
        <f>'3'!AI86</f>
        <v>0.4895762711864407</v>
      </c>
      <c r="BL88" s="280">
        <v>0</v>
      </c>
      <c r="BM88" s="280">
        <v>0</v>
      </c>
      <c r="BN88" s="280">
        <v>0</v>
      </c>
      <c r="BO88" s="280">
        <v>0</v>
      </c>
      <c r="BP88" s="280">
        <v>0</v>
      </c>
      <c r="BQ88" s="294">
        <v>0</v>
      </c>
      <c r="BR88" s="294">
        <v>0</v>
      </c>
      <c r="BS88" s="294">
        <v>0</v>
      </c>
      <c r="BT88" s="294">
        <v>0</v>
      </c>
      <c r="BU88" s="294">
        <v>0</v>
      </c>
      <c r="BV88" s="294">
        <v>0</v>
      </c>
      <c r="BW88" s="294">
        <v>0</v>
      </c>
      <c r="BX88" s="280">
        <v>0</v>
      </c>
      <c r="BY88" s="280">
        <v>0</v>
      </c>
      <c r="BZ88" s="280">
        <v>0</v>
      </c>
      <c r="CA88" s="280">
        <v>0</v>
      </c>
      <c r="CB88" s="280">
        <v>0</v>
      </c>
      <c r="CC88" s="280">
        <v>0</v>
      </c>
      <c r="CD88" s="280">
        <v>0</v>
      </c>
      <c r="CE88" s="280">
        <v>0</v>
      </c>
      <c r="CF88" s="280">
        <v>0</v>
      </c>
      <c r="CG88" s="280">
        <v>0</v>
      </c>
      <c r="CH88" s="280">
        <v>0</v>
      </c>
      <c r="CI88" s="280">
        <v>0</v>
      </c>
      <c r="CJ88" s="280">
        <v>0</v>
      </c>
      <c r="CK88" s="280">
        <v>0</v>
      </c>
      <c r="CL88" s="280">
        <v>0</v>
      </c>
      <c r="CM88" s="280">
        <v>0</v>
      </c>
      <c r="CN88" s="280">
        <v>0</v>
      </c>
      <c r="CO88" s="280">
        <v>0</v>
      </c>
      <c r="CP88" s="280">
        <v>0</v>
      </c>
      <c r="CQ88" s="280">
        <v>0</v>
      </c>
      <c r="CR88" s="280">
        <v>0</v>
      </c>
      <c r="CS88" s="280">
        <v>0</v>
      </c>
      <c r="CT88" s="280">
        <v>0</v>
      </c>
      <c r="CU88" s="280">
        <v>0</v>
      </c>
      <c r="CV88" s="280">
        <v>0</v>
      </c>
      <c r="CW88" s="280">
        <v>0</v>
      </c>
      <c r="CX88" s="280">
        <v>0</v>
      </c>
      <c r="CY88" s="280">
        <v>0</v>
      </c>
      <c r="CZ88" s="280">
        <v>0</v>
      </c>
      <c r="DA88" s="280">
        <v>0</v>
      </c>
      <c r="DB88" s="280">
        <v>0</v>
      </c>
      <c r="DC88" s="280">
        <v>0</v>
      </c>
      <c r="DD88" s="280">
        <v>0</v>
      </c>
      <c r="DE88" s="280">
        <v>0</v>
      </c>
      <c r="DF88" s="280">
        <v>0</v>
      </c>
      <c r="DG88" s="280">
        <v>0</v>
      </c>
      <c r="DH88" s="280">
        <v>0</v>
      </c>
      <c r="DI88" s="280">
        <v>0</v>
      </c>
      <c r="DJ88" s="280">
        <v>0</v>
      </c>
      <c r="DK88" s="280">
        <v>0</v>
      </c>
      <c r="DL88" s="280">
        <v>0</v>
      </c>
      <c r="DM88" s="280">
        <v>0</v>
      </c>
      <c r="DN88" s="280">
        <f t="shared" si="104"/>
        <v>0</v>
      </c>
      <c r="DO88" s="280">
        <f t="shared" si="105"/>
        <v>0.4895762711864407</v>
      </c>
      <c r="DP88" s="280">
        <f t="shared" si="106"/>
        <v>0</v>
      </c>
      <c r="DQ88" s="280">
        <f t="shared" si="107"/>
        <v>0</v>
      </c>
      <c r="DR88" s="280">
        <f t="shared" si="108"/>
        <v>0</v>
      </c>
      <c r="DS88" s="280">
        <f t="shared" si="109"/>
        <v>0</v>
      </c>
      <c r="DT88" s="280">
        <f t="shared" si="110"/>
        <v>0</v>
      </c>
      <c r="DU88" s="280">
        <v>0</v>
      </c>
      <c r="DV88" s="280">
        <v>0</v>
      </c>
      <c r="DW88" s="280">
        <v>0</v>
      </c>
      <c r="DX88" s="280">
        <v>0</v>
      </c>
      <c r="DY88" s="280">
        <v>0</v>
      </c>
      <c r="DZ88" s="280">
        <v>0</v>
      </c>
      <c r="EA88" s="496">
        <v>0</v>
      </c>
      <c r="EB88" s="181" t="s">
        <v>98</v>
      </c>
    </row>
    <row r="89" spans="1:132" s="500" customFormat="1" ht="25.5" x14ac:dyDescent="0.2">
      <c r="A89" s="363" t="s">
        <v>218</v>
      </c>
      <c r="B89" s="216" t="s">
        <v>226</v>
      </c>
      <c r="C89" s="365" t="s">
        <v>227</v>
      </c>
      <c r="D89" s="294">
        <f>'3'!K87</f>
        <v>1.6160000000000001</v>
      </c>
      <c r="E89" s="294" t="s">
        <v>98</v>
      </c>
      <c r="F89" s="294" t="s">
        <v>98</v>
      </c>
      <c r="G89" s="294" t="s">
        <v>98</v>
      </c>
      <c r="H89" s="294" t="s">
        <v>98</v>
      </c>
      <c r="I89" s="294" t="s">
        <v>98</v>
      </c>
      <c r="J89" s="294" t="s">
        <v>98</v>
      </c>
      <c r="K89" s="294" t="s">
        <v>98</v>
      </c>
      <c r="L89" s="294" t="s">
        <v>98</v>
      </c>
      <c r="M89" s="294" t="s">
        <v>98</v>
      </c>
      <c r="N89" s="294" t="s">
        <v>98</v>
      </c>
      <c r="O89" s="294" t="s">
        <v>98</v>
      </c>
      <c r="P89" s="294" t="s">
        <v>98</v>
      </c>
      <c r="Q89" s="294" t="s">
        <v>98</v>
      </c>
      <c r="R89" s="294" t="s">
        <v>98</v>
      </c>
      <c r="S89" s="294" t="s">
        <v>98</v>
      </c>
      <c r="T89" s="294">
        <v>0</v>
      </c>
      <c r="U89" s="294" t="s">
        <v>103</v>
      </c>
      <c r="V89" s="294">
        <v>0</v>
      </c>
      <c r="W89" s="294">
        <v>0</v>
      </c>
      <c r="X89" s="294">
        <v>0</v>
      </c>
      <c r="Y89" s="294">
        <v>0</v>
      </c>
      <c r="Z89" s="294">
        <v>0</v>
      </c>
      <c r="AA89" s="294" t="s">
        <v>98</v>
      </c>
      <c r="AB89" s="294" t="s">
        <v>98</v>
      </c>
      <c r="AC89" s="294" t="s">
        <v>98</v>
      </c>
      <c r="AD89" s="294" t="s">
        <v>98</v>
      </c>
      <c r="AE89" s="294" t="s">
        <v>98</v>
      </c>
      <c r="AF89" s="294" t="s">
        <v>98</v>
      </c>
      <c r="AG89" s="294" t="s">
        <v>98</v>
      </c>
      <c r="AH89" s="294">
        <v>0</v>
      </c>
      <c r="AI89" s="294">
        <v>0</v>
      </c>
      <c r="AJ89" s="294">
        <v>0</v>
      </c>
      <c r="AK89" s="294">
        <v>0</v>
      </c>
      <c r="AL89" s="294">
        <v>0</v>
      </c>
      <c r="AM89" s="294">
        <v>0</v>
      </c>
      <c r="AN89" s="294">
        <v>0</v>
      </c>
      <c r="AO89" s="294">
        <v>0</v>
      </c>
      <c r="AP89" s="294">
        <v>0</v>
      </c>
      <c r="AQ89" s="294">
        <v>0</v>
      </c>
      <c r="AR89" s="294">
        <v>0</v>
      </c>
      <c r="AS89" s="294">
        <v>0</v>
      </c>
      <c r="AT89" s="294">
        <v>0</v>
      </c>
      <c r="AU89" s="294">
        <v>0</v>
      </c>
      <c r="AV89" s="280">
        <v>0</v>
      </c>
      <c r="AW89" s="280">
        <v>0</v>
      </c>
      <c r="AX89" s="280">
        <v>0</v>
      </c>
      <c r="AY89" s="280">
        <v>0</v>
      </c>
      <c r="AZ89" s="280">
        <v>0</v>
      </c>
      <c r="BA89" s="280">
        <v>0</v>
      </c>
      <c r="BB89" s="280">
        <v>0</v>
      </c>
      <c r="BC89" s="294">
        <v>0</v>
      </c>
      <c r="BD89" s="294">
        <v>0</v>
      </c>
      <c r="BE89" s="294">
        <v>0</v>
      </c>
      <c r="BF89" s="294">
        <v>0</v>
      </c>
      <c r="BG89" s="294">
        <v>0</v>
      </c>
      <c r="BH89" s="294">
        <v>0</v>
      </c>
      <c r="BI89" s="294">
        <v>0</v>
      </c>
      <c r="BJ89" s="280">
        <v>0</v>
      </c>
      <c r="BK89" s="280">
        <v>1.617</v>
      </c>
      <c r="BL89" s="280">
        <v>0</v>
      </c>
      <c r="BM89" s="280">
        <v>0</v>
      </c>
      <c r="BN89" s="280">
        <v>0</v>
      </c>
      <c r="BO89" s="280">
        <v>0</v>
      </c>
      <c r="BP89" s="280">
        <v>0</v>
      </c>
      <c r="BQ89" s="294">
        <v>0</v>
      </c>
      <c r="BR89" s="294">
        <v>0</v>
      </c>
      <c r="BS89" s="294">
        <v>0</v>
      </c>
      <c r="BT89" s="294">
        <v>0</v>
      </c>
      <c r="BU89" s="294">
        <v>0</v>
      </c>
      <c r="BV89" s="294">
        <v>0</v>
      </c>
      <c r="BW89" s="294">
        <v>0</v>
      </c>
      <c r="BX89" s="280">
        <v>0</v>
      </c>
      <c r="BY89" s="280">
        <v>0</v>
      </c>
      <c r="BZ89" s="280">
        <v>0</v>
      </c>
      <c r="CA89" s="280">
        <v>0</v>
      </c>
      <c r="CB89" s="280">
        <v>0</v>
      </c>
      <c r="CC89" s="280">
        <v>0</v>
      </c>
      <c r="CD89" s="280">
        <v>0</v>
      </c>
      <c r="CE89" s="280">
        <v>0</v>
      </c>
      <c r="CF89" s="280">
        <v>0</v>
      </c>
      <c r="CG89" s="280">
        <v>0</v>
      </c>
      <c r="CH89" s="280">
        <v>0</v>
      </c>
      <c r="CI89" s="280">
        <v>0</v>
      </c>
      <c r="CJ89" s="280">
        <v>0</v>
      </c>
      <c r="CK89" s="280">
        <v>0</v>
      </c>
      <c r="CL89" s="280">
        <v>0</v>
      </c>
      <c r="CM89" s="280">
        <v>0</v>
      </c>
      <c r="CN89" s="280">
        <v>0</v>
      </c>
      <c r="CO89" s="280">
        <v>0</v>
      </c>
      <c r="CP89" s="280">
        <v>0</v>
      </c>
      <c r="CQ89" s="280">
        <v>0</v>
      </c>
      <c r="CR89" s="280">
        <v>0</v>
      </c>
      <c r="CS89" s="280">
        <v>0</v>
      </c>
      <c r="CT89" s="280">
        <v>0</v>
      </c>
      <c r="CU89" s="280">
        <v>0</v>
      </c>
      <c r="CV89" s="280">
        <v>0</v>
      </c>
      <c r="CW89" s="280">
        <v>0</v>
      </c>
      <c r="CX89" s="280">
        <v>0</v>
      </c>
      <c r="CY89" s="280">
        <v>0</v>
      </c>
      <c r="CZ89" s="280">
        <v>0</v>
      </c>
      <c r="DA89" s="280">
        <v>0</v>
      </c>
      <c r="DB89" s="280">
        <v>0</v>
      </c>
      <c r="DC89" s="280">
        <v>0</v>
      </c>
      <c r="DD89" s="280">
        <v>0</v>
      </c>
      <c r="DE89" s="280">
        <v>0</v>
      </c>
      <c r="DF89" s="280">
        <v>0</v>
      </c>
      <c r="DG89" s="280">
        <v>0</v>
      </c>
      <c r="DH89" s="280">
        <v>0</v>
      </c>
      <c r="DI89" s="280">
        <v>0</v>
      </c>
      <c r="DJ89" s="280">
        <v>0</v>
      </c>
      <c r="DK89" s="280">
        <v>0</v>
      </c>
      <c r="DL89" s="280">
        <v>0</v>
      </c>
      <c r="DM89" s="280">
        <v>0</v>
      </c>
      <c r="DN89" s="280">
        <f t="shared" si="104"/>
        <v>0</v>
      </c>
      <c r="DO89" s="280">
        <f t="shared" si="105"/>
        <v>1.617</v>
      </c>
      <c r="DP89" s="280">
        <f t="shared" si="106"/>
        <v>0</v>
      </c>
      <c r="DQ89" s="280">
        <f t="shared" si="107"/>
        <v>0</v>
      </c>
      <c r="DR89" s="280">
        <f t="shared" si="108"/>
        <v>0</v>
      </c>
      <c r="DS89" s="280">
        <f t="shared" si="109"/>
        <v>0</v>
      </c>
      <c r="DT89" s="280">
        <f t="shared" si="110"/>
        <v>0</v>
      </c>
      <c r="DU89" s="280">
        <v>0</v>
      </c>
      <c r="DV89" s="280">
        <v>0</v>
      </c>
      <c r="DW89" s="280">
        <v>0</v>
      </c>
      <c r="DX89" s="280">
        <v>0</v>
      </c>
      <c r="DY89" s="280">
        <v>0</v>
      </c>
      <c r="DZ89" s="280">
        <v>0</v>
      </c>
      <c r="EA89" s="496">
        <v>0</v>
      </c>
      <c r="EB89" s="181" t="s">
        <v>98</v>
      </c>
    </row>
    <row r="90" spans="1:132" ht="38.25" x14ac:dyDescent="0.2">
      <c r="A90" s="436" t="s">
        <v>228</v>
      </c>
      <c r="B90" s="155" t="s">
        <v>229</v>
      </c>
      <c r="C90" s="282" t="s">
        <v>98</v>
      </c>
      <c r="D90" s="465">
        <v>0</v>
      </c>
      <c r="E90" s="442" t="s">
        <v>98</v>
      </c>
      <c r="F90" s="465" t="s">
        <v>98</v>
      </c>
      <c r="G90" s="465" t="s">
        <v>98</v>
      </c>
      <c r="H90" s="465" t="s">
        <v>98</v>
      </c>
      <c r="I90" s="465" t="s">
        <v>98</v>
      </c>
      <c r="J90" s="465" t="s">
        <v>98</v>
      </c>
      <c r="K90" s="465" t="s">
        <v>98</v>
      </c>
      <c r="L90" s="465" t="s">
        <v>98</v>
      </c>
      <c r="M90" s="465" t="s">
        <v>98</v>
      </c>
      <c r="N90" s="465" t="s">
        <v>98</v>
      </c>
      <c r="O90" s="465" t="s">
        <v>98</v>
      </c>
      <c r="P90" s="465" t="s">
        <v>98</v>
      </c>
      <c r="Q90" s="465" t="s">
        <v>98</v>
      </c>
      <c r="R90" s="465" t="s">
        <v>98</v>
      </c>
      <c r="S90" s="465" t="s">
        <v>98</v>
      </c>
      <c r="T90" s="442">
        <v>0</v>
      </c>
      <c r="U90" s="442">
        <v>0</v>
      </c>
      <c r="V90" s="442">
        <v>0</v>
      </c>
      <c r="W90" s="442">
        <v>0</v>
      </c>
      <c r="X90" s="442">
        <v>0</v>
      </c>
      <c r="Y90" s="442">
        <v>0</v>
      </c>
      <c r="Z90" s="442">
        <v>0</v>
      </c>
      <c r="AA90" s="465" t="s">
        <v>98</v>
      </c>
      <c r="AB90" s="465" t="s">
        <v>98</v>
      </c>
      <c r="AC90" s="465" t="s">
        <v>98</v>
      </c>
      <c r="AD90" s="465" t="s">
        <v>98</v>
      </c>
      <c r="AE90" s="465" t="s">
        <v>98</v>
      </c>
      <c r="AF90" s="465" t="s">
        <v>98</v>
      </c>
      <c r="AG90" s="465" t="s">
        <v>98</v>
      </c>
      <c r="AH90" s="442">
        <v>0</v>
      </c>
      <c r="AI90" s="442">
        <v>0</v>
      </c>
      <c r="AJ90" s="442">
        <v>0</v>
      </c>
      <c r="AK90" s="442">
        <v>0</v>
      </c>
      <c r="AL90" s="442">
        <v>0</v>
      </c>
      <c r="AM90" s="442">
        <v>0</v>
      </c>
      <c r="AN90" s="442">
        <v>0</v>
      </c>
      <c r="AO90" s="442">
        <v>0</v>
      </c>
      <c r="AP90" s="442">
        <v>0</v>
      </c>
      <c r="AQ90" s="442">
        <v>0</v>
      </c>
      <c r="AR90" s="442">
        <v>0</v>
      </c>
      <c r="AS90" s="442">
        <v>0</v>
      </c>
      <c r="AT90" s="442">
        <v>0</v>
      </c>
      <c r="AU90" s="442">
        <v>0</v>
      </c>
      <c r="AV90" s="442">
        <v>0</v>
      </c>
      <c r="AW90" s="442">
        <v>0</v>
      </c>
      <c r="AX90" s="442">
        <v>0</v>
      </c>
      <c r="AY90" s="442">
        <v>0</v>
      </c>
      <c r="AZ90" s="442">
        <v>0</v>
      </c>
      <c r="BA90" s="442">
        <v>0</v>
      </c>
      <c r="BB90" s="442">
        <v>0</v>
      </c>
      <c r="BC90" s="442">
        <v>0</v>
      </c>
      <c r="BD90" s="442">
        <v>0</v>
      </c>
      <c r="BE90" s="442">
        <v>0</v>
      </c>
      <c r="BF90" s="442">
        <v>0</v>
      </c>
      <c r="BG90" s="442">
        <v>0</v>
      </c>
      <c r="BH90" s="442">
        <v>0</v>
      </c>
      <c r="BI90" s="442">
        <v>0</v>
      </c>
      <c r="BJ90" s="442">
        <v>0</v>
      </c>
      <c r="BK90" s="442">
        <v>0</v>
      </c>
      <c r="BL90" s="442">
        <v>0</v>
      </c>
      <c r="BM90" s="442">
        <v>0</v>
      </c>
      <c r="BN90" s="442">
        <v>0</v>
      </c>
      <c r="BO90" s="442">
        <v>0</v>
      </c>
      <c r="BP90" s="442">
        <v>0</v>
      </c>
      <c r="BQ90" s="442">
        <v>0</v>
      </c>
      <c r="BR90" s="442">
        <v>0</v>
      </c>
      <c r="BS90" s="442">
        <v>0</v>
      </c>
      <c r="BT90" s="442">
        <v>0</v>
      </c>
      <c r="BU90" s="442">
        <v>0</v>
      </c>
      <c r="BV90" s="442">
        <v>0</v>
      </c>
      <c r="BW90" s="442">
        <v>0</v>
      </c>
      <c r="BX90" s="442">
        <v>0</v>
      </c>
      <c r="BY90" s="442">
        <v>0</v>
      </c>
      <c r="BZ90" s="442">
        <v>0</v>
      </c>
      <c r="CA90" s="442">
        <v>0</v>
      </c>
      <c r="CB90" s="442">
        <v>0</v>
      </c>
      <c r="CC90" s="442">
        <v>0</v>
      </c>
      <c r="CD90" s="442">
        <v>0</v>
      </c>
      <c r="CE90" s="442">
        <v>0</v>
      </c>
      <c r="CF90" s="442">
        <v>0</v>
      </c>
      <c r="CG90" s="442">
        <v>0</v>
      </c>
      <c r="CH90" s="442">
        <v>0</v>
      </c>
      <c r="CI90" s="442">
        <v>0</v>
      </c>
      <c r="CJ90" s="442">
        <v>0</v>
      </c>
      <c r="CK90" s="442">
        <v>0</v>
      </c>
      <c r="CL90" s="442">
        <v>0</v>
      </c>
      <c r="CM90" s="442">
        <v>0</v>
      </c>
      <c r="CN90" s="442">
        <v>0</v>
      </c>
      <c r="CO90" s="442">
        <v>0</v>
      </c>
      <c r="CP90" s="442">
        <v>0</v>
      </c>
      <c r="CQ90" s="442">
        <v>0</v>
      </c>
      <c r="CR90" s="442">
        <v>0</v>
      </c>
      <c r="CS90" s="442">
        <v>0</v>
      </c>
      <c r="CT90" s="442">
        <v>0</v>
      </c>
      <c r="CU90" s="442">
        <v>0</v>
      </c>
      <c r="CV90" s="442">
        <v>0</v>
      </c>
      <c r="CW90" s="442">
        <v>0</v>
      </c>
      <c r="CX90" s="442">
        <v>0</v>
      </c>
      <c r="CY90" s="442">
        <v>0</v>
      </c>
      <c r="CZ90" s="442">
        <v>0</v>
      </c>
      <c r="DA90" s="442">
        <v>0</v>
      </c>
      <c r="DB90" s="442">
        <v>0</v>
      </c>
      <c r="DC90" s="442">
        <v>0</v>
      </c>
      <c r="DD90" s="442">
        <v>0</v>
      </c>
      <c r="DE90" s="442">
        <v>0</v>
      </c>
      <c r="DF90" s="442">
        <v>0</v>
      </c>
      <c r="DG90" s="442">
        <v>0</v>
      </c>
      <c r="DH90" s="442">
        <v>0</v>
      </c>
      <c r="DI90" s="442">
        <v>0</v>
      </c>
      <c r="DJ90" s="442">
        <v>0</v>
      </c>
      <c r="DK90" s="442">
        <v>0</v>
      </c>
      <c r="DL90" s="442">
        <v>0</v>
      </c>
      <c r="DM90" s="442">
        <v>0</v>
      </c>
      <c r="DN90" s="437">
        <f t="shared" si="104"/>
        <v>0</v>
      </c>
      <c r="DO90" s="437">
        <f t="shared" si="105"/>
        <v>0</v>
      </c>
      <c r="DP90" s="437">
        <f t="shared" si="106"/>
        <v>0</v>
      </c>
      <c r="DQ90" s="437">
        <f t="shared" si="107"/>
        <v>0</v>
      </c>
      <c r="DR90" s="437">
        <f t="shared" si="108"/>
        <v>0</v>
      </c>
      <c r="DS90" s="437">
        <f t="shared" si="109"/>
        <v>0</v>
      </c>
      <c r="DT90" s="437">
        <f t="shared" si="110"/>
        <v>0</v>
      </c>
      <c r="DU90" s="442">
        <v>0</v>
      </c>
      <c r="DV90" s="442">
        <v>0</v>
      </c>
      <c r="DW90" s="442">
        <v>0</v>
      </c>
      <c r="DX90" s="442">
        <v>0</v>
      </c>
      <c r="DY90" s="442">
        <v>0</v>
      </c>
      <c r="DZ90" s="442">
        <v>0</v>
      </c>
      <c r="EA90" s="497">
        <v>0</v>
      </c>
      <c r="EB90" s="192" t="s">
        <v>98</v>
      </c>
    </row>
    <row r="91" spans="1:132" s="511" customFormat="1" ht="89.25" x14ac:dyDescent="0.2">
      <c r="A91" s="283" t="s">
        <v>230</v>
      </c>
      <c r="B91" s="162" t="s">
        <v>231</v>
      </c>
      <c r="C91" s="285" t="s">
        <v>98</v>
      </c>
      <c r="D91" s="375">
        <f>SUM(D92:D93)</f>
        <v>0</v>
      </c>
      <c r="E91" s="376" t="s">
        <v>98</v>
      </c>
      <c r="F91" s="375" t="s">
        <v>98</v>
      </c>
      <c r="G91" s="375" t="s">
        <v>98</v>
      </c>
      <c r="H91" s="375" t="s">
        <v>98</v>
      </c>
      <c r="I91" s="375" t="s">
        <v>98</v>
      </c>
      <c r="J91" s="375" t="s">
        <v>98</v>
      </c>
      <c r="K91" s="375" t="s">
        <v>98</v>
      </c>
      <c r="L91" s="375" t="s">
        <v>98</v>
      </c>
      <c r="M91" s="375" t="s">
        <v>98</v>
      </c>
      <c r="N91" s="375" t="s">
        <v>98</v>
      </c>
      <c r="O91" s="375" t="s">
        <v>98</v>
      </c>
      <c r="P91" s="375" t="s">
        <v>98</v>
      </c>
      <c r="Q91" s="375" t="s">
        <v>98</v>
      </c>
      <c r="R91" s="375" t="s">
        <v>98</v>
      </c>
      <c r="S91" s="375" t="s">
        <v>98</v>
      </c>
      <c r="T91" s="375">
        <f t="shared" ref="T91:Z91" si="112">SUM(T92:T93)</f>
        <v>0</v>
      </c>
      <c r="U91" s="375">
        <f t="shared" si="112"/>
        <v>0</v>
      </c>
      <c r="V91" s="375">
        <f t="shared" si="112"/>
        <v>0</v>
      </c>
      <c r="W91" s="375">
        <f t="shared" si="112"/>
        <v>0</v>
      </c>
      <c r="X91" s="375">
        <f t="shared" si="112"/>
        <v>0</v>
      </c>
      <c r="Y91" s="375">
        <f t="shared" si="112"/>
        <v>0</v>
      </c>
      <c r="Z91" s="375">
        <f t="shared" si="112"/>
        <v>0</v>
      </c>
      <c r="AA91" s="375" t="s">
        <v>98</v>
      </c>
      <c r="AB91" s="375" t="s">
        <v>98</v>
      </c>
      <c r="AC91" s="375" t="s">
        <v>98</v>
      </c>
      <c r="AD91" s="375" t="s">
        <v>98</v>
      </c>
      <c r="AE91" s="375" t="s">
        <v>98</v>
      </c>
      <c r="AF91" s="375" t="s">
        <v>98</v>
      </c>
      <c r="AG91" s="375" t="s">
        <v>98</v>
      </c>
      <c r="AH91" s="375">
        <f t="shared" ref="AH91:BM91" si="113">SUM(AH92:AH93)</f>
        <v>0</v>
      </c>
      <c r="AI91" s="375">
        <f t="shared" si="113"/>
        <v>0</v>
      </c>
      <c r="AJ91" s="375">
        <f t="shared" si="113"/>
        <v>0</v>
      </c>
      <c r="AK91" s="375">
        <f t="shared" si="113"/>
        <v>0</v>
      </c>
      <c r="AL91" s="375">
        <f t="shared" si="113"/>
        <v>0</v>
      </c>
      <c r="AM91" s="375">
        <f t="shared" si="113"/>
        <v>0</v>
      </c>
      <c r="AN91" s="375">
        <f t="shared" si="113"/>
        <v>0</v>
      </c>
      <c r="AO91" s="375">
        <f t="shared" si="113"/>
        <v>0</v>
      </c>
      <c r="AP91" s="375">
        <f t="shared" si="113"/>
        <v>0</v>
      </c>
      <c r="AQ91" s="375">
        <f t="shared" si="113"/>
        <v>0</v>
      </c>
      <c r="AR91" s="375">
        <f t="shared" si="113"/>
        <v>0</v>
      </c>
      <c r="AS91" s="375">
        <f t="shared" si="113"/>
        <v>0</v>
      </c>
      <c r="AT91" s="375">
        <f t="shared" si="113"/>
        <v>0</v>
      </c>
      <c r="AU91" s="375">
        <f t="shared" si="113"/>
        <v>0</v>
      </c>
      <c r="AV91" s="375">
        <f t="shared" si="113"/>
        <v>0</v>
      </c>
      <c r="AW91" s="375">
        <f t="shared" si="113"/>
        <v>0</v>
      </c>
      <c r="AX91" s="375">
        <f t="shared" si="113"/>
        <v>0</v>
      </c>
      <c r="AY91" s="375">
        <f t="shared" si="113"/>
        <v>0</v>
      </c>
      <c r="AZ91" s="375">
        <f t="shared" si="113"/>
        <v>0</v>
      </c>
      <c r="BA91" s="375">
        <f t="shared" si="113"/>
        <v>0</v>
      </c>
      <c r="BB91" s="375">
        <f t="shared" si="113"/>
        <v>0</v>
      </c>
      <c r="BC91" s="375">
        <f t="shared" si="113"/>
        <v>0</v>
      </c>
      <c r="BD91" s="375">
        <f t="shared" si="113"/>
        <v>0</v>
      </c>
      <c r="BE91" s="375">
        <f t="shared" si="113"/>
        <v>0</v>
      </c>
      <c r="BF91" s="375">
        <f t="shared" si="113"/>
        <v>0</v>
      </c>
      <c r="BG91" s="375">
        <f t="shared" si="113"/>
        <v>0</v>
      </c>
      <c r="BH91" s="375">
        <f t="shared" si="113"/>
        <v>0</v>
      </c>
      <c r="BI91" s="375">
        <f t="shared" si="113"/>
        <v>0</v>
      </c>
      <c r="BJ91" s="375">
        <f t="shared" si="113"/>
        <v>0</v>
      </c>
      <c r="BK91" s="375">
        <f t="shared" si="113"/>
        <v>0</v>
      </c>
      <c r="BL91" s="375">
        <f t="shared" si="113"/>
        <v>0</v>
      </c>
      <c r="BM91" s="375">
        <f t="shared" si="113"/>
        <v>0</v>
      </c>
      <c r="BN91" s="375">
        <f t="shared" ref="BN91:CS91" si="114">SUM(BN92:BN93)</f>
        <v>0</v>
      </c>
      <c r="BO91" s="375">
        <f t="shared" si="114"/>
        <v>0</v>
      </c>
      <c r="BP91" s="375">
        <f t="shared" si="114"/>
        <v>0</v>
      </c>
      <c r="BQ91" s="375">
        <f t="shared" si="114"/>
        <v>0</v>
      </c>
      <c r="BR91" s="375">
        <f t="shared" si="114"/>
        <v>0</v>
      </c>
      <c r="BS91" s="375">
        <f t="shared" si="114"/>
        <v>0</v>
      </c>
      <c r="BT91" s="375">
        <f t="shared" si="114"/>
        <v>0</v>
      </c>
      <c r="BU91" s="375">
        <f t="shared" si="114"/>
        <v>0</v>
      </c>
      <c r="BV91" s="375">
        <f t="shared" si="114"/>
        <v>0</v>
      </c>
      <c r="BW91" s="375">
        <f t="shared" si="114"/>
        <v>0</v>
      </c>
      <c r="BX91" s="375">
        <f t="shared" si="114"/>
        <v>0</v>
      </c>
      <c r="BY91" s="375">
        <f t="shared" si="114"/>
        <v>0</v>
      </c>
      <c r="BZ91" s="375">
        <f t="shared" si="114"/>
        <v>0</v>
      </c>
      <c r="CA91" s="375">
        <f t="shared" si="114"/>
        <v>0</v>
      </c>
      <c r="CB91" s="375">
        <f t="shared" si="114"/>
        <v>0</v>
      </c>
      <c r="CC91" s="375">
        <f t="shared" si="114"/>
        <v>0</v>
      </c>
      <c r="CD91" s="375">
        <f t="shared" si="114"/>
        <v>0</v>
      </c>
      <c r="CE91" s="375">
        <f t="shared" si="114"/>
        <v>0</v>
      </c>
      <c r="CF91" s="375">
        <f t="shared" si="114"/>
        <v>0</v>
      </c>
      <c r="CG91" s="375">
        <f t="shared" si="114"/>
        <v>0</v>
      </c>
      <c r="CH91" s="375">
        <f t="shared" si="114"/>
        <v>0</v>
      </c>
      <c r="CI91" s="375">
        <f t="shared" si="114"/>
        <v>0</v>
      </c>
      <c r="CJ91" s="375">
        <f t="shared" si="114"/>
        <v>0</v>
      </c>
      <c r="CK91" s="375">
        <f t="shared" si="114"/>
        <v>0</v>
      </c>
      <c r="CL91" s="375">
        <f t="shared" si="114"/>
        <v>0</v>
      </c>
      <c r="CM91" s="375">
        <f t="shared" si="114"/>
        <v>0</v>
      </c>
      <c r="CN91" s="375">
        <f t="shared" si="114"/>
        <v>0</v>
      </c>
      <c r="CO91" s="375">
        <f t="shared" si="114"/>
        <v>0</v>
      </c>
      <c r="CP91" s="375">
        <f t="shared" si="114"/>
        <v>0</v>
      </c>
      <c r="CQ91" s="375">
        <f t="shared" si="114"/>
        <v>0</v>
      </c>
      <c r="CR91" s="375">
        <f t="shared" si="114"/>
        <v>0</v>
      </c>
      <c r="CS91" s="375">
        <f t="shared" si="114"/>
        <v>0</v>
      </c>
      <c r="CT91" s="375">
        <f t="shared" ref="CT91:DY91" si="115">SUM(CT92:CT93)</f>
        <v>0</v>
      </c>
      <c r="CU91" s="375">
        <f t="shared" si="115"/>
        <v>0</v>
      </c>
      <c r="CV91" s="375">
        <f t="shared" si="115"/>
        <v>0</v>
      </c>
      <c r="CW91" s="375">
        <f t="shared" si="115"/>
        <v>0</v>
      </c>
      <c r="CX91" s="375">
        <f t="shared" si="115"/>
        <v>0</v>
      </c>
      <c r="CY91" s="375">
        <f t="shared" si="115"/>
        <v>0</v>
      </c>
      <c r="CZ91" s="375">
        <f t="shared" si="115"/>
        <v>0</v>
      </c>
      <c r="DA91" s="375">
        <f t="shared" si="115"/>
        <v>0</v>
      </c>
      <c r="DB91" s="375">
        <f t="shared" si="115"/>
        <v>0</v>
      </c>
      <c r="DC91" s="375">
        <f t="shared" si="115"/>
        <v>0</v>
      </c>
      <c r="DD91" s="375">
        <f t="shared" si="115"/>
        <v>0</v>
      </c>
      <c r="DE91" s="375">
        <f t="shared" si="115"/>
        <v>0</v>
      </c>
      <c r="DF91" s="375">
        <f t="shared" si="115"/>
        <v>0</v>
      </c>
      <c r="DG91" s="375">
        <f t="shared" si="115"/>
        <v>0</v>
      </c>
      <c r="DH91" s="375">
        <f t="shared" si="115"/>
        <v>0</v>
      </c>
      <c r="DI91" s="375">
        <f t="shared" si="115"/>
        <v>0</v>
      </c>
      <c r="DJ91" s="375">
        <f t="shared" si="115"/>
        <v>0</v>
      </c>
      <c r="DK91" s="375">
        <f t="shared" si="115"/>
        <v>0</v>
      </c>
      <c r="DL91" s="375">
        <f t="shared" si="115"/>
        <v>0</v>
      </c>
      <c r="DM91" s="375">
        <f t="shared" si="115"/>
        <v>0</v>
      </c>
      <c r="DN91" s="288">
        <f t="shared" si="104"/>
        <v>0</v>
      </c>
      <c r="DO91" s="288">
        <f t="shared" si="105"/>
        <v>0</v>
      </c>
      <c r="DP91" s="288">
        <f t="shared" si="106"/>
        <v>0</v>
      </c>
      <c r="DQ91" s="288">
        <f t="shared" si="107"/>
        <v>0</v>
      </c>
      <c r="DR91" s="288">
        <f t="shared" si="108"/>
        <v>0</v>
      </c>
      <c r="DS91" s="288">
        <f t="shared" si="109"/>
        <v>0</v>
      </c>
      <c r="DT91" s="288">
        <f t="shared" si="110"/>
        <v>0</v>
      </c>
      <c r="DU91" s="375">
        <f t="shared" ref="DU91:EA91" si="116">SUM(DU92:DU93)</f>
        <v>0</v>
      </c>
      <c r="DV91" s="375">
        <f t="shared" si="116"/>
        <v>0</v>
      </c>
      <c r="DW91" s="375">
        <f t="shared" si="116"/>
        <v>0</v>
      </c>
      <c r="DX91" s="375">
        <f t="shared" si="116"/>
        <v>0</v>
      </c>
      <c r="DY91" s="375">
        <f t="shared" si="116"/>
        <v>0</v>
      </c>
      <c r="DZ91" s="375">
        <f t="shared" si="116"/>
        <v>0</v>
      </c>
      <c r="EA91" s="510">
        <f t="shared" si="116"/>
        <v>0</v>
      </c>
      <c r="EB91" s="166" t="s">
        <v>98</v>
      </c>
    </row>
    <row r="92" spans="1:132" ht="51" x14ac:dyDescent="0.2">
      <c r="A92" s="232" t="s">
        <v>232</v>
      </c>
      <c r="B92" s="155" t="s">
        <v>233</v>
      </c>
      <c r="C92" s="282" t="s">
        <v>98</v>
      </c>
      <c r="D92" s="465">
        <v>0</v>
      </c>
      <c r="E92" s="442" t="s">
        <v>98</v>
      </c>
      <c r="F92" s="465" t="s">
        <v>98</v>
      </c>
      <c r="G92" s="465" t="s">
        <v>98</v>
      </c>
      <c r="H92" s="465" t="s">
        <v>98</v>
      </c>
      <c r="I92" s="465" t="s">
        <v>98</v>
      </c>
      <c r="J92" s="465" t="s">
        <v>98</v>
      </c>
      <c r="K92" s="465" t="s">
        <v>98</v>
      </c>
      <c r="L92" s="465" t="s">
        <v>98</v>
      </c>
      <c r="M92" s="465" t="s">
        <v>98</v>
      </c>
      <c r="N92" s="465" t="s">
        <v>98</v>
      </c>
      <c r="O92" s="465" t="s">
        <v>98</v>
      </c>
      <c r="P92" s="465" t="s">
        <v>98</v>
      </c>
      <c r="Q92" s="465" t="s">
        <v>98</v>
      </c>
      <c r="R92" s="465" t="s">
        <v>98</v>
      </c>
      <c r="S92" s="465" t="s">
        <v>98</v>
      </c>
      <c r="T92" s="333">
        <v>0</v>
      </c>
      <c r="U92" s="333">
        <v>0</v>
      </c>
      <c r="V92" s="333">
        <v>0</v>
      </c>
      <c r="W92" s="333">
        <v>0</v>
      </c>
      <c r="X92" s="333">
        <v>0</v>
      </c>
      <c r="Y92" s="333">
        <v>0</v>
      </c>
      <c r="Z92" s="333">
        <v>0</v>
      </c>
      <c r="AA92" s="465" t="s">
        <v>98</v>
      </c>
      <c r="AB92" s="465" t="s">
        <v>98</v>
      </c>
      <c r="AC92" s="465" t="s">
        <v>98</v>
      </c>
      <c r="AD92" s="465" t="s">
        <v>98</v>
      </c>
      <c r="AE92" s="465" t="s">
        <v>98</v>
      </c>
      <c r="AF92" s="465" t="s">
        <v>98</v>
      </c>
      <c r="AG92" s="465" t="s">
        <v>98</v>
      </c>
      <c r="AH92" s="333">
        <v>0</v>
      </c>
      <c r="AI92" s="333">
        <v>0</v>
      </c>
      <c r="AJ92" s="333">
        <v>0</v>
      </c>
      <c r="AK92" s="333">
        <v>0</v>
      </c>
      <c r="AL92" s="333">
        <v>0</v>
      </c>
      <c r="AM92" s="333">
        <v>0</v>
      </c>
      <c r="AN92" s="333">
        <v>0</v>
      </c>
      <c r="AO92" s="333">
        <v>0</v>
      </c>
      <c r="AP92" s="333">
        <v>0</v>
      </c>
      <c r="AQ92" s="333">
        <v>0</v>
      </c>
      <c r="AR92" s="333">
        <v>0</v>
      </c>
      <c r="AS92" s="333">
        <v>0</v>
      </c>
      <c r="AT92" s="333">
        <v>0</v>
      </c>
      <c r="AU92" s="333">
        <v>0</v>
      </c>
      <c r="AV92" s="333">
        <v>0</v>
      </c>
      <c r="AW92" s="333">
        <v>0</v>
      </c>
      <c r="AX92" s="333">
        <v>0</v>
      </c>
      <c r="AY92" s="333">
        <v>0</v>
      </c>
      <c r="AZ92" s="333">
        <v>0</v>
      </c>
      <c r="BA92" s="333">
        <v>0</v>
      </c>
      <c r="BB92" s="333">
        <v>0</v>
      </c>
      <c r="BC92" s="333">
        <v>0</v>
      </c>
      <c r="BD92" s="333">
        <v>0</v>
      </c>
      <c r="BE92" s="333">
        <v>0</v>
      </c>
      <c r="BF92" s="333">
        <v>0</v>
      </c>
      <c r="BG92" s="333">
        <v>0</v>
      </c>
      <c r="BH92" s="333">
        <v>0</v>
      </c>
      <c r="BI92" s="333">
        <v>0</v>
      </c>
      <c r="BJ92" s="333">
        <v>0</v>
      </c>
      <c r="BK92" s="333">
        <v>0</v>
      </c>
      <c r="BL92" s="333">
        <v>0</v>
      </c>
      <c r="BM92" s="333">
        <v>0</v>
      </c>
      <c r="BN92" s="333">
        <v>0</v>
      </c>
      <c r="BO92" s="333">
        <v>0</v>
      </c>
      <c r="BP92" s="333">
        <v>0</v>
      </c>
      <c r="BQ92" s="333">
        <v>0</v>
      </c>
      <c r="BR92" s="333">
        <v>0</v>
      </c>
      <c r="BS92" s="333">
        <v>0</v>
      </c>
      <c r="BT92" s="333">
        <v>0</v>
      </c>
      <c r="BU92" s="333">
        <v>0</v>
      </c>
      <c r="BV92" s="333">
        <v>0</v>
      </c>
      <c r="BW92" s="333">
        <v>0</v>
      </c>
      <c r="BX92" s="333">
        <v>0</v>
      </c>
      <c r="BY92" s="333">
        <v>0</v>
      </c>
      <c r="BZ92" s="333">
        <v>0</v>
      </c>
      <c r="CA92" s="333">
        <v>0</v>
      </c>
      <c r="CB92" s="333">
        <v>0</v>
      </c>
      <c r="CC92" s="333">
        <v>0</v>
      </c>
      <c r="CD92" s="333">
        <v>0</v>
      </c>
      <c r="CE92" s="333">
        <v>0</v>
      </c>
      <c r="CF92" s="333">
        <v>0</v>
      </c>
      <c r="CG92" s="333">
        <v>0</v>
      </c>
      <c r="CH92" s="333">
        <v>0</v>
      </c>
      <c r="CI92" s="333">
        <v>0</v>
      </c>
      <c r="CJ92" s="333">
        <v>0</v>
      </c>
      <c r="CK92" s="333">
        <v>0</v>
      </c>
      <c r="CL92" s="333">
        <v>0</v>
      </c>
      <c r="CM92" s="333">
        <v>0</v>
      </c>
      <c r="CN92" s="333">
        <v>0</v>
      </c>
      <c r="CO92" s="333">
        <v>0</v>
      </c>
      <c r="CP92" s="333">
        <v>0</v>
      </c>
      <c r="CQ92" s="333">
        <v>0</v>
      </c>
      <c r="CR92" s="333">
        <v>0</v>
      </c>
      <c r="CS92" s="333">
        <v>0</v>
      </c>
      <c r="CT92" s="333">
        <v>0</v>
      </c>
      <c r="CU92" s="333">
        <v>0</v>
      </c>
      <c r="CV92" s="333">
        <v>0</v>
      </c>
      <c r="CW92" s="333">
        <v>0</v>
      </c>
      <c r="CX92" s="333">
        <v>0</v>
      </c>
      <c r="CY92" s="333">
        <v>0</v>
      </c>
      <c r="CZ92" s="333">
        <v>0</v>
      </c>
      <c r="DA92" s="333">
        <v>0</v>
      </c>
      <c r="DB92" s="333">
        <v>0</v>
      </c>
      <c r="DC92" s="333">
        <v>0</v>
      </c>
      <c r="DD92" s="333">
        <v>0</v>
      </c>
      <c r="DE92" s="333">
        <v>0</v>
      </c>
      <c r="DF92" s="333">
        <v>0</v>
      </c>
      <c r="DG92" s="333">
        <v>0</v>
      </c>
      <c r="DH92" s="333">
        <v>0</v>
      </c>
      <c r="DI92" s="333">
        <v>0</v>
      </c>
      <c r="DJ92" s="333">
        <v>0</v>
      </c>
      <c r="DK92" s="333">
        <v>0</v>
      </c>
      <c r="DL92" s="333">
        <v>0</v>
      </c>
      <c r="DM92" s="333">
        <v>0</v>
      </c>
      <c r="DN92" s="437">
        <f t="shared" si="104"/>
        <v>0</v>
      </c>
      <c r="DO92" s="437">
        <f t="shared" si="105"/>
        <v>0</v>
      </c>
      <c r="DP92" s="437">
        <f t="shared" si="106"/>
        <v>0</v>
      </c>
      <c r="DQ92" s="437">
        <f t="shared" si="107"/>
        <v>0</v>
      </c>
      <c r="DR92" s="437">
        <f t="shared" si="108"/>
        <v>0</v>
      </c>
      <c r="DS92" s="437">
        <f t="shared" si="109"/>
        <v>0</v>
      </c>
      <c r="DT92" s="437">
        <f t="shared" si="110"/>
        <v>0</v>
      </c>
      <c r="DU92" s="333">
        <v>0</v>
      </c>
      <c r="DV92" s="333">
        <v>0</v>
      </c>
      <c r="DW92" s="333">
        <v>0</v>
      </c>
      <c r="DX92" s="333">
        <v>0</v>
      </c>
      <c r="DY92" s="333">
        <v>0</v>
      </c>
      <c r="DZ92" s="333">
        <v>0</v>
      </c>
      <c r="EA92" s="509">
        <v>0</v>
      </c>
      <c r="EB92" s="192" t="s">
        <v>98</v>
      </c>
    </row>
    <row r="93" spans="1:132" ht="51" x14ac:dyDescent="0.2">
      <c r="A93" s="232" t="s">
        <v>234</v>
      </c>
      <c r="B93" s="155" t="s">
        <v>235</v>
      </c>
      <c r="C93" s="282" t="s">
        <v>98</v>
      </c>
      <c r="D93" s="465">
        <v>0</v>
      </c>
      <c r="E93" s="442" t="s">
        <v>98</v>
      </c>
      <c r="F93" s="465" t="s">
        <v>98</v>
      </c>
      <c r="G93" s="465" t="s">
        <v>98</v>
      </c>
      <c r="H93" s="465" t="s">
        <v>98</v>
      </c>
      <c r="I93" s="465" t="s">
        <v>98</v>
      </c>
      <c r="J93" s="465" t="s">
        <v>98</v>
      </c>
      <c r="K93" s="465" t="s">
        <v>98</v>
      </c>
      <c r="L93" s="465" t="s">
        <v>98</v>
      </c>
      <c r="M93" s="465" t="s">
        <v>98</v>
      </c>
      <c r="N93" s="465" t="s">
        <v>98</v>
      </c>
      <c r="O93" s="465" t="s">
        <v>98</v>
      </c>
      <c r="P93" s="465" t="s">
        <v>98</v>
      </c>
      <c r="Q93" s="465" t="s">
        <v>98</v>
      </c>
      <c r="R93" s="465" t="s">
        <v>98</v>
      </c>
      <c r="S93" s="465" t="s">
        <v>98</v>
      </c>
      <c r="T93" s="333">
        <v>0</v>
      </c>
      <c r="U93" s="333">
        <v>0</v>
      </c>
      <c r="V93" s="333">
        <v>0</v>
      </c>
      <c r="W93" s="333">
        <v>0</v>
      </c>
      <c r="X93" s="333">
        <v>0</v>
      </c>
      <c r="Y93" s="333">
        <v>0</v>
      </c>
      <c r="Z93" s="333">
        <v>0</v>
      </c>
      <c r="AA93" s="465" t="s">
        <v>98</v>
      </c>
      <c r="AB93" s="465" t="s">
        <v>98</v>
      </c>
      <c r="AC93" s="465" t="s">
        <v>98</v>
      </c>
      <c r="AD93" s="465" t="s">
        <v>98</v>
      </c>
      <c r="AE93" s="465" t="s">
        <v>98</v>
      </c>
      <c r="AF93" s="465" t="s">
        <v>98</v>
      </c>
      <c r="AG93" s="465" t="s">
        <v>98</v>
      </c>
      <c r="AH93" s="333">
        <v>0</v>
      </c>
      <c r="AI93" s="333">
        <v>0</v>
      </c>
      <c r="AJ93" s="333">
        <v>0</v>
      </c>
      <c r="AK93" s="333">
        <v>0</v>
      </c>
      <c r="AL93" s="333">
        <v>0</v>
      </c>
      <c r="AM93" s="333">
        <v>0</v>
      </c>
      <c r="AN93" s="333">
        <v>0</v>
      </c>
      <c r="AO93" s="333">
        <v>0</v>
      </c>
      <c r="AP93" s="333">
        <v>0</v>
      </c>
      <c r="AQ93" s="333">
        <v>0</v>
      </c>
      <c r="AR93" s="333">
        <v>0</v>
      </c>
      <c r="AS93" s="333">
        <v>0</v>
      </c>
      <c r="AT93" s="333">
        <v>0</v>
      </c>
      <c r="AU93" s="333">
        <v>0</v>
      </c>
      <c r="AV93" s="333">
        <v>0</v>
      </c>
      <c r="AW93" s="333">
        <v>0</v>
      </c>
      <c r="AX93" s="333">
        <v>0</v>
      </c>
      <c r="AY93" s="333">
        <v>0</v>
      </c>
      <c r="AZ93" s="333">
        <v>0</v>
      </c>
      <c r="BA93" s="333">
        <v>0</v>
      </c>
      <c r="BB93" s="333">
        <v>0</v>
      </c>
      <c r="BC93" s="333">
        <v>0</v>
      </c>
      <c r="BD93" s="333">
        <v>0</v>
      </c>
      <c r="BE93" s="333">
        <v>0</v>
      </c>
      <c r="BF93" s="333">
        <v>0</v>
      </c>
      <c r="BG93" s="333">
        <v>0</v>
      </c>
      <c r="BH93" s="333">
        <v>0</v>
      </c>
      <c r="BI93" s="333">
        <v>0</v>
      </c>
      <c r="BJ93" s="333">
        <v>0</v>
      </c>
      <c r="BK93" s="333">
        <v>0</v>
      </c>
      <c r="BL93" s="333">
        <v>0</v>
      </c>
      <c r="BM93" s="333">
        <v>0</v>
      </c>
      <c r="BN93" s="333">
        <v>0</v>
      </c>
      <c r="BO93" s="333">
        <v>0</v>
      </c>
      <c r="BP93" s="333">
        <v>0</v>
      </c>
      <c r="BQ93" s="333">
        <v>0</v>
      </c>
      <c r="BR93" s="333">
        <v>0</v>
      </c>
      <c r="BS93" s="333">
        <v>0</v>
      </c>
      <c r="BT93" s="333">
        <v>0</v>
      </c>
      <c r="BU93" s="333">
        <v>0</v>
      </c>
      <c r="BV93" s="333">
        <v>0</v>
      </c>
      <c r="BW93" s="333">
        <v>0</v>
      </c>
      <c r="BX93" s="333">
        <v>0</v>
      </c>
      <c r="BY93" s="333">
        <v>0</v>
      </c>
      <c r="BZ93" s="333">
        <v>0</v>
      </c>
      <c r="CA93" s="333">
        <v>0</v>
      </c>
      <c r="CB93" s="333">
        <v>0</v>
      </c>
      <c r="CC93" s="333">
        <v>0</v>
      </c>
      <c r="CD93" s="333">
        <v>0</v>
      </c>
      <c r="CE93" s="333">
        <v>0</v>
      </c>
      <c r="CF93" s="333">
        <v>0</v>
      </c>
      <c r="CG93" s="333">
        <v>0</v>
      </c>
      <c r="CH93" s="333">
        <v>0</v>
      </c>
      <c r="CI93" s="333">
        <v>0</v>
      </c>
      <c r="CJ93" s="333">
        <v>0</v>
      </c>
      <c r="CK93" s="333">
        <v>0</v>
      </c>
      <c r="CL93" s="333">
        <v>0</v>
      </c>
      <c r="CM93" s="333">
        <v>0</v>
      </c>
      <c r="CN93" s="333">
        <v>0</v>
      </c>
      <c r="CO93" s="333">
        <v>0</v>
      </c>
      <c r="CP93" s="333">
        <v>0</v>
      </c>
      <c r="CQ93" s="333">
        <v>0</v>
      </c>
      <c r="CR93" s="333">
        <v>0</v>
      </c>
      <c r="CS93" s="333">
        <v>0</v>
      </c>
      <c r="CT93" s="333">
        <v>0</v>
      </c>
      <c r="CU93" s="333">
        <v>0</v>
      </c>
      <c r="CV93" s="333">
        <v>0</v>
      </c>
      <c r="CW93" s="333">
        <v>0</v>
      </c>
      <c r="CX93" s="333">
        <v>0</v>
      </c>
      <c r="CY93" s="333">
        <v>0</v>
      </c>
      <c r="CZ93" s="333">
        <v>0</v>
      </c>
      <c r="DA93" s="333">
        <v>0</v>
      </c>
      <c r="DB93" s="333">
        <v>0</v>
      </c>
      <c r="DC93" s="333">
        <v>0</v>
      </c>
      <c r="DD93" s="333">
        <v>0</v>
      </c>
      <c r="DE93" s="333">
        <v>0</v>
      </c>
      <c r="DF93" s="333">
        <v>0</v>
      </c>
      <c r="DG93" s="333">
        <v>0</v>
      </c>
      <c r="DH93" s="333">
        <v>0</v>
      </c>
      <c r="DI93" s="333">
        <v>0</v>
      </c>
      <c r="DJ93" s="333">
        <v>0</v>
      </c>
      <c r="DK93" s="333">
        <v>0</v>
      </c>
      <c r="DL93" s="333">
        <v>0</v>
      </c>
      <c r="DM93" s="333">
        <v>0</v>
      </c>
      <c r="DN93" s="437">
        <f t="shared" si="104"/>
        <v>0</v>
      </c>
      <c r="DO93" s="437">
        <f t="shared" si="105"/>
        <v>0</v>
      </c>
      <c r="DP93" s="437">
        <f t="shared" si="106"/>
        <v>0</v>
      </c>
      <c r="DQ93" s="437">
        <f t="shared" si="107"/>
        <v>0</v>
      </c>
      <c r="DR93" s="437">
        <f t="shared" si="108"/>
        <v>0</v>
      </c>
      <c r="DS93" s="437">
        <f t="shared" si="109"/>
        <v>0</v>
      </c>
      <c r="DT93" s="437">
        <f t="shared" si="110"/>
        <v>0</v>
      </c>
      <c r="DU93" s="333">
        <v>0</v>
      </c>
      <c r="DV93" s="333">
        <v>0</v>
      </c>
      <c r="DW93" s="333">
        <v>0</v>
      </c>
      <c r="DX93" s="333">
        <v>0</v>
      </c>
      <c r="DY93" s="333">
        <v>0</v>
      </c>
      <c r="DZ93" s="333">
        <v>0</v>
      </c>
      <c r="EA93" s="509">
        <v>0</v>
      </c>
      <c r="EB93" s="192" t="s">
        <v>98</v>
      </c>
    </row>
    <row r="94" spans="1:132" ht="25.5" x14ac:dyDescent="0.2">
      <c r="A94" s="283" t="s">
        <v>236</v>
      </c>
      <c r="B94" s="162" t="s">
        <v>107</v>
      </c>
      <c r="C94" s="285" t="s">
        <v>98</v>
      </c>
      <c r="D94" s="288">
        <f>SUM(D95:D107)</f>
        <v>0</v>
      </c>
      <c r="E94" s="288" t="s">
        <v>98</v>
      </c>
      <c r="F94" s="375" t="s">
        <v>98</v>
      </c>
      <c r="G94" s="376" t="s">
        <v>98</v>
      </c>
      <c r="H94" s="375" t="s">
        <v>98</v>
      </c>
      <c r="I94" s="375" t="s">
        <v>98</v>
      </c>
      <c r="J94" s="375" t="s">
        <v>98</v>
      </c>
      <c r="K94" s="375" t="s">
        <v>98</v>
      </c>
      <c r="L94" s="375" t="s">
        <v>98</v>
      </c>
      <c r="M94" s="375" t="s">
        <v>98</v>
      </c>
      <c r="N94" s="375" t="s">
        <v>98</v>
      </c>
      <c r="O94" s="375" t="s">
        <v>98</v>
      </c>
      <c r="P94" s="375" t="s">
        <v>98</v>
      </c>
      <c r="Q94" s="375" t="s">
        <v>98</v>
      </c>
      <c r="R94" s="375" t="s">
        <v>98</v>
      </c>
      <c r="S94" s="375" t="s">
        <v>98</v>
      </c>
      <c r="T94" s="288">
        <f t="shared" ref="T94:Z94" si="117">SUM(T95:T107)</f>
        <v>0</v>
      </c>
      <c r="U94" s="288">
        <f t="shared" si="117"/>
        <v>0</v>
      </c>
      <c r="V94" s="288">
        <f t="shared" si="117"/>
        <v>0</v>
      </c>
      <c r="W94" s="288">
        <f t="shared" si="117"/>
        <v>0</v>
      </c>
      <c r="X94" s="288">
        <f t="shared" si="117"/>
        <v>0</v>
      </c>
      <c r="Y94" s="288">
        <f t="shared" si="117"/>
        <v>0</v>
      </c>
      <c r="Z94" s="288">
        <f t="shared" si="117"/>
        <v>0</v>
      </c>
      <c r="AA94" s="375" t="s">
        <v>98</v>
      </c>
      <c r="AB94" s="375" t="s">
        <v>98</v>
      </c>
      <c r="AC94" s="375" t="s">
        <v>98</v>
      </c>
      <c r="AD94" s="375" t="s">
        <v>98</v>
      </c>
      <c r="AE94" s="375" t="s">
        <v>98</v>
      </c>
      <c r="AF94" s="375" t="s">
        <v>98</v>
      </c>
      <c r="AG94" s="375" t="s">
        <v>98</v>
      </c>
      <c r="AH94" s="288">
        <f t="shared" ref="AH94:BM94" si="118">SUM(AH95:AH107)</f>
        <v>0</v>
      </c>
      <c r="AI94" s="288">
        <f t="shared" si="118"/>
        <v>0</v>
      </c>
      <c r="AJ94" s="288">
        <f t="shared" si="118"/>
        <v>0</v>
      </c>
      <c r="AK94" s="288">
        <f t="shared" si="118"/>
        <v>0</v>
      </c>
      <c r="AL94" s="288">
        <f t="shared" si="118"/>
        <v>0</v>
      </c>
      <c r="AM94" s="288">
        <f t="shared" si="118"/>
        <v>0</v>
      </c>
      <c r="AN94" s="288">
        <f t="shared" si="118"/>
        <v>0</v>
      </c>
      <c r="AO94" s="288">
        <f t="shared" si="118"/>
        <v>0</v>
      </c>
      <c r="AP94" s="288">
        <f t="shared" si="118"/>
        <v>0</v>
      </c>
      <c r="AQ94" s="288">
        <f t="shared" si="118"/>
        <v>0</v>
      </c>
      <c r="AR94" s="288">
        <f t="shared" si="118"/>
        <v>0</v>
      </c>
      <c r="AS94" s="288">
        <f t="shared" si="118"/>
        <v>0</v>
      </c>
      <c r="AT94" s="288">
        <f t="shared" si="118"/>
        <v>0</v>
      </c>
      <c r="AU94" s="288">
        <f t="shared" si="118"/>
        <v>0</v>
      </c>
      <c r="AV94" s="288">
        <f t="shared" si="118"/>
        <v>0</v>
      </c>
      <c r="AW94" s="288">
        <f t="shared" si="118"/>
        <v>0</v>
      </c>
      <c r="AX94" s="288">
        <f t="shared" si="118"/>
        <v>0</v>
      </c>
      <c r="AY94" s="288">
        <f t="shared" si="118"/>
        <v>0</v>
      </c>
      <c r="AZ94" s="288">
        <f t="shared" si="118"/>
        <v>0</v>
      </c>
      <c r="BA94" s="288">
        <f t="shared" si="118"/>
        <v>0</v>
      </c>
      <c r="BB94" s="288">
        <f t="shared" si="118"/>
        <v>0</v>
      </c>
      <c r="BC94" s="288">
        <f t="shared" si="118"/>
        <v>0</v>
      </c>
      <c r="BD94" s="288">
        <f t="shared" si="118"/>
        <v>0</v>
      </c>
      <c r="BE94" s="288">
        <f t="shared" si="118"/>
        <v>0</v>
      </c>
      <c r="BF94" s="288">
        <f t="shared" si="118"/>
        <v>0</v>
      </c>
      <c r="BG94" s="288">
        <f t="shared" si="118"/>
        <v>0</v>
      </c>
      <c r="BH94" s="288">
        <f t="shared" si="118"/>
        <v>0</v>
      </c>
      <c r="BI94" s="288">
        <f t="shared" si="118"/>
        <v>0</v>
      </c>
      <c r="BJ94" s="288">
        <f t="shared" si="118"/>
        <v>0</v>
      </c>
      <c r="BK94" s="288">
        <f t="shared" si="118"/>
        <v>0</v>
      </c>
      <c r="BL94" s="288">
        <f t="shared" si="118"/>
        <v>0</v>
      </c>
      <c r="BM94" s="288">
        <f t="shared" si="118"/>
        <v>0</v>
      </c>
      <c r="BN94" s="288">
        <f t="shared" ref="BN94:CS94" si="119">SUM(BN95:BN107)</f>
        <v>0</v>
      </c>
      <c r="BO94" s="288">
        <f t="shared" si="119"/>
        <v>0</v>
      </c>
      <c r="BP94" s="288">
        <f t="shared" si="119"/>
        <v>0</v>
      </c>
      <c r="BQ94" s="288">
        <f t="shared" si="119"/>
        <v>0</v>
      </c>
      <c r="BR94" s="288">
        <f t="shared" si="119"/>
        <v>0</v>
      </c>
      <c r="BS94" s="288">
        <f t="shared" si="119"/>
        <v>0</v>
      </c>
      <c r="BT94" s="288">
        <f t="shared" si="119"/>
        <v>0</v>
      </c>
      <c r="BU94" s="288">
        <f t="shared" si="119"/>
        <v>0</v>
      </c>
      <c r="BV94" s="288">
        <f t="shared" si="119"/>
        <v>0</v>
      </c>
      <c r="BW94" s="288">
        <f t="shared" si="119"/>
        <v>0</v>
      </c>
      <c r="BX94" s="288">
        <f t="shared" si="119"/>
        <v>0</v>
      </c>
      <c r="BY94" s="288">
        <f t="shared" si="119"/>
        <v>0</v>
      </c>
      <c r="BZ94" s="288">
        <f t="shared" si="119"/>
        <v>0</v>
      </c>
      <c r="CA94" s="288">
        <f t="shared" si="119"/>
        <v>0</v>
      </c>
      <c r="CB94" s="288">
        <f t="shared" si="119"/>
        <v>0</v>
      </c>
      <c r="CC94" s="288">
        <f t="shared" si="119"/>
        <v>0</v>
      </c>
      <c r="CD94" s="288">
        <f t="shared" si="119"/>
        <v>0</v>
      </c>
      <c r="CE94" s="288">
        <f t="shared" si="119"/>
        <v>0</v>
      </c>
      <c r="CF94" s="288">
        <f t="shared" si="119"/>
        <v>0</v>
      </c>
      <c r="CG94" s="288">
        <f t="shared" si="119"/>
        <v>0</v>
      </c>
      <c r="CH94" s="288">
        <f t="shared" si="119"/>
        <v>0</v>
      </c>
      <c r="CI94" s="288">
        <f t="shared" si="119"/>
        <v>0</v>
      </c>
      <c r="CJ94" s="288">
        <f t="shared" si="119"/>
        <v>0</v>
      </c>
      <c r="CK94" s="288">
        <f t="shared" si="119"/>
        <v>0</v>
      </c>
      <c r="CL94" s="288">
        <f t="shared" si="119"/>
        <v>0</v>
      </c>
      <c r="CM94" s="288">
        <f t="shared" si="119"/>
        <v>0</v>
      </c>
      <c r="CN94" s="288">
        <f t="shared" si="119"/>
        <v>0</v>
      </c>
      <c r="CO94" s="288">
        <f t="shared" si="119"/>
        <v>0</v>
      </c>
      <c r="CP94" s="288">
        <f t="shared" si="119"/>
        <v>0</v>
      </c>
      <c r="CQ94" s="288">
        <f t="shared" si="119"/>
        <v>0</v>
      </c>
      <c r="CR94" s="288">
        <f t="shared" si="119"/>
        <v>0</v>
      </c>
      <c r="CS94" s="288">
        <f t="shared" si="119"/>
        <v>0</v>
      </c>
      <c r="CT94" s="288">
        <f t="shared" ref="CT94:DY94" si="120">SUM(CT95:CT107)</f>
        <v>0</v>
      </c>
      <c r="CU94" s="288">
        <f t="shared" si="120"/>
        <v>0</v>
      </c>
      <c r="CV94" s="288">
        <f t="shared" si="120"/>
        <v>0</v>
      </c>
      <c r="CW94" s="288">
        <f t="shared" si="120"/>
        <v>0</v>
      </c>
      <c r="CX94" s="288">
        <f t="shared" si="120"/>
        <v>0</v>
      </c>
      <c r="CY94" s="288">
        <f t="shared" si="120"/>
        <v>0</v>
      </c>
      <c r="CZ94" s="288">
        <f t="shared" si="120"/>
        <v>0</v>
      </c>
      <c r="DA94" s="288">
        <f t="shared" si="120"/>
        <v>0</v>
      </c>
      <c r="DB94" s="288">
        <f t="shared" si="120"/>
        <v>0</v>
      </c>
      <c r="DC94" s="288">
        <f t="shared" si="120"/>
        <v>0</v>
      </c>
      <c r="DD94" s="288">
        <f t="shared" si="120"/>
        <v>0</v>
      </c>
      <c r="DE94" s="288">
        <f t="shared" si="120"/>
        <v>0</v>
      </c>
      <c r="DF94" s="288">
        <f t="shared" si="120"/>
        <v>0</v>
      </c>
      <c r="DG94" s="288">
        <f t="shared" si="120"/>
        <v>0</v>
      </c>
      <c r="DH94" s="288">
        <f t="shared" si="120"/>
        <v>0</v>
      </c>
      <c r="DI94" s="288">
        <f t="shared" si="120"/>
        <v>0</v>
      </c>
      <c r="DJ94" s="288">
        <f t="shared" si="120"/>
        <v>0</v>
      </c>
      <c r="DK94" s="288">
        <f t="shared" si="120"/>
        <v>0</v>
      </c>
      <c r="DL94" s="288">
        <f t="shared" si="120"/>
        <v>0</v>
      </c>
      <c r="DM94" s="288">
        <f t="shared" si="120"/>
        <v>0</v>
      </c>
      <c r="DN94" s="288">
        <f t="shared" si="120"/>
        <v>0</v>
      </c>
      <c r="DO94" s="288">
        <f t="shared" si="120"/>
        <v>0</v>
      </c>
      <c r="DP94" s="288">
        <f t="shared" si="120"/>
        <v>0</v>
      </c>
      <c r="DQ94" s="288">
        <f t="shared" si="120"/>
        <v>0</v>
      </c>
      <c r="DR94" s="288">
        <f t="shared" si="120"/>
        <v>0</v>
      </c>
      <c r="DS94" s="288">
        <f t="shared" si="120"/>
        <v>0</v>
      </c>
      <c r="DT94" s="288">
        <f t="shared" si="120"/>
        <v>0</v>
      </c>
      <c r="DU94" s="288">
        <f t="shared" si="120"/>
        <v>0</v>
      </c>
      <c r="DV94" s="288">
        <f t="shared" si="120"/>
        <v>0</v>
      </c>
      <c r="DW94" s="288">
        <f t="shared" si="120"/>
        <v>0</v>
      </c>
      <c r="DX94" s="288">
        <f t="shared" si="120"/>
        <v>0</v>
      </c>
      <c r="DY94" s="288">
        <f t="shared" si="120"/>
        <v>0</v>
      </c>
      <c r="DZ94" s="288">
        <f t="shared" ref="DZ94:FE94" si="121">SUM(DZ95:DZ107)</f>
        <v>0</v>
      </c>
      <c r="EA94" s="498">
        <f t="shared" si="121"/>
        <v>0</v>
      </c>
      <c r="EB94" s="166" t="s">
        <v>98</v>
      </c>
    </row>
    <row r="95" spans="1:132" s="500" customFormat="1" ht="38.25" hidden="1" x14ac:dyDescent="0.2">
      <c r="A95" s="309" t="s">
        <v>236</v>
      </c>
      <c r="B95" s="186" t="s">
        <v>237</v>
      </c>
      <c r="C95" s="365" t="s">
        <v>238</v>
      </c>
      <c r="D95" s="294"/>
      <c r="E95" s="294"/>
      <c r="F95" s="294"/>
      <c r="G95" s="294"/>
      <c r="H95" s="294"/>
      <c r="I95" s="294"/>
      <c r="J95" s="294"/>
      <c r="K95" s="294"/>
      <c r="L95" s="294"/>
      <c r="M95" s="294"/>
      <c r="N95" s="294"/>
      <c r="O95" s="294"/>
      <c r="P95" s="294"/>
      <c r="Q95" s="294"/>
      <c r="R95" s="294"/>
      <c r="S95" s="294"/>
      <c r="T95" s="294"/>
      <c r="U95" s="294"/>
      <c r="V95" s="294"/>
      <c r="W95" s="294"/>
      <c r="X95" s="294"/>
      <c r="Y95" s="294"/>
      <c r="Z95" s="294"/>
      <c r="AA95" s="294"/>
      <c r="AB95" s="294"/>
      <c r="AC95" s="294"/>
      <c r="AD95" s="294"/>
      <c r="AE95" s="294"/>
      <c r="AF95" s="294"/>
      <c r="AG95" s="294"/>
      <c r="AH95" s="294"/>
      <c r="AI95" s="294"/>
      <c r="AJ95" s="294"/>
      <c r="AK95" s="294"/>
      <c r="AL95" s="294"/>
      <c r="AM95" s="294"/>
      <c r="AN95" s="294"/>
      <c r="AO95" s="294"/>
      <c r="AP95" s="294"/>
      <c r="AQ95" s="294"/>
      <c r="AR95" s="294"/>
      <c r="AS95" s="294"/>
      <c r="AT95" s="294"/>
      <c r="AU95" s="294"/>
      <c r="AV95" s="280"/>
      <c r="AW95" s="280"/>
      <c r="AX95" s="280"/>
      <c r="AY95" s="280"/>
      <c r="AZ95" s="280"/>
      <c r="BA95" s="280"/>
      <c r="BB95" s="280"/>
      <c r="BC95" s="294"/>
      <c r="BD95" s="294"/>
      <c r="BE95" s="294"/>
      <c r="BF95" s="294"/>
      <c r="BG95" s="294"/>
      <c r="BH95" s="294"/>
      <c r="BI95" s="294"/>
      <c r="BJ95" s="280"/>
      <c r="BK95" s="280"/>
      <c r="BL95" s="280"/>
      <c r="BM95" s="280"/>
      <c r="BN95" s="280"/>
      <c r="BO95" s="280"/>
      <c r="BP95" s="280"/>
      <c r="BQ95" s="294"/>
      <c r="BR95" s="294"/>
      <c r="BS95" s="294"/>
      <c r="BT95" s="294"/>
      <c r="BU95" s="294"/>
      <c r="BV95" s="294"/>
      <c r="BW95" s="294"/>
      <c r="BX95" s="280"/>
      <c r="BY95" s="280"/>
      <c r="BZ95" s="280"/>
      <c r="CA95" s="280"/>
      <c r="CB95" s="280"/>
      <c r="CC95" s="280"/>
      <c r="CD95" s="280"/>
      <c r="CE95" s="280"/>
      <c r="CF95" s="280"/>
      <c r="CG95" s="280"/>
      <c r="CH95" s="280"/>
      <c r="CI95" s="280"/>
      <c r="CJ95" s="280"/>
      <c r="CK95" s="280"/>
      <c r="CL95" s="280"/>
      <c r="CM95" s="280"/>
      <c r="CN95" s="280"/>
      <c r="CO95" s="280"/>
      <c r="CP95" s="280"/>
      <c r="CQ95" s="280"/>
      <c r="CR95" s="280"/>
      <c r="CS95" s="280"/>
      <c r="CT95" s="280"/>
      <c r="CU95" s="280"/>
      <c r="CV95" s="280"/>
      <c r="CW95" s="280"/>
      <c r="CX95" s="280"/>
      <c r="CY95" s="280"/>
      <c r="CZ95" s="280"/>
      <c r="DA95" s="280"/>
      <c r="DB95" s="280"/>
      <c r="DC95" s="280"/>
      <c r="DD95" s="280"/>
      <c r="DE95" s="280"/>
      <c r="DF95" s="280"/>
      <c r="DG95" s="280"/>
      <c r="DH95" s="280"/>
      <c r="DI95" s="280"/>
      <c r="DJ95" s="280"/>
      <c r="DK95" s="280"/>
      <c r="DL95" s="280"/>
      <c r="DM95" s="280"/>
      <c r="DN95" s="280">
        <f t="shared" ref="DN95:DN108" si="122">T95+AH95+AV95+BJ95+BX95+CL95+CZ95</f>
        <v>0</v>
      </c>
      <c r="DO95" s="280">
        <f t="shared" ref="DO95:DO108" si="123">U95+AI95+AW95+BK95+BY95+CM95+DA95</f>
        <v>0</v>
      </c>
      <c r="DP95" s="280">
        <f t="shared" ref="DP95:DP108" si="124">V95+AJ95+AX95+BL95+BZ95+CN95+DB95</f>
        <v>0</v>
      </c>
      <c r="DQ95" s="280">
        <f t="shared" ref="DQ95:DQ108" si="125">W95+AK95+AY95+BM95+CA95+CO95+DC95</f>
        <v>0</v>
      </c>
      <c r="DR95" s="280">
        <f t="shared" ref="DR95:DR108" si="126">X95+AL95+AZ95+BN95+CB95+CP95+DD95</f>
        <v>0</v>
      </c>
      <c r="DS95" s="280">
        <f t="shared" ref="DS95:DS108" si="127">Y95+AM95+BA95+BO95+CC95+CQ95+DE95</f>
        <v>0</v>
      </c>
      <c r="DT95" s="280">
        <f t="shared" ref="DT95:DT108" si="128">Z95+AN95+BB95+BP95+CD95+CR95+DF95</f>
        <v>0</v>
      </c>
      <c r="DU95" s="280">
        <v>0</v>
      </c>
      <c r="DV95" s="280">
        <v>0</v>
      </c>
      <c r="DW95" s="280">
        <v>0</v>
      </c>
      <c r="DX95" s="280">
        <v>0</v>
      </c>
      <c r="DY95" s="280">
        <v>0</v>
      </c>
      <c r="DZ95" s="280">
        <v>0</v>
      </c>
      <c r="EA95" s="496">
        <v>0</v>
      </c>
      <c r="EB95" s="181" t="s">
        <v>98</v>
      </c>
    </row>
    <row r="96" spans="1:132" s="500" customFormat="1" ht="38.25" hidden="1" x14ac:dyDescent="0.2">
      <c r="A96" s="309" t="s">
        <v>236</v>
      </c>
      <c r="B96" s="186" t="s">
        <v>239</v>
      </c>
      <c r="C96" s="365" t="s">
        <v>240</v>
      </c>
      <c r="D96" s="294"/>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294"/>
      <c r="AE96" s="294"/>
      <c r="AF96" s="294"/>
      <c r="AG96" s="294"/>
      <c r="AH96" s="294"/>
      <c r="AI96" s="294"/>
      <c r="AJ96" s="294"/>
      <c r="AK96" s="294"/>
      <c r="AL96" s="294"/>
      <c r="AM96" s="294"/>
      <c r="AN96" s="294"/>
      <c r="AO96" s="294"/>
      <c r="AP96" s="294"/>
      <c r="AQ96" s="294"/>
      <c r="AR96" s="294"/>
      <c r="AS96" s="294"/>
      <c r="AT96" s="294"/>
      <c r="AU96" s="294"/>
      <c r="AV96" s="280"/>
      <c r="AW96" s="280"/>
      <c r="AX96" s="280"/>
      <c r="AY96" s="280"/>
      <c r="AZ96" s="280"/>
      <c r="BA96" s="280"/>
      <c r="BB96" s="280"/>
      <c r="BC96" s="294"/>
      <c r="BD96" s="294"/>
      <c r="BE96" s="294"/>
      <c r="BF96" s="294"/>
      <c r="BG96" s="294"/>
      <c r="BH96" s="294"/>
      <c r="BI96" s="294"/>
      <c r="BJ96" s="280"/>
      <c r="BK96" s="280"/>
      <c r="BL96" s="280"/>
      <c r="BM96" s="280"/>
      <c r="BN96" s="280"/>
      <c r="BO96" s="280"/>
      <c r="BP96" s="280"/>
      <c r="BQ96" s="294"/>
      <c r="BR96" s="294"/>
      <c r="BS96" s="294"/>
      <c r="BT96" s="294"/>
      <c r="BU96" s="294"/>
      <c r="BV96" s="294"/>
      <c r="BW96" s="294"/>
      <c r="BX96" s="280"/>
      <c r="BY96" s="280"/>
      <c r="BZ96" s="280"/>
      <c r="CA96" s="280"/>
      <c r="CB96" s="280"/>
      <c r="CC96" s="280"/>
      <c r="CD96" s="280"/>
      <c r="CE96" s="280"/>
      <c r="CF96" s="280"/>
      <c r="CG96" s="280"/>
      <c r="CH96" s="280"/>
      <c r="CI96" s="280"/>
      <c r="CJ96" s="280"/>
      <c r="CK96" s="280"/>
      <c r="CL96" s="280"/>
      <c r="CM96" s="280"/>
      <c r="CN96" s="280"/>
      <c r="CO96" s="280"/>
      <c r="CP96" s="280"/>
      <c r="CQ96" s="280"/>
      <c r="CR96" s="280"/>
      <c r="CS96" s="280"/>
      <c r="CT96" s="280"/>
      <c r="CU96" s="280"/>
      <c r="CV96" s="280"/>
      <c r="CW96" s="280"/>
      <c r="CX96" s="280"/>
      <c r="CY96" s="280"/>
      <c r="CZ96" s="280"/>
      <c r="DA96" s="280"/>
      <c r="DB96" s="280"/>
      <c r="DC96" s="280"/>
      <c r="DD96" s="280"/>
      <c r="DE96" s="280"/>
      <c r="DF96" s="280"/>
      <c r="DG96" s="280"/>
      <c r="DH96" s="280"/>
      <c r="DI96" s="280"/>
      <c r="DJ96" s="280"/>
      <c r="DK96" s="280"/>
      <c r="DL96" s="280"/>
      <c r="DM96" s="280"/>
      <c r="DN96" s="280">
        <f t="shared" si="122"/>
        <v>0</v>
      </c>
      <c r="DO96" s="280">
        <f t="shared" si="123"/>
        <v>0</v>
      </c>
      <c r="DP96" s="280">
        <f t="shared" si="124"/>
        <v>0</v>
      </c>
      <c r="DQ96" s="280">
        <f t="shared" si="125"/>
        <v>0</v>
      </c>
      <c r="DR96" s="280">
        <f t="shared" si="126"/>
        <v>0</v>
      </c>
      <c r="DS96" s="280">
        <f t="shared" si="127"/>
        <v>0</v>
      </c>
      <c r="DT96" s="280">
        <f t="shared" si="128"/>
        <v>0</v>
      </c>
      <c r="DU96" s="280">
        <v>0</v>
      </c>
      <c r="DV96" s="280">
        <v>0</v>
      </c>
      <c r="DW96" s="280">
        <v>0</v>
      </c>
      <c r="DX96" s="280">
        <v>0</v>
      </c>
      <c r="DY96" s="280">
        <v>0</v>
      </c>
      <c r="DZ96" s="280">
        <v>0</v>
      </c>
      <c r="EA96" s="496">
        <v>0</v>
      </c>
      <c r="EB96" s="181" t="s">
        <v>98</v>
      </c>
    </row>
    <row r="97" spans="1:133" s="500" customFormat="1" ht="51" hidden="1" x14ac:dyDescent="0.2">
      <c r="A97" s="309" t="s">
        <v>236</v>
      </c>
      <c r="B97" s="186" t="s">
        <v>241</v>
      </c>
      <c r="C97" s="365" t="s">
        <v>242</v>
      </c>
      <c r="D97" s="294"/>
      <c r="E97" s="294"/>
      <c r="F97" s="294"/>
      <c r="G97" s="294"/>
      <c r="H97" s="294"/>
      <c r="I97" s="294"/>
      <c r="J97" s="294"/>
      <c r="K97" s="294"/>
      <c r="L97" s="294"/>
      <c r="M97" s="294"/>
      <c r="N97" s="294"/>
      <c r="O97" s="294"/>
      <c r="P97" s="294"/>
      <c r="Q97" s="294"/>
      <c r="R97" s="294"/>
      <c r="S97" s="294"/>
      <c r="T97" s="294"/>
      <c r="U97" s="294"/>
      <c r="V97" s="294"/>
      <c r="W97" s="294"/>
      <c r="X97" s="294"/>
      <c r="Y97" s="294"/>
      <c r="Z97" s="294"/>
      <c r="AA97" s="294"/>
      <c r="AB97" s="294"/>
      <c r="AC97" s="294"/>
      <c r="AD97" s="294"/>
      <c r="AE97" s="294"/>
      <c r="AF97" s="294"/>
      <c r="AG97" s="294"/>
      <c r="AH97" s="294"/>
      <c r="AI97" s="294"/>
      <c r="AJ97" s="294"/>
      <c r="AK97" s="294"/>
      <c r="AL97" s="294"/>
      <c r="AM97" s="294"/>
      <c r="AN97" s="294"/>
      <c r="AO97" s="294"/>
      <c r="AP97" s="294"/>
      <c r="AQ97" s="294"/>
      <c r="AR97" s="294"/>
      <c r="AS97" s="294"/>
      <c r="AT97" s="294"/>
      <c r="AU97" s="294"/>
      <c r="AV97" s="280"/>
      <c r="AW97" s="280"/>
      <c r="AX97" s="280"/>
      <c r="AY97" s="280"/>
      <c r="AZ97" s="280"/>
      <c r="BA97" s="280"/>
      <c r="BB97" s="280"/>
      <c r="BC97" s="294"/>
      <c r="BD97" s="294"/>
      <c r="BE97" s="294"/>
      <c r="BF97" s="294"/>
      <c r="BG97" s="294"/>
      <c r="BH97" s="294"/>
      <c r="BI97" s="294"/>
      <c r="BJ97" s="280"/>
      <c r="BK97" s="280"/>
      <c r="BL97" s="280"/>
      <c r="BM97" s="280"/>
      <c r="BN97" s="280"/>
      <c r="BO97" s="280"/>
      <c r="BP97" s="280"/>
      <c r="BQ97" s="294"/>
      <c r="BR97" s="294"/>
      <c r="BS97" s="294"/>
      <c r="BT97" s="294"/>
      <c r="BU97" s="294"/>
      <c r="BV97" s="294"/>
      <c r="BW97" s="294"/>
      <c r="BX97" s="280"/>
      <c r="BY97" s="280"/>
      <c r="BZ97" s="280"/>
      <c r="CA97" s="280"/>
      <c r="CB97" s="280"/>
      <c r="CC97" s="280"/>
      <c r="CD97" s="280"/>
      <c r="CE97" s="280"/>
      <c r="CF97" s="280"/>
      <c r="CG97" s="280"/>
      <c r="CH97" s="280"/>
      <c r="CI97" s="280"/>
      <c r="CJ97" s="280"/>
      <c r="CK97" s="280"/>
      <c r="CL97" s="280"/>
      <c r="CM97" s="280"/>
      <c r="CN97" s="280"/>
      <c r="CO97" s="280"/>
      <c r="CP97" s="280"/>
      <c r="CQ97" s="280"/>
      <c r="CR97" s="280"/>
      <c r="CS97" s="280"/>
      <c r="CT97" s="280"/>
      <c r="CU97" s="280"/>
      <c r="CV97" s="280"/>
      <c r="CW97" s="280"/>
      <c r="CX97" s="280"/>
      <c r="CY97" s="280"/>
      <c r="CZ97" s="280"/>
      <c r="DA97" s="280"/>
      <c r="DB97" s="280"/>
      <c r="DC97" s="280"/>
      <c r="DD97" s="280"/>
      <c r="DE97" s="280"/>
      <c r="DF97" s="280"/>
      <c r="DG97" s="280"/>
      <c r="DH97" s="280"/>
      <c r="DI97" s="280"/>
      <c r="DJ97" s="280"/>
      <c r="DK97" s="280"/>
      <c r="DL97" s="280"/>
      <c r="DM97" s="280"/>
      <c r="DN97" s="280">
        <f t="shared" si="122"/>
        <v>0</v>
      </c>
      <c r="DO97" s="280">
        <f t="shared" si="123"/>
        <v>0</v>
      </c>
      <c r="DP97" s="280">
        <f t="shared" si="124"/>
        <v>0</v>
      </c>
      <c r="DQ97" s="280">
        <f t="shared" si="125"/>
        <v>0</v>
      </c>
      <c r="DR97" s="280">
        <f t="shared" si="126"/>
        <v>0</v>
      </c>
      <c r="DS97" s="280">
        <f t="shared" si="127"/>
        <v>0</v>
      </c>
      <c r="DT97" s="280">
        <f t="shared" si="128"/>
        <v>0</v>
      </c>
      <c r="DU97" s="280">
        <v>0</v>
      </c>
      <c r="DV97" s="280">
        <v>0</v>
      </c>
      <c r="DW97" s="280">
        <v>0</v>
      </c>
      <c r="DX97" s="280">
        <v>0</v>
      </c>
      <c r="DY97" s="280">
        <v>0</v>
      </c>
      <c r="DZ97" s="280">
        <v>0</v>
      </c>
      <c r="EA97" s="496">
        <v>0</v>
      </c>
      <c r="EB97" s="181" t="s">
        <v>98</v>
      </c>
    </row>
    <row r="98" spans="1:133" s="500" customFormat="1" ht="63.75" hidden="1" x14ac:dyDescent="0.2">
      <c r="A98" s="309" t="s">
        <v>236</v>
      </c>
      <c r="B98" s="186" t="s">
        <v>243</v>
      </c>
      <c r="C98" s="365" t="s">
        <v>244</v>
      </c>
      <c r="D98" s="294"/>
      <c r="E98" s="294"/>
      <c r="F98" s="294"/>
      <c r="G98" s="294"/>
      <c r="H98" s="294"/>
      <c r="I98" s="294"/>
      <c r="J98" s="294"/>
      <c r="K98" s="294"/>
      <c r="L98" s="294"/>
      <c r="M98" s="294"/>
      <c r="N98" s="294"/>
      <c r="O98" s="294"/>
      <c r="P98" s="294"/>
      <c r="Q98" s="294"/>
      <c r="R98" s="294"/>
      <c r="S98" s="294"/>
      <c r="T98" s="294"/>
      <c r="U98" s="294"/>
      <c r="V98" s="294"/>
      <c r="W98" s="294"/>
      <c r="X98" s="294"/>
      <c r="Y98" s="294"/>
      <c r="Z98" s="294"/>
      <c r="AA98" s="294"/>
      <c r="AB98" s="294"/>
      <c r="AC98" s="294"/>
      <c r="AD98" s="294"/>
      <c r="AE98" s="294"/>
      <c r="AF98" s="294"/>
      <c r="AG98" s="294"/>
      <c r="AH98" s="294"/>
      <c r="AI98" s="294"/>
      <c r="AJ98" s="294"/>
      <c r="AK98" s="294"/>
      <c r="AL98" s="294"/>
      <c r="AM98" s="294"/>
      <c r="AN98" s="294"/>
      <c r="AO98" s="294"/>
      <c r="AP98" s="294"/>
      <c r="AQ98" s="294"/>
      <c r="AR98" s="294"/>
      <c r="AS98" s="294"/>
      <c r="AT98" s="294"/>
      <c r="AU98" s="294"/>
      <c r="AV98" s="280"/>
      <c r="AW98" s="280"/>
      <c r="AX98" s="280"/>
      <c r="AY98" s="280"/>
      <c r="AZ98" s="280"/>
      <c r="BA98" s="280"/>
      <c r="BB98" s="280"/>
      <c r="BC98" s="294"/>
      <c r="BD98" s="294"/>
      <c r="BE98" s="294"/>
      <c r="BF98" s="294"/>
      <c r="BG98" s="294"/>
      <c r="BH98" s="294"/>
      <c r="BI98" s="294"/>
      <c r="BJ98" s="280"/>
      <c r="BK98" s="280"/>
      <c r="BL98" s="280"/>
      <c r="BM98" s="280"/>
      <c r="BN98" s="280"/>
      <c r="BO98" s="280"/>
      <c r="BP98" s="280"/>
      <c r="BQ98" s="294"/>
      <c r="BR98" s="294"/>
      <c r="BS98" s="294"/>
      <c r="BT98" s="294"/>
      <c r="BU98" s="294"/>
      <c r="BV98" s="294"/>
      <c r="BW98" s="294"/>
      <c r="BX98" s="280"/>
      <c r="BY98" s="280"/>
      <c r="BZ98" s="280"/>
      <c r="CA98" s="280"/>
      <c r="CB98" s="280"/>
      <c r="CC98" s="280"/>
      <c r="CD98" s="280"/>
      <c r="CE98" s="280"/>
      <c r="CF98" s="280"/>
      <c r="CG98" s="280"/>
      <c r="CH98" s="280"/>
      <c r="CI98" s="280"/>
      <c r="CJ98" s="280"/>
      <c r="CK98" s="280"/>
      <c r="CL98" s="280"/>
      <c r="CM98" s="280"/>
      <c r="CN98" s="280"/>
      <c r="CO98" s="280"/>
      <c r="CP98" s="280"/>
      <c r="CQ98" s="280"/>
      <c r="CR98" s="280"/>
      <c r="CS98" s="280"/>
      <c r="CT98" s="280"/>
      <c r="CU98" s="280"/>
      <c r="CV98" s="280"/>
      <c r="CW98" s="280"/>
      <c r="CX98" s="280"/>
      <c r="CY98" s="280"/>
      <c r="CZ98" s="280"/>
      <c r="DA98" s="280"/>
      <c r="DB98" s="280"/>
      <c r="DC98" s="280"/>
      <c r="DD98" s="280"/>
      <c r="DE98" s="280"/>
      <c r="DF98" s="280"/>
      <c r="DG98" s="280"/>
      <c r="DH98" s="280"/>
      <c r="DI98" s="280"/>
      <c r="DJ98" s="280"/>
      <c r="DK98" s="280"/>
      <c r="DL98" s="280"/>
      <c r="DM98" s="280"/>
      <c r="DN98" s="280">
        <f t="shared" si="122"/>
        <v>0</v>
      </c>
      <c r="DO98" s="280">
        <f t="shared" si="123"/>
        <v>0</v>
      </c>
      <c r="DP98" s="280">
        <f t="shared" si="124"/>
        <v>0</v>
      </c>
      <c r="DQ98" s="280">
        <f t="shared" si="125"/>
        <v>0</v>
      </c>
      <c r="DR98" s="280">
        <f t="shared" si="126"/>
        <v>0</v>
      </c>
      <c r="DS98" s="280">
        <f t="shared" si="127"/>
        <v>0</v>
      </c>
      <c r="DT98" s="280">
        <f t="shared" si="128"/>
        <v>0</v>
      </c>
      <c r="DU98" s="280">
        <v>0</v>
      </c>
      <c r="DV98" s="280">
        <v>0</v>
      </c>
      <c r="DW98" s="280">
        <v>0</v>
      </c>
      <c r="DX98" s="280">
        <v>0</v>
      </c>
      <c r="DY98" s="280">
        <v>0</v>
      </c>
      <c r="DZ98" s="280">
        <v>0</v>
      </c>
      <c r="EA98" s="496">
        <v>0</v>
      </c>
      <c r="EB98" s="181" t="s">
        <v>98</v>
      </c>
    </row>
    <row r="99" spans="1:133" s="500" customFormat="1" ht="63.75" hidden="1" x14ac:dyDescent="0.2">
      <c r="A99" s="309" t="s">
        <v>236</v>
      </c>
      <c r="B99" s="186" t="s">
        <v>245</v>
      </c>
      <c r="C99" s="365" t="s">
        <v>246</v>
      </c>
      <c r="D99" s="294"/>
      <c r="E99" s="294"/>
      <c r="F99" s="294"/>
      <c r="G99" s="294"/>
      <c r="H99" s="294"/>
      <c r="I99" s="294"/>
      <c r="J99" s="294"/>
      <c r="K99" s="294"/>
      <c r="L99" s="294"/>
      <c r="M99" s="294"/>
      <c r="N99" s="294"/>
      <c r="O99" s="294"/>
      <c r="P99" s="294"/>
      <c r="Q99" s="294"/>
      <c r="R99" s="294"/>
      <c r="S99" s="294"/>
      <c r="T99" s="294"/>
      <c r="U99" s="294"/>
      <c r="V99" s="294"/>
      <c r="W99" s="294"/>
      <c r="X99" s="294"/>
      <c r="Y99" s="294"/>
      <c r="Z99" s="294"/>
      <c r="AA99" s="294"/>
      <c r="AB99" s="294"/>
      <c r="AC99" s="294"/>
      <c r="AD99" s="294"/>
      <c r="AE99" s="294"/>
      <c r="AF99" s="294"/>
      <c r="AG99" s="294"/>
      <c r="AH99" s="294"/>
      <c r="AI99" s="294"/>
      <c r="AJ99" s="294"/>
      <c r="AK99" s="294"/>
      <c r="AL99" s="294"/>
      <c r="AM99" s="294"/>
      <c r="AN99" s="294"/>
      <c r="AO99" s="294"/>
      <c r="AP99" s="294"/>
      <c r="AQ99" s="294"/>
      <c r="AR99" s="294"/>
      <c r="AS99" s="294"/>
      <c r="AT99" s="294"/>
      <c r="AU99" s="294"/>
      <c r="AV99" s="280"/>
      <c r="AW99" s="280"/>
      <c r="AX99" s="280"/>
      <c r="AY99" s="280"/>
      <c r="AZ99" s="280"/>
      <c r="BA99" s="280"/>
      <c r="BB99" s="280"/>
      <c r="BC99" s="294"/>
      <c r="BD99" s="294"/>
      <c r="BE99" s="294"/>
      <c r="BF99" s="294"/>
      <c r="BG99" s="294"/>
      <c r="BH99" s="294"/>
      <c r="BI99" s="294"/>
      <c r="BJ99" s="280"/>
      <c r="BK99" s="280"/>
      <c r="BL99" s="280"/>
      <c r="BM99" s="280"/>
      <c r="BN99" s="280"/>
      <c r="BO99" s="280"/>
      <c r="BP99" s="280"/>
      <c r="BQ99" s="294"/>
      <c r="BR99" s="294"/>
      <c r="BS99" s="294"/>
      <c r="BT99" s="294"/>
      <c r="BU99" s="294"/>
      <c r="BV99" s="294"/>
      <c r="BW99" s="294"/>
      <c r="BX99" s="280"/>
      <c r="BY99" s="280"/>
      <c r="BZ99" s="280"/>
      <c r="CA99" s="280"/>
      <c r="CB99" s="280"/>
      <c r="CC99" s="280"/>
      <c r="CD99" s="280"/>
      <c r="CE99" s="280"/>
      <c r="CF99" s="280"/>
      <c r="CG99" s="280"/>
      <c r="CH99" s="280"/>
      <c r="CI99" s="280"/>
      <c r="CJ99" s="280"/>
      <c r="CK99" s="280"/>
      <c r="CL99" s="280"/>
      <c r="CM99" s="280"/>
      <c r="CN99" s="280"/>
      <c r="CO99" s="280"/>
      <c r="CP99" s="280"/>
      <c r="CQ99" s="280"/>
      <c r="CR99" s="280"/>
      <c r="CS99" s="280"/>
      <c r="CT99" s="280"/>
      <c r="CU99" s="280"/>
      <c r="CV99" s="280"/>
      <c r="CW99" s="280"/>
      <c r="CX99" s="280"/>
      <c r="CY99" s="280"/>
      <c r="CZ99" s="280"/>
      <c r="DA99" s="280"/>
      <c r="DB99" s="280"/>
      <c r="DC99" s="280"/>
      <c r="DD99" s="280"/>
      <c r="DE99" s="280"/>
      <c r="DF99" s="280"/>
      <c r="DG99" s="280"/>
      <c r="DH99" s="280"/>
      <c r="DI99" s="280"/>
      <c r="DJ99" s="280"/>
      <c r="DK99" s="280"/>
      <c r="DL99" s="280"/>
      <c r="DM99" s="280"/>
      <c r="DN99" s="280">
        <f t="shared" si="122"/>
        <v>0</v>
      </c>
      <c r="DO99" s="280">
        <f t="shared" si="123"/>
        <v>0</v>
      </c>
      <c r="DP99" s="280">
        <f t="shared" si="124"/>
        <v>0</v>
      </c>
      <c r="DQ99" s="280">
        <f t="shared" si="125"/>
        <v>0</v>
      </c>
      <c r="DR99" s="280">
        <f t="shared" si="126"/>
        <v>0</v>
      </c>
      <c r="DS99" s="280">
        <f t="shared" si="127"/>
        <v>0</v>
      </c>
      <c r="DT99" s="280">
        <f t="shared" si="128"/>
        <v>0</v>
      </c>
      <c r="DU99" s="280">
        <v>0</v>
      </c>
      <c r="DV99" s="280">
        <v>0</v>
      </c>
      <c r="DW99" s="280">
        <v>0</v>
      </c>
      <c r="DX99" s="280">
        <v>0</v>
      </c>
      <c r="DY99" s="280">
        <v>0</v>
      </c>
      <c r="DZ99" s="280">
        <v>0</v>
      </c>
      <c r="EA99" s="496">
        <v>0</v>
      </c>
      <c r="EB99" s="181" t="s">
        <v>98</v>
      </c>
    </row>
    <row r="100" spans="1:133" s="500" customFormat="1" ht="51" hidden="1" x14ac:dyDescent="0.2">
      <c r="A100" s="309" t="s">
        <v>236</v>
      </c>
      <c r="B100" s="186" t="s">
        <v>247</v>
      </c>
      <c r="C100" s="365" t="s">
        <v>248</v>
      </c>
      <c r="D100" s="294"/>
      <c r="E100" s="294"/>
      <c r="F100" s="294"/>
      <c r="G100" s="294"/>
      <c r="H100" s="294"/>
      <c r="I100" s="294"/>
      <c r="J100" s="294"/>
      <c r="K100" s="294"/>
      <c r="L100" s="294"/>
      <c r="M100" s="294"/>
      <c r="N100" s="294"/>
      <c r="O100" s="294"/>
      <c r="P100" s="294"/>
      <c r="Q100" s="294"/>
      <c r="R100" s="294"/>
      <c r="S100" s="294"/>
      <c r="T100" s="294"/>
      <c r="U100" s="294"/>
      <c r="V100" s="294"/>
      <c r="W100" s="294"/>
      <c r="X100" s="294"/>
      <c r="Y100" s="294"/>
      <c r="Z100" s="294"/>
      <c r="AA100" s="294"/>
      <c r="AB100" s="294"/>
      <c r="AC100" s="294"/>
      <c r="AD100" s="294"/>
      <c r="AE100" s="294"/>
      <c r="AF100" s="294"/>
      <c r="AG100" s="294"/>
      <c r="AH100" s="294"/>
      <c r="AI100" s="294"/>
      <c r="AJ100" s="294"/>
      <c r="AK100" s="294"/>
      <c r="AL100" s="294"/>
      <c r="AM100" s="294"/>
      <c r="AN100" s="294"/>
      <c r="AO100" s="294"/>
      <c r="AP100" s="294"/>
      <c r="AQ100" s="294"/>
      <c r="AR100" s="294"/>
      <c r="AS100" s="294"/>
      <c r="AT100" s="294"/>
      <c r="AU100" s="294"/>
      <c r="AV100" s="280"/>
      <c r="AW100" s="280"/>
      <c r="AX100" s="280"/>
      <c r="AY100" s="280"/>
      <c r="AZ100" s="280"/>
      <c r="BA100" s="280"/>
      <c r="BB100" s="280"/>
      <c r="BC100" s="294"/>
      <c r="BD100" s="294"/>
      <c r="BE100" s="294"/>
      <c r="BF100" s="294"/>
      <c r="BG100" s="294"/>
      <c r="BH100" s="294"/>
      <c r="BI100" s="294"/>
      <c r="BJ100" s="280"/>
      <c r="BK100" s="280"/>
      <c r="BL100" s="280"/>
      <c r="BM100" s="280"/>
      <c r="BN100" s="280"/>
      <c r="BO100" s="280"/>
      <c r="BP100" s="280"/>
      <c r="BQ100" s="294"/>
      <c r="BR100" s="294"/>
      <c r="BS100" s="294"/>
      <c r="BT100" s="294"/>
      <c r="BU100" s="294"/>
      <c r="BV100" s="294"/>
      <c r="BW100" s="294"/>
      <c r="BX100" s="280"/>
      <c r="BY100" s="280"/>
      <c r="BZ100" s="280"/>
      <c r="CA100" s="280"/>
      <c r="CB100" s="280"/>
      <c r="CC100" s="280"/>
      <c r="CD100" s="280"/>
      <c r="CE100" s="280"/>
      <c r="CF100" s="280"/>
      <c r="CG100" s="280"/>
      <c r="CH100" s="280"/>
      <c r="CI100" s="280"/>
      <c r="CJ100" s="280"/>
      <c r="CK100" s="280"/>
      <c r="CL100" s="280"/>
      <c r="CM100" s="280"/>
      <c r="CN100" s="280"/>
      <c r="CO100" s="280"/>
      <c r="CP100" s="280"/>
      <c r="CQ100" s="280"/>
      <c r="CR100" s="280"/>
      <c r="CS100" s="280"/>
      <c r="CT100" s="280"/>
      <c r="CU100" s="280"/>
      <c r="CV100" s="280"/>
      <c r="CW100" s="280"/>
      <c r="CX100" s="280"/>
      <c r="CY100" s="280"/>
      <c r="CZ100" s="280"/>
      <c r="DA100" s="280"/>
      <c r="DB100" s="280"/>
      <c r="DC100" s="280"/>
      <c r="DD100" s="280"/>
      <c r="DE100" s="280"/>
      <c r="DF100" s="280"/>
      <c r="DG100" s="280"/>
      <c r="DH100" s="280"/>
      <c r="DI100" s="280"/>
      <c r="DJ100" s="280"/>
      <c r="DK100" s="280"/>
      <c r="DL100" s="280"/>
      <c r="DM100" s="280"/>
      <c r="DN100" s="280">
        <f t="shared" si="122"/>
        <v>0</v>
      </c>
      <c r="DO100" s="280">
        <f t="shared" si="123"/>
        <v>0</v>
      </c>
      <c r="DP100" s="280">
        <f t="shared" si="124"/>
        <v>0</v>
      </c>
      <c r="DQ100" s="280">
        <f t="shared" si="125"/>
        <v>0</v>
      </c>
      <c r="DR100" s="280">
        <f t="shared" si="126"/>
        <v>0</v>
      </c>
      <c r="DS100" s="280">
        <f t="shared" si="127"/>
        <v>0</v>
      </c>
      <c r="DT100" s="280">
        <f t="shared" si="128"/>
        <v>0</v>
      </c>
      <c r="DU100" s="280">
        <v>0</v>
      </c>
      <c r="DV100" s="280">
        <v>0</v>
      </c>
      <c r="DW100" s="280">
        <v>0</v>
      </c>
      <c r="DX100" s="280">
        <v>0</v>
      </c>
      <c r="DY100" s="280">
        <v>0</v>
      </c>
      <c r="DZ100" s="280">
        <v>0</v>
      </c>
      <c r="EA100" s="496">
        <v>0</v>
      </c>
      <c r="EB100" s="181" t="s">
        <v>98</v>
      </c>
    </row>
    <row r="101" spans="1:133" s="500" customFormat="1" ht="63.75" hidden="1" x14ac:dyDescent="0.2">
      <c r="A101" s="309" t="s">
        <v>236</v>
      </c>
      <c r="B101" s="186" t="s">
        <v>249</v>
      </c>
      <c r="C101" s="365" t="s">
        <v>250</v>
      </c>
      <c r="D101" s="294"/>
      <c r="E101" s="294"/>
      <c r="F101" s="294"/>
      <c r="G101" s="294"/>
      <c r="H101" s="294"/>
      <c r="I101" s="294"/>
      <c r="J101" s="294"/>
      <c r="K101" s="294"/>
      <c r="L101" s="294"/>
      <c r="M101" s="294"/>
      <c r="N101" s="294"/>
      <c r="O101" s="294"/>
      <c r="P101" s="294"/>
      <c r="Q101" s="294"/>
      <c r="R101" s="294"/>
      <c r="S101" s="294"/>
      <c r="T101" s="294"/>
      <c r="U101" s="294"/>
      <c r="V101" s="294"/>
      <c r="W101" s="294"/>
      <c r="X101" s="294"/>
      <c r="Y101" s="294"/>
      <c r="Z101" s="294"/>
      <c r="AA101" s="294"/>
      <c r="AB101" s="294"/>
      <c r="AC101" s="294"/>
      <c r="AD101" s="294"/>
      <c r="AE101" s="294"/>
      <c r="AF101" s="294"/>
      <c r="AG101" s="294"/>
      <c r="AH101" s="294"/>
      <c r="AI101" s="294"/>
      <c r="AJ101" s="294"/>
      <c r="AK101" s="294"/>
      <c r="AL101" s="294"/>
      <c r="AM101" s="294"/>
      <c r="AN101" s="294"/>
      <c r="AO101" s="294"/>
      <c r="AP101" s="294"/>
      <c r="AQ101" s="294"/>
      <c r="AR101" s="294"/>
      <c r="AS101" s="294"/>
      <c r="AT101" s="294"/>
      <c r="AU101" s="294"/>
      <c r="AV101" s="280"/>
      <c r="AW101" s="280"/>
      <c r="AX101" s="280"/>
      <c r="AY101" s="280"/>
      <c r="AZ101" s="280"/>
      <c r="BA101" s="280"/>
      <c r="BB101" s="280"/>
      <c r="BC101" s="294"/>
      <c r="BD101" s="294"/>
      <c r="BE101" s="294"/>
      <c r="BF101" s="294"/>
      <c r="BG101" s="294"/>
      <c r="BH101" s="294"/>
      <c r="BI101" s="294"/>
      <c r="BJ101" s="280"/>
      <c r="BK101" s="280"/>
      <c r="BL101" s="280"/>
      <c r="BM101" s="280"/>
      <c r="BN101" s="280"/>
      <c r="BO101" s="280"/>
      <c r="BP101" s="280"/>
      <c r="BQ101" s="294"/>
      <c r="BR101" s="294"/>
      <c r="BS101" s="294"/>
      <c r="BT101" s="294"/>
      <c r="BU101" s="294"/>
      <c r="BV101" s="294"/>
      <c r="BW101" s="294"/>
      <c r="BX101" s="280"/>
      <c r="BY101" s="280"/>
      <c r="BZ101" s="280"/>
      <c r="CA101" s="280"/>
      <c r="CB101" s="280"/>
      <c r="CC101" s="280"/>
      <c r="CD101" s="280"/>
      <c r="CE101" s="280"/>
      <c r="CF101" s="280"/>
      <c r="CG101" s="280"/>
      <c r="CH101" s="280"/>
      <c r="CI101" s="280"/>
      <c r="CJ101" s="280"/>
      <c r="CK101" s="280"/>
      <c r="CL101" s="280"/>
      <c r="CM101" s="280"/>
      <c r="CN101" s="280"/>
      <c r="CO101" s="280"/>
      <c r="CP101" s="280"/>
      <c r="CQ101" s="280"/>
      <c r="CR101" s="280"/>
      <c r="CS101" s="280"/>
      <c r="CT101" s="280"/>
      <c r="CU101" s="280"/>
      <c r="CV101" s="280"/>
      <c r="CW101" s="280"/>
      <c r="CX101" s="280"/>
      <c r="CY101" s="280"/>
      <c r="CZ101" s="280"/>
      <c r="DA101" s="280"/>
      <c r="DB101" s="280"/>
      <c r="DC101" s="280"/>
      <c r="DD101" s="280"/>
      <c r="DE101" s="280"/>
      <c r="DF101" s="280"/>
      <c r="DG101" s="280"/>
      <c r="DH101" s="280"/>
      <c r="DI101" s="280"/>
      <c r="DJ101" s="280"/>
      <c r="DK101" s="280"/>
      <c r="DL101" s="280"/>
      <c r="DM101" s="280"/>
      <c r="DN101" s="280">
        <f t="shared" si="122"/>
        <v>0</v>
      </c>
      <c r="DO101" s="280">
        <f t="shared" si="123"/>
        <v>0</v>
      </c>
      <c r="DP101" s="280">
        <f t="shared" si="124"/>
        <v>0</v>
      </c>
      <c r="DQ101" s="280">
        <f t="shared" si="125"/>
        <v>0</v>
      </c>
      <c r="DR101" s="280">
        <f t="shared" si="126"/>
        <v>0</v>
      </c>
      <c r="DS101" s="280">
        <f t="shared" si="127"/>
        <v>0</v>
      </c>
      <c r="DT101" s="280">
        <f t="shared" si="128"/>
        <v>0</v>
      </c>
      <c r="DU101" s="280">
        <v>0</v>
      </c>
      <c r="DV101" s="280">
        <v>0</v>
      </c>
      <c r="DW101" s="280">
        <v>0</v>
      </c>
      <c r="DX101" s="280">
        <v>0</v>
      </c>
      <c r="DY101" s="280">
        <v>0</v>
      </c>
      <c r="DZ101" s="280">
        <v>0</v>
      </c>
      <c r="EA101" s="496">
        <v>0</v>
      </c>
      <c r="EB101" s="181" t="s">
        <v>98</v>
      </c>
    </row>
    <row r="102" spans="1:133" s="500" customFormat="1" ht="51" hidden="1" x14ac:dyDescent="0.2">
      <c r="A102" s="309" t="s">
        <v>236</v>
      </c>
      <c r="B102" s="186" t="s">
        <v>251</v>
      </c>
      <c r="C102" s="365" t="s">
        <v>252</v>
      </c>
      <c r="D102" s="294"/>
      <c r="E102" s="294"/>
      <c r="F102" s="294"/>
      <c r="G102" s="294"/>
      <c r="H102" s="294"/>
      <c r="I102" s="294"/>
      <c r="J102" s="294"/>
      <c r="K102" s="294"/>
      <c r="L102" s="294"/>
      <c r="M102" s="294"/>
      <c r="N102" s="294"/>
      <c r="O102" s="294"/>
      <c r="P102" s="294"/>
      <c r="Q102" s="294"/>
      <c r="R102" s="294"/>
      <c r="S102" s="294"/>
      <c r="T102" s="294"/>
      <c r="U102" s="294"/>
      <c r="V102" s="294"/>
      <c r="W102" s="294"/>
      <c r="X102" s="294"/>
      <c r="Y102" s="294"/>
      <c r="Z102" s="294"/>
      <c r="AA102" s="294"/>
      <c r="AB102" s="294"/>
      <c r="AC102" s="294"/>
      <c r="AD102" s="294"/>
      <c r="AE102" s="294"/>
      <c r="AF102" s="294"/>
      <c r="AG102" s="294"/>
      <c r="AH102" s="294"/>
      <c r="AI102" s="294"/>
      <c r="AJ102" s="294"/>
      <c r="AK102" s="294"/>
      <c r="AL102" s="294"/>
      <c r="AM102" s="294"/>
      <c r="AN102" s="294"/>
      <c r="AO102" s="294"/>
      <c r="AP102" s="294"/>
      <c r="AQ102" s="294"/>
      <c r="AR102" s="294"/>
      <c r="AS102" s="294"/>
      <c r="AT102" s="294"/>
      <c r="AU102" s="294"/>
      <c r="AV102" s="280"/>
      <c r="AW102" s="280"/>
      <c r="AX102" s="280"/>
      <c r="AY102" s="280"/>
      <c r="AZ102" s="280"/>
      <c r="BA102" s="280"/>
      <c r="BB102" s="280"/>
      <c r="BC102" s="294"/>
      <c r="BD102" s="294"/>
      <c r="BE102" s="294"/>
      <c r="BF102" s="294"/>
      <c r="BG102" s="294"/>
      <c r="BH102" s="294"/>
      <c r="BI102" s="294"/>
      <c r="BJ102" s="280"/>
      <c r="BK102" s="280"/>
      <c r="BL102" s="280"/>
      <c r="BM102" s="280"/>
      <c r="BN102" s="280"/>
      <c r="BO102" s="280"/>
      <c r="BP102" s="280"/>
      <c r="BQ102" s="294"/>
      <c r="BR102" s="294"/>
      <c r="BS102" s="294"/>
      <c r="BT102" s="294"/>
      <c r="BU102" s="294"/>
      <c r="BV102" s="294"/>
      <c r="BW102" s="294"/>
      <c r="BX102" s="280"/>
      <c r="BY102" s="280"/>
      <c r="BZ102" s="280"/>
      <c r="CA102" s="280"/>
      <c r="CB102" s="280"/>
      <c r="CC102" s="280"/>
      <c r="CD102" s="280"/>
      <c r="CE102" s="280"/>
      <c r="CF102" s="280"/>
      <c r="CG102" s="280"/>
      <c r="CH102" s="280"/>
      <c r="CI102" s="280"/>
      <c r="CJ102" s="280"/>
      <c r="CK102" s="280"/>
      <c r="CL102" s="280"/>
      <c r="CM102" s="280"/>
      <c r="CN102" s="280"/>
      <c r="CO102" s="280"/>
      <c r="CP102" s="280"/>
      <c r="CQ102" s="280"/>
      <c r="CR102" s="280"/>
      <c r="CS102" s="280"/>
      <c r="CT102" s="280"/>
      <c r="CU102" s="280"/>
      <c r="CV102" s="280"/>
      <c r="CW102" s="280"/>
      <c r="CX102" s="280"/>
      <c r="CY102" s="280"/>
      <c r="CZ102" s="280"/>
      <c r="DA102" s="280"/>
      <c r="DB102" s="280"/>
      <c r="DC102" s="280"/>
      <c r="DD102" s="280"/>
      <c r="DE102" s="280"/>
      <c r="DF102" s="280"/>
      <c r="DG102" s="280"/>
      <c r="DH102" s="280"/>
      <c r="DI102" s="280"/>
      <c r="DJ102" s="280"/>
      <c r="DK102" s="280"/>
      <c r="DL102" s="280"/>
      <c r="DM102" s="280"/>
      <c r="DN102" s="280">
        <f t="shared" si="122"/>
        <v>0</v>
      </c>
      <c r="DO102" s="280">
        <f t="shared" si="123"/>
        <v>0</v>
      </c>
      <c r="DP102" s="280">
        <f t="shared" si="124"/>
        <v>0</v>
      </c>
      <c r="DQ102" s="280">
        <f t="shared" si="125"/>
        <v>0</v>
      </c>
      <c r="DR102" s="280">
        <f t="shared" si="126"/>
        <v>0</v>
      </c>
      <c r="DS102" s="280">
        <f t="shared" si="127"/>
        <v>0</v>
      </c>
      <c r="DT102" s="280">
        <f t="shared" si="128"/>
        <v>0</v>
      </c>
      <c r="DU102" s="280">
        <v>0</v>
      </c>
      <c r="DV102" s="280">
        <v>0</v>
      </c>
      <c r="DW102" s="280">
        <v>0</v>
      </c>
      <c r="DX102" s="280">
        <v>0</v>
      </c>
      <c r="DY102" s="280">
        <v>0</v>
      </c>
      <c r="DZ102" s="280">
        <v>0</v>
      </c>
      <c r="EA102" s="496">
        <v>0</v>
      </c>
      <c r="EB102" s="181" t="s">
        <v>98</v>
      </c>
    </row>
    <row r="103" spans="1:133" s="500" customFormat="1" ht="63.75" hidden="1" x14ac:dyDescent="0.2">
      <c r="A103" s="309" t="s">
        <v>236</v>
      </c>
      <c r="B103" s="186" t="s">
        <v>253</v>
      </c>
      <c r="C103" s="365" t="s">
        <v>254</v>
      </c>
      <c r="D103" s="294"/>
      <c r="E103" s="294"/>
      <c r="F103" s="294"/>
      <c r="G103" s="294"/>
      <c r="H103" s="294"/>
      <c r="I103" s="294"/>
      <c r="J103" s="294"/>
      <c r="K103" s="294"/>
      <c r="L103" s="294"/>
      <c r="M103" s="294"/>
      <c r="N103" s="294"/>
      <c r="O103" s="294"/>
      <c r="P103" s="294"/>
      <c r="Q103" s="294"/>
      <c r="R103" s="294"/>
      <c r="S103" s="294"/>
      <c r="T103" s="294"/>
      <c r="U103" s="294"/>
      <c r="V103" s="294"/>
      <c r="W103" s="294"/>
      <c r="X103" s="294"/>
      <c r="Y103" s="294"/>
      <c r="Z103" s="294"/>
      <c r="AA103" s="294"/>
      <c r="AB103" s="294"/>
      <c r="AC103" s="294"/>
      <c r="AD103" s="294"/>
      <c r="AE103" s="294"/>
      <c r="AF103" s="294"/>
      <c r="AG103" s="294"/>
      <c r="AH103" s="294"/>
      <c r="AI103" s="294"/>
      <c r="AJ103" s="294"/>
      <c r="AK103" s="294"/>
      <c r="AL103" s="294"/>
      <c r="AM103" s="294"/>
      <c r="AN103" s="294"/>
      <c r="AO103" s="294"/>
      <c r="AP103" s="294"/>
      <c r="AQ103" s="294"/>
      <c r="AR103" s="294"/>
      <c r="AS103" s="294"/>
      <c r="AT103" s="294"/>
      <c r="AU103" s="294"/>
      <c r="AV103" s="280"/>
      <c r="AW103" s="280"/>
      <c r="AX103" s="280"/>
      <c r="AY103" s="280"/>
      <c r="AZ103" s="280"/>
      <c r="BA103" s="280"/>
      <c r="BB103" s="280"/>
      <c r="BC103" s="294"/>
      <c r="BD103" s="294"/>
      <c r="BE103" s="294"/>
      <c r="BF103" s="294"/>
      <c r="BG103" s="294"/>
      <c r="BH103" s="294"/>
      <c r="BI103" s="294"/>
      <c r="BJ103" s="280"/>
      <c r="BK103" s="280"/>
      <c r="BL103" s="280"/>
      <c r="BM103" s="280"/>
      <c r="BN103" s="280"/>
      <c r="BO103" s="280"/>
      <c r="BP103" s="280"/>
      <c r="BQ103" s="294"/>
      <c r="BR103" s="294"/>
      <c r="BS103" s="294"/>
      <c r="BT103" s="294"/>
      <c r="BU103" s="294"/>
      <c r="BV103" s="294"/>
      <c r="BW103" s="294"/>
      <c r="BX103" s="280"/>
      <c r="BY103" s="280"/>
      <c r="BZ103" s="280"/>
      <c r="CA103" s="280"/>
      <c r="CB103" s="280"/>
      <c r="CC103" s="280"/>
      <c r="CD103" s="280"/>
      <c r="CE103" s="280"/>
      <c r="CF103" s="280"/>
      <c r="CG103" s="280"/>
      <c r="CH103" s="280"/>
      <c r="CI103" s="280"/>
      <c r="CJ103" s="280"/>
      <c r="CK103" s="280"/>
      <c r="CL103" s="280"/>
      <c r="CM103" s="280"/>
      <c r="CN103" s="280"/>
      <c r="CO103" s="280"/>
      <c r="CP103" s="280"/>
      <c r="CQ103" s="280"/>
      <c r="CR103" s="280"/>
      <c r="CS103" s="280"/>
      <c r="CT103" s="280"/>
      <c r="CU103" s="280"/>
      <c r="CV103" s="280"/>
      <c r="CW103" s="280"/>
      <c r="CX103" s="280"/>
      <c r="CY103" s="280"/>
      <c r="CZ103" s="280"/>
      <c r="DA103" s="280"/>
      <c r="DB103" s="280"/>
      <c r="DC103" s="280"/>
      <c r="DD103" s="280"/>
      <c r="DE103" s="280"/>
      <c r="DF103" s="280"/>
      <c r="DG103" s="280"/>
      <c r="DH103" s="280"/>
      <c r="DI103" s="280"/>
      <c r="DJ103" s="280"/>
      <c r="DK103" s="280"/>
      <c r="DL103" s="280"/>
      <c r="DM103" s="280"/>
      <c r="DN103" s="280">
        <f t="shared" si="122"/>
        <v>0</v>
      </c>
      <c r="DO103" s="280">
        <f t="shared" si="123"/>
        <v>0</v>
      </c>
      <c r="DP103" s="280">
        <f t="shared" si="124"/>
        <v>0</v>
      </c>
      <c r="DQ103" s="280">
        <f t="shared" si="125"/>
        <v>0</v>
      </c>
      <c r="DR103" s="280">
        <f t="shared" si="126"/>
        <v>0</v>
      </c>
      <c r="DS103" s="280">
        <f t="shared" si="127"/>
        <v>0</v>
      </c>
      <c r="DT103" s="280">
        <f t="shared" si="128"/>
        <v>0</v>
      </c>
      <c r="DU103" s="280">
        <v>0</v>
      </c>
      <c r="DV103" s="280">
        <v>0</v>
      </c>
      <c r="DW103" s="280">
        <v>0</v>
      </c>
      <c r="DX103" s="280">
        <v>0</v>
      </c>
      <c r="DY103" s="280">
        <v>0</v>
      </c>
      <c r="DZ103" s="280">
        <v>0</v>
      </c>
      <c r="EA103" s="496">
        <v>0</v>
      </c>
      <c r="EB103" s="181" t="s">
        <v>98</v>
      </c>
    </row>
    <row r="104" spans="1:133" s="500" customFormat="1" ht="63.75" hidden="1" x14ac:dyDescent="0.2">
      <c r="A104" s="309" t="s">
        <v>236</v>
      </c>
      <c r="B104" s="186" t="s">
        <v>255</v>
      </c>
      <c r="C104" s="365" t="s">
        <v>256</v>
      </c>
      <c r="D104" s="294"/>
      <c r="E104" s="294"/>
      <c r="F104" s="294"/>
      <c r="G104" s="294"/>
      <c r="H104" s="294"/>
      <c r="I104" s="294"/>
      <c r="J104" s="294"/>
      <c r="K104" s="294"/>
      <c r="L104" s="294"/>
      <c r="M104" s="294"/>
      <c r="N104" s="294"/>
      <c r="O104" s="294"/>
      <c r="P104" s="294"/>
      <c r="Q104" s="294"/>
      <c r="R104" s="294"/>
      <c r="S104" s="294"/>
      <c r="T104" s="294"/>
      <c r="U104" s="294"/>
      <c r="V104" s="294"/>
      <c r="W104" s="294"/>
      <c r="X104" s="294"/>
      <c r="Y104" s="294"/>
      <c r="Z104" s="294"/>
      <c r="AA104" s="294"/>
      <c r="AB104" s="294"/>
      <c r="AC104" s="294"/>
      <c r="AD104" s="294"/>
      <c r="AE104" s="294"/>
      <c r="AF104" s="294"/>
      <c r="AG104" s="294"/>
      <c r="AH104" s="294"/>
      <c r="AI104" s="294"/>
      <c r="AJ104" s="294"/>
      <c r="AK104" s="294"/>
      <c r="AL104" s="294"/>
      <c r="AM104" s="294"/>
      <c r="AN104" s="294"/>
      <c r="AO104" s="294"/>
      <c r="AP104" s="294"/>
      <c r="AQ104" s="294"/>
      <c r="AR104" s="294"/>
      <c r="AS104" s="294"/>
      <c r="AT104" s="294"/>
      <c r="AU104" s="294"/>
      <c r="AV104" s="280"/>
      <c r="AW104" s="280"/>
      <c r="AX104" s="280"/>
      <c r="AY104" s="280"/>
      <c r="AZ104" s="280"/>
      <c r="BA104" s="280"/>
      <c r="BB104" s="280"/>
      <c r="BC104" s="294"/>
      <c r="BD104" s="294"/>
      <c r="BE104" s="294"/>
      <c r="BF104" s="294"/>
      <c r="BG104" s="294"/>
      <c r="BH104" s="294"/>
      <c r="BI104" s="294"/>
      <c r="BJ104" s="280"/>
      <c r="BK104" s="280"/>
      <c r="BL104" s="280"/>
      <c r="BM104" s="280"/>
      <c r="BN104" s="280"/>
      <c r="BO104" s="280"/>
      <c r="BP104" s="280"/>
      <c r="BQ104" s="294"/>
      <c r="BR104" s="294"/>
      <c r="BS104" s="294"/>
      <c r="BT104" s="294"/>
      <c r="BU104" s="294"/>
      <c r="BV104" s="294"/>
      <c r="BW104" s="294"/>
      <c r="BX104" s="280"/>
      <c r="BY104" s="280"/>
      <c r="BZ104" s="280"/>
      <c r="CA104" s="280"/>
      <c r="CB104" s="280"/>
      <c r="CC104" s="280"/>
      <c r="CD104" s="280"/>
      <c r="CE104" s="280"/>
      <c r="CF104" s="280"/>
      <c r="CG104" s="280"/>
      <c r="CH104" s="280"/>
      <c r="CI104" s="280"/>
      <c r="CJ104" s="280"/>
      <c r="CK104" s="280"/>
      <c r="CL104" s="280"/>
      <c r="CM104" s="280"/>
      <c r="CN104" s="280"/>
      <c r="CO104" s="280"/>
      <c r="CP104" s="280"/>
      <c r="CQ104" s="280"/>
      <c r="CR104" s="280"/>
      <c r="CS104" s="280"/>
      <c r="CT104" s="280"/>
      <c r="CU104" s="280"/>
      <c r="CV104" s="280"/>
      <c r="CW104" s="280"/>
      <c r="CX104" s="280"/>
      <c r="CY104" s="280"/>
      <c r="CZ104" s="280"/>
      <c r="DA104" s="280"/>
      <c r="DB104" s="280"/>
      <c r="DC104" s="280"/>
      <c r="DD104" s="280"/>
      <c r="DE104" s="280"/>
      <c r="DF104" s="280"/>
      <c r="DG104" s="280"/>
      <c r="DH104" s="280"/>
      <c r="DI104" s="280"/>
      <c r="DJ104" s="280"/>
      <c r="DK104" s="280"/>
      <c r="DL104" s="280"/>
      <c r="DM104" s="280"/>
      <c r="DN104" s="280">
        <f t="shared" si="122"/>
        <v>0</v>
      </c>
      <c r="DO104" s="280">
        <f t="shared" si="123"/>
        <v>0</v>
      </c>
      <c r="DP104" s="280">
        <f t="shared" si="124"/>
        <v>0</v>
      </c>
      <c r="DQ104" s="280">
        <f t="shared" si="125"/>
        <v>0</v>
      </c>
      <c r="DR104" s="280">
        <f t="shared" si="126"/>
        <v>0</v>
      </c>
      <c r="DS104" s="280">
        <f t="shared" si="127"/>
        <v>0</v>
      </c>
      <c r="DT104" s="280">
        <f t="shared" si="128"/>
        <v>0</v>
      </c>
      <c r="DU104" s="280">
        <v>0</v>
      </c>
      <c r="DV104" s="280">
        <v>0</v>
      </c>
      <c r="DW104" s="280">
        <v>0</v>
      </c>
      <c r="DX104" s="280">
        <v>0</v>
      </c>
      <c r="DY104" s="280">
        <v>0</v>
      </c>
      <c r="DZ104" s="280">
        <v>0</v>
      </c>
      <c r="EA104" s="496">
        <v>0</v>
      </c>
      <c r="EB104" s="181" t="s">
        <v>98</v>
      </c>
    </row>
    <row r="105" spans="1:133" s="500" customFormat="1" ht="63.75" hidden="1" x14ac:dyDescent="0.2">
      <c r="A105" s="309" t="s">
        <v>236</v>
      </c>
      <c r="B105" s="186" t="s">
        <v>257</v>
      </c>
      <c r="C105" s="365" t="s">
        <v>258</v>
      </c>
      <c r="D105" s="294"/>
      <c r="E105" s="294"/>
      <c r="F105" s="294"/>
      <c r="G105" s="294"/>
      <c r="H105" s="294"/>
      <c r="I105" s="294"/>
      <c r="J105" s="294"/>
      <c r="K105" s="294"/>
      <c r="L105" s="294"/>
      <c r="M105" s="294"/>
      <c r="N105" s="294"/>
      <c r="O105" s="294"/>
      <c r="P105" s="294"/>
      <c r="Q105" s="294"/>
      <c r="R105" s="294"/>
      <c r="S105" s="294"/>
      <c r="T105" s="294"/>
      <c r="U105" s="294"/>
      <c r="V105" s="294"/>
      <c r="W105" s="294"/>
      <c r="X105" s="294"/>
      <c r="Y105" s="294"/>
      <c r="Z105" s="294"/>
      <c r="AA105" s="294"/>
      <c r="AB105" s="294"/>
      <c r="AC105" s="294"/>
      <c r="AD105" s="294"/>
      <c r="AE105" s="294"/>
      <c r="AF105" s="294"/>
      <c r="AG105" s="294"/>
      <c r="AH105" s="294"/>
      <c r="AI105" s="294"/>
      <c r="AJ105" s="294"/>
      <c r="AK105" s="294"/>
      <c r="AL105" s="294"/>
      <c r="AM105" s="294"/>
      <c r="AN105" s="294"/>
      <c r="AO105" s="294"/>
      <c r="AP105" s="294"/>
      <c r="AQ105" s="294"/>
      <c r="AR105" s="294"/>
      <c r="AS105" s="294"/>
      <c r="AT105" s="294"/>
      <c r="AU105" s="294"/>
      <c r="AV105" s="280"/>
      <c r="AW105" s="280"/>
      <c r="AX105" s="280"/>
      <c r="AY105" s="280"/>
      <c r="AZ105" s="280"/>
      <c r="BA105" s="280"/>
      <c r="BB105" s="280"/>
      <c r="BC105" s="294"/>
      <c r="BD105" s="294"/>
      <c r="BE105" s="294"/>
      <c r="BF105" s="294"/>
      <c r="BG105" s="294"/>
      <c r="BH105" s="294"/>
      <c r="BI105" s="294"/>
      <c r="BJ105" s="280"/>
      <c r="BK105" s="280"/>
      <c r="BL105" s="280"/>
      <c r="BM105" s="280"/>
      <c r="BN105" s="280"/>
      <c r="BO105" s="280"/>
      <c r="BP105" s="280"/>
      <c r="BQ105" s="294"/>
      <c r="BR105" s="294"/>
      <c r="BS105" s="294"/>
      <c r="BT105" s="294"/>
      <c r="BU105" s="294"/>
      <c r="BV105" s="294"/>
      <c r="BW105" s="294"/>
      <c r="BX105" s="280"/>
      <c r="BY105" s="280"/>
      <c r="BZ105" s="280"/>
      <c r="CA105" s="280"/>
      <c r="CB105" s="280"/>
      <c r="CC105" s="280"/>
      <c r="CD105" s="280"/>
      <c r="CE105" s="280"/>
      <c r="CF105" s="280"/>
      <c r="CG105" s="280"/>
      <c r="CH105" s="280"/>
      <c r="CI105" s="280"/>
      <c r="CJ105" s="280"/>
      <c r="CK105" s="280"/>
      <c r="CL105" s="280"/>
      <c r="CM105" s="280"/>
      <c r="CN105" s="280"/>
      <c r="CO105" s="280"/>
      <c r="CP105" s="280"/>
      <c r="CQ105" s="280"/>
      <c r="CR105" s="280"/>
      <c r="CS105" s="280"/>
      <c r="CT105" s="280"/>
      <c r="CU105" s="280"/>
      <c r="CV105" s="280"/>
      <c r="CW105" s="280"/>
      <c r="CX105" s="280"/>
      <c r="CY105" s="280"/>
      <c r="CZ105" s="280"/>
      <c r="DA105" s="280"/>
      <c r="DB105" s="280"/>
      <c r="DC105" s="280"/>
      <c r="DD105" s="280"/>
      <c r="DE105" s="280"/>
      <c r="DF105" s="280"/>
      <c r="DG105" s="280"/>
      <c r="DH105" s="280"/>
      <c r="DI105" s="280"/>
      <c r="DJ105" s="280"/>
      <c r="DK105" s="280"/>
      <c r="DL105" s="280"/>
      <c r="DM105" s="280"/>
      <c r="DN105" s="280">
        <f t="shared" si="122"/>
        <v>0</v>
      </c>
      <c r="DO105" s="280">
        <f t="shared" si="123"/>
        <v>0</v>
      </c>
      <c r="DP105" s="280">
        <f t="shared" si="124"/>
        <v>0</v>
      </c>
      <c r="DQ105" s="280">
        <f t="shared" si="125"/>
        <v>0</v>
      </c>
      <c r="DR105" s="280">
        <f t="shared" si="126"/>
        <v>0</v>
      </c>
      <c r="DS105" s="280">
        <f t="shared" si="127"/>
        <v>0</v>
      </c>
      <c r="DT105" s="280">
        <f t="shared" si="128"/>
        <v>0</v>
      </c>
      <c r="DU105" s="280">
        <v>0</v>
      </c>
      <c r="DV105" s="280">
        <v>0</v>
      </c>
      <c r="DW105" s="280">
        <v>0</v>
      </c>
      <c r="DX105" s="280">
        <v>0</v>
      </c>
      <c r="DY105" s="280">
        <v>0</v>
      </c>
      <c r="DZ105" s="280">
        <v>0</v>
      </c>
      <c r="EA105" s="496">
        <v>0</v>
      </c>
      <c r="EB105" s="181" t="s">
        <v>98</v>
      </c>
    </row>
    <row r="106" spans="1:133" s="500" customFormat="1" ht="63.75" hidden="1" x14ac:dyDescent="0.2">
      <c r="A106" s="309" t="s">
        <v>236</v>
      </c>
      <c r="B106" s="186" t="s">
        <v>259</v>
      </c>
      <c r="C106" s="365" t="s">
        <v>260</v>
      </c>
      <c r="D106" s="294"/>
      <c r="E106" s="294"/>
      <c r="F106" s="294"/>
      <c r="G106" s="294"/>
      <c r="H106" s="294"/>
      <c r="I106" s="294"/>
      <c r="J106" s="294"/>
      <c r="K106" s="294"/>
      <c r="L106" s="294"/>
      <c r="M106" s="294"/>
      <c r="N106" s="294"/>
      <c r="O106" s="294"/>
      <c r="P106" s="294"/>
      <c r="Q106" s="294"/>
      <c r="R106" s="294"/>
      <c r="S106" s="294"/>
      <c r="T106" s="294"/>
      <c r="U106" s="294"/>
      <c r="V106" s="294"/>
      <c r="W106" s="294"/>
      <c r="X106" s="294"/>
      <c r="Y106" s="294"/>
      <c r="Z106" s="294"/>
      <c r="AA106" s="294"/>
      <c r="AB106" s="294"/>
      <c r="AC106" s="294"/>
      <c r="AD106" s="294"/>
      <c r="AE106" s="294"/>
      <c r="AF106" s="294"/>
      <c r="AG106" s="294"/>
      <c r="AH106" s="294"/>
      <c r="AI106" s="294"/>
      <c r="AJ106" s="294"/>
      <c r="AK106" s="294"/>
      <c r="AL106" s="294"/>
      <c r="AM106" s="294"/>
      <c r="AN106" s="294"/>
      <c r="AO106" s="294"/>
      <c r="AP106" s="294"/>
      <c r="AQ106" s="294"/>
      <c r="AR106" s="294"/>
      <c r="AS106" s="294"/>
      <c r="AT106" s="294"/>
      <c r="AU106" s="294"/>
      <c r="AV106" s="280"/>
      <c r="AW106" s="280"/>
      <c r="AX106" s="280"/>
      <c r="AY106" s="280"/>
      <c r="AZ106" s="280"/>
      <c r="BA106" s="280"/>
      <c r="BB106" s="280"/>
      <c r="BC106" s="294"/>
      <c r="BD106" s="294"/>
      <c r="BE106" s="294"/>
      <c r="BF106" s="294"/>
      <c r="BG106" s="294"/>
      <c r="BH106" s="294"/>
      <c r="BI106" s="294"/>
      <c r="BJ106" s="280"/>
      <c r="BK106" s="280"/>
      <c r="BL106" s="280"/>
      <c r="BM106" s="280"/>
      <c r="BN106" s="280"/>
      <c r="BO106" s="280"/>
      <c r="BP106" s="280"/>
      <c r="BQ106" s="294"/>
      <c r="BR106" s="294"/>
      <c r="BS106" s="294"/>
      <c r="BT106" s="294"/>
      <c r="BU106" s="294"/>
      <c r="BV106" s="294"/>
      <c r="BW106" s="294"/>
      <c r="BX106" s="280"/>
      <c r="BY106" s="280"/>
      <c r="BZ106" s="280"/>
      <c r="CA106" s="280"/>
      <c r="CB106" s="280"/>
      <c r="CC106" s="280"/>
      <c r="CD106" s="280"/>
      <c r="CE106" s="280"/>
      <c r="CF106" s="280"/>
      <c r="CG106" s="280"/>
      <c r="CH106" s="280"/>
      <c r="CI106" s="280"/>
      <c r="CJ106" s="280"/>
      <c r="CK106" s="280"/>
      <c r="CL106" s="280"/>
      <c r="CM106" s="280"/>
      <c r="CN106" s="280"/>
      <c r="CO106" s="280"/>
      <c r="CP106" s="280"/>
      <c r="CQ106" s="280"/>
      <c r="CR106" s="280"/>
      <c r="CS106" s="280"/>
      <c r="CT106" s="280"/>
      <c r="CU106" s="280"/>
      <c r="CV106" s="280"/>
      <c r="CW106" s="280"/>
      <c r="CX106" s="280"/>
      <c r="CY106" s="280"/>
      <c r="CZ106" s="280"/>
      <c r="DA106" s="280"/>
      <c r="DB106" s="280"/>
      <c r="DC106" s="280"/>
      <c r="DD106" s="280"/>
      <c r="DE106" s="280"/>
      <c r="DF106" s="280"/>
      <c r="DG106" s="280"/>
      <c r="DH106" s="280"/>
      <c r="DI106" s="280"/>
      <c r="DJ106" s="280"/>
      <c r="DK106" s="280"/>
      <c r="DL106" s="280"/>
      <c r="DM106" s="280"/>
      <c r="DN106" s="280">
        <f t="shared" si="122"/>
        <v>0</v>
      </c>
      <c r="DO106" s="280">
        <f t="shared" si="123"/>
        <v>0</v>
      </c>
      <c r="DP106" s="280">
        <f t="shared" si="124"/>
        <v>0</v>
      </c>
      <c r="DQ106" s="280">
        <f t="shared" si="125"/>
        <v>0</v>
      </c>
      <c r="DR106" s="280">
        <f t="shared" si="126"/>
        <v>0</v>
      </c>
      <c r="DS106" s="280">
        <f t="shared" si="127"/>
        <v>0</v>
      </c>
      <c r="DT106" s="280">
        <f t="shared" si="128"/>
        <v>0</v>
      </c>
      <c r="DU106" s="280">
        <v>0</v>
      </c>
      <c r="DV106" s="280">
        <v>0</v>
      </c>
      <c r="DW106" s="280">
        <v>0</v>
      </c>
      <c r="DX106" s="280">
        <v>0</v>
      </c>
      <c r="DY106" s="280">
        <v>0</v>
      </c>
      <c r="DZ106" s="280">
        <v>0</v>
      </c>
      <c r="EA106" s="496">
        <v>0</v>
      </c>
      <c r="EB106" s="181" t="s">
        <v>98</v>
      </c>
    </row>
    <row r="107" spans="1:133" s="500" customFormat="1" ht="63.75" hidden="1" x14ac:dyDescent="0.2">
      <c r="A107" s="309" t="s">
        <v>236</v>
      </c>
      <c r="B107" s="186" t="s">
        <v>261</v>
      </c>
      <c r="C107" s="365" t="s">
        <v>262</v>
      </c>
      <c r="D107" s="294"/>
      <c r="E107" s="294"/>
      <c r="F107" s="294"/>
      <c r="G107" s="294"/>
      <c r="H107" s="294"/>
      <c r="I107" s="294"/>
      <c r="J107" s="294"/>
      <c r="K107" s="294"/>
      <c r="L107" s="294"/>
      <c r="M107" s="294"/>
      <c r="N107" s="294"/>
      <c r="O107" s="294"/>
      <c r="P107" s="294"/>
      <c r="Q107" s="294"/>
      <c r="R107" s="294"/>
      <c r="S107" s="294"/>
      <c r="T107" s="294"/>
      <c r="U107" s="294"/>
      <c r="V107" s="294"/>
      <c r="W107" s="294"/>
      <c r="X107" s="294"/>
      <c r="Y107" s="294"/>
      <c r="Z107" s="294"/>
      <c r="AA107" s="294"/>
      <c r="AB107" s="294"/>
      <c r="AC107" s="294"/>
      <c r="AD107" s="294"/>
      <c r="AE107" s="294"/>
      <c r="AF107" s="294"/>
      <c r="AG107" s="294"/>
      <c r="AH107" s="294"/>
      <c r="AI107" s="294"/>
      <c r="AJ107" s="294"/>
      <c r="AK107" s="294"/>
      <c r="AL107" s="294"/>
      <c r="AM107" s="294"/>
      <c r="AN107" s="294"/>
      <c r="AO107" s="294"/>
      <c r="AP107" s="294"/>
      <c r="AQ107" s="294"/>
      <c r="AR107" s="294"/>
      <c r="AS107" s="294"/>
      <c r="AT107" s="294"/>
      <c r="AU107" s="294"/>
      <c r="AV107" s="280"/>
      <c r="AW107" s="280"/>
      <c r="AX107" s="280"/>
      <c r="AY107" s="280"/>
      <c r="AZ107" s="280"/>
      <c r="BA107" s="280"/>
      <c r="BB107" s="280"/>
      <c r="BC107" s="294"/>
      <c r="BD107" s="294"/>
      <c r="BE107" s="294"/>
      <c r="BF107" s="294"/>
      <c r="BG107" s="294"/>
      <c r="BH107" s="294"/>
      <c r="BI107" s="294"/>
      <c r="BJ107" s="280"/>
      <c r="BK107" s="280"/>
      <c r="BL107" s="280"/>
      <c r="BM107" s="280"/>
      <c r="BN107" s="280"/>
      <c r="BO107" s="280"/>
      <c r="BP107" s="280"/>
      <c r="BQ107" s="294"/>
      <c r="BR107" s="294"/>
      <c r="BS107" s="294"/>
      <c r="BT107" s="294"/>
      <c r="BU107" s="294"/>
      <c r="BV107" s="294"/>
      <c r="BW107" s="294"/>
      <c r="BX107" s="280"/>
      <c r="BY107" s="280"/>
      <c r="BZ107" s="280"/>
      <c r="CA107" s="280"/>
      <c r="CB107" s="280"/>
      <c r="CC107" s="280"/>
      <c r="CD107" s="280"/>
      <c r="CE107" s="280"/>
      <c r="CF107" s="280"/>
      <c r="CG107" s="280"/>
      <c r="CH107" s="280"/>
      <c r="CI107" s="280"/>
      <c r="CJ107" s="280"/>
      <c r="CK107" s="280"/>
      <c r="CL107" s="280"/>
      <c r="CM107" s="280"/>
      <c r="CN107" s="280"/>
      <c r="CO107" s="280"/>
      <c r="CP107" s="280"/>
      <c r="CQ107" s="280"/>
      <c r="CR107" s="280"/>
      <c r="CS107" s="280"/>
      <c r="CT107" s="280"/>
      <c r="CU107" s="280"/>
      <c r="CV107" s="280"/>
      <c r="CW107" s="280"/>
      <c r="CX107" s="280"/>
      <c r="CY107" s="280"/>
      <c r="CZ107" s="280"/>
      <c r="DA107" s="280"/>
      <c r="DB107" s="280"/>
      <c r="DC107" s="280"/>
      <c r="DD107" s="280"/>
      <c r="DE107" s="280"/>
      <c r="DF107" s="280"/>
      <c r="DG107" s="280"/>
      <c r="DH107" s="280"/>
      <c r="DI107" s="280"/>
      <c r="DJ107" s="280"/>
      <c r="DK107" s="280"/>
      <c r="DL107" s="280"/>
      <c r="DM107" s="280"/>
      <c r="DN107" s="280">
        <f t="shared" si="122"/>
        <v>0</v>
      </c>
      <c r="DO107" s="280">
        <f t="shared" si="123"/>
        <v>0</v>
      </c>
      <c r="DP107" s="280">
        <f t="shared" si="124"/>
        <v>0</v>
      </c>
      <c r="DQ107" s="280">
        <f t="shared" si="125"/>
        <v>0</v>
      </c>
      <c r="DR107" s="280">
        <f t="shared" si="126"/>
        <v>0</v>
      </c>
      <c r="DS107" s="280">
        <f t="shared" si="127"/>
        <v>0</v>
      </c>
      <c r="DT107" s="280">
        <f t="shared" si="128"/>
        <v>0</v>
      </c>
      <c r="DU107" s="280">
        <v>0</v>
      </c>
      <c r="DV107" s="280">
        <v>0</v>
      </c>
      <c r="DW107" s="280">
        <v>0</v>
      </c>
      <c r="DX107" s="280">
        <v>0</v>
      </c>
      <c r="DY107" s="280">
        <v>0</v>
      </c>
      <c r="DZ107" s="280">
        <v>0</v>
      </c>
      <c r="EA107" s="496">
        <v>0</v>
      </c>
      <c r="EB107" s="181" t="s">
        <v>98</v>
      </c>
    </row>
    <row r="108" spans="1:133" ht="38.25" x14ac:dyDescent="0.2">
      <c r="A108" s="283" t="s">
        <v>263</v>
      </c>
      <c r="B108" s="162" t="s">
        <v>264</v>
      </c>
      <c r="C108" s="285" t="s">
        <v>98</v>
      </c>
      <c r="D108" s="288">
        <v>0</v>
      </c>
      <c r="E108" s="288" t="s">
        <v>98</v>
      </c>
      <c r="F108" s="288" t="s">
        <v>98</v>
      </c>
      <c r="G108" s="288" t="s">
        <v>98</v>
      </c>
      <c r="H108" s="288" t="s">
        <v>98</v>
      </c>
      <c r="I108" s="288" t="s">
        <v>98</v>
      </c>
      <c r="J108" s="288" t="s">
        <v>98</v>
      </c>
      <c r="K108" s="288" t="s">
        <v>98</v>
      </c>
      <c r="L108" s="288" t="s">
        <v>98</v>
      </c>
      <c r="M108" s="288" t="s">
        <v>98</v>
      </c>
      <c r="N108" s="288" t="s">
        <v>98</v>
      </c>
      <c r="O108" s="288" t="s">
        <v>98</v>
      </c>
      <c r="P108" s="288" t="s">
        <v>98</v>
      </c>
      <c r="Q108" s="288" t="s">
        <v>98</v>
      </c>
      <c r="R108" s="288" t="s">
        <v>98</v>
      </c>
      <c r="S108" s="288" t="s">
        <v>98</v>
      </c>
      <c r="T108" s="375">
        <v>0</v>
      </c>
      <c r="U108" s="375">
        <v>0</v>
      </c>
      <c r="V108" s="375">
        <v>0</v>
      </c>
      <c r="W108" s="375">
        <v>0</v>
      </c>
      <c r="X108" s="375">
        <v>0</v>
      </c>
      <c r="Y108" s="375">
        <v>0</v>
      </c>
      <c r="Z108" s="375">
        <v>0</v>
      </c>
      <c r="AA108" s="288" t="s">
        <v>98</v>
      </c>
      <c r="AB108" s="288" t="s">
        <v>98</v>
      </c>
      <c r="AC108" s="288" t="s">
        <v>98</v>
      </c>
      <c r="AD108" s="288" t="s">
        <v>98</v>
      </c>
      <c r="AE108" s="288" t="s">
        <v>98</v>
      </c>
      <c r="AF108" s="288" t="s">
        <v>98</v>
      </c>
      <c r="AG108" s="288" t="s">
        <v>98</v>
      </c>
      <c r="AH108" s="375">
        <v>0</v>
      </c>
      <c r="AI108" s="375">
        <v>0</v>
      </c>
      <c r="AJ108" s="375">
        <v>0</v>
      </c>
      <c r="AK108" s="375">
        <v>0</v>
      </c>
      <c r="AL108" s="375">
        <v>0</v>
      </c>
      <c r="AM108" s="375">
        <v>0</v>
      </c>
      <c r="AN108" s="375">
        <v>0</v>
      </c>
      <c r="AO108" s="375">
        <v>0</v>
      </c>
      <c r="AP108" s="375">
        <v>0</v>
      </c>
      <c r="AQ108" s="375">
        <v>0</v>
      </c>
      <c r="AR108" s="375">
        <v>0</v>
      </c>
      <c r="AS108" s="375">
        <v>0</v>
      </c>
      <c r="AT108" s="375">
        <v>0</v>
      </c>
      <c r="AU108" s="375">
        <v>0</v>
      </c>
      <c r="AV108" s="375">
        <v>0</v>
      </c>
      <c r="AW108" s="375">
        <v>0</v>
      </c>
      <c r="AX108" s="375">
        <v>0</v>
      </c>
      <c r="AY108" s="375">
        <v>0</v>
      </c>
      <c r="AZ108" s="375">
        <v>0</v>
      </c>
      <c r="BA108" s="375">
        <v>0</v>
      </c>
      <c r="BB108" s="375">
        <v>0</v>
      </c>
      <c r="BC108" s="375">
        <v>0</v>
      </c>
      <c r="BD108" s="375">
        <v>0</v>
      </c>
      <c r="BE108" s="375">
        <v>0</v>
      </c>
      <c r="BF108" s="375">
        <v>0</v>
      </c>
      <c r="BG108" s="375">
        <v>0</v>
      </c>
      <c r="BH108" s="375">
        <v>0</v>
      </c>
      <c r="BI108" s="375">
        <v>0</v>
      </c>
      <c r="BJ108" s="375">
        <v>0</v>
      </c>
      <c r="BK108" s="375">
        <v>0</v>
      </c>
      <c r="BL108" s="375">
        <v>0</v>
      </c>
      <c r="BM108" s="375">
        <v>0</v>
      </c>
      <c r="BN108" s="375">
        <v>0</v>
      </c>
      <c r="BO108" s="375">
        <v>0</v>
      </c>
      <c r="BP108" s="375">
        <v>0</v>
      </c>
      <c r="BQ108" s="375">
        <v>0</v>
      </c>
      <c r="BR108" s="375">
        <v>0</v>
      </c>
      <c r="BS108" s="375">
        <v>0</v>
      </c>
      <c r="BT108" s="375">
        <v>0</v>
      </c>
      <c r="BU108" s="375">
        <v>0</v>
      </c>
      <c r="BV108" s="375">
        <v>0</v>
      </c>
      <c r="BW108" s="375">
        <v>0</v>
      </c>
      <c r="BX108" s="375">
        <v>0</v>
      </c>
      <c r="BY108" s="375">
        <v>0</v>
      </c>
      <c r="BZ108" s="375">
        <v>0</v>
      </c>
      <c r="CA108" s="375">
        <v>0</v>
      </c>
      <c r="CB108" s="375">
        <v>0</v>
      </c>
      <c r="CC108" s="375">
        <v>0</v>
      </c>
      <c r="CD108" s="375">
        <v>0</v>
      </c>
      <c r="CE108" s="375">
        <v>0</v>
      </c>
      <c r="CF108" s="375">
        <v>0</v>
      </c>
      <c r="CG108" s="375">
        <v>0</v>
      </c>
      <c r="CH108" s="375">
        <v>0</v>
      </c>
      <c r="CI108" s="375">
        <v>0</v>
      </c>
      <c r="CJ108" s="375">
        <v>0</v>
      </c>
      <c r="CK108" s="375">
        <v>0</v>
      </c>
      <c r="CL108" s="375">
        <v>0</v>
      </c>
      <c r="CM108" s="375">
        <v>0</v>
      </c>
      <c r="CN108" s="375">
        <v>0</v>
      </c>
      <c r="CO108" s="375">
        <v>0</v>
      </c>
      <c r="CP108" s="375">
        <v>0</v>
      </c>
      <c r="CQ108" s="375">
        <v>0</v>
      </c>
      <c r="CR108" s="375">
        <v>0</v>
      </c>
      <c r="CS108" s="375">
        <v>0</v>
      </c>
      <c r="CT108" s="375">
        <v>0</v>
      </c>
      <c r="CU108" s="375">
        <v>0</v>
      </c>
      <c r="CV108" s="375">
        <v>0</v>
      </c>
      <c r="CW108" s="375">
        <v>0</v>
      </c>
      <c r="CX108" s="375">
        <v>0</v>
      </c>
      <c r="CY108" s="375">
        <v>0</v>
      </c>
      <c r="CZ108" s="375">
        <v>0</v>
      </c>
      <c r="DA108" s="375">
        <v>0</v>
      </c>
      <c r="DB108" s="375">
        <v>0</v>
      </c>
      <c r="DC108" s="375">
        <v>0</v>
      </c>
      <c r="DD108" s="375">
        <v>0</v>
      </c>
      <c r="DE108" s="375">
        <v>0</v>
      </c>
      <c r="DF108" s="375">
        <v>0</v>
      </c>
      <c r="DG108" s="375">
        <v>0</v>
      </c>
      <c r="DH108" s="375">
        <v>0</v>
      </c>
      <c r="DI108" s="375">
        <v>0</v>
      </c>
      <c r="DJ108" s="375">
        <v>0</v>
      </c>
      <c r="DK108" s="375">
        <v>0</v>
      </c>
      <c r="DL108" s="375">
        <v>0</v>
      </c>
      <c r="DM108" s="375">
        <v>0</v>
      </c>
      <c r="DN108" s="288">
        <f t="shared" si="122"/>
        <v>0</v>
      </c>
      <c r="DO108" s="288">
        <f t="shared" si="123"/>
        <v>0</v>
      </c>
      <c r="DP108" s="288">
        <f t="shared" si="124"/>
        <v>0</v>
      </c>
      <c r="DQ108" s="288">
        <f t="shared" si="125"/>
        <v>0</v>
      </c>
      <c r="DR108" s="288">
        <f t="shared" si="126"/>
        <v>0</v>
      </c>
      <c r="DS108" s="288">
        <f t="shared" si="127"/>
        <v>0</v>
      </c>
      <c r="DT108" s="288">
        <f t="shared" si="128"/>
        <v>0</v>
      </c>
      <c r="DU108" s="375">
        <v>0</v>
      </c>
      <c r="DV108" s="375">
        <v>0</v>
      </c>
      <c r="DW108" s="375">
        <v>0</v>
      </c>
      <c r="DX108" s="375">
        <v>0</v>
      </c>
      <c r="DY108" s="375">
        <v>0</v>
      </c>
      <c r="DZ108" s="375">
        <v>0</v>
      </c>
      <c r="EA108" s="510">
        <v>0</v>
      </c>
      <c r="EB108" s="166" t="s">
        <v>98</v>
      </c>
    </row>
    <row r="109" spans="1:133" ht="25.5" x14ac:dyDescent="0.2">
      <c r="A109" s="283" t="s">
        <v>265</v>
      </c>
      <c r="B109" s="162" t="s">
        <v>266</v>
      </c>
      <c r="C109" s="285" t="s">
        <v>98</v>
      </c>
      <c r="D109" s="288">
        <f>D110+D118+D119+D120</f>
        <v>54.782788474576272</v>
      </c>
      <c r="E109" s="288" t="s">
        <v>98</v>
      </c>
      <c r="F109" s="288" t="s">
        <v>98</v>
      </c>
      <c r="G109" s="288" t="s">
        <v>98</v>
      </c>
      <c r="H109" s="288" t="s">
        <v>98</v>
      </c>
      <c r="I109" s="288" t="s">
        <v>98</v>
      </c>
      <c r="J109" s="288" t="s">
        <v>98</v>
      </c>
      <c r="K109" s="288" t="s">
        <v>98</v>
      </c>
      <c r="L109" s="288" t="s">
        <v>98</v>
      </c>
      <c r="M109" s="288" t="s">
        <v>98</v>
      </c>
      <c r="N109" s="288" t="s">
        <v>98</v>
      </c>
      <c r="O109" s="288" t="s">
        <v>98</v>
      </c>
      <c r="P109" s="288" t="s">
        <v>98</v>
      </c>
      <c r="Q109" s="288" t="s">
        <v>98</v>
      </c>
      <c r="R109" s="288" t="s">
        <v>98</v>
      </c>
      <c r="S109" s="288" t="s">
        <v>98</v>
      </c>
      <c r="T109" s="288">
        <f t="shared" ref="T109:Z109" si="129">T110+T118+T119+T120</f>
        <v>0</v>
      </c>
      <c r="U109" s="288">
        <f t="shared" si="129"/>
        <v>7.2999999999999995E-2</v>
      </c>
      <c r="V109" s="288">
        <f t="shared" si="129"/>
        <v>0</v>
      </c>
      <c r="W109" s="288">
        <f t="shared" si="129"/>
        <v>0</v>
      </c>
      <c r="X109" s="288">
        <f t="shared" si="129"/>
        <v>0</v>
      </c>
      <c r="Y109" s="288">
        <f t="shared" si="129"/>
        <v>0</v>
      </c>
      <c r="Z109" s="288">
        <f t="shared" si="129"/>
        <v>0</v>
      </c>
      <c r="AA109" s="288" t="s">
        <v>98</v>
      </c>
      <c r="AB109" s="288" t="s">
        <v>98</v>
      </c>
      <c r="AC109" s="288" t="s">
        <v>98</v>
      </c>
      <c r="AD109" s="288" t="s">
        <v>98</v>
      </c>
      <c r="AE109" s="288" t="s">
        <v>98</v>
      </c>
      <c r="AF109" s="288" t="s">
        <v>98</v>
      </c>
      <c r="AG109" s="288" t="s">
        <v>98</v>
      </c>
      <c r="AH109" s="288">
        <f t="shared" ref="AH109:BM109" si="130">AH110+AH118+AH119+AH120</f>
        <v>0</v>
      </c>
      <c r="AI109" s="288">
        <f t="shared" si="130"/>
        <v>3.1177999999999999</v>
      </c>
      <c r="AJ109" s="288">
        <f t="shared" si="130"/>
        <v>0</v>
      </c>
      <c r="AK109" s="288">
        <f t="shared" si="130"/>
        <v>0</v>
      </c>
      <c r="AL109" s="288">
        <f t="shared" si="130"/>
        <v>0</v>
      </c>
      <c r="AM109" s="288">
        <f t="shared" si="130"/>
        <v>0</v>
      </c>
      <c r="AN109" s="288">
        <f t="shared" si="130"/>
        <v>0</v>
      </c>
      <c r="AO109" s="288">
        <f t="shared" si="130"/>
        <v>0</v>
      </c>
      <c r="AP109" s="288">
        <f t="shared" si="130"/>
        <v>0</v>
      </c>
      <c r="AQ109" s="288">
        <f t="shared" si="130"/>
        <v>0</v>
      </c>
      <c r="AR109" s="288">
        <f t="shared" si="130"/>
        <v>0</v>
      </c>
      <c r="AS109" s="288">
        <f t="shared" si="130"/>
        <v>0</v>
      </c>
      <c r="AT109" s="288">
        <f t="shared" si="130"/>
        <v>0</v>
      </c>
      <c r="AU109" s="288">
        <f t="shared" si="130"/>
        <v>0</v>
      </c>
      <c r="AV109" s="288">
        <f t="shared" si="130"/>
        <v>0</v>
      </c>
      <c r="AW109" s="288">
        <f t="shared" si="130"/>
        <v>0.62592999999999999</v>
      </c>
      <c r="AX109" s="288">
        <f t="shared" si="130"/>
        <v>0</v>
      </c>
      <c r="AY109" s="288">
        <f t="shared" si="130"/>
        <v>0</v>
      </c>
      <c r="AZ109" s="288">
        <f t="shared" si="130"/>
        <v>0</v>
      </c>
      <c r="BA109" s="288">
        <f t="shared" si="130"/>
        <v>0</v>
      </c>
      <c r="BB109" s="288">
        <f t="shared" si="130"/>
        <v>0</v>
      </c>
      <c r="BC109" s="288">
        <f t="shared" si="130"/>
        <v>0</v>
      </c>
      <c r="BD109" s="288">
        <f t="shared" si="130"/>
        <v>0</v>
      </c>
      <c r="BE109" s="288">
        <f t="shared" si="130"/>
        <v>0</v>
      </c>
      <c r="BF109" s="288">
        <f t="shared" si="130"/>
        <v>0</v>
      </c>
      <c r="BG109" s="288">
        <f t="shared" si="130"/>
        <v>0</v>
      </c>
      <c r="BH109" s="288">
        <f t="shared" si="130"/>
        <v>0</v>
      </c>
      <c r="BI109" s="288">
        <f t="shared" si="130"/>
        <v>0</v>
      </c>
      <c r="BJ109" s="288">
        <f t="shared" si="130"/>
        <v>0</v>
      </c>
      <c r="BK109" s="288">
        <f t="shared" si="130"/>
        <v>0</v>
      </c>
      <c r="BL109" s="288">
        <f t="shared" si="130"/>
        <v>0</v>
      </c>
      <c r="BM109" s="288">
        <f t="shared" si="130"/>
        <v>0</v>
      </c>
      <c r="BN109" s="288">
        <f t="shared" ref="BN109:CS109" si="131">BN110+BN118+BN119+BN120</f>
        <v>0</v>
      </c>
      <c r="BO109" s="288">
        <f t="shared" si="131"/>
        <v>0</v>
      </c>
      <c r="BP109" s="288">
        <f t="shared" si="131"/>
        <v>0</v>
      </c>
      <c r="BQ109" s="288">
        <f t="shared" si="131"/>
        <v>0</v>
      </c>
      <c r="BR109" s="288">
        <f t="shared" si="131"/>
        <v>0</v>
      </c>
      <c r="BS109" s="288">
        <f t="shared" si="131"/>
        <v>0</v>
      </c>
      <c r="BT109" s="288">
        <f t="shared" si="131"/>
        <v>0</v>
      </c>
      <c r="BU109" s="288">
        <f t="shared" si="131"/>
        <v>0</v>
      </c>
      <c r="BV109" s="288">
        <f t="shared" si="131"/>
        <v>0</v>
      </c>
      <c r="BW109" s="288">
        <f t="shared" si="131"/>
        <v>0</v>
      </c>
      <c r="BX109" s="288">
        <f t="shared" si="131"/>
        <v>0</v>
      </c>
      <c r="BY109" s="288">
        <f t="shared" si="131"/>
        <v>0</v>
      </c>
      <c r="BZ109" s="288">
        <f t="shared" si="131"/>
        <v>0</v>
      </c>
      <c r="CA109" s="288">
        <f t="shared" si="131"/>
        <v>0</v>
      </c>
      <c r="CB109" s="288">
        <f t="shared" si="131"/>
        <v>0</v>
      </c>
      <c r="CC109" s="288">
        <f t="shared" si="131"/>
        <v>0</v>
      </c>
      <c r="CD109" s="288">
        <f t="shared" si="131"/>
        <v>0</v>
      </c>
      <c r="CE109" s="288">
        <f t="shared" si="131"/>
        <v>0</v>
      </c>
      <c r="CF109" s="288">
        <f t="shared" si="131"/>
        <v>0</v>
      </c>
      <c r="CG109" s="288">
        <f t="shared" si="131"/>
        <v>0</v>
      </c>
      <c r="CH109" s="288">
        <f t="shared" si="131"/>
        <v>0</v>
      </c>
      <c r="CI109" s="288">
        <f t="shared" si="131"/>
        <v>0</v>
      </c>
      <c r="CJ109" s="288">
        <f t="shared" si="131"/>
        <v>0</v>
      </c>
      <c r="CK109" s="288">
        <f t="shared" si="131"/>
        <v>0</v>
      </c>
      <c r="CL109" s="288">
        <f t="shared" si="131"/>
        <v>0</v>
      </c>
      <c r="CM109" s="288">
        <f t="shared" si="131"/>
        <v>2.3490000000000002</v>
      </c>
      <c r="CN109" s="288">
        <f t="shared" si="131"/>
        <v>0</v>
      </c>
      <c r="CO109" s="288">
        <f t="shared" si="131"/>
        <v>0</v>
      </c>
      <c r="CP109" s="288">
        <f t="shared" si="131"/>
        <v>0</v>
      </c>
      <c r="CQ109" s="288">
        <f t="shared" si="131"/>
        <v>0</v>
      </c>
      <c r="CR109" s="288">
        <f t="shared" si="131"/>
        <v>0</v>
      </c>
      <c r="CS109" s="288">
        <f t="shared" si="131"/>
        <v>0</v>
      </c>
      <c r="CT109" s="288">
        <f t="shared" ref="CT109:DY109" si="132">CT110+CT118+CT119+CT120</f>
        <v>0</v>
      </c>
      <c r="CU109" s="288">
        <f t="shared" si="132"/>
        <v>0</v>
      </c>
      <c r="CV109" s="288">
        <f t="shared" si="132"/>
        <v>0</v>
      </c>
      <c r="CW109" s="288">
        <f t="shared" si="132"/>
        <v>0</v>
      </c>
      <c r="CX109" s="288">
        <f t="shared" si="132"/>
        <v>0</v>
      </c>
      <c r="CY109" s="288">
        <f t="shared" si="132"/>
        <v>0</v>
      </c>
      <c r="CZ109" s="288">
        <f t="shared" si="132"/>
        <v>0</v>
      </c>
      <c r="DA109" s="288">
        <f t="shared" si="132"/>
        <v>28.791</v>
      </c>
      <c r="DB109" s="288">
        <f t="shared" si="132"/>
        <v>0</v>
      </c>
      <c r="DC109" s="288">
        <f t="shared" si="132"/>
        <v>0</v>
      </c>
      <c r="DD109" s="288">
        <f t="shared" si="132"/>
        <v>0</v>
      </c>
      <c r="DE109" s="288">
        <f t="shared" si="132"/>
        <v>0</v>
      </c>
      <c r="DF109" s="288">
        <f t="shared" si="132"/>
        <v>0</v>
      </c>
      <c r="DG109" s="288">
        <f t="shared" si="132"/>
        <v>0</v>
      </c>
      <c r="DH109" s="288">
        <f t="shared" si="132"/>
        <v>0</v>
      </c>
      <c r="DI109" s="288">
        <f t="shared" si="132"/>
        <v>0</v>
      </c>
      <c r="DJ109" s="288">
        <f t="shared" si="132"/>
        <v>0</v>
      </c>
      <c r="DK109" s="288">
        <f t="shared" si="132"/>
        <v>0</v>
      </c>
      <c r="DL109" s="288">
        <f t="shared" si="132"/>
        <v>0</v>
      </c>
      <c r="DM109" s="288">
        <f t="shared" si="132"/>
        <v>0</v>
      </c>
      <c r="DN109" s="288">
        <f t="shared" si="132"/>
        <v>0</v>
      </c>
      <c r="DO109" s="288">
        <f t="shared" si="132"/>
        <v>35.20373</v>
      </c>
      <c r="DP109" s="288">
        <f t="shared" si="132"/>
        <v>0</v>
      </c>
      <c r="DQ109" s="288">
        <f t="shared" si="132"/>
        <v>0</v>
      </c>
      <c r="DR109" s="288">
        <f t="shared" si="132"/>
        <v>0</v>
      </c>
      <c r="DS109" s="288">
        <f t="shared" si="132"/>
        <v>0</v>
      </c>
      <c r="DT109" s="288">
        <f t="shared" si="132"/>
        <v>0</v>
      </c>
      <c r="DU109" s="288">
        <f t="shared" si="132"/>
        <v>0</v>
      </c>
      <c r="DV109" s="288">
        <f t="shared" si="132"/>
        <v>0</v>
      </c>
      <c r="DW109" s="288">
        <f t="shared" si="132"/>
        <v>0</v>
      </c>
      <c r="DX109" s="288">
        <f t="shared" si="132"/>
        <v>0</v>
      </c>
      <c r="DY109" s="288">
        <f t="shared" si="132"/>
        <v>0</v>
      </c>
      <c r="DZ109" s="288">
        <f t="shared" ref="DZ109:FE109" si="133">DZ110+DZ118+DZ119+DZ120</f>
        <v>0</v>
      </c>
      <c r="EA109" s="288">
        <f t="shared" si="133"/>
        <v>0</v>
      </c>
      <c r="EB109" s="166" t="s">
        <v>98</v>
      </c>
    </row>
    <row r="110" spans="1:133" s="500" customFormat="1" ht="12.75" x14ac:dyDescent="0.2">
      <c r="A110" s="226" t="s">
        <v>265</v>
      </c>
      <c r="B110" s="156" t="s">
        <v>267</v>
      </c>
      <c r="C110" s="277" t="s">
        <v>98</v>
      </c>
      <c r="D110" s="294">
        <f>D111+D112</f>
        <v>20.218058474576271</v>
      </c>
      <c r="E110" s="294" t="s">
        <v>98</v>
      </c>
      <c r="F110" s="294" t="s">
        <v>98</v>
      </c>
      <c r="G110" s="294" t="s">
        <v>98</v>
      </c>
      <c r="H110" s="294" t="s">
        <v>98</v>
      </c>
      <c r="I110" s="294" t="s">
        <v>98</v>
      </c>
      <c r="J110" s="294" t="s">
        <v>98</v>
      </c>
      <c r="K110" s="294" t="s">
        <v>98</v>
      </c>
      <c r="L110" s="294" t="s">
        <v>98</v>
      </c>
      <c r="M110" s="294" t="s">
        <v>98</v>
      </c>
      <c r="N110" s="294" t="s">
        <v>98</v>
      </c>
      <c r="O110" s="294" t="s">
        <v>98</v>
      </c>
      <c r="P110" s="294" t="s">
        <v>98</v>
      </c>
      <c r="Q110" s="294" t="s">
        <v>98</v>
      </c>
      <c r="R110" s="294" t="s">
        <v>98</v>
      </c>
      <c r="S110" s="294" t="s">
        <v>98</v>
      </c>
      <c r="T110" s="294">
        <f t="shared" ref="T110:AY110" si="134">T111+T112</f>
        <v>0</v>
      </c>
      <c r="U110" s="294">
        <f t="shared" si="134"/>
        <v>7.2999999999999995E-2</v>
      </c>
      <c r="V110" s="294">
        <f t="shared" si="134"/>
        <v>0</v>
      </c>
      <c r="W110" s="294">
        <f t="shared" si="134"/>
        <v>0</v>
      </c>
      <c r="X110" s="294">
        <f t="shared" si="134"/>
        <v>0</v>
      </c>
      <c r="Y110" s="294">
        <f t="shared" si="134"/>
        <v>0</v>
      </c>
      <c r="Z110" s="294">
        <f t="shared" si="134"/>
        <v>0</v>
      </c>
      <c r="AA110" s="294">
        <f t="shared" si="134"/>
        <v>0</v>
      </c>
      <c r="AB110" s="294">
        <f t="shared" si="134"/>
        <v>0</v>
      </c>
      <c r="AC110" s="294">
        <f t="shared" si="134"/>
        <v>0</v>
      </c>
      <c r="AD110" s="294">
        <f t="shared" si="134"/>
        <v>0</v>
      </c>
      <c r="AE110" s="294">
        <f t="shared" si="134"/>
        <v>0</v>
      </c>
      <c r="AF110" s="294">
        <f t="shared" si="134"/>
        <v>0</v>
      </c>
      <c r="AG110" s="294">
        <f t="shared" si="134"/>
        <v>0</v>
      </c>
      <c r="AH110" s="294">
        <f t="shared" si="134"/>
        <v>0</v>
      </c>
      <c r="AI110" s="294">
        <f t="shared" si="134"/>
        <v>0</v>
      </c>
      <c r="AJ110" s="294">
        <f t="shared" si="134"/>
        <v>0</v>
      </c>
      <c r="AK110" s="294">
        <f t="shared" si="134"/>
        <v>0</v>
      </c>
      <c r="AL110" s="294">
        <f t="shared" si="134"/>
        <v>0</v>
      </c>
      <c r="AM110" s="294">
        <f t="shared" si="134"/>
        <v>0</v>
      </c>
      <c r="AN110" s="294">
        <f t="shared" si="134"/>
        <v>0</v>
      </c>
      <c r="AO110" s="294">
        <f t="shared" si="134"/>
        <v>0</v>
      </c>
      <c r="AP110" s="294">
        <f t="shared" si="134"/>
        <v>0</v>
      </c>
      <c r="AQ110" s="294">
        <f t="shared" si="134"/>
        <v>0</v>
      </c>
      <c r="AR110" s="294">
        <f t="shared" si="134"/>
        <v>0</v>
      </c>
      <c r="AS110" s="294">
        <f t="shared" si="134"/>
        <v>0</v>
      </c>
      <c r="AT110" s="294">
        <f t="shared" si="134"/>
        <v>0</v>
      </c>
      <c r="AU110" s="294">
        <f t="shared" si="134"/>
        <v>0</v>
      </c>
      <c r="AV110" s="294">
        <f t="shared" si="134"/>
        <v>0</v>
      </c>
      <c r="AW110" s="294">
        <f t="shared" si="134"/>
        <v>0.32</v>
      </c>
      <c r="AX110" s="294">
        <f t="shared" si="134"/>
        <v>0</v>
      </c>
      <c r="AY110" s="294">
        <f t="shared" si="134"/>
        <v>0</v>
      </c>
      <c r="AZ110" s="294">
        <f t="shared" ref="AZ110:CE110" si="135">AZ111+AZ112</f>
        <v>0</v>
      </c>
      <c r="BA110" s="294">
        <f t="shared" si="135"/>
        <v>0</v>
      </c>
      <c r="BB110" s="294">
        <f t="shared" si="135"/>
        <v>0</v>
      </c>
      <c r="BC110" s="294">
        <f t="shared" si="135"/>
        <v>0</v>
      </c>
      <c r="BD110" s="294">
        <f t="shared" si="135"/>
        <v>0</v>
      </c>
      <c r="BE110" s="294">
        <f t="shared" si="135"/>
        <v>0</v>
      </c>
      <c r="BF110" s="294">
        <f t="shared" si="135"/>
        <v>0</v>
      </c>
      <c r="BG110" s="294">
        <f t="shared" si="135"/>
        <v>0</v>
      </c>
      <c r="BH110" s="294">
        <f t="shared" si="135"/>
        <v>0</v>
      </c>
      <c r="BI110" s="294">
        <f t="shared" si="135"/>
        <v>0</v>
      </c>
      <c r="BJ110" s="294">
        <f t="shared" si="135"/>
        <v>0</v>
      </c>
      <c r="BK110" s="294">
        <f t="shared" si="135"/>
        <v>0</v>
      </c>
      <c r="BL110" s="294">
        <f t="shared" si="135"/>
        <v>0</v>
      </c>
      <c r="BM110" s="294">
        <f t="shared" si="135"/>
        <v>0</v>
      </c>
      <c r="BN110" s="294">
        <f t="shared" si="135"/>
        <v>0</v>
      </c>
      <c r="BO110" s="294">
        <f t="shared" si="135"/>
        <v>0</v>
      </c>
      <c r="BP110" s="294">
        <f t="shared" si="135"/>
        <v>0</v>
      </c>
      <c r="BQ110" s="294">
        <f t="shared" si="135"/>
        <v>0</v>
      </c>
      <c r="BR110" s="294">
        <f t="shared" si="135"/>
        <v>0</v>
      </c>
      <c r="BS110" s="294">
        <f t="shared" si="135"/>
        <v>0</v>
      </c>
      <c r="BT110" s="294">
        <f t="shared" si="135"/>
        <v>0</v>
      </c>
      <c r="BU110" s="294">
        <f t="shared" si="135"/>
        <v>0</v>
      </c>
      <c r="BV110" s="294">
        <f t="shared" si="135"/>
        <v>0</v>
      </c>
      <c r="BW110" s="294">
        <f t="shared" si="135"/>
        <v>0</v>
      </c>
      <c r="BX110" s="294">
        <f t="shared" si="135"/>
        <v>0</v>
      </c>
      <c r="BY110" s="294">
        <f t="shared" si="135"/>
        <v>0</v>
      </c>
      <c r="BZ110" s="294">
        <f t="shared" si="135"/>
        <v>0</v>
      </c>
      <c r="CA110" s="294">
        <f t="shared" si="135"/>
        <v>0</v>
      </c>
      <c r="CB110" s="294">
        <f t="shared" si="135"/>
        <v>0</v>
      </c>
      <c r="CC110" s="294">
        <f t="shared" si="135"/>
        <v>0</v>
      </c>
      <c r="CD110" s="294">
        <f t="shared" si="135"/>
        <v>0</v>
      </c>
      <c r="CE110" s="294">
        <f t="shared" si="135"/>
        <v>0</v>
      </c>
      <c r="CF110" s="294">
        <f t="shared" ref="CF110:DK110" si="136">CF111+CF112</f>
        <v>0</v>
      </c>
      <c r="CG110" s="294">
        <f t="shared" si="136"/>
        <v>0</v>
      </c>
      <c r="CH110" s="294">
        <f t="shared" si="136"/>
        <v>0</v>
      </c>
      <c r="CI110" s="294">
        <f t="shared" si="136"/>
        <v>0</v>
      </c>
      <c r="CJ110" s="294">
        <f t="shared" si="136"/>
        <v>0</v>
      </c>
      <c r="CK110" s="294">
        <f t="shared" si="136"/>
        <v>0</v>
      </c>
      <c r="CL110" s="294">
        <f t="shared" si="136"/>
        <v>0</v>
      </c>
      <c r="CM110" s="294">
        <f t="shared" si="136"/>
        <v>0</v>
      </c>
      <c r="CN110" s="294">
        <f t="shared" si="136"/>
        <v>0</v>
      </c>
      <c r="CO110" s="294">
        <f t="shared" si="136"/>
        <v>0</v>
      </c>
      <c r="CP110" s="294">
        <f t="shared" si="136"/>
        <v>0</v>
      </c>
      <c r="CQ110" s="294">
        <f t="shared" si="136"/>
        <v>0</v>
      </c>
      <c r="CR110" s="294">
        <f t="shared" si="136"/>
        <v>0</v>
      </c>
      <c r="CS110" s="294">
        <f t="shared" si="136"/>
        <v>0</v>
      </c>
      <c r="CT110" s="294">
        <f t="shared" si="136"/>
        <v>0</v>
      </c>
      <c r="CU110" s="294">
        <f t="shared" si="136"/>
        <v>0</v>
      </c>
      <c r="CV110" s="294">
        <f t="shared" si="136"/>
        <v>0</v>
      </c>
      <c r="CW110" s="294">
        <f t="shared" si="136"/>
        <v>0</v>
      </c>
      <c r="CX110" s="294">
        <f t="shared" si="136"/>
        <v>0</v>
      </c>
      <c r="CY110" s="294">
        <f t="shared" si="136"/>
        <v>0</v>
      </c>
      <c r="CZ110" s="294">
        <f t="shared" si="136"/>
        <v>0</v>
      </c>
      <c r="DA110" s="294">
        <f t="shared" si="136"/>
        <v>0</v>
      </c>
      <c r="DB110" s="294">
        <f t="shared" si="136"/>
        <v>0</v>
      </c>
      <c r="DC110" s="294">
        <f t="shared" si="136"/>
        <v>0</v>
      </c>
      <c r="DD110" s="294">
        <f t="shared" si="136"/>
        <v>0</v>
      </c>
      <c r="DE110" s="294">
        <f t="shared" si="136"/>
        <v>0</v>
      </c>
      <c r="DF110" s="294">
        <f t="shared" si="136"/>
        <v>0</v>
      </c>
      <c r="DG110" s="294">
        <f t="shared" si="136"/>
        <v>0</v>
      </c>
      <c r="DH110" s="294">
        <f t="shared" si="136"/>
        <v>0</v>
      </c>
      <c r="DI110" s="294">
        <f t="shared" si="136"/>
        <v>0</v>
      </c>
      <c r="DJ110" s="294">
        <f t="shared" si="136"/>
        <v>0</v>
      </c>
      <c r="DK110" s="294">
        <f t="shared" si="136"/>
        <v>0</v>
      </c>
      <c r="DL110" s="294">
        <f t="shared" ref="DL110:EQ110" si="137">DL111+DL112</f>
        <v>0</v>
      </c>
      <c r="DM110" s="294">
        <f t="shared" si="137"/>
        <v>0</v>
      </c>
      <c r="DN110" s="294">
        <f t="shared" ref="DN110:EA110" si="138">SUM(DN112:DN117)</f>
        <v>0</v>
      </c>
      <c r="DO110" s="294">
        <f t="shared" si="138"/>
        <v>0.64000000000000012</v>
      </c>
      <c r="DP110" s="294">
        <f t="shared" si="138"/>
        <v>0</v>
      </c>
      <c r="DQ110" s="294">
        <f t="shared" si="138"/>
        <v>0</v>
      </c>
      <c r="DR110" s="294">
        <f t="shared" si="138"/>
        <v>0</v>
      </c>
      <c r="DS110" s="294">
        <f t="shared" si="138"/>
        <v>0</v>
      </c>
      <c r="DT110" s="294">
        <f t="shared" si="138"/>
        <v>0</v>
      </c>
      <c r="DU110" s="294">
        <f t="shared" si="138"/>
        <v>0</v>
      </c>
      <c r="DV110" s="294">
        <f t="shared" si="138"/>
        <v>0</v>
      </c>
      <c r="DW110" s="294">
        <f t="shared" si="138"/>
        <v>0</v>
      </c>
      <c r="DX110" s="294">
        <f t="shared" si="138"/>
        <v>0</v>
      </c>
      <c r="DY110" s="294">
        <f t="shared" si="138"/>
        <v>0</v>
      </c>
      <c r="DZ110" s="294">
        <f t="shared" si="138"/>
        <v>0</v>
      </c>
      <c r="EA110" s="294">
        <f t="shared" si="138"/>
        <v>0</v>
      </c>
      <c r="EB110" s="181" t="s">
        <v>98</v>
      </c>
      <c r="EC110" s="512">
        <f>D110-DO110</f>
        <v>19.57805847457627</v>
      </c>
    </row>
    <row r="111" spans="1:133" s="500" customFormat="1" ht="38.25" x14ac:dyDescent="0.2">
      <c r="A111" s="226" t="s">
        <v>268</v>
      </c>
      <c r="B111" s="227" t="s">
        <v>269</v>
      </c>
      <c r="C111" s="311" t="s">
        <v>270</v>
      </c>
      <c r="D111" s="294">
        <f>'3'!K109</f>
        <v>4.6075499999999998</v>
      </c>
      <c r="E111" s="294" t="s">
        <v>98</v>
      </c>
      <c r="F111" s="294" t="s">
        <v>98</v>
      </c>
      <c r="G111" s="294" t="s">
        <v>98</v>
      </c>
      <c r="H111" s="294" t="s">
        <v>98</v>
      </c>
      <c r="I111" s="294" t="s">
        <v>98</v>
      </c>
      <c r="J111" s="294" t="s">
        <v>98</v>
      </c>
      <c r="K111" s="294" t="s">
        <v>98</v>
      </c>
      <c r="L111" s="294" t="s">
        <v>98</v>
      </c>
      <c r="M111" s="294" t="s">
        <v>98</v>
      </c>
      <c r="N111" s="294" t="s">
        <v>98</v>
      </c>
      <c r="O111" s="294" t="s">
        <v>98</v>
      </c>
      <c r="P111" s="294" t="s">
        <v>98</v>
      </c>
      <c r="Q111" s="294" t="s">
        <v>98</v>
      </c>
      <c r="R111" s="294" t="s">
        <v>98</v>
      </c>
      <c r="S111" s="294" t="s">
        <v>98</v>
      </c>
      <c r="T111" s="294">
        <v>0</v>
      </c>
      <c r="U111" s="294">
        <v>7.2999999999999995E-2</v>
      </c>
      <c r="V111" s="294">
        <v>0</v>
      </c>
      <c r="W111" s="294">
        <v>0</v>
      </c>
      <c r="X111" s="294">
        <v>0</v>
      </c>
      <c r="Y111" s="294">
        <v>0</v>
      </c>
      <c r="Z111" s="294">
        <v>0</v>
      </c>
      <c r="AA111" s="294">
        <v>0</v>
      </c>
      <c r="AB111" s="294">
        <v>0</v>
      </c>
      <c r="AC111" s="294">
        <v>0</v>
      </c>
      <c r="AD111" s="294">
        <v>0</v>
      </c>
      <c r="AE111" s="294">
        <v>0</v>
      </c>
      <c r="AF111" s="294">
        <v>0</v>
      </c>
      <c r="AG111" s="294">
        <v>0</v>
      </c>
      <c r="AH111" s="294">
        <v>0</v>
      </c>
      <c r="AI111" s="294">
        <v>0</v>
      </c>
      <c r="AJ111" s="294">
        <v>0</v>
      </c>
      <c r="AK111" s="294">
        <v>0</v>
      </c>
      <c r="AL111" s="294">
        <v>0</v>
      </c>
      <c r="AM111" s="294">
        <v>0</v>
      </c>
      <c r="AN111" s="294">
        <v>0</v>
      </c>
      <c r="AO111" s="294">
        <v>0</v>
      </c>
      <c r="AP111" s="294">
        <v>0</v>
      </c>
      <c r="AQ111" s="294">
        <v>0</v>
      </c>
      <c r="AR111" s="294">
        <v>0</v>
      </c>
      <c r="AS111" s="294">
        <v>0</v>
      </c>
      <c r="AT111" s="294">
        <v>0</v>
      </c>
      <c r="AU111" s="294">
        <v>0</v>
      </c>
      <c r="AV111" s="294">
        <v>0</v>
      </c>
      <c r="AW111" s="294">
        <v>0</v>
      </c>
      <c r="AX111" s="294">
        <v>0</v>
      </c>
      <c r="AY111" s="294">
        <v>0</v>
      </c>
      <c r="AZ111" s="294">
        <v>0</v>
      </c>
      <c r="BA111" s="294">
        <v>0</v>
      </c>
      <c r="BB111" s="294">
        <v>0</v>
      </c>
      <c r="BC111" s="294">
        <v>0</v>
      </c>
      <c r="BD111" s="294">
        <v>0</v>
      </c>
      <c r="BE111" s="294">
        <v>0</v>
      </c>
      <c r="BF111" s="294">
        <v>0</v>
      </c>
      <c r="BG111" s="294">
        <v>0</v>
      </c>
      <c r="BH111" s="294">
        <v>0</v>
      </c>
      <c r="BI111" s="294">
        <v>0</v>
      </c>
      <c r="BJ111" s="294">
        <v>0</v>
      </c>
      <c r="BK111" s="294">
        <v>0</v>
      </c>
      <c r="BL111" s="294">
        <v>0</v>
      </c>
      <c r="BM111" s="294">
        <v>0</v>
      </c>
      <c r="BN111" s="294">
        <v>0</v>
      </c>
      <c r="BO111" s="294">
        <v>0</v>
      </c>
      <c r="BP111" s="294">
        <v>0</v>
      </c>
      <c r="BQ111" s="294">
        <v>0</v>
      </c>
      <c r="BR111" s="294">
        <v>0</v>
      </c>
      <c r="BS111" s="294">
        <v>0</v>
      </c>
      <c r="BT111" s="294">
        <v>0</v>
      </c>
      <c r="BU111" s="294">
        <v>0</v>
      </c>
      <c r="BV111" s="294">
        <v>0</v>
      </c>
      <c r="BW111" s="294">
        <v>0</v>
      </c>
      <c r="BX111" s="294">
        <v>0</v>
      </c>
      <c r="BY111" s="294">
        <v>0</v>
      </c>
      <c r="BZ111" s="294">
        <v>0</v>
      </c>
      <c r="CA111" s="294">
        <v>0</v>
      </c>
      <c r="CB111" s="294">
        <v>0</v>
      </c>
      <c r="CC111" s="294">
        <v>0</v>
      </c>
      <c r="CD111" s="294">
        <v>0</v>
      </c>
      <c r="CE111" s="280">
        <v>0</v>
      </c>
      <c r="CF111" s="280">
        <v>0</v>
      </c>
      <c r="CG111" s="280">
        <v>0</v>
      </c>
      <c r="CH111" s="280">
        <v>0</v>
      </c>
      <c r="CI111" s="280">
        <v>0</v>
      </c>
      <c r="CJ111" s="280">
        <v>0</v>
      </c>
      <c r="CK111" s="280">
        <v>0</v>
      </c>
      <c r="CL111" s="294">
        <v>0</v>
      </c>
      <c r="CM111" s="294">
        <v>0</v>
      </c>
      <c r="CN111" s="294">
        <v>0</v>
      </c>
      <c r="CO111" s="294">
        <v>0</v>
      </c>
      <c r="CP111" s="294">
        <v>0</v>
      </c>
      <c r="CQ111" s="294">
        <v>0</v>
      </c>
      <c r="CR111" s="294">
        <v>0</v>
      </c>
      <c r="CS111" s="280">
        <v>0</v>
      </c>
      <c r="CT111" s="280">
        <v>0</v>
      </c>
      <c r="CU111" s="280">
        <v>0</v>
      </c>
      <c r="CV111" s="280">
        <v>0</v>
      </c>
      <c r="CW111" s="280">
        <v>0</v>
      </c>
      <c r="CX111" s="280">
        <v>0</v>
      </c>
      <c r="CY111" s="280">
        <v>0</v>
      </c>
      <c r="CZ111" s="294">
        <v>0</v>
      </c>
      <c r="DA111" s="294">
        <v>0</v>
      </c>
      <c r="DB111" s="294">
        <v>0</v>
      </c>
      <c r="DC111" s="294">
        <v>0</v>
      </c>
      <c r="DD111" s="294">
        <v>0</v>
      </c>
      <c r="DE111" s="294">
        <v>0</v>
      </c>
      <c r="DF111" s="294">
        <v>0</v>
      </c>
      <c r="DG111" s="280">
        <v>0</v>
      </c>
      <c r="DH111" s="280">
        <v>0</v>
      </c>
      <c r="DI111" s="280">
        <v>0</v>
      </c>
      <c r="DJ111" s="280">
        <v>0</v>
      </c>
      <c r="DK111" s="280">
        <v>0</v>
      </c>
      <c r="DL111" s="280">
        <v>0</v>
      </c>
      <c r="DM111" s="280">
        <v>0</v>
      </c>
      <c r="DN111" s="280">
        <f t="shared" ref="DN111:DT111" si="139">T111+AH111+AV111+BJ111+BX111+CL111+CZ111</f>
        <v>0</v>
      </c>
      <c r="DO111" s="280">
        <f t="shared" si="139"/>
        <v>7.2999999999999995E-2</v>
      </c>
      <c r="DP111" s="280">
        <f t="shared" si="139"/>
        <v>0</v>
      </c>
      <c r="DQ111" s="280">
        <f t="shared" si="139"/>
        <v>0</v>
      </c>
      <c r="DR111" s="280">
        <f t="shared" si="139"/>
        <v>0</v>
      </c>
      <c r="DS111" s="280">
        <f t="shared" si="139"/>
        <v>0</v>
      </c>
      <c r="DT111" s="280">
        <f t="shared" si="139"/>
        <v>0</v>
      </c>
      <c r="DU111" s="280">
        <v>0</v>
      </c>
      <c r="DV111" s="280">
        <v>0</v>
      </c>
      <c r="DW111" s="280">
        <v>0</v>
      </c>
      <c r="DX111" s="280">
        <v>0</v>
      </c>
      <c r="DY111" s="280">
        <v>0</v>
      </c>
      <c r="DZ111" s="280">
        <v>0</v>
      </c>
      <c r="EA111" s="496">
        <v>0</v>
      </c>
      <c r="EB111" s="181" t="s">
        <v>98</v>
      </c>
    </row>
    <row r="112" spans="1:133" s="500" customFormat="1" ht="25.5" x14ac:dyDescent="0.2">
      <c r="A112" s="226" t="s">
        <v>271</v>
      </c>
      <c r="B112" s="227" t="s">
        <v>272</v>
      </c>
      <c r="C112" s="311" t="s">
        <v>98</v>
      </c>
      <c r="D112" s="294">
        <f>SUM(D113:D117)</f>
        <v>15.610508474576271</v>
      </c>
      <c r="E112" s="294" t="s">
        <v>98</v>
      </c>
      <c r="F112" s="294" t="s">
        <v>98</v>
      </c>
      <c r="G112" s="294" t="s">
        <v>98</v>
      </c>
      <c r="H112" s="294" t="s">
        <v>98</v>
      </c>
      <c r="I112" s="294" t="s">
        <v>98</v>
      </c>
      <c r="J112" s="294" t="s">
        <v>98</v>
      </c>
      <c r="K112" s="294" t="s">
        <v>98</v>
      </c>
      <c r="L112" s="294" t="s">
        <v>98</v>
      </c>
      <c r="M112" s="294" t="s">
        <v>98</v>
      </c>
      <c r="N112" s="294" t="s">
        <v>98</v>
      </c>
      <c r="O112" s="294" t="s">
        <v>98</v>
      </c>
      <c r="P112" s="294" t="s">
        <v>98</v>
      </c>
      <c r="Q112" s="294" t="s">
        <v>98</v>
      </c>
      <c r="R112" s="294" t="s">
        <v>98</v>
      </c>
      <c r="S112" s="294" t="s">
        <v>98</v>
      </c>
      <c r="T112" s="294">
        <f t="shared" ref="T112:AY112" si="140">SUM(T113:T117)</f>
        <v>0</v>
      </c>
      <c r="U112" s="294">
        <f t="shared" si="140"/>
        <v>0</v>
      </c>
      <c r="V112" s="294">
        <f t="shared" si="140"/>
        <v>0</v>
      </c>
      <c r="W112" s="294">
        <f t="shared" si="140"/>
        <v>0</v>
      </c>
      <c r="X112" s="294">
        <f t="shared" si="140"/>
        <v>0</v>
      </c>
      <c r="Y112" s="294">
        <f t="shared" si="140"/>
        <v>0</v>
      </c>
      <c r="Z112" s="294">
        <f t="shared" si="140"/>
        <v>0</v>
      </c>
      <c r="AA112" s="294">
        <f t="shared" si="140"/>
        <v>0</v>
      </c>
      <c r="AB112" s="294">
        <f t="shared" si="140"/>
        <v>0</v>
      </c>
      <c r="AC112" s="294">
        <f t="shared" si="140"/>
        <v>0</v>
      </c>
      <c r="AD112" s="294">
        <f t="shared" si="140"/>
        <v>0</v>
      </c>
      <c r="AE112" s="294">
        <f t="shared" si="140"/>
        <v>0</v>
      </c>
      <c r="AF112" s="294">
        <f t="shared" si="140"/>
        <v>0</v>
      </c>
      <c r="AG112" s="294">
        <f t="shared" si="140"/>
        <v>0</v>
      </c>
      <c r="AH112" s="294">
        <f t="shared" si="140"/>
        <v>0</v>
      </c>
      <c r="AI112" s="294">
        <f t="shared" si="140"/>
        <v>0</v>
      </c>
      <c r="AJ112" s="294">
        <f t="shared" si="140"/>
        <v>0</v>
      </c>
      <c r="AK112" s="294">
        <f t="shared" si="140"/>
        <v>0</v>
      </c>
      <c r="AL112" s="294">
        <f t="shared" si="140"/>
        <v>0</v>
      </c>
      <c r="AM112" s="294">
        <f t="shared" si="140"/>
        <v>0</v>
      </c>
      <c r="AN112" s="294">
        <f t="shared" si="140"/>
        <v>0</v>
      </c>
      <c r="AO112" s="294">
        <f t="shared" si="140"/>
        <v>0</v>
      </c>
      <c r="AP112" s="294">
        <f t="shared" si="140"/>
        <v>0</v>
      </c>
      <c r="AQ112" s="294">
        <f t="shared" si="140"/>
        <v>0</v>
      </c>
      <c r="AR112" s="294">
        <f t="shared" si="140"/>
        <v>0</v>
      </c>
      <c r="AS112" s="294">
        <f t="shared" si="140"/>
        <v>0</v>
      </c>
      <c r="AT112" s="294">
        <f t="shared" si="140"/>
        <v>0</v>
      </c>
      <c r="AU112" s="294">
        <f t="shared" si="140"/>
        <v>0</v>
      </c>
      <c r="AV112" s="294">
        <f t="shared" si="140"/>
        <v>0</v>
      </c>
      <c r="AW112" s="294">
        <f t="shared" si="140"/>
        <v>0.32</v>
      </c>
      <c r="AX112" s="294">
        <f t="shared" si="140"/>
        <v>0</v>
      </c>
      <c r="AY112" s="294">
        <f t="shared" si="140"/>
        <v>0</v>
      </c>
      <c r="AZ112" s="294">
        <f t="shared" ref="AZ112:CE112" si="141">SUM(AZ113:AZ117)</f>
        <v>0</v>
      </c>
      <c r="BA112" s="294">
        <f t="shared" si="141"/>
        <v>0</v>
      </c>
      <c r="BB112" s="294">
        <f t="shared" si="141"/>
        <v>0</v>
      </c>
      <c r="BC112" s="294">
        <f t="shared" si="141"/>
        <v>0</v>
      </c>
      <c r="BD112" s="294">
        <f t="shared" si="141"/>
        <v>0</v>
      </c>
      <c r="BE112" s="294">
        <f t="shared" si="141"/>
        <v>0</v>
      </c>
      <c r="BF112" s="294">
        <f t="shared" si="141"/>
        <v>0</v>
      </c>
      <c r="BG112" s="294">
        <f t="shared" si="141"/>
        <v>0</v>
      </c>
      <c r="BH112" s="294">
        <f t="shared" si="141"/>
        <v>0</v>
      </c>
      <c r="BI112" s="294">
        <f t="shared" si="141"/>
        <v>0</v>
      </c>
      <c r="BJ112" s="294">
        <f t="shared" si="141"/>
        <v>0</v>
      </c>
      <c r="BK112" s="294">
        <f t="shared" si="141"/>
        <v>0</v>
      </c>
      <c r="BL112" s="294">
        <f t="shared" si="141"/>
        <v>0</v>
      </c>
      <c r="BM112" s="294">
        <f t="shared" si="141"/>
        <v>0</v>
      </c>
      <c r="BN112" s="294">
        <f t="shared" si="141"/>
        <v>0</v>
      </c>
      <c r="BO112" s="294">
        <f t="shared" si="141"/>
        <v>0</v>
      </c>
      <c r="BP112" s="294">
        <f t="shared" si="141"/>
        <v>0</v>
      </c>
      <c r="BQ112" s="294">
        <f t="shared" si="141"/>
        <v>0</v>
      </c>
      <c r="BR112" s="294">
        <f t="shared" si="141"/>
        <v>0</v>
      </c>
      <c r="BS112" s="294">
        <f t="shared" si="141"/>
        <v>0</v>
      </c>
      <c r="BT112" s="294">
        <f t="shared" si="141"/>
        <v>0</v>
      </c>
      <c r="BU112" s="294">
        <f t="shared" si="141"/>
        <v>0</v>
      </c>
      <c r="BV112" s="294">
        <f t="shared" si="141"/>
        <v>0</v>
      </c>
      <c r="BW112" s="294">
        <f t="shared" si="141"/>
        <v>0</v>
      </c>
      <c r="BX112" s="294">
        <f t="shared" si="141"/>
        <v>0</v>
      </c>
      <c r="BY112" s="294">
        <f t="shared" si="141"/>
        <v>0</v>
      </c>
      <c r="BZ112" s="294">
        <f t="shared" si="141"/>
        <v>0</v>
      </c>
      <c r="CA112" s="294">
        <f t="shared" si="141"/>
        <v>0</v>
      </c>
      <c r="CB112" s="294">
        <f t="shared" si="141"/>
        <v>0</v>
      </c>
      <c r="CC112" s="294">
        <f t="shared" si="141"/>
        <v>0</v>
      </c>
      <c r="CD112" s="294">
        <f t="shared" si="141"/>
        <v>0</v>
      </c>
      <c r="CE112" s="294">
        <f t="shared" si="141"/>
        <v>0</v>
      </c>
      <c r="CF112" s="294">
        <f t="shared" ref="CF112:DK112" si="142">SUM(CF113:CF117)</f>
        <v>0</v>
      </c>
      <c r="CG112" s="294">
        <f t="shared" si="142"/>
        <v>0</v>
      </c>
      <c r="CH112" s="294">
        <f t="shared" si="142"/>
        <v>0</v>
      </c>
      <c r="CI112" s="294">
        <f t="shared" si="142"/>
        <v>0</v>
      </c>
      <c r="CJ112" s="294">
        <f t="shared" si="142"/>
        <v>0</v>
      </c>
      <c r="CK112" s="294">
        <f t="shared" si="142"/>
        <v>0</v>
      </c>
      <c r="CL112" s="294">
        <f t="shared" si="142"/>
        <v>0</v>
      </c>
      <c r="CM112" s="294">
        <f t="shared" si="142"/>
        <v>0</v>
      </c>
      <c r="CN112" s="294">
        <f t="shared" si="142"/>
        <v>0</v>
      </c>
      <c r="CO112" s="294">
        <f t="shared" si="142"/>
        <v>0</v>
      </c>
      <c r="CP112" s="294">
        <f t="shared" si="142"/>
        <v>0</v>
      </c>
      <c r="CQ112" s="294">
        <f t="shared" si="142"/>
        <v>0</v>
      </c>
      <c r="CR112" s="294">
        <f t="shared" si="142"/>
        <v>0</v>
      </c>
      <c r="CS112" s="294">
        <f t="shared" si="142"/>
        <v>0</v>
      </c>
      <c r="CT112" s="294">
        <f t="shared" si="142"/>
        <v>0</v>
      </c>
      <c r="CU112" s="294">
        <f t="shared" si="142"/>
        <v>0</v>
      </c>
      <c r="CV112" s="294">
        <f t="shared" si="142"/>
        <v>0</v>
      </c>
      <c r="CW112" s="294">
        <f t="shared" si="142"/>
        <v>0</v>
      </c>
      <c r="CX112" s="294">
        <f t="shared" si="142"/>
        <v>0</v>
      </c>
      <c r="CY112" s="294">
        <f t="shared" si="142"/>
        <v>0</v>
      </c>
      <c r="CZ112" s="294">
        <f t="shared" si="142"/>
        <v>0</v>
      </c>
      <c r="DA112" s="294">
        <f t="shared" si="142"/>
        <v>0</v>
      </c>
      <c r="DB112" s="294">
        <f t="shared" si="142"/>
        <v>0</v>
      </c>
      <c r="DC112" s="294">
        <f t="shared" si="142"/>
        <v>0</v>
      </c>
      <c r="DD112" s="294">
        <f t="shared" si="142"/>
        <v>0</v>
      </c>
      <c r="DE112" s="294">
        <f t="shared" si="142"/>
        <v>0</v>
      </c>
      <c r="DF112" s="294">
        <f t="shared" si="142"/>
        <v>0</v>
      </c>
      <c r="DG112" s="294">
        <f t="shared" si="142"/>
        <v>0</v>
      </c>
      <c r="DH112" s="294">
        <f t="shared" si="142"/>
        <v>0</v>
      </c>
      <c r="DI112" s="294">
        <f t="shared" si="142"/>
        <v>0</v>
      </c>
      <c r="DJ112" s="294">
        <f t="shared" si="142"/>
        <v>0</v>
      </c>
      <c r="DK112" s="294">
        <f t="shared" si="142"/>
        <v>0</v>
      </c>
      <c r="DL112" s="294">
        <f t="shared" ref="DL112:EQ112" si="143">SUM(DL113:DL117)</f>
        <v>0</v>
      </c>
      <c r="DM112" s="294">
        <f t="shared" si="143"/>
        <v>0</v>
      </c>
      <c r="DN112" s="294">
        <f t="shared" si="143"/>
        <v>0</v>
      </c>
      <c r="DO112" s="294">
        <f t="shared" si="143"/>
        <v>0.32</v>
      </c>
      <c r="DP112" s="294">
        <f t="shared" si="143"/>
        <v>0</v>
      </c>
      <c r="DQ112" s="294">
        <f t="shared" si="143"/>
        <v>0</v>
      </c>
      <c r="DR112" s="294">
        <f t="shared" si="143"/>
        <v>0</v>
      </c>
      <c r="DS112" s="294">
        <f t="shared" si="143"/>
        <v>0</v>
      </c>
      <c r="DT112" s="294">
        <f t="shared" si="143"/>
        <v>0</v>
      </c>
      <c r="DU112" s="294">
        <f t="shared" si="143"/>
        <v>0</v>
      </c>
      <c r="DV112" s="294">
        <f t="shared" si="143"/>
        <v>0</v>
      </c>
      <c r="DW112" s="294">
        <f t="shared" si="143"/>
        <v>0</v>
      </c>
      <c r="DX112" s="294">
        <f t="shared" si="143"/>
        <v>0</v>
      </c>
      <c r="DY112" s="294">
        <f t="shared" si="143"/>
        <v>0</v>
      </c>
      <c r="DZ112" s="294">
        <f t="shared" si="143"/>
        <v>0</v>
      </c>
      <c r="EA112" s="294">
        <f t="shared" si="143"/>
        <v>0</v>
      </c>
      <c r="EB112" s="181" t="s">
        <v>98</v>
      </c>
    </row>
    <row r="113" spans="1:132" s="500" customFormat="1" ht="38.25" x14ac:dyDescent="0.2">
      <c r="A113" s="226" t="s">
        <v>273</v>
      </c>
      <c r="B113" s="227" t="s">
        <v>274</v>
      </c>
      <c r="C113" s="311" t="s">
        <v>275</v>
      </c>
      <c r="D113" s="294">
        <f>'3'!K111</f>
        <v>3.493220338983051</v>
      </c>
      <c r="E113" s="294" t="s">
        <v>98</v>
      </c>
      <c r="F113" s="294" t="s">
        <v>98</v>
      </c>
      <c r="G113" s="294" t="s">
        <v>98</v>
      </c>
      <c r="H113" s="294" t="s">
        <v>98</v>
      </c>
      <c r="I113" s="294" t="s">
        <v>98</v>
      </c>
      <c r="J113" s="294" t="s">
        <v>98</v>
      </c>
      <c r="K113" s="294" t="s">
        <v>98</v>
      </c>
      <c r="L113" s="294" t="s">
        <v>98</v>
      </c>
      <c r="M113" s="294" t="s">
        <v>98</v>
      </c>
      <c r="N113" s="294" t="s">
        <v>98</v>
      </c>
      <c r="O113" s="294" t="s">
        <v>98</v>
      </c>
      <c r="P113" s="294" t="s">
        <v>98</v>
      </c>
      <c r="Q113" s="294" t="s">
        <v>98</v>
      </c>
      <c r="R113" s="294" t="s">
        <v>98</v>
      </c>
      <c r="S113" s="294" t="s">
        <v>98</v>
      </c>
      <c r="T113" s="294">
        <v>0</v>
      </c>
      <c r="U113" s="313">
        <v>0</v>
      </c>
      <c r="V113" s="294">
        <v>0</v>
      </c>
      <c r="W113" s="294">
        <v>0</v>
      </c>
      <c r="X113" s="294">
        <v>0</v>
      </c>
      <c r="Y113" s="294">
        <v>0</v>
      </c>
      <c r="Z113" s="294">
        <v>0</v>
      </c>
      <c r="AA113" s="294">
        <v>0</v>
      </c>
      <c r="AB113" s="294">
        <v>0</v>
      </c>
      <c r="AC113" s="294">
        <v>0</v>
      </c>
      <c r="AD113" s="294">
        <v>0</v>
      </c>
      <c r="AE113" s="294">
        <v>0</v>
      </c>
      <c r="AF113" s="294">
        <v>0</v>
      </c>
      <c r="AG113" s="294">
        <v>0</v>
      </c>
      <c r="AH113" s="294">
        <v>0</v>
      </c>
      <c r="AI113" s="313">
        <v>0</v>
      </c>
      <c r="AJ113" s="294">
        <v>0</v>
      </c>
      <c r="AK113" s="294">
        <v>0</v>
      </c>
      <c r="AL113" s="294">
        <v>0</v>
      </c>
      <c r="AM113" s="294">
        <v>0</v>
      </c>
      <c r="AN113" s="294">
        <v>0</v>
      </c>
      <c r="AO113" s="294">
        <v>0</v>
      </c>
      <c r="AP113" s="294">
        <v>0</v>
      </c>
      <c r="AQ113" s="294">
        <v>0</v>
      </c>
      <c r="AR113" s="294">
        <v>0</v>
      </c>
      <c r="AS113" s="294">
        <v>0</v>
      </c>
      <c r="AT113" s="294">
        <v>0</v>
      </c>
      <c r="AU113" s="294">
        <v>0</v>
      </c>
      <c r="AV113" s="294">
        <v>0</v>
      </c>
      <c r="AW113" s="513">
        <v>0.2</v>
      </c>
      <c r="AX113" s="294">
        <v>0</v>
      </c>
      <c r="AY113" s="294">
        <v>0</v>
      </c>
      <c r="AZ113" s="294">
        <v>0</v>
      </c>
      <c r="BA113" s="294">
        <v>0</v>
      </c>
      <c r="BB113" s="294">
        <v>0</v>
      </c>
      <c r="BC113" s="294">
        <v>0</v>
      </c>
      <c r="BD113" s="294">
        <v>0</v>
      </c>
      <c r="BE113" s="294">
        <v>0</v>
      </c>
      <c r="BF113" s="294">
        <v>0</v>
      </c>
      <c r="BG113" s="294">
        <v>0</v>
      </c>
      <c r="BH113" s="294">
        <v>0</v>
      </c>
      <c r="BI113" s="294">
        <v>0</v>
      </c>
      <c r="BJ113" s="294">
        <v>0</v>
      </c>
      <c r="BK113" s="294">
        <v>0</v>
      </c>
      <c r="BL113" s="294">
        <v>0</v>
      </c>
      <c r="BM113" s="294">
        <v>0</v>
      </c>
      <c r="BN113" s="294">
        <v>0</v>
      </c>
      <c r="BO113" s="294">
        <v>0</v>
      </c>
      <c r="BP113" s="294">
        <v>0</v>
      </c>
      <c r="BQ113" s="280">
        <v>0</v>
      </c>
      <c r="BR113" s="280">
        <v>0</v>
      </c>
      <c r="BS113" s="280">
        <v>0</v>
      </c>
      <c r="BT113" s="280">
        <v>0</v>
      </c>
      <c r="BU113" s="280">
        <v>0</v>
      </c>
      <c r="BV113" s="280">
        <v>0</v>
      </c>
      <c r="BW113" s="280">
        <v>0</v>
      </c>
      <c r="BX113" s="294">
        <v>0</v>
      </c>
      <c r="BY113" s="294">
        <v>0</v>
      </c>
      <c r="BZ113" s="294">
        <v>0</v>
      </c>
      <c r="CA113" s="294">
        <v>0</v>
      </c>
      <c r="CB113" s="294">
        <v>0</v>
      </c>
      <c r="CC113" s="294">
        <v>0</v>
      </c>
      <c r="CD113" s="294">
        <v>0</v>
      </c>
      <c r="CE113" s="280">
        <v>0</v>
      </c>
      <c r="CF113" s="280">
        <v>0</v>
      </c>
      <c r="CG113" s="280">
        <v>0</v>
      </c>
      <c r="CH113" s="280">
        <v>0</v>
      </c>
      <c r="CI113" s="280">
        <v>0</v>
      </c>
      <c r="CJ113" s="280">
        <v>0</v>
      </c>
      <c r="CK113" s="280">
        <v>0</v>
      </c>
      <c r="CL113" s="294">
        <v>0</v>
      </c>
      <c r="CM113" s="294">
        <v>0</v>
      </c>
      <c r="CN113" s="294">
        <v>0</v>
      </c>
      <c r="CO113" s="294">
        <v>0</v>
      </c>
      <c r="CP113" s="294">
        <v>0</v>
      </c>
      <c r="CQ113" s="294">
        <v>0</v>
      </c>
      <c r="CR113" s="294">
        <v>0</v>
      </c>
      <c r="CS113" s="280">
        <v>0</v>
      </c>
      <c r="CT113" s="280">
        <v>0</v>
      </c>
      <c r="CU113" s="280">
        <v>0</v>
      </c>
      <c r="CV113" s="280">
        <v>0</v>
      </c>
      <c r="CW113" s="280">
        <v>0</v>
      </c>
      <c r="CX113" s="280">
        <v>0</v>
      </c>
      <c r="CY113" s="280">
        <v>0</v>
      </c>
      <c r="CZ113" s="294">
        <v>0</v>
      </c>
      <c r="DA113" s="294">
        <v>0</v>
      </c>
      <c r="DB113" s="294">
        <v>0</v>
      </c>
      <c r="DC113" s="294">
        <v>0</v>
      </c>
      <c r="DD113" s="294">
        <v>0</v>
      </c>
      <c r="DE113" s="294">
        <v>0</v>
      </c>
      <c r="DF113" s="294">
        <v>0</v>
      </c>
      <c r="DG113" s="280">
        <v>0</v>
      </c>
      <c r="DH113" s="280">
        <v>0</v>
      </c>
      <c r="DI113" s="280">
        <v>0</v>
      </c>
      <c r="DJ113" s="280">
        <v>0</v>
      </c>
      <c r="DK113" s="280">
        <v>0</v>
      </c>
      <c r="DL113" s="280">
        <v>0</v>
      </c>
      <c r="DM113" s="280">
        <v>0</v>
      </c>
      <c r="DN113" s="280">
        <f t="shared" ref="DN113:EA113" si="144">T113+AH113+AV113+BJ113+BX113+CL113+CZ113</f>
        <v>0</v>
      </c>
      <c r="DO113" s="280">
        <f t="shared" si="144"/>
        <v>0.2</v>
      </c>
      <c r="DP113" s="280">
        <f t="shared" si="144"/>
        <v>0</v>
      </c>
      <c r="DQ113" s="280">
        <f t="shared" si="144"/>
        <v>0</v>
      </c>
      <c r="DR113" s="280">
        <f t="shared" si="144"/>
        <v>0</v>
      </c>
      <c r="DS113" s="280">
        <f t="shared" si="144"/>
        <v>0</v>
      </c>
      <c r="DT113" s="280">
        <f t="shared" si="144"/>
        <v>0</v>
      </c>
      <c r="DU113" s="280">
        <f t="shared" si="144"/>
        <v>0</v>
      </c>
      <c r="DV113" s="280">
        <f t="shared" si="144"/>
        <v>0</v>
      </c>
      <c r="DW113" s="280">
        <f t="shared" si="144"/>
        <v>0</v>
      </c>
      <c r="DX113" s="280">
        <f t="shared" si="144"/>
        <v>0</v>
      </c>
      <c r="DY113" s="280">
        <f t="shared" si="144"/>
        <v>0</v>
      </c>
      <c r="DZ113" s="280">
        <f t="shared" si="144"/>
        <v>0</v>
      </c>
      <c r="EA113" s="280">
        <f t="shared" si="144"/>
        <v>0</v>
      </c>
      <c r="EB113" s="181" t="s">
        <v>98</v>
      </c>
    </row>
    <row r="114" spans="1:132" s="500" customFormat="1" ht="38.25" x14ac:dyDescent="0.2">
      <c r="A114" s="226" t="s">
        <v>276</v>
      </c>
      <c r="B114" s="227" t="s">
        <v>277</v>
      </c>
      <c r="C114" s="311" t="s">
        <v>278</v>
      </c>
      <c r="D114" s="294">
        <f>'3'!K112</f>
        <v>0.73237288135593226</v>
      </c>
      <c r="E114" s="294" t="s">
        <v>98</v>
      </c>
      <c r="F114" s="294" t="s">
        <v>98</v>
      </c>
      <c r="G114" s="294" t="s">
        <v>98</v>
      </c>
      <c r="H114" s="294" t="s">
        <v>98</v>
      </c>
      <c r="I114" s="294" t="s">
        <v>98</v>
      </c>
      <c r="J114" s="294" t="s">
        <v>98</v>
      </c>
      <c r="K114" s="294" t="s">
        <v>98</v>
      </c>
      <c r="L114" s="294" t="s">
        <v>98</v>
      </c>
      <c r="M114" s="294" t="s">
        <v>98</v>
      </c>
      <c r="N114" s="294" t="s">
        <v>98</v>
      </c>
      <c r="O114" s="294" t="s">
        <v>98</v>
      </c>
      <c r="P114" s="294" t="s">
        <v>98</v>
      </c>
      <c r="Q114" s="294" t="s">
        <v>98</v>
      </c>
      <c r="R114" s="294" t="s">
        <v>98</v>
      </c>
      <c r="S114" s="294" t="s">
        <v>98</v>
      </c>
      <c r="T114" s="294">
        <v>0</v>
      </c>
      <c r="U114" s="313">
        <v>0</v>
      </c>
      <c r="V114" s="294">
        <v>0</v>
      </c>
      <c r="W114" s="294">
        <v>0</v>
      </c>
      <c r="X114" s="294">
        <v>0</v>
      </c>
      <c r="Y114" s="294">
        <v>0</v>
      </c>
      <c r="Z114" s="294">
        <v>0</v>
      </c>
      <c r="AA114" s="294">
        <v>0</v>
      </c>
      <c r="AB114" s="294">
        <v>0</v>
      </c>
      <c r="AC114" s="294">
        <v>0</v>
      </c>
      <c r="AD114" s="294">
        <v>0</v>
      </c>
      <c r="AE114" s="294">
        <v>0</v>
      </c>
      <c r="AF114" s="294">
        <v>0</v>
      </c>
      <c r="AG114" s="294">
        <v>0</v>
      </c>
      <c r="AH114" s="294">
        <v>0</v>
      </c>
      <c r="AI114" s="313">
        <v>0</v>
      </c>
      <c r="AJ114" s="294">
        <v>0</v>
      </c>
      <c r="AK114" s="294">
        <v>0</v>
      </c>
      <c r="AL114" s="294">
        <v>0</v>
      </c>
      <c r="AM114" s="294">
        <v>0</v>
      </c>
      <c r="AN114" s="294">
        <v>0</v>
      </c>
      <c r="AO114" s="294">
        <v>0</v>
      </c>
      <c r="AP114" s="294">
        <v>0</v>
      </c>
      <c r="AQ114" s="294">
        <v>0</v>
      </c>
      <c r="AR114" s="294">
        <v>0</v>
      </c>
      <c r="AS114" s="294">
        <v>0</v>
      </c>
      <c r="AT114" s="294">
        <v>0</v>
      </c>
      <c r="AU114" s="294">
        <v>0</v>
      </c>
      <c r="AV114" s="294">
        <v>0</v>
      </c>
      <c r="AW114" s="513">
        <v>0.04</v>
      </c>
      <c r="AX114" s="294">
        <v>0</v>
      </c>
      <c r="AY114" s="294">
        <v>0</v>
      </c>
      <c r="AZ114" s="294">
        <v>0</v>
      </c>
      <c r="BA114" s="294">
        <v>0</v>
      </c>
      <c r="BB114" s="294">
        <v>0</v>
      </c>
      <c r="BC114" s="294">
        <v>0</v>
      </c>
      <c r="BD114" s="294">
        <v>0</v>
      </c>
      <c r="BE114" s="294">
        <v>0</v>
      </c>
      <c r="BF114" s="294">
        <v>0</v>
      </c>
      <c r="BG114" s="294">
        <v>0</v>
      </c>
      <c r="BH114" s="294">
        <v>0</v>
      </c>
      <c r="BI114" s="294">
        <v>0</v>
      </c>
      <c r="BJ114" s="294">
        <v>0</v>
      </c>
      <c r="BK114" s="313">
        <v>0</v>
      </c>
      <c r="BL114" s="294">
        <v>0</v>
      </c>
      <c r="BM114" s="294">
        <v>0</v>
      </c>
      <c r="BN114" s="294">
        <v>0</v>
      </c>
      <c r="BO114" s="294">
        <v>0</v>
      </c>
      <c r="BP114" s="294">
        <v>0</v>
      </c>
      <c r="BQ114" s="280">
        <v>0</v>
      </c>
      <c r="BR114" s="280">
        <v>0</v>
      </c>
      <c r="BS114" s="280">
        <v>0</v>
      </c>
      <c r="BT114" s="280">
        <v>0</v>
      </c>
      <c r="BU114" s="280">
        <v>0</v>
      </c>
      <c r="BV114" s="280">
        <v>0</v>
      </c>
      <c r="BW114" s="280">
        <v>0</v>
      </c>
      <c r="BX114" s="294">
        <v>0</v>
      </c>
      <c r="BY114" s="313">
        <v>0</v>
      </c>
      <c r="BZ114" s="294">
        <v>0</v>
      </c>
      <c r="CA114" s="294">
        <v>0</v>
      </c>
      <c r="CB114" s="294">
        <v>0</v>
      </c>
      <c r="CC114" s="294">
        <v>0</v>
      </c>
      <c r="CD114" s="294">
        <v>0</v>
      </c>
      <c r="CE114" s="280">
        <v>0</v>
      </c>
      <c r="CF114" s="280">
        <v>0</v>
      </c>
      <c r="CG114" s="280">
        <v>0</v>
      </c>
      <c r="CH114" s="280">
        <v>0</v>
      </c>
      <c r="CI114" s="280">
        <v>0</v>
      </c>
      <c r="CJ114" s="280">
        <v>0</v>
      </c>
      <c r="CK114" s="280">
        <v>0</v>
      </c>
      <c r="CL114" s="294">
        <v>0</v>
      </c>
      <c r="CM114" s="313">
        <v>0</v>
      </c>
      <c r="CN114" s="294">
        <v>0</v>
      </c>
      <c r="CO114" s="294">
        <v>0</v>
      </c>
      <c r="CP114" s="294">
        <v>0</v>
      </c>
      <c r="CQ114" s="294">
        <v>0</v>
      </c>
      <c r="CR114" s="294">
        <v>0</v>
      </c>
      <c r="CS114" s="280">
        <v>0</v>
      </c>
      <c r="CT114" s="280">
        <v>0</v>
      </c>
      <c r="CU114" s="280">
        <v>0</v>
      </c>
      <c r="CV114" s="280">
        <v>0</v>
      </c>
      <c r="CW114" s="280">
        <v>0</v>
      </c>
      <c r="CX114" s="280">
        <v>0</v>
      </c>
      <c r="CY114" s="280">
        <v>0</v>
      </c>
      <c r="CZ114" s="294">
        <v>0</v>
      </c>
      <c r="DA114" s="294">
        <v>0</v>
      </c>
      <c r="DB114" s="294">
        <v>0</v>
      </c>
      <c r="DC114" s="294">
        <v>0</v>
      </c>
      <c r="DD114" s="294">
        <v>0</v>
      </c>
      <c r="DE114" s="294">
        <v>0</v>
      </c>
      <c r="DF114" s="294">
        <v>0</v>
      </c>
      <c r="DG114" s="280">
        <v>0</v>
      </c>
      <c r="DH114" s="280">
        <v>0</v>
      </c>
      <c r="DI114" s="280">
        <v>0</v>
      </c>
      <c r="DJ114" s="280">
        <v>0</v>
      </c>
      <c r="DK114" s="280">
        <v>0</v>
      </c>
      <c r="DL114" s="280">
        <v>0</v>
      </c>
      <c r="DM114" s="280">
        <v>0</v>
      </c>
      <c r="DN114" s="280">
        <f t="shared" ref="DN114:DT117" si="145">T114+AH114+AV114+BJ114+BX114+CL114+CZ114</f>
        <v>0</v>
      </c>
      <c r="DO114" s="280">
        <f t="shared" si="145"/>
        <v>0.04</v>
      </c>
      <c r="DP114" s="280">
        <f t="shared" si="145"/>
        <v>0</v>
      </c>
      <c r="DQ114" s="280">
        <f t="shared" si="145"/>
        <v>0</v>
      </c>
      <c r="DR114" s="280">
        <f t="shared" si="145"/>
        <v>0</v>
      </c>
      <c r="DS114" s="280">
        <f t="shared" si="145"/>
        <v>0</v>
      </c>
      <c r="DT114" s="280">
        <f t="shared" si="145"/>
        <v>0</v>
      </c>
      <c r="DU114" s="280">
        <v>0</v>
      </c>
      <c r="DV114" s="280">
        <v>0</v>
      </c>
      <c r="DW114" s="280">
        <v>0</v>
      </c>
      <c r="DX114" s="280">
        <v>0</v>
      </c>
      <c r="DY114" s="280">
        <v>0</v>
      </c>
      <c r="DZ114" s="280">
        <v>0</v>
      </c>
      <c r="EA114" s="496">
        <v>0</v>
      </c>
      <c r="EB114" s="181" t="s">
        <v>98</v>
      </c>
    </row>
    <row r="115" spans="1:132" s="500" customFormat="1" ht="25.5" hidden="1" x14ac:dyDescent="0.2">
      <c r="A115" s="226" t="s">
        <v>279</v>
      </c>
      <c r="B115" s="227" t="s">
        <v>280</v>
      </c>
      <c r="C115" s="311" t="s">
        <v>281</v>
      </c>
      <c r="D115" s="294"/>
      <c r="E115" s="294"/>
      <c r="F115" s="294"/>
      <c r="G115" s="294"/>
      <c r="H115" s="294"/>
      <c r="I115" s="294"/>
      <c r="J115" s="294"/>
      <c r="K115" s="294"/>
      <c r="L115" s="294"/>
      <c r="M115" s="294"/>
      <c r="N115" s="294"/>
      <c r="O115" s="294"/>
      <c r="P115" s="294"/>
      <c r="Q115" s="294"/>
      <c r="R115" s="294"/>
      <c r="S115" s="294"/>
      <c r="T115" s="294"/>
      <c r="U115" s="382"/>
      <c r="V115" s="294"/>
      <c r="W115" s="294"/>
      <c r="X115" s="294"/>
      <c r="Y115" s="294"/>
      <c r="Z115" s="294"/>
      <c r="AA115" s="294"/>
      <c r="AB115" s="294"/>
      <c r="AC115" s="294"/>
      <c r="AD115" s="294"/>
      <c r="AE115" s="294"/>
      <c r="AF115" s="294"/>
      <c r="AG115" s="294"/>
      <c r="AH115" s="294"/>
      <c r="AI115" s="313"/>
      <c r="AJ115" s="294"/>
      <c r="AK115" s="294"/>
      <c r="AL115" s="294"/>
      <c r="AM115" s="294"/>
      <c r="AN115" s="294"/>
      <c r="AO115" s="294"/>
      <c r="AP115" s="294"/>
      <c r="AQ115" s="294"/>
      <c r="AR115" s="294"/>
      <c r="AS115" s="294"/>
      <c r="AT115" s="294"/>
      <c r="AU115" s="294"/>
      <c r="AV115" s="294"/>
      <c r="AW115" s="294"/>
      <c r="AX115" s="294"/>
      <c r="AY115" s="294"/>
      <c r="AZ115" s="294"/>
      <c r="BA115" s="294"/>
      <c r="BB115" s="294"/>
      <c r="BC115" s="294"/>
      <c r="BD115" s="294"/>
      <c r="BE115" s="294"/>
      <c r="BF115" s="294"/>
      <c r="BG115" s="294"/>
      <c r="BH115" s="294"/>
      <c r="BI115" s="294"/>
      <c r="BJ115" s="294"/>
      <c r="BK115" s="313"/>
      <c r="BL115" s="294"/>
      <c r="BM115" s="294"/>
      <c r="BN115" s="294"/>
      <c r="BO115" s="294"/>
      <c r="BP115" s="294"/>
      <c r="BQ115" s="280"/>
      <c r="BR115" s="280"/>
      <c r="BS115" s="280"/>
      <c r="BT115" s="280"/>
      <c r="BU115" s="280"/>
      <c r="BV115" s="280"/>
      <c r="BW115" s="280"/>
      <c r="BX115" s="294"/>
      <c r="BY115" s="313"/>
      <c r="BZ115" s="294"/>
      <c r="CA115" s="294"/>
      <c r="CB115" s="294"/>
      <c r="CC115" s="294"/>
      <c r="CD115" s="294"/>
      <c r="CE115" s="280"/>
      <c r="CF115" s="280"/>
      <c r="CG115" s="280"/>
      <c r="CH115" s="280"/>
      <c r="CI115" s="280"/>
      <c r="CJ115" s="280"/>
      <c r="CK115" s="280"/>
      <c r="CL115" s="294"/>
      <c r="CM115" s="313"/>
      <c r="CN115" s="294"/>
      <c r="CO115" s="294"/>
      <c r="CP115" s="294"/>
      <c r="CQ115" s="294"/>
      <c r="CR115" s="294"/>
      <c r="CS115" s="280"/>
      <c r="CT115" s="280"/>
      <c r="CU115" s="280"/>
      <c r="CV115" s="280"/>
      <c r="CW115" s="280"/>
      <c r="CX115" s="280"/>
      <c r="CY115" s="280"/>
      <c r="CZ115" s="294"/>
      <c r="DA115" s="294"/>
      <c r="DB115" s="294"/>
      <c r="DC115" s="294"/>
      <c r="DD115" s="294"/>
      <c r="DE115" s="294"/>
      <c r="DF115" s="294"/>
      <c r="DG115" s="280"/>
      <c r="DH115" s="280"/>
      <c r="DI115" s="280"/>
      <c r="DJ115" s="280"/>
      <c r="DK115" s="280"/>
      <c r="DL115" s="280"/>
      <c r="DM115" s="280"/>
      <c r="DN115" s="280">
        <f t="shared" si="145"/>
        <v>0</v>
      </c>
      <c r="DO115" s="280">
        <f t="shared" si="145"/>
        <v>0</v>
      </c>
      <c r="DP115" s="280">
        <f t="shared" si="145"/>
        <v>0</v>
      </c>
      <c r="DQ115" s="280">
        <f t="shared" si="145"/>
        <v>0</v>
      </c>
      <c r="DR115" s="280">
        <f t="shared" si="145"/>
        <v>0</v>
      </c>
      <c r="DS115" s="280">
        <f t="shared" si="145"/>
        <v>0</v>
      </c>
      <c r="DT115" s="280">
        <f t="shared" si="145"/>
        <v>0</v>
      </c>
      <c r="DU115" s="280">
        <v>0</v>
      </c>
      <c r="DV115" s="280">
        <v>0</v>
      </c>
      <c r="DW115" s="280">
        <v>0</v>
      </c>
      <c r="DX115" s="280">
        <v>0</v>
      </c>
      <c r="DY115" s="280">
        <v>0</v>
      </c>
      <c r="DZ115" s="280">
        <v>0</v>
      </c>
      <c r="EA115" s="496">
        <v>0</v>
      </c>
      <c r="EB115" s="181" t="s">
        <v>98</v>
      </c>
    </row>
    <row r="116" spans="1:132" s="500" customFormat="1" ht="38.25" x14ac:dyDescent="0.2">
      <c r="A116" s="226" t="s">
        <v>282</v>
      </c>
      <c r="B116" s="227" t="s">
        <v>283</v>
      </c>
      <c r="C116" s="311" t="s">
        <v>284</v>
      </c>
      <c r="D116" s="294">
        <f>'3'!K114</f>
        <v>7.8016949152542372</v>
      </c>
      <c r="E116" s="294" t="s">
        <v>98</v>
      </c>
      <c r="F116" s="294" t="s">
        <v>98</v>
      </c>
      <c r="G116" s="294" t="s">
        <v>98</v>
      </c>
      <c r="H116" s="294" t="s">
        <v>98</v>
      </c>
      <c r="I116" s="294" t="s">
        <v>98</v>
      </c>
      <c r="J116" s="294" t="s">
        <v>98</v>
      </c>
      <c r="K116" s="294" t="s">
        <v>98</v>
      </c>
      <c r="L116" s="294" t="s">
        <v>98</v>
      </c>
      <c r="M116" s="294" t="s">
        <v>98</v>
      </c>
      <c r="N116" s="294" t="s">
        <v>98</v>
      </c>
      <c r="O116" s="294" t="s">
        <v>98</v>
      </c>
      <c r="P116" s="294" t="s">
        <v>98</v>
      </c>
      <c r="Q116" s="294" t="s">
        <v>98</v>
      </c>
      <c r="R116" s="294" t="s">
        <v>98</v>
      </c>
      <c r="S116" s="294" t="s">
        <v>98</v>
      </c>
      <c r="T116" s="294">
        <v>0</v>
      </c>
      <c r="U116" s="313">
        <v>0</v>
      </c>
      <c r="V116" s="294">
        <v>0</v>
      </c>
      <c r="W116" s="294">
        <v>0</v>
      </c>
      <c r="X116" s="294">
        <v>0</v>
      </c>
      <c r="Y116" s="294">
        <v>0</v>
      </c>
      <c r="Z116" s="294">
        <v>0</v>
      </c>
      <c r="AA116" s="294">
        <v>0</v>
      </c>
      <c r="AB116" s="294">
        <v>0</v>
      </c>
      <c r="AC116" s="294">
        <v>0</v>
      </c>
      <c r="AD116" s="294">
        <v>0</v>
      </c>
      <c r="AE116" s="294">
        <v>0</v>
      </c>
      <c r="AF116" s="294">
        <v>0</v>
      </c>
      <c r="AG116" s="294">
        <v>0</v>
      </c>
      <c r="AH116" s="294">
        <v>0</v>
      </c>
      <c r="AI116" s="313">
        <v>0</v>
      </c>
      <c r="AJ116" s="294">
        <v>0</v>
      </c>
      <c r="AK116" s="294">
        <v>0</v>
      </c>
      <c r="AL116" s="294">
        <v>0</v>
      </c>
      <c r="AM116" s="294">
        <v>0</v>
      </c>
      <c r="AN116" s="294">
        <v>0</v>
      </c>
      <c r="AO116" s="294">
        <v>0</v>
      </c>
      <c r="AP116" s="294">
        <v>0</v>
      </c>
      <c r="AQ116" s="294">
        <v>0</v>
      </c>
      <c r="AR116" s="294">
        <v>0</v>
      </c>
      <c r="AS116" s="294">
        <v>0</v>
      </c>
      <c r="AT116" s="294">
        <v>0</v>
      </c>
      <c r="AU116" s="294">
        <v>0</v>
      </c>
      <c r="AV116" s="294">
        <v>0</v>
      </c>
      <c r="AW116" s="513">
        <v>0.04</v>
      </c>
      <c r="AX116" s="294">
        <v>0</v>
      </c>
      <c r="AY116" s="294">
        <v>0</v>
      </c>
      <c r="AZ116" s="294">
        <v>0</v>
      </c>
      <c r="BA116" s="294">
        <v>0</v>
      </c>
      <c r="BB116" s="294">
        <v>0</v>
      </c>
      <c r="BC116" s="294">
        <v>0</v>
      </c>
      <c r="BD116" s="294">
        <v>0</v>
      </c>
      <c r="BE116" s="294">
        <v>0</v>
      </c>
      <c r="BF116" s="294">
        <v>0</v>
      </c>
      <c r="BG116" s="294">
        <v>0</v>
      </c>
      <c r="BH116" s="294">
        <v>0</v>
      </c>
      <c r="BI116" s="294">
        <v>0</v>
      </c>
      <c r="BJ116" s="294">
        <v>0</v>
      </c>
      <c r="BK116" s="313">
        <v>0</v>
      </c>
      <c r="BL116" s="294">
        <v>0</v>
      </c>
      <c r="BM116" s="294">
        <v>0</v>
      </c>
      <c r="BN116" s="294">
        <v>0</v>
      </c>
      <c r="BO116" s="294">
        <v>0</v>
      </c>
      <c r="BP116" s="294">
        <v>0</v>
      </c>
      <c r="BQ116" s="280">
        <v>0</v>
      </c>
      <c r="BR116" s="280">
        <v>0</v>
      </c>
      <c r="BS116" s="280">
        <v>0</v>
      </c>
      <c r="BT116" s="280">
        <v>0</v>
      </c>
      <c r="BU116" s="280">
        <v>0</v>
      </c>
      <c r="BV116" s="280">
        <v>0</v>
      </c>
      <c r="BW116" s="280">
        <v>0</v>
      </c>
      <c r="BX116" s="294">
        <v>0</v>
      </c>
      <c r="BY116" s="313">
        <v>0</v>
      </c>
      <c r="BZ116" s="294">
        <v>0</v>
      </c>
      <c r="CA116" s="294">
        <v>0</v>
      </c>
      <c r="CB116" s="294">
        <v>0</v>
      </c>
      <c r="CC116" s="294">
        <v>0</v>
      </c>
      <c r="CD116" s="294">
        <v>0</v>
      </c>
      <c r="CE116" s="280">
        <v>0</v>
      </c>
      <c r="CF116" s="280">
        <v>0</v>
      </c>
      <c r="CG116" s="280">
        <v>0</v>
      </c>
      <c r="CH116" s="280">
        <v>0</v>
      </c>
      <c r="CI116" s="280">
        <v>0</v>
      </c>
      <c r="CJ116" s="280">
        <v>0</v>
      </c>
      <c r="CK116" s="280">
        <v>0</v>
      </c>
      <c r="CL116" s="294">
        <v>0</v>
      </c>
      <c r="CM116" s="313">
        <v>0</v>
      </c>
      <c r="CN116" s="294">
        <v>0</v>
      </c>
      <c r="CO116" s="294">
        <v>0</v>
      </c>
      <c r="CP116" s="294">
        <v>0</v>
      </c>
      <c r="CQ116" s="294">
        <v>0</v>
      </c>
      <c r="CR116" s="294">
        <v>0</v>
      </c>
      <c r="CS116" s="280">
        <v>0</v>
      </c>
      <c r="CT116" s="280">
        <v>0</v>
      </c>
      <c r="CU116" s="280">
        <v>0</v>
      </c>
      <c r="CV116" s="280">
        <v>0</v>
      </c>
      <c r="CW116" s="280">
        <v>0</v>
      </c>
      <c r="CX116" s="280">
        <v>0</v>
      </c>
      <c r="CY116" s="280">
        <v>0</v>
      </c>
      <c r="CZ116" s="294">
        <v>0</v>
      </c>
      <c r="DA116" s="294">
        <v>0</v>
      </c>
      <c r="DB116" s="294">
        <v>0</v>
      </c>
      <c r="DC116" s="294">
        <v>0</v>
      </c>
      <c r="DD116" s="294">
        <v>0</v>
      </c>
      <c r="DE116" s="294">
        <v>0</v>
      </c>
      <c r="DF116" s="294">
        <v>0</v>
      </c>
      <c r="DG116" s="280">
        <v>0</v>
      </c>
      <c r="DH116" s="280">
        <v>0</v>
      </c>
      <c r="DI116" s="280">
        <v>0</v>
      </c>
      <c r="DJ116" s="280">
        <v>0</v>
      </c>
      <c r="DK116" s="280">
        <v>0</v>
      </c>
      <c r="DL116" s="280">
        <v>0</v>
      </c>
      <c r="DM116" s="280">
        <v>0</v>
      </c>
      <c r="DN116" s="280">
        <f t="shared" si="145"/>
        <v>0</v>
      </c>
      <c r="DO116" s="280">
        <f t="shared" si="145"/>
        <v>0.04</v>
      </c>
      <c r="DP116" s="280">
        <f t="shared" si="145"/>
        <v>0</v>
      </c>
      <c r="DQ116" s="280">
        <f t="shared" si="145"/>
        <v>0</v>
      </c>
      <c r="DR116" s="280">
        <f t="shared" si="145"/>
        <v>0</v>
      </c>
      <c r="DS116" s="280">
        <f t="shared" si="145"/>
        <v>0</v>
      </c>
      <c r="DT116" s="280">
        <f t="shared" si="145"/>
        <v>0</v>
      </c>
      <c r="DU116" s="280">
        <v>0</v>
      </c>
      <c r="DV116" s="280">
        <v>0</v>
      </c>
      <c r="DW116" s="280">
        <v>0</v>
      </c>
      <c r="DX116" s="280">
        <v>0</v>
      </c>
      <c r="DY116" s="280">
        <v>0</v>
      </c>
      <c r="DZ116" s="280">
        <v>0</v>
      </c>
      <c r="EA116" s="496">
        <v>0</v>
      </c>
      <c r="EB116" s="181" t="s">
        <v>98</v>
      </c>
    </row>
    <row r="117" spans="1:132" s="500" customFormat="1" ht="38.25" x14ac:dyDescent="0.2">
      <c r="A117" s="226" t="s">
        <v>285</v>
      </c>
      <c r="B117" s="227" t="s">
        <v>286</v>
      </c>
      <c r="C117" s="311" t="s">
        <v>287</v>
      </c>
      <c r="D117" s="294">
        <f>'3'!K115</f>
        <v>3.5832203389830513</v>
      </c>
      <c r="E117" s="294" t="s">
        <v>98</v>
      </c>
      <c r="F117" s="294" t="s">
        <v>98</v>
      </c>
      <c r="G117" s="294" t="s">
        <v>98</v>
      </c>
      <c r="H117" s="294" t="s">
        <v>98</v>
      </c>
      <c r="I117" s="294" t="s">
        <v>98</v>
      </c>
      <c r="J117" s="294" t="s">
        <v>98</v>
      </c>
      <c r="K117" s="294" t="s">
        <v>98</v>
      </c>
      <c r="L117" s="294" t="s">
        <v>98</v>
      </c>
      <c r="M117" s="294" t="s">
        <v>98</v>
      </c>
      <c r="N117" s="294" t="s">
        <v>98</v>
      </c>
      <c r="O117" s="294" t="s">
        <v>98</v>
      </c>
      <c r="P117" s="294" t="s">
        <v>98</v>
      </c>
      <c r="Q117" s="294" t="s">
        <v>98</v>
      </c>
      <c r="R117" s="294" t="s">
        <v>98</v>
      </c>
      <c r="S117" s="294" t="s">
        <v>98</v>
      </c>
      <c r="T117" s="294">
        <v>0</v>
      </c>
      <c r="U117" s="313">
        <v>0</v>
      </c>
      <c r="V117" s="294">
        <v>0</v>
      </c>
      <c r="W117" s="294">
        <v>0</v>
      </c>
      <c r="X117" s="294">
        <v>0</v>
      </c>
      <c r="Y117" s="294">
        <v>0</v>
      </c>
      <c r="Z117" s="294">
        <v>0</v>
      </c>
      <c r="AA117" s="294">
        <v>0</v>
      </c>
      <c r="AB117" s="294">
        <v>0</v>
      </c>
      <c r="AC117" s="294">
        <v>0</v>
      </c>
      <c r="AD117" s="294">
        <v>0</v>
      </c>
      <c r="AE117" s="294">
        <v>0</v>
      </c>
      <c r="AF117" s="294">
        <v>0</v>
      </c>
      <c r="AG117" s="294">
        <v>0</v>
      </c>
      <c r="AH117" s="294">
        <v>0</v>
      </c>
      <c r="AI117" s="313">
        <v>0</v>
      </c>
      <c r="AJ117" s="294">
        <v>0</v>
      </c>
      <c r="AK117" s="294">
        <v>0</v>
      </c>
      <c r="AL117" s="294">
        <v>0</v>
      </c>
      <c r="AM117" s="294">
        <v>0</v>
      </c>
      <c r="AN117" s="294">
        <v>0</v>
      </c>
      <c r="AO117" s="294">
        <v>0</v>
      </c>
      <c r="AP117" s="294">
        <v>0</v>
      </c>
      <c r="AQ117" s="294">
        <v>0</v>
      </c>
      <c r="AR117" s="294">
        <v>0</v>
      </c>
      <c r="AS117" s="294">
        <v>0</v>
      </c>
      <c r="AT117" s="294">
        <v>0</v>
      </c>
      <c r="AU117" s="294">
        <v>0</v>
      </c>
      <c r="AV117" s="294">
        <v>0</v>
      </c>
      <c r="AW117" s="513">
        <v>0.04</v>
      </c>
      <c r="AX117" s="294">
        <v>0</v>
      </c>
      <c r="AY117" s="294">
        <v>0</v>
      </c>
      <c r="AZ117" s="294">
        <v>0</v>
      </c>
      <c r="BA117" s="294">
        <v>0</v>
      </c>
      <c r="BB117" s="294">
        <v>0</v>
      </c>
      <c r="BC117" s="294">
        <v>0</v>
      </c>
      <c r="BD117" s="294">
        <v>0</v>
      </c>
      <c r="BE117" s="294">
        <v>0</v>
      </c>
      <c r="BF117" s="294">
        <v>0</v>
      </c>
      <c r="BG117" s="294">
        <v>0</v>
      </c>
      <c r="BH117" s="294">
        <v>0</v>
      </c>
      <c r="BI117" s="294">
        <v>0</v>
      </c>
      <c r="BJ117" s="294">
        <v>0</v>
      </c>
      <c r="BK117" s="313">
        <v>0</v>
      </c>
      <c r="BL117" s="294">
        <v>0</v>
      </c>
      <c r="BM117" s="294">
        <v>0</v>
      </c>
      <c r="BN117" s="294">
        <v>0</v>
      </c>
      <c r="BO117" s="294">
        <v>0</v>
      </c>
      <c r="BP117" s="294">
        <v>0</v>
      </c>
      <c r="BQ117" s="280">
        <v>0</v>
      </c>
      <c r="BR117" s="280">
        <v>0</v>
      </c>
      <c r="BS117" s="280">
        <v>0</v>
      </c>
      <c r="BT117" s="280">
        <v>0</v>
      </c>
      <c r="BU117" s="280">
        <v>0</v>
      </c>
      <c r="BV117" s="280">
        <v>0</v>
      </c>
      <c r="BW117" s="280">
        <v>0</v>
      </c>
      <c r="BX117" s="294">
        <v>0</v>
      </c>
      <c r="BY117" s="313">
        <v>0</v>
      </c>
      <c r="BZ117" s="294">
        <v>0</v>
      </c>
      <c r="CA117" s="294">
        <v>0</v>
      </c>
      <c r="CB117" s="294">
        <v>0</v>
      </c>
      <c r="CC117" s="294">
        <v>0</v>
      </c>
      <c r="CD117" s="294">
        <v>0</v>
      </c>
      <c r="CE117" s="280">
        <v>0</v>
      </c>
      <c r="CF117" s="280">
        <v>0</v>
      </c>
      <c r="CG117" s="280">
        <v>0</v>
      </c>
      <c r="CH117" s="280">
        <v>0</v>
      </c>
      <c r="CI117" s="280">
        <v>0</v>
      </c>
      <c r="CJ117" s="280">
        <v>0</v>
      </c>
      <c r="CK117" s="280">
        <v>0</v>
      </c>
      <c r="CL117" s="294">
        <v>0</v>
      </c>
      <c r="CM117" s="313">
        <v>0</v>
      </c>
      <c r="CN117" s="294">
        <v>0</v>
      </c>
      <c r="CO117" s="294">
        <v>0</v>
      </c>
      <c r="CP117" s="294">
        <v>0</v>
      </c>
      <c r="CQ117" s="294">
        <v>0</v>
      </c>
      <c r="CR117" s="294">
        <v>0</v>
      </c>
      <c r="CS117" s="280">
        <v>0</v>
      </c>
      <c r="CT117" s="280">
        <v>0</v>
      </c>
      <c r="CU117" s="280">
        <v>0</v>
      </c>
      <c r="CV117" s="280">
        <v>0</v>
      </c>
      <c r="CW117" s="280">
        <v>0</v>
      </c>
      <c r="CX117" s="280">
        <v>0</v>
      </c>
      <c r="CY117" s="280">
        <v>0</v>
      </c>
      <c r="CZ117" s="294">
        <v>0</v>
      </c>
      <c r="DA117" s="294">
        <v>0</v>
      </c>
      <c r="DB117" s="294">
        <v>0</v>
      </c>
      <c r="DC117" s="294">
        <v>0</v>
      </c>
      <c r="DD117" s="294">
        <v>0</v>
      </c>
      <c r="DE117" s="294">
        <v>0</v>
      </c>
      <c r="DF117" s="294">
        <v>0</v>
      </c>
      <c r="DG117" s="280">
        <v>0</v>
      </c>
      <c r="DH117" s="280">
        <v>0</v>
      </c>
      <c r="DI117" s="280">
        <v>0</v>
      </c>
      <c r="DJ117" s="280">
        <v>0</v>
      </c>
      <c r="DK117" s="280">
        <v>0</v>
      </c>
      <c r="DL117" s="280">
        <v>0</v>
      </c>
      <c r="DM117" s="280">
        <v>0</v>
      </c>
      <c r="DN117" s="280">
        <f t="shared" si="145"/>
        <v>0</v>
      </c>
      <c r="DO117" s="280">
        <f t="shared" si="145"/>
        <v>0.04</v>
      </c>
      <c r="DP117" s="280">
        <f t="shared" si="145"/>
        <v>0</v>
      </c>
      <c r="DQ117" s="280">
        <f t="shared" si="145"/>
        <v>0</v>
      </c>
      <c r="DR117" s="280">
        <f t="shared" si="145"/>
        <v>0</v>
      </c>
      <c r="DS117" s="280">
        <f t="shared" si="145"/>
        <v>0</v>
      </c>
      <c r="DT117" s="280">
        <f t="shared" si="145"/>
        <v>0</v>
      </c>
      <c r="DU117" s="280">
        <v>0</v>
      </c>
      <c r="DV117" s="280">
        <v>0</v>
      </c>
      <c r="DW117" s="280">
        <v>0</v>
      </c>
      <c r="DX117" s="280">
        <v>0</v>
      </c>
      <c r="DY117" s="280">
        <v>0</v>
      </c>
      <c r="DZ117" s="280">
        <v>0</v>
      </c>
      <c r="EA117" s="496">
        <v>0</v>
      </c>
      <c r="EB117" s="181" t="s">
        <v>98</v>
      </c>
    </row>
    <row r="118" spans="1:132" s="500" customFormat="1" ht="12.75" x14ac:dyDescent="0.2">
      <c r="A118" s="226"/>
      <c r="B118" s="227"/>
      <c r="C118" s="311"/>
      <c r="D118" s="294"/>
      <c r="E118" s="294"/>
      <c r="F118" s="294"/>
      <c r="G118" s="294"/>
      <c r="H118" s="294"/>
      <c r="I118" s="294"/>
      <c r="J118" s="294"/>
      <c r="K118" s="294"/>
      <c r="L118" s="294"/>
      <c r="M118" s="294"/>
      <c r="N118" s="294"/>
      <c r="O118" s="294"/>
      <c r="P118" s="294"/>
      <c r="Q118" s="294"/>
      <c r="R118" s="294"/>
      <c r="S118" s="294"/>
      <c r="T118" s="294"/>
      <c r="U118" s="294"/>
      <c r="V118" s="294"/>
      <c r="W118" s="294"/>
      <c r="X118" s="294"/>
      <c r="Y118" s="294"/>
      <c r="Z118" s="294"/>
      <c r="AA118" s="294"/>
      <c r="AB118" s="294"/>
      <c r="AC118" s="294"/>
      <c r="AD118" s="294"/>
      <c r="AE118" s="294"/>
      <c r="AF118" s="294"/>
      <c r="AG118" s="294"/>
      <c r="AH118" s="294"/>
      <c r="AI118" s="294"/>
      <c r="AJ118" s="294"/>
      <c r="AK118" s="294"/>
      <c r="AL118" s="294"/>
      <c r="AM118" s="294"/>
      <c r="AN118" s="294"/>
      <c r="AO118" s="294"/>
      <c r="AP118" s="294"/>
      <c r="AQ118" s="294"/>
      <c r="AR118" s="294"/>
      <c r="AS118" s="294"/>
      <c r="AT118" s="294"/>
      <c r="AU118" s="294"/>
      <c r="AV118" s="280"/>
      <c r="AW118" s="280"/>
      <c r="AX118" s="280"/>
      <c r="AY118" s="280"/>
      <c r="AZ118" s="280"/>
      <c r="BA118" s="280"/>
      <c r="BB118" s="280"/>
      <c r="BC118" s="294"/>
      <c r="BD118" s="294"/>
      <c r="BE118" s="294"/>
      <c r="BF118" s="294"/>
      <c r="BG118" s="294"/>
      <c r="BH118" s="294"/>
      <c r="BI118" s="294"/>
      <c r="BJ118" s="280"/>
      <c r="BK118" s="280"/>
      <c r="BL118" s="280"/>
      <c r="BM118" s="280"/>
      <c r="BN118" s="280"/>
      <c r="BO118" s="280"/>
      <c r="BP118" s="280"/>
      <c r="BQ118" s="294"/>
      <c r="BR118" s="294"/>
      <c r="BS118" s="294"/>
      <c r="BT118" s="294"/>
      <c r="BU118" s="294"/>
      <c r="BV118" s="294"/>
      <c r="BW118" s="294"/>
      <c r="BX118" s="280"/>
      <c r="BY118" s="280"/>
      <c r="BZ118" s="280"/>
      <c r="CA118" s="280"/>
      <c r="CB118" s="280"/>
      <c r="CC118" s="280"/>
      <c r="CD118" s="280"/>
      <c r="CE118" s="280"/>
      <c r="CF118" s="280"/>
      <c r="CG118" s="280"/>
      <c r="CH118" s="280"/>
      <c r="CI118" s="280"/>
      <c r="CJ118" s="280"/>
      <c r="CK118" s="280"/>
      <c r="CL118" s="280"/>
      <c r="CM118" s="280"/>
      <c r="CN118" s="280"/>
      <c r="CO118" s="280"/>
      <c r="CP118" s="280"/>
      <c r="CQ118" s="280"/>
      <c r="CR118" s="280"/>
      <c r="CS118" s="280"/>
      <c r="CT118" s="280"/>
      <c r="CU118" s="280"/>
      <c r="CV118" s="280"/>
      <c r="CW118" s="280"/>
      <c r="CX118" s="280"/>
      <c r="CY118" s="280"/>
      <c r="CZ118" s="280"/>
      <c r="DA118" s="280"/>
      <c r="DB118" s="280"/>
      <c r="DC118" s="280"/>
      <c r="DD118" s="280"/>
      <c r="DE118" s="280"/>
      <c r="DF118" s="280"/>
      <c r="DG118" s="280"/>
      <c r="DH118" s="280"/>
      <c r="DI118" s="280"/>
      <c r="DJ118" s="280"/>
      <c r="DK118" s="280"/>
      <c r="DL118" s="280"/>
      <c r="DM118" s="280"/>
      <c r="DN118" s="280"/>
      <c r="DO118" s="280"/>
      <c r="DP118" s="280"/>
      <c r="DQ118" s="280"/>
      <c r="DR118" s="280"/>
      <c r="DS118" s="280"/>
      <c r="DT118" s="280"/>
      <c r="DU118" s="280"/>
      <c r="DV118" s="280"/>
      <c r="DW118" s="280"/>
      <c r="DX118" s="280"/>
      <c r="DY118" s="280"/>
      <c r="DZ118" s="280"/>
      <c r="EA118" s="496"/>
      <c r="EB118" s="181"/>
    </row>
    <row r="119" spans="1:132" s="515" customFormat="1" ht="25.5" x14ac:dyDescent="0.2">
      <c r="A119" s="396" t="s">
        <v>265</v>
      </c>
      <c r="B119" s="399" t="s">
        <v>288</v>
      </c>
      <c r="C119" s="324" t="s">
        <v>289</v>
      </c>
      <c r="D119" s="334">
        <f>'3'!K117</f>
        <v>3.4237299999999999</v>
      </c>
      <c r="E119" s="334" t="s">
        <v>98</v>
      </c>
      <c r="F119" s="334" t="s">
        <v>98</v>
      </c>
      <c r="G119" s="334" t="s">
        <v>98</v>
      </c>
      <c r="H119" s="334" t="s">
        <v>98</v>
      </c>
      <c r="I119" s="334" t="s">
        <v>98</v>
      </c>
      <c r="J119" s="334" t="s">
        <v>98</v>
      </c>
      <c r="K119" s="334" t="s">
        <v>98</v>
      </c>
      <c r="L119" s="334" t="s">
        <v>98</v>
      </c>
      <c r="M119" s="334" t="s">
        <v>98</v>
      </c>
      <c r="N119" s="334" t="s">
        <v>98</v>
      </c>
      <c r="O119" s="334" t="s">
        <v>98</v>
      </c>
      <c r="P119" s="334" t="s">
        <v>98</v>
      </c>
      <c r="Q119" s="334" t="s">
        <v>98</v>
      </c>
      <c r="R119" s="334" t="s">
        <v>98</v>
      </c>
      <c r="S119" s="334" t="s">
        <v>98</v>
      </c>
      <c r="T119" s="334">
        <v>0</v>
      </c>
      <c r="U119" s="334">
        <v>0</v>
      </c>
      <c r="V119" s="334">
        <v>0</v>
      </c>
      <c r="W119" s="334">
        <v>0</v>
      </c>
      <c r="X119" s="334">
        <v>0</v>
      </c>
      <c r="Y119" s="334">
        <v>0</v>
      </c>
      <c r="Z119" s="334">
        <v>0</v>
      </c>
      <c r="AA119" s="334">
        <v>0</v>
      </c>
      <c r="AB119" s="334">
        <v>0</v>
      </c>
      <c r="AC119" s="334">
        <v>0</v>
      </c>
      <c r="AD119" s="334">
        <v>0</v>
      </c>
      <c r="AE119" s="334">
        <v>0</v>
      </c>
      <c r="AF119" s="334">
        <v>0</v>
      </c>
      <c r="AG119" s="334">
        <v>0</v>
      </c>
      <c r="AH119" s="334">
        <v>0</v>
      </c>
      <c r="AI119" s="334">
        <v>3.1177999999999999</v>
      </c>
      <c r="AJ119" s="334">
        <v>0</v>
      </c>
      <c r="AK119" s="334">
        <v>0</v>
      </c>
      <c r="AL119" s="334">
        <v>0</v>
      </c>
      <c r="AM119" s="334">
        <v>0</v>
      </c>
      <c r="AN119" s="334">
        <v>0</v>
      </c>
      <c r="AO119" s="334">
        <v>0</v>
      </c>
      <c r="AP119" s="334">
        <v>0</v>
      </c>
      <c r="AQ119" s="334">
        <v>0</v>
      </c>
      <c r="AR119" s="334">
        <v>0</v>
      </c>
      <c r="AS119" s="334">
        <v>0</v>
      </c>
      <c r="AT119" s="334">
        <v>0</v>
      </c>
      <c r="AU119" s="334">
        <v>0</v>
      </c>
      <c r="AV119" s="476">
        <v>0</v>
      </c>
      <c r="AW119" s="476">
        <v>0.30592999999999998</v>
      </c>
      <c r="AX119" s="476">
        <v>0</v>
      </c>
      <c r="AY119" s="476">
        <v>0</v>
      </c>
      <c r="AZ119" s="476">
        <v>0</v>
      </c>
      <c r="BA119" s="476">
        <v>0</v>
      </c>
      <c r="BB119" s="476">
        <v>0</v>
      </c>
      <c r="BC119" s="334">
        <v>0</v>
      </c>
      <c r="BD119" s="334">
        <v>0</v>
      </c>
      <c r="BE119" s="334">
        <v>0</v>
      </c>
      <c r="BF119" s="334">
        <v>0</v>
      </c>
      <c r="BG119" s="334">
        <v>0</v>
      </c>
      <c r="BH119" s="334">
        <v>0</v>
      </c>
      <c r="BI119" s="334">
        <v>0</v>
      </c>
      <c r="BJ119" s="476">
        <v>0</v>
      </c>
      <c r="BK119" s="476">
        <v>0</v>
      </c>
      <c r="BL119" s="476">
        <v>0</v>
      </c>
      <c r="BM119" s="476">
        <v>0</v>
      </c>
      <c r="BN119" s="476">
        <v>0</v>
      </c>
      <c r="BO119" s="476">
        <v>0</v>
      </c>
      <c r="BP119" s="476">
        <v>0</v>
      </c>
      <c r="BQ119" s="334">
        <v>0</v>
      </c>
      <c r="BR119" s="334">
        <v>0</v>
      </c>
      <c r="BS119" s="334">
        <v>0</v>
      </c>
      <c r="BT119" s="334">
        <v>0</v>
      </c>
      <c r="BU119" s="334">
        <v>0</v>
      </c>
      <c r="BV119" s="334">
        <v>0</v>
      </c>
      <c r="BW119" s="334">
        <v>0</v>
      </c>
      <c r="BX119" s="476">
        <v>0</v>
      </c>
      <c r="BY119" s="476">
        <v>0</v>
      </c>
      <c r="BZ119" s="476">
        <v>0</v>
      </c>
      <c r="CA119" s="476">
        <v>0</v>
      </c>
      <c r="CB119" s="476">
        <v>0</v>
      </c>
      <c r="CC119" s="476">
        <v>0</v>
      </c>
      <c r="CD119" s="476">
        <v>0</v>
      </c>
      <c r="CE119" s="476">
        <v>0</v>
      </c>
      <c r="CF119" s="476">
        <v>0</v>
      </c>
      <c r="CG119" s="476">
        <v>0</v>
      </c>
      <c r="CH119" s="476">
        <v>0</v>
      </c>
      <c r="CI119" s="476">
        <v>0</v>
      </c>
      <c r="CJ119" s="476">
        <v>0</v>
      </c>
      <c r="CK119" s="476">
        <v>0</v>
      </c>
      <c r="CL119" s="476">
        <v>0</v>
      </c>
      <c r="CM119" s="476">
        <v>0</v>
      </c>
      <c r="CN119" s="476">
        <v>0</v>
      </c>
      <c r="CO119" s="476">
        <v>0</v>
      </c>
      <c r="CP119" s="476">
        <v>0</v>
      </c>
      <c r="CQ119" s="476">
        <v>0</v>
      </c>
      <c r="CR119" s="476">
        <v>0</v>
      </c>
      <c r="CS119" s="476">
        <v>0</v>
      </c>
      <c r="CT119" s="476">
        <v>0</v>
      </c>
      <c r="CU119" s="476">
        <v>0</v>
      </c>
      <c r="CV119" s="476">
        <v>0</v>
      </c>
      <c r="CW119" s="476">
        <v>0</v>
      </c>
      <c r="CX119" s="476">
        <v>0</v>
      </c>
      <c r="CY119" s="476">
        <v>0</v>
      </c>
      <c r="CZ119" s="476">
        <v>0</v>
      </c>
      <c r="DA119" s="476">
        <v>0</v>
      </c>
      <c r="DB119" s="476">
        <v>0</v>
      </c>
      <c r="DC119" s="476">
        <v>0</v>
      </c>
      <c r="DD119" s="476">
        <v>0</v>
      </c>
      <c r="DE119" s="476">
        <v>0</v>
      </c>
      <c r="DF119" s="476">
        <v>0</v>
      </c>
      <c r="DG119" s="476">
        <v>0</v>
      </c>
      <c r="DH119" s="476">
        <v>0</v>
      </c>
      <c r="DI119" s="476">
        <v>0</v>
      </c>
      <c r="DJ119" s="476">
        <v>0</v>
      </c>
      <c r="DK119" s="476">
        <v>0</v>
      </c>
      <c r="DL119" s="476">
        <v>0</v>
      </c>
      <c r="DM119" s="476">
        <v>0</v>
      </c>
      <c r="DN119" s="476">
        <f t="shared" ref="DN119:DT120" si="146">T119+AH119+AV119+BJ119+BX119+CL119+CZ119</f>
        <v>0</v>
      </c>
      <c r="DO119" s="476">
        <f t="shared" si="146"/>
        <v>3.4237299999999999</v>
      </c>
      <c r="DP119" s="476">
        <f t="shared" si="146"/>
        <v>0</v>
      </c>
      <c r="DQ119" s="476">
        <f t="shared" si="146"/>
        <v>0</v>
      </c>
      <c r="DR119" s="476">
        <f t="shared" si="146"/>
        <v>0</v>
      </c>
      <c r="DS119" s="476">
        <f t="shared" si="146"/>
        <v>0</v>
      </c>
      <c r="DT119" s="476">
        <f t="shared" si="146"/>
        <v>0</v>
      </c>
      <c r="DU119" s="476">
        <v>0</v>
      </c>
      <c r="DV119" s="476">
        <v>0</v>
      </c>
      <c r="DW119" s="476">
        <v>0</v>
      </c>
      <c r="DX119" s="476">
        <v>0</v>
      </c>
      <c r="DY119" s="476">
        <v>0</v>
      </c>
      <c r="DZ119" s="476">
        <v>0</v>
      </c>
      <c r="EA119" s="514">
        <v>0</v>
      </c>
      <c r="EB119" s="198" t="s">
        <v>98</v>
      </c>
    </row>
    <row r="120" spans="1:132" s="500" customFormat="1" ht="25.5" x14ac:dyDescent="0.2">
      <c r="A120" s="226" t="s">
        <v>265</v>
      </c>
      <c r="B120" s="233" t="s">
        <v>290</v>
      </c>
      <c r="C120" s="311" t="s">
        <v>291</v>
      </c>
      <c r="D120" s="294">
        <f>'3'!K118</f>
        <v>31.141000000000002</v>
      </c>
      <c r="E120" s="294" t="s">
        <v>98</v>
      </c>
      <c r="F120" s="294" t="s">
        <v>98</v>
      </c>
      <c r="G120" s="294" t="s">
        <v>98</v>
      </c>
      <c r="H120" s="294" t="s">
        <v>98</v>
      </c>
      <c r="I120" s="294" t="s">
        <v>98</v>
      </c>
      <c r="J120" s="294" t="s">
        <v>98</v>
      </c>
      <c r="K120" s="294" t="s">
        <v>98</v>
      </c>
      <c r="L120" s="294" t="s">
        <v>98</v>
      </c>
      <c r="M120" s="294" t="s">
        <v>98</v>
      </c>
      <c r="N120" s="294" t="s">
        <v>98</v>
      </c>
      <c r="O120" s="294" t="s">
        <v>98</v>
      </c>
      <c r="P120" s="294" t="s">
        <v>98</v>
      </c>
      <c r="Q120" s="294" t="s">
        <v>98</v>
      </c>
      <c r="R120" s="294" t="s">
        <v>98</v>
      </c>
      <c r="S120" s="294" t="s">
        <v>98</v>
      </c>
      <c r="T120" s="294">
        <v>0</v>
      </c>
      <c r="U120" s="294">
        <v>0</v>
      </c>
      <c r="V120" s="294">
        <v>0</v>
      </c>
      <c r="W120" s="294">
        <v>0</v>
      </c>
      <c r="X120" s="294">
        <v>0</v>
      </c>
      <c r="Y120" s="294">
        <v>0</v>
      </c>
      <c r="Z120" s="294">
        <v>0</v>
      </c>
      <c r="AA120" s="294">
        <v>0</v>
      </c>
      <c r="AB120" s="294">
        <v>0</v>
      </c>
      <c r="AC120" s="294">
        <v>0</v>
      </c>
      <c r="AD120" s="294">
        <v>0</v>
      </c>
      <c r="AE120" s="294">
        <v>0</v>
      </c>
      <c r="AF120" s="294">
        <v>0</v>
      </c>
      <c r="AG120" s="294">
        <v>0</v>
      </c>
      <c r="AH120" s="294">
        <v>0</v>
      </c>
      <c r="AI120" s="294">
        <v>0</v>
      </c>
      <c r="AJ120" s="294">
        <v>0</v>
      </c>
      <c r="AK120" s="294">
        <v>0</v>
      </c>
      <c r="AL120" s="294">
        <v>0</v>
      </c>
      <c r="AM120" s="294">
        <v>0</v>
      </c>
      <c r="AN120" s="294">
        <v>0</v>
      </c>
      <c r="AO120" s="294">
        <v>0</v>
      </c>
      <c r="AP120" s="294">
        <v>0</v>
      </c>
      <c r="AQ120" s="294">
        <v>0</v>
      </c>
      <c r="AR120" s="294">
        <v>0</v>
      </c>
      <c r="AS120" s="294">
        <v>0</v>
      </c>
      <c r="AT120" s="294">
        <v>0</v>
      </c>
      <c r="AU120" s="294">
        <v>0</v>
      </c>
      <c r="AV120" s="280">
        <v>0</v>
      </c>
      <c r="AW120" s="280">
        <v>0</v>
      </c>
      <c r="AX120" s="280">
        <v>0</v>
      </c>
      <c r="AY120" s="280">
        <v>0</v>
      </c>
      <c r="AZ120" s="280">
        <v>0</v>
      </c>
      <c r="BA120" s="280">
        <v>0</v>
      </c>
      <c r="BB120" s="280">
        <v>0</v>
      </c>
      <c r="BC120" s="294">
        <v>0</v>
      </c>
      <c r="BD120" s="294">
        <v>0</v>
      </c>
      <c r="BE120" s="294">
        <v>0</v>
      </c>
      <c r="BF120" s="294">
        <v>0</v>
      </c>
      <c r="BG120" s="294">
        <v>0</v>
      </c>
      <c r="BH120" s="294">
        <v>0</v>
      </c>
      <c r="BI120" s="294">
        <v>0</v>
      </c>
      <c r="BJ120" s="280">
        <v>0</v>
      </c>
      <c r="BK120" s="280">
        <v>0</v>
      </c>
      <c r="BL120" s="280">
        <v>0</v>
      </c>
      <c r="BM120" s="280">
        <v>0</v>
      </c>
      <c r="BN120" s="280">
        <v>0</v>
      </c>
      <c r="BO120" s="280">
        <v>0</v>
      </c>
      <c r="BP120" s="280">
        <v>0</v>
      </c>
      <c r="BQ120" s="294">
        <v>0</v>
      </c>
      <c r="BR120" s="294">
        <v>0</v>
      </c>
      <c r="BS120" s="294">
        <v>0</v>
      </c>
      <c r="BT120" s="294">
        <v>0</v>
      </c>
      <c r="BU120" s="294">
        <v>0</v>
      </c>
      <c r="BV120" s="294">
        <v>0</v>
      </c>
      <c r="BW120" s="294">
        <v>0</v>
      </c>
      <c r="BX120" s="280">
        <v>0</v>
      </c>
      <c r="BY120" s="280">
        <v>0</v>
      </c>
      <c r="BZ120" s="280">
        <v>0</v>
      </c>
      <c r="CA120" s="280">
        <v>0</v>
      </c>
      <c r="CB120" s="280">
        <v>0</v>
      </c>
      <c r="CC120" s="280">
        <v>0</v>
      </c>
      <c r="CD120" s="280">
        <v>0</v>
      </c>
      <c r="CE120" s="280">
        <v>0</v>
      </c>
      <c r="CF120" s="280">
        <v>0</v>
      </c>
      <c r="CG120" s="280">
        <v>0</v>
      </c>
      <c r="CH120" s="280">
        <v>0</v>
      </c>
      <c r="CI120" s="280">
        <v>0</v>
      </c>
      <c r="CJ120" s="280">
        <v>0</v>
      </c>
      <c r="CK120" s="280">
        <v>0</v>
      </c>
      <c r="CL120" s="280">
        <v>0</v>
      </c>
      <c r="CM120" s="280">
        <v>2.3490000000000002</v>
      </c>
      <c r="CN120" s="280">
        <v>0</v>
      </c>
      <c r="CO120" s="280">
        <v>0</v>
      </c>
      <c r="CP120" s="280">
        <v>0</v>
      </c>
      <c r="CQ120" s="280">
        <v>0</v>
      </c>
      <c r="CR120" s="280">
        <v>0</v>
      </c>
      <c r="CS120" s="280">
        <v>0</v>
      </c>
      <c r="CT120" s="280">
        <v>0</v>
      </c>
      <c r="CU120" s="280">
        <v>0</v>
      </c>
      <c r="CV120" s="280">
        <v>0</v>
      </c>
      <c r="CW120" s="280">
        <v>0</v>
      </c>
      <c r="CX120" s="280">
        <v>0</v>
      </c>
      <c r="CY120" s="280">
        <v>0</v>
      </c>
      <c r="CZ120" s="280">
        <v>0</v>
      </c>
      <c r="DA120" s="280">
        <v>28.791</v>
      </c>
      <c r="DB120" s="280">
        <v>0</v>
      </c>
      <c r="DC120" s="280">
        <v>0</v>
      </c>
      <c r="DD120" s="280">
        <v>0</v>
      </c>
      <c r="DE120" s="280">
        <v>0</v>
      </c>
      <c r="DF120" s="280">
        <v>0</v>
      </c>
      <c r="DG120" s="280">
        <v>0</v>
      </c>
      <c r="DH120" s="280">
        <v>0</v>
      </c>
      <c r="DI120" s="280">
        <v>0</v>
      </c>
      <c r="DJ120" s="280">
        <v>0</v>
      </c>
      <c r="DK120" s="280">
        <v>0</v>
      </c>
      <c r="DL120" s="280">
        <v>0</v>
      </c>
      <c r="DM120" s="280">
        <v>0</v>
      </c>
      <c r="DN120" s="280">
        <f t="shared" si="146"/>
        <v>0</v>
      </c>
      <c r="DO120" s="280">
        <f t="shared" si="146"/>
        <v>31.14</v>
      </c>
      <c r="DP120" s="280">
        <f t="shared" si="146"/>
        <v>0</v>
      </c>
      <c r="DQ120" s="280">
        <f t="shared" si="146"/>
        <v>0</v>
      </c>
      <c r="DR120" s="280">
        <f t="shared" si="146"/>
        <v>0</v>
      </c>
      <c r="DS120" s="280">
        <f t="shared" si="146"/>
        <v>0</v>
      </c>
      <c r="DT120" s="280">
        <f t="shared" si="146"/>
        <v>0</v>
      </c>
      <c r="DU120" s="280">
        <v>0</v>
      </c>
      <c r="DV120" s="280">
        <v>0</v>
      </c>
      <c r="DW120" s="280">
        <v>0</v>
      </c>
      <c r="DX120" s="280">
        <v>0</v>
      </c>
      <c r="DY120" s="280">
        <v>0</v>
      </c>
      <c r="DZ120" s="280">
        <v>0</v>
      </c>
      <c r="EA120" s="496">
        <v>0</v>
      </c>
      <c r="EB120" s="181" t="s">
        <v>98</v>
      </c>
    </row>
  </sheetData>
  <autoFilter ref="A19:EC120"/>
  <mergeCells count="60">
    <mergeCell ref="DO17:DT17"/>
    <mergeCell ref="DV17:EA17"/>
    <mergeCell ref="CF17:CK17"/>
    <mergeCell ref="CM17:CR17"/>
    <mergeCell ref="CT17:CY17"/>
    <mergeCell ref="DA17:DF17"/>
    <mergeCell ref="DH17:DM17"/>
    <mergeCell ref="DG16:DM16"/>
    <mergeCell ref="DN16:DT16"/>
    <mergeCell ref="DU16:EA16"/>
    <mergeCell ref="D17:D18"/>
    <mergeCell ref="E17:E18"/>
    <mergeCell ref="G17:L17"/>
    <mergeCell ref="N17:S17"/>
    <mergeCell ref="U17:Z17"/>
    <mergeCell ref="AB17:AG17"/>
    <mergeCell ref="AI17:AN17"/>
    <mergeCell ref="AP17:AU17"/>
    <mergeCell ref="AW17:BB17"/>
    <mergeCell ref="BD17:BI17"/>
    <mergeCell ref="BK17:BP17"/>
    <mergeCell ref="BR17:BW17"/>
    <mergeCell ref="BY17:CD17"/>
    <mergeCell ref="EB14:EB18"/>
    <mergeCell ref="T15:AG15"/>
    <mergeCell ref="AH15:AU15"/>
    <mergeCell ref="AV15:BI15"/>
    <mergeCell ref="BJ15:BW15"/>
    <mergeCell ref="BX15:CK15"/>
    <mergeCell ref="CL15:CY15"/>
    <mergeCell ref="CZ15:DM15"/>
    <mergeCell ref="DN15:EA15"/>
    <mergeCell ref="T16:Z16"/>
    <mergeCell ref="AA16:AG16"/>
    <mergeCell ref="AH16:AN16"/>
    <mergeCell ref="AO16:AU16"/>
    <mergeCell ref="AV16:BB16"/>
    <mergeCell ref="BC16:BI16"/>
    <mergeCell ref="BJ16:BP16"/>
    <mergeCell ref="A13:BC13"/>
    <mergeCell ref="A14:A18"/>
    <mergeCell ref="B14:B18"/>
    <mergeCell ref="C14:C18"/>
    <mergeCell ref="D14:E16"/>
    <mergeCell ref="F14:S15"/>
    <mergeCell ref="T14:AG14"/>
    <mergeCell ref="AH14:EA14"/>
    <mergeCell ref="F16:L16"/>
    <mergeCell ref="M16:S16"/>
    <mergeCell ref="BQ16:BW16"/>
    <mergeCell ref="BX16:CD16"/>
    <mergeCell ref="CE16:CK16"/>
    <mergeCell ref="CL16:CR16"/>
    <mergeCell ref="CS16:CY16"/>
    <mergeCell ref="CZ16:DF16"/>
    <mergeCell ref="A4:AV4"/>
    <mergeCell ref="A7:AS7"/>
    <mergeCell ref="A8:AS8"/>
    <mergeCell ref="A10:AS10"/>
    <mergeCell ref="A12:BC12"/>
  </mergeCells>
  <pageMargins left="0.7" right="0.7" top="0.75" bottom="0.75" header="0.51180555555555496" footer="0.51180555555555496"/>
  <pageSetup paperSize="9" firstPageNumber="0" orientation="portrait" horizontalDpi="300" verticalDpi="300"/>
  <drawing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66FF"/>
  </sheetPr>
  <dimension ref="A1:AMK120"/>
  <sheetViews>
    <sheetView topLeftCell="A15" zoomScale="80" zoomScaleNormal="80" zoomScalePageLayoutView="85" workbookViewId="0">
      <pane xSplit="2" ySplit="6" topLeftCell="C72" activePane="bottomRight" state="frozen"/>
      <selection activeCell="A15" sqref="A15"/>
      <selection pane="topRight" activeCell="C15" sqref="C15"/>
      <selection pane="bottomLeft" activeCell="A72" sqref="A72"/>
      <selection pane="bottomRight" activeCell="Z76" sqref="Z76"/>
    </sheetView>
  </sheetViews>
  <sheetFormatPr defaultRowHeight="15.75" x14ac:dyDescent="0.25"/>
  <cols>
    <col min="1" max="1" width="13.28515625" style="477" customWidth="1"/>
    <col min="2" max="2" width="36" style="477" customWidth="1"/>
    <col min="3" max="3" width="15.85546875" style="477" customWidth="1"/>
    <col min="4" max="4" width="20.5703125" style="477" customWidth="1"/>
    <col min="5" max="5" width="7" style="477" customWidth="1"/>
    <col min="6" max="10" width="6.85546875" style="477" customWidth="1"/>
    <col min="11" max="11" width="20.5703125" style="477" customWidth="1"/>
    <col min="12" max="17" width="6.85546875" style="477" customWidth="1"/>
    <col min="18" max="18" width="20.5703125" style="477" customWidth="1"/>
    <col min="19" max="24" width="6.85546875" style="477" customWidth="1"/>
    <col min="25" max="25" width="20.5703125" style="477" customWidth="1"/>
    <col min="26" max="26" width="11.42578125" style="477" customWidth="1"/>
    <col min="27" max="31" width="6.85546875" style="477" customWidth="1"/>
    <col min="32" max="32" width="20.5703125" style="477" customWidth="1"/>
    <col min="33" max="33" width="11.42578125" style="477" customWidth="1"/>
    <col min="34" max="37" width="8.85546875" style="477" customWidth="1"/>
    <col min="38" max="38" width="8.85546875" style="516" customWidth="1"/>
    <col min="39" max="39" width="12.140625" style="477" customWidth="1"/>
    <col min="40" max="1025" width="9.140625" style="477" customWidth="1"/>
  </cols>
  <sheetData>
    <row r="1" spans="1:38" s="479" customFormat="1" ht="11.25" x14ac:dyDescent="0.2">
      <c r="O1" s="480"/>
      <c r="P1" s="480"/>
      <c r="Q1" s="480"/>
      <c r="R1" s="480"/>
      <c r="S1" s="480"/>
      <c r="T1" s="480"/>
      <c r="U1" s="480"/>
      <c r="V1" s="480"/>
      <c r="W1" s="480"/>
      <c r="X1" s="480"/>
      <c r="Y1" s="480"/>
      <c r="Z1" s="480"/>
      <c r="AA1" s="480"/>
      <c r="AB1" s="480"/>
      <c r="AC1" s="480"/>
      <c r="AL1" s="517" t="s">
        <v>620</v>
      </c>
    </row>
    <row r="2" spans="1:38" s="479" customFormat="1" ht="11.25" x14ac:dyDescent="0.2">
      <c r="O2" s="480"/>
      <c r="P2" s="480"/>
      <c r="Q2" s="480"/>
      <c r="R2" s="480"/>
      <c r="S2" s="480"/>
      <c r="T2" s="480"/>
      <c r="U2" s="480"/>
      <c r="V2" s="480"/>
      <c r="W2" s="480"/>
      <c r="X2" s="480"/>
      <c r="Y2" s="480"/>
      <c r="Z2" s="480"/>
      <c r="AA2" s="480"/>
      <c r="AB2" s="480"/>
      <c r="AC2" s="480"/>
      <c r="AL2" s="518" t="s">
        <v>302</v>
      </c>
    </row>
    <row r="3" spans="1:38" s="479" customFormat="1" ht="11.25" x14ac:dyDescent="0.2">
      <c r="O3" s="480"/>
      <c r="P3" s="480"/>
      <c r="Q3" s="480"/>
      <c r="R3" s="480"/>
      <c r="S3" s="480"/>
      <c r="T3" s="480"/>
      <c r="U3" s="480"/>
      <c r="V3" s="480"/>
      <c r="W3" s="480"/>
      <c r="X3" s="480"/>
      <c r="Y3" s="480"/>
      <c r="Z3" s="480"/>
      <c r="AA3" s="480"/>
      <c r="AB3" s="480"/>
      <c r="AC3" s="480"/>
      <c r="AL3" s="519" t="s">
        <v>303</v>
      </c>
    </row>
    <row r="4" spans="1:38" ht="18.75" x14ac:dyDescent="0.3">
      <c r="A4" s="86" t="s">
        <v>621</v>
      </c>
      <c r="B4" s="86"/>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6"/>
    </row>
    <row r="5" spans="1:38" ht="18.75" x14ac:dyDescent="0.3">
      <c r="A5" s="86" t="str">
        <f>'1 - 2024'!A5:BB5</f>
        <v xml:space="preserve"> на год 2024 год</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86"/>
      <c r="AH5" s="86"/>
      <c r="AI5" s="86"/>
      <c r="AJ5" s="86"/>
      <c r="AK5" s="86"/>
      <c r="AL5" s="86"/>
    </row>
    <row r="6" spans="1:38" x14ac:dyDescent="0.25">
      <c r="A6" s="520"/>
      <c r="B6" s="520"/>
      <c r="C6" s="520"/>
      <c r="D6" s="520"/>
      <c r="E6" s="520"/>
      <c r="F6" s="520"/>
      <c r="G6" s="520"/>
      <c r="H6" s="520"/>
      <c r="I6" s="520"/>
      <c r="J6" s="520"/>
      <c r="K6" s="520"/>
      <c r="L6" s="520"/>
      <c r="M6" s="520"/>
      <c r="N6" s="520"/>
      <c r="O6" s="520"/>
      <c r="P6" s="520"/>
      <c r="Q6" s="520"/>
      <c r="R6" s="520"/>
      <c r="S6" s="520"/>
      <c r="T6" s="520"/>
      <c r="U6" s="520"/>
      <c r="V6" s="520"/>
      <c r="W6" s="520"/>
      <c r="X6" s="520"/>
      <c r="Y6" s="520"/>
      <c r="Z6" s="520"/>
      <c r="AA6" s="520"/>
      <c r="AB6" s="520"/>
      <c r="AC6" s="520"/>
      <c r="AD6" s="520"/>
      <c r="AE6" s="520"/>
      <c r="AF6" s="520"/>
      <c r="AG6" s="520"/>
      <c r="AH6" s="520"/>
      <c r="AI6" s="520"/>
      <c r="AJ6" s="520"/>
      <c r="AK6" s="520"/>
      <c r="AL6" s="521"/>
    </row>
    <row r="7" spans="1:38" ht="18.75" x14ac:dyDescent="0.25">
      <c r="A7" s="11" t="str">
        <f>'1 - 2024'!A7:BB7</f>
        <v>Инвестиционная программа Акционерного общества «Мордовская электросетевая компания»</v>
      </c>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row>
    <row r="8" spans="1:38" x14ac:dyDescent="0.25">
      <c r="A8" s="85" t="s">
        <v>3</v>
      </c>
      <c r="B8" s="85"/>
      <c r="C8" s="85"/>
      <c r="D8" s="85"/>
      <c r="E8" s="85"/>
      <c r="F8" s="85"/>
      <c r="G8" s="85"/>
      <c r="H8" s="85"/>
      <c r="I8" s="85"/>
      <c r="J8" s="85"/>
      <c r="K8" s="85"/>
      <c r="L8" s="85"/>
      <c r="M8" s="85"/>
      <c r="N8" s="85"/>
      <c r="O8" s="85"/>
      <c r="P8" s="85"/>
      <c r="Q8" s="85"/>
      <c r="R8" s="85"/>
      <c r="S8" s="85"/>
      <c r="T8" s="85"/>
      <c r="U8" s="85"/>
      <c r="V8" s="85"/>
      <c r="W8" s="85"/>
      <c r="X8" s="85"/>
      <c r="Y8" s="85"/>
      <c r="Z8" s="85"/>
      <c r="AA8" s="85"/>
      <c r="AB8" s="85"/>
      <c r="AC8" s="85"/>
      <c r="AD8" s="85"/>
      <c r="AE8" s="85"/>
      <c r="AF8" s="85"/>
      <c r="AG8" s="85"/>
      <c r="AH8" s="85"/>
      <c r="AI8" s="85"/>
      <c r="AJ8" s="85"/>
      <c r="AK8" s="85"/>
      <c r="AL8" s="85"/>
    </row>
    <row r="9" spans="1:38" x14ac:dyDescent="0.25">
      <c r="A9" s="522"/>
      <c r="B9" s="522"/>
      <c r="C9" s="522"/>
      <c r="D9" s="522"/>
      <c r="E9" s="522"/>
      <c r="F9" s="522"/>
      <c r="G9" s="522"/>
      <c r="H9" s="522"/>
      <c r="I9" s="522"/>
      <c r="J9" s="522"/>
      <c r="K9" s="522"/>
      <c r="L9" s="522"/>
      <c r="M9" s="522"/>
      <c r="N9" s="522"/>
      <c r="O9" s="522"/>
      <c r="P9" s="522"/>
      <c r="Q9" s="522"/>
      <c r="R9" s="522"/>
      <c r="S9" s="522"/>
      <c r="T9" s="522"/>
      <c r="U9" s="522"/>
      <c r="V9" s="522"/>
      <c r="W9" s="522"/>
      <c r="X9" s="522"/>
      <c r="Y9" s="522"/>
      <c r="Z9" s="522"/>
      <c r="AA9" s="522"/>
      <c r="AB9" s="522"/>
      <c r="AC9" s="522"/>
      <c r="AD9" s="522"/>
      <c r="AE9" s="522"/>
      <c r="AF9" s="522"/>
      <c r="AG9" s="522"/>
      <c r="AH9" s="522"/>
      <c r="AI9" s="522"/>
      <c r="AJ9" s="522"/>
      <c r="AK9" s="522"/>
      <c r="AL9" s="523"/>
    </row>
    <row r="10" spans="1:38" x14ac:dyDescent="0.25">
      <c r="A10" s="84" t="str">
        <f>'1 - 2024'!A10:BB10</f>
        <v>Год раскрытия информации: 2017 год</v>
      </c>
      <c r="B10" s="84"/>
      <c r="C10" s="84"/>
      <c r="D10" s="84"/>
      <c r="E10" s="84"/>
      <c r="F10" s="84"/>
      <c r="G10" s="84"/>
      <c r="H10" s="84"/>
      <c r="I10" s="84"/>
      <c r="J10" s="84"/>
      <c r="K10" s="84"/>
      <c r="L10" s="84"/>
      <c r="M10" s="84"/>
      <c r="N10" s="84"/>
      <c r="O10" s="84"/>
      <c r="P10" s="84"/>
      <c r="Q10" s="84"/>
      <c r="R10" s="84"/>
      <c r="S10" s="84"/>
      <c r="T10" s="84"/>
      <c r="U10" s="84"/>
      <c r="V10" s="84"/>
      <c r="W10" s="84"/>
      <c r="X10" s="84"/>
      <c r="Y10" s="84"/>
      <c r="Z10" s="84"/>
      <c r="AA10" s="84"/>
      <c r="AB10" s="84"/>
      <c r="AC10" s="84"/>
      <c r="AD10" s="84"/>
      <c r="AE10" s="84"/>
      <c r="AF10" s="84"/>
      <c r="AG10" s="84"/>
      <c r="AH10" s="84"/>
      <c r="AI10" s="84"/>
      <c r="AJ10" s="84"/>
      <c r="AK10" s="84"/>
      <c r="AL10" s="84"/>
    </row>
    <row r="11" spans="1:38" ht="18.75" x14ac:dyDescent="0.3">
      <c r="A11" s="524"/>
      <c r="B11" s="524"/>
      <c r="C11" s="524"/>
      <c r="D11" s="524"/>
      <c r="E11" s="524"/>
      <c r="F11" s="524"/>
      <c r="G11" s="524"/>
      <c r="H11" s="524"/>
      <c r="I11" s="524"/>
      <c r="J11" s="524"/>
      <c r="K11" s="524"/>
      <c r="L11" s="524"/>
      <c r="M11" s="524"/>
      <c r="N11" s="524"/>
      <c r="O11" s="524"/>
      <c r="P11" s="524"/>
      <c r="Q11" s="524"/>
      <c r="R11" s="524"/>
      <c r="S11" s="524"/>
      <c r="T11" s="524"/>
      <c r="U11" s="524"/>
      <c r="V11" s="524"/>
      <c r="W11" s="524"/>
      <c r="X11" s="524"/>
      <c r="Y11" s="524"/>
      <c r="Z11" s="524"/>
      <c r="AA11" s="524"/>
      <c r="AB11" s="524"/>
      <c r="AC11" s="524"/>
      <c r="AD11" s="524"/>
      <c r="AE11" s="524"/>
      <c r="AF11" s="524"/>
      <c r="AG11" s="524"/>
      <c r="AH11" s="524"/>
      <c r="AI11" s="524"/>
      <c r="AJ11" s="524"/>
      <c r="AK11" s="524"/>
      <c r="AL11" s="525"/>
    </row>
    <row r="12" spans="1:38" ht="18.75" x14ac:dyDescent="0.25">
      <c r="A12" s="82" t="str">
        <f>'1 - 2024'!A12:BB12</f>
        <v>Утвержденные плановые значения показателей приведены в соответствии с  ______________________________________________________________________________</v>
      </c>
      <c r="B12" s="82"/>
      <c r="C12" s="82"/>
      <c r="D12" s="82"/>
      <c r="E12" s="82"/>
      <c r="F12" s="82"/>
      <c r="G12" s="82"/>
      <c r="H12" s="82"/>
      <c r="I12" s="82"/>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row>
    <row r="13" spans="1:38" ht="15.75" customHeight="1" x14ac:dyDescent="0.25">
      <c r="A13" s="83" t="s">
        <v>6</v>
      </c>
      <c r="B13" s="83"/>
      <c r="C13" s="83"/>
      <c r="D13" s="83"/>
      <c r="E13" s="83"/>
      <c r="F13" s="83"/>
      <c r="G13" s="83"/>
      <c r="H13" s="83"/>
      <c r="I13" s="83"/>
      <c r="J13" s="83"/>
      <c r="K13" s="83"/>
      <c r="L13" s="83"/>
      <c r="M13" s="83"/>
      <c r="N13" s="83"/>
      <c r="O13" s="83"/>
      <c r="P13" s="83"/>
      <c r="Q13" s="83"/>
      <c r="R13" s="83"/>
      <c r="S13" s="83"/>
      <c r="T13" s="83"/>
      <c r="U13" s="83"/>
      <c r="V13" s="83"/>
      <c r="W13" s="83"/>
      <c r="X13" s="83"/>
      <c r="Y13" s="83"/>
      <c r="Z13" s="83"/>
      <c r="AA13" s="83"/>
      <c r="AB13" s="83"/>
      <c r="AC13" s="83"/>
      <c r="AD13" s="83"/>
      <c r="AE13" s="83"/>
      <c r="AF13" s="83"/>
      <c r="AG13" s="83"/>
      <c r="AH13" s="83"/>
      <c r="AI13" s="83"/>
      <c r="AJ13" s="83"/>
      <c r="AK13" s="83"/>
      <c r="AL13" s="83"/>
    </row>
    <row r="14" spans="1:38" x14ac:dyDescent="0.25">
      <c r="A14" s="81"/>
      <c r="B14" s="81"/>
      <c r="C14" s="81"/>
      <c r="D14" s="81"/>
      <c r="E14" s="81"/>
      <c r="F14" s="81"/>
      <c r="G14" s="81"/>
      <c r="H14" s="81"/>
      <c r="I14" s="81"/>
      <c r="J14" s="81"/>
      <c r="K14" s="81"/>
      <c r="L14" s="81"/>
      <c r="M14" s="81"/>
      <c r="N14" s="81"/>
      <c r="O14" s="81"/>
      <c r="P14" s="81"/>
      <c r="Q14" s="81"/>
      <c r="R14" s="81"/>
      <c r="S14" s="81"/>
      <c r="T14" s="81"/>
      <c r="U14" s="81"/>
      <c r="V14" s="81"/>
      <c r="W14" s="81"/>
      <c r="X14" s="81"/>
      <c r="Y14" s="81"/>
      <c r="Z14" s="81"/>
      <c r="AA14" s="81"/>
      <c r="AB14" s="81"/>
      <c r="AC14" s="81"/>
      <c r="AD14" s="81"/>
      <c r="AE14" s="81"/>
      <c r="AF14" s="81"/>
      <c r="AG14" s="81"/>
      <c r="AH14" s="81"/>
      <c r="AI14" s="81"/>
      <c r="AJ14" s="81"/>
      <c r="AK14" s="81"/>
      <c r="AL14" s="81"/>
    </row>
    <row r="15" spans="1:38" ht="19.5" customHeight="1" x14ac:dyDescent="0.25">
      <c r="A15" s="8" t="s">
        <v>7</v>
      </c>
      <c r="B15" s="8" t="s">
        <v>8</v>
      </c>
      <c r="C15" s="8" t="s">
        <v>9</v>
      </c>
      <c r="D15" s="80" t="s">
        <v>622</v>
      </c>
      <c r="E15" s="80"/>
      <c r="F15" s="80"/>
      <c r="G15" s="80"/>
      <c r="H15" s="80"/>
      <c r="I15" s="80"/>
      <c r="J15" s="80"/>
      <c r="K15" s="80"/>
      <c r="L15" s="80"/>
      <c r="M15" s="80"/>
      <c r="N15" s="80"/>
      <c r="O15" s="80"/>
      <c r="P15" s="80"/>
      <c r="Q15" s="80"/>
      <c r="R15" s="80"/>
      <c r="S15" s="80"/>
      <c r="T15" s="80"/>
      <c r="U15" s="80"/>
      <c r="V15" s="80"/>
      <c r="W15" s="80"/>
      <c r="X15" s="80"/>
      <c r="Y15" s="80"/>
      <c r="Z15" s="80"/>
      <c r="AA15" s="80"/>
      <c r="AB15" s="80"/>
      <c r="AC15" s="80"/>
      <c r="AD15" s="80"/>
      <c r="AE15" s="80"/>
      <c r="AF15" s="80"/>
      <c r="AG15" s="80"/>
      <c r="AH15" s="80"/>
      <c r="AI15" s="80"/>
      <c r="AJ15" s="80"/>
      <c r="AK15" s="80"/>
      <c r="AL15" s="80"/>
    </row>
    <row r="16" spans="1:38" ht="43.5" customHeight="1" x14ac:dyDescent="0.25">
      <c r="A16" s="8"/>
      <c r="B16" s="8"/>
      <c r="C16" s="8"/>
      <c r="D16" s="80" t="s">
        <v>623</v>
      </c>
      <c r="E16" s="80"/>
      <c r="F16" s="80"/>
      <c r="G16" s="80"/>
      <c r="H16" s="80"/>
      <c r="I16" s="80"/>
      <c r="J16" s="80"/>
      <c r="K16" s="80" t="s">
        <v>624</v>
      </c>
      <c r="L16" s="80"/>
      <c r="M16" s="80"/>
      <c r="N16" s="80"/>
      <c r="O16" s="80"/>
      <c r="P16" s="80"/>
      <c r="Q16" s="80"/>
      <c r="R16" s="80" t="s">
        <v>625</v>
      </c>
      <c r="S16" s="80"/>
      <c r="T16" s="80"/>
      <c r="U16" s="80"/>
      <c r="V16" s="80"/>
      <c r="W16" s="80"/>
      <c r="X16" s="80"/>
      <c r="Y16" s="80" t="s">
        <v>626</v>
      </c>
      <c r="Z16" s="80"/>
      <c r="AA16" s="80"/>
      <c r="AB16" s="80"/>
      <c r="AC16" s="80"/>
      <c r="AD16" s="80"/>
      <c r="AE16" s="80"/>
      <c r="AF16" s="8" t="s">
        <v>627</v>
      </c>
      <c r="AG16" s="8"/>
      <c r="AH16" s="8"/>
      <c r="AI16" s="8"/>
      <c r="AJ16" s="8"/>
      <c r="AK16" s="8"/>
      <c r="AL16" s="8"/>
    </row>
    <row r="17" spans="1:38" ht="43.5" customHeight="1" x14ac:dyDescent="0.25">
      <c r="A17" s="8"/>
      <c r="B17" s="8"/>
      <c r="C17" s="8"/>
      <c r="D17" s="526" t="s">
        <v>485</v>
      </c>
      <c r="E17" s="80" t="s">
        <v>486</v>
      </c>
      <c r="F17" s="80"/>
      <c r="G17" s="80"/>
      <c r="H17" s="80"/>
      <c r="I17" s="80"/>
      <c r="J17" s="80"/>
      <c r="K17" s="526" t="s">
        <v>485</v>
      </c>
      <c r="L17" s="8" t="s">
        <v>486</v>
      </c>
      <c r="M17" s="8"/>
      <c r="N17" s="8"/>
      <c r="O17" s="8"/>
      <c r="P17" s="8"/>
      <c r="Q17" s="8"/>
      <c r="R17" s="526" t="s">
        <v>485</v>
      </c>
      <c r="S17" s="8" t="s">
        <v>486</v>
      </c>
      <c r="T17" s="8"/>
      <c r="U17" s="8"/>
      <c r="V17" s="8"/>
      <c r="W17" s="8"/>
      <c r="X17" s="8"/>
      <c r="Y17" s="526" t="s">
        <v>485</v>
      </c>
      <c r="Z17" s="8" t="s">
        <v>486</v>
      </c>
      <c r="AA17" s="8"/>
      <c r="AB17" s="8"/>
      <c r="AC17" s="8"/>
      <c r="AD17" s="8"/>
      <c r="AE17" s="8"/>
      <c r="AF17" s="526" t="s">
        <v>485</v>
      </c>
      <c r="AG17" s="8" t="s">
        <v>486</v>
      </c>
      <c r="AH17" s="8"/>
      <c r="AI17" s="8"/>
      <c r="AJ17" s="8"/>
      <c r="AK17" s="8"/>
      <c r="AL17" s="8"/>
    </row>
    <row r="18" spans="1:38" ht="87.75" customHeight="1" x14ac:dyDescent="0.25">
      <c r="A18" s="8"/>
      <c r="B18" s="8"/>
      <c r="C18" s="8"/>
      <c r="D18" s="257" t="s">
        <v>487</v>
      </c>
      <c r="E18" s="257" t="s">
        <v>487</v>
      </c>
      <c r="F18" s="528" t="s">
        <v>488</v>
      </c>
      <c r="G18" s="528" t="s">
        <v>489</v>
      </c>
      <c r="H18" s="528" t="s">
        <v>490</v>
      </c>
      <c r="I18" s="528" t="s">
        <v>491</v>
      </c>
      <c r="J18" s="528" t="s">
        <v>492</v>
      </c>
      <c r="K18" s="257" t="s">
        <v>487</v>
      </c>
      <c r="L18" s="257" t="s">
        <v>487</v>
      </c>
      <c r="M18" s="528" t="s">
        <v>488</v>
      </c>
      <c r="N18" s="528" t="s">
        <v>489</v>
      </c>
      <c r="O18" s="528" t="s">
        <v>490</v>
      </c>
      <c r="P18" s="528" t="s">
        <v>491</v>
      </c>
      <c r="Q18" s="528" t="s">
        <v>492</v>
      </c>
      <c r="R18" s="257" t="s">
        <v>487</v>
      </c>
      <c r="S18" s="257" t="s">
        <v>487</v>
      </c>
      <c r="T18" s="528" t="s">
        <v>488</v>
      </c>
      <c r="U18" s="528" t="s">
        <v>489</v>
      </c>
      <c r="V18" s="528" t="s">
        <v>490</v>
      </c>
      <c r="W18" s="528" t="s">
        <v>491</v>
      </c>
      <c r="X18" s="528" t="s">
        <v>492</v>
      </c>
      <c r="Y18" s="257" t="s">
        <v>487</v>
      </c>
      <c r="Z18" s="257" t="s">
        <v>487</v>
      </c>
      <c r="AA18" s="528" t="s">
        <v>488</v>
      </c>
      <c r="AB18" s="528" t="s">
        <v>489</v>
      </c>
      <c r="AC18" s="528" t="s">
        <v>490</v>
      </c>
      <c r="AD18" s="528" t="s">
        <v>491</v>
      </c>
      <c r="AE18" s="528" t="s">
        <v>492</v>
      </c>
      <c r="AF18" s="257" t="s">
        <v>487</v>
      </c>
      <c r="AG18" s="257" t="s">
        <v>487</v>
      </c>
      <c r="AH18" s="528" t="s">
        <v>488</v>
      </c>
      <c r="AI18" s="528" t="s">
        <v>489</v>
      </c>
      <c r="AJ18" s="528" t="s">
        <v>490</v>
      </c>
      <c r="AK18" s="529" t="s">
        <v>491</v>
      </c>
      <c r="AL18" s="528" t="s">
        <v>492</v>
      </c>
    </row>
    <row r="19" spans="1:38" x14ac:dyDescent="0.25">
      <c r="A19" s="530">
        <v>1</v>
      </c>
      <c r="B19" s="530">
        <v>2</v>
      </c>
      <c r="C19" s="531">
        <v>3</v>
      </c>
      <c r="D19" s="531" t="s">
        <v>628</v>
      </c>
      <c r="E19" s="531" t="s">
        <v>629</v>
      </c>
      <c r="F19" s="531" t="s">
        <v>630</v>
      </c>
      <c r="G19" s="531" t="s">
        <v>631</v>
      </c>
      <c r="H19" s="531" t="s">
        <v>632</v>
      </c>
      <c r="I19" s="531" t="s">
        <v>633</v>
      </c>
      <c r="J19" s="531" t="s">
        <v>634</v>
      </c>
      <c r="K19" s="531" t="s">
        <v>635</v>
      </c>
      <c r="L19" s="531" t="s">
        <v>636</v>
      </c>
      <c r="M19" s="531" t="s">
        <v>637</v>
      </c>
      <c r="N19" s="531" t="s">
        <v>638</v>
      </c>
      <c r="O19" s="531" t="s">
        <v>639</v>
      </c>
      <c r="P19" s="531" t="s">
        <v>640</v>
      </c>
      <c r="Q19" s="531" t="s">
        <v>641</v>
      </c>
      <c r="R19" s="531" t="s">
        <v>642</v>
      </c>
      <c r="S19" s="531" t="s">
        <v>643</v>
      </c>
      <c r="T19" s="531" t="s">
        <v>644</v>
      </c>
      <c r="U19" s="531" t="s">
        <v>645</v>
      </c>
      <c r="V19" s="531" t="s">
        <v>646</v>
      </c>
      <c r="W19" s="531" t="s">
        <v>647</v>
      </c>
      <c r="X19" s="531" t="s">
        <v>648</v>
      </c>
      <c r="Y19" s="531" t="s">
        <v>649</v>
      </c>
      <c r="Z19" s="531" t="s">
        <v>650</v>
      </c>
      <c r="AA19" s="531" t="s">
        <v>651</v>
      </c>
      <c r="AB19" s="531" t="s">
        <v>652</v>
      </c>
      <c r="AC19" s="531" t="s">
        <v>653</v>
      </c>
      <c r="AD19" s="531" t="s">
        <v>654</v>
      </c>
      <c r="AE19" s="531" t="s">
        <v>655</v>
      </c>
      <c r="AF19" s="531" t="s">
        <v>656</v>
      </c>
      <c r="AG19" s="531" t="s">
        <v>657</v>
      </c>
      <c r="AH19" s="531" t="s">
        <v>658</v>
      </c>
      <c r="AI19" s="531" t="s">
        <v>659</v>
      </c>
      <c r="AJ19" s="531" t="s">
        <v>619</v>
      </c>
      <c r="AK19" s="532" t="s">
        <v>660</v>
      </c>
      <c r="AL19" s="531" t="s">
        <v>661</v>
      </c>
    </row>
    <row r="20" spans="1:38" s="143" customFormat="1" ht="25.5" x14ac:dyDescent="0.2">
      <c r="A20" s="137">
        <v>0</v>
      </c>
      <c r="B20" s="136" t="s">
        <v>97</v>
      </c>
      <c r="C20" s="491" t="s">
        <v>98</v>
      </c>
      <c r="D20" s="428">
        <f t="shared" ref="D20:AL20" si="0">SUM(D21:D26)</f>
        <v>0</v>
      </c>
      <c r="E20" s="428">
        <f t="shared" si="0"/>
        <v>0</v>
      </c>
      <c r="F20" s="428">
        <f t="shared" si="0"/>
        <v>0</v>
      </c>
      <c r="G20" s="428">
        <f t="shared" si="0"/>
        <v>0</v>
      </c>
      <c r="H20" s="428">
        <f t="shared" si="0"/>
        <v>0</v>
      </c>
      <c r="I20" s="428">
        <f t="shared" si="0"/>
        <v>0</v>
      </c>
      <c r="J20" s="428">
        <f t="shared" si="0"/>
        <v>0</v>
      </c>
      <c r="K20" s="428">
        <f t="shared" si="0"/>
        <v>0</v>
      </c>
      <c r="L20" s="428">
        <f t="shared" si="0"/>
        <v>0</v>
      </c>
      <c r="M20" s="428">
        <f t="shared" si="0"/>
        <v>0</v>
      </c>
      <c r="N20" s="428">
        <f t="shared" si="0"/>
        <v>0</v>
      </c>
      <c r="O20" s="428">
        <f t="shared" si="0"/>
        <v>0</v>
      </c>
      <c r="P20" s="428">
        <f t="shared" si="0"/>
        <v>0</v>
      </c>
      <c r="Q20" s="428">
        <f t="shared" si="0"/>
        <v>0</v>
      </c>
      <c r="R20" s="428">
        <f t="shared" si="0"/>
        <v>0</v>
      </c>
      <c r="S20" s="428">
        <f t="shared" si="0"/>
        <v>0</v>
      </c>
      <c r="T20" s="428">
        <f t="shared" si="0"/>
        <v>0</v>
      </c>
      <c r="U20" s="428">
        <f t="shared" si="0"/>
        <v>0</v>
      </c>
      <c r="V20" s="428">
        <f t="shared" si="0"/>
        <v>0</v>
      </c>
      <c r="W20" s="428">
        <f t="shared" si="0"/>
        <v>0</v>
      </c>
      <c r="X20" s="428">
        <f t="shared" si="0"/>
        <v>0</v>
      </c>
      <c r="Y20" s="428">
        <f t="shared" si="0"/>
        <v>0</v>
      </c>
      <c r="Z20" s="428">
        <f t="shared" si="0"/>
        <v>8.6815232488198415</v>
      </c>
      <c r="AA20" s="428">
        <f t="shared" si="0"/>
        <v>0.25</v>
      </c>
      <c r="AB20" s="428">
        <f t="shared" si="0"/>
        <v>0</v>
      </c>
      <c r="AC20" s="428">
        <f t="shared" si="0"/>
        <v>4.2750000000000004</v>
      </c>
      <c r="AD20" s="428">
        <f t="shared" si="0"/>
        <v>0</v>
      </c>
      <c r="AE20" s="428">
        <f t="shared" si="0"/>
        <v>0</v>
      </c>
      <c r="AF20" s="428">
        <f t="shared" si="0"/>
        <v>0</v>
      </c>
      <c r="AG20" s="428">
        <f t="shared" si="0"/>
        <v>8.6815232488198415</v>
      </c>
      <c r="AH20" s="428">
        <f t="shared" si="0"/>
        <v>0.25</v>
      </c>
      <c r="AI20" s="428">
        <f t="shared" si="0"/>
        <v>0</v>
      </c>
      <c r="AJ20" s="428">
        <f t="shared" si="0"/>
        <v>4.2750000000000004</v>
      </c>
      <c r="AK20" s="428">
        <f t="shared" si="0"/>
        <v>0</v>
      </c>
      <c r="AL20" s="428">
        <f t="shared" si="0"/>
        <v>0</v>
      </c>
    </row>
    <row r="21" spans="1:38" s="151" customFormat="1" ht="12.75" x14ac:dyDescent="0.2">
      <c r="A21" s="146" t="s">
        <v>99</v>
      </c>
      <c r="B21" s="145" t="s">
        <v>100</v>
      </c>
      <c r="C21" s="533" t="s">
        <v>98</v>
      </c>
      <c r="D21" s="432">
        <f t="shared" ref="D21:AL21" si="1">D28</f>
        <v>0</v>
      </c>
      <c r="E21" s="432">
        <f t="shared" si="1"/>
        <v>0</v>
      </c>
      <c r="F21" s="432">
        <f t="shared" si="1"/>
        <v>0</v>
      </c>
      <c r="G21" s="432">
        <f t="shared" si="1"/>
        <v>0</v>
      </c>
      <c r="H21" s="432">
        <f t="shared" si="1"/>
        <v>0</v>
      </c>
      <c r="I21" s="432">
        <f t="shared" si="1"/>
        <v>0</v>
      </c>
      <c r="J21" s="432">
        <f t="shared" si="1"/>
        <v>0</v>
      </c>
      <c r="K21" s="432">
        <f t="shared" si="1"/>
        <v>0</v>
      </c>
      <c r="L21" s="432">
        <f t="shared" si="1"/>
        <v>0</v>
      </c>
      <c r="M21" s="432">
        <f t="shared" si="1"/>
        <v>0</v>
      </c>
      <c r="N21" s="432">
        <f t="shared" si="1"/>
        <v>0</v>
      </c>
      <c r="O21" s="432">
        <f t="shared" si="1"/>
        <v>0</v>
      </c>
      <c r="P21" s="432">
        <f t="shared" si="1"/>
        <v>0</v>
      </c>
      <c r="Q21" s="432">
        <f t="shared" si="1"/>
        <v>0</v>
      </c>
      <c r="R21" s="432">
        <f t="shared" si="1"/>
        <v>0</v>
      </c>
      <c r="S21" s="432">
        <f t="shared" si="1"/>
        <v>0</v>
      </c>
      <c r="T21" s="432">
        <f t="shared" si="1"/>
        <v>0</v>
      </c>
      <c r="U21" s="432">
        <f t="shared" si="1"/>
        <v>0</v>
      </c>
      <c r="V21" s="432">
        <f t="shared" si="1"/>
        <v>0</v>
      </c>
      <c r="W21" s="432">
        <f t="shared" si="1"/>
        <v>0</v>
      </c>
      <c r="X21" s="432">
        <f t="shared" si="1"/>
        <v>0</v>
      </c>
      <c r="Y21" s="432">
        <f t="shared" si="1"/>
        <v>0</v>
      </c>
      <c r="Z21" s="432">
        <f t="shared" si="1"/>
        <v>2.1391787064469598</v>
      </c>
      <c r="AA21" s="432">
        <f t="shared" si="1"/>
        <v>0.25</v>
      </c>
      <c r="AB21" s="432">
        <f t="shared" si="1"/>
        <v>0</v>
      </c>
      <c r="AC21" s="432">
        <f t="shared" si="1"/>
        <v>1.5</v>
      </c>
      <c r="AD21" s="432">
        <f t="shared" si="1"/>
        <v>0</v>
      </c>
      <c r="AE21" s="432">
        <f t="shared" si="1"/>
        <v>0</v>
      </c>
      <c r="AF21" s="432">
        <f t="shared" si="1"/>
        <v>0</v>
      </c>
      <c r="AG21" s="432">
        <f t="shared" si="1"/>
        <v>2.1391787064469598</v>
      </c>
      <c r="AH21" s="432">
        <f t="shared" si="1"/>
        <v>0.25</v>
      </c>
      <c r="AI21" s="432">
        <f t="shared" si="1"/>
        <v>0</v>
      </c>
      <c r="AJ21" s="432">
        <f t="shared" si="1"/>
        <v>1.5</v>
      </c>
      <c r="AK21" s="432">
        <f t="shared" si="1"/>
        <v>0</v>
      </c>
      <c r="AL21" s="432">
        <f t="shared" si="1"/>
        <v>0</v>
      </c>
    </row>
    <row r="22" spans="1:38" s="151" customFormat="1" ht="40.5" customHeight="1" x14ac:dyDescent="0.2">
      <c r="A22" s="146" t="s">
        <v>101</v>
      </c>
      <c r="B22" s="145" t="s">
        <v>102</v>
      </c>
      <c r="C22" s="533" t="s">
        <v>98</v>
      </c>
      <c r="D22" s="432">
        <f t="shared" ref="D22:AL22" si="2">D48</f>
        <v>0</v>
      </c>
      <c r="E22" s="432">
        <f t="shared" si="2"/>
        <v>0</v>
      </c>
      <c r="F22" s="432">
        <f t="shared" si="2"/>
        <v>0</v>
      </c>
      <c r="G22" s="432">
        <f t="shared" si="2"/>
        <v>0</v>
      </c>
      <c r="H22" s="432">
        <f t="shared" si="2"/>
        <v>0</v>
      </c>
      <c r="I22" s="432">
        <f t="shared" si="2"/>
        <v>0</v>
      </c>
      <c r="J22" s="432">
        <f t="shared" si="2"/>
        <v>0</v>
      </c>
      <c r="K22" s="432">
        <f t="shared" si="2"/>
        <v>0</v>
      </c>
      <c r="L22" s="432">
        <f t="shared" si="2"/>
        <v>0</v>
      </c>
      <c r="M22" s="432">
        <f t="shared" si="2"/>
        <v>0</v>
      </c>
      <c r="N22" s="432">
        <f t="shared" si="2"/>
        <v>0</v>
      </c>
      <c r="O22" s="432">
        <f t="shared" si="2"/>
        <v>0</v>
      </c>
      <c r="P22" s="432">
        <f t="shared" si="2"/>
        <v>0</v>
      </c>
      <c r="Q22" s="432">
        <f t="shared" si="2"/>
        <v>0</v>
      </c>
      <c r="R22" s="432">
        <f t="shared" si="2"/>
        <v>0</v>
      </c>
      <c r="S22" s="432">
        <f t="shared" si="2"/>
        <v>0</v>
      </c>
      <c r="T22" s="432">
        <f t="shared" si="2"/>
        <v>0</v>
      </c>
      <c r="U22" s="432">
        <f t="shared" si="2"/>
        <v>0</v>
      </c>
      <c r="V22" s="432">
        <f t="shared" si="2"/>
        <v>0</v>
      </c>
      <c r="W22" s="432">
        <f t="shared" si="2"/>
        <v>0</v>
      </c>
      <c r="X22" s="432">
        <f t="shared" si="2"/>
        <v>0</v>
      </c>
      <c r="Y22" s="432">
        <f t="shared" si="2"/>
        <v>0</v>
      </c>
      <c r="Z22" s="432">
        <f t="shared" si="2"/>
        <v>6.4691525423728802</v>
      </c>
      <c r="AA22" s="432">
        <f t="shared" si="2"/>
        <v>0</v>
      </c>
      <c r="AB22" s="432">
        <f t="shared" si="2"/>
        <v>0</v>
      </c>
      <c r="AC22" s="432">
        <f t="shared" si="2"/>
        <v>2.7749999999999999</v>
      </c>
      <c r="AD22" s="432">
        <f t="shared" si="2"/>
        <v>0</v>
      </c>
      <c r="AE22" s="432">
        <f t="shared" si="2"/>
        <v>0</v>
      </c>
      <c r="AF22" s="432">
        <f t="shared" si="2"/>
        <v>0</v>
      </c>
      <c r="AG22" s="432">
        <f t="shared" si="2"/>
        <v>6.4691525423728802</v>
      </c>
      <c r="AH22" s="432">
        <f t="shared" si="2"/>
        <v>0</v>
      </c>
      <c r="AI22" s="432">
        <f t="shared" si="2"/>
        <v>0</v>
      </c>
      <c r="AJ22" s="432">
        <f t="shared" si="2"/>
        <v>2.7749999999999999</v>
      </c>
      <c r="AK22" s="432">
        <f t="shared" si="2"/>
        <v>0</v>
      </c>
      <c r="AL22" s="432">
        <f t="shared" si="2"/>
        <v>0</v>
      </c>
    </row>
    <row r="23" spans="1:38" s="151" customFormat="1" ht="89.25" x14ac:dyDescent="0.2">
      <c r="A23" s="146" t="s">
        <v>104</v>
      </c>
      <c r="B23" s="153" t="s">
        <v>105</v>
      </c>
      <c r="C23" s="493" t="s">
        <v>98</v>
      </c>
      <c r="D23" s="432">
        <f t="shared" ref="D23:AL23" si="3">D36</f>
        <v>0</v>
      </c>
      <c r="E23" s="432">
        <f t="shared" si="3"/>
        <v>0</v>
      </c>
      <c r="F23" s="432">
        <f t="shared" si="3"/>
        <v>0</v>
      </c>
      <c r="G23" s="432">
        <f t="shared" si="3"/>
        <v>0</v>
      </c>
      <c r="H23" s="432">
        <f t="shared" si="3"/>
        <v>0</v>
      </c>
      <c r="I23" s="432">
        <f t="shared" si="3"/>
        <v>0</v>
      </c>
      <c r="J23" s="432">
        <f t="shared" si="3"/>
        <v>0</v>
      </c>
      <c r="K23" s="432">
        <f t="shared" si="3"/>
        <v>0</v>
      </c>
      <c r="L23" s="432">
        <f t="shared" si="3"/>
        <v>0</v>
      </c>
      <c r="M23" s="432">
        <f t="shared" si="3"/>
        <v>0</v>
      </c>
      <c r="N23" s="432">
        <f t="shared" si="3"/>
        <v>0</v>
      </c>
      <c r="O23" s="432">
        <f t="shared" si="3"/>
        <v>0</v>
      </c>
      <c r="P23" s="432">
        <f t="shared" si="3"/>
        <v>0</v>
      </c>
      <c r="Q23" s="432">
        <f t="shared" si="3"/>
        <v>0</v>
      </c>
      <c r="R23" s="432">
        <f t="shared" si="3"/>
        <v>0</v>
      </c>
      <c r="S23" s="432">
        <f t="shared" si="3"/>
        <v>0</v>
      </c>
      <c r="T23" s="432">
        <f t="shared" si="3"/>
        <v>0</v>
      </c>
      <c r="U23" s="432">
        <f t="shared" si="3"/>
        <v>0</v>
      </c>
      <c r="V23" s="432">
        <f t="shared" si="3"/>
        <v>0</v>
      </c>
      <c r="W23" s="432">
        <f t="shared" si="3"/>
        <v>0</v>
      </c>
      <c r="X23" s="432">
        <f t="shared" si="3"/>
        <v>0</v>
      </c>
      <c r="Y23" s="432">
        <f t="shared" si="3"/>
        <v>0</v>
      </c>
      <c r="Z23" s="432">
        <f t="shared" si="3"/>
        <v>0</v>
      </c>
      <c r="AA23" s="432">
        <f t="shared" si="3"/>
        <v>0</v>
      </c>
      <c r="AB23" s="432">
        <f t="shared" si="3"/>
        <v>0</v>
      </c>
      <c r="AC23" s="432">
        <f t="shared" si="3"/>
        <v>0</v>
      </c>
      <c r="AD23" s="432">
        <f t="shared" si="3"/>
        <v>0</v>
      </c>
      <c r="AE23" s="432">
        <f t="shared" si="3"/>
        <v>0</v>
      </c>
      <c r="AF23" s="432">
        <f t="shared" si="3"/>
        <v>0</v>
      </c>
      <c r="AG23" s="432">
        <f t="shared" si="3"/>
        <v>0</v>
      </c>
      <c r="AH23" s="432">
        <f t="shared" si="3"/>
        <v>0</v>
      </c>
      <c r="AI23" s="432">
        <f t="shared" si="3"/>
        <v>0</v>
      </c>
      <c r="AJ23" s="432">
        <f t="shared" si="3"/>
        <v>0</v>
      </c>
      <c r="AK23" s="432">
        <f t="shared" si="3"/>
        <v>0</v>
      </c>
      <c r="AL23" s="432">
        <f t="shared" si="3"/>
        <v>0</v>
      </c>
    </row>
    <row r="24" spans="1:38" s="151" customFormat="1" ht="25.5" x14ac:dyDescent="0.2">
      <c r="A24" s="436" t="s">
        <v>106</v>
      </c>
      <c r="B24" s="155" t="s">
        <v>107</v>
      </c>
      <c r="C24" s="493" t="s">
        <v>98</v>
      </c>
      <c r="D24" s="432">
        <f t="shared" ref="D24:J24" si="4">D45</f>
        <v>0</v>
      </c>
      <c r="E24" s="432">
        <f t="shared" si="4"/>
        <v>0</v>
      </c>
      <c r="F24" s="432">
        <f t="shared" si="4"/>
        <v>0</v>
      </c>
      <c r="G24" s="432">
        <f t="shared" si="4"/>
        <v>0</v>
      </c>
      <c r="H24" s="432">
        <f t="shared" si="4"/>
        <v>0</v>
      </c>
      <c r="I24" s="432">
        <f t="shared" si="4"/>
        <v>0</v>
      </c>
      <c r="J24" s="432">
        <f t="shared" si="4"/>
        <v>0</v>
      </c>
      <c r="K24" s="432">
        <f>K94</f>
        <v>0</v>
      </c>
      <c r="L24" s="432">
        <f>L45</f>
        <v>0</v>
      </c>
      <c r="M24" s="432">
        <f>M94</f>
        <v>0</v>
      </c>
      <c r="N24" s="432">
        <f>N45</f>
        <v>0</v>
      </c>
      <c r="O24" s="432">
        <f>O94</f>
        <v>0</v>
      </c>
      <c r="P24" s="432">
        <f>P45</f>
        <v>0</v>
      </c>
      <c r="Q24" s="432">
        <f t="shared" ref="Q24:AL24" si="5">Q94</f>
        <v>0</v>
      </c>
      <c r="R24" s="432">
        <f t="shared" si="5"/>
        <v>0</v>
      </c>
      <c r="S24" s="432">
        <f t="shared" si="5"/>
        <v>0</v>
      </c>
      <c r="T24" s="432">
        <f t="shared" si="5"/>
        <v>0</v>
      </c>
      <c r="U24" s="432">
        <f t="shared" si="5"/>
        <v>0</v>
      </c>
      <c r="V24" s="432">
        <f t="shared" si="5"/>
        <v>0</v>
      </c>
      <c r="W24" s="432">
        <f t="shared" si="5"/>
        <v>0</v>
      </c>
      <c r="X24" s="432">
        <f t="shared" si="5"/>
        <v>0</v>
      </c>
      <c r="Y24" s="432">
        <f t="shared" si="5"/>
        <v>0</v>
      </c>
      <c r="Z24" s="432">
        <f t="shared" si="5"/>
        <v>0</v>
      </c>
      <c r="AA24" s="432">
        <f t="shared" si="5"/>
        <v>0</v>
      </c>
      <c r="AB24" s="432">
        <f t="shared" si="5"/>
        <v>0</v>
      </c>
      <c r="AC24" s="432">
        <f t="shared" si="5"/>
        <v>0</v>
      </c>
      <c r="AD24" s="432">
        <f t="shared" si="5"/>
        <v>0</v>
      </c>
      <c r="AE24" s="432">
        <f t="shared" si="5"/>
        <v>0</v>
      </c>
      <c r="AF24" s="432">
        <f t="shared" si="5"/>
        <v>0</v>
      </c>
      <c r="AG24" s="432">
        <f t="shared" si="5"/>
        <v>0</v>
      </c>
      <c r="AH24" s="432">
        <f t="shared" si="5"/>
        <v>0</v>
      </c>
      <c r="AI24" s="432">
        <f t="shared" si="5"/>
        <v>0</v>
      </c>
      <c r="AJ24" s="432">
        <f t="shared" si="5"/>
        <v>0</v>
      </c>
      <c r="AK24" s="432">
        <f t="shared" si="5"/>
        <v>0</v>
      </c>
      <c r="AL24" s="432">
        <f t="shared" si="5"/>
        <v>0</v>
      </c>
    </row>
    <row r="25" spans="1:38" s="151" customFormat="1" ht="38.25" x14ac:dyDescent="0.2">
      <c r="A25" s="436" t="s">
        <v>108</v>
      </c>
      <c r="B25" s="155" t="s">
        <v>109</v>
      </c>
      <c r="C25" s="493" t="s">
        <v>98</v>
      </c>
      <c r="D25" s="432">
        <f t="shared" ref="D25:AL25" si="6">D108</f>
        <v>0</v>
      </c>
      <c r="E25" s="432">
        <f t="shared" si="6"/>
        <v>0</v>
      </c>
      <c r="F25" s="432">
        <f t="shared" si="6"/>
        <v>0</v>
      </c>
      <c r="G25" s="432">
        <f t="shared" si="6"/>
        <v>0</v>
      </c>
      <c r="H25" s="432">
        <f t="shared" si="6"/>
        <v>0</v>
      </c>
      <c r="I25" s="432">
        <f t="shared" si="6"/>
        <v>0</v>
      </c>
      <c r="J25" s="432">
        <f t="shared" si="6"/>
        <v>0</v>
      </c>
      <c r="K25" s="432">
        <f t="shared" si="6"/>
        <v>0</v>
      </c>
      <c r="L25" s="432">
        <f t="shared" si="6"/>
        <v>0</v>
      </c>
      <c r="M25" s="432">
        <f t="shared" si="6"/>
        <v>0</v>
      </c>
      <c r="N25" s="432">
        <f t="shared" si="6"/>
        <v>0</v>
      </c>
      <c r="O25" s="432">
        <f t="shared" si="6"/>
        <v>0</v>
      </c>
      <c r="P25" s="432">
        <f t="shared" si="6"/>
        <v>0</v>
      </c>
      <c r="Q25" s="432">
        <f t="shared" si="6"/>
        <v>0</v>
      </c>
      <c r="R25" s="432">
        <f t="shared" si="6"/>
        <v>0</v>
      </c>
      <c r="S25" s="432">
        <f t="shared" si="6"/>
        <v>0</v>
      </c>
      <c r="T25" s="432">
        <f t="shared" si="6"/>
        <v>0</v>
      </c>
      <c r="U25" s="432">
        <f t="shared" si="6"/>
        <v>0</v>
      </c>
      <c r="V25" s="432">
        <f t="shared" si="6"/>
        <v>0</v>
      </c>
      <c r="W25" s="432">
        <f t="shared" si="6"/>
        <v>0</v>
      </c>
      <c r="X25" s="432">
        <f t="shared" si="6"/>
        <v>0</v>
      </c>
      <c r="Y25" s="432">
        <f t="shared" si="6"/>
        <v>0</v>
      </c>
      <c r="Z25" s="432">
        <f t="shared" si="6"/>
        <v>0</v>
      </c>
      <c r="AA25" s="432">
        <f t="shared" si="6"/>
        <v>0</v>
      </c>
      <c r="AB25" s="432">
        <f t="shared" si="6"/>
        <v>0</v>
      </c>
      <c r="AC25" s="432">
        <f t="shared" si="6"/>
        <v>0</v>
      </c>
      <c r="AD25" s="432">
        <f t="shared" si="6"/>
        <v>0</v>
      </c>
      <c r="AE25" s="432">
        <f t="shared" si="6"/>
        <v>0</v>
      </c>
      <c r="AF25" s="432">
        <f t="shared" si="6"/>
        <v>0</v>
      </c>
      <c r="AG25" s="432">
        <f t="shared" si="6"/>
        <v>0</v>
      </c>
      <c r="AH25" s="432">
        <f t="shared" si="6"/>
        <v>0</v>
      </c>
      <c r="AI25" s="432">
        <f t="shared" si="6"/>
        <v>0</v>
      </c>
      <c r="AJ25" s="432">
        <f t="shared" si="6"/>
        <v>0</v>
      </c>
      <c r="AK25" s="432">
        <f t="shared" si="6"/>
        <v>0</v>
      </c>
      <c r="AL25" s="432">
        <f t="shared" si="6"/>
        <v>0</v>
      </c>
    </row>
    <row r="26" spans="1:38" s="151" customFormat="1" ht="12.75" x14ac:dyDescent="0.2">
      <c r="A26" s="436" t="s">
        <v>110</v>
      </c>
      <c r="B26" s="155" t="s">
        <v>111</v>
      </c>
      <c r="C26" s="533" t="s">
        <v>98</v>
      </c>
      <c r="D26" s="432">
        <f t="shared" ref="D26:AL26" si="7">D109</f>
        <v>0</v>
      </c>
      <c r="E26" s="432">
        <f t="shared" si="7"/>
        <v>0</v>
      </c>
      <c r="F26" s="432">
        <f t="shared" si="7"/>
        <v>0</v>
      </c>
      <c r="G26" s="432">
        <f t="shared" si="7"/>
        <v>0</v>
      </c>
      <c r="H26" s="432">
        <f t="shared" si="7"/>
        <v>0</v>
      </c>
      <c r="I26" s="432">
        <f t="shared" si="7"/>
        <v>0</v>
      </c>
      <c r="J26" s="432">
        <f t="shared" si="7"/>
        <v>0</v>
      </c>
      <c r="K26" s="432">
        <f t="shared" si="7"/>
        <v>0</v>
      </c>
      <c r="L26" s="432">
        <f t="shared" si="7"/>
        <v>0</v>
      </c>
      <c r="M26" s="432">
        <f t="shared" si="7"/>
        <v>0</v>
      </c>
      <c r="N26" s="432">
        <f t="shared" si="7"/>
        <v>0</v>
      </c>
      <c r="O26" s="432">
        <f t="shared" si="7"/>
        <v>0</v>
      </c>
      <c r="P26" s="432">
        <f t="shared" si="7"/>
        <v>0</v>
      </c>
      <c r="Q26" s="432">
        <f t="shared" si="7"/>
        <v>0</v>
      </c>
      <c r="R26" s="432">
        <f t="shared" si="7"/>
        <v>0</v>
      </c>
      <c r="S26" s="432">
        <f t="shared" si="7"/>
        <v>0</v>
      </c>
      <c r="T26" s="432">
        <f t="shared" si="7"/>
        <v>0</v>
      </c>
      <c r="U26" s="432">
        <f t="shared" si="7"/>
        <v>0</v>
      </c>
      <c r="V26" s="432">
        <f t="shared" si="7"/>
        <v>0</v>
      </c>
      <c r="W26" s="432">
        <f t="shared" si="7"/>
        <v>0</v>
      </c>
      <c r="X26" s="432">
        <f t="shared" si="7"/>
        <v>0</v>
      </c>
      <c r="Y26" s="432">
        <f t="shared" si="7"/>
        <v>0</v>
      </c>
      <c r="Z26" s="432">
        <f t="shared" si="7"/>
        <v>7.3191999999999993E-2</v>
      </c>
      <c r="AA26" s="432">
        <f t="shared" si="7"/>
        <v>0</v>
      </c>
      <c r="AB26" s="432">
        <f t="shared" si="7"/>
        <v>0</v>
      </c>
      <c r="AC26" s="432">
        <f t="shared" si="7"/>
        <v>0</v>
      </c>
      <c r="AD26" s="432">
        <f t="shared" si="7"/>
        <v>0</v>
      </c>
      <c r="AE26" s="432">
        <f t="shared" si="7"/>
        <v>0</v>
      </c>
      <c r="AF26" s="432">
        <f t="shared" si="7"/>
        <v>0</v>
      </c>
      <c r="AG26" s="432">
        <f t="shared" si="7"/>
        <v>7.3191999999999993E-2</v>
      </c>
      <c r="AH26" s="432">
        <f t="shared" si="7"/>
        <v>0</v>
      </c>
      <c r="AI26" s="432">
        <f t="shared" si="7"/>
        <v>0</v>
      </c>
      <c r="AJ26" s="432">
        <f t="shared" si="7"/>
        <v>0</v>
      </c>
      <c r="AK26" s="432">
        <f t="shared" si="7"/>
        <v>0</v>
      </c>
      <c r="AL26" s="432">
        <f t="shared" si="7"/>
        <v>0</v>
      </c>
    </row>
    <row r="27" spans="1:38" s="160" customFormat="1" ht="12.75" x14ac:dyDescent="0.2">
      <c r="A27" s="436">
        <v>1</v>
      </c>
      <c r="B27" s="156" t="s">
        <v>112</v>
      </c>
      <c r="C27" s="534">
        <v>0</v>
      </c>
      <c r="D27" s="437">
        <v>0</v>
      </c>
      <c r="E27" s="437">
        <v>0</v>
      </c>
      <c r="F27" s="437">
        <v>0</v>
      </c>
      <c r="G27" s="437">
        <v>0</v>
      </c>
      <c r="H27" s="437">
        <v>0</v>
      </c>
      <c r="I27" s="437">
        <v>0</v>
      </c>
      <c r="J27" s="437">
        <v>0</v>
      </c>
      <c r="K27" s="437">
        <v>0</v>
      </c>
      <c r="L27" s="437">
        <v>0</v>
      </c>
      <c r="M27" s="437">
        <v>0</v>
      </c>
      <c r="N27" s="437">
        <v>0</v>
      </c>
      <c r="O27" s="437">
        <v>0</v>
      </c>
      <c r="P27" s="437">
        <v>0</v>
      </c>
      <c r="Q27" s="437">
        <v>0</v>
      </c>
      <c r="R27" s="437">
        <v>0</v>
      </c>
      <c r="S27" s="437">
        <v>0</v>
      </c>
      <c r="T27" s="437">
        <v>0</v>
      </c>
      <c r="U27" s="437">
        <v>0</v>
      </c>
      <c r="V27" s="437">
        <v>0</v>
      </c>
      <c r="W27" s="437">
        <v>0</v>
      </c>
      <c r="X27" s="437">
        <v>0</v>
      </c>
      <c r="Y27" s="437">
        <v>0</v>
      </c>
      <c r="Z27" s="437">
        <v>0</v>
      </c>
      <c r="AA27" s="437">
        <v>0</v>
      </c>
      <c r="AB27" s="437">
        <v>0</v>
      </c>
      <c r="AC27" s="437">
        <v>0</v>
      </c>
      <c r="AD27" s="437">
        <v>0</v>
      </c>
      <c r="AE27" s="437">
        <v>0</v>
      </c>
      <c r="AF27" s="437">
        <v>0</v>
      </c>
      <c r="AG27" s="437">
        <v>0</v>
      </c>
      <c r="AH27" s="437">
        <v>0</v>
      </c>
      <c r="AI27" s="437">
        <v>0</v>
      </c>
      <c r="AJ27" s="437">
        <v>0</v>
      </c>
      <c r="AK27" s="437">
        <v>0</v>
      </c>
      <c r="AL27" s="437">
        <v>0</v>
      </c>
    </row>
    <row r="28" spans="1:38" s="168" customFormat="1" ht="38.25" x14ac:dyDescent="0.2">
      <c r="A28" s="283" t="s">
        <v>113</v>
      </c>
      <c r="B28" s="162" t="s">
        <v>114</v>
      </c>
      <c r="C28" s="284" t="s">
        <v>98</v>
      </c>
      <c r="D28" s="288">
        <f t="shared" ref="D28:AL28" si="8">D29+D31+D32</f>
        <v>0</v>
      </c>
      <c r="E28" s="288">
        <f t="shared" si="8"/>
        <v>0</v>
      </c>
      <c r="F28" s="288">
        <f t="shared" si="8"/>
        <v>0</v>
      </c>
      <c r="G28" s="288">
        <f t="shared" si="8"/>
        <v>0</v>
      </c>
      <c r="H28" s="288">
        <f t="shared" si="8"/>
        <v>0</v>
      </c>
      <c r="I28" s="288">
        <f t="shared" si="8"/>
        <v>0</v>
      </c>
      <c r="J28" s="288">
        <f t="shared" si="8"/>
        <v>0</v>
      </c>
      <c r="K28" s="288">
        <f t="shared" si="8"/>
        <v>0</v>
      </c>
      <c r="L28" s="288">
        <f t="shared" si="8"/>
        <v>0</v>
      </c>
      <c r="M28" s="288">
        <f t="shared" si="8"/>
        <v>0</v>
      </c>
      <c r="N28" s="288">
        <f t="shared" si="8"/>
        <v>0</v>
      </c>
      <c r="O28" s="288">
        <f t="shared" si="8"/>
        <v>0</v>
      </c>
      <c r="P28" s="288">
        <f t="shared" si="8"/>
        <v>0</v>
      </c>
      <c r="Q28" s="288">
        <f t="shared" si="8"/>
        <v>0</v>
      </c>
      <c r="R28" s="288">
        <f t="shared" si="8"/>
        <v>0</v>
      </c>
      <c r="S28" s="288">
        <f t="shared" si="8"/>
        <v>0</v>
      </c>
      <c r="T28" s="288">
        <f t="shared" si="8"/>
        <v>0</v>
      </c>
      <c r="U28" s="288">
        <f t="shared" si="8"/>
        <v>0</v>
      </c>
      <c r="V28" s="288">
        <f t="shared" si="8"/>
        <v>0</v>
      </c>
      <c r="W28" s="288">
        <f t="shared" si="8"/>
        <v>0</v>
      </c>
      <c r="X28" s="288">
        <f t="shared" si="8"/>
        <v>0</v>
      </c>
      <c r="Y28" s="288">
        <f t="shared" si="8"/>
        <v>0</v>
      </c>
      <c r="Z28" s="288">
        <f t="shared" si="8"/>
        <v>2.1391787064469598</v>
      </c>
      <c r="AA28" s="288">
        <f t="shared" si="8"/>
        <v>0.25</v>
      </c>
      <c r="AB28" s="288">
        <f t="shared" si="8"/>
        <v>0</v>
      </c>
      <c r="AC28" s="288">
        <f t="shared" si="8"/>
        <v>1.5</v>
      </c>
      <c r="AD28" s="288">
        <f t="shared" si="8"/>
        <v>0</v>
      </c>
      <c r="AE28" s="288">
        <f t="shared" si="8"/>
        <v>0</v>
      </c>
      <c r="AF28" s="288">
        <f t="shared" si="8"/>
        <v>0</v>
      </c>
      <c r="AG28" s="288">
        <f t="shared" si="8"/>
        <v>2.1391787064469598</v>
      </c>
      <c r="AH28" s="288">
        <f t="shared" si="8"/>
        <v>0.25</v>
      </c>
      <c r="AI28" s="288">
        <f t="shared" si="8"/>
        <v>0</v>
      </c>
      <c r="AJ28" s="288">
        <f t="shared" si="8"/>
        <v>1.5</v>
      </c>
      <c r="AK28" s="288">
        <f t="shared" si="8"/>
        <v>0</v>
      </c>
      <c r="AL28" s="288">
        <f t="shared" si="8"/>
        <v>0</v>
      </c>
    </row>
    <row r="29" spans="1:38" s="160" customFormat="1" ht="51" x14ac:dyDescent="0.2">
      <c r="A29" s="436" t="s">
        <v>115</v>
      </c>
      <c r="B29" s="155" t="s">
        <v>116</v>
      </c>
      <c r="C29" s="282" t="s">
        <v>98</v>
      </c>
      <c r="D29" s="294">
        <f t="shared" ref="D29:AL29" si="9">D30</f>
        <v>0</v>
      </c>
      <c r="E29" s="294">
        <f t="shared" si="9"/>
        <v>0</v>
      </c>
      <c r="F29" s="294">
        <f t="shared" si="9"/>
        <v>0</v>
      </c>
      <c r="G29" s="294">
        <f t="shared" si="9"/>
        <v>0</v>
      </c>
      <c r="H29" s="294">
        <f t="shared" si="9"/>
        <v>0</v>
      </c>
      <c r="I29" s="294">
        <f t="shared" si="9"/>
        <v>0</v>
      </c>
      <c r="J29" s="294">
        <f t="shared" si="9"/>
        <v>0</v>
      </c>
      <c r="K29" s="294">
        <f t="shared" si="9"/>
        <v>0</v>
      </c>
      <c r="L29" s="294">
        <f t="shared" si="9"/>
        <v>0</v>
      </c>
      <c r="M29" s="294">
        <f t="shared" si="9"/>
        <v>0</v>
      </c>
      <c r="N29" s="294">
        <f t="shared" si="9"/>
        <v>0</v>
      </c>
      <c r="O29" s="294">
        <f t="shared" si="9"/>
        <v>0</v>
      </c>
      <c r="P29" s="294">
        <f t="shared" si="9"/>
        <v>0</v>
      </c>
      <c r="Q29" s="294">
        <f t="shared" si="9"/>
        <v>0</v>
      </c>
      <c r="R29" s="294">
        <f t="shared" si="9"/>
        <v>0</v>
      </c>
      <c r="S29" s="294">
        <f t="shared" si="9"/>
        <v>0</v>
      </c>
      <c r="T29" s="294">
        <f t="shared" si="9"/>
        <v>0</v>
      </c>
      <c r="U29" s="294">
        <f t="shared" si="9"/>
        <v>0</v>
      </c>
      <c r="V29" s="294">
        <f t="shared" si="9"/>
        <v>0</v>
      </c>
      <c r="W29" s="294">
        <f t="shared" si="9"/>
        <v>0</v>
      </c>
      <c r="X29" s="294">
        <f t="shared" si="9"/>
        <v>0</v>
      </c>
      <c r="Y29" s="294">
        <f t="shared" si="9"/>
        <v>0</v>
      </c>
      <c r="Z29" s="294">
        <f t="shared" si="9"/>
        <v>2.1391787064469598</v>
      </c>
      <c r="AA29" s="294">
        <f t="shared" si="9"/>
        <v>0.25</v>
      </c>
      <c r="AB29" s="294">
        <f t="shared" si="9"/>
        <v>0</v>
      </c>
      <c r="AC29" s="294">
        <f t="shared" si="9"/>
        <v>1.5</v>
      </c>
      <c r="AD29" s="294">
        <f t="shared" si="9"/>
        <v>0</v>
      </c>
      <c r="AE29" s="294">
        <f t="shared" si="9"/>
        <v>0</v>
      </c>
      <c r="AF29" s="294">
        <f t="shared" si="9"/>
        <v>0</v>
      </c>
      <c r="AG29" s="294">
        <f t="shared" si="9"/>
        <v>2.1391787064469598</v>
      </c>
      <c r="AH29" s="294">
        <f t="shared" si="9"/>
        <v>0.25</v>
      </c>
      <c r="AI29" s="294">
        <f t="shared" si="9"/>
        <v>0</v>
      </c>
      <c r="AJ29" s="294">
        <f t="shared" si="9"/>
        <v>1.5</v>
      </c>
      <c r="AK29" s="294">
        <f t="shared" si="9"/>
        <v>0</v>
      </c>
      <c r="AL29" s="294">
        <f t="shared" si="9"/>
        <v>0</v>
      </c>
    </row>
    <row r="30" spans="1:38" s="160" customFormat="1" ht="114.75" x14ac:dyDescent="0.2">
      <c r="A30" s="169" t="s">
        <v>117</v>
      </c>
      <c r="B30" s="170" t="s">
        <v>118</v>
      </c>
      <c r="C30" s="296" t="s">
        <v>119</v>
      </c>
      <c r="D30" s="294">
        <v>0</v>
      </c>
      <c r="E30" s="280">
        <v>0</v>
      </c>
      <c r="F30" s="294">
        <v>0</v>
      </c>
      <c r="G30" s="280">
        <v>0</v>
      </c>
      <c r="H30" s="294">
        <v>0</v>
      </c>
      <c r="I30" s="280">
        <v>0</v>
      </c>
      <c r="J30" s="294">
        <v>0</v>
      </c>
      <c r="K30" s="280">
        <v>0</v>
      </c>
      <c r="L30" s="294">
        <v>0</v>
      </c>
      <c r="M30" s="280">
        <v>0</v>
      </c>
      <c r="N30" s="294">
        <v>0</v>
      </c>
      <c r="O30" s="280">
        <v>0</v>
      </c>
      <c r="P30" s="294">
        <v>0</v>
      </c>
      <c r="Q30" s="280">
        <v>0</v>
      </c>
      <c r="R30" s="280">
        <v>0</v>
      </c>
      <c r="S30" s="294">
        <v>0</v>
      </c>
      <c r="T30" s="280">
        <v>0</v>
      </c>
      <c r="U30" s="294">
        <v>0</v>
      </c>
      <c r="V30" s="280">
        <v>0</v>
      </c>
      <c r="W30" s="294">
        <v>0</v>
      </c>
      <c r="X30" s="280">
        <v>0</v>
      </c>
      <c r="Y30" s="280">
        <v>0</v>
      </c>
      <c r="Z30" s="294">
        <f>'4'!U30</f>
        <v>2.1391787064469598</v>
      </c>
      <c r="AA30" s="280">
        <v>0.25</v>
      </c>
      <c r="AB30" s="294">
        <v>0</v>
      </c>
      <c r="AC30" s="280">
        <v>1.5</v>
      </c>
      <c r="AD30" s="294">
        <v>0</v>
      </c>
      <c r="AE30" s="280">
        <v>0</v>
      </c>
      <c r="AF30" s="280">
        <f t="shared" ref="AF30:AF47" si="10">D30+K30+R30+Y30</f>
        <v>0</v>
      </c>
      <c r="AG30" s="503">
        <f t="shared" ref="AG30:AG47" si="11">E30+L30+S30+Z30</f>
        <v>2.1391787064469598</v>
      </c>
      <c r="AH30" s="280">
        <f t="shared" ref="AH30:AH47" si="12">F30+M30+T30+AA30</f>
        <v>0.25</v>
      </c>
      <c r="AI30" s="280">
        <f t="shared" ref="AI30:AI47" si="13">G30+N30+U30+AB30</f>
        <v>0</v>
      </c>
      <c r="AJ30" s="280">
        <f t="shared" ref="AJ30:AJ47" si="14">H30+O30+V30+AC30</f>
        <v>1.5</v>
      </c>
      <c r="AK30" s="280">
        <f t="shared" ref="AK30:AK47" si="15">I30+P30+W30+AD30</f>
        <v>0</v>
      </c>
      <c r="AL30" s="280">
        <f t="shared" ref="AL30:AL47" si="16">J30+Q30+X30+AE30</f>
        <v>0</v>
      </c>
    </row>
    <row r="31" spans="1:38" s="160" customFormat="1" ht="51" x14ac:dyDescent="0.2">
      <c r="A31" s="436" t="s">
        <v>120</v>
      </c>
      <c r="B31" s="155" t="s">
        <v>121</v>
      </c>
      <c r="C31" s="282" t="s">
        <v>98</v>
      </c>
      <c r="D31" s="294">
        <v>0</v>
      </c>
      <c r="E31" s="280">
        <v>0</v>
      </c>
      <c r="F31" s="294">
        <v>0</v>
      </c>
      <c r="G31" s="280">
        <v>0</v>
      </c>
      <c r="H31" s="294">
        <v>0</v>
      </c>
      <c r="I31" s="280">
        <v>0</v>
      </c>
      <c r="J31" s="294">
        <v>0</v>
      </c>
      <c r="K31" s="280">
        <v>0</v>
      </c>
      <c r="L31" s="294">
        <v>0</v>
      </c>
      <c r="M31" s="280">
        <v>0</v>
      </c>
      <c r="N31" s="294">
        <v>0</v>
      </c>
      <c r="O31" s="280">
        <v>0</v>
      </c>
      <c r="P31" s="294">
        <v>0</v>
      </c>
      <c r="Q31" s="280">
        <v>0</v>
      </c>
      <c r="R31" s="280">
        <v>0</v>
      </c>
      <c r="S31" s="294">
        <v>0</v>
      </c>
      <c r="T31" s="280">
        <v>0</v>
      </c>
      <c r="U31" s="294">
        <v>0</v>
      </c>
      <c r="V31" s="280">
        <v>0</v>
      </c>
      <c r="W31" s="294">
        <v>0</v>
      </c>
      <c r="X31" s="280">
        <v>0</v>
      </c>
      <c r="Y31" s="280">
        <v>0</v>
      </c>
      <c r="Z31" s="294">
        <v>0</v>
      </c>
      <c r="AA31" s="280">
        <v>0</v>
      </c>
      <c r="AB31" s="294">
        <v>0</v>
      </c>
      <c r="AC31" s="280">
        <v>0</v>
      </c>
      <c r="AD31" s="294">
        <v>0</v>
      </c>
      <c r="AE31" s="280">
        <v>0</v>
      </c>
      <c r="AF31" s="280">
        <f t="shared" si="10"/>
        <v>0</v>
      </c>
      <c r="AG31" s="280">
        <f t="shared" si="11"/>
        <v>0</v>
      </c>
      <c r="AH31" s="280">
        <f t="shared" si="12"/>
        <v>0</v>
      </c>
      <c r="AI31" s="280">
        <f t="shared" si="13"/>
        <v>0</v>
      </c>
      <c r="AJ31" s="280">
        <f t="shared" si="14"/>
        <v>0</v>
      </c>
      <c r="AK31" s="280">
        <f t="shared" si="15"/>
        <v>0</v>
      </c>
      <c r="AL31" s="280">
        <f t="shared" si="16"/>
        <v>0</v>
      </c>
    </row>
    <row r="32" spans="1:38" s="160" customFormat="1" ht="51" x14ac:dyDescent="0.2">
      <c r="A32" s="436" t="s">
        <v>122</v>
      </c>
      <c r="B32" s="155" t="s">
        <v>123</v>
      </c>
      <c r="C32" s="282" t="s">
        <v>98</v>
      </c>
      <c r="D32" s="294">
        <v>0</v>
      </c>
      <c r="E32" s="280">
        <v>0</v>
      </c>
      <c r="F32" s="294">
        <v>0</v>
      </c>
      <c r="G32" s="280">
        <v>0</v>
      </c>
      <c r="H32" s="294">
        <v>0</v>
      </c>
      <c r="I32" s="280">
        <v>0</v>
      </c>
      <c r="J32" s="294">
        <v>0</v>
      </c>
      <c r="K32" s="280">
        <v>0</v>
      </c>
      <c r="L32" s="294">
        <v>0</v>
      </c>
      <c r="M32" s="280">
        <v>0</v>
      </c>
      <c r="N32" s="294">
        <v>0</v>
      </c>
      <c r="O32" s="280">
        <v>0</v>
      </c>
      <c r="P32" s="294">
        <v>0</v>
      </c>
      <c r="Q32" s="280">
        <v>0</v>
      </c>
      <c r="R32" s="280">
        <v>0</v>
      </c>
      <c r="S32" s="294">
        <v>0</v>
      </c>
      <c r="T32" s="280">
        <v>0</v>
      </c>
      <c r="U32" s="294">
        <v>0</v>
      </c>
      <c r="V32" s="280">
        <v>0</v>
      </c>
      <c r="W32" s="294">
        <v>0</v>
      </c>
      <c r="X32" s="280">
        <v>0</v>
      </c>
      <c r="Y32" s="280">
        <v>0</v>
      </c>
      <c r="Z32" s="294">
        <v>0</v>
      </c>
      <c r="AA32" s="280">
        <v>0</v>
      </c>
      <c r="AB32" s="294">
        <v>0</v>
      </c>
      <c r="AC32" s="280">
        <v>0</v>
      </c>
      <c r="AD32" s="294">
        <v>0</v>
      </c>
      <c r="AE32" s="280">
        <v>0</v>
      </c>
      <c r="AF32" s="280">
        <f t="shared" si="10"/>
        <v>0</v>
      </c>
      <c r="AG32" s="280">
        <f t="shared" si="11"/>
        <v>0</v>
      </c>
      <c r="AH32" s="280">
        <f t="shared" si="12"/>
        <v>0</v>
      </c>
      <c r="AI32" s="280">
        <f t="shared" si="13"/>
        <v>0</v>
      </c>
      <c r="AJ32" s="280">
        <f t="shared" si="14"/>
        <v>0</v>
      </c>
      <c r="AK32" s="280">
        <f t="shared" si="15"/>
        <v>0</v>
      </c>
      <c r="AL32" s="280">
        <f t="shared" si="16"/>
        <v>0</v>
      </c>
    </row>
    <row r="33" spans="1:38" s="160" customFormat="1" ht="38.25" x14ac:dyDescent="0.2">
      <c r="A33" s="232" t="s">
        <v>124</v>
      </c>
      <c r="B33" s="155" t="s">
        <v>125</v>
      </c>
      <c r="C33" s="282" t="s">
        <v>98</v>
      </c>
      <c r="D33" s="294">
        <v>0</v>
      </c>
      <c r="E33" s="280">
        <v>0</v>
      </c>
      <c r="F33" s="294">
        <v>0</v>
      </c>
      <c r="G33" s="280">
        <v>0</v>
      </c>
      <c r="H33" s="294">
        <v>0</v>
      </c>
      <c r="I33" s="280">
        <v>0</v>
      </c>
      <c r="J33" s="294">
        <v>0</v>
      </c>
      <c r="K33" s="280">
        <v>0</v>
      </c>
      <c r="L33" s="294">
        <v>0</v>
      </c>
      <c r="M33" s="280">
        <v>0</v>
      </c>
      <c r="N33" s="294">
        <v>0</v>
      </c>
      <c r="O33" s="280">
        <v>0</v>
      </c>
      <c r="P33" s="294">
        <v>0</v>
      </c>
      <c r="Q33" s="280">
        <v>0</v>
      </c>
      <c r="R33" s="280">
        <v>0</v>
      </c>
      <c r="S33" s="294">
        <v>0</v>
      </c>
      <c r="T33" s="280">
        <v>0</v>
      </c>
      <c r="U33" s="294">
        <v>0</v>
      </c>
      <c r="V33" s="280">
        <v>0</v>
      </c>
      <c r="W33" s="294">
        <v>0</v>
      </c>
      <c r="X33" s="280">
        <v>0</v>
      </c>
      <c r="Y33" s="280">
        <v>0</v>
      </c>
      <c r="Z33" s="294">
        <v>0</v>
      </c>
      <c r="AA33" s="280">
        <v>0</v>
      </c>
      <c r="AB33" s="294">
        <v>0</v>
      </c>
      <c r="AC33" s="280">
        <v>0</v>
      </c>
      <c r="AD33" s="294">
        <v>0</v>
      </c>
      <c r="AE33" s="280">
        <v>0</v>
      </c>
      <c r="AF33" s="280">
        <f t="shared" si="10"/>
        <v>0</v>
      </c>
      <c r="AG33" s="280">
        <f t="shared" si="11"/>
        <v>0</v>
      </c>
      <c r="AH33" s="280">
        <f t="shared" si="12"/>
        <v>0</v>
      </c>
      <c r="AI33" s="280">
        <f t="shared" si="13"/>
        <v>0</v>
      </c>
      <c r="AJ33" s="280">
        <f t="shared" si="14"/>
        <v>0</v>
      </c>
      <c r="AK33" s="280">
        <f t="shared" si="15"/>
        <v>0</v>
      </c>
      <c r="AL33" s="280">
        <f t="shared" si="16"/>
        <v>0</v>
      </c>
    </row>
    <row r="34" spans="1:38" s="160" customFormat="1" ht="63.75" x14ac:dyDescent="0.2">
      <c r="A34" s="436" t="s">
        <v>126</v>
      </c>
      <c r="B34" s="155" t="s">
        <v>127</v>
      </c>
      <c r="C34" s="282" t="s">
        <v>98</v>
      </c>
      <c r="D34" s="294">
        <v>0</v>
      </c>
      <c r="E34" s="280">
        <v>0</v>
      </c>
      <c r="F34" s="294">
        <v>0</v>
      </c>
      <c r="G34" s="280">
        <v>0</v>
      </c>
      <c r="H34" s="294">
        <v>0</v>
      </c>
      <c r="I34" s="280">
        <v>0</v>
      </c>
      <c r="J34" s="294">
        <v>0</v>
      </c>
      <c r="K34" s="280">
        <v>0</v>
      </c>
      <c r="L34" s="294">
        <v>0</v>
      </c>
      <c r="M34" s="280">
        <v>0</v>
      </c>
      <c r="N34" s="294">
        <v>0</v>
      </c>
      <c r="O34" s="280">
        <v>0</v>
      </c>
      <c r="P34" s="294">
        <v>0</v>
      </c>
      <c r="Q34" s="280">
        <v>0</v>
      </c>
      <c r="R34" s="280">
        <v>0</v>
      </c>
      <c r="S34" s="294">
        <v>0</v>
      </c>
      <c r="T34" s="280">
        <v>0</v>
      </c>
      <c r="U34" s="294">
        <v>0</v>
      </c>
      <c r="V34" s="280">
        <v>0</v>
      </c>
      <c r="W34" s="294">
        <v>0</v>
      </c>
      <c r="X34" s="280">
        <v>0</v>
      </c>
      <c r="Y34" s="280">
        <v>0</v>
      </c>
      <c r="Z34" s="294">
        <v>0</v>
      </c>
      <c r="AA34" s="280">
        <v>0</v>
      </c>
      <c r="AB34" s="294">
        <v>0</v>
      </c>
      <c r="AC34" s="280">
        <v>0</v>
      </c>
      <c r="AD34" s="294">
        <v>0</v>
      </c>
      <c r="AE34" s="280">
        <v>0</v>
      </c>
      <c r="AF34" s="280">
        <f t="shared" si="10"/>
        <v>0</v>
      </c>
      <c r="AG34" s="280">
        <f t="shared" si="11"/>
        <v>0</v>
      </c>
      <c r="AH34" s="280">
        <f t="shared" si="12"/>
        <v>0</v>
      </c>
      <c r="AI34" s="280">
        <f t="shared" si="13"/>
        <v>0</v>
      </c>
      <c r="AJ34" s="280">
        <f t="shared" si="14"/>
        <v>0</v>
      </c>
      <c r="AK34" s="280">
        <f t="shared" si="15"/>
        <v>0</v>
      </c>
      <c r="AL34" s="280">
        <f t="shared" si="16"/>
        <v>0</v>
      </c>
    </row>
    <row r="35" spans="1:38" s="160" customFormat="1" ht="38.25" x14ac:dyDescent="0.2">
      <c r="A35" s="436" t="s">
        <v>128</v>
      </c>
      <c r="B35" s="155" t="s">
        <v>129</v>
      </c>
      <c r="C35" s="282" t="s">
        <v>98</v>
      </c>
      <c r="D35" s="294">
        <v>0</v>
      </c>
      <c r="E35" s="280">
        <v>0</v>
      </c>
      <c r="F35" s="294">
        <v>0</v>
      </c>
      <c r="G35" s="280">
        <v>0</v>
      </c>
      <c r="H35" s="294">
        <v>0</v>
      </c>
      <c r="I35" s="280">
        <v>0</v>
      </c>
      <c r="J35" s="294">
        <v>0</v>
      </c>
      <c r="K35" s="280">
        <v>0</v>
      </c>
      <c r="L35" s="294">
        <v>0</v>
      </c>
      <c r="M35" s="280">
        <v>0</v>
      </c>
      <c r="N35" s="294">
        <v>0</v>
      </c>
      <c r="O35" s="280">
        <v>0</v>
      </c>
      <c r="P35" s="294">
        <v>0</v>
      </c>
      <c r="Q35" s="280">
        <v>0</v>
      </c>
      <c r="R35" s="280">
        <v>0</v>
      </c>
      <c r="S35" s="294">
        <v>0</v>
      </c>
      <c r="T35" s="280">
        <v>0</v>
      </c>
      <c r="U35" s="294">
        <v>0</v>
      </c>
      <c r="V35" s="280">
        <v>0</v>
      </c>
      <c r="W35" s="294">
        <v>0</v>
      </c>
      <c r="X35" s="280">
        <v>0</v>
      </c>
      <c r="Y35" s="280">
        <v>0</v>
      </c>
      <c r="Z35" s="294">
        <v>0</v>
      </c>
      <c r="AA35" s="280">
        <v>0</v>
      </c>
      <c r="AB35" s="294">
        <v>0</v>
      </c>
      <c r="AC35" s="280">
        <v>0</v>
      </c>
      <c r="AD35" s="294">
        <v>0</v>
      </c>
      <c r="AE35" s="280">
        <v>0</v>
      </c>
      <c r="AF35" s="280">
        <f t="shared" si="10"/>
        <v>0</v>
      </c>
      <c r="AG35" s="280">
        <f t="shared" si="11"/>
        <v>0</v>
      </c>
      <c r="AH35" s="280">
        <f t="shared" si="12"/>
        <v>0</v>
      </c>
      <c r="AI35" s="280">
        <f t="shared" si="13"/>
        <v>0</v>
      </c>
      <c r="AJ35" s="280">
        <f t="shared" si="14"/>
        <v>0</v>
      </c>
      <c r="AK35" s="280">
        <f t="shared" si="15"/>
        <v>0</v>
      </c>
      <c r="AL35" s="280">
        <f t="shared" si="16"/>
        <v>0</v>
      </c>
    </row>
    <row r="36" spans="1:38" s="160" customFormat="1" ht="51" x14ac:dyDescent="0.2">
      <c r="A36" s="232" t="s">
        <v>130</v>
      </c>
      <c r="B36" s="155" t="s">
        <v>131</v>
      </c>
      <c r="C36" s="282" t="s">
        <v>98</v>
      </c>
      <c r="D36" s="294">
        <v>0</v>
      </c>
      <c r="E36" s="280">
        <v>0</v>
      </c>
      <c r="F36" s="294">
        <v>0</v>
      </c>
      <c r="G36" s="280">
        <v>0</v>
      </c>
      <c r="H36" s="294">
        <v>0</v>
      </c>
      <c r="I36" s="280">
        <v>0</v>
      </c>
      <c r="J36" s="294">
        <v>0</v>
      </c>
      <c r="K36" s="280">
        <v>0</v>
      </c>
      <c r="L36" s="294">
        <v>0</v>
      </c>
      <c r="M36" s="280">
        <v>0</v>
      </c>
      <c r="N36" s="294">
        <v>0</v>
      </c>
      <c r="O36" s="280">
        <v>0</v>
      </c>
      <c r="P36" s="294">
        <v>0</v>
      </c>
      <c r="Q36" s="280">
        <v>0</v>
      </c>
      <c r="R36" s="280">
        <v>0</v>
      </c>
      <c r="S36" s="294">
        <v>0</v>
      </c>
      <c r="T36" s="280">
        <v>0</v>
      </c>
      <c r="U36" s="294">
        <v>0</v>
      </c>
      <c r="V36" s="280">
        <v>0</v>
      </c>
      <c r="W36" s="294">
        <v>0</v>
      </c>
      <c r="X36" s="280">
        <v>0</v>
      </c>
      <c r="Y36" s="280">
        <v>0</v>
      </c>
      <c r="Z36" s="294">
        <v>0</v>
      </c>
      <c r="AA36" s="280">
        <v>0</v>
      </c>
      <c r="AB36" s="294">
        <v>0</v>
      </c>
      <c r="AC36" s="280">
        <v>0</v>
      </c>
      <c r="AD36" s="294">
        <v>0</v>
      </c>
      <c r="AE36" s="280">
        <v>0</v>
      </c>
      <c r="AF36" s="280">
        <f t="shared" si="10"/>
        <v>0</v>
      </c>
      <c r="AG36" s="280">
        <f t="shared" si="11"/>
        <v>0</v>
      </c>
      <c r="AH36" s="280">
        <f t="shared" si="12"/>
        <v>0</v>
      </c>
      <c r="AI36" s="280">
        <f t="shared" si="13"/>
        <v>0</v>
      </c>
      <c r="AJ36" s="280">
        <f t="shared" si="14"/>
        <v>0</v>
      </c>
      <c r="AK36" s="280">
        <f t="shared" si="15"/>
        <v>0</v>
      </c>
      <c r="AL36" s="280">
        <f t="shared" si="16"/>
        <v>0</v>
      </c>
    </row>
    <row r="37" spans="1:38" s="160" customFormat="1" ht="38.25" x14ac:dyDescent="0.2">
      <c r="A37" s="436" t="s">
        <v>132</v>
      </c>
      <c r="B37" s="155" t="s">
        <v>133</v>
      </c>
      <c r="C37" s="282" t="s">
        <v>98</v>
      </c>
      <c r="D37" s="294">
        <v>0</v>
      </c>
      <c r="E37" s="280">
        <v>0</v>
      </c>
      <c r="F37" s="294">
        <v>0</v>
      </c>
      <c r="G37" s="280">
        <v>0</v>
      </c>
      <c r="H37" s="294">
        <v>0</v>
      </c>
      <c r="I37" s="280">
        <v>0</v>
      </c>
      <c r="J37" s="294">
        <v>0</v>
      </c>
      <c r="K37" s="280">
        <v>0</v>
      </c>
      <c r="L37" s="294">
        <v>0</v>
      </c>
      <c r="M37" s="280">
        <v>0</v>
      </c>
      <c r="N37" s="294">
        <v>0</v>
      </c>
      <c r="O37" s="280">
        <v>0</v>
      </c>
      <c r="P37" s="294">
        <v>0</v>
      </c>
      <c r="Q37" s="280">
        <v>0</v>
      </c>
      <c r="R37" s="280">
        <v>0</v>
      </c>
      <c r="S37" s="294">
        <v>0</v>
      </c>
      <c r="T37" s="280">
        <v>0</v>
      </c>
      <c r="U37" s="294">
        <v>0</v>
      </c>
      <c r="V37" s="280">
        <v>0</v>
      </c>
      <c r="W37" s="294">
        <v>0</v>
      </c>
      <c r="X37" s="280">
        <v>0</v>
      </c>
      <c r="Y37" s="280">
        <v>0</v>
      </c>
      <c r="Z37" s="294">
        <v>0</v>
      </c>
      <c r="AA37" s="280">
        <v>0</v>
      </c>
      <c r="AB37" s="294">
        <v>0</v>
      </c>
      <c r="AC37" s="280">
        <v>0</v>
      </c>
      <c r="AD37" s="294">
        <v>0</v>
      </c>
      <c r="AE37" s="280">
        <v>0</v>
      </c>
      <c r="AF37" s="280">
        <f t="shared" si="10"/>
        <v>0</v>
      </c>
      <c r="AG37" s="280">
        <f t="shared" si="11"/>
        <v>0</v>
      </c>
      <c r="AH37" s="280">
        <f t="shared" si="12"/>
        <v>0</v>
      </c>
      <c r="AI37" s="280">
        <f t="shared" si="13"/>
        <v>0</v>
      </c>
      <c r="AJ37" s="280">
        <f t="shared" si="14"/>
        <v>0</v>
      </c>
      <c r="AK37" s="280">
        <f t="shared" si="15"/>
        <v>0</v>
      </c>
      <c r="AL37" s="280">
        <f t="shared" si="16"/>
        <v>0</v>
      </c>
    </row>
    <row r="38" spans="1:38" s="160" customFormat="1" ht="102" x14ac:dyDescent="0.2">
      <c r="A38" s="436" t="s">
        <v>132</v>
      </c>
      <c r="B38" s="155" t="s">
        <v>134</v>
      </c>
      <c r="C38" s="282" t="s">
        <v>98</v>
      </c>
      <c r="D38" s="294">
        <v>0</v>
      </c>
      <c r="E38" s="280">
        <v>0</v>
      </c>
      <c r="F38" s="294">
        <v>0</v>
      </c>
      <c r="G38" s="280">
        <v>0</v>
      </c>
      <c r="H38" s="294">
        <v>0</v>
      </c>
      <c r="I38" s="280">
        <v>0</v>
      </c>
      <c r="J38" s="294">
        <v>0</v>
      </c>
      <c r="K38" s="280">
        <v>0</v>
      </c>
      <c r="L38" s="294">
        <v>0</v>
      </c>
      <c r="M38" s="280">
        <v>0</v>
      </c>
      <c r="N38" s="294">
        <v>0</v>
      </c>
      <c r="O38" s="280">
        <v>0</v>
      </c>
      <c r="P38" s="294">
        <v>0</v>
      </c>
      <c r="Q38" s="280">
        <v>0</v>
      </c>
      <c r="R38" s="280">
        <v>0</v>
      </c>
      <c r="S38" s="294">
        <v>0</v>
      </c>
      <c r="T38" s="280">
        <v>0</v>
      </c>
      <c r="U38" s="294">
        <v>0</v>
      </c>
      <c r="V38" s="280">
        <v>0</v>
      </c>
      <c r="W38" s="294">
        <v>0</v>
      </c>
      <c r="X38" s="280">
        <v>0</v>
      </c>
      <c r="Y38" s="280">
        <v>0</v>
      </c>
      <c r="Z38" s="294">
        <v>0</v>
      </c>
      <c r="AA38" s="280">
        <v>0</v>
      </c>
      <c r="AB38" s="294">
        <v>0</v>
      </c>
      <c r="AC38" s="280">
        <v>0</v>
      </c>
      <c r="AD38" s="294">
        <v>0</v>
      </c>
      <c r="AE38" s="280">
        <v>0</v>
      </c>
      <c r="AF38" s="280">
        <f t="shared" si="10"/>
        <v>0</v>
      </c>
      <c r="AG38" s="280">
        <f t="shared" si="11"/>
        <v>0</v>
      </c>
      <c r="AH38" s="280">
        <f t="shared" si="12"/>
        <v>0</v>
      </c>
      <c r="AI38" s="280">
        <f t="shared" si="13"/>
        <v>0</v>
      </c>
      <c r="AJ38" s="280">
        <f t="shared" si="14"/>
        <v>0</v>
      </c>
      <c r="AK38" s="280">
        <f t="shared" si="15"/>
        <v>0</v>
      </c>
      <c r="AL38" s="280">
        <f t="shared" si="16"/>
        <v>0</v>
      </c>
    </row>
    <row r="39" spans="1:38" s="160" customFormat="1" ht="89.25" x14ac:dyDescent="0.2">
      <c r="A39" s="436" t="s">
        <v>132</v>
      </c>
      <c r="B39" s="155" t="s">
        <v>135</v>
      </c>
      <c r="C39" s="282" t="s">
        <v>98</v>
      </c>
      <c r="D39" s="294">
        <v>0</v>
      </c>
      <c r="E39" s="280">
        <v>0</v>
      </c>
      <c r="F39" s="294">
        <v>0</v>
      </c>
      <c r="G39" s="280">
        <v>0</v>
      </c>
      <c r="H39" s="294">
        <v>0</v>
      </c>
      <c r="I39" s="280">
        <v>0</v>
      </c>
      <c r="J39" s="294">
        <v>0</v>
      </c>
      <c r="K39" s="280">
        <v>0</v>
      </c>
      <c r="L39" s="294">
        <v>0</v>
      </c>
      <c r="M39" s="280">
        <v>0</v>
      </c>
      <c r="N39" s="294">
        <v>0</v>
      </c>
      <c r="O39" s="280">
        <v>0</v>
      </c>
      <c r="P39" s="294">
        <v>0</v>
      </c>
      <c r="Q39" s="280">
        <v>0</v>
      </c>
      <c r="R39" s="280">
        <v>0</v>
      </c>
      <c r="S39" s="294">
        <v>0</v>
      </c>
      <c r="T39" s="280">
        <v>0</v>
      </c>
      <c r="U39" s="294">
        <v>0</v>
      </c>
      <c r="V39" s="280">
        <v>0</v>
      </c>
      <c r="W39" s="294">
        <v>0</v>
      </c>
      <c r="X39" s="280">
        <v>0</v>
      </c>
      <c r="Y39" s="280">
        <v>0</v>
      </c>
      <c r="Z39" s="294">
        <v>0</v>
      </c>
      <c r="AA39" s="280">
        <v>0</v>
      </c>
      <c r="AB39" s="294">
        <v>0</v>
      </c>
      <c r="AC39" s="280">
        <v>0</v>
      </c>
      <c r="AD39" s="294">
        <v>0</v>
      </c>
      <c r="AE39" s="280">
        <v>0</v>
      </c>
      <c r="AF39" s="280">
        <f t="shared" si="10"/>
        <v>0</v>
      </c>
      <c r="AG39" s="280">
        <f t="shared" si="11"/>
        <v>0</v>
      </c>
      <c r="AH39" s="280">
        <f t="shared" si="12"/>
        <v>0</v>
      </c>
      <c r="AI39" s="280">
        <f t="shared" si="13"/>
        <v>0</v>
      </c>
      <c r="AJ39" s="280">
        <f t="shared" si="14"/>
        <v>0</v>
      </c>
      <c r="AK39" s="280">
        <f t="shared" si="15"/>
        <v>0</v>
      </c>
      <c r="AL39" s="280">
        <f t="shared" si="16"/>
        <v>0</v>
      </c>
    </row>
    <row r="40" spans="1:38" s="160" customFormat="1" ht="89.25" x14ac:dyDescent="0.2">
      <c r="A40" s="436" t="s">
        <v>132</v>
      </c>
      <c r="B40" s="155" t="s">
        <v>136</v>
      </c>
      <c r="C40" s="282" t="s">
        <v>98</v>
      </c>
      <c r="D40" s="294">
        <v>0</v>
      </c>
      <c r="E40" s="280">
        <v>0</v>
      </c>
      <c r="F40" s="294">
        <v>0</v>
      </c>
      <c r="G40" s="280">
        <v>0</v>
      </c>
      <c r="H40" s="294">
        <v>0</v>
      </c>
      <c r="I40" s="280">
        <v>0</v>
      </c>
      <c r="J40" s="294">
        <v>0</v>
      </c>
      <c r="K40" s="280">
        <v>0</v>
      </c>
      <c r="L40" s="294">
        <v>0</v>
      </c>
      <c r="M40" s="280">
        <v>0</v>
      </c>
      <c r="N40" s="294">
        <v>0</v>
      </c>
      <c r="O40" s="280">
        <v>0</v>
      </c>
      <c r="P40" s="294">
        <v>0</v>
      </c>
      <c r="Q40" s="280">
        <v>0</v>
      </c>
      <c r="R40" s="280">
        <v>0</v>
      </c>
      <c r="S40" s="294">
        <v>0</v>
      </c>
      <c r="T40" s="280">
        <v>0</v>
      </c>
      <c r="U40" s="294">
        <v>0</v>
      </c>
      <c r="V40" s="280">
        <v>0</v>
      </c>
      <c r="W40" s="294">
        <v>0</v>
      </c>
      <c r="X40" s="280">
        <v>0</v>
      </c>
      <c r="Y40" s="280">
        <v>0</v>
      </c>
      <c r="Z40" s="294">
        <v>0</v>
      </c>
      <c r="AA40" s="280">
        <v>0</v>
      </c>
      <c r="AB40" s="294">
        <v>0</v>
      </c>
      <c r="AC40" s="280">
        <v>0</v>
      </c>
      <c r="AD40" s="294">
        <v>0</v>
      </c>
      <c r="AE40" s="280">
        <v>0</v>
      </c>
      <c r="AF40" s="280">
        <f t="shared" si="10"/>
        <v>0</v>
      </c>
      <c r="AG40" s="280">
        <f t="shared" si="11"/>
        <v>0</v>
      </c>
      <c r="AH40" s="280">
        <f t="shared" si="12"/>
        <v>0</v>
      </c>
      <c r="AI40" s="280">
        <f t="shared" si="13"/>
        <v>0</v>
      </c>
      <c r="AJ40" s="280">
        <f t="shared" si="14"/>
        <v>0</v>
      </c>
      <c r="AK40" s="280">
        <f t="shared" si="15"/>
        <v>0</v>
      </c>
      <c r="AL40" s="280">
        <f t="shared" si="16"/>
        <v>0</v>
      </c>
    </row>
    <row r="41" spans="1:38" s="160" customFormat="1" ht="38.25" x14ac:dyDescent="0.2">
      <c r="A41" s="436" t="s">
        <v>137</v>
      </c>
      <c r="B41" s="155" t="s">
        <v>133</v>
      </c>
      <c r="C41" s="282" t="s">
        <v>98</v>
      </c>
      <c r="D41" s="294">
        <v>0</v>
      </c>
      <c r="E41" s="280">
        <v>0</v>
      </c>
      <c r="F41" s="294">
        <v>0</v>
      </c>
      <c r="G41" s="280">
        <v>0</v>
      </c>
      <c r="H41" s="294">
        <v>0</v>
      </c>
      <c r="I41" s="280">
        <v>0</v>
      </c>
      <c r="J41" s="294">
        <v>0</v>
      </c>
      <c r="K41" s="280">
        <v>0</v>
      </c>
      <c r="L41" s="294">
        <v>0</v>
      </c>
      <c r="M41" s="280">
        <v>0</v>
      </c>
      <c r="N41" s="294">
        <v>0</v>
      </c>
      <c r="O41" s="280">
        <v>0</v>
      </c>
      <c r="P41" s="294">
        <v>0</v>
      </c>
      <c r="Q41" s="280">
        <v>0</v>
      </c>
      <c r="R41" s="280">
        <v>0</v>
      </c>
      <c r="S41" s="294">
        <v>0</v>
      </c>
      <c r="T41" s="280">
        <v>0</v>
      </c>
      <c r="U41" s="294">
        <v>0</v>
      </c>
      <c r="V41" s="280">
        <v>0</v>
      </c>
      <c r="W41" s="294">
        <v>0</v>
      </c>
      <c r="X41" s="280">
        <v>0</v>
      </c>
      <c r="Y41" s="280">
        <v>0</v>
      </c>
      <c r="Z41" s="294">
        <v>0</v>
      </c>
      <c r="AA41" s="280">
        <v>0</v>
      </c>
      <c r="AB41" s="294">
        <v>0</v>
      </c>
      <c r="AC41" s="280">
        <v>0</v>
      </c>
      <c r="AD41" s="294">
        <v>0</v>
      </c>
      <c r="AE41" s="280">
        <v>0</v>
      </c>
      <c r="AF41" s="280">
        <f t="shared" si="10"/>
        <v>0</v>
      </c>
      <c r="AG41" s="280">
        <f t="shared" si="11"/>
        <v>0</v>
      </c>
      <c r="AH41" s="280">
        <f t="shared" si="12"/>
        <v>0</v>
      </c>
      <c r="AI41" s="280">
        <f t="shared" si="13"/>
        <v>0</v>
      </c>
      <c r="AJ41" s="280">
        <f t="shared" si="14"/>
        <v>0</v>
      </c>
      <c r="AK41" s="280">
        <f t="shared" si="15"/>
        <v>0</v>
      </c>
      <c r="AL41" s="280">
        <f t="shared" si="16"/>
        <v>0</v>
      </c>
    </row>
    <row r="42" spans="1:38" s="160" customFormat="1" ht="102" x14ac:dyDescent="0.2">
      <c r="A42" s="436" t="s">
        <v>137</v>
      </c>
      <c r="B42" s="155" t="s">
        <v>134</v>
      </c>
      <c r="C42" s="282" t="s">
        <v>98</v>
      </c>
      <c r="D42" s="294">
        <v>0</v>
      </c>
      <c r="E42" s="280">
        <v>0</v>
      </c>
      <c r="F42" s="294">
        <v>0</v>
      </c>
      <c r="G42" s="280">
        <v>0</v>
      </c>
      <c r="H42" s="294">
        <v>0</v>
      </c>
      <c r="I42" s="280">
        <v>0</v>
      </c>
      <c r="J42" s="294">
        <v>0</v>
      </c>
      <c r="K42" s="280">
        <v>0</v>
      </c>
      <c r="L42" s="294">
        <v>0</v>
      </c>
      <c r="M42" s="280">
        <v>0</v>
      </c>
      <c r="N42" s="294">
        <v>0</v>
      </c>
      <c r="O42" s="280">
        <v>0</v>
      </c>
      <c r="P42" s="294">
        <v>0</v>
      </c>
      <c r="Q42" s="280">
        <v>0</v>
      </c>
      <c r="R42" s="280">
        <v>0</v>
      </c>
      <c r="S42" s="294">
        <v>0</v>
      </c>
      <c r="T42" s="280">
        <v>0</v>
      </c>
      <c r="U42" s="294">
        <v>0</v>
      </c>
      <c r="V42" s="280">
        <v>0</v>
      </c>
      <c r="W42" s="294">
        <v>0</v>
      </c>
      <c r="X42" s="280">
        <v>0</v>
      </c>
      <c r="Y42" s="280">
        <v>0</v>
      </c>
      <c r="Z42" s="294">
        <v>0</v>
      </c>
      <c r="AA42" s="280">
        <v>0</v>
      </c>
      <c r="AB42" s="294">
        <v>0</v>
      </c>
      <c r="AC42" s="280">
        <v>0</v>
      </c>
      <c r="AD42" s="294">
        <v>0</v>
      </c>
      <c r="AE42" s="280">
        <v>0</v>
      </c>
      <c r="AF42" s="280">
        <f t="shared" si="10"/>
        <v>0</v>
      </c>
      <c r="AG42" s="280">
        <f t="shared" si="11"/>
        <v>0</v>
      </c>
      <c r="AH42" s="280">
        <f t="shared" si="12"/>
        <v>0</v>
      </c>
      <c r="AI42" s="280">
        <f t="shared" si="13"/>
        <v>0</v>
      </c>
      <c r="AJ42" s="280">
        <f t="shared" si="14"/>
        <v>0</v>
      </c>
      <c r="AK42" s="280">
        <f t="shared" si="15"/>
        <v>0</v>
      </c>
      <c r="AL42" s="280">
        <f t="shared" si="16"/>
        <v>0</v>
      </c>
    </row>
    <row r="43" spans="1:38" s="160" customFormat="1" ht="89.25" x14ac:dyDescent="0.2">
      <c r="A43" s="436" t="s">
        <v>137</v>
      </c>
      <c r="B43" s="155" t="s">
        <v>135</v>
      </c>
      <c r="C43" s="282" t="s">
        <v>98</v>
      </c>
      <c r="D43" s="294">
        <v>0</v>
      </c>
      <c r="E43" s="280">
        <v>0</v>
      </c>
      <c r="F43" s="294">
        <v>0</v>
      </c>
      <c r="G43" s="280">
        <v>0</v>
      </c>
      <c r="H43" s="294">
        <v>0</v>
      </c>
      <c r="I43" s="280">
        <v>0</v>
      </c>
      <c r="J43" s="294">
        <v>0</v>
      </c>
      <c r="K43" s="280">
        <v>0</v>
      </c>
      <c r="L43" s="294">
        <v>0</v>
      </c>
      <c r="M43" s="280">
        <v>0</v>
      </c>
      <c r="N43" s="294">
        <v>0</v>
      </c>
      <c r="O43" s="280">
        <v>0</v>
      </c>
      <c r="P43" s="294">
        <v>0</v>
      </c>
      <c r="Q43" s="280">
        <v>0</v>
      </c>
      <c r="R43" s="280">
        <v>0</v>
      </c>
      <c r="S43" s="294">
        <v>0</v>
      </c>
      <c r="T43" s="280">
        <v>0</v>
      </c>
      <c r="U43" s="294">
        <v>0</v>
      </c>
      <c r="V43" s="280">
        <v>0</v>
      </c>
      <c r="W43" s="294">
        <v>0</v>
      </c>
      <c r="X43" s="280">
        <v>0</v>
      </c>
      <c r="Y43" s="280">
        <v>0</v>
      </c>
      <c r="Z43" s="294">
        <v>0</v>
      </c>
      <c r="AA43" s="280">
        <v>0</v>
      </c>
      <c r="AB43" s="294">
        <v>0</v>
      </c>
      <c r="AC43" s="280">
        <v>0</v>
      </c>
      <c r="AD43" s="294">
        <v>0</v>
      </c>
      <c r="AE43" s="280">
        <v>0</v>
      </c>
      <c r="AF43" s="280">
        <f t="shared" si="10"/>
        <v>0</v>
      </c>
      <c r="AG43" s="280">
        <f t="shared" si="11"/>
        <v>0</v>
      </c>
      <c r="AH43" s="280">
        <f t="shared" si="12"/>
        <v>0</v>
      </c>
      <c r="AI43" s="280">
        <f t="shared" si="13"/>
        <v>0</v>
      </c>
      <c r="AJ43" s="280">
        <f t="shared" si="14"/>
        <v>0</v>
      </c>
      <c r="AK43" s="280">
        <f t="shared" si="15"/>
        <v>0</v>
      </c>
      <c r="AL43" s="280">
        <f t="shared" si="16"/>
        <v>0</v>
      </c>
    </row>
    <row r="44" spans="1:38" s="160" customFormat="1" ht="89.25" x14ac:dyDescent="0.2">
      <c r="A44" s="436" t="s">
        <v>137</v>
      </c>
      <c r="B44" s="155" t="s">
        <v>136</v>
      </c>
      <c r="C44" s="282" t="s">
        <v>98</v>
      </c>
      <c r="D44" s="294">
        <v>0</v>
      </c>
      <c r="E44" s="280">
        <v>0</v>
      </c>
      <c r="F44" s="294">
        <v>0</v>
      </c>
      <c r="G44" s="280">
        <v>0</v>
      </c>
      <c r="H44" s="294">
        <v>0</v>
      </c>
      <c r="I44" s="280">
        <v>0</v>
      </c>
      <c r="J44" s="294">
        <v>0</v>
      </c>
      <c r="K44" s="280">
        <v>0</v>
      </c>
      <c r="L44" s="294">
        <v>0</v>
      </c>
      <c r="M44" s="280">
        <v>0</v>
      </c>
      <c r="N44" s="294">
        <v>0</v>
      </c>
      <c r="O44" s="280">
        <v>0</v>
      </c>
      <c r="P44" s="294">
        <v>0</v>
      </c>
      <c r="Q44" s="280">
        <v>0</v>
      </c>
      <c r="R44" s="280">
        <v>0</v>
      </c>
      <c r="S44" s="294">
        <v>0</v>
      </c>
      <c r="T44" s="280">
        <v>0</v>
      </c>
      <c r="U44" s="294">
        <v>0</v>
      </c>
      <c r="V44" s="280">
        <v>0</v>
      </c>
      <c r="W44" s="294">
        <v>0</v>
      </c>
      <c r="X44" s="280">
        <v>0</v>
      </c>
      <c r="Y44" s="280">
        <v>0</v>
      </c>
      <c r="Z44" s="294">
        <v>0</v>
      </c>
      <c r="AA44" s="280">
        <v>0</v>
      </c>
      <c r="AB44" s="294">
        <v>0</v>
      </c>
      <c r="AC44" s="280">
        <v>0</v>
      </c>
      <c r="AD44" s="294">
        <v>0</v>
      </c>
      <c r="AE44" s="280">
        <v>0</v>
      </c>
      <c r="AF44" s="280">
        <f t="shared" si="10"/>
        <v>0</v>
      </c>
      <c r="AG44" s="280">
        <f t="shared" si="11"/>
        <v>0</v>
      </c>
      <c r="AH44" s="280">
        <f t="shared" si="12"/>
        <v>0</v>
      </c>
      <c r="AI44" s="280">
        <f t="shared" si="13"/>
        <v>0</v>
      </c>
      <c r="AJ44" s="280">
        <f t="shared" si="14"/>
        <v>0</v>
      </c>
      <c r="AK44" s="280">
        <f t="shared" si="15"/>
        <v>0</v>
      </c>
      <c r="AL44" s="280">
        <f t="shared" si="16"/>
        <v>0</v>
      </c>
    </row>
    <row r="45" spans="1:38" s="160" customFormat="1" ht="76.5" x14ac:dyDescent="0.2">
      <c r="A45" s="232" t="s">
        <v>138</v>
      </c>
      <c r="B45" s="155" t="s">
        <v>139</v>
      </c>
      <c r="C45" s="282" t="s">
        <v>98</v>
      </c>
      <c r="D45" s="294">
        <v>0</v>
      </c>
      <c r="E45" s="280">
        <v>0</v>
      </c>
      <c r="F45" s="294">
        <v>0</v>
      </c>
      <c r="G45" s="280">
        <v>0</v>
      </c>
      <c r="H45" s="294">
        <v>0</v>
      </c>
      <c r="I45" s="280">
        <v>0</v>
      </c>
      <c r="J45" s="294">
        <v>0</v>
      </c>
      <c r="K45" s="280">
        <v>0</v>
      </c>
      <c r="L45" s="294">
        <v>0</v>
      </c>
      <c r="M45" s="280">
        <v>0</v>
      </c>
      <c r="N45" s="294">
        <v>0</v>
      </c>
      <c r="O45" s="280">
        <v>0</v>
      </c>
      <c r="P45" s="294">
        <v>0</v>
      </c>
      <c r="Q45" s="280">
        <v>0</v>
      </c>
      <c r="R45" s="280">
        <v>0</v>
      </c>
      <c r="S45" s="294">
        <v>0</v>
      </c>
      <c r="T45" s="280">
        <v>0</v>
      </c>
      <c r="U45" s="294">
        <v>0</v>
      </c>
      <c r="V45" s="280">
        <v>0</v>
      </c>
      <c r="W45" s="294">
        <v>0</v>
      </c>
      <c r="X45" s="280">
        <v>0</v>
      </c>
      <c r="Y45" s="280">
        <v>0</v>
      </c>
      <c r="Z45" s="294">
        <v>0</v>
      </c>
      <c r="AA45" s="280">
        <v>0</v>
      </c>
      <c r="AB45" s="294">
        <v>0</v>
      </c>
      <c r="AC45" s="280">
        <v>0</v>
      </c>
      <c r="AD45" s="294">
        <v>0</v>
      </c>
      <c r="AE45" s="280">
        <v>0</v>
      </c>
      <c r="AF45" s="280">
        <f t="shared" si="10"/>
        <v>0</v>
      </c>
      <c r="AG45" s="280">
        <f t="shared" si="11"/>
        <v>0</v>
      </c>
      <c r="AH45" s="280">
        <f t="shared" si="12"/>
        <v>0</v>
      </c>
      <c r="AI45" s="280">
        <f t="shared" si="13"/>
        <v>0</v>
      </c>
      <c r="AJ45" s="280">
        <f t="shared" si="14"/>
        <v>0</v>
      </c>
      <c r="AK45" s="280">
        <f t="shared" si="15"/>
        <v>0</v>
      </c>
      <c r="AL45" s="280">
        <f t="shared" si="16"/>
        <v>0</v>
      </c>
    </row>
    <row r="46" spans="1:38" s="160" customFormat="1" ht="89.25" x14ac:dyDescent="0.2">
      <c r="A46" s="436" t="s">
        <v>140</v>
      </c>
      <c r="B46" s="155" t="s">
        <v>135</v>
      </c>
      <c r="C46" s="282" t="s">
        <v>98</v>
      </c>
      <c r="D46" s="294">
        <v>0</v>
      </c>
      <c r="E46" s="280">
        <v>0</v>
      </c>
      <c r="F46" s="294">
        <v>0</v>
      </c>
      <c r="G46" s="280">
        <v>0</v>
      </c>
      <c r="H46" s="294">
        <v>0</v>
      </c>
      <c r="I46" s="280">
        <v>0</v>
      </c>
      <c r="J46" s="294">
        <v>0</v>
      </c>
      <c r="K46" s="280">
        <v>0</v>
      </c>
      <c r="L46" s="294">
        <v>0</v>
      </c>
      <c r="M46" s="280">
        <v>0</v>
      </c>
      <c r="N46" s="294">
        <v>0</v>
      </c>
      <c r="O46" s="280">
        <v>0</v>
      </c>
      <c r="P46" s="294">
        <v>0</v>
      </c>
      <c r="Q46" s="280">
        <v>0</v>
      </c>
      <c r="R46" s="280">
        <v>0</v>
      </c>
      <c r="S46" s="294">
        <v>0</v>
      </c>
      <c r="T46" s="280">
        <v>0</v>
      </c>
      <c r="U46" s="294">
        <v>0</v>
      </c>
      <c r="V46" s="280">
        <v>0</v>
      </c>
      <c r="W46" s="294">
        <v>0</v>
      </c>
      <c r="X46" s="280">
        <v>0</v>
      </c>
      <c r="Y46" s="280">
        <v>0</v>
      </c>
      <c r="Z46" s="294">
        <v>0</v>
      </c>
      <c r="AA46" s="280">
        <v>0</v>
      </c>
      <c r="AB46" s="294">
        <v>0</v>
      </c>
      <c r="AC46" s="280">
        <v>0</v>
      </c>
      <c r="AD46" s="294">
        <v>0</v>
      </c>
      <c r="AE46" s="280">
        <v>0</v>
      </c>
      <c r="AF46" s="280">
        <f t="shared" si="10"/>
        <v>0</v>
      </c>
      <c r="AG46" s="280">
        <f t="shared" si="11"/>
        <v>0</v>
      </c>
      <c r="AH46" s="280">
        <f t="shared" si="12"/>
        <v>0</v>
      </c>
      <c r="AI46" s="280">
        <f t="shared" si="13"/>
        <v>0</v>
      </c>
      <c r="AJ46" s="280">
        <f t="shared" si="14"/>
        <v>0</v>
      </c>
      <c r="AK46" s="280">
        <f t="shared" si="15"/>
        <v>0</v>
      </c>
      <c r="AL46" s="280">
        <f t="shared" si="16"/>
        <v>0</v>
      </c>
    </row>
    <row r="47" spans="1:38" s="160" customFormat="1" ht="63.75" x14ac:dyDescent="0.2">
      <c r="A47" s="436" t="s">
        <v>141</v>
      </c>
      <c r="B47" s="155" t="s">
        <v>142</v>
      </c>
      <c r="C47" s="282" t="s">
        <v>98</v>
      </c>
      <c r="D47" s="294">
        <v>0</v>
      </c>
      <c r="E47" s="280">
        <v>0</v>
      </c>
      <c r="F47" s="294">
        <v>0</v>
      </c>
      <c r="G47" s="280">
        <v>0</v>
      </c>
      <c r="H47" s="294">
        <v>0</v>
      </c>
      <c r="I47" s="280">
        <v>0</v>
      </c>
      <c r="J47" s="294">
        <v>0</v>
      </c>
      <c r="K47" s="280">
        <v>0</v>
      </c>
      <c r="L47" s="294">
        <v>0</v>
      </c>
      <c r="M47" s="280">
        <v>0</v>
      </c>
      <c r="N47" s="294">
        <v>0</v>
      </c>
      <c r="O47" s="280">
        <v>0</v>
      </c>
      <c r="P47" s="294">
        <v>0</v>
      </c>
      <c r="Q47" s="280">
        <v>0</v>
      </c>
      <c r="R47" s="280">
        <v>0</v>
      </c>
      <c r="S47" s="294">
        <v>0</v>
      </c>
      <c r="T47" s="280">
        <v>0</v>
      </c>
      <c r="U47" s="294">
        <v>0</v>
      </c>
      <c r="V47" s="280">
        <v>0</v>
      </c>
      <c r="W47" s="294">
        <v>0</v>
      </c>
      <c r="X47" s="280">
        <v>0</v>
      </c>
      <c r="Y47" s="280">
        <v>0</v>
      </c>
      <c r="Z47" s="294">
        <v>0</v>
      </c>
      <c r="AA47" s="280">
        <v>0</v>
      </c>
      <c r="AB47" s="294">
        <v>0</v>
      </c>
      <c r="AC47" s="280">
        <v>0</v>
      </c>
      <c r="AD47" s="294">
        <v>0</v>
      </c>
      <c r="AE47" s="280">
        <v>0</v>
      </c>
      <c r="AF47" s="280">
        <f t="shared" si="10"/>
        <v>0</v>
      </c>
      <c r="AG47" s="280">
        <f t="shared" si="11"/>
        <v>0</v>
      </c>
      <c r="AH47" s="280">
        <f t="shared" si="12"/>
        <v>0</v>
      </c>
      <c r="AI47" s="280">
        <f t="shared" si="13"/>
        <v>0</v>
      </c>
      <c r="AJ47" s="280">
        <f t="shared" si="14"/>
        <v>0</v>
      </c>
      <c r="AK47" s="280">
        <f t="shared" si="15"/>
        <v>0</v>
      </c>
      <c r="AL47" s="280">
        <f t="shared" si="16"/>
        <v>0</v>
      </c>
    </row>
    <row r="48" spans="1:38" s="168" customFormat="1" ht="38.25" x14ac:dyDescent="0.2">
      <c r="A48" s="283" t="s">
        <v>143</v>
      </c>
      <c r="B48" s="162" t="s">
        <v>144</v>
      </c>
      <c r="C48" s="284" t="s">
        <v>98</v>
      </c>
      <c r="D48" s="288">
        <f t="shared" ref="D48:AL48" si="17">D49+D53+D74+D84</f>
        <v>0</v>
      </c>
      <c r="E48" s="288">
        <f t="shared" si="17"/>
        <v>0</v>
      </c>
      <c r="F48" s="288">
        <f t="shared" si="17"/>
        <v>0</v>
      </c>
      <c r="G48" s="288">
        <f t="shared" si="17"/>
        <v>0</v>
      </c>
      <c r="H48" s="288">
        <f t="shared" si="17"/>
        <v>0</v>
      </c>
      <c r="I48" s="288">
        <f t="shared" si="17"/>
        <v>0</v>
      </c>
      <c r="J48" s="288">
        <f t="shared" si="17"/>
        <v>0</v>
      </c>
      <c r="K48" s="288">
        <f t="shared" si="17"/>
        <v>0</v>
      </c>
      <c r="L48" s="288">
        <f t="shared" si="17"/>
        <v>0</v>
      </c>
      <c r="M48" s="288">
        <f t="shared" si="17"/>
        <v>0</v>
      </c>
      <c r="N48" s="288">
        <f t="shared" si="17"/>
        <v>0</v>
      </c>
      <c r="O48" s="288">
        <f t="shared" si="17"/>
        <v>0</v>
      </c>
      <c r="P48" s="288">
        <f t="shared" si="17"/>
        <v>0</v>
      </c>
      <c r="Q48" s="288">
        <f t="shared" si="17"/>
        <v>0</v>
      </c>
      <c r="R48" s="288">
        <f t="shared" si="17"/>
        <v>0</v>
      </c>
      <c r="S48" s="288">
        <f t="shared" si="17"/>
        <v>0</v>
      </c>
      <c r="T48" s="288">
        <f t="shared" si="17"/>
        <v>0</v>
      </c>
      <c r="U48" s="288">
        <f t="shared" si="17"/>
        <v>0</v>
      </c>
      <c r="V48" s="288">
        <f t="shared" si="17"/>
        <v>0</v>
      </c>
      <c r="W48" s="288">
        <f t="shared" si="17"/>
        <v>0</v>
      </c>
      <c r="X48" s="288">
        <f t="shared" si="17"/>
        <v>0</v>
      </c>
      <c r="Y48" s="288">
        <f t="shared" si="17"/>
        <v>0</v>
      </c>
      <c r="Z48" s="288">
        <f t="shared" si="17"/>
        <v>6.4691525423728802</v>
      </c>
      <c r="AA48" s="288">
        <f t="shared" si="17"/>
        <v>0</v>
      </c>
      <c r="AB48" s="288">
        <f t="shared" si="17"/>
        <v>0</v>
      </c>
      <c r="AC48" s="288">
        <f t="shared" si="17"/>
        <v>2.7749999999999999</v>
      </c>
      <c r="AD48" s="288">
        <f t="shared" si="17"/>
        <v>0</v>
      </c>
      <c r="AE48" s="288">
        <f t="shared" si="17"/>
        <v>0</v>
      </c>
      <c r="AF48" s="288">
        <f t="shared" si="17"/>
        <v>0</v>
      </c>
      <c r="AG48" s="288">
        <f t="shared" si="17"/>
        <v>6.4691525423728802</v>
      </c>
      <c r="AH48" s="288">
        <f t="shared" si="17"/>
        <v>0</v>
      </c>
      <c r="AI48" s="288">
        <f t="shared" si="17"/>
        <v>0</v>
      </c>
      <c r="AJ48" s="288">
        <f t="shared" si="17"/>
        <v>2.7749999999999999</v>
      </c>
      <c r="AK48" s="288">
        <f t="shared" si="17"/>
        <v>0</v>
      </c>
      <c r="AL48" s="288">
        <f t="shared" si="17"/>
        <v>0</v>
      </c>
    </row>
    <row r="49" spans="1:38" s="183" customFormat="1" ht="63.75" x14ac:dyDescent="0.2">
      <c r="A49" s="226" t="s">
        <v>145</v>
      </c>
      <c r="B49" s="156" t="s">
        <v>146</v>
      </c>
      <c r="C49" s="276" t="s">
        <v>98</v>
      </c>
      <c r="D49" s="280">
        <v>0</v>
      </c>
      <c r="E49" s="280">
        <v>0</v>
      </c>
      <c r="F49" s="280">
        <v>0</v>
      </c>
      <c r="G49" s="280">
        <v>0</v>
      </c>
      <c r="H49" s="280">
        <v>0</v>
      </c>
      <c r="I49" s="280">
        <v>0</v>
      </c>
      <c r="J49" s="280">
        <v>0</v>
      </c>
      <c r="K49" s="280">
        <v>0</v>
      </c>
      <c r="L49" s="280">
        <v>0</v>
      </c>
      <c r="M49" s="280">
        <v>0</v>
      </c>
      <c r="N49" s="280">
        <v>0</v>
      </c>
      <c r="O49" s="280">
        <v>0</v>
      </c>
      <c r="P49" s="280">
        <v>0</v>
      </c>
      <c r="Q49" s="280">
        <v>0</v>
      </c>
      <c r="R49" s="280">
        <v>0</v>
      </c>
      <c r="S49" s="280">
        <v>0</v>
      </c>
      <c r="T49" s="280">
        <v>0</v>
      </c>
      <c r="U49" s="280">
        <v>0</v>
      </c>
      <c r="V49" s="280">
        <v>0</v>
      </c>
      <c r="W49" s="280">
        <v>0</v>
      </c>
      <c r="X49" s="280">
        <v>0</v>
      </c>
      <c r="Y49" s="280">
        <v>0</v>
      </c>
      <c r="Z49" s="280">
        <v>0</v>
      </c>
      <c r="AA49" s="280">
        <v>0</v>
      </c>
      <c r="AB49" s="280">
        <v>0</v>
      </c>
      <c r="AC49" s="280">
        <v>0</v>
      </c>
      <c r="AD49" s="280">
        <v>0</v>
      </c>
      <c r="AE49" s="280">
        <v>0</v>
      </c>
      <c r="AF49" s="280">
        <f t="shared" ref="AF49:AL49" si="18">D49+K49+R49+Y49</f>
        <v>0</v>
      </c>
      <c r="AG49" s="280">
        <f t="shared" si="18"/>
        <v>0</v>
      </c>
      <c r="AH49" s="280">
        <f t="shared" si="18"/>
        <v>0</v>
      </c>
      <c r="AI49" s="280">
        <f t="shared" si="18"/>
        <v>0</v>
      </c>
      <c r="AJ49" s="280">
        <f t="shared" si="18"/>
        <v>0</v>
      </c>
      <c r="AK49" s="280">
        <f t="shared" si="18"/>
        <v>0</v>
      </c>
      <c r="AL49" s="280">
        <f t="shared" si="18"/>
        <v>0</v>
      </c>
    </row>
    <row r="50" spans="1:38" s="308" customFormat="1" ht="25.5" x14ac:dyDescent="0.2">
      <c r="A50" s="226" t="s">
        <v>147</v>
      </c>
      <c r="B50" s="156" t="s">
        <v>148</v>
      </c>
      <c r="C50" s="266" t="s">
        <v>98</v>
      </c>
      <c r="D50" s="269">
        <f t="shared" ref="D50:AL50" si="19">D51</f>
        <v>0</v>
      </c>
      <c r="E50" s="269">
        <f t="shared" si="19"/>
        <v>0</v>
      </c>
      <c r="F50" s="269">
        <f t="shared" si="19"/>
        <v>0</v>
      </c>
      <c r="G50" s="269">
        <f t="shared" si="19"/>
        <v>0</v>
      </c>
      <c r="H50" s="269">
        <f t="shared" si="19"/>
        <v>0</v>
      </c>
      <c r="I50" s="269">
        <f t="shared" si="19"/>
        <v>0</v>
      </c>
      <c r="J50" s="269">
        <f t="shared" si="19"/>
        <v>0</v>
      </c>
      <c r="K50" s="269">
        <f t="shared" si="19"/>
        <v>0</v>
      </c>
      <c r="L50" s="269">
        <f t="shared" si="19"/>
        <v>0</v>
      </c>
      <c r="M50" s="269">
        <f t="shared" si="19"/>
        <v>0</v>
      </c>
      <c r="N50" s="269">
        <f t="shared" si="19"/>
        <v>0</v>
      </c>
      <c r="O50" s="269">
        <f t="shared" si="19"/>
        <v>0</v>
      </c>
      <c r="P50" s="269">
        <f t="shared" si="19"/>
        <v>0</v>
      </c>
      <c r="Q50" s="269">
        <f t="shared" si="19"/>
        <v>0</v>
      </c>
      <c r="R50" s="269">
        <f t="shared" si="19"/>
        <v>0</v>
      </c>
      <c r="S50" s="269">
        <f t="shared" si="19"/>
        <v>0</v>
      </c>
      <c r="T50" s="269">
        <f t="shared" si="19"/>
        <v>0</v>
      </c>
      <c r="U50" s="269">
        <f t="shared" si="19"/>
        <v>0</v>
      </c>
      <c r="V50" s="269">
        <f t="shared" si="19"/>
        <v>0</v>
      </c>
      <c r="W50" s="269">
        <f t="shared" si="19"/>
        <v>0</v>
      </c>
      <c r="X50" s="269">
        <f t="shared" si="19"/>
        <v>0</v>
      </c>
      <c r="Y50" s="269">
        <f t="shared" si="19"/>
        <v>0</v>
      </c>
      <c r="Z50" s="269">
        <f t="shared" si="19"/>
        <v>0</v>
      </c>
      <c r="AA50" s="269">
        <f t="shared" si="19"/>
        <v>0</v>
      </c>
      <c r="AB50" s="269">
        <f t="shared" si="19"/>
        <v>0</v>
      </c>
      <c r="AC50" s="269">
        <f t="shared" si="19"/>
        <v>0</v>
      </c>
      <c r="AD50" s="269">
        <f t="shared" si="19"/>
        <v>0</v>
      </c>
      <c r="AE50" s="269">
        <f t="shared" si="19"/>
        <v>0</v>
      </c>
      <c r="AF50" s="269">
        <f t="shared" si="19"/>
        <v>0</v>
      </c>
      <c r="AG50" s="269">
        <f t="shared" si="19"/>
        <v>0</v>
      </c>
      <c r="AH50" s="269">
        <f t="shared" si="19"/>
        <v>0</v>
      </c>
      <c r="AI50" s="269">
        <f t="shared" si="19"/>
        <v>0</v>
      </c>
      <c r="AJ50" s="269">
        <f t="shared" si="19"/>
        <v>0</v>
      </c>
      <c r="AK50" s="269">
        <f t="shared" si="19"/>
        <v>0</v>
      </c>
      <c r="AL50" s="269">
        <f t="shared" si="19"/>
        <v>0</v>
      </c>
    </row>
    <row r="51" spans="1:38" s="231" customFormat="1" ht="51" hidden="1" x14ac:dyDescent="0.2">
      <c r="A51" s="309" t="s">
        <v>147</v>
      </c>
      <c r="B51" s="186" t="s">
        <v>149</v>
      </c>
      <c r="C51" s="365" t="s">
        <v>150</v>
      </c>
      <c r="D51" s="294"/>
      <c r="E51" s="294"/>
      <c r="F51" s="294"/>
      <c r="G51" s="294"/>
      <c r="H51" s="294"/>
      <c r="I51" s="294"/>
      <c r="J51" s="294"/>
      <c r="K51" s="294"/>
      <c r="L51" s="294"/>
      <c r="M51" s="294"/>
      <c r="N51" s="294"/>
      <c r="O51" s="294"/>
      <c r="P51" s="294"/>
      <c r="Q51" s="294"/>
      <c r="R51" s="294"/>
      <c r="S51" s="294"/>
      <c r="T51" s="294"/>
      <c r="U51" s="294"/>
      <c r="V51" s="294"/>
      <c r="W51" s="294"/>
      <c r="X51" s="294"/>
      <c r="Y51" s="294"/>
      <c r="Z51" s="294"/>
      <c r="AA51" s="294"/>
      <c r="AB51" s="294"/>
      <c r="AC51" s="294"/>
      <c r="AD51" s="294"/>
      <c r="AE51" s="294"/>
      <c r="AF51" s="280"/>
      <c r="AG51" s="280"/>
      <c r="AH51" s="280"/>
      <c r="AI51" s="280"/>
      <c r="AJ51" s="280"/>
      <c r="AK51" s="280"/>
      <c r="AL51" s="280"/>
    </row>
    <row r="52" spans="1:38" s="316" customFormat="1" ht="51" x14ac:dyDescent="0.2">
      <c r="A52" s="232" t="s">
        <v>151</v>
      </c>
      <c r="B52" s="155" t="s">
        <v>152</v>
      </c>
      <c r="C52" s="282" t="s">
        <v>98</v>
      </c>
      <c r="D52" s="294">
        <v>0</v>
      </c>
      <c r="E52" s="294">
        <v>0</v>
      </c>
      <c r="F52" s="294">
        <v>0</v>
      </c>
      <c r="G52" s="294">
        <v>0</v>
      </c>
      <c r="H52" s="294">
        <v>0</v>
      </c>
      <c r="I52" s="294">
        <v>0</v>
      </c>
      <c r="J52" s="294">
        <v>0</v>
      </c>
      <c r="K52" s="294">
        <v>0</v>
      </c>
      <c r="L52" s="294">
        <v>0</v>
      </c>
      <c r="M52" s="294">
        <v>0</v>
      </c>
      <c r="N52" s="294">
        <v>0</v>
      </c>
      <c r="O52" s="294">
        <v>0</v>
      </c>
      <c r="P52" s="294">
        <v>0</v>
      </c>
      <c r="Q52" s="294">
        <v>0</v>
      </c>
      <c r="R52" s="294">
        <v>0</v>
      </c>
      <c r="S52" s="294">
        <v>0</v>
      </c>
      <c r="T52" s="294">
        <v>0</v>
      </c>
      <c r="U52" s="294">
        <v>0</v>
      </c>
      <c r="V52" s="294">
        <v>0</v>
      </c>
      <c r="W52" s="294">
        <v>0</v>
      </c>
      <c r="X52" s="294">
        <v>0</v>
      </c>
      <c r="Y52" s="442">
        <v>0</v>
      </c>
      <c r="Z52" s="442">
        <v>0</v>
      </c>
      <c r="AA52" s="294">
        <v>0</v>
      </c>
      <c r="AB52" s="294">
        <v>0</v>
      </c>
      <c r="AC52" s="294">
        <v>0</v>
      </c>
      <c r="AD52" s="294">
        <v>0</v>
      </c>
      <c r="AE52" s="294">
        <v>0</v>
      </c>
      <c r="AF52" s="442" t="s">
        <v>103</v>
      </c>
      <c r="AG52" s="442" t="s">
        <v>103</v>
      </c>
      <c r="AH52" s="442" t="s">
        <v>103</v>
      </c>
      <c r="AI52" s="442" t="s">
        <v>103</v>
      </c>
      <c r="AJ52" s="442" t="s">
        <v>103</v>
      </c>
      <c r="AK52" s="442" t="s">
        <v>103</v>
      </c>
      <c r="AL52" s="442" t="s">
        <v>103</v>
      </c>
    </row>
    <row r="53" spans="1:38" s="183" customFormat="1" ht="38.25" x14ac:dyDescent="0.2">
      <c r="A53" s="226" t="s">
        <v>153</v>
      </c>
      <c r="B53" s="156" t="s">
        <v>154</v>
      </c>
      <c r="C53" s="276" t="s">
        <v>98</v>
      </c>
      <c r="D53" s="280">
        <f t="shared" ref="D53:AL53" si="20">D54+D73</f>
        <v>0</v>
      </c>
      <c r="E53" s="280">
        <f t="shared" si="20"/>
        <v>0</v>
      </c>
      <c r="F53" s="280">
        <f t="shared" si="20"/>
        <v>0</v>
      </c>
      <c r="G53" s="280">
        <f t="shared" si="20"/>
        <v>0</v>
      </c>
      <c r="H53" s="280">
        <f t="shared" si="20"/>
        <v>0</v>
      </c>
      <c r="I53" s="280">
        <f t="shared" si="20"/>
        <v>0</v>
      </c>
      <c r="J53" s="280">
        <f t="shared" si="20"/>
        <v>0</v>
      </c>
      <c r="K53" s="280">
        <f t="shared" si="20"/>
        <v>0</v>
      </c>
      <c r="L53" s="280">
        <f t="shared" si="20"/>
        <v>0</v>
      </c>
      <c r="M53" s="280">
        <f t="shared" si="20"/>
        <v>0</v>
      </c>
      <c r="N53" s="280">
        <f t="shared" si="20"/>
        <v>0</v>
      </c>
      <c r="O53" s="280">
        <f t="shared" si="20"/>
        <v>0</v>
      </c>
      <c r="P53" s="280">
        <f t="shared" si="20"/>
        <v>0</v>
      </c>
      <c r="Q53" s="280">
        <f t="shared" si="20"/>
        <v>0</v>
      </c>
      <c r="R53" s="280">
        <f t="shared" si="20"/>
        <v>0</v>
      </c>
      <c r="S53" s="280">
        <f t="shared" si="20"/>
        <v>0</v>
      </c>
      <c r="T53" s="280">
        <f t="shared" si="20"/>
        <v>0</v>
      </c>
      <c r="U53" s="280">
        <f t="shared" si="20"/>
        <v>0</v>
      </c>
      <c r="V53" s="280">
        <f t="shared" si="20"/>
        <v>0</v>
      </c>
      <c r="W53" s="280">
        <f t="shared" si="20"/>
        <v>0</v>
      </c>
      <c r="X53" s="280">
        <f t="shared" si="20"/>
        <v>0</v>
      </c>
      <c r="Y53" s="280">
        <f t="shared" si="20"/>
        <v>0</v>
      </c>
      <c r="Z53" s="280">
        <f t="shared" si="20"/>
        <v>6.4691525423728802</v>
      </c>
      <c r="AA53" s="280">
        <f t="shared" si="20"/>
        <v>0</v>
      </c>
      <c r="AB53" s="280">
        <f t="shared" si="20"/>
        <v>0</v>
      </c>
      <c r="AC53" s="280">
        <f t="shared" si="20"/>
        <v>2.7749999999999999</v>
      </c>
      <c r="AD53" s="280">
        <f t="shared" si="20"/>
        <v>0</v>
      </c>
      <c r="AE53" s="280">
        <f t="shared" si="20"/>
        <v>0</v>
      </c>
      <c r="AF53" s="280">
        <f t="shared" si="20"/>
        <v>0</v>
      </c>
      <c r="AG53" s="280">
        <f t="shared" si="20"/>
        <v>6.4691525423728802</v>
      </c>
      <c r="AH53" s="280">
        <f t="shared" si="20"/>
        <v>0</v>
      </c>
      <c r="AI53" s="280">
        <f t="shared" si="20"/>
        <v>0</v>
      </c>
      <c r="AJ53" s="280">
        <f t="shared" si="20"/>
        <v>2.7749999999999999</v>
      </c>
      <c r="AK53" s="280">
        <f t="shared" si="20"/>
        <v>0</v>
      </c>
      <c r="AL53" s="280">
        <f t="shared" si="20"/>
        <v>0</v>
      </c>
    </row>
    <row r="54" spans="1:38" s="317" customFormat="1" ht="25.5" x14ac:dyDescent="0.2">
      <c r="A54" s="226" t="s">
        <v>155</v>
      </c>
      <c r="B54" s="156" t="s">
        <v>156</v>
      </c>
      <c r="C54" s="265" t="s">
        <v>98</v>
      </c>
      <c r="D54" s="269">
        <f t="shared" ref="D54:AL54" si="21">SUM(D55:D72)</f>
        <v>0</v>
      </c>
      <c r="E54" s="269">
        <f t="shared" si="21"/>
        <v>0</v>
      </c>
      <c r="F54" s="269">
        <f t="shared" si="21"/>
        <v>0</v>
      </c>
      <c r="G54" s="269">
        <f t="shared" si="21"/>
        <v>0</v>
      </c>
      <c r="H54" s="269">
        <f t="shared" si="21"/>
        <v>0</v>
      </c>
      <c r="I54" s="269">
        <f t="shared" si="21"/>
        <v>0</v>
      </c>
      <c r="J54" s="269">
        <f t="shared" si="21"/>
        <v>0</v>
      </c>
      <c r="K54" s="269">
        <f t="shared" si="21"/>
        <v>0</v>
      </c>
      <c r="L54" s="269">
        <f t="shared" si="21"/>
        <v>0</v>
      </c>
      <c r="M54" s="269">
        <f t="shared" si="21"/>
        <v>0</v>
      </c>
      <c r="N54" s="269">
        <f t="shared" si="21"/>
        <v>0</v>
      </c>
      <c r="O54" s="269">
        <f t="shared" si="21"/>
        <v>0</v>
      </c>
      <c r="P54" s="269">
        <f t="shared" si="21"/>
        <v>0</v>
      </c>
      <c r="Q54" s="269">
        <f t="shared" si="21"/>
        <v>0</v>
      </c>
      <c r="R54" s="269">
        <f t="shared" si="21"/>
        <v>0</v>
      </c>
      <c r="S54" s="269">
        <f t="shared" si="21"/>
        <v>0</v>
      </c>
      <c r="T54" s="269">
        <f t="shared" si="21"/>
        <v>0</v>
      </c>
      <c r="U54" s="269">
        <f t="shared" si="21"/>
        <v>0</v>
      </c>
      <c r="V54" s="269">
        <f t="shared" si="21"/>
        <v>0</v>
      </c>
      <c r="W54" s="269">
        <f t="shared" si="21"/>
        <v>0</v>
      </c>
      <c r="X54" s="269">
        <f t="shared" si="21"/>
        <v>0</v>
      </c>
      <c r="Y54" s="269">
        <f t="shared" si="21"/>
        <v>0</v>
      </c>
      <c r="Z54" s="269">
        <f t="shared" si="21"/>
        <v>6.4691525423728802</v>
      </c>
      <c r="AA54" s="269">
        <f t="shared" si="21"/>
        <v>0</v>
      </c>
      <c r="AB54" s="269">
        <f t="shared" si="21"/>
        <v>0</v>
      </c>
      <c r="AC54" s="269">
        <f t="shared" si="21"/>
        <v>2.7749999999999999</v>
      </c>
      <c r="AD54" s="269">
        <f t="shared" si="21"/>
        <v>0</v>
      </c>
      <c r="AE54" s="269">
        <f t="shared" si="21"/>
        <v>0</v>
      </c>
      <c r="AF54" s="269">
        <f t="shared" si="21"/>
        <v>0</v>
      </c>
      <c r="AG54" s="535">
        <f t="shared" si="21"/>
        <v>6.4691525423728802</v>
      </c>
      <c r="AH54" s="269">
        <f t="shared" si="21"/>
        <v>0</v>
      </c>
      <c r="AI54" s="269">
        <f t="shared" si="21"/>
        <v>0</v>
      </c>
      <c r="AJ54" s="269">
        <f t="shared" si="21"/>
        <v>2.7749999999999999</v>
      </c>
      <c r="AK54" s="269">
        <f t="shared" si="21"/>
        <v>0</v>
      </c>
      <c r="AL54" s="269">
        <f t="shared" si="21"/>
        <v>0</v>
      </c>
    </row>
    <row r="55" spans="1:38" s="183" customFormat="1" ht="76.5" x14ac:dyDescent="0.2">
      <c r="A55" s="309" t="s">
        <v>155</v>
      </c>
      <c r="B55" s="186" t="s">
        <v>157</v>
      </c>
      <c r="C55" s="365" t="s">
        <v>158</v>
      </c>
      <c r="D55" s="294">
        <v>0</v>
      </c>
      <c r="E55" s="294">
        <v>0</v>
      </c>
      <c r="F55" s="294">
        <v>0</v>
      </c>
      <c r="G55" s="294">
        <v>0</v>
      </c>
      <c r="H55" s="294">
        <v>0</v>
      </c>
      <c r="I55" s="294">
        <v>0</v>
      </c>
      <c r="J55" s="294">
        <v>0</v>
      </c>
      <c r="K55" s="294">
        <v>0</v>
      </c>
      <c r="L55" s="294">
        <v>0</v>
      </c>
      <c r="M55" s="294">
        <v>0</v>
      </c>
      <c r="N55" s="294">
        <v>0</v>
      </c>
      <c r="O55" s="294">
        <v>0</v>
      </c>
      <c r="P55" s="294">
        <v>0</v>
      </c>
      <c r="Q55" s="294">
        <v>0</v>
      </c>
      <c r="R55" s="294">
        <v>0</v>
      </c>
      <c r="S55" s="294">
        <v>0</v>
      </c>
      <c r="T55" s="294">
        <v>0</v>
      </c>
      <c r="U55" s="294">
        <v>0</v>
      </c>
      <c r="V55" s="294">
        <v>0</v>
      </c>
      <c r="W55" s="294">
        <v>0</v>
      </c>
      <c r="X55" s="294">
        <v>0</v>
      </c>
      <c r="Y55" s="294">
        <v>0</v>
      </c>
      <c r="Z55" s="294">
        <v>3.8679999999999999</v>
      </c>
      <c r="AA55" s="294">
        <v>0</v>
      </c>
      <c r="AB55" s="294">
        <v>0</v>
      </c>
      <c r="AC55" s="294">
        <v>0</v>
      </c>
      <c r="AD55" s="294">
        <v>0</v>
      </c>
      <c r="AE55" s="294">
        <v>0</v>
      </c>
      <c r="AF55" s="280">
        <f t="shared" ref="AF55:AF73" si="22">D55+K55+R55+Y55</f>
        <v>0</v>
      </c>
      <c r="AG55" s="280">
        <f t="shared" ref="AG55:AG73" si="23">E55+L55+S55+Z55</f>
        <v>3.8679999999999999</v>
      </c>
      <c r="AH55" s="280">
        <f t="shared" ref="AH55:AH73" si="24">F55+M55+T55+AA55</f>
        <v>0</v>
      </c>
      <c r="AI55" s="280">
        <f t="shared" ref="AI55:AI73" si="25">G55+N55+U55+AB55</f>
        <v>0</v>
      </c>
      <c r="AJ55" s="280">
        <f t="shared" ref="AJ55:AJ73" si="26">H55+O55+V55+AC55</f>
        <v>0</v>
      </c>
      <c r="AK55" s="280">
        <f t="shared" ref="AK55:AK73" si="27">I55+P55+W55+AD55</f>
        <v>0</v>
      </c>
      <c r="AL55" s="280">
        <f t="shared" ref="AL55:AL73" si="28">J55+Q55+X55+AE55</f>
        <v>0</v>
      </c>
    </row>
    <row r="56" spans="1:38" s="183" customFormat="1" ht="63.75" x14ac:dyDescent="0.2">
      <c r="A56" s="309" t="s">
        <v>155</v>
      </c>
      <c r="B56" s="186" t="s">
        <v>159</v>
      </c>
      <c r="C56" s="365" t="s">
        <v>160</v>
      </c>
      <c r="D56" s="294">
        <v>0</v>
      </c>
      <c r="E56" s="280">
        <v>0</v>
      </c>
      <c r="F56" s="294">
        <v>0</v>
      </c>
      <c r="G56" s="280">
        <v>0</v>
      </c>
      <c r="H56" s="294">
        <v>0</v>
      </c>
      <c r="I56" s="280">
        <v>0</v>
      </c>
      <c r="J56" s="294">
        <v>0</v>
      </c>
      <c r="K56" s="280">
        <v>0</v>
      </c>
      <c r="L56" s="294">
        <v>0</v>
      </c>
      <c r="M56" s="280">
        <v>0</v>
      </c>
      <c r="N56" s="294">
        <v>0</v>
      </c>
      <c r="O56" s="280">
        <v>0</v>
      </c>
      <c r="P56" s="294">
        <v>0</v>
      </c>
      <c r="Q56" s="280">
        <v>0</v>
      </c>
      <c r="R56" s="280">
        <v>0</v>
      </c>
      <c r="S56" s="294">
        <v>0</v>
      </c>
      <c r="T56" s="280">
        <v>0</v>
      </c>
      <c r="U56" s="294">
        <v>0</v>
      </c>
      <c r="V56" s="280">
        <v>0</v>
      </c>
      <c r="W56" s="294">
        <v>0</v>
      </c>
      <c r="X56" s="280">
        <v>0</v>
      </c>
      <c r="Y56" s="280">
        <v>0</v>
      </c>
      <c r="Z56" s="294">
        <v>0</v>
      </c>
      <c r="AA56" s="280">
        <v>0</v>
      </c>
      <c r="AB56" s="294">
        <v>0</v>
      </c>
      <c r="AC56" s="280">
        <v>0</v>
      </c>
      <c r="AD56" s="294">
        <v>0</v>
      </c>
      <c r="AE56" s="280">
        <v>0</v>
      </c>
      <c r="AF56" s="280">
        <f t="shared" si="22"/>
        <v>0</v>
      </c>
      <c r="AG56" s="280">
        <f t="shared" si="23"/>
        <v>0</v>
      </c>
      <c r="AH56" s="280">
        <f t="shared" si="24"/>
        <v>0</v>
      </c>
      <c r="AI56" s="280">
        <f t="shared" si="25"/>
        <v>0</v>
      </c>
      <c r="AJ56" s="280">
        <f t="shared" si="26"/>
        <v>0</v>
      </c>
      <c r="AK56" s="280">
        <f t="shared" si="27"/>
        <v>0</v>
      </c>
      <c r="AL56" s="280">
        <f t="shared" si="28"/>
        <v>0</v>
      </c>
    </row>
    <row r="57" spans="1:38" s="183" customFormat="1" ht="89.25" x14ac:dyDescent="0.2">
      <c r="A57" s="309" t="s">
        <v>155</v>
      </c>
      <c r="B57" s="186" t="s">
        <v>161</v>
      </c>
      <c r="C57" s="365" t="s">
        <v>162</v>
      </c>
      <c r="D57" s="294">
        <v>0</v>
      </c>
      <c r="E57" s="280">
        <v>0</v>
      </c>
      <c r="F57" s="294">
        <v>0</v>
      </c>
      <c r="G57" s="280">
        <v>0</v>
      </c>
      <c r="H57" s="294">
        <v>0</v>
      </c>
      <c r="I57" s="280">
        <v>0</v>
      </c>
      <c r="J57" s="294">
        <v>0</v>
      </c>
      <c r="K57" s="280">
        <v>0</v>
      </c>
      <c r="L57" s="294">
        <v>0</v>
      </c>
      <c r="M57" s="280">
        <v>0</v>
      </c>
      <c r="N57" s="294">
        <v>0</v>
      </c>
      <c r="O57" s="280">
        <v>0</v>
      </c>
      <c r="P57" s="294">
        <v>0</v>
      </c>
      <c r="Q57" s="280">
        <v>0</v>
      </c>
      <c r="R57" s="280">
        <v>0</v>
      </c>
      <c r="S57" s="294">
        <v>0</v>
      </c>
      <c r="T57" s="280">
        <v>0</v>
      </c>
      <c r="U57" s="294">
        <v>0</v>
      </c>
      <c r="V57" s="280">
        <v>0</v>
      </c>
      <c r="W57" s="294">
        <v>0</v>
      </c>
      <c r="X57" s="280">
        <v>0</v>
      </c>
      <c r="Y57" s="280">
        <v>0</v>
      </c>
      <c r="Z57" s="294">
        <v>0</v>
      </c>
      <c r="AA57" s="280">
        <v>0</v>
      </c>
      <c r="AB57" s="294">
        <v>0</v>
      </c>
      <c r="AC57" s="280">
        <v>0</v>
      </c>
      <c r="AD57" s="294">
        <v>0</v>
      </c>
      <c r="AE57" s="280">
        <v>0</v>
      </c>
      <c r="AF57" s="280">
        <f t="shared" si="22"/>
        <v>0</v>
      </c>
      <c r="AG57" s="280">
        <f t="shared" si="23"/>
        <v>0</v>
      </c>
      <c r="AH57" s="280">
        <f t="shared" si="24"/>
        <v>0</v>
      </c>
      <c r="AI57" s="280">
        <f t="shared" si="25"/>
        <v>0</v>
      </c>
      <c r="AJ57" s="280">
        <f t="shared" si="26"/>
        <v>0</v>
      </c>
      <c r="AK57" s="280">
        <f t="shared" si="27"/>
        <v>0</v>
      </c>
      <c r="AL57" s="280">
        <f t="shared" si="28"/>
        <v>0</v>
      </c>
    </row>
    <row r="58" spans="1:38" s="183" customFormat="1" ht="63.75" hidden="1" x14ac:dyDescent="0.2">
      <c r="A58" s="309" t="s">
        <v>155</v>
      </c>
      <c r="B58" s="186" t="s">
        <v>163</v>
      </c>
      <c r="C58" s="365" t="s">
        <v>164</v>
      </c>
      <c r="D58" s="294"/>
      <c r="E58" s="280"/>
      <c r="F58" s="294"/>
      <c r="G58" s="280"/>
      <c r="H58" s="294"/>
      <c r="I58" s="280"/>
      <c r="J58" s="294"/>
      <c r="K58" s="280"/>
      <c r="L58" s="294"/>
      <c r="M58" s="280"/>
      <c r="N58" s="294"/>
      <c r="O58" s="280"/>
      <c r="P58" s="294"/>
      <c r="Q58" s="280"/>
      <c r="R58" s="280"/>
      <c r="S58" s="294"/>
      <c r="T58" s="280"/>
      <c r="U58" s="294"/>
      <c r="V58" s="280"/>
      <c r="W58" s="294"/>
      <c r="X58" s="280"/>
      <c r="Y58" s="280"/>
      <c r="Z58" s="294"/>
      <c r="AA58" s="280"/>
      <c r="AB58" s="294"/>
      <c r="AC58" s="280"/>
      <c r="AD58" s="294"/>
      <c r="AE58" s="280"/>
      <c r="AF58" s="280">
        <f t="shared" si="22"/>
        <v>0</v>
      </c>
      <c r="AG58" s="280">
        <f t="shared" si="23"/>
        <v>0</v>
      </c>
      <c r="AH58" s="280">
        <f t="shared" si="24"/>
        <v>0</v>
      </c>
      <c r="AI58" s="280">
        <f t="shared" si="25"/>
        <v>0</v>
      </c>
      <c r="AJ58" s="280">
        <f t="shared" si="26"/>
        <v>0</v>
      </c>
      <c r="AK58" s="280">
        <f t="shared" si="27"/>
        <v>0</v>
      </c>
      <c r="AL58" s="280">
        <f t="shared" si="28"/>
        <v>0</v>
      </c>
    </row>
    <row r="59" spans="1:38" s="183" customFormat="1" ht="76.5" hidden="1" x14ac:dyDescent="0.2">
      <c r="A59" s="309" t="s">
        <v>155</v>
      </c>
      <c r="B59" s="186" t="s">
        <v>165</v>
      </c>
      <c r="C59" s="365" t="s">
        <v>166</v>
      </c>
      <c r="D59" s="294"/>
      <c r="E59" s="280"/>
      <c r="F59" s="294"/>
      <c r="G59" s="280"/>
      <c r="H59" s="294"/>
      <c r="I59" s="280"/>
      <c r="J59" s="294"/>
      <c r="K59" s="280"/>
      <c r="L59" s="294"/>
      <c r="M59" s="280"/>
      <c r="N59" s="294"/>
      <c r="O59" s="280"/>
      <c r="P59" s="294"/>
      <c r="Q59" s="280"/>
      <c r="R59" s="280"/>
      <c r="S59" s="294"/>
      <c r="T59" s="280"/>
      <c r="U59" s="294"/>
      <c r="V59" s="280"/>
      <c r="W59" s="294"/>
      <c r="X59" s="280"/>
      <c r="Y59" s="280"/>
      <c r="Z59" s="294"/>
      <c r="AA59" s="280"/>
      <c r="AB59" s="294"/>
      <c r="AC59" s="280"/>
      <c r="AD59" s="294"/>
      <c r="AE59" s="280"/>
      <c r="AF59" s="280">
        <f t="shared" si="22"/>
        <v>0</v>
      </c>
      <c r="AG59" s="280">
        <f t="shared" si="23"/>
        <v>0</v>
      </c>
      <c r="AH59" s="280">
        <f t="shared" si="24"/>
        <v>0</v>
      </c>
      <c r="AI59" s="280">
        <f t="shared" si="25"/>
        <v>0</v>
      </c>
      <c r="AJ59" s="280">
        <f t="shared" si="26"/>
        <v>0</v>
      </c>
      <c r="AK59" s="280">
        <f t="shared" si="27"/>
        <v>0</v>
      </c>
      <c r="AL59" s="280">
        <f t="shared" si="28"/>
        <v>0</v>
      </c>
    </row>
    <row r="60" spans="1:38" s="183" customFormat="1" ht="63.75" x14ac:dyDescent="0.2">
      <c r="A60" s="309" t="s">
        <v>155</v>
      </c>
      <c r="B60" s="186" t="s">
        <v>167</v>
      </c>
      <c r="C60" s="365" t="s">
        <v>168</v>
      </c>
      <c r="D60" s="294">
        <v>0</v>
      </c>
      <c r="E60" s="280">
        <v>0</v>
      </c>
      <c r="F60" s="294">
        <v>0</v>
      </c>
      <c r="G60" s="280">
        <v>0</v>
      </c>
      <c r="H60" s="294">
        <v>0</v>
      </c>
      <c r="I60" s="280">
        <v>0</v>
      </c>
      <c r="J60" s="294">
        <v>0</v>
      </c>
      <c r="K60" s="280">
        <v>0</v>
      </c>
      <c r="L60" s="294">
        <v>0</v>
      </c>
      <c r="M60" s="280">
        <v>0</v>
      </c>
      <c r="N60" s="294">
        <v>0</v>
      </c>
      <c r="O60" s="280">
        <v>0</v>
      </c>
      <c r="P60" s="294">
        <v>0</v>
      </c>
      <c r="Q60" s="280">
        <v>0</v>
      </c>
      <c r="R60" s="280">
        <v>0</v>
      </c>
      <c r="S60" s="294">
        <v>0</v>
      </c>
      <c r="T60" s="280">
        <v>0</v>
      </c>
      <c r="U60" s="294">
        <v>0</v>
      </c>
      <c r="V60" s="280">
        <v>0</v>
      </c>
      <c r="W60" s="294">
        <v>0</v>
      </c>
      <c r="X60" s="280">
        <v>0</v>
      </c>
      <c r="Y60" s="280">
        <v>0</v>
      </c>
      <c r="Z60" s="294">
        <v>0</v>
      </c>
      <c r="AA60" s="280">
        <v>0</v>
      </c>
      <c r="AB60" s="294">
        <v>0</v>
      </c>
      <c r="AC60" s="280">
        <v>0</v>
      </c>
      <c r="AD60" s="294">
        <v>0</v>
      </c>
      <c r="AE60" s="280">
        <v>0</v>
      </c>
      <c r="AF60" s="280">
        <f t="shared" si="22"/>
        <v>0</v>
      </c>
      <c r="AG60" s="280">
        <f t="shared" si="23"/>
        <v>0</v>
      </c>
      <c r="AH60" s="280">
        <f t="shared" si="24"/>
        <v>0</v>
      </c>
      <c r="AI60" s="280">
        <f t="shared" si="25"/>
        <v>0</v>
      </c>
      <c r="AJ60" s="280">
        <f t="shared" si="26"/>
        <v>0</v>
      </c>
      <c r="AK60" s="280">
        <f t="shared" si="27"/>
        <v>0</v>
      </c>
      <c r="AL60" s="280">
        <f t="shared" si="28"/>
        <v>0</v>
      </c>
    </row>
    <row r="61" spans="1:38" s="183" customFormat="1" ht="51" x14ac:dyDescent="0.2">
      <c r="A61" s="309" t="s">
        <v>155</v>
      </c>
      <c r="B61" s="186" t="s">
        <v>169</v>
      </c>
      <c r="C61" s="365" t="s">
        <v>170</v>
      </c>
      <c r="D61" s="294">
        <v>0</v>
      </c>
      <c r="E61" s="294">
        <v>0</v>
      </c>
      <c r="F61" s="294">
        <v>0</v>
      </c>
      <c r="G61" s="294">
        <v>0</v>
      </c>
      <c r="H61" s="294">
        <v>0</v>
      </c>
      <c r="I61" s="294">
        <v>0</v>
      </c>
      <c r="J61" s="294">
        <v>0</v>
      </c>
      <c r="K61" s="294">
        <v>0</v>
      </c>
      <c r="L61" s="294">
        <v>0</v>
      </c>
      <c r="M61" s="294">
        <v>0</v>
      </c>
      <c r="N61" s="294">
        <v>0</v>
      </c>
      <c r="O61" s="294">
        <v>0</v>
      </c>
      <c r="P61" s="294">
        <v>0</v>
      </c>
      <c r="Q61" s="294">
        <v>0</v>
      </c>
      <c r="R61" s="294">
        <v>0</v>
      </c>
      <c r="S61" s="294">
        <v>0</v>
      </c>
      <c r="T61" s="294">
        <v>0</v>
      </c>
      <c r="U61" s="294">
        <v>0</v>
      </c>
      <c r="V61" s="294">
        <v>0</v>
      </c>
      <c r="W61" s="294">
        <v>0</v>
      </c>
      <c r="X61" s="294">
        <v>0</v>
      </c>
      <c r="Y61" s="294">
        <v>0</v>
      </c>
      <c r="Z61" s="294">
        <v>1.0209999999999999</v>
      </c>
      <c r="AA61" s="294">
        <v>0</v>
      </c>
      <c r="AB61" s="294">
        <v>0</v>
      </c>
      <c r="AC61" s="294">
        <v>1</v>
      </c>
      <c r="AD61" s="294">
        <v>0</v>
      </c>
      <c r="AE61" s="294">
        <v>0</v>
      </c>
      <c r="AF61" s="280">
        <f t="shared" si="22"/>
        <v>0</v>
      </c>
      <c r="AG61" s="280">
        <f t="shared" si="23"/>
        <v>1.0209999999999999</v>
      </c>
      <c r="AH61" s="280">
        <f t="shared" si="24"/>
        <v>0</v>
      </c>
      <c r="AI61" s="280">
        <f t="shared" si="25"/>
        <v>0</v>
      </c>
      <c r="AJ61" s="280">
        <f t="shared" si="26"/>
        <v>1</v>
      </c>
      <c r="AK61" s="280">
        <f t="shared" si="27"/>
        <v>0</v>
      </c>
      <c r="AL61" s="280">
        <f t="shared" si="28"/>
        <v>0</v>
      </c>
    </row>
    <row r="62" spans="1:38" s="183" customFormat="1" ht="63.75" x14ac:dyDescent="0.2">
      <c r="A62" s="309" t="s">
        <v>155</v>
      </c>
      <c r="B62" s="186" t="s">
        <v>171</v>
      </c>
      <c r="C62" s="365" t="s">
        <v>172</v>
      </c>
      <c r="D62" s="294">
        <v>0</v>
      </c>
      <c r="E62" s="280">
        <v>0</v>
      </c>
      <c r="F62" s="294">
        <v>0</v>
      </c>
      <c r="G62" s="280">
        <v>0</v>
      </c>
      <c r="H62" s="294">
        <v>0</v>
      </c>
      <c r="I62" s="280">
        <v>0</v>
      </c>
      <c r="J62" s="294">
        <v>0</v>
      </c>
      <c r="K62" s="280">
        <v>0</v>
      </c>
      <c r="L62" s="294">
        <v>0</v>
      </c>
      <c r="M62" s="280">
        <v>0</v>
      </c>
      <c r="N62" s="294">
        <v>0</v>
      </c>
      <c r="O62" s="280">
        <v>0</v>
      </c>
      <c r="P62" s="294">
        <v>0</v>
      </c>
      <c r="Q62" s="280">
        <v>0</v>
      </c>
      <c r="R62" s="280">
        <v>0</v>
      </c>
      <c r="S62" s="294">
        <v>0</v>
      </c>
      <c r="T62" s="280">
        <v>0</v>
      </c>
      <c r="U62" s="294">
        <v>0</v>
      </c>
      <c r="V62" s="280">
        <v>0</v>
      </c>
      <c r="W62" s="294">
        <v>0</v>
      </c>
      <c r="X62" s="280">
        <v>0</v>
      </c>
      <c r="Y62" s="280">
        <v>0</v>
      </c>
      <c r="Z62" s="294">
        <v>0</v>
      </c>
      <c r="AA62" s="280">
        <v>0</v>
      </c>
      <c r="AB62" s="294">
        <v>0</v>
      </c>
      <c r="AC62" s="280">
        <v>0</v>
      </c>
      <c r="AD62" s="294">
        <v>0</v>
      </c>
      <c r="AE62" s="280">
        <v>0</v>
      </c>
      <c r="AF62" s="280">
        <f t="shared" si="22"/>
        <v>0</v>
      </c>
      <c r="AG62" s="280">
        <f t="shared" si="23"/>
        <v>0</v>
      </c>
      <c r="AH62" s="280">
        <f t="shared" si="24"/>
        <v>0</v>
      </c>
      <c r="AI62" s="280">
        <f t="shared" si="25"/>
        <v>0</v>
      </c>
      <c r="AJ62" s="280">
        <f t="shared" si="26"/>
        <v>0</v>
      </c>
      <c r="AK62" s="280">
        <f t="shared" si="27"/>
        <v>0</v>
      </c>
      <c r="AL62" s="280">
        <f t="shared" si="28"/>
        <v>0</v>
      </c>
    </row>
    <row r="63" spans="1:38" s="183" customFormat="1" ht="76.5" x14ac:dyDescent="0.2">
      <c r="A63" s="309" t="s">
        <v>155</v>
      </c>
      <c r="B63" s="186" t="s">
        <v>173</v>
      </c>
      <c r="C63" s="365" t="s">
        <v>174</v>
      </c>
      <c r="D63" s="294">
        <v>0</v>
      </c>
      <c r="E63" s="294">
        <v>0</v>
      </c>
      <c r="F63" s="294">
        <v>0</v>
      </c>
      <c r="G63" s="294">
        <v>0</v>
      </c>
      <c r="H63" s="294">
        <v>0</v>
      </c>
      <c r="I63" s="294">
        <v>0</v>
      </c>
      <c r="J63" s="294">
        <v>0</v>
      </c>
      <c r="K63" s="294">
        <v>0</v>
      </c>
      <c r="L63" s="294">
        <v>0</v>
      </c>
      <c r="M63" s="294">
        <v>0</v>
      </c>
      <c r="N63" s="294">
        <v>0</v>
      </c>
      <c r="O63" s="294">
        <v>0</v>
      </c>
      <c r="P63" s="294">
        <v>0</v>
      </c>
      <c r="Q63" s="294">
        <v>0</v>
      </c>
      <c r="R63" s="294">
        <v>0</v>
      </c>
      <c r="S63" s="294">
        <v>0</v>
      </c>
      <c r="T63" s="294">
        <v>0</v>
      </c>
      <c r="U63" s="294">
        <v>0</v>
      </c>
      <c r="V63" s="294">
        <v>0</v>
      </c>
      <c r="W63" s="294">
        <v>0</v>
      </c>
      <c r="X63" s="294">
        <v>0</v>
      </c>
      <c r="Y63" s="294">
        <v>0</v>
      </c>
      <c r="Z63" s="294">
        <f>'4'!DO63</f>
        <v>1.5801525423728813</v>
      </c>
      <c r="AA63" s="294">
        <v>0</v>
      </c>
      <c r="AB63" s="294">
        <v>0</v>
      </c>
      <c r="AC63" s="294">
        <f>3.55/2</f>
        <v>1.7749999999999999</v>
      </c>
      <c r="AD63" s="294">
        <v>0</v>
      </c>
      <c r="AE63" s="294">
        <v>0</v>
      </c>
      <c r="AF63" s="280">
        <f t="shared" si="22"/>
        <v>0</v>
      </c>
      <c r="AG63" s="280">
        <f t="shared" si="23"/>
        <v>1.5801525423728813</v>
      </c>
      <c r="AH63" s="280">
        <f t="shared" si="24"/>
        <v>0</v>
      </c>
      <c r="AI63" s="280">
        <f t="shared" si="25"/>
        <v>0</v>
      </c>
      <c r="AJ63" s="280">
        <f t="shared" si="26"/>
        <v>1.7749999999999999</v>
      </c>
      <c r="AK63" s="280">
        <f t="shared" si="27"/>
        <v>0</v>
      </c>
      <c r="AL63" s="280">
        <f t="shared" si="28"/>
        <v>0</v>
      </c>
    </row>
    <row r="64" spans="1:38" s="183" customFormat="1" ht="51" x14ac:dyDescent="0.2">
      <c r="A64" s="309" t="s">
        <v>155</v>
      </c>
      <c r="B64" s="186" t="s">
        <v>175</v>
      </c>
      <c r="C64" s="365" t="s">
        <v>176</v>
      </c>
      <c r="D64" s="294">
        <v>0</v>
      </c>
      <c r="E64" s="280">
        <v>0</v>
      </c>
      <c r="F64" s="294">
        <v>0</v>
      </c>
      <c r="G64" s="280">
        <v>0</v>
      </c>
      <c r="H64" s="294">
        <v>0</v>
      </c>
      <c r="I64" s="280">
        <v>0</v>
      </c>
      <c r="J64" s="294">
        <v>0</v>
      </c>
      <c r="K64" s="280">
        <v>0</v>
      </c>
      <c r="L64" s="294">
        <v>0</v>
      </c>
      <c r="M64" s="280">
        <v>0</v>
      </c>
      <c r="N64" s="294">
        <v>0</v>
      </c>
      <c r="O64" s="280">
        <v>0</v>
      </c>
      <c r="P64" s="294">
        <v>0</v>
      </c>
      <c r="Q64" s="280">
        <v>0</v>
      </c>
      <c r="R64" s="280">
        <v>0</v>
      </c>
      <c r="S64" s="294">
        <v>0</v>
      </c>
      <c r="T64" s="280">
        <v>0</v>
      </c>
      <c r="U64" s="294">
        <v>0</v>
      </c>
      <c r="V64" s="280">
        <v>0</v>
      </c>
      <c r="W64" s="294">
        <v>0</v>
      </c>
      <c r="X64" s="280">
        <v>0</v>
      </c>
      <c r="Y64" s="280">
        <v>0</v>
      </c>
      <c r="Z64" s="294">
        <v>0</v>
      </c>
      <c r="AA64" s="280">
        <v>0</v>
      </c>
      <c r="AB64" s="294">
        <v>0</v>
      </c>
      <c r="AC64" s="280">
        <v>0</v>
      </c>
      <c r="AD64" s="294">
        <v>0</v>
      </c>
      <c r="AE64" s="280">
        <v>0</v>
      </c>
      <c r="AF64" s="280">
        <f t="shared" si="22"/>
        <v>0</v>
      </c>
      <c r="AG64" s="280">
        <f t="shared" si="23"/>
        <v>0</v>
      </c>
      <c r="AH64" s="280">
        <f t="shared" si="24"/>
        <v>0</v>
      </c>
      <c r="AI64" s="280">
        <f t="shared" si="25"/>
        <v>0</v>
      </c>
      <c r="AJ64" s="280">
        <f t="shared" si="26"/>
        <v>0</v>
      </c>
      <c r="AK64" s="280">
        <f t="shared" si="27"/>
        <v>0</v>
      </c>
      <c r="AL64" s="280">
        <f t="shared" si="28"/>
        <v>0</v>
      </c>
    </row>
    <row r="65" spans="1:38" s="183" customFormat="1" ht="51" x14ac:dyDescent="0.2">
      <c r="A65" s="309" t="s">
        <v>155</v>
      </c>
      <c r="B65" s="186" t="s">
        <v>177</v>
      </c>
      <c r="C65" s="365" t="s">
        <v>178</v>
      </c>
      <c r="D65" s="294">
        <v>0</v>
      </c>
      <c r="E65" s="280">
        <v>0</v>
      </c>
      <c r="F65" s="294">
        <v>0</v>
      </c>
      <c r="G65" s="280">
        <v>0</v>
      </c>
      <c r="H65" s="294">
        <v>0</v>
      </c>
      <c r="I65" s="280">
        <v>0</v>
      </c>
      <c r="J65" s="294">
        <v>0</v>
      </c>
      <c r="K65" s="280">
        <v>0</v>
      </c>
      <c r="L65" s="294">
        <v>0</v>
      </c>
      <c r="M65" s="280">
        <v>0</v>
      </c>
      <c r="N65" s="294">
        <v>0</v>
      </c>
      <c r="O65" s="280">
        <v>0</v>
      </c>
      <c r="P65" s="294">
        <v>0</v>
      </c>
      <c r="Q65" s="280">
        <v>0</v>
      </c>
      <c r="R65" s="280">
        <v>0</v>
      </c>
      <c r="S65" s="294">
        <v>0</v>
      </c>
      <c r="T65" s="280">
        <v>0</v>
      </c>
      <c r="U65" s="294">
        <v>0</v>
      </c>
      <c r="V65" s="280">
        <v>0</v>
      </c>
      <c r="W65" s="294">
        <v>0</v>
      </c>
      <c r="X65" s="280">
        <v>0</v>
      </c>
      <c r="Y65" s="280">
        <v>0</v>
      </c>
      <c r="Z65" s="294">
        <v>0</v>
      </c>
      <c r="AA65" s="280">
        <v>0</v>
      </c>
      <c r="AB65" s="294">
        <v>0</v>
      </c>
      <c r="AC65" s="280">
        <v>0</v>
      </c>
      <c r="AD65" s="294">
        <v>0</v>
      </c>
      <c r="AE65" s="280">
        <v>0</v>
      </c>
      <c r="AF65" s="280">
        <f t="shared" si="22"/>
        <v>0</v>
      </c>
      <c r="AG65" s="280">
        <f t="shared" si="23"/>
        <v>0</v>
      </c>
      <c r="AH65" s="280">
        <f t="shared" si="24"/>
        <v>0</v>
      </c>
      <c r="AI65" s="280">
        <f t="shared" si="25"/>
        <v>0</v>
      </c>
      <c r="AJ65" s="280">
        <f t="shared" si="26"/>
        <v>0</v>
      </c>
      <c r="AK65" s="280">
        <f t="shared" si="27"/>
        <v>0</v>
      </c>
      <c r="AL65" s="280">
        <f t="shared" si="28"/>
        <v>0</v>
      </c>
    </row>
    <row r="66" spans="1:38" s="183" customFormat="1" ht="51" x14ac:dyDescent="0.2">
      <c r="A66" s="309" t="s">
        <v>155</v>
      </c>
      <c r="B66" s="186" t="s">
        <v>179</v>
      </c>
      <c r="C66" s="365" t="s">
        <v>180</v>
      </c>
      <c r="D66" s="294">
        <v>0</v>
      </c>
      <c r="E66" s="280">
        <v>0</v>
      </c>
      <c r="F66" s="294">
        <v>0</v>
      </c>
      <c r="G66" s="280">
        <v>0</v>
      </c>
      <c r="H66" s="294">
        <v>0</v>
      </c>
      <c r="I66" s="280">
        <v>0</v>
      </c>
      <c r="J66" s="294">
        <v>0</v>
      </c>
      <c r="K66" s="280">
        <v>0</v>
      </c>
      <c r="L66" s="294">
        <v>0</v>
      </c>
      <c r="M66" s="280">
        <v>0</v>
      </c>
      <c r="N66" s="294">
        <v>0</v>
      </c>
      <c r="O66" s="280">
        <v>0</v>
      </c>
      <c r="P66" s="294">
        <v>0</v>
      </c>
      <c r="Q66" s="280">
        <v>0</v>
      </c>
      <c r="R66" s="280">
        <v>0</v>
      </c>
      <c r="S66" s="294">
        <v>0</v>
      </c>
      <c r="T66" s="280">
        <v>0</v>
      </c>
      <c r="U66" s="294">
        <v>0</v>
      </c>
      <c r="V66" s="280">
        <v>0</v>
      </c>
      <c r="W66" s="294">
        <v>0</v>
      </c>
      <c r="X66" s="280">
        <v>0</v>
      </c>
      <c r="Y66" s="280">
        <v>0</v>
      </c>
      <c r="Z66" s="294">
        <v>0</v>
      </c>
      <c r="AA66" s="280">
        <v>0</v>
      </c>
      <c r="AB66" s="294">
        <v>0</v>
      </c>
      <c r="AC66" s="280">
        <v>0</v>
      </c>
      <c r="AD66" s="294">
        <v>0</v>
      </c>
      <c r="AE66" s="280">
        <v>0</v>
      </c>
      <c r="AF66" s="280">
        <f t="shared" si="22"/>
        <v>0</v>
      </c>
      <c r="AG66" s="280">
        <f t="shared" si="23"/>
        <v>0</v>
      </c>
      <c r="AH66" s="280">
        <f t="shared" si="24"/>
        <v>0</v>
      </c>
      <c r="AI66" s="280">
        <f t="shared" si="25"/>
        <v>0</v>
      </c>
      <c r="AJ66" s="280">
        <f t="shared" si="26"/>
        <v>0</v>
      </c>
      <c r="AK66" s="280">
        <f t="shared" si="27"/>
        <v>0</v>
      </c>
      <c r="AL66" s="280">
        <f t="shared" si="28"/>
        <v>0</v>
      </c>
    </row>
    <row r="67" spans="1:38" s="183" customFormat="1" ht="51" hidden="1" x14ac:dyDescent="0.2">
      <c r="A67" s="309" t="s">
        <v>155</v>
      </c>
      <c r="B67" s="186" t="s">
        <v>181</v>
      </c>
      <c r="C67" s="365" t="s">
        <v>182</v>
      </c>
      <c r="D67" s="294"/>
      <c r="E67" s="280"/>
      <c r="F67" s="294"/>
      <c r="G67" s="280"/>
      <c r="H67" s="294"/>
      <c r="I67" s="280"/>
      <c r="J67" s="294"/>
      <c r="K67" s="280"/>
      <c r="L67" s="294"/>
      <c r="M67" s="280"/>
      <c r="N67" s="294"/>
      <c r="O67" s="280"/>
      <c r="P67" s="294"/>
      <c r="Q67" s="280"/>
      <c r="R67" s="280"/>
      <c r="S67" s="294"/>
      <c r="T67" s="280"/>
      <c r="U67" s="294"/>
      <c r="V67" s="280"/>
      <c r="W67" s="294"/>
      <c r="X67" s="280"/>
      <c r="Y67" s="280"/>
      <c r="Z67" s="294"/>
      <c r="AA67" s="280"/>
      <c r="AB67" s="294"/>
      <c r="AC67" s="280"/>
      <c r="AD67" s="294"/>
      <c r="AE67" s="280"/>
      <c r="AF67" s="280">
        <f t="shared" si="22"/>
        <v>0</v>
      </c>
      <c r="AG67" s="280">
        <f t="shared" si="23"/>
        <v>0</v>
      </c>
      <c r="AH67" s="280">
        <f t="shared" si="24"/>
        <v>0</v>
      </c>
      <c r="AI67" s="280">
        <f t="shared" si="25"/>
        <v>0</v>
      </c>
      <c r="AJ67" s="280">
        <f t="shared" si="26"/>
        <v>0</v>
      </c>
      <c r="AK67" s="280">
        <f t="shared" si="27"/>
        <v>0</v>
      </c>
      <c r="AL67" s="280">
        <f t="shared" si="28"/>
        <v>0</v>
      </c>
    </row>
    <row r="68" spans="1:38" s="183" customFormat="1" ht="51" x14ac:dyDescent="0.2">
      <c r="A68" s="309" t="s">
        <v>155</v>
      </c>
      <c r="B68" s="186" t="s">
        <v>183</v>
      </c>
      <c r="C68" s="365" t="s">
        <v>184</v>
      </c>
      <c r="D68" s="294">
        <v>0</v>
      </c>
      <c r="E68" s="280">
        <v>0</v>
      </c>
      <c r="F68" s="294">
        <v>0</v>
      </c>
      <c r="G68" s="280">
        <v>0</v>
      </c>
      <c r="H68" s="294">
        <v>0</v>
      </c>
      <c r="I68" s="280">
        <v>0</v>
      </c>
      <c r="J68" s="294">
        <v>0</v>
      </c>
      <c r="K68" s="280">
        <v>0</v>
      </c>
      <c r="L68" s="294">
        <v>0</v>
      </c>
      <c r="M68" s="280">
        <v>0</v>
      </c>
      <c r="N68" s="294">
        <v>0</v>
      </c>
      <c r="O68" s="280">
        <v>0</v>
      </c>
      <c r="P68" s="294">
        <v>0</v>
      </c>
      <c r="Q68" s="280">
        <v>0</v>
      </c>
      <c r="R68" s="280">
        <v>0</v>
      </c>
      <c r="S68" s="294">
        <v>0</v>
      </c>
      <c r="T68" s="280">
        <v>0</v>
      </c>
      <c r="U68" s="294">
        <v>0</v>
      </c>
      <c r="V68" s="280">
        <v>0</v>
      </c>
      <c r="W68" s="294">
        <v>0</v>
      </c>
      <c r="X68" s="280">
        <v>0</v>
      </c>
      <c r="Y68" s="280">
        <v>0</v>
      </c>
      <c r="Z68" s="294">
        <v>0</v>
      </c>
      <c r="AA68" s="280">
        <v>0</v>
      </c>
      <c r="AB68" s="294">
        <v>0</v>
      </c>
      <c r="AC68" s="280">
        <v>0</v>
      </c>
      <c r="AD68" s="294">
        <v>0</v>
      </c>
      <c r="AE68" s="280">
        <v>0</v>
      </c>
      <c r="AF68" s="280">
        <f t="shared" si="22"/>
        <v>0</v>
      </c>
      <c r="AG68" s="280">
        <f t="shared" si="23"/>
        <v>0</v>
      </c>
      <c r="AH68" s="280">
        <f t="shared" si="24"/>
        <v>0</v>
      </c>
      <c r="AI68" s="280">
        <f t="shared" si="25"/>
        <v>0</v>
      </c>
      <c r="AJ68" s="280">
        <f t="shared" si="26"/>
        <v>0</v>
      </c>
      <c r="AK68" s="280">
        <f t="shared" si="27"/>
        <v>0</v>
      </c>
      <c r="AL68" s="280">
        <f t="shared" si="28"/>
        <v>0</v>
      </c>
    </row>
    <row r="69" spans="1:38" s="183" customFormat="1" ht="63.75" x14ac:dyDescent="0.2">
      <c r="A69" s="309" t="s">
        <v>155</v>
      </c>
      <c r="B69" s="186" t="s">
        <v>185</v>
      </c>
      <c r="C69" s="365" t="s">
        <v>186</v>
      </c>
      <c r="D69" s="294">
        <v>0</v>
      </c>
      <c r="E69" s="280">
        <v>0</v>
      </c>
      <c r="F69" s="294">
        <v>0</v>
      </c>
      <c r="G69" s="280">
        <v>0</v>
      </c>
      <c r="H69" s="294">
        <v>0</v>
      </c>
      <c r="I69" s="280">
        <v>0</v>
      </c>
      <c r="J69" s="294">
        <v>0</v>
      </c>
      <c r="K69" s="280">
        <v>0</v>
      </c>
      <c r="L69" s="294">
        <v>0</v>
      </c>
      <c r="M69" s="280">
        <v>0</v>
      </c>
      <c r="N69" s="294">
        <v>0</v>
      </c>
      <c r="O69" s="280">
        <v>0</v>
      </c>
      <c r="P69" s="294">
        <v>0</v>
      </c>
      <c r="Q69" s="280">
        <v>0</v>
      </c>
      <c r="R69" s="280">
        <v>0</v>
      </c>
      <c r="S69" s="294">
        <v>0</v>
      </c>
      <c r="T69" s="280">
        <v>0</v>
      </c>
      <c r="U69" s="294">
        <v>0</v>
      </c>
      <c r="V69" s="280">
        <v>0</v>
      </c>
      <c r="W69" s="294">
        <v>0</v>
      </c>
      <c r="X69" s="280">
        <v>0</v>
      </c>
      <c r="Y69" s="280">
        <v>0</v>
      </c>
      <c r="Z69" s="294">
        <v>0</v>
      </c>
      <c r="AA69" s="280">
        <v>0</v>
      </c>
      <c r="AB69" s="294">
        <v>0</v>
      </c>
      <c r="AC69" s="280">
        <v>0</v>
      </c>
      <c r="AD69" s="294">
        <v>0</v>
      </c>
      <c r="AE69" s="280">
        <v>0</v>
      </c>
      <c r="AF69" s="280">
        <f t="shared" si="22"/>
        <v>0</v>
      </c>
      <c r="AG69" s="280">
        <f t="shared" si="23"/>
        <v>0</v>
      </c>
      <c r="AH69" s="280">
        <f t="shared" si="24"/>
        <v>0</v>
      </c>
      <c r="AI69" s="280">
        <f t="shared" si="25"/>
        <v>0</v>
      </c>
      <c r="AJ69" s="280">
        <f t="shared" si="26"/>
        <v>0</v>
      </c>
      <c r="AK69" s="280">
        <f t="shared" si="27"/>
        <v>0</v>
      </c>
      <c r="AL69" s="280">
        <f t="shared" si="28"/>
        <v>0</v>
      </c>
    </row>
    <row r="70" spans="1:38" s="183" customFormat="1" ht="63.75" hidden="1" x14ac:dyDescent="0.2">
      <c r="A70" s="309" t="s">
        <v>155</v>
      </c>
      <c r="B70" s="186" t="s">
        <v>187</v>
      </c>
      <c r="C70" s="365" t="s">
        <v>188</v>
      </c>
      <c r="D70" s="294"/>
      <c r="E70" s="280"/>
      <c r="F70" s="294"/>
      <c r="G70" s="280"/>
      <c r="H70" s="294"/>
      <c r="I70" s="280"/>
      <c r="J70" s="294"/>
      <c r="K70" s="280"/>
      <c r="L70" s="294"/>
      <c r="M70" s="280"/>
      <c r="N70" s="294"/>
      <c r="O70" s="280"/>
      <c r="P70" s="294"/>
      <c r="Q70" s="280"/>
      <c r="R70" s="280"/>
      <c r="S70" s="294"/>
      <c r="T70" s="280"/>
      <c r="U70" s="294"/>
      <c r="V70" s="280"/>
      <c r="W70" s="294"/>
      <c r="X70" s="280"/>
      <c r="Y70" s="280"/>
      <c r="Z70" s="294"/>
      <c r="AA70" s="280"/>
      <c r="AB70" s="294"/>
      <c r="AC70" s="280"/>
      <c r="AD70" s="294"/>
      <c r="AE70" s="280"/>
      <c r="AF70" s="280">
        <f t="shared" si="22"/>
        <v>0</v>
      </c>
      <c r="AG70" s="280">
        <f t="shared" si="23"/>
        <v>0</v>
      </c>
      <c r="AH70" s="280">
        <f t="shared" si="24"/>
        <v>0</v>
      </c>
      <c r="AI70" s="280">
        <f t="shared" si="25"/>
        <v>0</v>
      </c>
      <c r="AJ70" s="280">
        <f t="shared" si="26"/>
        <v>0</v>
      </c>
      <c r="AK70" s="280">
        <f t="shared" si="27"/>
        <v>0</v>
      </c>
      <c r="AL70" s="280">
        <f t="shared" si="28"/>
        <v>0</v>
      </c>
    </row>
    <row r="71" spans="1:38" s="183" customFormat="1" ht="51" x14ac:dyDescent="0.2">
      <c r="A71" s="309" t="s">
        <v>155</v>
      </c>
      <c r="B71" s="186" t="s">
        <v>189</v>
      </c>
      <c r="C71" s="365" t="s">
        <v>190</v>
      </c>
      <c r="D71" s="294">
        <v>0</v>
      </c>
      <c r="E71" s="280">
        <v>0</v>
      </c>
      <c r="F71" s="294">
        <v>0</v>
      </c>
      <c r="G71" s="280">
        <v>0</v>
      </c>
      <c r="H71" s="294">
        <v>0</v>
      </c>
      <c r="I71" s="280">
        <v>0</v>
      </c>
      <c r="J71" s="294">
        <v>0</v>
      </c>
      <c r="K71" s="280">
        <v>0</v>
      </c>
      <c r="L71" s="294">
        <v>0</v>
      </c>
      <c r="M71" s="280">
        <v>0</v>
      </c>
      <c r="N71" s="294">
        <v>0</v>
      </c>
      <c r="O71" s="280">
        <v>0</v>
      </c>
      <c r="P71" s="294">
        <v>0</v>
      </c>
      <c r="Q71" s="280">
        <v>0</v>
      </c>
      <c r="R71" s="280">
        <v>0</v>
      </c>
      <c r="S71" s="294">
        <v>0</v>
      </c>
      <c r="T71" s="280">
        <v>0</v>
      </c>
      <c r="U71" s="294">
        <v>0</v>
      </c>
      <c r="V71" s="280">
        <v>0</v>
      </c>
      <c r="W71" s="294">
        <v>0</v>
      </c>
      <c r="X71" s="280">
        <v>0</v>
      </c>
      <c r="Y71" s="280">
        <v>0</v>
      </c>
      <c r="Z71" s="294">
        <v>0</v>
      </c>
      <c r="AA71" s="280">
        <v>0</v>
      </c>
      <c r="AB71" s="294">
        <v>0</v>
      </c>
      <c r="AC71" s="280">
        <v>0</v>
      </c>
      <c r="AD71" s="294">
        <v>0</v>
      </c>
      <c r="AE71" s="280">
        <v>0</v>
      </c>
      <c r="AF71" s="280">
        <f t="shared" si="22"/>
        <v>0</v>
      </c>
      <c r="AG71" s="280">
        <f t="shared" si="23"/>
        <v>0</v>
      </c>
      <c r="AH71" s="280">
        <f t="shared" si="24"/>
        <v>0</v>
      </c>
      <c r="AI71" s="280">
        <f t="shared" si="25"/>
        <v>0</v>
      </c>
      <c r="AJ71" s="280">
        <f t="shared" si="26"/>
        <v>0</v>
      </c>
      <c r="AK71" s="280">
        <f t="shared" si="27"/>
        <v>0</v>
      </c>
      <c r="AL71" s="280">
        <f t="shared" si="28"/>
        <v>0</v>
      </c>
    </row>
    <row r="72" spans="1:38" s="183" customFormat="1" ht="51" x14ac:dyDescent="0.2">
      <c r="A72" s="309" t="s">
        <v>155</v>
      </c>
      <c r="B72" s="186" t="s">
        <v>191</v>
      </c>
      <c r="C72" s="365" t="s">
        <v>192</v>
      </c>
      <c r="D72" s="294">
        <v>0</v>
      </c>
      <c r="E72" s="280">
        <v>0</v>
      </c>
      <c r="F72" s="294">
        <v>0</v>
      </c>
      <c r="G72" s="280">
        <v>0</v>
      </c>
      <c r="H72" s="294">
        <v>0</v>
      </c>
      <c r="I72" s="280">
        <v>0</v>
      </c>
      <c r="J72" s="294">
        <v>0</v>
      </c>
      <c r="K72" s="280">
        <v>0</v>
      </c>
      <c r="L72" s="294">
        <v>0</v>
      </c>
      <c r="M72" s="280">
        <v>0</v>
      </c>
      <c r="N72" s="294">
        <v>0</v>
      </c>
      <c r="O72" s="280">
        <v>0</v>
      </c>
      <c r="P72" s="294">
        <v>0</v>
      </c>
      <c r="Q72" s="280">
        <v>0</v>
      </c>
      <c r="R72" s="280">
        <v>0</v>
      </c>
      <c r="S72" s="294">
        <v>0</v>
      </c>
      <c r="T72" s="280">
        <v>0</v>
      </c>
      <c r="U72" s="294">
        <v>0</v>
      </c>
      <c r="V72" s="280">
        <v>0</v>
      </c>
      <c r="W72" s="294">
        <v>0</v>
      </c>
      <c r="X72" s="280">
        <v>0</v>
      </c>
      <c r="Y72" s="280">
        <v>0</v>
      </c>
      <c r="Z72" s="294">
        <v>0</v>
      </c>
      <c r="AA72" s="280">
        <v>0</v>
      </c>
      <c r="AB72" s="294">
        <v>0</v>
      </c>
      <c r="AC72" s="280">
        <v>0</v>
      </c>
      <c r="AD72" s="294">
        <v>0</v>
      </c>
      <c r="AE72" s="280">
        <v>0</v>
      </c>
      <c r="AF72" s="280">
        <f t="shared" si="22"/>
        <v>0</v>
      </c>
      <c r="AG72" s="280">
        <f t="shared" si="23"/>
        <v>0</v>
      </c>
      <c r="AH72" s="280">
        <f t="shared" si="24"/>
        <v>0</v>
      </c>
      <c r="AI72" s="280">
        <f t="shared" si="25"/>
        <v>0</v>
      </c>
      <c r="AJ72" s="280">
        <f t="shared" si="26"/>
        <v>0</v>
      </c>
      <c r="AK72" s="280">
        <f t="shared" si="27"/>
        <v>0</v>
      </c>
      <c r="AL72" s="280">
        <f t="shared" si="28"/>
        <v>0</v>
      </c>
    </row>
    <row r="73" spans="1:38" s="183" customFormat="1" ht="38.25" x14ac:dyDescent="0.2">
      <c r="A73" s="275" t="s">
        <v>193</v>
      </c>
      <c r="B73" s="156" t="s">
        <v>194</v>
      </c>
      <c r="C73" s="277" t="s">
        <v>98</v>
      </c>
      <c r="D73" s="294">
        <v>0</v>
      </c>
      <c r="E73" s="280">
        <v>0</v>
      </c>
      <c r="F73" s="294">
        <v>0</v>
      </c>
      <c r="G73" s="280">
        <v>0</v>
      </c>
      <c r="H73" s="294">
        <v>0</v>
      </c>
      <c r="I73" s="280">
        <v>0</v>
      </c>
      <c r="J73" s="294">
        <v>0</v>
      </c>
      <c r="K73" s="280">
        <v>0</v>
      </c>
      <c r="L73" s="294">
        <v>0</v>
      </c>
      <c r="M73" s="280">
        <v>0</v>
      </c>
      <c r="N73" s="294">
        <v>0</v>
      </c>
      <c r="O73" s="280">
        <v>0</v>
      </c>
      <c r="P73" s="294">
        <v>0</v>
      </c>
      <c r="Q73" s="280">
        <v>0</v>
      </c>
      <c r="R73" s="280">
        <v>0</v>
      </c>
      <c r="S73" s="294">
        <v>0</v>
      </c>
      <c r="T73" s="280">
        <v>0</v>
      </c>
      <c r="U73" s="294">
        <v>0</v>
      </c>
      <c r="V73" s="280">
        <v>0</v>
      </c>
      <c r="W73" s="294">
        <v>0</v>
      </c>
      <c r="X73" s="280">
        <v>0</v>
      </c>
      <c r="Y73" s="280">
        <v>0</v>
      </c>
      <c r="Z73" s="294">
        <v>0</v>
      </c>
      <c r="AA73" s="280">
        <v>0</v>
      </c>
      <c r="AB73" s="294">
        <v>0</v>
      </c>
      <c r="AC73" s="280">
        <v>0</v>
      </c>
      <c r="AD73" s="294">
        <v>0</v>
      </c>
      <c r="AE73" s="280">
        <v>0</v>
      </c>
      <c r="AF73" s="280">
        <f t="shared" si="22"/>
        <v>0</v>
      </c>
      <c r="AG73" s="280">
        <f t="shared" si="23"/>
        <v>0</v>
      </c>
      <c r="AH73" s="280">
        <f t="shared" si="24"/>
        <v>0</v>
      </c>
      <c r="AI73" s="280">
        <f t="shared" si="25"/>
        <v>0</v>
      </c>
      <c r="AJ73" s="280">
        <f t="shared" si="26"/>
        <v>0</v>
      </c>
      <c r="AK73" s="280">
        <f t="shared" si="27"/>
        <v>0</v>
      </c>
      <c r="AL73" s="280">
        <f t="shared" si="28"/>
        <v>0</v>
      </c>
    </row>
    <row r="74" spans="1:38" s="183" customFormat="1" ht="38.25" x14ac:dyDescent="0.2">
      <c r="A74" s="226" t="s">
        <v>195</v>
      </c>
      <c r="B74" s="156" t="s">
        <v>196</v>
      </c>
      <c r="C74" s="277" t="s">
        <v>98</v>
      </c>
      <c r="D74" s="294">
        <f t="shared" ref="D74:M75" si="29">D75</f>
        <v>0</v>
      </c>
      <c r="E74" s="294">
        <f t="shared" si="29"/>
        <v>0</v>
      </c>
      <c r="F74" s="294">
        <f t="shared" si="29"/>
        <v>0</v>
      </c>
      <c r="G74" s="294">
        <f t="shared" si="29"/>
        <v>0</v>
      </c>
      <c r="H74" s="294">
        <f t="shared" si="29"/>
        <v>0</v>
      </c>
      <c r="I74" s="294">
        <f t="shared" si="29"/>
        <v>0</v>
      </c>
      <c r="J74" s="294">
        <f t="shared" si="29"/>
        <v>0</v>
      </c>
      <c r="K74" s="294">
        <f t="shared" si="29"/>
        <v>0</v>
      </c>
      <c r="L74" s="294">
        <f t="shared" si="29"/>
        <v>0</v>
      </c>
      <c r="M74" s="294">
        <f t="shared" si="29"/>
        <v>0</v>
      </c>
      <c r="N74" s="294">
        <f t="shared" ref="N74:W75" si="30">N75</f>
        <v>0</v>
      </c>
      <c r="O74" s="294">
        <f t="shared" si="30"/>
        <v>0</v>
      </c>
      <c r="P74" s="294">
        <f t="shared" si="30"/>
        <v>0</v>
      </c>
      <c r="Q74" s="294">
        <f t="shared" si="30"/>
        <v>0</v>
      </c>
      <c r="R74" s="294">
        <f t="shared" si="30"/>
        <v>0</v>
      </c>
      <c r="S74" s="294">
        <f t="shared" si="30"/>
        <v>0</v>
      </c>
      <c r="T74" s="294">
        <f t="shared" si="30"/>
        <v>0</v>
      </c>
      <c r="U74" s="294">
        <f t="shared" si="30"/>
        <v>0</v>
      </c>
      <c r="V74" s="294">
        <f t="shared" si="30"/>
        <v>0</v>
      </c>
      <c r="W74" s="294">
        <f t="shared" si="30"/>
        <v>0</v>
      </c>
      <c r="X74" s="294">
        <f t="shared" ref="X74:AG75" si="31">X75</f>
        <v>0</v>
      </c>
      <c r="Y74" s="294">
        <f t="shared" si="31"/>
        <v>0</v>
      </c>
      <c r="Z74" s="294">
        <f t="shared" si="31"/>
        <v>0</v>
      </c>
      <c r="AA74" s="294">
        <f t="shared" si="31"/>
        <v>0</v>
      </c>
      <c r="AB74" s="294">
        <f t="shared" si="31"/>
        <v>0</v>
      </c>
      <c r="AC74" s="294">
        <f t="shared" si="31"/>
        <v>0</v>
      </c>
      <c r="AD74" s="294">
        <f t="shared" si="31"/>
        <v>0</v>
      </c>
      <c r="AE74" s="294">
        <f t="shared" si="31"/>
        <v>0</v>
      </c>
      <c r="AF74" s="294">
        <f t="shared" si="31"/>
        <v>0</v>
      </c>
      <c r="AG74" s="302">
        <f t="shared" si="31"/>
        <v>0</v>
      </c>
      <c r="AH74" s="294">
        <f t="shared" ref="AH74:AQ75" si="32">AH75</f>
        <v>0</v>
      </c>
      <c r="AI74" s="294">
        <f t="shared" si="32"/>
        <v>0</v>
      </c>
      <c r="AJ74" s="294">
        <f t="shared" si="32"/>
        <v>0</v>
      </c>
      <c r="AK74" s="294">
        <f t="shared" si="32"/>
        <v>0</v>
      </c>
      <c r="AL74" s="294">
        <f t="shared" si="32"/>
        <v>0</v>
      </c>
    </row>
    <row r="75" spans="1:38" s="160" customFormat="1" ht="38.25" x14ac:dyDescent="0.2">
      <c r="A75" s="436" t="s">
        <v>197</v>
      </c>
      <c r="B75" s="155" t="s">
        <v>198</v>
      </c>
      <c r="C75" s="277" t="s">
        <v>98</v>
      </c>
      <c r="D75" s="294">
        <f t="shared" si="29"/>
        <v>0</v>
      </c>
      <c r="E75" s="294">
        <f t="shared" si="29"/>
        <v>0</v>
      </c>
      <c r="F75" s="294">
        <f t="shared" si="29"/>
        <v>0</v>
      </c>
      <c r="G75" s="294">
        <f t="shared" si="29"/>
        <v>0</v>
      </c>
      <c r="H75" s="294">
        <f t="shared" si="29"/>
        <v>0</v>
      </c>
      <c r="I75" s="294">
        <f t="shared" si="29"/>
        <v>0</v>
      </c>
      <c r="J75" s="294">
        <f t="shared" si="29"/>
        <v>0</v>
      </c>
      <c r="K75" s="294">
        <f t="shared" si="29"/>
        <v>0</v>
      </c>
      <c r="L75" s="294">
        <f t="shared" si="29"/>
        <v>0</v>
      </c>
      <c r="M75" s="294">
        <f t="shared" si="29"/>
        <v>0</v>
      </c>
      <c r="N75" s="294">
        <f t="shared" si="30"/>
        <v>0</v>
      </c>
      <c r="O75" s="294">
        <f t="shared" si="30"/>
        <v>0</v>
      </c>
      <c r="P75" s="294">
        <f t="shared" si="30"/>
        <v>0</v>
      </c>
      <c r="Q75" s="294">
        <f t="shared" si="30"/>
        <v>0</v>
      </c>
      <c r="R75" s="294">
        <f t="shared" si="30"/>
        <v>0</v>
      </c>
      <c r="S75" s="294">
        <f t="shared" si="30"/>
        <v>0</v>
      </c>
      <c r="T75" s="294">
        <f t="shared" si="30"/>
        <v>0</v>
      </c>
      <c r="U75" s="294">
        <f t="shared" si="30"/>
        <v>0</v>
      </c>
      <c r="V75" s="294">
        <f t="shared" si="30"/>
        <v>0</v>
      </c>
      <c r="W75" s="294">
        <f t="shared" si="30"/>
        <v>0</v>
      </c>
      <c r="X75" s="294">
        <f t="shared" si="31"/>
        <v>0</v>
      </c>
      <c r="Y75" s="294">
        <f t="shared" si="31"/>
        <v>0</v>
      </c>
      <c r="Z75" s="294">
        <f t="shared" si="31"/>
        <v>0</v>
      </c>
      <c r="AA75" s="294">
        <f t="shared" si="31"/>
        <v>0</v>
      </c>
      <c r="AB75" s="294">
        <f t="shared" si="31"/>
        <v>0</v>
      </c>
      <c r="AC75" s="294">
        <f t="shared" si="31"/>
        <v>0</v>
      </c>
      <c r="AD75" s="294">
        <f t="shared" si="31"/>
        <v>0</v>
      </c>
      <c r="AE75" s="294">
        <f t="shared" si="31"/>
        <v>0</v>
      </c>
      <c r="AF75" s="294">
        <f t="shared" si="31"/>
        <v>0</v>
      </c>
      <c r="AG75" s="294">
        <f t="shared" si="31"/>
        <v>0</v>
      </c>
      <c r="AH75" s="294">
        <f t="shared" si="32"/>
        <v>0</v>
      </c>
      <c r="AI75" s="294">
        <f t="shared" si="32"/>
        <v>0</v>
      </c>
      <c r="AJ75" s="294">
        <f t="shared" si="32"/>
        <v>0</v>
      </c>
      <c r="AK75" s="294">
        <f t="shared" si="32"/>
        <v>0</v>
      </c>
      <c r="AL75" s="294">
        <f t="shared" si="32"/>
        <v>0</v>
      </c>
    </row>
    <row r="76" spans="1:38" s="160" customFormat="1" ht="38.25" x14ac:dyDescent="0.2">
      <c r="A76" s="169" t="s">
        <v>199</v>
      </c>
      <c r="B76" s="205" t="s">
        <v>200</v>
      </c>
      <c r="C76" s="296" t="s">
        <v>201</v>
      </c>
      <c r="D76" s="294">
        <v>0</v>
      </c>
      <c r="E76" s="280">
        <v>0</v>
      </c>
      <c r="F76" s="294">
        <v>0</v>
      </c>
      <c r="G76" s="280">
        <v>0</v>
      </c>
      <c r="H76" s="294">
        <v>0</v>
      </c>
      <c r="I76" s="280">
        <v>0</v>
      </c>
      <c r="J76" s="294">
        <v>0</v>
      </c>
      <c r="K76" s="280">
        <v>0</v>
      </c>
      <c r="L76" s="294">
        <v>0</v>
      </c>
      <c r="M76" s="280">
        <v>0</v>
      </c>
      <c r="N76" s="294">
        <v>0</v>
      </c>
      <c r="O76" s="280">
        <v>0</v>
      </c>
      <c r="P76" s="294">
        <v>0</v>
      </c>
      <c r="Q76" s="280">
        <v>0</v>
      </c>
      <c r="R76" s="280">
        <v>0</v>
      </c>
      <c r="S76" s="294">
        <v>0</v>
      </c>
      <c r="T76" s="280">
        <v>0</v>
      </c>
      <c r="U76" s="294">
        <v>0</v>
      </c>
      <c r="V76" s="280">
        <v>0</v>
      </c>
      <c r="W76" s="294">
        <v>0</v>
      </c>
      <c r="X76" s="280">
        <v>0</v>
      </c>
      <c r="Y76" s="280">
        <v>0</v>
      </c>
      <c r="Z76" s="294">
        <f>'4'!U76</f>
        <v>0</v>
      </c>
      <c r="AA76" s="280">
        <v>0</v>
      </c>
      <c r="AB76" s="294">
        <v>0</v>
      </c>
      <c r="AC76" s="280">
        <v>0</v>
      </c>
      <c r="AD76" s="294">
        <v>0</v>
      </c>
      <c r="AE76" s="280">
        <v>0</v>
      </c>
      <c r="AF76" s="280">
        <f t="shared" ref="AF76:AL83" si="33">D76+K76+R76+Y76</f>
        <v>0</v>
      </c>
      <c r="AG76" s="280">
        <f t="shared" si="33"/>
        <v>0</v>
      </c>
      <c r="AH76" s="280">
        <f t="shared" si="33"/>
        <v>0</v>
      </c>
      <c r="AI76" s="280">
        <f t="shared" si="33"/>
        <v>0</v>
      </c>
      <c r="AJ76" s="280">
        <f t="shared" si="33"/>
        <v>0</v>
      </c>
      <c r="AK76" s="280">
        <f t="shared" si="33"/>
        <v>0</v>
      </c>
      <c r="AL76" s="280">
        <f t="shared" si="33"/>
        <v>0</v>
      </c>
    </row>
    <row r="77" spans="1:38" s="160" customFormat="1" ht="38.25" x14ac:dyDescent="0.2">
      <c r="A77" s="436" t="s">
        <v>202</v>
      </c>
      <c r="B77" s="155" t="s">
        <v>203</v>
      </c>
      <c r="C77" s="277" t="s">
        <v>98</v>
      </c>
      <c r="D77" s="294">
        <v>0</v>
      </c>
      <c r="E77" s="280">
        <v>0</v>
      </c>
      <c r="F77" s="294">
        <v>0</v>
      </c>
      <c r="G77" s="280">
        <v>0</v>
      </c>
      <c r="H77" s="294">
        <v>0</v>
      </c>
      <c r="I77" s="280">
        <v>0</v>
      </c>
      <c r="J77" s="294">
        <v>0</v>
      </c>
      <c r="K77" s="280">
        <v>0</v>
      </c>
      <c r="L77" s="294">
        <v>0</v>
      </c>
      <c r="M77" s="280">
        <v>0</v>
      </c>
      <c r="N77" s="294">
        <v>0</v>
      </c>
      <c r="O77" s="280">
        <v>0</v>
      </c>
      <c r="P77" s="294">
        <v>0</v>
      </c>
      <c r="Q77" s="280">
        <v>0</v>
      </c>
      <c r="R77" s="280">
        <v>0</v>
      </c>
      <c r="S77" s="294">
        <v>0</v>
      </c>
      <c r="T77" s="280">
        <v>0</v>
      </c>
      <c r="U77" s="294">
        <v>0</v>
      </c>
      <c r="V77" s="280">
        <v>0</v>
      </c>
      <c r="W77" s="294">
        <v>0</v>
      </c>
      <c r="X77" s="280">
        <v>0</v>
      </c>
      <c r="Y77" s="280">
        <v>0</v>
      </c>
      <c r="Z77" s="294">
        <v>0</v>
      </c>
      <c r="AA77" s="280">
        <v>0</v>
      </c>
      <c r="AB77" s="294">
        <v>0</v>
      </c>
      <c r="AC77" s="280">
        <v>0</v>
      </c>
      <c r="AD77" s="294">
        <v>0</v>
      </c>
      <c r="AE77" s="280">
        <v>0</v>
      </c>
      <c r="AF77" s="280">
        <f t="shared" si="33"/>
        <v>0</v>
      </c>
      <c r="AG77" s="280">
        <f t="shared" si="33"/>
        <v>0</v>
      </c>
      <c r="AH77" s="280">
        <f t="shared" si="33"/>
        <v>0</v>
      </c>
      <c r="AI77" s="280">
        <f t="shared" si="33"/>
        <v>0</v>
      </c>
      <c r="AJ77" s="280">
        <f t="shared" si="33"/>
        <v>0</v>
      </c>
      <c r="AK77" s="280">
        <f t="shared" si="33"/>
        <v>0</v>
      </c>
      <c r="AL77" s="280">
        <f t="shared" si="33"/>
        <v>0</v>
      </c>
    </row>
    <row r="78" spans="1:38" s="160" customFormat="1" ht="25.5" x14ac:dyDescent="0.2">
      <c r="A78" s="436" t="s">
        <v>204</v>
      </c>
      <c r="B78" s="155" t="s">
        <v>205</v>
      </c>
      <c r="C78" s="277" t="s">
        <v>98</v>
      </c>
      <c r="D78" s="294">
        <v>0</v>
      </c>
      <c r="E78" s="280">
        <v>0</v>
      </c>
      <c r="F78" s="294">
        <v>0</v>
      </c>
      <c r="G78" s="280">
        <v>0</v>
      </c>
      <c r="H78" s="294">
        <v>0</v>
      </c>
      <c r="I78" s="280">
        <v>0</v>
      </c>
      <c r="J78" s="294">
        <v>0</v>
      </c>
      <c r="K78" s="280">
        <v>0</v>
      </c>
      <c r="L78" s="294">
        <v>0</v>
      </c>
      <c r="M78" s="280">
        <v>0</v>
      </c>
      <c r="N78" s="294">
        <v>0</v>
      </c>
      <c r="O78" s="280">
        <v>0</v>
      </c>
      <c r="P78" s="294">
        <v>0</v>
      </c>
      <c r="Q78" s="280">
        <v>0</v>
      </c>
      <c r="R78" s="280">
        <v>0</v>
      </c>
      <c r="S78" s="294">
        <v>0</v>
      </c>
      <c r="T78" s="280">
        <v>0</v>
      </c>
      <c r="U78" s="294">
        <v>0</v>
      </c>
      <c r="V78" s="280">
        <v>0</v>
      </c>
      <c r="W78" s="294">
        <v>0</v>
      </c>
      <c r="X78" s="280">
        <v>0</v>
      </c>
      <c r="Y78" s="280">
        <v>0</v>
      </c>
      <c r="Z78" s="294">
        <v>0</v>
      </c>
      <c r="AA78" s="280">
        <v>0</v>
      </c>
      <c r="AB78" s="294">
        <v>0</v>
      </c>
      <c r="AC78" s="280">
        <v>0</v>
      </c>
      <c r="AD78" s="294">
        <v>0</v>
      </c>
      <c r="AE78" s="280">
        <v>0</v>
      </c>
      <c r="AF78" s="280">
        <f t="shared" si="33"/>
        <v>0</v>
      </c>
      <c r="AG78" s="280">
        <f t="shared" si="33"/>
        <v>0</v>
      </c>
      <c r="AH78" s="280">
        <f t="shared" si="33"/>
        <v>0</v>
      </c>
      <c r="AI78" s="280">
        <f t="shared" si="33"/>
        <v>0</v>
      </c>
      <c r="AJ78" s="280">
        <f t="shared" si="33"/>
        <v>0</v>
      </c>
      <c r="AK78" s="280">
        <f t="shared" si="33"/>
        <v>0</v>
      </c>
      <c r="AL78" s="280">
        <f t="shared" si="33"/>
        <v>0</v>
      </c>
    </row>
    <row r="79" spans="1:38" s="160" customFormat="1" ht="38.25" x14ac:dyDescent="0.2">
      <c r="A79" s="436" t="s">
        <v>206</v>
      </c>
      <c r="B79" s="155" t="s">
        <v>207</v>
      </c>
      <c r="C79" s="277" t="s">
        <v>98</v>
      </c>
      <c r="D79" s="294">
        <v>0</v>
      </c>
      <c r="E79" s="280">
        <v>0</v>
      </c>
      <c r="F79" s="294">
        <v>0</v>
      </c>
      <c r="G79" s="280">
        <v>0</v>
      </c>
      <c r="H79" s="294">
        <v>0</v>
      </c>
      <c r="I79" s="280">
        <v>0</v>
      </c>
      <c r="J79" s="294">
        <v>0</v>
      </c>
      <c r="K79" s="280">
        <v>0</v>
      </c>
      <c r="L79" s="294">
        <v>0</v>
      </c>
      <c r="M79" s="280">
        <v>0</v>
      </c>
      <c r="N79" s="294">
        <v>0</v>
      </c>
      <c r="O79" s="280">
        <v>0</v>
      </c>
      <c r="P79" s="294">
        <v>0</v>
      </c>
      <c r="Q79" s="280">
        <v>0</v>
      </c>
      <c r="R79" s="280">
        <v>0</v>
      </c>
      <c r="S79" s="294">
        <v>0</v>
      </c>
      <c r="T79" s="280">
        <v>0</v>
      </c>
      <c r="U79" s="294">
        <v>0</v>
      </c>
      <c r="V79" s="280">
        <v>0</v>
      </c>
      <c r="W79" s="294">
        <v>0</v>
      </c>
      <c r="X79" s="280">
        <v>0</v>
      </c>
      <c r="Y79" s="280">
        <v>0</v>
      </c>
      <c r="Z79" s="294">
        <v>0</v>
      </c>
      <c r="AA79" s="280">
        <v>0</v>
      </c>
      <c r="AB79" s="294">
        <v>0</v>
      </c>
      <c r="AC79" s="280">
        <v>0</v>
      </c>
      <c r="AD79" s="294">
        <v>0</v>
      </c>
      <c r="AE79" s="280">
        <v>0</v>
      </c>
      <c r="AF79" s="280">
        <f t="shared" si="33"/>
        <v>0</v>
      </c>
      <c r="AG79" s="280">
        <f t="shared" si="33"/>
        <v>0</v>
      </c>
      <c r="AH79" s="280">
        <f t="shared" si="33"/>
        <v>0</v>
      </c>
      <c r="AI79" s="280">
        <f t="shared" si="33"/>
        <v>0</v>
      </c>
      <c r="AJ79" s="280">
        <f t="shared" si="33"/>
        <v>0</v>
      </c>
      <c r="AK79" s="280">
        <f t="shared" si="33"/>
        <v>0</v>
      </c>
      <c r="AL79" s="280">
        <f t="shared" si="33"/>
        <v>0</v>
      </c>
    </row>
    <row r="80" spans="1:38" s="160" customFormat="1" ht="51" x14ac:dyDescent="0.2">
      <c r="A80" s="436" t="s">
        <v>208</v>
      </c>
      <c r="B80" s="155" t="s">
        <v>209</v>
      </c>
      <c r="C80" s="277" t="s">
        <v>98</v>
      </c>
      <c r="D80" s="294">
        <v>0</v>
      </c>
      <c r="E80" s="280">
        <v>0</v>
      </c>
      <c r="F80" s="294">
        <v>0</v>
      </c>
      <c r="G80" s="280">
        <v>0</v>
      </c>
      <c r="H80" s="294">
        <v>0</v>
      </c>
      <c r="I80" s="280">
        <v>0</v>
      </c>
      <c r="J80" s="294">
        <v>0</v>
      </c>
      <c r="K80" s="280">
        <v>0</v>
      </c>
      <c r="L80" s="294">
        <v>0</v>
      </c>
      <c r="M80" s="280">
        <v>0</v>
      </c>
      <c r="N80" s="294">
        <v>0</v>
      </c>
      <c r="O80" s="280">
        <v>0</v>
      </c>
      <c r="P80" s="294">
        <v>0</v>
      </c>
      <c r="Q80" s="280">
        <v>0</v>
      </c>
      <c r="R80" s="280">
        <v>0</v>
      </c>
      <c r="S80" s="294">
        <v>0</v>
      </c>
      <c r="T80" s="280">
        <v>0</v>
      </c>
      <c r="U80" s="294">
        <v>0</v>
      </c>
      <c r="V80" s="280">
        <v>0</v>
      </c>
      <c r="W80" s="294">
        <v>0</v>
      </c>
      <c r="X80" s="280">
        <v>0</v>
      </c>
      <c r="Y80" s="280">
        <v>0</v>
      </c>
      <c r="Z80" s="294">
        <v>0</v>
      </c>
      <c r="AA80" s="280">
        <v>0</v>
      </c>
      <c r="AB80" s="294">
        <v>0</v>
      </c>
      <c r="AC80" s="280">
        <v>0</v>
      </c>
      <c r="AD80" s="294">
        <v>0</v>
      </c>
      <c r="AE80" s="280">
        <v>0</v>
      </c>
      <c r="AF80" s="280">
        <f t="shared" si="33"/>
        <v>0</v>
      </c>
      <c r="AG80" s="280">
        <f t="shared" si="33"/>
        <v>0</v>
      </c>
      <c r="AH80" s="280">
        <f t="shared" si="33"/>
        <v>0</v>
      </c>
      <c r="AI80" s="280">
        <f t="shared" si="33"/>
        <v>0</v>
      </c>
      <c r="AJ80" s="280">
        <f t="shared" si="33"/>
        <v>0</v>
      </c>
      <c r="AK80" s="280">
        <f t="shared" si="33"/>
        <v>0</v>
      </c>
      <c r="AL80" s="280">
        <f t="shared" si="33"/>
        <v>0</v>
      </c>
    </row>
    <row r="81" spans="1:42" s="160" customFormat="1" ht="51" x14ac:dyDescent="0.2">
      <c r="A81" s="436" t="s">
        <v>210</v>
      </c>
      <c r="B81" s="155" t="s">
        <v>211</v>
      </c>
      <c r="C81" s="277" t="s">
        <v>98</v>
      </c>
      <c r="D81" s="294">
        <v>0</v>
      </c>
      <c r="E81" s="280">
        <v>0</v>
      </c>
      <c r="F81" s="294">
        <v>0</v>
      </c>
      <c r="G81" s="280">
        <v>0</v>
      </c>
      <c r="H81" s="294">
        <v>0</v>
      </c>
      <c r="I81" s="280">
        <v>0</v>
      </c>
      <c r="J81" s="294">
        <v>0</v>
      </c>
      <c r="K81" s="280">
        <v>0</v>
      </c>
      <c r="L81" s="294">
        <v>0</v>
      </c>
      <c r="M81" s="280">
        <v>0</v>
      </c>
      <c r="N81" s="294">
        <v>0</v>
      </c>
      <c r="O81" s="280">
        <v>0</v>
      </c>
      <c r="P81" s="294">
        <v>0</v>
      </c>
      <c r="Q81" s="280">
        <v>0</v>
      </c>
      <c r="R81" s="280">
        <v>0</v>
      </c>
      <c r="S81" s="294">
        <v>0</v>
      </c>
      <c r="T81" s="280">
        <v>0</v>
      </c>
      <c r="U81" s="294">
        <v>0</v>
      </c>
      <c r="V81" s="280">
        <v>0</v>
      </c>
      <c r="W81" s="294">
        <v>0</v>
      </c>
      <c r="X81" s="280">
        <v>0</v>
      </c>
      <c r="Y81" s="280">
        <v>0</v>
      </c>
      <c r="Z81" s="294">
        <v>0</v>
      </c>
      <c r="AA81" s="280">
        <v>0</v>
      </c>
      <c r="AB81" s="294">
        <v>0</v>
      </c>
      <c r="AC81" s="280">
        <v>0</v>
      </c>
      <c r="AD81" s="294">
        <v>0</v>
      </c>
      <c r="AE81" s="280">
        <v>0</v>
      </c>
      <c r="AF81" s="280">
        <f t="shared" si="33"/>
        <v>0</v>
      </c>
      <c r="AG81" s="280">
        <f t="shared" si="33"/>
        <v>0</v>
      </c>
      <c r="AH81" s="280">
        <f t="shared" si="33"/>
        <v>0</v>
      </c>
      <c r="AI81" s="280">
        <f t="shared" si="33"/>
        <v>0</v>
      </c>
      <c r="AJ81" s="280">
        <f t="shared" si="33"/>
        <v>0</v>
      </c>
      <c r="AK81" s="280">
        <f t="shared" si="33"/>
        <v>0</v>
      </c>
      <c r="AL81" s="280">
        <f t="shared" si="33"/>
        <v>0</v>
      </c>
    </row>
    <row r="82" spans="1:42" s="160" customFormat="1" ht="38.25" x14ac:dyDescent="0.2">
      <c r="A82" s="436" t="s">
        <v>212</v>
      </c>
      <c r="B82" s="155" t="s">
        <v>213</v>
      </c>
      <c r="C82" s="277" t="s">
        <v>98</v>
      </c>
      <c r="D82" s="294">
        <v>0</v>
      </c>
      <c r="E82" s="280">
        <v>0</v>
      </c>
      <c r="F82" s="294">
        <v>0</v>
      </c>
      <c r="G82" s="280">
        <v>0</v>
      </c>
      <c r="H82" s="294">
        <v>0</v>
      </c>
      <c r="I82" s="280">
        <v>0</v>
      </c>
      <c r="J82" s="294">
        <v>0</v>
      </c>
      <c r="K82" s="280">
        <v>0</v>
      </c>
      <c r="L82" s="294">
        <v>0</v>
      </c>
      <c r="M82" s="280">
        <v>0</v>
      </c>
      <c r="N82" s="294">
        <v>0</v>
      </c>
      <c r="O82" s="280">
        <v>0</v>
      </c>
      <c r="P82" s="294">
        <v>0</v>
      </c>
      <c r="Q82" s="280">
        <v>0</v>
      </c>
      <c r="R82" s="280">
        <v>0</v>
      </c>
      <c r="S82" s="294">
        <v>0</v>
      </c>
      <c r="T82" s="280">
        <v>0</v>
      </c>
      <c r="U82" s="294">
        <v>0</v>
      </c>
      <c r="V82" s="280">
        <v>0</v>
      </c>
      <c r="W82" s="294">
        <v>0</v>
      </c>
      <c r="X82" s="280">
        <v>0</v>
      </c>
      <c r="Y82" s="280">
        <v>0</v>
      </c>
      <c r="Z82" s="294">
        <v>0</v>
      </c>
      <c r="AA82" s="280">
        <v>0</v>
      </c>
      <c r="AB82" s="294">
        <v>0</v>
      </c>
      <c r="AC82" s="280">
        <v>0</v>
      </c>
      <c r="AD82" s="294">
        <v>0</v>
      </c>
      <c r="AE82" s="280">
        <v>0</v>
      </c>
      <c r="AF82" s="280">
        <f t="shared" si="33"/>
        <v>0</v>
      </c>
      <c r="AG82" s="280">
        <f t="shared" si="33"/>
        <v>0</v>
      </c>
      <c r="AH82" s="280">
        <f t="shared" si="33"/>
        <v>0</v>
      </c>
      <c r="AI82" s="280">
        <f t="shared" si="33"/>
        <v>0</v>
      </c>
      <c r="AJ82" s="280">
        <f t="shared" si="33"/>
        <v>0</v>
      </c>
      <c r="AK82" s="280">
        <f t="shared" si="33"/>
        <v>0</v>
      </c>
      <c r="AL82" s="280">
        <f t="shared" si="33"/>
        <v>0</v>
      </c>
    </row>
    <row r="83" spans="1:42" s="160" customFormat="1" ht="51" x14ac:dyDescent="0.2">
      <c r="A83" s="436" t="s">
        <v>214</v>
      </c>
      <c r="B83" s="155" t="s">
        <v>215</v>
      </c>
      <c r="C83" s="277" t="s">
        <v>98</v>
      </c>
      <c r="D83" s="294">
        <v>0</v>
      </c>
      <c r="E83" s="280">
        <v>0</v>
      </c>
      <c r="F83" s="294">
        <v>0</v>
      </c>
      <c r="G83" s="280">
        <v>0</v>
      </c>
      <c r="H83" s="294">
        <v>0</v>
      </c>
      <c r="I83" s="280">
        <v>0</v>
      </c>
      <c r="J83" s="294">
        <v>0</v>
      </c>
      <c r="K83" s="280">
        <v>0</v>
      </c>
      <c r="L83" s="294">
        <v>0</v>
      </c>
      <c r="M83" s="280">
        <v>0</v>
      </c>
      <c r="N83" s="294">
        <v>0</v>
      </c>
      <c r="O83" s="280">
        <v>0</v>
      </c>
      <c r="P83" s="294">
        <v>0</v>
      </c>
      <c r="Q83" s="280">
        <v>0</v>
      </c>
      <c r="R83" s="280">
        <v>0</v>
      </c>
      <c r="S83" s="294">
        <v>0</v>
      </c>
      <c r="T83" s="280">
        <v>0</v>
      </c>
      <c r="U83" s="294">
        <v>0</v>
      </c>
      <c r="V83" s="280">
        <v>0</v>
      </c>
      <c r="W83" s="294">
        <v>0</v>
      </c>
      <c r="X83" s="280">
        <v>0</v>
      </c>
      <c r="Y83" s="280">
        <v>0</v>
      </c>
      <c r="Z83" s="294">
        <v>0</v>
      </c>
      <c r="AA83" s="280">
        <v>0</v>
      </c>
      <c r="AB83" s="294">
        <v>0</v>
      </c>
      <c r="AC83" s="280">
        <v>0</v>
      </c>
      <c r="AD83" s="294">
        <v>0</v>
      </c>
      <c r="AE83" s="280">
        <v>0</v>
      </c>
      <c r="AF83" s="280">
        <f t="shared" si="33"/>
        <v>0</v>
      </c>
      <c r="AG83" s="280">
        <f t="shared" si="33"/>
        <v>0</v>
      </c>
      <c r="AH83" s="280">
        <f t="shared" si="33"/>
        <v>0</v>
      </c>
      <c r="AI83" s="280">
        <f t="shared" si="33"/>
        <v>0</v>
      </c>
      <c r="AJ83" s="280">
        <f t="shared" si="33"/>
        <v>0</v>
      </c>
      <c r="AK83" s="280">
        <f t="shared" si="33"/>
        <v>0</v>
      </c>
      <c r="AL83" s="280">
        <f t="shared" si="33"/>
        <v>0</v>
      </c>
    </row>
    <row r="84" spans="1:42" s="183" customFormat="1" ht="51" x14ac:dyDescent="0.2">
      <c r="A84" s="226" t="s">
        <v>216</v>
      </c>
      <c r="B84" s="156" t="s">
        <v>217</v>
      </c>
      <c r="C84" s="276" t="s">
        <v>98</v>
      </c>
      <c r="D84" s="269">
        <f t="shared" ref="D84:AL84" si="34">D85+D90</f>
        <v>0</v>
      </c>
      <c r="E84" s="269">
        <f t="shared" si="34"/>
        <v>0</v>
      </c>
      <c r="F84" s="269">
        <f t="shared" si="34"/>
        <v>0</v>
      </c>
      <c r="G84" s="269">
        <f t="shared" si="34"/>
        <v>0</v>
      </c>
      <c r="H84" s="269">
        <f t="shared" si="34"/>
        <v>0</v>
      </c>
      <c r="I84" s="269">
        <f t="shared" si="34"/>
        <v>0</v>
      </c>
      <c r="J84" s="269">
        <f t="shared" si="34"/>
        <v>0</v>
      </c>
      <c r="K84" s="269">
        <f t="shared" si="34"/>
        <v>0</v>
      </c>
      <c r="L84" s="269">
        <f t="shared" si="34"/>
        <v>0</v>
      </c>
      <c r="M84" s="269">
        <f t="shared" si="34"/>
        <v>0</v>
      </c>
      <c r="N84" s="269">
        <f t="shared" si="34"/>
        <v>0</v>
      </c>
      <c r="O84" s="269">
        <f t="shared" si="34"/>
        <v>0</v>
      </c>
      <c r="P84" s="269">
        <f t="shared" si="34"/>
        <v>0</v>
      </c>
      <c r="Q84" s="269">
        <f t="shared" si="34"/>
        <v>0</v>
      </c>
      <c r="R84" s="269">
        <f t="shared" si="34"/>
        <v>0</v>
      </c>
      <c r="S84" s="269">
        <f t="shared" si="34"/>
        <v>0</v>
      </c>
      <c r="T84" s="269">
        <f t="shared" si="34"/>
        <v>0</v>
      </c>
      <c r="U84" s="269">
        <f t="shared" si="34"/>
        <v>0</v>
      </c>
      <c r="V84" s="269">
        <f t="shared" si="34"/>
        <v>0</v>
      </c>
      <c r="W84" s="269">
        <f t="shared" si="34"/>
        <v>0</v>
      </c>
      <c r="X84" s="269">
        <f t="shared" si="34"/>
        <v>0</v>
      </c>
      <c r="Y84" s="269">
        <f t="shared" si="34"/>
        <v>0</v>
      </c>
      <c r="Z84" s="269">
        <f t="shared" si="34"/>
        <v>0</v>
      </c>
      <c r="AA84" s="269">
        <f t="shared" si="34"/>
        <v>0</v>
      </c>
      <c r="AB84" s="269">
        <f t="shared" si="34"/>
        <v>0</v>
      </c>
      <c r="AC84" s="269">
        <f t="shared" si="34"/>
        <v>0</v>
      </c>
      <c r="AD84" s="269">
        <f t="shared" si="34"/>
        <v>0</v>
      </c>
      <c r="AE84" s="269">
        <f t="shared" si="34"/>
        <v>0</v>
      </c>
      <c r="AF84" s="269">
        <f t="shared" si="34"/>
        <v>0</v>
      </c>
      <c r="AG84" s="269">
        <f t="shared" si="34"/>
        <v>0</v>
      </c>
      <c r="AH84" s="269">
        <f t="shared" si="34"/>
        <v>0</v>
      </c>
      <c r="AI84" s="269">
        <f t="shared" si="34"/>
        <v>0</v>
      </c>
      <c r="AJ84" s="269">
        <f t="shared" si="34"/>
        <v>0</v>
      </c>
      <c r="AK84" s="269">
        <f t="shared" si="34"/>
        <v>0</v>
      </c>
      <c r="AL84" s="269">
        <f t="shared" si="34"/>
        <v>0</v>
      </c>
    </row>
    <row r="85" spans="1:42" s="317" customFormat="1" ht="25.5" x14ac:dyDescent="0.2">
      <c r="A85" s="275" t="s">
        <v>218</v>
      </c>
      <c r="B85" s="156" t="s">
        <v>219</v>
      </c>
      <c r="C85" s="265" t="s">
        <v>98</v>
      </c>
      <c r="D85" s="269">
        <f t="shared" ref="D85:AL85" si="35">SUM(D86:D89)</f>
        <v>0</v>
      </c>
      <c r="E85" s="269">
        <f t="shared" si="35"/>
        <v>0</v>
      </c>
      <c r="F85" s="269">
        <f t="shared" si="35"/>
        <v>0</v>
      </c>
      <c r="G85" s="269">
        <f t="shared" si="35"/>
        <v>0</v>
      </c>
      <c r="H85" s="269">
        <f t="shared" si="35"/>
        <v>0</v>
      </c>
      <c r="I85" s="269">
        <f t="shared" si="35"/>
        <v>0</v>
      </c>
      <c r="J85" s="269">
        <f t="shared" si="35"/>
        <v>0</v>
      </c>
      <c r="K85" s="269">
        <f t="shared" si="35"/>
        <v>0</v>
      </c>
      <c r="L85" s="269">
        <f t="shared" si="35"/>
        <v>0</v>
      </c>
      <c r="M85" s="269">
        <f t="shared" si="35"/>
        <v>0</v>
      </c>
      <c r="N85" s="269">
        <f t="shared" si="35"/>
        <v>0</v>
      </c>
      <c r="O85" s="269">
        <f t="shared" si="35"/>
        <v>0</v>
      </c>
      <c r="P85" s="269">
        <f t="shared" si="35"/>
        <v>0</v>
      </c>
      <c r="Q85" s="269">
        <f t="shared" si="35"/>
        <v>0</v>
      </c>
      <c r="R85" s="269">
        <f t="shared" si="35"/>
        <v>0</v>
      </c>
      <c r="S85" s="269">
        <f t="shared" si="35"/>
        <v>0</v>
      </c>
      <c r="T85" s="269">
        <f t="shared" si="35"/>
        <v>0</v>
      </c>
      <c r="U85" s="269">
        <f t="shared" si="35"/>
        <v>0</v>
      </c>
      <c r="V85" s="269">
        <f t="shared" si="35"/>
        <v>0</v>
      </c>
      <c r="W85" s="269">
        <f t="shared" si="35"/>
        <v>0</v>
      </c>
      <c r="X85" s="269">
        <f t="shared" si="35"/>
        <v>0</v>
      </c>
      <c r="Y85" s="269">
        <f t="shared" si="35"/>
        <v>0</v>
      </c>
      <c r="Z85" s="269">
        <f t="shared" si="35"/>
        <v>0</v>
      </c>
      <c r="AA85" s="269">
        <f t="shared" si="35"/>
        <v>0</v>
      </c>
      <c r="AB85" s="269">
        <f t="shared" si="35"/>
        <v>0</v>
      </c>
      <c r="AC85" s="269">
        <f t="shared" si="35"/>
        <v>0</v>
      </c>
      <c r="AD85" s="269">
        <f t="shared" si="35"/>
        <v>0</v>
      </c>
      <c r="AE85" s="269">
        <f t="shared" si="35"/>
        <v>0</v>
      </c>
      <c r="AF85" s="269">
        <f t="shared" si="35"/>
        <v>0</v>
      </c>
      <c r="AG85" s="269">
        <f t="shared" si="35"/>
        <v>0</v>
      </c>
      <c r="AH85" s="269">
        <f t="shared" si="35"/>
        <v>0</v>
      </c>
      <c r="AI85" s="269">
        <f t="shared" si="35"/>
        <v>0</v>
      </c>
      <c r="AJ85" s="269">
        <f t="shared" si="35"/>
        <v>0</v>
      </c>
      <c r="AK85" s="269">
        <f t="shared" si="35"/>
        <v>0</v>
      </c>
      <c r="AL85" s="269">
        <f t="shared" si="35"/>
        <v>0</v>
      </c>
    </row>
    <row r="86" spans="1:42" s="183" customFormat="1" ht="15.75" customHeight="1" x14ac:dyDescent="0.2">
      <c r="A86" s="363" t="s">
        <v>218</v>
      </c>
      <c r="B86" s="186" t="s">
        <v>220</v>
      </c>
      <c r="C86" s="365" t="s">
        <v>221</v>
      </c>
      <c r="D86" s="294">
        <v>0</v>
      </c>
      <c r="E86" s="280">
        <v>0</v>
      </c>
      <c r="F86" s="294">
        <v>0</v>
      </c>
      <c r="G86" s="280">
        <v>0</v>
      </c>
      <c r="H86" s="294">
        <v>0</v>
      </c>
      <c r="I86" s="280">
        <v>0</v>
      </c>
      <c r="J86" s="294">
        <v>0</v>
      </c>
      <c r="K86" s="280">
        <v>0</v>
      </c>
      <c r="L86" s="294">
        <v>0</v>
      </c>
      <c r="M86" s="280">
        <v>0</v>
      </c>
      <c r="N86" s="294">
        <v>0</v>
      </c>
      <c r="O86" s="280">
        <v>0</v>
      </c>
      <c r="P86" s="294">
        <v>0</v>
      </c>
      <c r="Q86" s="280">
        <v>0</v>
      </c>
      <c r="R86" s="280">
        <v>0</v>
      </c>
      <c r="S86" s="294">
        <v>0</v>
      </c>
      <c r="T86" s="280">
        <v>0</v>
      </c>
      <c r="U86" s="294">
        <v>0</v>
      </c>
      <c r="V86" s="280">
        <v>0</v>
      </c>
      <c r="W86" s="294">
        <v>0</v>
      </c>
      <c r="X86" s="280">
        <v>0</v>
      </c>
      <c r="Y86" s="280">
        <v>0</v>
      </c>
      <c r="Z86" s="294">
        <v>0</v>
      </c>
      <c r="AA86" s="280">
        <v>0</v>
      </c>
      <c r="AB86" s="294">
        <v>0</v>
      </c>
      <c r="AC86" s="280">
        <v>0</v>
      </c>
      <c r="AD86" s="294">
        <v>0</v>
      </c>
      <c r="AE86" s="280">
        <v>0</v>
      </c>
      <c r="AF86" s="280">
        <f t="shared" ref="AF86:AL93" si="36">D86+K86+R86+Y86</f>
        <v>0</v>
      </c>
      <c r="AG86" s="280">
        <f t="shared" si="36"/>
        <v>0</v>
      </c>
      <c r="AH86" s="280">
        <f t="shared" si="36"/>
        <v>0</v>
      </c>
      <c r="AI86" s="280">
        <f t="shared" si="36"/>
        <v>0</v>
      </c>
      <c r="AJ86" s="280">
        <f t="shared" si="36"/>
        <v>0</v>
      </c>
      <c r="AK86" s="280">
        <f t="shared" si="36"/>
        <v>0</v>
      </c>
      <c r="AL86" s="280">
        <f t="shared" si="36"/>
        <v>0</v>
      </c>
    </row>
    <row r="87" spans="1:42" s="183" customFormat="1" ht="25.5" hidden="1" x14ac:dyDescent="0.2">
      <c r="A87" s="363" t="s">
        <v>218</v>
      </c>
      <c r="B87" s="186" t="s">
        <v>222</v>
      </c>
      <c r="C87" s="365" t="s">
        <v>223</v>
      </c>
      <c r="D87" s="294"/>
      <c r="E87" s="280"/>
      <c r="F87" s="294"/>
      <c r="G87" s="280"/>
      <c r="H87" s="294"/>
      <c r="I87" s="280"/>
      <c r="J87" s="294"/>
      <c r="K87" s="280"/>
      <c r="L87" s="294"/>
      <c r="M87" s="280"/>
      <c r="N87" s="294"/>
      <c r="O87" s="280"/>
      <c r="P87" s="294"/>
      <c r="Q87" s="280"/>
      <c r="R87" s="280"/>
      <c r="S87" s="294"/>
      <c r="T87" s="280"/>
      <c r="U87" s="294"/>
      <c r="V87" s="280"/>
      <c r="W87" s="294"/>
      <c r="X87" s="280"/>
      <c r="Y87" s="280"/>
      <c r="Z87" s="294"/>
      <c r="AA87" s="280"/>
      <c r="AB87" s="294"/>
      <c r="AC87" s="280"/>
      <c r="AD87" s="294"/>
      <c r="AE87" s="280"/>
      <c r="AF87" s="280">
        <f t="shared" si="36"/>
        <v>0</v>
      </c>
      <c r="AG87" s="280">
        <f t="shared" si="36"/>
        <v>0</v>
      </c>
      <c r="AH87" s="280">
        <f t="shared" si="36"/>
        <v>0</v>
      </c>
      <c r="AI87" s="280">
        <f t="shared" si="36"/>
        <v>0</v>
      </c>
      <c r="AJ87" s="280">
        <f t="shared" si="36"/>
        <v>0</v>
      </c>
      <c r="AK87" s="280">
        <f t="shared" si="36"/>
        <v>0</v>
      </c>
      <c r="AL87" s="280">
        <f t="shared" si="36"/>
        <v>0</v>
      </c>
    </row>
    <row r="88" spans="1:42" s="183" customFormat="1" ht="25.5" x14ac:dyDescent="0.2">
      <c r="A88" s="363" t="s">
        <v>218</v>
      </c>
      <c r="B88" s="186" t="s">
        <v>224</v>
      </c>
      <c r="C88" s="365" t="s">
        <v>225</v>
      </c>
      <c r="D88" s="294">
        <v>0</v>
      </c>
      <c r="E88" s="280">
        <v>0</v>
      </c>
      <c r="F88" s="294">
        <v>0</v>
      </c>
      <c r="G88" s="280">
        <v>0</v>
      </c>
      <c r="H88" s="294">
        <v>0</v>
      </c>
      <c r="I88" s="280">
        <v>0</v>
      </c>
      <c r="J88" s="294">
        <v>0</v>
      </c>
      <c r="K88" s="280">
        <v>0</v>
      </c>
      <c r="L88" s="294">
        <v>0</v>
      </c>
      <c r="M88" s="280">
        <v>0</v>
      </c>
      <c r="N88" s="294">
        <v>0</v>
      </c>
      <c r="O88" s="280">
        <v>0</v>
      </c>
      <c r="P88" s="294">
        <v>0</v>
      </c>
      <c r="Q88" s="280">
        <v>0</v>
      </c>
      <c r="R88" s="280">
        <v>0</v>
      </c>
      <c r="S88" s="294">
        <v>0</v>
      </c>
      <c r="T88" s="280">
        <v>0</v>
      </c>
      <c r="U88" s="294">
        <v>0</v>
      </c>
      <c r="V88" s="280">
        <v>0</v>
      </c>
      <c r="W88" s="294">
        <v>0</v>
      </c>
      <c r="X88" s="280">
        <v>0</v>
      </c>
      <c r="Y88" s="280">
        <v>0</v>
      </c>
      <c r="Z88" s="294">
        <v>0</v>
      </c>
      <c r="AA88" s="280">
        <v>0</v>
      </c>
      <c r="AB88" s="294">
        <v>0</v>
      </c>
      <c r="AC88" s="280">
        <v>0</v>
      </c>
      <c r="AD88" s="294">
        <v>0</v>
      </c>
      <c r="AE88" s="280">
        <v>0</v>
      </c>
      <c r="AF88" s="280">
        <f t="shared" si="36"/>
        <v>0</v>
      </c>
      <c r="AG88" s="280">
        <f t="shared" si="36"/>
        <v>0</v>
      </c>
      <c r="AH88" s="280">
        <f t="shared" si="36"/>
        <v>0</v>
      </c>
      <c r="AI88" s="280">
        <f t="shared" si="36"/>
        <v>0</v>
      </c>
      <c r="AJ88" s="280">
        <f t="shared" si="36"/>
        <v>0</v>
      </c>
      <c r="AK88" s="280">
        <f t="shared" si="36"/>
        <v>0</v>
      </c>
      <c r="AL88" s="280">
        <f t="shared" si="36"/>
        <v>0</v>
      </c>
    </row>
    <row r="89" spans="1:42" s="183" customFormat="1" ht="25.5" x14ac:dyDescent="0.2">
      <c r="A89" s="363" t="s">
        <v>218</v>
      </c>
      <c r="B89" s="216" t="s">
        <v>226</v>
      </c>
      <c r="C89" s="365" t="s">
        <v>227</v>
      </c>
      <c r="D89" s="294">
        <v>0</v>
      </c>
      <c r="E89" s="280">
        <v>0</v>
      </c>
      <c r="F89" s="294">
        <v>0</v>
      </c>
      <c r="G89" s="280">
        <v>0</v>
      </c>
      <c r="H89" s="294">
        <v>0</v>
      </c>
      <c r="I89" s="280">
        <v>0</v>
      </c>
      <c r="J89" s="294">
        <v>0</v>
      </c>
      <c r="K89" s="280">
        <v>0</v>
      </c>
      <c r="L89" s="294">
        <v>0</v>
      </c>
      <c r="M89" s="280">
        <v>0</v>
      </c>
      <c r="N89" s="294">
        <v>0</v>
      </c>
      <c r="O89" s="280">
        <v>0</v>
      </c>
      <c r="P89" s="294">
        <v>0</v>
      </c>
      <c r="Q89" s="280">
        <v>0</v>
      </c>
      <c r="R89" s="280">
        <v>0</v>
      </c>
      <c r="S89" s="294">
        <v>0</v>
      </c>
      <c r="T89" s="280">
        <v>0</v>
      </c>
      <c r="U89" s="294">
        <v>0</v>
      </c>
      <c r="V89" s="280">
        <v>0</v>
      </c>
      <c r="W89" s="294">
        <v>0</v>
      </c>
      <c r="X89" s="280">
        <v>0</v>
      </c>
      <c r="Y89" s="280">
        <v>0</v>
      </c>
      <c r="Z89" s="294">
        <v>0</v>
      </c>
      <c r="AA89" s="280">
        <v>0</v>
      </c>
      <c r="AB89" s="294">
        <v>0</v>
      </c>
      <c r="AC89" s="280">
        <v>0</v>
      </c>
      <c r="AD89" s="294">
        <v>0</v>
      </c>
      <c r="AE89" s="280">
        <v>0</v>
      </c>
      <c r="AF89" s="280">
        <f t="shared" si="36"/>
        <v>0</v>
      </c>
      <c r="AG89" s="280">
        <f t="shared" si="36"/>
        <v>0</v>
      </c>
      <c r="AH89" s="280">
        <f t="shared" si="36"/>
        <v>0</v>
      </c>
      <c r="AI89" s="280">
        <f t="shared" si="36"/>
        <v>0</v>
      </c>
      <c r="AJ89" s="280">
        <f t="shared" si="36"/>
        <v>0</v>
      </c>
      <c r="AK89" s="280">
        <f t="shared" si="36"/>
        <v>0</v>
      </c>
      <c r="AL89" s="280">
        <f t="shared" si="36"/>
        <v>0</v>
      </c>
    </row>
    <row r="90" spans="1:42" s="160" customFormat="1" ht="38.25" x14ac:dyDescent="0.2">
      <c r="A90" s="436" t="s">
        <v>228</v>
      </c>
      <c r="B90" s="155" t="s">
        <v>229</v>
      </c>
      <c r="C90" s="282" t="s">
        <v>98</v>
      </c>
      <c r="D90" s="294">
        <v>0</v>
      </c>
      <c r="E90" s="280">
        <v>0</v>
      </c>
      <c r="F90" s="294">
        <v>0</v>
      </c>
      <c r="G90" s="280">
        <v>0</v>
      </c>
      <c r="H90" s="294">
        <v>0</v>
      </c>
      <c r="I90" s="280">
        <v>0</v>
      </c>
      <c r="J90" s="294">
        <v>0</v>
      </c>
      <c r="K90" s="280">
        <v>0</v>
      </c>
      <c r="L90" s="294">
        <v>0</v>
      </c>
      <c r="M90" s="280">
        <v>0</v>
      </c>
      <c r="N90" s="294">
        <v>0</v>
      </c>
      <c r="O90" s="280">
        <v>0</v>
      </c>
      <c r="P90" s="294">
        <v>0</v>
      </c>
      <c r="Q90" s="280">
        <v>0</v>
      </c>
      <c r="R90" s="280">
        <v>0</v>
      </c>
      <c r="S90" s="294">
        <v>0</v>
      </c>
      <c r="T90" s="280">
        <v>0</v>
      </c>
      <c r="U90" s="294">
        <v>0</v>
      </c>
      <c r="V90" s="280">
        <v>0</v>
      </c>
      <c r="W90" s="294">
        <v>0</v>
      </c>
      <c r="X90" s="280">
        <v>0</v>
      </c>
      <c r="Y90" s="280">
        <v>0</v>
      </c>
      <c r="Z90" s="294">
        <v>0</v>
      </c>
      <c r="AA90" s="280">
        <v>0</v>
      </c>
      <c r="AB90" s="294">
        <v>0</v>
      </c>
      <c r="AC90" s="280">
        <v>0</v>
      </c>
      <c r="AD90" s="294">
        <v>0</v>
      </c>
      <c r="AE90" s="280">
        <v>0</v>
      </c>
      <c r="AF90" s="280">
        <f t="shared" si="36"/>
        <v>0</v>
      </c>
      <c r="AG90" s="280">
        <f t="shared" si="36"/>
        <v>0</v>
      </c>
      <c r="AH90" s="280">
        <f t="shared" si="36"/>
        <v>0</v>
      </c>
      <c r="AI90" s="280">
        <f t="shared" si="36"/>
        <v>0</v>
      </c>
      <c r="AJ90" s="280">
        <f t="shared" si="36"/>
        <v>0</v>
      </c>
      <c r="AK90" s="280">
        <f t="shared" si="36"/>
        <v>0</v>
      </c>
      <c r="AL90" s="280">
        <f t="shared" si="36"/>
        <v>0</v>
      </c>
    </row>
    <row r="91" spans="1:42" s="168" customFormat="1" ht="89.25" x14ac:dyDescent="0.2">
      <c r="A91" s="283" t="s">
        <v>230</v>
      </c>
      <c r="B91" s="162" t="s">
        <v>231</v>
      </c>
      <c r="C91" s="285" t="s">
        <v>98</v>
      </c>
      <c r="D91" s="376">
        <v>0</v>
      </c>
      <c r="E91" s="288">
        <v>0</v>
      </c>
      <c r="F91" s="376">
        <v>0</v>
      </c>
      <c r="G91" s="288">
        <v>0</v>
      </c>
      <c r="H91" s="376">
        <v>0</v>
      </c>
      <c r="I91" s="288">
        <v>0</v>
      </c>
      <c r="J91" s="376">
        <v>0</v>
      </c>
      <c r="K91" s="288">
        <v>0</v>
      </c>
      <c r="L91" s="376">
        <v>0</v>
      </c>
      <c r="M91" s="288">
        <v>0</v>
      </c>
      <c r="N91" s="376">
        <v>0</v>
      </c>
      <c r="O91" s="288">
        <v>0</v>
      </c>
      <c r="P91" s="376">
        <v>0</v>
      </c>
      <c r="Q91" s="288">
        <v>0</v>
      </c>
      <c r="R91" s="376">
        <v>0</v>
      </c>
      <c r="S91" s="288">
        <v>0</v>
      </c>
      <c r="T91" s="376">
        <v>0</v>
      </c>
      <c r="U91" s="288">
        <v>0</v>
      </c>
      <c r="V91" s="376">
        <v>0</v>
      </c>
      <c r="W91" s="288">
        <v>0</v>
      </c>
      <c r="X91" s="376">
        <v>0</v>
      </c>
      <c r="Y91" s="288">
        <v>0</v>
      </c>
      <c r="Z91" s="376">
        <v>0</v>
      </c>
      <c r="AA91" s="288">
        <v>0</v>
      </c>
      <c r="AB91" s="376">
        <v>0</v>
      </c>
      <c r="AC91" s="288">
        <v>0</v>
      </c>
      <c r="AD91" s="376">
        <v>0</v>
      </c>
      <c r="AE91" s="288">
        <v>0</v>
      </c>
      <c r="AF91" s="288">
        <f t="shared" si="36"/>
        <v>0</v>
      </c>
      <c r="AG91" s="288">
        <f t="shared" si="36"/>
        <v>0</v>
      </c>
      <c r="AH91" s="288">
        <f t="shared" si="36"/>
        <v>0</v>
      </c>
      <c r="AI91" s="288">
        <f t="shared" si="36"/>
        <v>0</v>
      </c>
      <c r="AJ91" s="288">
        <f t="shared" si="36"/>
        <v>0</v>
      </c>
      <c r="AK91" s="288">
        <f t="shared" si="36"/>
        <v>0</v>
      </c>
      <c r="AL91" s="288">
        <f t="shared" si="36"/>
        <v>0</v>
      </c>
    </row>
    <row r="92" spans="1:42" s="160" customFormat="1" ht="51" x14ac:dyDescent="0.2">
      <c r="A92" s="232" t="s">
        <v>232</v>
      </c>
      <c r="B92" s="155" t="s">
        <v>233</v>
      </c>
      <c r="C92" s="282" t="s">
        <v>98</v>
      </c>
      <c r="D92" s="294">
        <v>0</v>
      </c>
      <c r="E92" s="280">
        <v>0</v>
      </c>
      <c r="F92" s="294">
        <v>0</v>
      </c>
      <c r="G92" s="280">
        <v>0</v>
      </c>
      <c r="H92" s="294">
        <v>0</v>
      </c>
      <c r="I92" s="280">
        <v>0</v>
      </c>
      <c r="J92" s="294">
        <v>0</v>
      </c>
      <c r="K92" s="280">
        <v>0</v>
      </c>
      <c r="L92" s="294">
        <v>0</v>
      </c>
      <c r="M92" s="280">
        <v>0</v>
      </c>
      <c r="N92" s="294">
        <v>0</v>
      </c>
      <c r="O92" s="280">
        <v>0</v>
      </c>
      <c r="P92" s="294">
        <v>0</v>
      </c>
      <c r="Q92" s="280">
        <v>0</v>
      </c>
      <c r="R92" s="280">
        <v>0</v>
      </c>
      <c r="S92" s="294">
        <v>0</v>
      </c>
      <c r="T92" s="280">
        <v>0</v>
      </c>
      <c r="U92" s="294">
        <v>0</v>
      </c>
      <c r="V92" s="280">
        <v>0</v>
      </c>
      <c r="W92" s="294">
        <v>0</v>
      </c>
      <c r="X92" s="280">
        <v>0</v>
      </c>
      <c r="Y92" s="280">
        <v>0</v>
      </c>
      <c r="Z92" s="294">
        <v>0</v>
      </c>
      <c r="AA92" s="280">
        <v>0</v>
      </c>
      <c r="AB92" s="294">
        <v>0</v>
      </c>
      <c r="AC92" s="280">
        <v>0</v>
      </c>
      <c r="AD92" s="294">
        <v>0</v>
      </c>
      <c r="AE92" s="280">
        <v>0</v>
      </c>
      <c r="AF92" s="280">
        <f t="shared" si="36"/>
        <v>0</v>
      </c>
      <c r="AG92" s="280">
        <f t="shared" si="36"/>
        <v>0</v>
      </c>
      <c r="AH92" s="280">
        <f t="shared" si="36"/>
        <v>0</v>
      </c>
      <c r="AI92" s="280">
        <f t="shared" si="36"/>
        <v>0</v>
      </c>
      <c r="AJ92" s="280">
        <f t="shared" si="36"/>
        <v>0</v>
      </c>
      <c r="AK92" s="280">
        <f t="shared" si="36"/>
        <v>0</v>
      </c>
      <c r="AL92" s="280">
        <f t="shared" si="36"/>
        <v>0</v>
      </c>
    </row>
    <row r="93" spans="1:42" s="160" customFormat="1" ht="51" x14ac:dyDescent="0.2">
      <c r="A93" s="232" t="s">
        <v>234</v>
      </c>
      <c r="B93" s="155" t="s">
        <v>235</v>
      </c>
      <c r="C93" s="282" t="s">
        <v>98</v>
      </c>
      <c r="D93" s="294">
        <v>0</v>
      </c>
      <c r="E93" s="280">
        <v>0</v>
      </c>
      <c r="F93" s="294">
        <v>0</v>
      </c>
      <c r="G93" s="280">
        <v>0</v>
      </c>
      <c r="H93" s="294">
        <v>0</v>
      </c>
      <c r="I93" s="280">
        <v>0</v>
      </c>
      <c r="J93" s="294">
        <v>0</v>
      </c>
      <c r="K93" s="280">
        <v>0</v>
      </c>
      <c r="L93" s="294">
        <v>0</v>
      </c>
      <c r="M93" s="280">
        <v>0</v>
      </c>
      <c r="N93" s="294">
        <v>0</v>
      </c>
      <c r="O93" s="280">
        <v>0</v>
      </c>
      <c r="P93" s="294">
        <v>0</v>
      </c>
      <c r="Q93" s="280">
        <v>0</v>
      </c>
      <c r="R93" s="280">
        <v>0</v>
      </c>
      <c r="S93" s="294">
        <v>0</v>
      </c>
      <c r="T93" s="280">
        <v>0</v>
      </c>
      <c r="U93" s="294">
        <v>0</v>
      </c>
      <c r="V93" s="280">
        <v>0</v>
      </c>
      <c r="W93" s="294">
        <v>0</v>
      </c>
      <c r="X93" s="280">
        <v>0</v>
      </c>
      <c r="Y93" s="280">
        <v>0</v>
      </c>
      <c r="Z93" s="294">
        <v>0</v>
      </c>
      <c r="AA93" s="280">
        <v>0</v>
      </c>
      <c r="AB93" s="294">
        <v>0</v>
      </c>
      <c r="AC93" s="280">
        <v>0</v>
      </c>
      <c r="AD93" s="294">
        <v>0</v>
      </c>
      <c r="AE93" s="280">
        <v>0</v>
      </c>
      <c r="AF93" s="280">
        <f t="shared" si="36"/>
        <v>0</v>
      </c>
      <c r="AG93" s="280">
        <f t="shared" si="36"/>
        <v>0</v>
      </c>
      <c r="AH93" s="280">
        <f t="shared" si="36"/>
        <v>0</v>
      </c>
      <c r="AI93" s="280">
        <f t="shared" si="36"/>
        <v>0</v>
      </c>
      <c r="AJ93" s="280">
        <f t="shared" si="36"/>
        <v>0</v>
      </c>
      <c r="AK93" s="280">
        <f t="shared" si="36"/>
        <v>0</v>
      </c>
      <c r="AL93" s="280">
        <f t="shared" si="36"/>
        <v>0</v>
      </c>
    </row>
    <row r="94" spans="1:42" s="168" customFormat="1" ht="25.5" x14ac:dyDescent="0.2">
      <c r="A94" s="283" t="s">
        <v>236</v>
      </c>
      <c r="B94" s="162" t="s">
        <v>107</v>
      </c>
      <c r="C94" s="284" t="s">
        <v>98</v>
      </c>
      <c r="D94" s="288">
        <f t="shared" ref="D94:AL94" si="37">SUM(D95:D107)</f>
        <v>0</v>
      </c>
      <c r="E94" s="288">
        <f t="shared" si="37"/>
        <v>0</v>
      </c>
      <c r="F94" s="288">
        <f t="shared" si="37"/>
        <v>0</v>
      </c>
      <c r="G94" s="288">
        <f t="shared" si="37"/>
        <v>0</v>
      </c>
      <c r="H94" s="288">
        <f t="shared" si="37"/>
        <v>0</v>
      </c>
      <c r="I94" s="288">
        <f t="shared" si="37"/>
        <v>0</v>
      </c>
      <c r="J94" s="288">
        <f t="shared" si="37"/>
        <v>0</v>
      </c>
      <c r="K94" s="288">
        <f t="shared" si="37"/>
        <v>0</v>
      </c>
      <c r="L94" s="288">
        <f t="shared" si="37"/>
        <v>0</v>
      </c>
      <c r="M94" s="288">
        <f t="shared" si="37"/>
        <v>0</v>
      </c>
      <c r="N94" s="288">
        <f t="shared" si="37"/>
        <v>0</v>
      </c>
      <c r="O94" s="288">
        <f t="shared" si="37"/>
        <v>0</v>
      </c>
      <c r="P94" s="288">
        <f t="shared" si="37"/>
        <v>0</v>
      </c>
      <c r="Q94" s="288">
        <f t="shared" si="37"/>
        <v>0</v>
      </c>
      <c r="R94" s="288">
        <f t="shared" si="37"/>
        <v>0</v>
      </c>
      <c r="S94" s="288">
        <f t="shared" si="37"/>
        <v>0</v>
      </c>
      <c r="T94" s="288">
        <f t="shared" si="37"/>
        <v>0</v>
      </c>
      <c r="U94" s="288">
        <f t="shared" si="37"/>
        <v>0</v>
      </c>
      <c r="V94" s="288">
        <f t="shared" si="37"/>
        <v>0</v>
      </c>
      <c r="W94" s="288">
        <f t="shared" si="37"/>
        <v>0</v>
      </c>
      <c r="X94" s="288">
        <f t="shared" si="37"/>
        <v>0</v>
      </c>
      <c r="Y94" s="288">
        <f t="shared" si="37"/>
        <v>0</v>
      </c>
      <c r="Z94" s="288">
        <f t="shared" si="37"/>
        <v>0</v>
      </c>
      <c r="AA94" s="288">
        <f t="shared" si="37"/>
        <v>0</v>
      </c>
      <c r="AB94" s="288">
        <f t="shared" si="37"/>
        <v>0</v>
      </c>
      <c r="AC94" s="288">
        <f t="shared" si="37"/>
        <v>0</v>
      </c>
      <c r="AD94" s="288">
        <f t="shared" si="37"/>
        <v>0</v>
      </c>
      <c r="AE94" s="288">
        <f t="shared" si="37"/>
        <v>0</v>
      </c>
      <c r="AF94" s="288">
        <f t="shared" si="37"/>
        <v>0</v>
      </c>
      <c r="AG94" s="288">
        <f t="shared" si="37"/>
        <v>0</v>
      </c>
      <c r="AH94" s="288">
        <f t="shared" si="37"/>
        <v>0</v>
      </c>
      <c r="AI94" s="288">
        <f t="shared" si="37"/>
        <v>0</v>
      </c>
      <c r="AJ94" s="288">
        <f t="shared" si="37"/>
        <v>0</v>
      </c>
      <c r="AK94" s="288">
        <f t="shared" si="37"/>
        <v>0</v>
      </c>
      <c r="AL94" s="288">
        <f t="shared" si="37"/>
        <v>0</v>
      </c>
    </row>
    <row r="95" spans="1:42" s="183" customFormat="1" ht="38.25" hidden="1" x14ac:dyDescent="0.2">
      <c r="A95" s="309" t="s">
        <v>236</v>
      </c>
      <c r="B95" s="186" t="s">
        <v>237</v>
      </c>
      <c r="C95" s="365" t="s">
        <v>238</v>
      </c>
      <c r="D95" s="294"/>
      <c r="E95" s="280"/>
      <c r="F95" s="294"/>
      <c r="G95" s="280"/>
      <c r="H95" s="294"/>
      <c r="I95" s="280"/>
      <c r="J95" s="294"/>
      <c r="K95" s="280"/>
      <c r="L95" s="294"/>
      <c r="M95" s="280"/>
      <c r="N95" s="294"/>
      <c r="O95" s="280"/>
      <c r="P95" s="294"/>
      <c r="Q95" s="280"/>
      <c r="R95" s="280"/>
      <c r="S95" s="294"/>
      <c r="T95" s="280"/>
      <c r="U95" s="294"/>
      <c r="V95" s="280"/>
      <c r="W95" s="294"/>
      <c r="X95" s="280"/>
      <c r="Y95" s="280"/>
      <c r="Z95" s="294"/>
      <c r="AA95" s="280"/>
      <c r="AB95" s="294"/>
      <c r="AC95" s="280"/>
      <c r="AD95" s="294"/>
      <c r="AE95" s="280"/>
      <c r="AF95" s="280">
        <f t="shared" ref="AF95:AF108" si="38">D95+K95+R95+Y95</f>
        <v>0</v>
      </c>
      <c r="AG95" s="280">
        <f t="shared" ref="AG95:AG108" si="39">E95+L95+S95+Z95</f>
        <v>0</v>
      </c>
      <c r="AH95" s="280">
        <f t="shared" ref="AH95:AH108" si="40">F95+M95+T95+AA95</f>
        <v>0</v>
      </c>
      <c r="AI95" s="280">
        <f t="shared" ref="AI95:AI108" si="41">G95+N95+U95+AB95</f>
        <v>0</v>
      </c>
      <c r="AJ95" s="280">
        <f t="shared" ref="AJ95:AJ108" si="42">H95+O95+V95+AC95</f>
        <v>0</v>
      </c>
      <c r="AK95" s="280">
        <f t="shared" ref="AK95:AK108" si="43">I95+P95+W95+AD95</f>
        <v>0</v>
      </c>
      <c r="AL95" s="280">
        <f t="shared" ref="AL95:AL108" si="44">J95+Q95+X95+AE95</f>
        <v>0</v>
      </c>
      <c r="AM95" s="182"/>
      <c r="AN95" s="182"/>
      <c r="AO95" s="182"/>
      <c r="AP95" s="182"/>
    </row>
    <row r="96" spans="1:42" s="183" customFormat="1" ht="38.25" hidden="1" x14ac:dyDescent="0.2">
      <c r="A96" s="309" t="s">
        <v>236</v>
      </c>
      <c r="B96" s="186" t="s">
        <v>239</v>
      </c>
      <c r="C96" s="365" t="s">
        <v>240</v>
      </c>
      <c r="D96" s="294"/>
      <c r="E96" s="280"/>
      <c r="F96" s="294"/>
      <c r="G96" s="280"/>
      <c r="H96" s="294"/>
      <c r="I96" s="280"/>
      <c r="J96" s="294"/>
      <c r="K96" s="280"/>
      <c r="L96" s="294"/>
      <c r="M96" s="280"/>
      <c r="N96" s="294"/>
      <c r="O96" s="280"/>
      <c r="P96" s="294"/>
      <c r="Q96" s="280"/>
      <c r="R96" s="280"/>
      <c r="S96" s="294"/>
      <c r="T96" s="280"/>
      <c r="U96" s="294"/>
      <c r="V96" s="280"/>
      <c r="W96" s="294"/>
      <c r="X96" s="280"/>
      <c r="Y96" s="280"/>
      <c r="Z96" s="294"/>
      <c r="AA96" s="280"/>
      <c r="AB96" s="294"/>
      <c r="AC96" s="280"/>
      <c r="AD96" s="294"/>
      <c r="AE96" s="280"/>
      <c r="AF96" s="280">
        <f t="shared" si="38"/>
        <v>0</v>
      </c>
      <c r="AG96" s="280">
        <f t="shared" si="39"/>
        <v>0</v>
      </c>
      <c r="AH96" s="280">
        <f t="shared" si="40"/>
        <v>0</v>
      </c>
      <c r="AI96" s="280">
        <f t="shared" si="41"/>
        <v>0</v>
      </c>
      <c r="AJ96" s="280">
        <f t="shared" si="42"/>
        <v>0</v>
      </c>
      <c r="AK96" s="280">
        <f t="shared" si="43"/>
        <v>0</v>
      </c>
      <c r="AL96" s="280">
        <f t="shared" si="44"/>
        <v>0</v>
      </c>
      <c r="AM96" s="182"/>
      <c r="AN96" s="182"/>
      <c r="AO96" s="182"/>
      <c r="AP96" s="182"/>
    </row>
    <row r="97" spans="1:42" s="183" customFormat="1" ht="51" hidden="1" x14ac:dyDescent="0.2">
      <c r="A97" s="309" t="s">
        <v>236</v>
      </c>
      <c r="B97" s="186" t="s">
        <v>241</v>
      </c>
      <c r="C97" s="365" t="s">
        <v>242</v>
      </c>
      <c r="D97" s="294"/>
      <c r="E97" s="280"/>
      <c r="F97" s="294"/>
      <c r="G97" s="280"/>
      <c r="H97" s="294"/>
      <c r="I97" s="280"/>
      <c r="J97" s="294"/>
      <c r="K97" s="280"/>
      <c r="L97" s="294"/>
      <c r="M97" s="280"/>
      <c r="N97" s="294"/>
      <c r="O97" s="280"/>
      <c r="P97" s="294"/>
      <c r="Q97" s="280"/>
      <c r="R97" s="280"/>
      <c r="S97" s="294"/>
      <c r="T97" s="280"/>
      <c r="U97" s="294"/>
      <c r="V97" s="280"/>
      <c r="W97" s="294"/>
      <c r="X97" s="280"/>
      <c r="Y97" s="280"/>
      <c r="Z97" s="294"/>
      <c r="AA97" s="280"/>
      <c r="AB97" s="294"/>
      <c r="AC97" s="280"/>
      <c r="AD97" s="294"/>
      <c r="AE97" s="280"/>
      <c r="AF97" s="280">
        <f t="shared" si="38"/>
        <v>0</v>
      </c>
      <c r="AG97" s="280">
        <f t="shared" si="39"/>
        <v>0</v>
      </c>
      <c r="AH97" s="280">
        <f t="shared" si="40"/>
        <v>0</v>
      </c>
      <c r="AI97" s="280">
        <f t="shared" si="41"/>
        <v>0</v>
      </c>
      <c r="AJ97" s="280">
        <f t="shared" si="42"/>
        <v>0</v>
      </c>
      <c r="AK97" s="280">
        <f t="shared" si="43"/>
        <v>0</v>
      </c>
      <c r="AL97" s="280">
        <f t="shared" si="44"/>
        <v>0</v>
      </c>
      <c r="AM97" s="182"/>
      <c r="AN97" s="182"/>
      <c r="AO97" s="182"/>
      <c r="AP97" s="182"/>
    </row>
    <row r="98" spans="1:42" s="183" customFormat="1" ht="63.75" hidden="1" x14ac:dyDescent="0.2">
      <c r="A98" s="309" t="s">
        <v>236</v>
      </c>
      <c r="B98" s="186" t="s">
        <v>243</v>
      </c>
      <c r="C98" s="365" t="s">
        <v>244</v>
      </c>
      <c r="D98" s="294"/>
      <c r="E98" s="280"/>
      <c r="F98" s="294"/>
      <c r="G98" s="280"/>
      <c r="H98" s="294"/>
      <c r="I98" s="280"/>
      <c r="J98" s="294"/>
      <c r="K98" s="280"/>
      <c r="L98" s="294"/>
      <c r="M98" s="280"/>
      <c r="N98" s="294"/>
      <c r="O98" s="280"/>
      <c r="P98" s="294"/>
      <c r="Q98" s="280"/>
      <c r="R98" s="280"/>
      <c r="S98" s="294"/>
      <c r="T98" s="280"/>
      <c r="U98" s="294"/>
      <c r="V98" s="280"/>
      <c r="W98" s="294"/>
      <c r="X98" s="280"/>
      <c r="Y98" s="280"/>
      <c r="Z98" s="294"/>
      <c r="AA98" s="280"/>
      <c r="AB98" s="294"/>
      <c r="AC98" s="280"/>
      <c r="AD98" s="294"/>
      <c r="AE98" s="280"/>
      <c r="AF98" s="280">
        <f t="shared" si="38"/>
        <v>0</v>
      </c>
      <c r="AG98" s="280">
        <f t="shared" si="39"/>
        <v>0</v>
      </c>
      <c r="AH98" s="280">
        <f t="shared" si="40"/>
        <v>0</v>
      </c>
      <c r="AI98" s="280">
        <f t="shared" si="41"/>
        <v>0</v>
      </c>
      <c r="AJ98" s="280">
        <f t="shared" si="42"/>
        <v>0</v>
      </c>
      <c r="AK98" s="280">
        <f t="shared" si="43"/>
        <v>0</v>
      </c>
      <c r="AL98" s="280">
        <f t="shared" si="44"/>
        <v>0</v>
      </c>
      <c r="AM98" s="182"/>
      <c r="AN98" s="182"/>
      <c r="AO98" s="182"/>
      <c r="AP98" s="182"/>
    </row>
    <row r="99" spans="1:42" s="183" customFormat="1" ht="63.75" hidden="1" x14ac:dyDescent="0.2">
      <c r="A99" s="309" t="s">
        <v>236</v>
      </c>
      <c r="B99" s="186" t="s">
        <v>245</v>
      </c>
      <c r="C99" s="365" t="s">
        <v>246</v>
      </c>
      <c r="D99" s="294"/>
      <c r="E99" s="280"/>
      <c r="F99" s="294"/>
      <c r="G99" s="280"/>
      <c r="H99" s="294"/>
      <c r="I99" s="280"/>
      <c r="J99" s="294"/>
      <c r="K99" s="280"/>
      <c r="L99" s="294"/>
      <c r="M99" s="280"/>
      <c r="N99" s="294"/>
      <c r="O99" s="280"/>
      <c r="P99" s="294"/>
      <c r="Q99" s="280"/>
      <c r="R99" s="280"/>
      <c r="S99" s="294"/>
      <c r="T99" s="280"/>
      <c r="U99" s="294"/>
      <c r="V99" s="280"/>
      <c r="W99" s="294"/>
      <c r="X99" s="280"/>
      <c r="Y99" s="280"/>
      <c r="Z99" s="294"/>
      <c r="AA99" s="280"/>
      <c r="AB99" s="294"/>
      <c r="AC99" s="280"/>
      <c r="AD99" s="294"/>
      <c r="AE99" s="280"/>
      <c r="AF99" s="280">
        <f t="shared" si="38"/>
        <v>0</v>
      </c>
      <c r="AG99" s="280">
        <f t="shared" si="39"/>
        <v>0</v>
      </c>
      <c r="AH99" s="280">
        <f t="shared" si="40"/>
        <v>0</v>
      </c>
      <c r="AI99" s="280">
        <f t="shared" si="41"/>
        <v>0</v>
      </c>
      <c r="AJ99" s="280">
        <f t="shared" si="42"/>
        <v>0</v>
      </c>
      <c r="AK99" s="280">
        <f t="shared" si="43"/>
        <v>0</v>
      </c>
      <c r="AL99" s="280">
        <f t="shared" si="44"/>
        <v>0</v>
      </c>
      <c r="AM99" s="182"/>
      <c r="AN99" s="182"/>
      <c r="AO99" s="182"/>
      <c r="AP99" s="182"/>
    </row>
    <row r="100" spans="1:42" s="183" customFormat="1" ht="51" hidden="1" x14ac:dyDescent="0.2">
      <c r="A100" s="309" t="s">
        <v>236</v>
      </c>
      <c r="B100" s="186" t="s">
        <v>247</v>
      </c>
      <c r="C100" s="365" t="s">
        <v>248</v>
      </c>
      <c r="D100" s="294"/>
      <c r="E100" s="280"/>
      <c r="F100" s="294"/>
      <c r="G100" s="280"/>
      <c r="H100" s="294"/>
      <c r="I100" s="280"/>
      <c r="J100" s="294"/>
      <c r="K100" s="280"/>
      <c r="L100" s="294"/>
      <c r="M100" s="280"/>
      <c r="N100" s="294"/>
      <c r="O100" s="280"/>
      <c r="P100" s="294"/>
      <c r="Q100" s="280"/>
      <c r="R100" s="280"/>
      <c r="S100" s="294"/>
      <c r="T100" s="280"/>
      <c r="U100" s="294"/>
      <c r="V100" s="280"/>
      <c r="W100" s="294"/>
      <c r="X100" s="280"/>
      <c r="Y100" s="280"/>
      <c r="Z100" s="294"/>
      <c r="AA100" s="280"/>
      <c r="AB100" s="294"/>
      <c r="AC100" s="280"/>
      <c r="AD100" s="294"/>
      <c r="AE100" s="280"/>
      <c r="AF100" s="280">
        <f t="shared" si="38"/>
        <v>0</v>
      </c>
      <c r="AG100" s="280">
        <f t="shared" si="39"/>
        <v>0</v>
      </c>
      <c r="AH100" s="280">
        <f t="shared" si="40"/>
        <v>0</v>
      </c>
      <c r="AI100" s="280">
        <f t="shared" si="41"/>
        <v>0</v>
      </c>
      <c r="AJ100" s="280">
        <f t="shared" si="42"/>
        <v>0</v>
      </c>
      <c r="AK100" s="280">
        <f t="shared" si="43"/>
        <v>0</v>
      </c>
      <c r="AL100" s="280">
        <f t="shared" si="44"/>
        <v>0</v>
      </c>
      <c r="AM100" s="182"/>
      <c r="AN100" s="182"/>
      <c r="AO100" s="182"/>
      <c r="AP100" s="182"/>
    </row>
    <row r="101" spans="1:42" s="183" customFormat="1" ht="63.75" hidden="1" x14ac:dyDescent="0.2">
      <c r="A101" s="309" t="s">
        <v>236</v>
      </c>
      <c r="B101" s="186" t="s">
        <v>249</v>
      </c>
      <c r="C101" s="365" t="s">
        <v>250</v>
      </c>
      <c r="D101" s="294"/>
      <c r="E101" s="280"/>
      <c r="F101" s="294"/>
      <c r="G101" s="280"/>
      <c r="H101" s="294"/>
      <c r="I101" s="280"/>
      <c r="J101" s="294"/>
      <c r="K101" s="280"/>
      <c r="L101" s="294"/>
      <c r="M101" s="280"/>
      <c r="N101" s="294"/>
      <c r="O101" s="280"/>
      <c r="P101" s="294"/>
      <c r="Q101" s="280"/>
      <c r="R101" s="280"/>
      <c r="S101" s="294"/>
      <c r="T101" s="280"/>
      <c r="U101" s="294"/>
      <c r="V101" s="280"/>
      <c r="W101" s="294"/>
      <c r="X101" s="280"/>
      <c r="Y101" s="280"/>
      <c r="Z101" s="294"/>
      <c r="AA101" s="280"/>
      <c r="AB101" s="294"/>
      <c r="AC101" s="280"/>
      <c r="AD101" s="294"/>
      <c r="AE101" s="280"/>
      <c r="AF101" s="280">
        <f t="shared" si="38"/>
        <v>0</v>
      </c>
      <c r="AG101" s="280">
        <f t="shared" si="39"/>
        <v>0</v>
      </c>
      <c r="AH101" s="280">
        <f t="shared" si="40"/>
        <v>0</v>
      </c>
      <c r="AI101" s="280">
        <f t="shared" si="41"/>
        <v>0</v>
      </c>
      <c r="AJ101" s="280">
        <f t="shared" si="42"/>
        <v>0</v>
      </c>
      <c r="AK101" s="280">
        <f t="shared" si="43"/>
        <v>0</v>
      </c>
      <c r="AL101" s="280">
        <f t="shared" si="44"/>
        <v>0</v>
      </c>
      <c r="AM101" s="182"/>
      <c r="AN101" s="182"/>
      <c r="AO101" s="182"/>
      <c r="AP101" s="182"/>
    </row>
    <row r="102" spans="1:42" s="183" customFormat="1" ht="51" hidden="1" x14ac:dyDescent="0.2">
      <c r="A102" s="309" t="s">
        <v>236</v>
      </c>
      <c r="B102" s="186" t="s">
        <v>251</v>
      </c>
      <c r="C102" s="365" t="s">
        <v>252</v>
      </c>
      <c r="D102" s="294"/>
      <c r="E102" s="280"/>
      <c r="F102" s="294"/>
      <c r="G102" s="280"/>
      <c r="H102" s="294"/>
      <c r="I102" s="280"/>
      <c r="J102" s="294"/>
      <c r="K102" s="280"/>
      <c r="L102" s="294"/>
      <c r="M102" s="280"/>
      <c r="N102" s="294"/>
      <c r="O102" s="280"/>
      <c r="P102" s="294"/>
      <c r="Q102" s="280"/>
      <c r="R102" s="280"/>
      <c r="S102" s="294"/>
      <c r="T102" s="280"/>
      <c r="U102" s="294"/>
      <c r="V102" s="280"/>
      <c r="W102" s="294"/>
      <c r="X102" s="280"/>
      <c r="Y102" s="280"/>
      <c r="Z102" s="294"/>
      <c r="AA102" s="280"/>
      <c r="AB102" s="294"/>
      <c r="AC102" s="280"/>
      <c r="AD102" s="294"/>
      <c r="AE102" s="280"/>
      <c r="AF102" s="280">
        <f t="shared" si="38"/>
        <v>0</v>
      </c>
      <c r="AG102" s="280">
        <f t="shared" si="39"/>
        <v>0</v>
      </c>
      <c r="AH102" s="280">
        <f t="shared" si="40"/>
        <v>0</v>
      </c>
      <c r="AI102" s="280">
        <f t="shared" si="41"/>
        <v>0</v>
      </c>
      <c r="AJ102" s="280">
        <f t="shared" si="42"/>
        <v>0</v>
      </c>
      <c r="AK102" s="280">
        <f t="shared" si="43"/>
        <v>0</v>
      </c>
      <c r="AL102" s="280">
        <f t="shared" si="44"/>
        <v>0</v>
      </c>
      <c r="AM102" s="182"/>
      <c r="AN102" s="182"/>
      <c r="AO102" s="182"/>
      <c r="AP102" s="182"/>
    </row>
    <row r="103" spans="1:42" s="183" customFormat="1" ht="63.75" hidden="1" x14ac:dyDescent="0.2">
      <c r="A103" s="309" t="s">
        <v>236</v>
      </c>
      <c r="B103" s="186" t="s">
        <v>253</v>
      </c>
      <c r="C103" s="365" t="s">
        <v>254</v>
      </c>
      <c r="D103" s="294"/>
      <c r="E103" s="280"/>
      <c r="F103" s="294"/>
      <c r="G103" s="280"/>
      <c r="H103" s="294"/>
      <c r="I103" s="280"/>
      <c r="J103" s="294"/>
      <c r="K103" s="280"/>
      <c r="L103" s="294"/>
      <c r="M103" s="280"/>
      <c r="N103" s="294"/>
      <c r="O103" s="280"/>
      <c r="P103" s="294"/>
      <c r="Q103" s="280"/>
      <c r="R103" s="280"/>
      <c r="S103" s="294"/>
      <c r="T103" s="280"/>
      <c r="U103" s="294"/>
      <c r="V103" s="280"/>
      <c r="W103" s="294"/>
      <c r="X103" s="280"/>
      <c r="Y103" s="280"/>
      <c r="Z103" s="294"/>
      <c r="AA103" s="280"/>
      <c r="AB103" s="294"/>
      <c r="AC103" s="280"/>
      <c r="AD103" s="294"/>
      <c r="AE103" s="280"/>
      <c r="AF103" s="280">
        <f t="shared" si="38"/>
        <v>0</v>
      </c>
      <c r="AG103" s="280">
        <f t="shared" si="39"/>
        <v>0</v>
      </c>
      <c r="AH103" s="280">
        <f t="shared" si="40"/>
        <v>0</v>
      </c>
      <c r="AI103" s="280">
        <f t="shared" si="41"/>
        <v>0</v>
      </c>
      <c r="AJ103" s="280">
        <f t="shared" si="42"/>
        <v>0</v>
      </c>
      <c r="AK103" s="280">
        <f t="shared" si="43"/>
        <v>0</v>
      </c>
      <c r="AL103" s="280">
        <f t="shared" si="44"/>
        <v>0</v>
      </c>
      <c r="AM103" s="182"/>
      <c r="AN103" s="182"/>
      <c r="AO103" s="182"/>
      <c r="AP103" s="182"/>
    </row>
    <row r="104" spans="1:42" s="183" customFormat="1" ht="63.75" hidden="1" x14ac:dyDescent="0.2">
      <c r="A104" s="309" t="s">
        <v>236</v>
      </c>
      <c r="B104" s="186" t="s">
        <v>255</v>
      </c>
      <c r="C104" s="365" t="s">
        <v>256</v>
      </c>
      <c r="D104" s="294"/>
      <c r="E104" s="280"/>
      <c r="F104" s="294"/>
      <c r="G104" s="280"/>
      <c r="H104" s="294"/>
      <c r="I104" s="280"/>
      <c r="J104" s="294"/>
      <c r="K104" s="280"/>
      <c r="L104" s="294"/>
      <c r="M104" s="280"/>
      <c r="N104" s="294"/>
      <c r="O104" s="280"/>
      <c r="P104" s="294"/>
      <c r="Q104" s="280"/>
      <c r="R104" s="280"/>
      <c r="S104" s="294"/>
      <c r="T104" s="280"/>
      <c r="U104" s="294"/>
      <c r="V104" s="280"/>
      <c r="W104" s="294"/>
      <c r="X104" s="280"/>
      <c r="Y104" s="280"/>
      <c r="Z104" s="294"/>
      <c r="AA104" s="280"/>
      <c r="AB104" s="294"/>
      <c r="AC104" s="280"/>
      <c r="AD104" s="294"/>
      <c r="AE104" s="280"/>
      <c r="AF104" s="280">
        <f t="shared" si="38"/>
        <v>0</v>
      </c>
      <c r="AG104" s="280">
        <f t="shared" si="39"/>
        <v>0</v>
      </c>
      <c r="AH104" s="280">
        <f t="shared" si="40"/>
        <v>0</v>
      </c>
      <c r="AI104" s="280">
        <f t="shared" si="41"/>
        <v>0</v>
      </c>
      <c r="AJ104" s="280">
        <f t="shared" si="42"/>
        <v>0</v>
      </c>
      <c r="AK104" s="280">
        <f t="shared" si="43"/>
        <v>0</v>
      </c>
      <c r="AL104" s="280">
        <f t="shared" si="44"/>
        <v>0</v>
      </c>
      <c r="AM104" s="182"/>
      <c r="AN104" s="182"/>
      <c r="AO104" s="182"/>
      <c r="AP104" s="182"/>
    </row>
    <row r="105" spans="1:42" s="183" customFormat="1" ht="63.75" hidden="1" x14ac:dyDescent="0.2">
      <c r="A105" s="309" t="s">
        <v>236</v>
      </c>
      <c r="B105" s="186" t="s">
        <v>257</v>
      </c>
      <c r="C105" s="365" t="s">
        <v>258</v>
      </c>
      <c r="D105" s="294"/>
      <c r="E105" s="280"/>
      <c r="F105" s="294"/>
      <c r="G105" s="280"/>
      <c r="H105" s="294"/>
      <c r="I105" s="280"/>
      <c r="J105" s="294"/>
      <c r="K105" s="280"/>
      <c r="L105" s="294"/>
      <c r="M105" s="280"/>
      <c r="N105" s="294"/>
      <c r="O105" s="280"/>
      <c r="P105" s="294"/>
      <c r="Q105" s="280"/>
      <c r="R105" s="280"/>
      <c r="S105" s="294"/>
      <c r="T105" s="280"/>
      <c r="U105" s="294"/>
      <c r="V105" s="280"/>
      <c r="W105" s="294"/>
      <c r="X105" s="280"/>
      <c r="Y105" s="280"/>
      <c r="Z105" s="294"/>
      <c r="AA105" s="280"/>
      <c r="AB105" s="294"/>
      <c r="AC105" s="280"/>
      <c r="AD105" s="294"/>
      <c r="AE105" s="280"/>
      <c r="AF105" s="280">
        <f t="shared" si="38"/>
        <v>0</v>
      </c>
      <c r="AG105" s="280">
        <f t="shared" si="39"/>
        <v>0</v>
      </c>
      <c r="AH105" s="280">
        <f t="shared" si="40"/>
        <v>0</v>
      </c>
      <c r="AI105" s="280">
        <f t="shared" si="41"/>
        <v>0</v>
      </c>
      <c r="AJ105" s="280">
        <f t="shared" si="42"/>
        <v>0</v>
      </c>
      <c r="AK105" s="280">
        <f t="shared" si="43"/>
        <v>0</v>
      </c>
      <c r="AL105" s="280">
        <f t="shared" si="44"/>
        <v>0</v>
      </c>
      <c r="AM105" s="182"/>
      <c r="AN105" s="182"/>
      <c r="AO105" s="182"/>
      <c r="AP105" s="182"/>
    </row>
    <row r="106" spans="1:42" s="183" customFormat="1" ht="63.75" hidden="1" x14ac:dyDescent="0.2">
      <c r="A106" s="309" t="s">
        <v>236</v>
      </c>
      <c r="B106" s="186" t="s">
        <v>259</v>
      </c>
      <c r="C106" s="365" t="s">
        <v>260</v>
      </c>
      <c r="D106" s="294"/>
      <c r="E106" s="280"/>
      <c r="F106" s="294"/>
      <c r="G106" s="280"/>
      <c r="H106" s="294"/>
      <c r="I106" s="280"/>
      <c r="J106" s="294"/>
      <c r="K106" s="280"/>
      <c r="L106" s="294"/>
      <c r="M106" s="280"/>
      <c r="N106" s="294"/>
      <c r="O106" s="280"/>
      <c r="P106" s="294"/>
      <c r="Q106" s="280"/>
      <c r="R106" s="280"/>
      <c r="S106" s="294"/>
      <c r="T106" s="280"/>
      <c r="U106" s="294"/>
      <c r="V106" s="280"/>
      <c r="W106" s="294"/>
      <c r="X106" s="280"/>
      <c r="Y106" s="280"/>
      <c r="Z106" s="294"/>
      <c r="AA106" s="280"/>
      <c r="AB106" s="294"/>
      <c r="AC106" s="280"/>
      <c r="AD106" s="294"/>
      <c r="AE106" s="280"/>
      <c r="AF106" s="280">
        <f t="shared" si="38"/>
        <v>0</v>
      </c>
      <c r="AG106" s="280">
        <f t="shared" si="39"/>
        <v>0</v>
      </c>
      <c r="AH106" s="280">
        <f t="shared" si="40"/>
        <v>0</v>
      </c>
      <c r="AI106" s="280">
        <f t="shared" si="41"/>
        <v>0</v>
      </c>
      <c r="AJ106" s="280">
        <f t="shared" si="42"/>
        <v>0</v>
      </c>
      <c r="AK106" s="280">
        <f t="shared" si="43"/>
        <v>0</v>
      </c>
      <c r="AL106" s="280">
        <f t="shared" si="44"/>
        <v>0</v>
      </c>
      <c r="AM106" s="182"/>
      <c r="AN106" s="182"/>
      <c r="AO106" s="182"/>
      <c r="AP106" s="182"/>
    </row>
    <row r="107" spans="1:42" s="183" customFormat="1" ht="63.75" hidden="1" x14ac:dyDescent="0.2">
      <c r="A107" s="309" t="s">
        <v>236</v>
      </c>
      <c r="B107" s="186" t="s">
        <v>261</v>
      </c>
      <c r="C107" s="365" t="s">
        <v>262</v>
      </c>
      <c r="D107" s="294"/>
      <c r="E107" s="280"/>
      <c r="F107" s="294"/>
      <c r="G107" s="280"/>
      <c r="H107" s="294"/>
      <c r="I107" s="280"/>
      <c r="J107" s="294"/>
      <c r="K107" s="280"/>
      <c r="L107" s="294"/>
      <c r="M107" s="280"/>
      <c r="N107" s="294"/>
      <c r="O107" s="280"/>
      <c r="P107" s="294"/>
      <c r="Q107" s="280"/>
      <c r="R107" s="280"/>
      <c r="S107" s="294"/>
      <c r="T107" s="280"/>
      <c r="U107" s="294"/>
      <c r="V107" s="280"/>
      <c r="W107" s="294"/>
      <c r="X107" s="280"/>
      <c r="Y107" s="280"/>
      <c r="Z107" s="294"/>
      <c r="AA107" s="280"/>
      <c r="AB107" s="294"/>
      <c r="AC107" s="280"/>
      <c r="AD107" s="294"/>
      <c r="AE107" s="280"/>
      <c r="AF107" s="280">
        <f t="shared" si="38"/>
        <v>0</v>
      </c>
      <c r="AG107" s="280">
        <f t="shared" si="39"/>
        <v>0</v>
      </c>
      <c r="AH107" s="280">
        <f t="shared" si="40"/>
        <v>0</v>
      </c>
      <c r="AI107" s="280">
        <f t="shared" si="41"/>
        <v>0</v>
      </c>
      <c r="AJ107" s="280">
        <f t="shared" si="42"/>
        <v>0</v>
      </c>
      <c r="AK107" s="280">
        <f t="shared" si="43"/>
        <v>0</v>
      </c>
      <c r="AL107" s="280">
        <f t="shared" si="44"/>
        <v>0</v>
      </c>
      <c r="AM107" s="182"/>
      <c r="AN107" s="182"/>
      <c r="AO107" s="182"/>
      <c r="AP107" s="182"/>
    </row>
    <row r="108" spans="1:42" s="168" customFormat="1" ht="38.25" x14ac:dyDescent="0.2">
      <c r="A108" s="283" t="s">
        <v>263</v>
      </c>
      <c r="B108" s="162" t="s">
        <v>264</v>
      </c>
      <c r="C108" s="285" t="s">
        <v>98</v>
      </c>
      <c r="D108" s="376">
        <v>0</v>
      </c>
      <c r="E108" s="288">
        <v>0</v>
      </c>
      <c r="F108" s="376">
        <v>0</v>
      </c>
      <c r="G108" s="288">
        <v>0</v>
      </c>
      <c r="H108" s="376">
        <v>0</v>
      </c>
      <c r="I108" s="288">
        <v>0</v>
      </c>
      <c r="J108" s="376">
        <v>0</v>
      </c>
      <c r="K108" s="288">
        <v>0</v>
      </c>
      <c r="L108" s="376">
        <v>0</v>
      </c>
      <c r="M108" s="288">
        <v>0</v>
      </c>
      <c r="N108" s="376">
        <v>0</v>
      </c>
      <c r="O108" s="288">
        <v>0</v>
      </c>
      <c r="P108" s="376">
        <v>0</v>
      </c>
      <c r="Q108" s="288">
        <v>0</v>
      </c>
      <c r="R108" s="376">
        <v>0</v>
      </c>
      <c r="S108" s="288">
        <v>0</v>
      </c>
      <c r="T108" s="376">
        <v>0</v>
      </c>
      <c r="U108" s="288">
        <v>0</v>
      </c>
      <c r="V108" s="376">
        <v>0</v>
      </c>
      <c r="W108" s="288">
        <v>0</v>
      </c>
      <c r="X108" s="376">
        <v>0</v>
      </c>
      <c r="Y108" s="288">
        <v>0</v>
      </c>
      <c r="Z108" s="376">
        <v>0</v>
      </c>
      <c r="AA108" s="288">
        <v>0</v>
      </c>
      <c r="AB108" s="376">
        <v>0</v>
      </c>
      <c r="AC108" s="288">
        <v>0</v>
      </c>
      <c r="AD108" s="376">
        <v>0</v>
      </c>
      <c r="AE108" s="288">
        <v>0</v>
      </c>
      <c r="AF108" s="288">
        <f t="shared" si="38"/>
        <v>0</v>
      </c>
      <c r="AG108" s="288">
        <f t="shared" si="39"/>
        <v>0</v>
      </c>
      <c r="AH108" s="288">
        <f t="shared" si="40"/>
        <v>0</v>
      </c>
      <c r="AI108" s="288">
        <f t="shared" si="41"/>
        <v>0</v>
      </c>
      <c r="AJ108" s="288">
        <f t="shared" si="42"/>
        <v>0</v>
      </c>
      <c r="AK108" s="288">
        <f t="shared" si="43"/>
        <v>0</v>
      </c>
      <c r="AL108" s="288">
        <f t="shared" si="44"/>
        <v>0</v>
      </c>
      <c r="AM108" s="167"/>
      <c r="AN108" s="167"/>
      <c r="AO108" s="167"/>
      <c r="AP108" s="167"/>
    </row>
    <row r="109" spans="1:42" s="168" customFormat="1" ht="25.5" x14ac:dyDescent="0.2">
      <c r="A109" s="283" t="s">
        <v>265</v>
      </c>
      <c r="B109" s="162" t="s">
        <v>266</v>
      </c>
      <c r="C109" s="284" t="s">
        <v>98</v>
      </c>
      <c r="D109" s="288">
        <f t="shared" ref="D109:Y109" si="45">SUM(D110:D120)</f>
        <v>0</v>
      </c>
      <c r="E109" s="288">
        <f t="shared" si="45"/>
        <v>0</v>
      </c>
      <c r="F109" s="288">
        <f t="shared" si="45"/>
        <v>0</v>
      </c>
      <c r="G109" s="288">
        <f t="shared" si="45"/>
        <v>0</v>
      </c>
      <c r="H109" s="288">
        <f t="shared" si="45"/>
        <v>0</v>
      </c>
      <c r="I109" s="288">
        <f t="shared" si="45"/>
        <v>0</v>
      </c>
      <c r="J109" s="288">
        <f t="shared" si="45"/>
        <v>0</v>
      </c>
      <c r="K109" s="288">
        <f t="shared" si="45"/>
        <v>0</v>
      </c>
      <c r="L109" s="288">
        <f t="shared" si="45"/>
        <v>0</v>
      </c>
      <c r="M109" s="288">
        <f t="shared" si="45"/>
        <v>0</v>
      </c>
      <c r="N109" s="288">
        <f t="shared" si="45"/>
        <v>0</v>
      </c>
      <c r="O109" s="288">
        <f t="shared" si="45"/>
        <v>0</v>
      </c>
      <c r="P109" s="288">
        <f t="shared" si="45"/>
        <v>0</v>
      </c>
      <c r="Q109" s="288">
        <f t="shared" si="45"/>
        <v>0</v>
      </c>
      <c r="R109" s="288">
        <f t="shared" si="45"/>
        <v>0</v>
      </c>
      <c r="S109" s="288">
        <f t="shared" si="45"/>
        <v>0</v>
      </c>
      <c r="T109" s="288">
        <f t="shared" si="45"/>
        <v>0</v>
      </c>
      <c r="U109" s="288">
        <f t="shared" si="45"/>
        <v>0</v>
      </c>
      <c r="V109" s="288">
        <f t="shared" si="45"/>
        <v>0</v>
      </c>
      <c r="W109" s="288">
        <f t="shared" si="45"/>
        <v>0</v>
      </c>
      <c r="X109" s="288">
        <f t="shared" si="45"/>
        <v>0</v>
      </c>
      <c r="Y109" s="288">
        <f t="shared" si="45"/>
        <v>0</v>
      </c>
      <c r="Z109" s="288">
        <f t="shared" ref="Z109:AL109" si="46">Z110+Z118+Z119+Z120</f>
        <v>7.3191999999999993E-2</v>
      </c>
      <c r="AA109" s="288">
        <f t="shared" si="46"/>
        <v>0</v>
      </c>
      <c r="AB109" s="288">
        <f t="shared" si="46"/>
        <v>0</v>
      </c>
      <c r="AC109" s="288">
        <f t="shared" si="46"/>
        <v>0</v>
      </c>
      <c r="AD109" s="288">
        <f t="shared" si="46"/>
        <v>0</v>
      </c>
      <c r="AE109" s="288">
        <f t="shared" si="46"/>
        <v>0</v>
      </c>
      <c r="AF109" s="288">
        <f t="shared" si="46"/>
        <v>0</v>
      </c>
      <c r="AG109" s="288">
        <f t="shared" si="46"/>
        <v>7.3191999999999993E-2</v>
      </c>
      <c r="AH109" s="288">
        <f t="shared" si="46"/>
        <v>0</v>
      </c>
      <c r="AI109" s="288">
        <f t="shared" si="46"/>
        <v>0</v>
      </c>
      <c r="AJ109" s="288">
        <f t="shared" si="46"/>
        <v>0</v>
      </c>
      <c r="AK109" s="288">
        <f t="shared" si="46"/>
        <v>0</v>
      </c>
      <c r="AL109" s="288">
        <f t="shared" si="46"/>
        <v>0</v>
      </c>
      <c r="AM109" s="167"/>
      <c r="AN109" s="167"/>
      <c r="AO109" s="167"/>
      <c r="AP109" s="167"/>
    </row>
    <row r="110" spans="1:42" s="183" customFormat="1" ht="12.75" x14ac:dyDescent="0.2">
      <c r="A110" s="226" t="s">
        <v>265</v>
      </c>
      <c r="B110" s="156" t="s">
        <v>267</v>
      </c>
      <c r="C110" s="277" t="s">
        <v>98</v>
      </c>
      <c r="D110" s="294">
        <v>0</v>
      </c>
      <c r="E110" s="294">
        <v>0</v>
      </c>
      <c r="F110" s="294">
        <v>0</v>
      </c>
      <c r="G110" s="294">
        <v>0</v>
      </c>
      <c r="H110" s="294">
        <v>0</v>
      </c>
      <c r="I110" s="294">
        <v>0</v>
      </c>
      <c r="J110" s="294">
        <v>0</v>
      </c>
      <c r="K110" s="294">
        <v>0</v>
      </c>
      <c r="L110" s="294">
        <v>0</v>
      </c>
      <c r="M110" s="294">
        <v>0</v>
      </c>
      <c r="N110" s="294">
        <v>0</v>
      </c>
      <c r="O110" s="294">
        <v>0</v>
      </c>
      <c r="P110" s="294">
        <v>0</v>
      </c>
      <c r="Q110" s="294">
        <v>0</v>
      </c>
      <c r="R110" s="294">
        <v>0</v>
      </c>
      <c r="S110" s="294">
        <v>0</v>
      </c>
      <c r="T110" s="294">
        <v>0</v>
      </c>
      <c r="U110" s="294">
        <v>0</v>
      </c>
      <c r="V110" s="294">
        <v>0</v>
      </c>
      <c r="W110" s="294">
        <v>0</v>
      </c>
      <c r="X110" s="294">
        <v>0</v>
      </c>
      <c r="Y110" s="313">
        <v>0</v>
      </c>
      <c r="Z110" s="294">
        <f>Z111+Z112</f>
        <v>7.3191999999999993E-2</v>
      </c>
      <c r="AA110" s="313">
        <v>0</v>
      </c>
      <c r="AB110" s="313">
        <v>0</v>
      </c>
      <c r="AC110" s="313">
        <v>0</v>
      </c>
      <c r="AD110" s="313">
        <v>0</v>
      </c>
      <c r="AE110" s="313">
        <v>0</v>
      </c>
      <c r="AF110" s="280">
        <f t="shared" ref="AF110:AL117" si="47">D110+K110+R110+Y110</f>
        <v>0</v>
      </c>
      <c r="AG110" s="280">
        <f t="shared" si="47"/>
        <v>7.3191999999999993E-2</v>
      </c>
      <c r="AH110" s="280">
        <f t="shared" si="47"/>
        <v>0</v>
      </c>
      <c r="AI110" s="280">
        <f t="shared" si="47"/>
        <v>0</v>
      </c>
      <c r="AJ110" s="280">
        <f t="shared" si="47"/>
        <v>0</v>
      </c>
      <c r="AK110" s="280">
        <f t="shared" si="47"/>
        <v>0</v>
      </c>
      <c r="AL110" s="280">
        <f t="shared" si="47"/>
        <v>0</v>
      </c>
      <c r="AM110" s="182"/>
      <c r="AN110" s="182"/>
      <c r="AO110" s="182"/>
      <c r="AP110" s="182"/>
    </row>
    <row r="111" spans="1:42" s="183" customFormat="1" ht="38.25" x14ac:dyDescent="0.2">
      <c r="A111" s="226" t="s">
        <v>268</v>
      </c>
      <c r="B111" s="227" t="s">
        <v>269</v>
      </c>
      <c r="C111" s="311" t="s">
        <v>270</v>
      </c>
      <c r="D111" s="294">
        <v>0</v>
      </c>
      <c r="E111" s="294">
        <v>0</v>
      </c>
      <c r="F111" s="294">
        <v>0</v>
      </c>
      <c r="G111" s="294">
        <v>0</v>
      </c>
      <c r="H111" s="294">
        <v>0</v>
      </c>
      <c r="I111" s="294">
        <v>0</v>
      </c>
      <c r="J111" s="294">
        <v>0</v>
      </c>
      <c r="K111" s="294">
        <v>0</v>
      </c>
      <c r="L111" s="294">
        <v>0</v>
      </c>
      <c r="M111" s="294">
        <v>0</v>
      </c>
      <c r="N111" s="294">
        <v>0</v>
      </c>
      <c r="O111" s="294">
        <v>0</v>
      </c>
      <c r="P111" s="294">
        <v>0</v>
      </c>
      <c r="Q111" s="294">
        <v>0</v>
      </c>
      <c r="R111" s="294">
        <v>0</v>
      </c>
      <c r="S111" s="294">
        <v>0</v>
      </c>
      <c r="T111" s="294">
        <v>0</v>
      </c>
      <c r="U111" s="294">
        <v>0</v>
      </c>
      <c r="V111" s="294">
        <v>0</v>
      </c>
      <c r="W111" s="294">
        <v>0</v>
      </c>
      <c r="X111" s="294">
        <v>0</v>
      </c>
      <c r="Y111" s="313">
        <v>0</v>
      </c>
      <c r="Z111" s="294">
        <v>7.3191999999999993E-2</v>
      </c>
      <c r="AA111" s="313">
        <v>0</v>
      </c>
      <c r="AB111" s="313">
        <v>0</v>
      </c>
      <c r="AC111" s="313">
        <v>0</v>
      </c>
      <c r="AD111" s="313">
        <v>0</v>
      </c>
      <c r="AE111" s="313">
        <v>0</v>
      </c>
      <c r="AF111" s="280">
        <f t="shared" si="47"/>
        <v>0</v>
      </c>
      <c r="AG111" s="280">
        <f t="shared" si="47"/>
        <v>7.3191999999999993E-2</v>
      </c>
      <c r="AH111" s="280">
        <f t="shared" si="47"/>
        <v>0</v>
      </c>
      <c r="AI111" s="280">
        <f t="shared" si="47"/>
        <v>0</v>
      </c>
      <c r="AJ111" s="280">
        <f t="shared" si="47"/>
        <v>0</v>
      </c>
      <c r="AK111" s="280">
        <f t="shared" si="47"/>
        <v>0</v>
      </c>
      <c r="AL111" s="280">
        <f t="shared" si="47"/>
        <v>0</v>
      </c>
      <c r="AM111" s="182"/>
      <c r="AN111" s="182"/>
      <c r="AO111" s="182"/>
      <c r="AP111" s="182"/>
    </row>
    <row r="112" spans="1:42" s="183" customFormat="1" ht="25.5" x14ac:dyDescent="0.2">
      <c r="A112" s="226" t="s">
        <v>271</v>
      </c>
      <c r="B112" s="227" t="s">
        <v>272</v>
      </c>
      <c r="C112" s="311" t="s">
        <v>98</v>
      </c>
      <c r="D112" s="294">
        <v>0</v>
      </c>
      <c r="E112" s="294">
        <v>0</v>
      </c>
      <c r="F112" s="294">
        <v>0</v>
      </c>
      <c r="G112" s="294">
        <v>0</v>
      </c>
      <c r="H112" s="294">
        <v>0</v>
      </c>
      <c r="I112" s="294">
        <v>0</v>
      </c>
      <c r="J112" s="294">
        <v>0</v>
      </c>
      <c r="K112" s="294">
        <v>0</v>
      </c>
      <c r="L112" s="294">
        <v>0</v>
      </c>
      <c r="M112" s="294">
        <v>0</v>
      </c>
      <c r="N112" s="294">
        <v>0</v>
      </c>
      <c r="O112" s="294">
        <v>0</v>
      </c>
      <c r="P112" s="294">
        <v>0</v>
      </c>
      <c r="Q112" s="294">
        <v>0</v>
      </c>
      <c r="R112" s="294">
        <v>0</v>
      </c>
      <c r="S112" s="294">
        <v>0</v>
      </c>
      <c r="T112" s="294">
        <v>0</v>
      </c>
      <c r="U112" s="294">
        <v>0</v>
      </c>
      <c r="V112" s="294">
        <v>0</v>
      </c>
      <c r="W112" s="294">
        <v>0</v>
      </c>
      <c r="X112" s="294">
        <v>0</v>
      </c>
      <c r="Y112" s="313">
        <v>0</v>
      </c>
      <c r="Z112" s="294">
        <f>SUM(Z113:Z117)</f>
        <v>0</v>
      </c>
      <c r="AA112" s="313">
        <v>0</v>
      </c>
      <c r="AB112" s="313">
        <v>0</v>
      </c>
      <c r="AC112" s="313">
        <v>0</v>
      </c>
      <c r="AD112" s="313">
        <v>0</v>
      </c>
      <c r="AE112" s="313">
        <v>0</v>
      </c>
      <c r="AF112" s="280">
        <f t="shared" si="47"/>
        <v>0</v>
      </c>
      <c r="AG112" s="280">
        <f t="shared" si="47"/>
        <v>0</v>
      </c>
      <c r="AH112" s="280">
        <f t="shared" si="47"/>
        <v>0</v>
      </c>
      <c r="AI112" s="280">
        <f t="shared" si="47"/>
        <v>0</v>
      </c>
      <c r="AJ112" s="280">
        <f t="shared" si="47"/>
        <v>0</v>
      </c>
      <c r="AK112" s="280">
        <f t="shared" si="47"/>
        <v>0</v>
      </c>
      <c r="AL112" s="280">
        <f t="shared" si="47"/>
        <v>0</v>
      </c>
      <c r="AM112" s="182"/>
      <c r="AN112" s="182"/>
      <c r="AO112" s="182"/>
      <c r="AP112" s="182"/>
    </row>
    <row r="113" spans="1:42" s="183" customFormat="1" ht="38.25" x14ac:dyDescent="0.2">
      <c r="A113" s="226" t="s">
        <v>273</v>
      </c>
      <c r="B113" s="227" t="s">
        <v>274</v>
      </c>
      <c r="C113" s="311" t="s">
        <v>275</v>
      </c>
      <c r="D113" s="294">
        <v>0</v>
      </c>
      <c r="E113" s="294">
        <v>0</v>
      </c>
      <c r="F113" s="294">
        <v>0</v>
      </c>
      <c r="G113" s="294">
        <v>0</v>
      </c>
      <c r="H113" s="294">
        <v>0</v>
      </c>
      <c r="I113" s="294">
        <v>0</v>
      </c>
      <c r="J113" s="294">
        <v>0</v>
      </c>
      <c r="K113" s="294">
        <v>0</v>
      </c>
      <c r="L113" s="294">
        <v>0</v>
      </c>
      <c r="M113" s="294">
        <v>0</v>
      </c>
      <c r="N113" s="294">
        <v>0</v>
      </c>
      <c r="O113" s="294">
        <v>0</v>
      </c>
      <c r="P113" s="294">
        <v>0</v>
      </c>
      <c r="Q113" s="294">
        <v>0</v>
      </c>
      <c r="R113" s="294">
        <v>0</v>
      </c>
      <c r="S113" s="294">
        <v>0</v>
      </c>
      <c r="T113" s="294">
        <v>0</v>
      </c>
      <c r="U113" s="294">
        <v>0</v>
      </c>
      <c r="V113" s="294">
        <v>0</v>
      </c>
      <c r="W113" s="294">
        <v>0</v>
      </c>
      <c r="X113" s="294">
        <v>0</v>
      </c>
      <c r="Y113" s="313">
        <v>0</v>
      </c>
      <c r="Z113" s="294">
        <v>0</v>
      </c>
      <c r="AA113" s="313">
        <v>0</v>
      </c>
      <c r="AB113" s="313">
        <v>0</v>
      </c>
      <c r="AC113" s="313">
        <v>0</v>
      </c>
      <c r="AD113" s="313">
        <v>0</v>
      </c>
      <c r="AE113" s="313">
        <v>0</v>
      </c>
      <c r="AF113" s="280">
        <f t="shared" si="47"/>
        <v>0</v>
      </c>
      <c r="AG113" s="280">
        <f t="shared" si="47"/>
        <v>0</v>
      </c>
      <c r="AH113" s="280">
        <f t="shared" si="47"/>
        <v>0</v>
      </c>
      <c r="AI113" s="280">
        <f t="shared" si="47"/>
        <v>0</v>
      </c>
      <c r="AJ113" s="280">
        <f t="shared" si="47"/>
        <v>0</v>
      </c>
      <c r="AK113" s="280">
        <f t="shared" si="47"/>
        <v>0</v>
      </c>
      <c r="AL113" s="280">
        <f t="shared" si="47"/>
        <v>0</v>
      </c>
      <c r="AM113" s="182"/>
      <c r="AN113" s="182"/>
      <c r="AO113" s="182"/>
      <c r="AP113" s="182"/>
    </row>
    <row r="114" spans="1:42" s="183" customFormat="1" ht="38.25" x14ac:dyDescent="0.2">
      <c r="A114" s="226" t="s">
        <v>276</v>
      </c>
      <c r="B114" s="227" t="s">
        <v>277</v>
      </c>
      <c r="C114" s="311" t="s">
        <v>278</v>
      </c>
      <c r="D114" s="294">
        <v>0</v>
      </c>
      <c r="E114" s="294">
        <v>0</v>
      </c>
      <c r="F114" s="294">
        <v>0</v>
      </c>
      <c r="G114" s="294">
        <v>0</v>
      </c>
      <c r="H114" s="294">
        <v>0</v>
      </c>
      <c r="I114" s="294">
        <v>0</v>
      </c>
      <c r="J114" s="294">
        <v>0</v>
      </c>
      <c r="K114" s="294">
        <v>0</v>
      </c>
      <c r="L114" s="294">
        <v>0</v>
      </c>
      <c r="M114" s="294">
        <v>0</v>
      </c>
      <c r="N114" s="294">
        <v>0</v>
      </c>
      <c r="O114" s="294">
        <v>0</v>
      </c>
      <c r="P114" s="294">
        <v>0</v>
      </c>
      <c r="Q114" s="294">
        <v>0</v>
      </c>
      <c r="R114" s="294">
        <v>0</v>
      </c>
      <c r="S114" s="294">
        <v>0</v>
      </c>
      <c r="T114" s="294">
        <v>0</v>
      </c>
      <c r="U114" s="294">
        <v>0</v>
      </c>
      <c r="V114" s="294">
        <v>0</v>
      </c>
      <c r="W114" s="294">
        <v>0</v>
      </c>
      <c r="X114" s="294">
        <v>0</v>
      </c>
      <c r="Y114" s="313">
        <v>0</v>
      </c>
      <c r="Z114" s="294">
        <v>0</v>
      </c>
      <c r="AA114" s="313">
        <v>0</v>
      </c>
      <c r="AB114" s="313">
        <v>0</v>
      </c>
      <c r="AC114" s="313">
        <v>0</v>
      </c>
      <c r="AD114" s="313">
        <v>0</v>
      </c>
      <c r="AE114" s="313">
        <v>0</v>
      </c>
      <c r="AF114" s="280">
        <f t="shared" si="47"/>
        <v>0</v>
      </c>
      <c r="AG114" s="280">
        <f t="shared" si="47"/>
        <v>0</v>
      </c>
      <c r="AH114" s="280">
        <f t="shared" si="47"/>
        <v>0</v>
      </c>
      <c r="AI114" s="280">
        <f t="shared" si="47"/>
        <v>0</v>
      </c>
      <c r="AJ114" s="280">
        <f t="shared" si="47"/>
        <v>0</v>
      </c>
      <c r="AK114" s="280">
        <f t="shared" si="47"/>
        <v>0</v>
      </c>
      <c r="AL114" s="280">
        <f t="shared" si="47"/>
        <v>0</v>
      </c>
      <c r="AM114" s="182"/>
      <c r="AN114" s="182"/>
      <c r="AO114" s="182"/>
      <c r="AP114" s="182"/>
    </row>
    <row r="115" spans="1:42" s="183" customFormat="1" ht="25.5" hidden="1" x14ac:dyDescent="0.2">
      <c r="A115" s="226" t="s">
        <v>279</v>
      </c>
      <c r="B115" s="227" t="s">
        <v>280</v>
      </c>
      <c r="C115" s="311" t="s">
        <v>281</v>
      </c>
      <c r="D115" s="294"/>
      <c r="E115" s="294"/>
      <c r="F115" s="294"/>
      <c r="G115" s="294"/>
      <c r="H115" s="294"/>
      <c r="I115" s="294"/>
      <c r="J115" s="294"/>
      <c r="K115" s="294"/>
      <c r="L115" s="294"/>
      <c r="M115" s="294"/>
      <c r="N115" s="294"/>
      <c r="O115" s="294"/>
      <c r="P115" s="294"/>
      <c r="Q115" s="294"/>
      <c r="R115" s="294"/>
      <c r="S115" s="294"/>
      <c r="T115" s="294"/>
      <c r="U115" s="294"/>
      <c r="V115" s="294"/>
      <c r="W115" s="294"/>
      <c r="X115" s="294"/>
      <c r="Y115" s="313"/>
      <c r="Z115" s="294"/>
      <c r="AA115" s="313"/>
      <c r="AB115" s="313"/>
      <c r="AC115" s="313"/>
      <c r="AD115" s="313"/>
      <c r="AE115" s="313"/>
      <c r="AF115" s="280">
        <f t="shared" si="47"/>
        <v>0</v>
      </c>
      <c r="AG115" s="280">
        <f t="shared" si="47"/>
        <v>0</v>
      </c>
      <c r="AH115" s="280">
        <f t="shared" si="47"/>
        <v>0</v>
      </c>
      <c r="AI115" s="280">
        <f t="shared" si="47"/>
        <v>0</v>
      </c>
      <c r="AJ115" s="280">
        <f t="shared" si="47"/>
        <v>0</v>
      </c>
      <c r="AK115" s="280">
        <f t="shared" si="47"/>
        <v>0</v>
      </c>
      <c r="AL115" s="280">
        <f t="shared" si="47"/>
        <v>0</v>
      </c>
      <c r="AM115" s="182"/>
      <c r="AN115" s="182"/>
      <c r="AO115" s="182"/>
      <c r="AP115" s="182"/>
    </row>
    <row r="116" spans="1:42" s="183" customFormat="1" ht="38.25" x14ac:dyDescent="0.2">
      <c r="A116" s="226" t="s">
        <v>282</v>
      </c>
      <c r="B116" s="227" t="s">
        <v>283</v>
      </c>
      <c r="C116" s="311" t="s">
        <v>284</v>
      </c>
      <c r="D116" s="294">
        <v>0</v>
      </c>
      <c r="E116" s="294">
        <v>0</v>
      </c>
      <c r="F116" s="294">
        <v>0</v>
      </c>
      <c r="G116" s="294">
        <v>0</v>
      </c>
      <c r="H116" s="294">
        <v>0</v>
      </c>
      <c r="I116" s="294">
        <v>0</v>
      </c>
      <c r="J116" s="294">
        <v>0</v>
      </c>
      <c r="K116" s="294">
        <v>0</v>
      </c>
      <c r="L116" s="294">
        <v>0</v>
      </c>
      <c r="M116" s="294">
        <v>0</v>
      </c>
      <c r="N116" s="294">
        <v>0</v>
      </c>
      <c r="O116" s="294">
        <v>0</v>
      </c>
      <c r="P116" s="294">
        <v>0</v>
      </c>
      <c r="Q116" s="294">
        <v>0</v>
      </c>
      <c r="R116" s="294">
        <v>0</v>
      </c>
      <c r="S116" s="294">
        <v>0</v>
      </c>
      <c r="T116" s="294">
        <v>0</v>
      </c>
      <c r="U116" s="294">
        <v>0</v>
      </c>
      <c r="V116" s="294">
        <v>0</v>
      </c>
      <c r="W116" s="294">
        <v>0</v>
      </c>
      <c r="X116" s="294">
        <v>0</v>
      </c>
      <c r="Y116" s="313">
        <v>0</v>
      </c>
      <c r="Z116" s="294">
        <v>0</v>
      </c>
      <c r="AA116" s="313">
        <v>0</v>
      </c>
      <c r="AB116" s="313">
        <v>0</v>
      </c>
      <c r="AC116" s="313">
        <v>0</v>
      </c>
      <c r="AD116" s="313">
        <v>0</v>
      </c>
      <c r="AE116" s="313">
        <v>0</v>
      </c>
      <c r="AF116" s="280">
        <f t="shared" si="47"/>
        <v>0</v>
      </c>
      <c r="AG116" s="280">
        <f t="shared" si="47"/>
        <v>0</v>
      </c>
      <c r="AH116" s="280">
        <f t="shared" si="47"/>
        <v>0</v>
      </c>
      <c r="AI116" s="280">
        <f t="shared" si="47"/>
        <v>0</v>
      </c>
      <c r="AJ116" s="280">
        <f t="shared" si="47"/>
        <v>0</v>
      </c>
      <c r="AK116" s="280">
        <f t="shared" si="47"/>
        <v>0</v>
      </c>
      <c r="AL116" s="280">
        <f t="shared" si="47"/>
        <v>0</v>
      </c>
      <c r="AM116" s="182"/>
      <c r="AN116" s="182"/>
      <c r="AO116" s="182"/>
      <c r="AP116" s="182"/>
    </row>
    <row r="117" spans="1:42" s="183" customFormat="1" ht="38.25" x14ac:dyDescent="0.2">
      <c r="A117" s="226" t="s">
        <v>285</v>
      </c>
      <c r="B117" s="227" t="s">
        <v>286</v>
      </c>
      <c r="C117" s="311" t="s">
        <v>287</v>
      </c>
      <c r="D117" s="294">
        <v>0</v>
      </c>
      <c r="E117" s="294">
        <v>0</v>
      </c>
      <c r="F117" s="294">
        <v>0</v>
      </c>
      <c r="G117" s="294">
        <v>0</v>
      </c>
      <c r="H117" s="294">
        <v>0</v>
      </c>
      <c r="I117" s="294">
        <v>0</v>
      </c>
      <c r="J117" s="294">
        <v>0</v>
      </c>
      <c r="K117" s="294">
        <v>0</v>
      </c>
      <c r="L117" s="294">
        <v>0</v>
      </c>
      <c r="M117" s="294">
        <v>0</v>
      </c>
      <c r="N117" s="294">
        <v>0</v>
      </c>
      <c r="O117" s="294">
        <v>0</v>
      </c>
      <c r="P117" s="294">
        <v>0</v>
      </c>
      <c r="Q117" s="294">
        <v>0</v>
      </c>
      <c r="R117" s="294">
        <v>0</v>
      </c>
      <c r="S117" s="294">
        <v>0</v>
      </c>
      <c r="T117" s="294">
        <v>0</v>
      </c>
      <c r="U117" s="294">
        <v>0</v>
      </c>
      <c r="V117" s="294">
        <v>0</v>
      </c>
      <c r="W117" s="294">
        <v>0</v>
      </c>
      <c r="X117" s="294">
        <v>0</v>
      </c>
      <c r="Y117" s="313">
        <v>0</v>
      </c>
      <c r="Z117" s="294">
        <v>0</v>
      </c>
      <c r="AA117" s="313">
        <v>0</v>
      </c>
      <c r="AB117" s="313">
        <v>0</v>
      </c>
      <c r="AC117" s="313">
        <v>0</v>
      </c>
      <c r="AD117" s="313">
        <v>0</v>
      </c>
      <c r="AE117" s="313">
        <v>0</v>
      </c>
      <c r="AF117" s="280">
        <f t="shared" si="47"/>
        <v>0</v>
      </c>
      <c r="AG117" s="280">
        <f t="shared" si="47"/>
        <v>0</v>
      </c>
      <c r="AH117" s="280">
        <f t="shared" si="47"/>
        <v>0</v>
      </c>
      <c r="AI117" s="280">
        <f t="shared" si="47"/>
        <v>0</v>
      </c>
      <c r="AJ117" s="280">
        <f t="shared" si="47"/>
        <v>0</v>
      </c>
      <c r="AK117" s="280">
        <f t="shared" si="47"/>
        <v>0</v>
      </c>
      <c r="AL117" s="280">
        <f t="shared" si="47"/>
        <v>0</v>
      </c>
      <c r="AM117" s="182"/>
      <c r="AN117" s="182"/>
      <c r="AO117" s="182"/>
      <c r="AP117" s="182"/>
    </row>
    <row r="118" spans="1:42" s="183" customFormat="1" ht="12.75" x14ac:dyDescent="0.2">
      <c r="A118" s="226"/>
      <c r="B118" s="227"/>
      <c r="C118" s="311"/>
      <c r="D118" s="294"/>
      <c r="E118" s="294"/>
      <c r="F118" s="294"/>
      <c r="G118" s="294"/>
      <c r="H118" s="294"/>
      <c r="I118" s="294"/>
      <c r="J118" s="294"/>
      <c r="K118" s="294"/>
      <c r="L118" s="294"/>
      <c r="M118" s="294"/>
      <c r="N118" s="294"/>
      <c r="O118" s="294"/>
      <c r="P118" s="294"/>
      <c r="Q118" s="294"/>
      <c r="R118" s="294"/>
      <c r="S118" s="294"/>
      <c r="T118" s="294"/>
      <c r="U118" s="294"/>
      <c r="V118" s="294"/>
      <c r="W118" s="294"/>
      <c r="X118" s="294"/>
      <c r="Y118" s="313"/>
      <c r="Z118" s="313"/>
      <c r="AA118" s="313"/>
      <c r="AB118" s="313"/>
      <c r="AC118" s="313"/>
      <c r="AD118" s="313"/>
      <c r="AE118" s="313"/>
      <c r="AF118" s="280"/>
      <c r="AG118" s="280"/>
      <c r="AH118" s="280"/>
      <c r="AI118" s="280"/>
      <c r="AJ118" s="280"/>
      <c r="AK118" s="280"/>
      <c r="AL118" s="280"/>
    </row>
    <row r="119" spans="1:42" s="183" customFormat="1" ht="25.5" x14ac:dyDescent="0.2">
      <c r="A119" s="226" t="s">
        <v>265</v>
      </c>
      <c r="B119" s="216" t="s">
        <v>288</v>
      </c>
      <c r="C119" s="311" t="s">
        <v>289</v>
      </c>
      <c r="D119" s="294">
        <v>0</v>
      </c>
      <c r="E119" s="294">
        <v>0</v>
      </c>
      <c r="F119" s="294">
        <v>0</v>
      </c>
      <c r="G119" s="294">
        <v>0</v>
      </c>
      <c r="H119" s="294">
        <v>0</v>
      </c>
      <c r="I119" s="294">
        <v>0</v>
      </c>
      <c r="J119" s="294">
        <v>0</v>
      </c>
      <c r="K119" s="294">
        <v>0</v>
      </c>
      <c r="L119" s="294">
        <v>0</v>
      </c>
      <c r="M119" s="294">
        <v>0</v>
      </c>
      <c r="N119" s="294">
        <v>0</v>
      </c>
      <c r="O119" s="294">
        <v>0</v>
      </c>
      <c r="P119" s="294">
        <v>0</v>
      </c>
      <c r="Q119" s="294">
        <v>0</v>
      </c>
      <c r="R119" s="294">
        <v>0</v>
      </c>
      <c r="S119" s="294">
        <v>0</v>
      </c>
      <c r="T119" s="294">
        <v>0</v>
      </c>
      <c r="U119" s="294">
        <v>0</v>
      </c>
      <c r="V119" s="294">
        <v>0</v>
      </c>
      <c r="W119" s="294">
        <v>0</v>
      </c>
      <c r="X119" s="294">
        <v>0</v>
      </c>
      <c r="Y119" s="313">
        <v>0</v>
      </c>
      <c r="Z119" s="313">
        <v>0</v>
      </c>
      <c r="AA119" s="313">
        <v>0</v>
      </c>
      <c r="AB119" s="313">
        <v>0</v>
      </c>
      <c r="AC119" s="313">
        <v>0</v>
      </c>
      <c r="AD119" s="313">
        <v>0</v>
      </c>
      <c r="AE119" s="313">
        <v>0</v>
      </c>
      <c r="AF119" s="280">
        <f t="shared" ref="AF119:AL120" si="48">D119+K119+R119+Y119</f>
        <v>0</v>
      </c>
      <c r="AG119" s="280">
        <f t="shared" si="48"/>
        <v>0</v>
      </c>
      <c r="AH119" s="280">
        <f t="shared" si="48"/>
        <v>0</v>
      </c>
      <c r="AI119" s="280">
        <f t="shared" si="48"/>
        <v>0</v>
      </c>
      <c r="AJ119" s="280">
        <f t="shared" si="48"/>
        <v>0</v>
      </c>
      <c r="AK119" s="280">
        <f t="shared" si="48"/>
        <v>0</v>
      </c>
      <c r="AL119" s="280">
        <f t="shared" si="48"/>
        <v>0</v>
      </c>
    </row>
    <row r="120" spans="1:42" s="400" customFormat="1" ht="25.5" x14ac:dyDescent="0.2">
      <c r="A120" s="226" t="s">
        <v>265</v>
      </c>
      <c r="B120" s="233" t="s">
        <v>290</v>
      </c>
      <c r="C120" s="311" t="s">
        <v>291</v>
      </c>
      <c r="D120" s="294">
        <v>0</v>
      </c>
      <c r="E120" s="280">
        <v>0</v>
      </c>
      <c r="F120" s="294">
        <v>0</v>
      </c>
      <c r="G120" s="280">
        <v>0</v>
      </c>
      <c r="H120" s="294">
        <v>0</v>
      </c>
      <c r="I120" s="280">
        <v>0</v>
      </c>
      <c r="J120" s="294">
        <v>0</v>
      </c>
      <c r="K120" s="280">
        <v>0</v>
      </c>
      <c r="L120" s="294">
        <v>0</v>
      </c>
      <c r="M120" s="280">
        <v>0</v>
      </c>
      <c r="N120" s="294">
        <v>0</v>
      </c>
      <c r="O120" s="280">
        <v>0</v>
      </c>
      <c r="P120" s="294">
        <v>0</v>
      </c>
      <c r="Q120" s="280">
        <v>0</v>
      </c>
      <c r="R120" s="280">
        <v>0</v>
      </c>
      <c r="S120" s="294">
        <v>0</v>
      </c>
      <c r="T120" s="280">
        <v>0</v>
      </c>
      <c r="U120" s="294">
        <v>0</v>
      </c>
      <c r="V120" s="280">
        <v>0</v>
      </c>
      <c r="W120" s="294">
        <v>0</v>
      </c>
      <c r="X120" s="280">
        <v>0</v>
      </c>
      <c r="Y120" s="280">
        <v>0</v>
      </c>
      <c r="Z120" s="294">
        <v>0</v>
      </c>
      <c r="AA120" s="280">
        <v>0</v>
      </c>
      <c r="AB120" s="294">
        <v>0</v>
      </c>
      <c r="AC120" s="280">
        <v>0</v>
      </c>
      <c r="AD120" s="294">
        <v>0</v>
      </c>
      <c r="AE120" s="280">
        <v>0</v>
      </c>
      <c r="AF120" s="280">
        <f t="shared" si="48"/>
        <v>0</v>
      </c>
      <c r="AG120" s="280">
        <f t="shared" si="48"/>
        <v>0</v>
      </c>
      <c r="AH120" s="280">
        <f t="shared" si="48"/>
        <v>0</v>
      </c>
      <c r="AI120" s="280">
        <f t="shared" si="48"/>
        <v>0</v>
      </c>
      <c r="AJ120" s="280">
        <f t="shared" si="48"/>
        <v>0</v>
      </c>
      <c r="AK120" s="280">
        <f t="shared" si="48"/>
        <v>0</v>
      </c>
      <c r="AL120" s="280">
        <f t="shared" si="48"/>
        <v>0</v>
      </c>
    </row>
  </sheetData>
  <autoFilter ref="A20:EK120"/>
  <mergeCells count="22">
    <mergeCell ref="AG17:AL17"/>
    <mergeCell ref="A12:AL12"/>
    <mergeCell ref="A13:AL13"/>
    <mergeCell ref="A14:AL14"/>
    <mergeCell ref="A15:A18"/>
    <mergeCell ref="B15:B18"/>
    <mergeCell ref="C15:C18"/>
    <mergeCell ref="D15:AL15"/>
    <mergeCell ref="D16:J16"/>
    <mergeCell ref="K16:Q16"/>
    <mergeCell ref="R16:X16"/>
    <mergeCell ref="Y16:AE16"/>
    <mergeCell ref="AF16:AL16"/>
    <mergeCell ref="E17:J17"/>
    <mergeCell ref="L17:Q17"/>
    <mergeCell ref="S17:X17"/>
    <mergeCell ref="Z17:AE17"/>
    <mergeCell ref="A4:AL4"/>
    <mergeCell ref="A5:AL5"/>
    <mergeCell ref="A7:AL7"/>
    <mergeCell ref="A8:AL8"/>
    <mergeCell ref="A10:AL10"/>
  </mergeCells>
  <pageMargins left="0.78749999999999998" right="0.78749999999999998" top="1.05277777777778" bottom="1.05277777777778" header="0.78749999999999998" footer="0.78749999999999998"/>
  <pageSetup paperSize="9" firstPageNumber="0" orientation="portrait" horizontalDpi="300" verticalDpi="300"/>
  <headerFooter>
    <oddHeader>&amp;C&amp;"Times New Roman,Обычный"&amp;12&amp;A</oddHeader>
    <oddFooter>&amp;C&amp;"Times New Roman,Обычный"&amp;12Страница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66FF"/>
  </sheetPr>
  <dimension ref="A1:AMK120"/>
  <sheetViews>
    <sheetView topLeftCell="A13" zoomScale="80" zoomScaleNormal="80" zoomScalePageLayoutView="85" workbookViewId="0">
      <pane xSplit="2" ySplit="7" topLeftCell="C69" activePane="bottomRight" state="frozen"/>
      <selection activeCell="A13" sqref="A13"/>
      <selection pane="topRight" activeCell="C13" sqref="C13"/>
      <selection pane="bottomLeft" activeCell="A69" sqref="A69"/>
      <selection pane="bottomRight" activeCell="R76" sqref="R76"/>
    </sheetView>
  </sheetViews>
  <sheetFormatPr defaultRowHeight="15.75" x14ac:dyDescent="0.25"/>
  <cols>
    <col min="1" max="1" width="13.7109375" style="477" customWidth="1"/>
    <col min="2" max="2" width="37.85546875" style="477" customWidth="1"/>
    <col min="3" max="3" width="15.85546875" style="477" customWidth="1"/>
    <col min="4" max="6" width="6.5703125" style="477" customWidth="1"/>
    <col min="7" max="7" width="10" style="477" customWidth="1"/>
    <col min="8" max="9" width="6.5703125" style="477" customWidth="1"/>
    <col min="10" max="10" width="10.7109375" style="477" customWidth="1"/>
    <col min="11" max="15" width="6.5703125" style="477" customWidth="1"/>
    <col min="16" max="16" width="9.28515625" style="477" customWidth="1"/>
    <col min="17" max="19" width="6.85546875" style="477" customWidth="1"/>
    <col min="20" max="20" width="5.5703125" style="477" customWidth="1"/>
    <col min="21" max="21" width="6.85546875" style="477" customWidth="1"/>
    <col min="22" max="22" width="5.5703125" style="477" customWidth="1"/>
    <col min="23" max="75" width="6.85546875" style="477" customWidth="1"/>
    <col min="76" max="99" width="5.5703125" style="477" customWidth="1"/>
    <col min="100" max="100" width="15.85546875" style="536" customWidth="1"/>
    <col min="101" max="1025" width="9.140625" style="477" customWidth="1"/>
  </cols>
  <sheetData>
    <row r="1" spans="1:100" s="479" customFormat="1" ht="11.25" x14ac:dyDescent="0.2">
      <c r="P1" s="480"/>
      <c r="Q1" s="480"/>
      <c r="R1" s="480"/>
      <c r="S1" s="480"/>
      <c r="T1" s="480"/>
      <c r="U1" s="480"/>
      <c r="AH1" s="480"/>
      <c r="AI1" s="480"/>
      <c r="AJ1" s="480"/>
      <c r="AK1" s="480"/>
      <c r="CV1" s="537" t="s">
        <v>662</v>
      </c>
    </row>
    <row r="2" spans="1:100" s="479" customFormat="1" ht="11.25" x14ac:dyDescent="0.2">
      <c r="P2" s="480"/>
      <c r="Q2" s="480"/>
      <c r="R2" s="480"/>
      <c r="S2" s="480"/>
      <c r="T2" s="480"/>
      <c r="U2" s="480"/>
      <c r="AH2" s="480"/>
      <c r="AI2" s="480"/>
      <c r="AJ2" s="480"/>
      <c r="AK2" s="480"/>
      <c r="CV2" s="538" t="s">
        <v>302</v>
      </c>
    </row>
    <row r="3" spans="1:100" s="479" customFormat="1" ht="11.25" x14ac:dyDescent="0.2">
      <c r="P3" s="480"/>
      <c r="Q3" s="480"/>
      <c r="R3" s="480"/>
      <c r="S3" s="480"/>
      <c r="T3" s="480"/>
      <c r="U3" s="480"/>
      <c r="AH3" s="480"/>
      <c r="AI3" s="480"/>
      <c r="AJ3" s="480"/>
      <c r="AK3" s="480"/>
      <c r="CV3" s="539" t="s">
        <v>303</v>
      </c>
    </row>
    <row r="4" spans="1:100" ht="15.75" customHeight="1" x14ac:dyDescent="0.25">
      <c r="A4" s="79" t="s">
        <v>663</v>
      </c>
      <c r="B4" s="79"/>
      <c r="C4" s="79"/>
      <c r="D4" s="79"/>
      <c r="E4" s="79"/>
      <c r="F4" s="79"/>
      <c r="G4" s="79"/>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540"/>
      <c r="BG4" s="540"/>
      <c r="BH4" s="540"/>
      <c r="BI4" s="540"/>
      <c r="BJ4" s="540"/>
      <c r="BK4" s="540"/>
      <c r="BL4" s="540"/>
      <c r="BM4" s="540"/>
      <c r="BN4" s="540"/>
      <c r="BO4" s="540"/>
      <c r="BP4" s="540"/>
      <c r="BQ4" s="540"/>
      <c r="BR4" s="540"/>
      <c r="BS4" s="540"/>
      <c r="BT4" s="540"/>
      <c r="BU4" s="540"/>
      <c r="BV4" s="540"/>
      <c r="BW4" s="540"/>
      <c r="BX4" s="540"/>
      <c r="BY4" s="540"/>
      <c r="BZ4" s="540"/>
      <c r="CA4" s="540"/>
      <c r="CB4" s="540"/>
      <c r="CC4" s="540"/>
      <c r="CD4" s="540"/>
      <c r="CE4" s="540"/>
      <c r="CF4" s="540"/>
      <c r="CG4" s="540"/>
      <c r="CH4" s="540"/>
      <c r="CI4" s="540"/>
      <c r="CJ4" s="540"/>
      <c r="CK4" s="540"/>
      <c r="CL4" s="540"/>
      <c r="CM4" s="540"/>
      <c r="CN4" s="540"/>
      <c r="CO4" s="540"/>
      <c r="CP4" s="540"/>
      <c r="CQ4" s="540"/>
      <c r="CR4" s="540"/>
      <c r="CS4" s="540"/>
      <c r="CT4" s="540"/>
      <c r="CU4" s="540"/>
      <c r="CV4" s="540"/>
    </row>
    <row r="6" spans="1:100" s="106" customFormat="1" ht="21.75" customHeight="1" x14ac:dyDescent="0.2">
      <c r="A6" s="13" t="s">
        <v>2</v>
      </c>
      <c r="B6" s="13"/>
      <c r="C6" s="13"/>
      <c r="D6" s="13"/>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07"/>
      <c r="BE6" s="107"/>
      <c r="BF6" s="107"/>
      <c r="BG6" s="107"/>
      <c r="BH6" s="107"/>
      <c r="BI6" s="107"/>
      <c r="BJ6" s="107"/>
      <c r="BK6" s="107"/>
      <c r="BL6" s="107"/>
      <c r="BM6" s="107"/>
      <c r="BN6" s="107"/>
      <c r="BO6" s="107"/>
      <c r="BP6" s="107"/>
      <c r="BQ6" s="107"/>
      <c r="BR6" s="107"/>
      <c r="BS6" s="107"/>
      <c r="BT6" s="107"/>
      <c r="BU6" s="107"/>
      <c r="BV6" s="107"/>
      <c r="BW6" s="107"/>
      <c r="BX6" s="107"/>
      <c r="BY6" s="107"/>
      <c r="BZ6" s="107"/>
      <c r="CA6" s="107"/>
      <c r="CB6" s="107"/>
      <c r="CC6" s="107"/>
      <c r="CD6" s="107"/>
      <c r="CE6" s="107"/>
      <c r="CF6" s="107"/>
      <c r="CG6" s="107"/>
      <c r="CH6" s="107"/>
      <c r="CI6" s="107"/>
      <c r="CJ6" s="107"/>
      <c r="CK6" s="107"/>
      <c r="CL6" s="107"/>
      <c r="CM6" s="107"/>
      <c r="CN6" s="107"/>
      <c r="CO6" s="107"/>
    </row>
    <row r="7" spans="1:100" s="106" customFormat="1" ht="15.75" customHeight="1" x14ac:dyDescent="0.2">
      <c r="A7" s="12" t="s">
        <v>3</v>
      </c>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07"/>
      <c r="BE7" s="107"/>
      <c r="BF7" s="107"/>
      <c r="BG7" s="107"/>
      <c r="BH7" s="107"/>
      <c r="BI7" s="107"/>
      <c r="BJ7" s="107"/>
      <c r="BK7" s="107"/>
      <c r="BL7" s="107"/>
      <c r="BM7" s="107"/>
      <c r="BN7" s="107"/>
      <c r="BO7" s="107"/>
      <c r="BP7" s="107"/>
      <c r="BQ7" s="107"/>
      <c r="BR7" s="107"/>
      <c r="BS7" s="107"/>
      <c r="BT7" s="107"/>
      <c r="BU7" s="107"/>
      <c r="BV7" s="107"/>
      <c r="BW7" s="107"/>
      <c r="BX7" s="107"/>
      <c r="BY7" s="107"/>
      <c r="BZ7" s="107"/>
      <c r="CA7" s="107"/>
      <c r="CB7" s="107"/>
      <c r="CC7" s="107"/>
      <c r="CD7" s="107"/>
      <c r="CE7" s="107"/>
      <c r="CF7" s="107"/>
      <c r="CG7" s="107"/>
      <c r="CH7" s="107"/>
      <c r="CI7" s="107"/>
      <c r="CJ7" s="107"/>
      <c r="CK7" s="107"/>
      <c r="CL7" s="107"/>
      <c r="CM7" s="107"/>
      <c r="CN7" s="107"/>
      <c r="CO7" s="107"/>
    </row>
    <row r="8" spans="1:100" s="106" customFormat="1" ht="12" customHeight="1" x14ac:dyDescent="0.2">
      <c r="A8" s="105"/>
      <c r="C8" s="105"/>
      <c r="BD8" s="107"/>
      <c r="BE8" s="107"/>
      <c r="BF8" s="107"/>
      <c r="BG8" s="107"/>
      <c r="BH8" s="107"/>
      <c r="BI8" s="107"/>
      <c r="BJ8" s="107"/>
      <c r="BK8" s="107"/>
      <c r="BL8" s="107"/>
      <c r="BM8" s="107"/>
      <c r="BN8" s="107"/>
      <c r="BO8" s="107"/>
      <c r="BP8" s="107"/>
      <c r="BQ8" s="107"/>
      <c r="BR8" s="107"/>
      <c r="BS8" s="107"/>
      <c r="BT8" s="107"/>
      <c r="BU8" s="107"/>
      <c r="BV8" s="107"/>
      <c r="BW8" s="107"/>
      <c r="BX8" s="107"/>
      <c r="BY8" s="107"/>
      <c r="BZ8" s="107"/>
      <c r="CA8" s="107"/>
      <c r="CB8" s="107"/>
      <c r="CC8" s="107"/>
      <c r="CD8" s="107"/>
      <c r="CE8" s="107"/>
      <c r="CF8" s="107"/>
      <c r="CG8" s="107"/>
      <c r="CH8" s="107"/>
      <c r="CI8" s="107"/>
      <c r="CJ8" s="107"/>
      <c r="CK8" s="107"/>
      <c r="CL8" s="107"/>
      <c r="CM8" s="107"/>
      <c r="CN8" s="107"/>
      <c r="CO8" s="107"/>
    </row>
    <row r="9" spans="1:100" s="106" customFormat="1" ht="16.5" customHeight="1" x14ac:dyDescent="0.2">
      <c r="A9" s="11" t="s">
        <v>4</v>
      </c>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07"/>
      <c r="BE9" s="107"/>
      <c r="BF9" s="107"/>
      <c r="BG9" s="107"/>
      <c r="BH9" s="107"/>
      <c r="BI9" s="107"/>
      <c r="BJ9" s="107"/>
      <c r="BK9" s="107"/>
      <c r="BL9" s="107"/>
      <c r="BM9" s="107"/>
      <c r="BN9" s="107"/>
      <c r="BO9" s="107"/>
      <c r="BP9" s="107"/>
      <c r="BQ9" s="107"/>
      <c r="BR9" s="107"/>
      <c r="BS9" s="107"/>
      <c r="BT9" s="107"/>
      <c r="BU9" s="107"/>
      <c r="BV9" s="107"/>
      <c r="BW9" s="107"/>
      <c r="BX9" s="107"/>
      <c r="BY9" s="107"/>
      <c r="BZ9" s="107"/>
      <c r="CA9" s="107"/>
      <c r="CB9" s="107"/>
      <c r="CC9" s="107"/>
      <c r="CD9" s="107"/>
      <c r="CE9" s="107"/>
      <c r="CF9" s="107"/>
      <c r="CG9" s="107"/>
      <c r="CH9" s="107"/>
      <c r="CI9" s="107"/>
      <c r="CJ9" s="107"/>
      <c r="CK9" s="107"/>
      <c r="CL9" s="107"/>
      <c r="CM9" s="107"/>
      <c r="CN9" s="107"/>
      <c r="CO9" s="107"/>
    </row>
    <row r="10" spans="1:100" s="106" customFormat="1" ht="15" customHeight="1" x14ac:dyDescent="0.2">
      <c r="A10" s="110"/>
      <c r="B10" s="110"/>
      <c r="C10" s="110"/>
      <c r="D10" s="110"/>
      <c r="E10" s="110"/>
      <c r="F10" s="110"/>
      <c r="G10" s="110"/>
      <c r="H10" s="110"/>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1"/>
      <c r="AI10" s="111"/>
      <c r="AJ10" s="111"/>
      <c r="AK10" s="111"/>
      <c r="AL10" s="111"/>
      <c r="AM10" s="111"/>
      <c r="AN10" s="111"/>
      <c r="AO10" s="111"/>
      <c r="AP10" s="111"/>
      <c r="AQ10" s="111"/>
      <c r="AR10" s="111"/>
      <c r="AS10" s="111"/>
      <c r="AT10" s="111"/>
      <c r="AU10" s="111"/>
      <c r="AV10" s="111"/>
      <c r="AW10" s="111"/>
      <c r="AX10" s="110"/>
      <c r="AY10" s="110"/>
      <c r="AZ10" s="110"/>
      <c r="BA10" s="110"/>
      <c r="BB10" s="110"/>
      <c r="BC10" s="110"/>
      <c r="BD10" s="107"/>
      <c r="BE10" s="107"/>
      <c r="BF10" s="107"/>
      <c r="BG10" s="107"/>
      <c r="BH10" s="107"/>
      <c r="BI10" s="107"/>
      <c r="BJ10" s="107"/>
      <c r="BK10" s="107"/>
      <c r="BL10" s="107"/>
      <c r="BM10" s="107"/>
      <c r="BN10" s="107"/>
      <c r="BO10" s="107"/>
      <c r="BP10" s="107"/>
      <c r="BQ10" s="107"/>
      <c r="BR10" s="107"/>
      <c r="BS10" s="107"/>
      <c r="BT10" s="107"/>
      <c r="BU10" s="107"/>
      <c r="BV10" s="107"/>
      <c r="BW10" s="107"/>
      <c r="BX10" s="107"/>
      <c r="BY10" s="107"/>
      <c r="BZ10" s="107"/>
      <c r="CA10" s="107"/>
      <c r="CB10" s="107"/>
      <c r="CC10" s="107"/>
      <c r="CD10" s="107"/>
      <c r="CE10" s="107"/>
      <c r="CF10" s="107"/>
      <c r="CG10" s="107"/>
      <c r="CH10" s="107"/>
      <c r="CI10" s="107"/>
      <c r="CJ10" s="107"/>
      <c r="CK10" s="107"/>
      <c r="CL10" s="107"/>
      <c r="CM10" s="107"/>
      <c r="CN10" s="107"/>
      <c r="CO10" s="107"/>
    </row>
    <row r="11" spans="1:100" s="107" customFormat="1" ht="15.75" customHeight="1" x14ac:dyDescent="0.3">
      <c r="A11" s="10" t="s">
        <v>5</v>
      </c>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12"/>
      <c r="BE11" s="112"/>
      <c r="BF11" s="112"/>
      <c r="BG11" s="112"/>
      <c r="BH11" s="112"/>
      <c r="BI11" s="112"/>
      <c r="BJ11" s="112"/>
      <c r="BK11" s="112"/>
      <c r="BL11" s="112"/>
      <c r="BM11" s="112"/>
      <c r="BN11" s="112"/>
      <c r="BO11" s="112"/>
      <c r="BP11" s="112"/>
    </row>
    <row r="12" spans="1:100" s="107" customFormat="1" ht="15.75" customHeight="1" x14ac:dyDescent="0.2">
      <c r="A12" s="9" t="s">
        <v>6</v>
      </c>
      <c r="B12" s="9"/>
      <c r="C12" s="9"/>
      <c r="D12" s="9"/>
      <c r="E12" s="9"/>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113"/>
      <c r="BE12" s="113"/>
      <c r="BF12" s="113"/>
      <c r="BG12" s="113"/>
      <c r="BH12" s="113"/>
      <c r="BI12" s="113"/>
      <c r="BJ12" s="113"/>
      <c r="BK12" s="113"/>
      <c r="BL12" s="113"/>
      <c r="BM12" s="113"/>
      <c r="BN12" s="113"/>
      <c r="BO12" s="113"/>
      <c r="BP12" s="113"/>
    </row>
    <row r="13" spans="1:100" x14ac:dyDescent="0.25">
      <c r="A13" s="541"/>
      <c r="B13" s="541"/>
      <c r="C13" s="541"/>
      <c r="D13" s="541"/>
      <c r="E13" s="541"/>
      <c r="F13" s="541"/>
      <c r="G13" s="541"/>
      <c r="H13" s="541"/>
      <c r="I13" s="541"/>
      <c r="J13" s="541"/>
      <c r="K13" s="541"/>
      <c r="L13" s="541"/>
      <c r="M13" s="541"/>
      <c r="N13" s="541"/>
      <c r="O13" s="542"/>
      <c r="P13" s="541"/>
      <c r="Q13" s="541"/>
      <c r="R13" s="541"/>
      <c r="S13" s="541"/>
      <c r="T13" s="541"/>
      <c r="U13" s="541"/>
      <c r="V13" s="541"/>
      <c r="W13" s="541"/>
      <c r="X13" s="541"/>
      <c r="Y13" s="541"/>
      <c r="Z13" s="541"/>
      <c r="AA13" s="541"/>
      <c r="AB13" s="541"/>
      <c r="AC13" s="541"/>
      <c r="AD13" s="541"/>
      <c r="AE13" s="541"/>
      <c r="AF13" s="541"/>
      <c r="AG13" s="541"/>
      <c r="AH13" s="541"/>
      <c r="AI13" s="541"/>
      <c r="AJ13" s="541"/>
      <c r="AK13" s="541"/>
      <c r="AL13" s="541"/>
      <c r="AM13" s="541"/>
      <c r="AN13" s="541"/>
      <c r="AO13" s="541"/>
      <c r="AP13" s="541"/>
      <c r="AQ13" s="541"/>
      <c r="AR13" s="541"/>
      <c r="AS13" s="541"/>
      <c r="AT13" s="541"/>
      <c r="AU13" s="541"/>
      <c r="AV13" s="541"/>
      <c r="AW13" s="541"/>
      <c r="AX13" s="541"/>
      <c r="AY13" s="541"/>
      <c r="AZ13" s="543"/>
      <c r="BA13" s="543"/>
      <c r="BB13" s="543"/>
      <c r="BC13" s="543"/>
      <c r="BD13" s="543"/>
      <c r="BE13" s="543"/>
      <c r="BF13" s="543"/>
      <c r="BG13" s="543"/>
      <c r="BH13" s="543"/>
      <c r="BI13" s="543"/>
      <c r="BJ13" s="543"/>
      <c r="BK13" s="543"/>
      <c r="BL13" s="543"/>
      <c r="BM13" s="543"/>
      <c r="BN13" s="543"/>
      <c r="BO13" s="543"/>
      <c r="BP13" s="543"/>
      <c r="BQ13" s="543"/>
      <c r="BR13" s="543"/>
      <c r="BS13" s="543"/>
      <c r="BT13" s="543"/>
      <c r="BU13" s="543"/>
      <c r="BV13" s="543"/>
      <c r="BW13" s="543"/>
      <c r="BX13" s="543"/>
      <c r="BY13" s="543"/>
      <c r="BZ13" s="543"/>
      <c r="CA13" s="543"/>
      <c r="CB13" s="543"/>
      <c r="CC13" s="543"/>
      <c r="CD13" s="543"/>
      <c r="CE13" s="543"/>
      <c r="CF13" s="543"/>
      <c r="CG13" s="543"/>
      <c r="CH13" s="543"/>
      <c r="CI13" s="543"/>
      <c r="CJ13" s="543"/>
      <c r="CK13" s="543"/>
      <c r="CL13" s="543"/>
      <c r="CM13" s="543"/>
      <c r="CN13" s="543"/>
      <c r="CO13" s="543"/>
      <c r="CP13" s="543"/>
      <c r="CQ13" s="543"/>
      <c r="CR13" s="543"/>
      <c r="CS13" s="543"/>
      <c r="CT13" s="543"/>
      <c r="CU13" s="543"/>
    </row>
    <row r="14" spans="1:100" ht="38.25" customHeight="1" x14ac:dyDescent="0.25">
      <c r="A14" s="8" t="s">
        <v>7</v>
      </c>
      <c r="B14" s="8" t="s">
        <v>8</v>
      </c>
      <c r="C14" s="8" t="s">
        <v>9</v>
      </c>
      <c r="D14" s="8" t="s">
        <v>664</v>
      </c>
      <c r="E14" s="8"/>
      <c r="F14" s="8"/>
      <c r="G14" s="8"/>
      <c r="H14" s="8"/>
      <c r="I14" s="8"/>
      <c r="J14" s="8"/>
      <c r="K14" s="8"/>
      <c r="L14" s="8"/>
      <c r="M14" s="8"/>
      <c r="N14" s="8"/>
      <c r="O14" s="8"/>
      <c r="P14" s="78" t="s">
        <v>665</v>
      </c>
      <c r="Q14" s="78"/>
      <c r="R14" s="78"/>
      <c r="S14" s="78"/>
      <c r="T14" s="78"/>
      <c r="U14" s="78"/>
      <c r="V14" s="78"/>
      <c r="W14" s="78"/>
      <c r="X14" s="78"/>
      <c r="Y14" s="78"/>
      <c r="Z14" s="78"/>
      <c r="AA14" s="78"/>
      <c r="AB14" s="78"/>
      <c r="AC14" s="78"/>
      <c r="AD14" s="78"/>
      <c r="AE14" s="78"/>
      <c r="AF14" s="78"/>
      <c r="AG14" s="78"/>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102" t="s">
        <v>317</v>
      </c>
    </row>
    <row r="15" spans="1:100" ht="15.75" customHeight="1" x14ac:dyDescent="0.25">
      <c r="A15" s="8"/>
      <c r="B15" s="8"/>
      <c r="C15" s="8"/>
      <c r="D15" s="8"/>
      <c r="E15" s="8"/>
      <c r="F15" s="8"/>
      <c r="G15" s="8"/>
      <c r="H15" s="8"/>
      <c r="I15" s="8"/>
      <c r="J15" s="8"/>
      <c r="K15" s="8"/>
      <c r="L15" s="8"/>
      <c r="M15" s="8"/>
      <c r="N15" s="8"/>
      <c r="O15" s="8"/>
      <c r="P15" s="77" t="s">
        <v>666</v>
      </c>
      <c r="Q15" s="77"/>
      <c r="R15" s="77"/>
      <c r="S15" s="77"/>
      <c r="T15" s="77"/>
      <c r="U15" s="77"/>
      <c r="V15" s="77"/>
      <c r="W15" s="77"/>
      <c r="X15" s="77"/>
      <c r="Y15" s="77"/>
      <c r="Z15" s="77"/>
      <c r="AA15" s="77"/>
      <c r="AB15" s="80" t="s">
        <v>448</v>
      </c>
      <c r="AC15" s="80"/>
      <c r="AD15" s="80"/>
      <c r="AE15" s="80"/>
      <c r="AF15" s="80"/>
      <c r="AG15" s="80"/>
      <c r="AH15" s="80"/>
      <c r="AI15" s="80"/>
      <c r="AJ15" s="80"/>
      <c r="AK15" s="80"/>
      <c r="AL15" s="80"/>
      <c r="AM15" s="80"/>
      <c r="AN15" s="80" t="s">
        <v>449</v>
      </c>
      <c r="AO15" s="80"/>
      <c r="AP15" s="80"/>
      <c r="AQ15" s="80"/>
      <c r="AR15" s="80"/>
      <c r="AS15" s="80"/>
      <c r="AT15" s="80"/>
      <c r="AU15" s="80"/>
      <c r="AV15" s="80"/>
      <c r="AW15" s="80"/>
      <c r="AX15" s="80"/>
      <c r="AY15" s="80"/>
      <c r="AZ15" s="80" t="s">
        <v>450</v>
      </c>
      <c r="BA15" s="80"/>
      <c r="BB15" s="80"/>
      <c r="BC15" s="80"/>
      <c r="BD15" s="80"/>
      <c r="BE15" s="80"/>
      <c r="BF15" s="80"/>
      <c r="BG15" s="80"/>
      <c r="BH15" s="80"/>
      <c r="BI15" s="80"/>
      <c r="BJ15" s="80"/>
      <c r="BK15" s="80"/>
      <c r="BL15" s="80" t="s">
        <v>451</v>
      </c>
      <c r="BM15" s="80"/>
      <c r="BN15" s="80"/>
      <c r="BO15" s="80"/>
      <c r="BP15" s="80"/>
      <c r="BQ15" s="80"/>
      <c r="BR15" s="80"/>
      <c r="BS15" s="80"/>
      <c r="BT15" s="80"/>
      <c r="BU15" s="80"/>
      <c r="BV15" s="80"/>
      <c r="BW15" s="80"/>
      <c r="BX15" s="80" t="s">
        <v>452</v>
      </c>
      <c r="BY15" s="80"/>
      <c r="BZ15" s="80"/>
      <c r="CA15" s="80"/>
      <c r="CB15" s="80"/>
      <c r="CC15" s="80"/>
      <c r="CD15" s="80"/>
      <c r="CE15" s="80"/>
      <c r="CF15" s="80"/>
      <c r="CG15" s="80"/>
      <c r="CH15" s="80"/>
      <c r="CI15" s="80"/>
      <c r="CJ15" s="80" t="s">
        <v>453</v>
      </c>
      <c r="CK15" s="80"/>
      <c r="CL15" s="80"/>
      <c r="CM15" s="80"/>
      <c r="CN15" s="80"/>
      <c r="CO15" s="80"/>
      <c r="CP15" s="80"/>
      <c r="CQ15" s="80"/>
      <c r="CR15" s="80"/>
      <c r="CS15" s="80"/>
      <c r="CT15" s="80"/>
      <c r="CU15" s="80"/>
      <c r="CV15" s="102"/>
    </row>
    <row r="16" spans="1:100" x14ac:dyDescent="0.25">
      <c r="A16" s="8"/>
      <c r="B16" s="8"/>
      <c r="C16" s="8"/>
      <c r="D16" s="8"/>
      <c r="E16" s="8"/>
      <c r="F16" s="8"/>
      <c r="G16" s="8"/>
      <c r="H16" s="8"/>
      <c r="I16" s="8"/>
      <c r="J16" s="8"/>
      <c r="K16" s="8"/>
      <c r="L16" s="8"/>
      <c r="M16" s="8"/>
      <c r="N16" s="8"/>
      <c r="O16" s="8"/>
      <c r="P16" s="77"/>
      <c r="Q16" s="77"/>
      <c r="R16" s="77"/>
      <c r="S16" s="77"/>
      <c r="T16" s="77"/>
      <c r="U16" s="77"/>
      <c r="V16" s="77"/>
      <c r="W16" s="77"/>
      <c r="X16" s="77"/>
      <c r="Y16" s="77"/>
      <c r="Z16" s="77"/>
      <c r="AA16" s="77"/>
      <c r="AB16" s="80"/>
      <c r="AC16" s="80"/>
      <c r="AD16" s="80"/>
      <c r="AE16" s="80"/>
      <c r="AF16" s="80"/>
      <c r="AG16" s="80"/>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102"/>
    </row>
    <row r="17" spans="1:120" ht="39" customHeight="1" x14ac:dyDescent="0.25">
      <c r="A17" s="8"/>
      <c r="B17" s="8"/>
      <c r="C17" s="8"/>
      <c r="D17" s="80" t="s">
        <v>41</v>
      </c>
      <c r="E17" s="80"/>
      <c r="F17" s="80"/>
      <c r="G17" s="80"/>
      <c r="H17" s="80"/>
      <c r="I17" s="80"/>
      <c r="J17" s="1" t="s">
        <v>42</v>
      </c>
      <c r="K17" s="1"/>
      <c r="L17" s="1"/>
      <c r="M17" s="1"/>
      <c r="N17" s="1"/>
      <c r="O17" s="1"/>
      <c r="P17" s="80" t="s">
        <v>41</v>
      </c>
      <c r="Q17" s="80"/>
      <c r="R17" s="80"/>
      <c r="S17" s="80"/>
      <c r="T17" s="80"/>
      <c r="U17" s="80"/>
      <c r="V17" s="1" t="s">
        <v>42</v>
      </c>
      <c r="W17" s="1"/>
      <c r="X17" s="1"/>
      <c r="Y17" s="1"/>
      <c r="Z17" s="1"/>
      <c r="AA17" s="1"/>
      <c r="AB17" s="80" t="s">
        <v>41</v>
      </c>
      <c r="AC17" s="80"/>
      <c r="AD17" s="80"/>
      <c r="AE17" s="80"/>
      <c r="AF17" s="80"/>
      <c r="AG17" s="80"/>
      <c r="AH17" s="1" t="s">
        <v>42</v>
      </c>
      <c r="AI17" s="1"/>
      <c r="AJ17" s="1"/>
      <c r="AK17" s="1"/>
      <c r="AL17" s="1"/>
      <c r="AM17" s="1"/>
      <c r="AN17" s="80" t="s">
        <v>41</v>
      </c>
      <c r="AO17" s="80"/>
      <c r="AP17" s="80"/>
      <c r="AQ17" s="80"/>
      <c r="AR17" s="80"/>
      <c r="AS17" s="80"/>
      <c r="AT17" s="1" t="s">
        <v>42</v>
      </c>
      <c r="AU17" s="1"/>
      <c r="AV17" s="1"/>
      <c r="AW17" s="1"/>
      <c r="AX17" s="1"/>
      <c r="AY17" s="1"/>
      <c r="AZ17" s="80" t="s">
        <v>41</v>
      </c>
      <c r="BA17" s="80"/>
      <c r="BB17" s="80"/>
      <c r="BC17" s="80"/>
      <c r="BD17" s="80"/>
      <c r="BE17" s="80"/>
      <c r="BF17" s="1" t="s">
        <v>42</v>
      </c>
      <c r="BG17" s="1"/>
      <c r="BH17" s="1"/>
      <c r="BI17" s="1"/>
      <c r="BJ17" s="1"/>
      <c r="BK17" s="1"/>
      <c r="BL17" s="80" t="s">
        <v>41</v>
      </c>
      <c r="BM17" s="80"/>
      <c r="BN17" s="80"/>
      <c r="BO17" s="80"/>
      <c r="BP17" s="80"/>
      <c r="BQ17" s="80"/>
      <c r="BR17" s="1" t="s">
        <v>42</v>
      </c>
      <c r="BS17" s="1"/>
      <c r="BT17" s="1"/>
      <c r="BU17" s="1"/>
      <c r="BV17" s="1"/>
      <c r="BW17" s="1"/>
      <c r="BX17" s="80" t="s">
        <v>41</v>
      </c>
      <c r="BY17" s="80"/>
      <c r="BZ17" s="80"/>
      <c r="CA17" s="80"/>
      <c r="CB17" s="80"/>
      <c r="CC17" s="80"/>
      <c r="CD17" s="1" t="s">
        <v>42</v>
      </c>
      <c r="CE17" s="1"/>
      <c r="CF17" s="1"/>
      <c r="CG17" s="1"/>
      <c r="CH17" s="1"/>
      <c r="CI17" s="1"/>
      <c r="CJ17" s="80" t="s">
        <v>41</v>
      </c>
      <c r="CK17" s="80"/>
      <c r="CL17" s="80"/>
      <c r="CM17" s="80"/>
      <c r="CN17" s="80"/>
      <c r="CO17" s="80"/>
      <c r="CP17" s="1" t="s">
        <v>42</v>
      </c>
      <c r="CQ17" s="1"/>
      <c r="CR17" s="1"/>
      <c r="CS17" s="1"/>
      <c r="CT17" s="1"/>
      <c r="CU17" s="1"/>
      <c r="CV17" s="102"/>
    </row>
    <row r="18" spans="1:120" ht="54.75" customHeight="1" x14ac:dyDescent="0.25">
      <c r="A18" s="8"/>
      <c r="B18" s="8"/>
      <c r="C18" s="8"/>
      <c r="D18" s="528" t="s">
        <v>667</v>
      </c>
      <c r="E18" s="528" t="s">
        <v>488</v>
      </c>
      <c r="F18" s="528" t="s">
        <v>489</v>
      </c>
      <c r="G18" s="257" t="s">
        <v>490</v>
      </c>
      <c r="H18" s="528" t="s">
        <v>491</v>
      </c>
      <c r="I18" s="528" t="s">
        <v>492</v>
      </c>
      <c r="J18" s="528" t="s">
        <v>667</v>
      </c>
      <c r="K18" s="528" t="s">
        <v>488</v>
      </c>
      <c r="L18" s="528" t="s">
        <v>489</v>
      </c>
      <c r="M18" s="257" t="s">
        <v>490</v>
      </c>
      <c r="N18" s="528" t="s">
        <v>491</v>
      </c>
      <c r="O18" s="528" t="s">
        <v>492</v>
      </c>
      <c r="P18" s="528" t="s">
        <v>667</v>
      </c>
      <c r="Q18" s="528" t="s">
        <v>488</v>
      </c>
      <c r="R18" s="528" t="s">
        <v>489</v>
      </c>
      <c r="S18" s="257" t="s">
        <v>490</v>
      </c>
      <c r="T18" s="528" t="s">
        <v>491</v>
      </c>
      <c r="U18" s="528" t="s">
        <v>492</v>
      </c>
      <c r="V18" s="528" t="s">
        <v>667</v>
      </c>
      <c r="W18" s="528" t="s">
        <v>488</v>
      </c>
      <c r="X18" s="528" t="s">
        <v>489</v>
      </c>
      <c r="Y18" s="257" t="s">
        <v>490</v>
      </c>
      <c r="Z18" s="528" t="s">
        <v>491</v>
      </c>
      <c r="AA18" s="528" t="s">
        <v>492</v>
      </c>
      <c r="AB18" s="528" t="s">
        <v>667</v>
      </c>
      <c r="AC18" s="528" t="s">
        <v>488</v>
      </c>
      <c r="AD18" s="528" t="s">
        <v>489</v>
      </c>
      <c r="AE18" s="257" t="s">
        <v>490</v>
      </c>
      <c r="AF18" s="528" t="s">
        <v>491</v>
      </c>
      <c r="AG18" s="528" t="s">
        <v>492</v>
      </c>
      <c r="AH18" s="528" t="s">
        <v>667</v>
      </c>
      <c r="AI18" s="528" t="s">
        <v>488</v>
      </c>
      <c r="AJ18" s="528" t="s">
        <v>489</v>
      </c>
      <c r="AK18" s="257" t="s">
        <v>490</v>
      </c>
      <c r="AL18" s="528" t="s">
        <v>491</v>
      </c>
      <c r="AM18" s="528" t="s">
        <v>492</v>
      </c>
      <c r="AN18" s="528" t="s">
        <v>667</v>
      </c>
      <c r="AO18" s="528" t="s">
        <v>488</v>
      </c>
      <c r="AP18" s="528" t="s">
        <v>489</v>
      </c>
      <c r="AQ18" s="257" t="s">
        <v>490</v>
      </c>
      <c r="AR18" s="528" t="s">
        <v>491</v>
      </c>
      <c r="AS18" s="528" t="s">
        <v>492</v>
      </c>
      <c r="AT18" s="528" t="s">
        <v>667</v>
      </c>
      <c r="AU18" s="528" t="s">
        <v>488</v>
      </c>
      <c r="AV18" s="528" t="s">
        <v>489</v>
      </c>
      <c r="AW18" s="257" t="s">
        <v>490</v>
      </c>
      <c r="AX18" s="528" t="s">
        <v>491</v>
      </c>
      <c r="AY18" s="528" t="s">
        <v>492</v>
      </c>
      <c r="AZ18" s="528" t="s">
        <v>667</v>
      </c>
      <c r="BA18" s="528" t="s">
        <v>488</v>
      </c>
      <c r="BB18" s="528" t="s">
        <v>489</v>
      </c>
      <c r="BC18" s="257" t="s">
        <v>490</v>
      </c>
      <c r="BD18" s="528" t="s">
        <v>491</v>
      </c>
      <c r="BE18" s="528" t="s">
        <v>492</v>
      </c>
      <c r="BF18" s="528" t="s">
        <v>667</v>
      </c>
      <c r="BG18" s="528" t="s">
        <v>488</v>
      </c>
      <c r="BH18" s="528" t="s">
        <v>489</v>
      </c>
      <c r="BI18" s="257" t="s">
        <v>490</v>
      </c>
      <c r="BJ18" s="528" t="s">
        <v>491</v>
      </c>
      <c r="BK18" s="528" t="s">
        <v>492</v>
      </c>
      <c r="BL18" s="528" t="s">
        <v>667</v>
      </c>
      <c r="BM18" s="528" t="s">
        <v>488</v>
      </c>
      <c r="BN18" s="528" t="s">
        <v>489</v>
      </c>
      <c r="BO18" s="257" t="s">
        <v>490</v>
      </c>
      <c r="BP18" s="528" t="s">
        <v>491</v>
      </c>
      <c r="BQ18" s="528" t="s">
        <v>492</v>
      </c>
      <c r="BR18" s="528" t="s">
        <v>667</v>
      </c>
      <c r="BS18" s="528" t="s">
        <v>488</v>
      </c>
      <c r="BT18" s="528" t="s">
        <v>489</v>
      </c>
      <c r="BU18" s="257" t="s">
        <v>490</v>
      </c>
      <c r="BV18" s="528" t="s">
        <v>491</v>
      </c>
      <c r="BW18" s="528" t="s">
        <v>492</v>
      </c>
      <c r="BX18" s="528" t="s">
        <v>667</v>
      </c>
      <c r="BY18" s="528" t="s">
        <v>488</v>
      </c>
      <c r="BZ18" s="528" t="s">
        <v>489</v>
      </c>
      <c r="CA18" s="257" t="s">
        <v>490</v>
      </c>
      <c r="CB18" s="528" t="s">
        <v>491</v>
      </c>
      <c r="CC18" s="528" t="s">
        <v>492</v>
      </c>
      <c r="CD18" s="528" t="s">
        <v>667</v>
      </c>
      <c r="CE18" s="528" t="s">
        <v>488</v>
      </c>
      <c r="CF18" s="528" t="s">
        <v>489</v>
      </c>
      <c r="CG18" s="257" t="s">
        <v>490</v>
      </c>
      <c r="CH18" s="528" t="s">
        <v>491</v>
      </c>
      <c r="CI18" s="528" t="s">
        <v>492</v>
      </c>
      <c r="CJ18" s="528" t="s">
        <v>667</v>
      </c>
      <c r="CK18" s="528" t="s">
        <v>488</v>
      </c>
      <c r="CL18" s="528" t="s">
        <v>489</v>
      </c>
      <c r="CM18" s="257" t="s">
        <v>490</v>
      </c>
      <c r="CN18" s="528" t="s">
        <v>491</v>
      </c>
      <c r="CO18" s="528" t="s">
        <v>492</v>
      </c>
      <c r="CP18" s="528" t="s">
        <v>667</v>
      </c>
      <c r="CQ18" s="528" t="s">
        <v>488</v>
      </c>
      <c r="CR18" s="528" t="s">
        <v>489</v>
      </c>
      <c r="CS18" s="257" t="s">
        <v>490</v>
      </c>
      <c r="CT18" s="528" t="s">
        <v>491</v>
      </c>
      <c r="CU18" s="528" t="s">
        <v>492</v>
      </c>
      <c r="CV18" s="102"/>
    </row>
    <row r="19" spans="1:120" x14ac:dyDescent="0.25">
      <c r="A19" s="527">
        <v>1</v>
      </c>
      <c r="B19" s="527">
        <v>2</v>
      </c>
      <c r="C19" s="527">
        <v>3</v>
      </c>
      <c r="D19" s="544" t="s">
        <v>628</v>
      </c>
      <c r="E19" s="544" t="s">
        <v>629</v>
      </c>
      <c r="F19" s="544" t="s">
        <v>630</v>
      </c>
      <c r="G19" s="544" t="s">
        <v>631</v>
      </c>
      <c r="H19" s="544" t="s">
        <v>632</v>
      </c>
      <c r="I19" s="544" t="s">
        <v>633</v>
      </c>
      <c r="J19" s="544" t="s">
        <v>635</v>
      </c>
      <c r="K19" s="544" t="s">
        <v>636</v>
      </c>
      <c r="L19" s="544" t="s">
        <v>637</v>
      </c>
      <c r="M19" s="544" t="s">
        <v>638</v>
      </c>
      <c r="N19" s="544" t="s">
        <v>639</v>
      </c>
      <c r="O19" s="544" t="s">
        <v>640</v>
      </c>
      <c r="P19" s="544" t="s">
        <v>668</v>
      </c>
      <c r="Q19" s="544" t="s">
        <v>669</v>
      </c>
      <c r="R19" s="544" t="s">
        <v>670</v>
      </c>
      <c r="S19" s="544" t="s">
        <v>671</v>
      </c>
      <c r="T19" s="544" t="s">
        <v>672</v>
      </c>
      <c r="U19" s="544" t="s">
        <v>673</v>
      </c>
      <c r="V19" s="544" t="s">
        <v>674</v>
      </c>
      <c r="W19" s="544" t="s">
        <v>675</v>
      </c>
      <c r="X19" s="544" t="s">
        <v>676</v>
      </c>
      <c r="Y19" s="544" t="s">
        <v>677</v>
      </c>
      <c r="Z19" s="544" t="s">
        <v>678</v>
      </c>
      <c r="AA19" s="544" t="s">
        <v>679</v>
      </c>
      <c r="AB19" s="544" t="s">
        <v>680</v>
      </c>
      <c r="AC19" s="544" t="s">
        <v>681</v>
      </c>
      <c r="AD19" s="544" t="s">
        <v>682</v>
      </c>
      <c r="AE19" s="544" t="s">
        <v>683</v>
      </c>
      <c r="AF19" s="544" t="s">
        <v>684</v>
      </c>
      <c r="AG19" s="544" t="s">
        <v>685</v>
      </c>
      <c r="AH19" s="544" t="s">
        <v>686</v>
      </c>
      <c r="AI19" s="544" t="s">
        <v>687</v>
      </c>
      <c r="AJ19" s="544" t="s">
        <v>688</v>
      </c>
      <c r="AK19" s="544" t="s">
        <v>689</v>
      </c>
      <c r="AL19" s="544" t="s">
        <v>690</v>
      </c>
      <c r="AM19" s="544" t="s">
        <v>691</v>
      </c>
      <c r="AN19" s="544" t="s">
        <v>692</v>
      </c>
      <c r="AO19" s="544" t="s">
        <v>693</v>
      </c>
      <c r="AP19" s="544" t="s">
        <v>694</v>
      </c>
      <c r="AQ19" s="544" t="s">
        <v>695</v>
      </c>
      <c r="AR19" s="544" t="s">
        <v>696</v>
      </c>
      <c r="AS19" s="544" t="s">
        <v>697</v>
      </c>
      <c r="AT19" s="544" t="s">
        <v>698</v>
      </c>
      <c r="AU19" s="544" t="s">
        <v>699</v>
      </c>
      <c r="AV19" s="544" t="s">
        <v>700</v>
      </c>
      <c r="AW19" s="544" t="s">
        <v>701</v>
      </c>
      <c r="AX19" s="544" t="s">
        <v>702</v>
      </c>
      <c r="AY19" s="544" t="s">
        <v>703</v>
      </c>
      <c r="AZ19" s="544" t="s">
        <v>704</v>
      </c>
      <c r="BA19" s="544" t="s">
        <v>705</v>
      </c>
      <c r="BB19" s="544" t="s">
        <v>706</v>
      </c>
      <c r="BC19" s="544" t="s">
        <v>707</v>
      </c>
      <c r="BD19" s="544" t="s">
        <v>708</v>
      </c>
      <c r="BE19" s="544" t="s">
        <v>709</v>
      </c>
      <c r="BF19" s="544" t="s">
        <v>710</v>
      </c>
      <c r="BG19" s="544" t="s">
        <v>711</v>
      </c>
      <c r="BH19" s="544" t="s">
        <v>712</v>
      </c>
      <c r="BI19" s="544" t="s">
        <v>713</v>
      </c>
      <c r="BJ19" s="544" t="s">
        <v>714</v>
      </c>
      <c r="BK19" s="544" t="s">
        <v>715</v>
      </c>
      <c r="BL19" s="544" t="s">
        <v>716</v>
      </c>
      <c r="BM19" s="544" t="s">
        <v>717</v>
      </c>
      <c r="BN19" s="544" t="s">
        <v>718</v>
      </c>
      <c r="BO19" s="544" t="s">
        <v>719</v>
      </c>
      <c r="BP19" s="544" t="s">
        <v>720</v>
      </c>
      <c r="BQ19" s="544" t="s">
        <v>721</v>
      </c>
      <c r="BR19" s="544" t="s">
        <v>722</v>
      </c>
      <c r="BS19" s="544" t="s">
        <v>723</v>
      </c>
      <c r="BT19" s="544" t="s">
        <v>724</v>
      </c>
      <c r="BU19" s="544" t="s">
        <v>725</v>
      </c>
      <c r="BV19" s="544" t="s">
        <v>726</v>
      </c>
      <c r="BW19" s="544" t="s">
        <v>727</v>
      </c>
      <c r="BX19" s="544" t="s">
        <v>728</v>
      </c>
      <c r="BY19" s="544" t="s">
        <v>729</v>
      </c>
      <c r="BZ19" s="544" t="s">
        <v>730</v>
      </c>
      <c r="CA19" s="544" t="s">
        <v>731</v>
      </c>
      <c r="CB19" s="544" t="s">
        <v>732</v>
      </c>
      <c r="CC19" s="544" t="s">
        <v>733</v>
      </c>
      <c r="CD19" s="544" t="s">
        <v>734</v>
      </c>
      <c r="CE19" s="544" t="s">
        <v>735</v>
      </c>
      <c r="CF19" s="544" t="s">
        <v>736</v>
      </c>
      <c r="CG19" s="544" t="s">
        <v>737</v>
      </c>
      <c r="CH19" s="544" t="s">
        <v>738</v>
      </c>
      <c r="CI19" s="544" t="s">
        <v>739</v>
      </c>
      <c r="CJ19" s="544" t="s">
        <v>740</v>
      </c>
      <c r="CK19" s="544" t="s">
        <v>741</v>
      </c>
      <c r="CL19" s="544" t="s">
        <v>742</v>
      </c>
      <c r="CM19" s="544" t="s">
        <v>743</v>
      </c>
      <c r="CN19" s="544" t="s">
        <v>744</v>
      </c>
      <c r="CO19" s="544" t="s">
        <v>745</v>
      </c>
      <c r="CP19" s="544" t="s">
        <v>746</v>
      </c>
      <c r="CQ19" s="544" t="s">
        <v>747</v>
      </c>
      <c r="CR19" s="544" t="s">
        <v>748</v>
      </c>
      <c r="CS19" s="544" t="s">
        <v>749</v>
      </c>
      <c r="CT19" s="544" t="s">
        <v>750</v>
      </c>
      <c r="CU19" s="544" t="s">
        <v>751</v>
      </c>
      <c r="CV19" s="545" t="s">
        <v>657</v>
      </c>
    </row>
    <row r="20" spans="1:120" s="143" customFormat="1" ht="25.5" x14ac:dyDescent="0.2">
      <c r="A20" s="137">
        <v>0</v>
      </c>
      <c r="B20" s="136" t="s">
        <v>97</v>
      </c>
      <c r="C20" s="546" t="s">
        <v>98</v>
      </c>
      <c r="D20" s="428" t="s">
        <v>98</v>
      </c>
      <c r="E20" s="428">
        <f>SUM(E21:E26)</f>
        <v>0</v>
      </c>
      <c r="F20" s="428">
        <f>SUM(F21:F26)</f>
        <v>0</v>
      </c>
      <c r="G20" s="428">
        <f>G21+G22+G23+G24+G25+G26</f>
        <v>33604</v>
      </c>
      <c r="H20" s="428">
        <f>H21+H22+H23+H24+H25+H26</f>
        <v>0</v>
      </c>
      <c r="I20" s="428">
        <f>I21+I22+I23+I24+I25+I26</f>
        <v>0</v>
      </c>
      <c r="J20" s="428" t="s">
        <v>98</v>
      </c>
      <c r="K20" s="428" t="s">
        <v>98</v>
      </c>
      <c r="L20" s="428" t="s">
        <v>98</v>
      </c>
      <c r="M20" s="428" t="s">
        <v>98</v>
      </c>
      <c r="N20" s="428" t="s">
        <v>98</v>
      </c>
      <c r="O20" s="428" t="s">
        <v>98</v>
      </c>
      <c r="P20" s="428" t="s">
        <v>98</v>
      </c>
      <c r="Q20" s="428">
        <f>SUM(Q21:Q26)</f>
        <v>0.25</v>
      </c>
      <c r="R20" s="428">
        <f>SUM(R21:R26)</f>
        <v>0</v>
      </c>
      <c r="S20" s="428">
        <f>SUM(S21:S26)</f>
        <v>7.9150000000000009</v>
      </c>
      <c r="T20" s="428">
        <f>SUM(T21:T26)</f>
        <v>0</v>
      </c>
      <c r="U20" s="428">
        <f>SUM(U21:U26)</f>
        <v>0</v>
      </c>
      <c r="V20" s="428" t="s">
        <v>98</v>
      </c>
      <c r="W20" s="428" t="s">
        <v>98</v>
      </c>
      <c r="X20" s="428" t="s">
        <v>98</v>
      </c>
      <c r="Y20" s="428" t="s">
        <v>98</v>
      </c>
      <c r="Z20" s="428" t="s">
        <v>98</v>
      </c>
      <c r="AA20" s="428" t="s">
        <v>98</v>
      </c>
      <c r="AB20" s="428" t="s">
        <v>98</v>
      </c>
      <c r="AC20" s="428">
        <f t="shared" ref="AC20:AM20" si="0">SUM(AC21:AC26)</f>
        <v>0.25</v>
      </c>
      <c r="AD20" s="428">
        <f t="shared" si="0"/>
        <v>0</v>
      </c>
      <c r="AE20" s="428">
        <f t="shared" si="0"/>
        <v>5.2</v>
      </c>
      <c r="AF20" s="428">
        <f t="shared" si="0"/>
        <v>0</v>
      </c>
      <c r="AG20" s="428">
        <f t="shared" si="0"/>
        <v>0</v>
      </c>
      <c r="AH20" s="428">
        <f t="shared" si="0"/>
        <v>0</v>
      </c>
      <c r="AI20" s="428">
        <f t="shared" si="0"/>
        <v>0</v>
      </c>
      <c r="AJ20" s="428">
        <f t="shared" si="0"/>
        <v>0</v>
      </c>
      <c r="AK20" s="428">
        <f t="shared" si="0"/>
        <v>0</v>
      </c>
      <c r="AL20" s="428">
        <f t="shared" si="0"/>
        <v>0</v>
      </c>
      <c r="AM20" s="428">
        <f t="shared" si="0"/>
        <v>0</v>
      </c>
      <c r="AN20" s="428" t="s">
        <v>98</v>
      </c>
      <c r="AO20" s="428">
        <f t="shared" ref="AO20:AY20" si="1">SUM(AO21:AO26)</f>
        <v>0.25</v>
      </c>
      <c r="AP20" s="428">
        <f t="shared" si="1"/>
        <v>0</v>
      </c>
      <c r="AQ20" s="428">
        <f t="shared" si="1"/>
        <v>10.850000000000001</v>
      </c>
      <c r="AR20" s="428">
        <f t="shared" si="1"/>
        <v>0</v>
      </c>
      <c r="AS20" s="428">
        <f t="shared" si="1"/>
        <v>0</v>
      </c>
      <c r="AT20" s="428">
        <f t="shared" si="1"/>
        <v>0</v>
      </c>
      <c r="AU20" s="428">
        <f t="shared" si="1"/>
        <v>0</v>
      </c>
      <c r="AV20" s="428">
        <f t="shared" si="1"/>
        <v>0</v>
      </c>
      <c r="AW20" s="428">
        <f t="shared" si="1"/>
        <v>0</v>
      </c>
      <c r="AX20" s="428">
        <f t="shared" si="1"/>
        <v>0</v>
      </c>
      <c r="AY20" s="428">
        <f t="shared" si="1"/>
        <v>0</v>
      </c>
      <c r="AZ20" s="428" t="s">
        <v>98</v>
      </c>
      <c r="BA20" s="428">
        <f t="shared" ref="BA20:BK20" si="2">SUM(BA21:BA26)</f>
        <v>0.25</v>
      </c>
      <c r="BB20" s="428">
        <f t="shared" si="2"/>
        <v>0</v>
      </c>
      <c r="BC20" s="428">
        <f t="shared" si="2"/>
        <v>7.8999999999999995</v>
      </c>
      <c r="BD20" s="428">
        <f t="shared" si="2"/>
        <v>0</v>
      </c>
      <c r="BE20" s="428">
        <f t="shared" si="2"/>
        <v>0</v>
      </c>
      <c r="BF20" s="428">
        <f t="shared" si="2"/>
        <v>0</v>
      </c>
      <c r="BG20" s="428">
        <f t="shared" si="2"/>
        <v>0</v>
      </c>
      <c r="BH20" s="428">
        <f t="shared" si="2"/>
        <v>0</v>
      </c>
      <c r="BI20" s="428">
        <f t="shared" si="2"/>
        <v>0</v>
      </c>
      <c r="BJ20" s="428">
        <f t="shared" si="2"/>
        <v>0</v>
      </c>
      <c r="BK20" s="428">
        <f t="shared" si="2"/>
        <v>0</v>
      </c>
      <c r="BL20" s="428" t="s">
        <v>98</v>
      </c>
      <c r="BM20" s="428">
        <f t="shared" ref="BM20:BW20" si="3">SUM(BM21:BM26)</f>
        <v>0.25</v>
      </c>
      <c r="BN20" s="428">
        <f t="shared" si="3"/>
        <v>0</v>
      </c>
      <c r="BO20" s="428">
        <f t="shared" si="3"/>
        <v>1.5</v>
      </c>
      <c r="BP20" s="428">
        <f t="shared" si="3"/>
        <v>0</v>
      </c>
      <c r="BQ20" s="428">
        <f t="shared" si="3"/>
        <v>0</v>
      </c>
      <c r="BR20" s="428">
        <f t="shared" si="3"/>
        <v>0</v>
      </c>
      <c r="BS20" s="428">
        <f t="shared" si="3"/>
        <v>0</v>
      </c>
      <c r="BT20" s="428">
        <f t="shared" si="3"/>
        <v>0</v>
      </c>
      <c r="BU20" s="428">
        <f t="shared" si="3"/>
        <v>0</v>
      </c>
      <c r="BV20" s="428">
        <f t="shared" si="3"/>
        <v>0</v>
      </c>
      <c r="BW20" s="428">
        <f t="shared" si="3"/>
        <v>0</v>
      </c>
      <c r="BX20" s="428" t="s">
        <v>98</v>
      </c>
      <c r="BY20" s="428">
        <f t="shared" ref="BY20:CI20" si="4">SUM(BY21:BY26)</f>
        <v>0.25</v>
      </c>
      <c r="BZ20" s="428">
        <f t="shared" si="4"/>
        <v>0</v>
      </c>
      <c r="CA20" s="428">
        <f t="shared" si="4"/>
        <v>1.5</v>
      </c>
      <c r="CB20" s="428">
        <f t="shared" si="4"/>
        <v>0</v>
      </c>
      <c r="CC20" s="428">
        <f t="shared" si="4"/>
        <v>0</v>
      </c>
      <c r="CD20" s="428">
        <f t="shared" si="4"/>
        <v>0</v>
      </c>
      <c r="CE20" s="428">
        <f t="shared" si="4"/>
        <v>0</v>
      </c>
      <c r="CF20" s="428">
        <f t="shared" si="4"/>
        <v>0</v>
      </c>
      <c r="CG20" s="428">
        <f t="shared" si="4"/>
        <v>0</v>
      </c>
      <c r="CH20" s="428">
        <f t="shared" si="4"/>
        <v>0</v>
      </c>
      <c r="CI20" s="428">
        <f t="shared" si="4"/>
        <v>0</v>
      </c>
      <c r="CJ20" s="428" t="s">
        <v>98</v>
      </c>
      <c r="CK20" s="428">
        <f t="shared" ref="CK20:CU20" si="5">SUM(CK21:CK26)</f>
        <v>0.25</v>
      </c>
      <c r="CL20" s="428">
        <f t="shared" si="5"/>
        <v>0</v>
      </c>
      <c r="CM20" s="428">
        <f t="shared" si="5"/>
        <v>1.5</v>
      </c>
      <c r="CN20" s="428">
        <f t="shared" si="5"/>
        <v>0</v>
      </c>
      <c r="CO20" s="428">
        <f t="shared" si="5"/>
        <v>0</v>
      </c>
      <c r="CP20" s="428">
        <f t="shared" si="5"/>
        <v>0</v>
      </c>
      <c r="CQ20" s="428">
        <f t="shared" si="5"/>
        <v>0</v>
      </c>
      <c r="CR20" s="428">
        <f t="shared" si="5"/>
        <v>0</v>
      </c>
      <c r="CS20" s="428">
        <f t="shared" si="5"/>
        <v>0</v>
      </c>
      <c r="CT20" s="428">
        <f t="shared" si="5"/>
        <v>0</v>
      </c>
      <c r="CU20" s="428">
        <f t="shared" si="5"/>
        <v>0</v>
      </c>
      <c r="CV20" s="264" t="s">
        <v>98</v>
      </c>
      <c r="CW20" s="547"/>
      <c r="CX20" s="547"/>
      <c r="CY20" s="547"/>
      <c r="CZ20" s="547"/>
      <c r="DA20" s="547"/>
      <c r="DB20" s="547"/>
      <c r="DC20" s="547"/>
      <c r="DD20" s="547"/>
      <c r="DE20" s="547"/>
      <c r="DF20" s="547"/>
      <c r="DG20" s="547"/>
      <c r="DH20" s="547"/>
      <c r="DI20" s="547"/>
      <c r="DJ20" s="547"/>
      <c r="DK20" s="547"/>
      <c r="DL20" s="547"/>
      <c r="DM20" s="547"/>
      <c r="DN20" s="547"/>
      <c r="DO20" s="547"/>
      <c r="DP20" s="547"/>
    </row>
    <row r="21" spans="1:120" s="151" customFormat="1" ht="12.75" x14ac:dyDescent="0.2">
      <c r="A21" s="146" t="s">
        <v>99</v>
      </c>
      <c r="B21" s="145" t="s">
        <v>100</v>
      </c>
      <c r="C21" s="533" t="s">
        <v>98</v>
      </c>
      <c r="D21" s="432" t="str">
        <f t="shared" ref="D21:AI21" si="6">D28</f>
        <v>нд</v>
      </c>
      <c r="E21" s="432" t="str">
        <f t="shared" si="6"/>
        <v>0</v>
      </c>
      <c r="F21" s="432" t="str">
        <f t="shared" si="6"/>
        <v>0</v>
      </c>
      <c r="G21" s="432" t="str">
        <f t="shared" si="6"/>
        <v>1.92</v>
      </c>
      <c r="H21" s="432" t="str">
        <f t="shared" si="6"/>
        <v>0</v>
      </c>
      <c r="I21" s="432" t="str">
        <f t="shared" si="6"/>
        <v>0</v>
      </c>
      <c r="J21" s="432" t="str">
        <f t="shared" si="6"/>
        <v>нд</v>
      </c>
      <c r="K21" s="432" t="str">
        <f t="shared" si="6"/>
        <v>нд</v>
      </c>
      <c r="L21" s="432" t="str">
        <f t="shared" si="6"/>
        <v>нд</v>
      </c>
      <c r="M21" s="432" t="str">
        <f t="shared" si="6"/>
        <v>нд</v>
      </c>
      <c r="N21" s="432" t="str">
        <f t="shared" si="6"/>
        <v>нд</v>
      </c>
      <c r="O21" s="432" t="str">
        <f t="shared" si="6"/>
        <v>нд</v>
      </c>
      <c r="P21" s="432">
        <f t="shared" si="6"/>
        <v>4</v>
      </c>
      <c r="Q21" s="432">
        <f t="shared" si="6"/>
        <v>0.25</v>
      </c>
      <c r="R21" s="432">
        <f t="shared" si="6"/>
        <v>0</v>
      </c>
      <c r="S21" s="432">
        <f t="shared" si="6"/>
        <v>1.5</v>
      </c>
      <c r="T21" s="432">
        <f t="shared" si="6"/>
        <v>0</v>
      </c>
      <c r="U21" s="432">
        <f t="shared" si="6"/>
        <v>0</v>
      </c>
      <c r="V21" s="432" t="str">
        <f t="shared" si="6"/>
        <v>нд</v>
      </c>
      <c r="W21" s="432" t="str">
        <f t="shared" si="6"/>
        <v>нд</v>
      </c>
      <c r="X21" s="432" t="str">
        <f t="shared" si="6"/>
        <v>нд</v>
      </c>
      <c r="Y21" s="432" t="str">
        <f t="shared" si="6"/>
        <v>нд</v>
      </c>
      <c r="Z21" s="432" t="str">
        <f t="shared" si="6"/>
        <v>нд</v>
      </c>
      <c r="AA21" s="432" t="str">
        <f t="shared" si="6"/>
        <v>нд</v>
      </c>
      <c r="AB21" s="432">
        <f t="shared" si="6"/>
        <v>4</v>
      </c>
      <c r="AC21" s="432">
        <f t="shared" si="6"/>
        <v>0.25</v>
      </c>
      <c r="AD21" s="432">
        <f t="shared" si="6"/>
        <v>0</v>
      </c>
      <c r="AE21" s="432">
        <f t="shared" si="6"/>
        <v>1.5</v>
      </c>
      <c r="AF21" s="432">
        <f t="shared" si="6"/>
        <v>0</v>
      </c>
      <c r="AG21" s="432">
        <f t="shared" si="6"/>
        <v>0</v>
      </c>
      <c r="AH21" s="432" t="str">
        <f t="shared" si="6"/>
        <v>нд</v>
      </c>
      <c r="AI21" s="432" t="str">
        <f t="shared" si="6"/>
        <v>нд</v>
      </c>
      <c r="AJ21" s="432" t="str">
        <f t="shared" ref="AJ21:BO21" si="7">AJ28</f>
        <v>нд</v>
      </c>
      <c r="AK21" s="432" t="str">
        <f t="shared" si="7"/>
        <v>нд</v>
      </c>
      <c r="AL21" s="432" t="str">
        <f t="shared" si="7"/>
        <v>нд</v>
      </c>
      <c r="AM21" s="432" t="str">
        <f t="shared" si="7"/>
        <v>нд</v>
      </c>
      <c r="AN21" s="432">
        <f t="shared" si="7"/>
        <v>4</v>
      </c>
      <c r="AO21" s="432">
        <f t="shared" si="7"/>
        <v>0.25</v>
      </c>
      <c r="AP21" s="432">
        <f t="shared" si="7"/>
        <v>0</v>
      </c>
      <c r="AQ21" s="432">
        <f t="shared" si="7"/>
        <v>1.5</v>
      </c>
      <c r="AR21" s="432">
        <f t="shared" si="7"/>
        <v>0</v>
      </c>
      <c r="AS21" s="432">
        <f t="shared" si="7"/>
        <v>0</v>
      </c>
      <c r="AT21" s="432" t="str">
        <f t="shared" si="7"/>
        <v>нд</v>
      </c>
      <c r="AU21" s="432" t="str">
        <f t="shared" si="7"/>
        <v>нд</v>
      </c>
      <c r="AV21" s="432" t="str">
        <f t="shared" si="7"/>
        <v>нд</v>
      </c>
      <c r="AW21" s="432" t="str">
        <f t="shared" si="7"/>
        <v>нд</v>
      </c>
      <c r="AX21" s="432" t="str">
        <f t="shared" si="7"/>
        <v>нд</v>
      </c>
      <c r="AY21" s="432" t="str">
        <f t="shared" si="7"/>
        <v>нд</v>
      </c>
      <c r="AZ21" s="432">
        <f t="shared" si="7"/>
        <v>4</v>
      </c>
      <c r="BA21" s="432">
        <f t="shared" si="7"/>
        <v>0.25</v>
      </c>
      <c r="BB21" s="432">
        <f t="shared" si="7"/>
        <v>0</v>
      </c>
      <c r="BC21" s="432">
        <f t="shared" si="7"/>
        <v>1.5</v>
      </c>
      <c r="BD21" s="432">
        <f t="shared" si="7"/>
        <v>0</v>
      </c>
      <c r="BE21" s="432">
        <f t="shared" si="7"/>
        <v>0</v>
      </c>
      <c r="BF21" s="432" t="str">
        <f t="shared" si="7"/>
        <v>нд</v>
      </c>
      <c r="BG21" s="432" t="str">
        <f t="shared" si="7"/>
        <v>нд</v>
      </c>
      <c r="BH21" s="432" t="str">
        <f t="shared" si="7"/>
        <v>нд</v>
      </c>
      <c r="BI21" s="432" t="str">
        <f t="shared" si="7"/>
        <v>нд</v>
      </c>
      <c r="BJ21" s="432" t="str">
        <f t="shared" si="7"/>
        <v>нд</v>
      </c>
      <c r="BK21" s="432" t="str">
        <f t="shared" si="7"/>
        <v>нд</v>
      </c>
      <c r="BL21" s="432">
        <f t="shared" si="7"/>
        <v>4</v>
      </c>
      <c r="BM21" s="432">
        <f t="shared" si="7"/>
        <v>0.25</v>
      </c>
      <c r="BN21" s="432">
        <f t="shared" si="7"/>
        <v>0</v>
      </c>
      <c r="BO21" s="432">
        <f t="shared" si="7"/>
        <v>1.5</v>
      </c>
      <c r="BP21" s="432">
        <f t="shared" ref="BP21:CU21" si="8">BP28</f>
        <v>0</v>
      </c>
      <c r="BQ21" s="432">
        <f t="shared" si="8"/>
        <v>0</v>
      </c>
      <c r="BR21" s="432" t="str">
        <f t="shared" si="8"/>
        <v>нд</v>
      </c>
      <c r="BS21" s="432" t="str">
        <f t="shared" si="8"/>
        <v>нд</v>
      </c>
      <c r="BT21" s="432" t="str">
        <f t="shared" si="8"/>
        <v>нд</v>
      </c>
      <c r="BU21" s="432" t="str">
        <f t="shared" si="8"/>
        <v>нд</v>
      </c>
      <c r="BV21" s="432" t="str">
        <f t="shared" si="8"/>
        <v>нд</v>
      </c>
      <c r="BW21" s="432" t="str">
        <f t="shared" si="8"/>
        <v>нд</v>
      </c>
      <c r="BX21" s="432">
        <f t="shared" si="8"/>
        <v>4</v>
      </c>
      <c r="BY21" s="432">
        <f t="shared" si="8"/>
        <v>0.25</v>
      </c>
      <c r="BZ21" s="432">
        <f t="shared" si="8"/>
        <v>0</v>
      </c>
      <c r="CA21" s="432">
        <f t="shared" si="8"/>
        <v>1.5</v>
      </c>
      <c r="CB21" s="432">
        <f t="shared" si="8"/>
        <v>0</v>
      </c>
      <c r="CC21" s="432">
        <f t="shared" si="8"/>
        <v>0</v>
      </c>
      <c r="CD21" s="432" t="str">
        <f t="shared" si="8"/>
        <v>нд</v>
      </c>
      <c r="CE21" s="432" t="str">
        <f t="shared" si="8"/>
        <v>нд</v>
      </c>
      <c r="CF21" s="432" t="str">
        <f t="shared" si="8"/>
        <v>нд</v>
      </c>
      <c r="CG21" s="432" t="str">
        <f t="shared" si="8"/>
        <v>нд</v>
      </c>
      <c r="CH21" s="432" t="str">
        <f t="shared" si="8"/>
        <v>нд</v>
      </c>
      <c r="CI21" s="432" t="str">
        <f t="shared" si="8"/>
        <v>нд</v>
      </c>
      <c r="CJ21" s="432">
        <f t="shared" si="8"/>
        <v>4</v>
      </c>
      <c r="CK21" s="432">
        <f t="shared" si="8"/>
        <v>0.25</v>
      </c>
      <c r="CL21" s="432">
        <f t="shared" si="8"/>
        <v>0</v>
      </c>
      <c r="CM21" s="432">
        <f t="shared" si="8"/>
        <v>1.5</v>
      </c>
      <c r="CN21" s="432">
        <f t="shared" si="8"/>
        <v>0</v>
      </c>
      <c r="CO21" s="432">
        <f t="shared" si="8"/>
        <v>0</v>
      </c>
      <c r="CP21" s="432" t="str">
        <f t="shared" si="8"/>
        <v>нд</v>
      </c>
      <c r="CQ21" s="432" t="str">
        <f t="shared" si="8"/>
        <v>нд</v>
      </c>
      <c r="CR21" s="432" t="str">
        <f t="shared" si="8"/>
        <v>нд</v>
      </c>
      <c r="CS21" s="432" t="str">
        <f t="shared" si="8"/>
        <v>нд</v>
      </c>
      <c r="CT21" s="432" t="str">
        <f t="shared" si="8"/>
        <v>нд</v>
      </c>
      <c r="CU21" s="432" t="str">
        <f t="shared" si="8"/>
        <v>нд</v>
      </c>
      <c r="CV21" s="264" t="s">
        <v>98</v>
      </c>
    </row>
    <row r="22" spans="1:120" s="151" customFormat="1" ht="40.5" customHeight="1" x14ac:dyDescent="0.2">
      <c r="A22" s="146" t="s">
        <v>101</v>
      </c>
      <c r="B22" s="145" t="s">
        <v>102</v>
      </c>
      <c r="C22" s="533" t="s">
        <v>98</v>
      </c>
      <c r="D22" s="432">
        <f t="shared" ref="D22:AI22" si="9">D48</f>
        <v>0</v>
      </c>
      <c r="E22" s="432">
        <f t="shared" si="9"/>
        <v>0</v>
      </c>
      <c r="F22" s="432">
        <f t="shared" si="9"/>
        <v>0</v>
      </c>
      <c r="G22" s="432">
        <f t="shared" si="9"/>
        <v>0</v>
      </c>
      <c r="H22" s="432">
        <f t="shared" si="9"/>
        <v>0</v>
      </c>
      <c r="I22" s="432">
        <f t="shared" si="9"/>
        <v>0</v>
      </c>
      <c r="J22" s="432">
        <f t="shared" si="9"/>
        <v>0</v>
      </c>
      <c r="K22" s="432">
        <f t="shared" si="9"/>
        <v>0</v>
      </c>
      <c r="L22" s="432">
        <f t="shared" si="9"/>
        <v>0</v>
      </c>
      <c r="M22" s="432">
        <f t="shared" si="9"/>
        <v>0</v>
      </c>
      <c r="N22" s="432">
        <f t="shared" si="9"/>
        <v>0</v>
      </c>
      <c r="O22" s="432">
        <f t="shared" si="9"/>
        <v>0</v>
      </c>
      <c r="P22" s="432">
        <f t="shared" si="9"/>
        <v>0</v>
      </c>
      <c r="Q22" s="432">
        <f t="shared" si="9"/>
        <v>0</v>
      </c>
      <c r="R22" s="432">
        <f t="shared" si="9"/>
        <v>0</v>
      </c>
      <c r="S22" s="432">
        <f t="shared" si="9"/>
        <v>6.4150000000000009</v>
      </c>
      <c r="T22" s="432">
        <f t="shared" si="9"/>
        <v>0</v>
      </c>
      <c r="U22" s="432">
        <f t="shared" si="9"/>
        <v>0</v>
      </c>
      <c r="V22" s="432" t="str">
        <f t="shared" si="9"/>
        <v>нд</v>
      </c>
      <c r="W22" s="432" t="str">
        <f t="shared" si="9"/>
        <v>нд</v>
      </c>
      <c r="X22" s="432" t="str">
        <f t="shared" si="9"/>
        <v>нд</v>
      </c>
      <c r="Y22" s="432" t="str">
        <f t="shared" si="9"/>
        <v>нд</v>
      </c>
      <c r="Z22" s="432" t="str">
        <f t="shared" si="9"/>
        <v>нд</v>
      </c>
      <c r="AA22" s="432" t="str">
        <f t="shared" si="9"/>
        <v>нд</v>
      </c>
      <c r="AB22" s="432" t="str">
        <f t="shared" si="9"/>
        <v>нд</v>
      </c>
      <c r="AC22" s="432">
        <f t="shared" si="9"/>
        <v>0</v>
      </c>
      <c r="AD22" s="432">
        <f t="shared" si="9"/>
        <v>0</v>
      </c>
      <c r="AE22" s="432">
        <f t="shared" si="9"/>
        <v>3.7</v>
      </c>
      <c r="AF22" s="432">
        <f t="shared" si="9"/>
        <v>0</v>
      </c>
      <c r="AG22" s="432">
        <f t="shared" si="9"/>
        <v>0</v>
      </c>
      <c r="AH22" s="432">
        <f t="shared" si="9"/>
        <v>0</v>
      </c>
      <c r="AI22" s="432">
        <f t="shared" si="9"/>
        <v>0</v>
      </c>
      <c r="AJ22" s="432">
        <f t="shared" ref="AJ22:BO22" si="10">AJ48</f>
        <v>0</v>
      </c>
      <c r="AK22" s="432">
        <f t="shared" si="10"/>
        <v>0</v>
      </c>
      <c r="AL22" s="432">
        <f t="shared" si="10"/>
        <v>0</v>
      </c>
      <c r="AM22" s="432">
        <f t="shared" si="10"/>
        <v>0</v>
      </c>
      <c r="AN22" s="432" t="str">
        <f t="shared" si="10"/>
        <v>нд</v>
      </c>
      <c r="AO22" s="432">
        <f t="shared" si="10"/>
        <v>0</v>
      </c>
      <c r="AP22" s="432">
        <f t="shared" si="10"/>
        <v>0</v>
      </c>
      <c r="AQ22" s="432">
        <f t="shared" si="10"/>
        <v>9.3500000000000014</v>
      </c>
      <c r="AR22" s="432">
        <f t="shared" si="10"/>
        <v>0</v>
      </c>
      <c r="AS22" s="432">
        <f t="shared" si="10"/>
        <v>0</v>
      </c>
      <c r="AT22" s="432">
        <f t="shared" si="10"/>
        <v>0</v>
      </c>
      <c r="AU22" s="432">
        <f t="shared" si="10"/>
        <v>0</v>
      </c>
      <c r="AV22" s="432">
        <f t="shared" si="10"/>
        <v>0</v>
      </c>
      <c r="AW22" s="432">
        <f t="shared" si="10"/>
        <v>0</v>
      </c>
      <c r="AX22" s="432">
        <f t="shared" si="10"/>
        <v>0</v>
      </c>
      <c r="AY22" s="432">
        <f t="shared" si="10"/>
        <v>0</v>
      </c>
      <c r="AZ22" s="432" t="str">
        <f t="shared" si="10"/>
        <v>нд</v>
      </c>
      <c r="BA22" s="432">
        <f t="shared" si="10"/>
        <v>0</v>
      </c>
      <c r="BB22" s="432">
        <f t="shared" si="10"/>
        <v>0</v>
      </c>
      <c r="BC22" s="432">
        <f t="shared" si="10"/>
        <v>6.3999999999999995</v>
      </c>
      <c r="BD22" s="432">
        <f t="shared" si="10"/>
        <v>0</v>
      </c>
      <c r="BE22" s="432">
        <f t="shared" si="10"/>
        <v>0</v>
      </c>
      <c r="BF22" s="432">
        <f t="shared" si="10"/>
        <v>0</v>
      </c>
      <c r="BG22" s="432">
        <f t="shared" si="10"/>
        <v>0</v>
      </c>
      <c r="BH22" s="432">
        <f t="shared" si="10"/>
        <v>0</v>
      </c>
      <c r="BI22" s="432">
        <f t="shared" si="10"/>
        <v>0</v>
      </c>
      <c r="BJ22" s="432">
        <f t="shared" si="10"/>
        <v>0</v>
      </c>
      <c r="BK22" s="432">
        <f t="shared" si="10"/>
        <v>0</v>
      </c>
      <c r="BL22" s="432" t="str">
        <f t="shared" si="10"/>
        <v>нд</v>
      </c>
      <c r="BM22" s="432">
        <f t="shared" si="10"/>
        <v>0</v>
      </c>
      <c r="BN22" s="432">
        <f t="shared" si="10"/>
        <v>0</v>
      </c>
      <c r="BO22" s="432">
        <f t="shared" si="10"/>
        <v>0</v>
      </c>
      <c r="BP22" s="432">
        <f t="shared" ref="BP22:CU22" si="11">BP48</f>
        <v>0</v>
      </c>
      <c r="BQ22" s="432">
        <f t="shared" si="11"/>
        <v>0</v>
      </c>
      <c r="BR22" s="432">
        <f t="shared" si="11"/>
        <v>0</v>
      </c>
      <c r="BS22" s="432">
        <f t="shared" si="11"/>
        <v>0</v>
      </c>
      <c r="BT22" s="432">
        <f t="shared" si="11"/>
        <v>0</v>
      </c>
      <c r="BU22" s="432">
        <f t="shared" si="11"/>
        <v>0</v>
      </c>
      <c r="BV22" s="432">
        <f t="shared" si="11"/>
        <v>0</v>
      </c>
      <c r="BW22" s="432">
        <f t="shared" si="11"/>
        <v>0</v>
      </c>
      <c r="BX22" s="432" t="str">
        <f t="shared" si="11"/>
        <v>нд</v>
      </c>
      <c r="BY22" s="432">
        <f t="shared" si="11"/>
        <v>0</v>
      </c>
      <c r="BZ22" s="432">
        <f t="shared" si="11"/>
        <v>0</v>
      </c>
      <c r="CA22" s="432">
        <f t="shared" si="11"/>
        <v>0</v>
      </c>
      <c r="CB22" s="432">
        <f t="shared" si="11"/>
        <v>0</v>
      </c>
      <c r="CC22" s="432">
        <f t="shared" si="11"/>
        <v>0</v>
      </c>
      <c r="CD22" s="432">
        <f t="shared" si="11"/>
        <v>0</v>
      </c>
      <c r="CE22" s="432">
        <f t="shared" si="11"/>
        <v>0</v>
      </c>
      <c r="CF22" s="432">
        <f t="shared" si="11"/>
        <v>0</v>
      </c>
      <c r="CG22" s="432">
        <f t="shared" si="11"/>
        <v>0</v>
      </c>
      <c r="CH22" s="432">
        <f t="shared" si="11"/>
        <v>0</v>
      </c>
      <c r="CI22" s="432">
        <f t="shared" si="11"/>
        <v>0</v>
      </c>
      <c r="CJ22" s="432" t="str">
        <f t="shared" si="11"/>
        <v>нд</v>
      </c>
      <c r="CK22" s="432">
        <f t="shared" si="11"/>
        <v>0</v>
      </c>
      <c r="CL22" s="432">
        <f t="shared" si="11"/>
        <v>0</v>
      </c>
      <c r="CM22" s="432">
        <f t="shared" si="11"/>
        <v>0</v>
      </c>
      <c r="CN22" s="432">
        <f t="shared" si="11"/>
        <v>0</v>
      </c>
      <c r="CO22" s="432">
        <f t="shared" si="11"/>
        <v>0</v>
      </c>
      <c r="CP22" s="432">
        <f t="shared" si="11"/>
        <v>0</v>
      </c>
      <c r="CQ22" s="432">
        <f t="shared" si="11"/>
        <v>0</v>
      </c>
      <c r="CR22" s="432">
        <f t="shared" si="11"/>
        <v>0</v>
      </c>
      <c r="CS22" s="432">
        <f t="shared" si="11"/>
        <v>0</v>
      </c>
      <c r="CT22" s="432">
        <f t="shared" si="11"/>
        <v>0</v>
      </c>
      <c r="CU22" s="432">
        <f t="shared" si="11"/>
        <v>0</v>
      </c>
      <c r="CV22" s="548" t="s">
        <v>98</v>
      </c>
    </row>
    <row r="23" spans="1:120" s="151" customFormat="1" ht="89.25" x14ac:dyDescent="0.2">
      <c r="A23" s="146" t="s">
        <v>104</v>
      </c>
      <c r="B23" s="153" t="s">
        <v>105</v>
      </c>
      <c r="C23" s="533" t="s">
        <v>98</v>
      </c>
      <c r="D23" s="432" t="str">
        <f>D36</f>
        <v>нд</v>
      </c>
      <c r="E23" s="432">
        <f t="shared" ref="E23:U23" si="12">E91</f>
        <v>0</v>
      </c>
      <c r="F23" s="432">
        <f t="shared" si="12"/>
        <v>0</v>
      </c>
      <c r="G23" s="432">
        <f t="shared" si="12"/>
        <v>0</v>
      </c>
      <c r="H23" s="432">
        <f t="shared" si="12"/>
        <v>0</v>
      </c>
      <c r="I23" s="432">
        <f t="shared" si="12"/>
        <v>0</v>
      </c>
      <c r="J23" s="432">
        <f t="shared" si="12"/>
        <v>0</v>
      </c>
      <c r="K23" s="432">
        <f t="shared" si="12"/>
        <v>0</v>
      </c>
      <c r="L23" s="432">
        <f t="shared" si="12"/>
        <v>0</v>
      </c>
      <c r="M23" s="432">
        <f t="shared" si="12"/>
        <v>0</v>
      </c>
      <c r="N23" s="432">
        <f t="shared" si="12"/>
        <v>0</v>
      </c>
      <c r="O23" s="432">
        <f t="shared" si="12"/>
        <v>0</v>
      </c>
      <c r="P23" s="432">
        <f t="shared" si="12"/>
        <v>0</v>
      </c>
      <c r="Q23" s="432">
        <f t="shared" si="12"/>
        <v>0</v>
      </c>
      <c r="R23" s="432">
        <f t="shared" si="12"/>
        <v>0</v>
      </c>
      <c r="S23" s="432">
        <f t="shared" si="12"/>
        <v>0</v>
      </c>
      <c r="T23" s="432">
        <f t="shared" si="12"/>
        <v>0</v>
      </c>
      <c r="U23" s="432">
        <f t="shared" si="12"/>
        <v>0</v>
      </c>
      <c r="V23" s="432" t="str">
        <f t="shared" ref="V23:AA23" si="13">V36</f>
        <v>нд</v>
      </c>
      <c r="W23" s="432" t="str">
        <f t="shared" si="13"/>
        <v>нд</v>
      </c>
      <c r="X23" s="432" t="str">
        <f t="shared" si="13"/>
        <v>нд</v>
      </c>
      <c r="Y23" s="432" t="str">
        <f t="shared" si="13"/>
        <v>нд</v>
      </c>
      <c r="Z23" s="432" t="str">
        <f t="shared" si="13"/>
        <v>нд</v>
      </c>
      <c r="AA23" s="432" t="str">
        <f t="shared" si="13"/>
        <v>нд</v>
      </c>
      <c r="AB23" s="432">
        <f t="shared" ref="AB23:BG23" si="14">AB91</f>
        <v>0</v>
      </c>
      <c r="AC23" s="432">
        <f t="shared" si="14"/>
        <v>0</v>
      </c>
      <c r="AD23" s="432">
        <f t="shared" si="14"/>
        <v>0</v>
      </c>
      <c r="AE23" s="432">
        <f t="shared" si="14"/>
        <v>0</v>
      </c>
      <c r="AF23" s="432">
        <f t="shared" si="14"/>
        <v>0</v>
      </c>
      <c r="AG23" s="432">
        <f t="shared" si="14"/>
        <v>0</v>
      </c>
      <c r="AH23" s="432">
        <f t="shared" si="14"/>
        <v>0</v>
      </c>
      <c r="AI23" s="432">
        <f t="shared" si="14"/>
        <v>0</v>
      </c>
      <c r="AJ23" s="432">
        <f t="shared" si="14"/>
        <v>0</v>
      </c>
      <c r="AK23" s="432">
        <f t="shared" si="14"/>
        <v>0</v>
      </c>
      <c r="AL23" s="432">
        <f t="shared" si="14"/>
        <v>0</v>
      </c>
      <c r="AM23" s="432">
        <f t="shared" si="14"/>
        <v>0</v>
      </c>
      <c r="AN23" s="432">
        <f t="shared" si="14"/>
        <v>0</v>
      </c>
      <c r="AO23" s="432">
        <f t="shared" si="14"/>
        <v>0</v>
      </c>
      <c r="AP23" s="432">
        <f t="shared" si="14"/>
        <v>0</v>
      </c>
      <c r="AQ23" s="432">
        <f t="shared" si="14"/>
        <v>0</v>
      </c>
      <c r="AR23" s="432">
        <f t="shared" si="14"/>
        <v>0</v>
      </c>
      <c r="AS23" s="432">
        <f t="shared" si="14"/>
        <v>0</v>
      </c>
      <c r="AT23" s="432">
        <f t="shared" si="14"/>
        <v>0</v>
      </c>
      <c r="AU23" s="432">
        <f t="shared" si="14"/>
        <v>0</v>
      </c>
      <c r="AV23" s="432">
        <f t="shared" si="14"/>
        <v>0</v>
      </c>
      <c r="AW23" s="432">
        <f t="shared" si="14"/>
        <v>0</v>
      </c>
      <c r="AX23" s="432">
        <f t="shared" si="14"/>
        <v>0</v>
      </c>
      <c r="AY23" s="432">
        <f t="shared" si="14"/>
        <v>0</v>
      </c>
      <c r="AZ23" s="432">
        <f t="shared" si="14"/>
        <v>0</v>
      </c>
      <c r="BA23" s="432">
        <f t="shared" si="14"/>
        <v>0</v>
      </c>
      <c r="BB23" s="432">
        <f t="shared" si="14"/>
        <v>0</v>
      </c>
      <c r="BC23" s="432">
        <f t="shared" si="14"/>
        <v>0</v>
      </c>
      <c r="BD23" s="432">
        <f t="shared" si="14"/>
        <v>0</v>
      </c>
      <c r="BE23" s="432">
        <f t="shared" si="14"/>
        <v>0</v>
      </c>
      <c r="BF23" s="432">
        <f t="shared" si="14"/>
        <v>0</v>
      </c>
      <c r="BG23" s="432">
        <f t="shared" si="14"/>
        <v>0</v>
      </c>
      <c r="BH23" s="432">
        <f t="shared" ref="BH23:CM23" si="15">BH91</f>
        <v>0</v>
      </c>
      <c r="BI23" s="432">
        <f t="shared" si="15"/>
        <v>0</v>
      </c>
      <c r="BJ23" s="432">
        <f t="shared" si="15"/>
        <v>0</v>
      </c>
      <c r="BK23" s="432">
        <f t="shared" si="15"/>
        <v>0</v>
      </c>
      <c r="BL23" s="432">
        <f t="shared" si="15"/>
        <v>0</v>
      </c>
      <c r="BM23" s="432">
        <f t="shared" si="15"/>
        <v>0</v>
      </c>
      <c r="BN23" s="432">
        <f t="shared" si="15"/>
        <v>0</v>
      </c>
      <c r="BO23" s="432">
        <f t="shared" si="15"/>
        <v>0</v>
      </c>
      <c r="BP23" s="432">
        <f t="shared" si="15"/>
        <v>0</v>
      </c>
      <c r="BQ23" s="432">
        <f t="shared" si="15"/>
        <v>0</v>
      </c>
      <c r="BR23" s="432">
        <f t="shared" si="15"/>
        <v>0</v>
      </c>
      <c r="BS23" s="432">
        <f t="shared" si="15"/>
        <v>0</v>
      </c>
      <c r="BT23" s="432">
        <f t="shared" si="15"/>
        <v>0</v>
      </c>
      <c r="BU23" s="432">
        <f t="shared" si="15"/>
        <v>0</v>
      </c>
      <c r="BV23" s="432">
        <f t="shared" si="15"/>
        <v>0</v>
      </c>
      <c r="BW23" s="432">
        <f t="shared" si="15"/>
        <v>0</v>
      </c>
      <c r="BX23" s="432">
        <f t="shared" si="15"/>
        <v>0</v>
      </c>
      <c r="BY23" s="432">
        <f t="shared" si="15"/>
        <v>0</v>
      </c>
      <c r="BZ23" s="432">
        <f t="shared" si="15"/>
        <v>0</v>
      </c>
      <c r="CA23" s="432">
        <f t="shared" si="15"/>
        <v>0</v>
      </c>
      <c r="CB23" s="432">
        <f t="shared" si="15"/>
        <v>0</v>
      </c>
      <c r="CC23" s="432">
        <f t="shared" si="15"/>
        <v>0</v>
      </c>
      <c r="CD23" s="432">
        <f t="shared" si="15"/>
        <v>0</v>
      </c>
      <c r="CE23" s="432">
        <f t="shared" si="15"/>
        <v>0</v>
      </c>
      <c r="CF23" s="432">
        <f t="shared" si="15"/>
        <v>0</v>
      </c>
      <c r="CG23" s="432">
        <f t="shared" si="15"/>
        <v>0</v>
      </c>
      <c r="CH23" s="432">
        <f t="shared" si="15"/>
        <v>0</v>
      </c>
      <c r="CI23" s="432">
        <f t="shared" si="15"/>
        <v>0</v>
      </c>
      <c r="CJ23" s="432">
        <f t="shared" si="15"/>
        <v>0</v>
      </c>
      <c r="CK23" s="432">
        <f t="shared" si="15"/>
        <v>0</v>
      </c>
      <c r="CL23" s="432">
        <f t="shared" si="15"/>
        <v>0</v>
      </c>
      <c r="CM23" s="432">
        <f t="shared" si="15"/>
        <v>0</v>
      </c>
      <c r="CN23" s="432">
        <f t="shared" ref="CN23:CU23" si="16">CN91</f>
        <v>0</v>
      </c>
      <c r="CO23" s="432">
        <f t="shared" si="16"/>
        <v>0</v>
      </c>
      <c r="CP23" s="432">
        <f t="shared" si="16"/>
        <v>0</v>
      </c>
      <c r="CQ23" s="432">
        <f t="shared" si="16"/>
        <v>0</v>
      </c>
      <c r="CR23" s="432">
        <f t="shared" si="16"/>
        <v>0</v>
      </c>
      <c r="CS23" s="432">
        <f t="shared" si="16"/>
        <v>0</v>
      </c>
      <c r="CT23" s="432">
        <f t="shared" si="16"/>
        <v>0</v>
      </c>
      <c r="CU23" s="432">
        <f t="shared" si="16"/>
        <v>0</v>
      </c>
      <c r="CV23" s="264" t="s">
        <v>98</v>
      </c>
    </row>
    <row r="24" spans="1:120" s="151" customFormat="1" ht="25.5" x14ac:dyDescent="0.2">
      <c r="A24" s="436" t="s">
        <v>106</v>
      </c>
      <c r="B24" s="155" t="s">
        <v>107</v>
      </c>
      <c r="C24" s="533" t="s">
        <v>98</v>
      </c>
      <c r="D24" s="432" t="str">
        <f>D45</f>
        <v>нд</v>
      </c>
      <c r="E24" s="432">
        <f t="shared" ref="E24:U24" si="17">E94</f>
        <v>0</v>
      </c>
      <c r="F24" s="432">
        <f t="shared" si="17"/>
        <v>0</v>
      </c>
      <c r="G24" s="432">
        <f t="shared" si="17"/>
        <v>0</v>
      </c>
      <c r="H24" s="432">
        <f t="shared" si="17"/>
        <v>0</v>
      </c>
      <c r="I24" s="432">
        <f t="shared" si="17"/>
        <v>0</v>
      </c>
      <c r="J24" s="432">
        <f t="shared" si="17"/>
        <v>0</v>
      </c>
      <c r="K24" s="432">
        <f t="shared" si="17"/>
        <v>0</v>
      </c>
      <c r="L24" s="432">
        <f t="shared" si="17"/>
        <v>0</v>
      </c>
      <c r="M24" s="432">
        <f t="shared" si="17"/>
        <v>0</v>
      </c>
      <c r="N24" s="432">
        <f t="shared" si="17"/>
        <v>0</v>
      </c>
      <c r="O24" s="432">
        <f t="shared" si="17"/>
        <v>0</v>
      </c>
      <c r="P24" s="432">
        <f t="shared" si="17"/>
        <v>0</v>
      </c>
      <c r="Q24" s="432">
        <f t="shared" si="17"/>
        <v>0</v>
      </c>
      <c r="R24" s="432">
        <f t="shared" si="17"/>
        <v>0</v>
      </c>
      <c r="S24" s="432">
        <f t="shared" si="17"/>
        <v>0</v>
      </c>
      <c r="T24" s="432">
        <f t="shared" si="17"/>
        <v>0</v>
      </c>
      <c r="U24" s="432">
        <f t="shared" si="17"/>
        <v>0</v>
      </c>
      <c r="V24" s="432" t="str">
        <f t="shared" ref="V24:AA24" si="18">V45</f>
        <v>нд</v>
      </c>
      <c r="W24" s="432" t="str">
        <f t="shared" si="18"/>
        <v>нд</v>
      </c>
      <c r="X24" s="432" t="str">
        <f t="shared" si="18"/>
        <v>нд</v>
      </c>
      <c r="Y24" s="432" t="str">
        <f t="shared" si="18"/>
        <v>нд</v>
      </c>
      <c r="Z24" s="432" t="str">
        <f t="shared" si="18"/>
        <v>нд</v>
      </c>
      <c r="AA24" s="432" t="str">
        <f t="shared" si="18"/>
        <v>нд</v>
      </c>
      <c r="AB24" s="432" t="str">
        <f t="shared" ref="AB24:BG24" si="19">AB94</f>
        <v>нд</v>
      </c>
      <c r="AC24" s="432">
        <f t="shared" si="19"/>
        <v>0</v>
      </c>
      <c r="AD24" s="432">
        <f t="shared" si="19"/>
        <v>0</v>
      </c>
      <c r="AE24" s="432">
        <f t="shared" si="19"/>
        <v>0</v>
      </c>
      <c r="AF24" s="432">
        <f t="shared" si="19"/>
        <v>0</v>
      </c>
      <c r="AG24" s="432">
        <f t="shared" si="19"/>
        <v>0</v>
      </c>
      <c r="AH24" s="432">
        <f t="shared" si="19"/>
        <v>0</v>
      </c>
      <c r="AI24" s="432">
        <f t="shared" si="19"/>
        <v>0</v>
      </c>
      <c r="AJ24" s="432">
        <f t="shared" si="19"/>
        <v>0</v>
      </c>
      <c r="AK24" s="432">
        <f t="shared" si="19"/>
        <v>0</v>
      </c>
      <c r="AL24" s="432">
        <f t="shared" si="19"/>
        <v>0</v>
      </c>
      <c r="AM24" s="432">
        <f t="shared" si="19"/>
        <v>0</v>
      </c>
      <c r="AN24" s="432">
        <f t="shared" si="19"/>
        <v>0</v>
      </c>
      <c r="AO24" s="432">
        <f t="shared" si="19"/>
        <v>0</v>
      </c>
      <c r="AP24" s="432">
        <f t="shared" si="19"/>
        <v>0</v>
      </c>
      <c r="AQ24" s="432">
        <f t="shared" si="19"/>
        <v>0</v>
      </c>
      <c r="AR24" s="432">
        <f t="shared" si="19"/>
        <v>0</v>
      </c>
      <c r="AS24" s="432">
        <f t="shared" si="19"/>
        <v>0</v>
      </c>
      <c r="AT24" s="432">
        <f t="shared" si="19"/>
        <v>0</v>
      </c>
      <c r="AU24" s="432">
        <f t="shared" si="19"/>
        <v>0</v>
      </c>
      <c r="AV24" s="432">
        <f t="shared" si="19"/>
        <v>0</v>
      </c>
      <c r="AW24" s="432">
        <f t="shared" si="19"/>
        <v>0</v>
      </c>
      <c r="AX24" s="432">
        <f t="shared" si="19"/>
        <v>0</v>
      </c>
      <c r="AY24" s="432">
        <f t="shared" si="19"/>
        <v>0</v>
      </c>
      <c r="AZ24" s="432" t="str">
        <f t="shared" si="19"/>
        <v>нд</v>
      </c>
      <c r="BA24" s="432">
        <f t="shared" si="19"/>
        <v>0</v>
      </c>
      <c r="BB24" s="432">
        <f t="shared" si="19"/>
        <v>0</v>
      </c>
      <c r="BC24" s="432">
        <f t="shared" si="19"/>
        <v>0</v>
      </c>
      <c r="BD24" s="432">
        <f t="shared" si="19"/>
        <v>0</v>
      </c>
      <c r="BE24" s="432">
        <f t="shared" si="19"/>
        <v>0</v>
      </c>
      <c r="BF24" s="432">
        <f t="shared" si="19"/>
        <v>0</v>
      </c>
      <c r="BG24" s="432">
        <f t="shared" si="19"/>
        <v>0</v>
      </c>
      <c r="BH24" s="432">
        <f t="shared" ref="BH24:CM24" si="20">BH94</f>
        <v>0</v>
      </c>
      <c r="BI24" s="432">
        <f t="shared" si="20"/>
        <v>0</v>
      </c>
      <c r="BJ24" s="432">
        <f t="shared" si="20"/>
        <v>0</v>
      </c>
      <c r="BK24" s="432">
        <f t="shared" si="20"/>
        <v>0</v>
      </c>
      <c r="BL24" s="432">
        <f t="shared" si="20"/>
        <v>0</v>
      </c>
      <c r="BM24" s="432">
        <f t="shared" si="20"/>
        <v>0</v>
      </c>
      <c r="BN24" s="432">
        <f t="shared" si="20"/>
        <v>0</v>
      </c>
      <c r="BO24" s="432">
        <f t="shared" si="20"/>
        <v>0</v>
      </c>
      <c r="BP24" s="432">
        <f t="shared" si="20"/>
        <v>0</v>
      </c>
      <c r="BQ24" s="432">
        <f t="shared" si="20"/>
        <v>0</v>
      </c>
      <c r="BR24" s="432">
        <f t="shared" si="20"/>
        <v>0</v>
      </c>
      <c r="BS24" s="432">
        <f t="shared" si="20"/>
        <v>0</v>
      </c>
      <c r="BT24" s="432">
        <f t="shared" si="20"/>
        <v>0</v>
      </c>
      <c r="BU24" s="432">
        <f t="shared" si="20"/>
        <v>0</v>
      </c>
      <c r="BV24" s="432">
        <f t="shared" si="20"/>
        <v>0</v>
      </c>
      <c r="BW24" s="432">
        <f t="shared" si="20"/>
        <v>0</v>
      </c>
      <c r="BX24" s="432" t="str">
        <f t="shared" si="20"/>
        <v>нд</v>
      </c>
      <c r="BY24" s="432">
        <f t="shared" si="20"/>
        <v>0</v>
      </c>
      <c r="BZ24" s="432">
        <f t="shared" si="20"/>
        <v>0</v>
      </c>
      <c r="CA24" s="432">
        <f t="shared" si="20"/>
        <v>0</v>
      </c>
      <c r="CB24" s="432">
        <f t="shared" si="20"/>
        <v>0</v>
      </c>
      <c r="CC24" s="432">
        <f t="shared" si="20"/>
        <v>0</v>
      </c>
      <c r="CD24" s="432">
        <f t="shared" si="20"/>
        <v>0</v>
      </c>
      <c r="CE24" s="432">
        <f t="shared" si="20"/>
        <v>0</v>
      </c>
      <c r="CF24" s="432">
        <f t="shared" si="20"/>
        <v>0</v>
      </c>
      <c r="CG24" s="432">
        <f t="shared" si="20"/>
        <v>0</v>
      </c>
      <c r="CH24" s="432">
        <f t="shared" si="20"/>
        <v>0</v>
      </c>
      <c r="CI24" s="432">
        <f t="shared" si="20"/>
        <v>0</v>
      </c>
      <c r="CJ24" s="432">
        <f t="shared" si="20"/>
        <v>0</v>
      </c>
      <c r="CK24" s="432">
        <f t="shared" si="20"/>
        <v>0</v>
      </c>
      <c r="CL24" s="432">
        <f t="shared" si="20"/>
        <v>0</v>
      </c>
      <c r="CM24" s="432">
        <f t="shared" si="20"/>
        <v>0</v>
      </c>
      <c r="CN24" s="432">
        <f t="shared" ref="CN24:CU24" si="21">CN94</f>
        <v>0</v>
      </c>
      <c r="CO24" s="432">
        <f t="shared" si="21"/>
        <v>0</v>
      </c>
      <c r="CP24" s="432">
        <f t="shared" si="21"/>
        <v>0</v>
      </c>
      <c r="CQ24" s="432">
        <f t="shared" si="21"/>
        <v>0</v>
      </c>
      <c r="CR24" s="432">
        <f t="shared" si="21"/>
        <v>0</v>
      </c>
      <c r="CS24" s="432">
        <f t="shared" si="21"/>
        <v>0</v>
      </c>
      <c r="CT24" s="432">
        <f t="shared" si="21"/>
        <v>0</v>
      </c>
      <c r="CU24" s="432">
        <f t="shared" si="21"/>
        <v>0</v>
      </c>
      <c r="CV24" s="264" t="s">
        <v>98</v>
      </c>
    </row>
    <row r="25" spans="1:120" s="151" customFormat="1" ht="38.25" x14ac:dyDescent="0.2">
      <c r="A25" s="436" t="s">
        <v>108</v>
      </c>
      <c r="B25" s="155" t="s">
        <v>109</v>
      </c>
      <c r="C25" s="533" t="s">
        <v>98</v>
      </c>
      <c r="D25" s="432">
        <f t="shared" ref="D25:AI25" si="22">D108</f>
        <v>0</v>
      </c>
      <c r="E25" s="432">
        <f t="shared" si="22"/>
        <v>0</v>
      </c>
      <c r="F25" s="432">
        <f t="shared" si="22"/>
        <v>0</v>
      </c>
      <c r="G25" s="432">
        <f t="shared" si="22"/>
        <v>0</v>
      </c>
      <c r="H25" s="432">
        <f t="shared" si="22"/>
        <v>0</v>
      </c>
      <c r="I25" s="432">
        <f t="shared" si="22"/>
        <v>0</v>
      </c>
      <c r="J25" s="432">
        <f t="shared" si="22"/>
        <v>0</v>
      </c>
      <c r="K25" s="432">
        <f t="shared" si="22"/>
        <v>0</v>
      </c>
      <c r="L25" s="432">
        <f t="shared" si="22"/>
        <v>0</v>
      </c>
      <c r="M25" s="432">
        <f t="shared" si="22"/>
        <v>0</v>
      </c>
      <c r="N25" s="432">
        <f t="shared" si="22"/>
        <v>0</v>
      </c>
      <c r="O25" s="432">
        <f t="shared" si="22"/>
        <v>0</v>
      </c>
      <c r="P25" s="432">
        <f t="shared" si="22"/>
        <v>0</v>
      </c>
      <c r="Q25" s="432">
        <f t="shared" si="22"/>
        <v>0</v>
      </c>
      <c r="R25" s="432">
        <f t="shared" si="22"/>
        <v>0</v>
      </c>
      <c r="S25" s="432">
        <f t="shared" si="22"/>
        <v>0</v>
      </c>
      <c r="T25" s="432">
        <f t="shared" si="22"/>
        <v>0</v>
      </c>
      <c r="U25" s="432">
        <f t="shared" si="22"/>
        <v>0</v>
      </c>
      <c r="V25" s="432" t="str">
        <f t="shared" si="22"/>
        <v>нд</v>
      </c>
      <c r="W25" s="432" t="str">
        <f t="shared" si="22"/>
        <v>нд</v>
      </c>
      <c r="X25" s="432" t="str">
        <f t="shared" si="22"/>
        <v>нд</v>
      </c>
      <c r="Y25" s="432" t="str">
        <f t="shared" si="22"/>
        <v>нд</v>
      </c>
      <c r="Z25" s="432" t="str">
        <f t="shared" si="22"/>
        <v>нд</v>
      </c>
      <c r="AA25" s="432" t="str">
        <f t="shared" si="22"/>
        <v>нд</v>
      </c>
      <c r="AB25" s="432">
        <f t="shared" si="22"/>
        <v>0</v>
      </c>
      <c r="AC25" s="432">
        <f t="shared" si="22"/>
        <v>0</v>
      </c>
      <c r="AD25" s="432">
        <f t="shared" si="22"/>
        <v>0</v>
      </c>
      <c r="AE25" s="432">
        <f t="shared" si="22"/>
        <v>0</v>
      </c>
      <c r="AF25" s="432">
        <f t="shared" si="22"/>
        <v>0</v>
      </c>
      <c r="AG25" s="432">
        <f t="shared" si="22"/>
        <v>0</v>
      </c>
      <c r="AH25" s="432">
        <f t="shared" si="22"/>
        <v>0</v>
      </c>
      <c r="AI25" s="432">
        <f t="shared" si="22"/>
        <v>0</v>
      </c>
      <c r="AJ25" s="432">
        <f t="shared" ref="AJ25:BO25" si="23">AJ108</f>
        <v>0</v>
      </c>
      <c r="AK25" s="432">
        <f t="shared" si="23"/>
        <v>0</v>
      </c>
      <c r="AL25" s="432">
        <f t="shared" si="23"/>
        <v>0</v>
      </c>
      <c r="AM25" s="432">
        <f t="shared" si="23"/>
        <v>0</v>
      </c>
      <c r="AN25" s="432">
        <f t="shared" si="23"/>
        <v>0</v>
      </c>
      <c r="AO25" s="432">
        <f t="shared" si="23"/>
        <v>0</v>
      </c>
      <c r="AP25" s="432">
        <f t="shared" si="23"/>
        <v>0</v>
      </c>
      <c r="AQ25" s="432">
        <f t="shared" si="23"/>
        <v>0</v>
      </c>
      <c r="AR25" s="432">
        <f t="shared" si="23"/>
        <v>0</v>
      </c>
      <c r="AS25" s="432">
        <f t="shared" si="23"/>
        <v>0</v>
      </c>
      <c r="AT25" s="432">
        <f t="shared" si="23"/>
        <v>0</v>
      </c>
      <c r="AU25" s="432">
        <f t="shared" si="23"/>
        <v>0</v>
      </c>
      <c r="AV25" s="432">
        <f t="shared" si="23"/>
        <v>0</v>
      </c>
      <c r="AW25" s="432">
        <f t="shared" si="23"/>
        <v>0</v>
      </c>
      <c r="AX25" s="432">
        <f t="shared" si="23"/>
        <v>0</v>
      </c>
      <c r="AY25" s="432">
        <f t="shared" si="23"/>
        <v>0</v>
      </c>
      <c r="AZ25" s="432">
        <f t="shared" si="23"/>
        <v>0</v>
      </c>
      <c r="BA25" s="432">
        <f t="shared" si="23"/>
        <v>0</v>
      </c>
      <c r="BB25" s="432">
        <f t="shared" si="23"/>
        <v>0</v>
      </c>
      <c r="BC25" s="432">
        <f t="shared" si="23"/>
        <v>0</v>
      </c>
      <c r="BD25" s="432">
        <f t="shared" si="23"/>
        <v>0</v>
      </c>
      <c r="BE25" s="432">
        <f t="shared" si="23"/>
        <v>0</v>
      </c>
      <c r="BF25" s="432">
        <f t="shared" si="23"/>
        <v>0</v>
      </c>
      <c r="BG25" s="432">
        <f t="shared" si="23"/>
        <v>0</v>
      </c>
      <c r="BH25" s="432">
        <f t="shared" si="23"/>
        <v>0</v>
      </c>
      <c r="BI25" s="432">
        <f t="shared" si="23"/>
        <v>0</v>
      </c>
      <c r="BJ25" s="432">
        <f t="shared" si="23"/>
        <v>0</v>
      </c>
      <c r="BK25" s="432">
        <f t="shared" si="23"/>
        <v>0</v>
      </c>
      <c r="BL25" s="432">
        <f t="shared" si="23"/>
        <v>0</v>
      </c>
      <c r="BM25" s="432">
        <f t="shared" si="23"/>
        <v>0</v>
      </c>
      <c r="BN25" s="432">
        <f t="shared" si="23"/>
        <v>0</v>
      </c>
      <c r="BO25" s="432">
        <f t="shared" si="23"/>
        <v>0</v>
      </c>
      <c r="BP25" s="432">
        <f t="shared" ref="BP25:CU25" si="24">BP108</f>
        <v>0</v>
      </c>
      <c r="BQ25" s="432">
        <f t="shared" si="24"/>
        <v>0</v>
      </c>
      <c r="BR25" s="432">
        <f t="shared" si="24"/>
        <v>0</v>
      </c>
      <c r="BS25" s="432">
        <f t="shared" si="24"/>
        <v>0</v>
      </c>
      <c r="BT25" s="432">
        <f t="shared" si="24"/>
        <v>0</v>
      </c>
      <c r="BU25" s="432">
        <f t="shared" si="24"/>
        <v>0</v>
      </c>
      <c r="BV25" s="432">
        <f t="shared" si="24"/>
        <v>0</v>
      </c>
      <c r="BW25" s="432">
        <f t="shared" si="24"/>
        <v>0</v>
      </c>
      <c r="BX25" s="432">
        <f t="shared" si="24"/>
        <v>0</v>
      </c>
      <c r="BY25" s="432">
        <f t="shared" si="24"/>
        <v>0</v>
      </c>
      <c r="BZ25" s="432">
        <f t="shared" si="24"/>
        <v>0</v>
      </c>
      <c r="CA25" s="432">
        <f t="shared" si="24"/>
        <v>0</v>
      </c>
      <c r="CB25" s="432">
        <f t="shared" si="24"/>
        <v>0</v>
      </c>
      <c r="CC25" s="432">
        <f t="shared" si="24"/>
        <v>0</v>
      </c>
      <c r="CD25" s="432">
        <f t="shared" si="24"/>
        <v>0</v>
      </c>
      <c r="CE25" s="432">
        <f t="shared" si="24"/>
        <v>0</v>
      </c>
      <c r="CF25" s="432">
        <f t="shared" si="24"/>
        <v>0</v>
      </c>
      <c r="CG25" s="432">
        <f t="shared" si="24"/>
        <v>0</v>
      </c>
      <c r="CH25" s="432">
        <f t="shared" si="24"/>
        <v>0</v>
      </c>
      <c r="CI25" s="432">
        <f t="shared" si="24"/>
        <v>0</v>
      </c>
      <c r="CJ25" s="432">
        <f t="shared" si="24"/>
        <v>0</v>
      </c>
      <c r="CK25" s="432">
        <f t="shared" si="24"/>
        <v>0</v>
      </c>
      <c r="CL25" s="432">
        <f t="shared" si="24"/>
        <v>0</v>
      </c>
      <c r="CM25" s="432">
        <f t="shared" si="24"/>
        <v>0</v>
      </c>
      <c r="CN25" s="432">
        <f t="shared" si="24"/>
        <v>0</v>
      </c>
      <c r="CO25" s="432">
        <f t="shared" si="24"/>
        <v>0</v>
      </c>
      <c r="CP25" s="432">
        <f t="shared" si="24"/>
        <v>0</v>
      </c>
      <c r="CQ25" s="432">
        <f t="shared" si="24"/>
        <v>0</v>
      </c>
      <c r="CR25" s="432">
        <f t="shared" si="24"/>
        <v>0</v>
      </c>
      <c r="CS25" s="432">
        <f t="shared" si="24"/>
        <v>0</v>
      </c>
      <c r="CT25" s="432">
        <f t="shared" si="24"/>
        <v>0</v>
      </c>
      <c r="CU25" s="432">
        <f t="shared" si="24"/>
        <v>0</v>
      </c>
      <c r="CV25" s="264" t="s">
        <v>98</v>
      </c>
    </row>
    <row r="26" spans="1:120" s="151" customFormat="1" ht="12.75" x14ac:dyDescent="0.2">
      <c r="A26" s="436" t="s">
        <v>110</v>
      </c>
      <c r="B26" s="155" t="s">
        <v>111</v>
      </c>
      <c r="C26" s="533" t="s">
        <v>98</v>
      </c>
      <c r="D26" s="432">
        <f t="shared" ref="D26:AI26" si="25">D109</f>
        <v>0</v>
      </c>
      <c r="E26" s="432">
        <f t="shared" si="25"/>
        <v>0</v>
      </c>
      <c r="F26" s="432">
        <f t="shared" si="25"/>
        <v>0</v>
      </c>
      <c r="G26" s="432">
        <f t="shared" si="25"/>
        <v>0</v>
      </c>
      <c r="H26" s="432">
        <f t="shared" si="25"/>
        <v>0</v>
      </c>
      <c r="I26" s="432">
        <f t="shared" si="25"/>
        <v>0</v>
      </c>
      <c r="J26" s="432">
        <f t="shared" si="25"/>
        <v>0</v>
      </c>
      <c r="K26" s="432">
        <f t="shared" si="25"/>
        <v>0</v>
      </c>
      <c r="L26" s="432">
        <f t="shared" si="25"/>
        <v>0</v>
      </c>
      <c r="M26" s="432">
        <f t="shared" si="25"/>
        <v>0</v>
      </c>
      <c r="N26" s="432">
        <f t="shared" si="25"/>
        <v>0</v>
      </c>
      <c r="O26" s="432">
        <f t="shared" si="25"/>
        <v>0</v>
      </c>
      <c r="P26" s="432">
        <f t="shared" si="25"/>
        <v>0</v>
      </c>
      <c r="Q26" s="432">
        <f t="shared" si="25"/>
        <v>0</v>
      </c>
      <c r="R26" s="432">
        <f t="shared" si="25"/>
        <v>0</v>
      </c>
      <c r="S26" s="432">
        <f t="shared" si="25"/>
        <v>0</v>
      </c>
      <c r="T26" s="432">
        <f t="shared" si="25"/>
        <v>0</v>
      </c>
      <c r="U26" s="432">
        <f t="shared" si="25"/>
        <v>0</v>
      </c>
      <c r="V26" s="432" t="str">
        <f t="shared" si="25"/>
        <v>нд</v>
      </c>
      <c r="W26" s="432" t="str">
        <f t="shared" si="25"/>
        <v>нд</v>
      </c>
      <c r="X26" s="432" t="str">
        <f t="shared" si="25"/>
        <v>нд</v>
      </c>
      <c r="Y26" s="432" t="str">
        <f t="shared" si="25"/>
        <v>нд</v>
      </c>
      <c r="Z26" s="432" t="str">
        <f t="shared" si="25"/>
        <v>нд</v>
      </c>
      <c r="AA26" s="432" t="str">
        <f t="shared" si="25"/>
        <v>нд</v>
      </c>
      <c r="AB26" s="432">
        <f t="shared" si="25"/>
        <v>0</v>
      </c>
      <c r="AC26" s="432">
        <f t="shared" si="25"/>
        <v>0</v>
      </c>
      <c r="AD26" s="432">
        <f t="shared" si="25"/>
        <v>0</v>
      </c>
      <c r="AE26" s="432">
        <f t="shared" si="25"/>
        <v>0</v>
      </c>
      <c r="AF26" s="432">
        <f t="shared" si="25"/>
        <v>0</v>
      </c>
      <c r="AG26" s="432">
        <f t="shared" si="25"/>
        <v>0</v>
      </c>
      <c r="AH26" s="432">
        <f t="shared" si="25"/>
        <v>0</v>
      </c>
      <c r="AI26" s="432">
        <f t="shared" si="25"/>
        <v>0</v>
      </c>
      <c r="AJ26" s="432">
        <f t="shared" ref="AJ26:BO26" si="26">AJ109</f>
        <v>0</v>
      </c>
      <c r="AK26" s="432">
        <f t="shared" si="26"/>
        <v>0</v>
      </c>
      <c r="AL26" s="432">
        <f t="shared" si="26"/>
        <v>0</v>
      </c>
      <c r="AM26" s="432">
        <f t="shared" si="26"/>
        <v>0</v>
      </c>
      <c r="AN26" s="432">
        <f t="shared" si="26"/>
        <v>0</v>
      </c>
      <c r="AO26" s="432">
        <f t="shared" si="26"/>
        <v>0</v>
      </c>
      <c r="AP26" s="432">
        <f t="shared" si="26"/>
        <v>0</v>
      </c>
      <c r="AQ26" s="432">
        <f t="shared" si="26"/>
        <v>0</v>
      </c>
      <c r="AR26" s="432">
        <f t="shared" si="26"/>
        <v>0</v>
      </c>
      <c r="AS26" s="432">
        <f t="shared" si="26"/>
        <v>0</v>
      </c>
      <c r="AT26" s="432">
        <f t="shared" si="26"/>
        <v>0</v>
      </c>
      <c r="AU26" s="432">
        <f t="shared" si="26"/>
        <v>0</v>
      </c>
      <c r="AV26" s="432">
        <f t="shared" si="26"/>
        <v>0</v>
      </c>
      <c r="AW26" s="432">
        <f t="shared" si="26"/>
        <v>0</v>
      </c>
      <c r="AX26" s="432">
        <f t="shared" si="26"/>
        <v>0</v>
      </c>
      <c r="AY26" s="432">
        <f t="shared" si="26"/>
        <v>0</v>
      </c>
      <c r="AZ26" s="432">
        <f t="shared" si="26"/>
        <v>0</v>
      </c>
      <c r="BA26" s="432">
        <f t="shared" si="26"/>
        <v>0</v>
      </c>
      <c r="BB26" s="432">
        <f t="shared" si="26"/>
        <v>0</v>
      </c>
      <c r="BC26" s="432">
        <f t="shared" si="26"/>
        <v>0</v>
      </c>
      <c r="BD26" s="432">
        <f t="shared" si="26"/>
        <v>0</v>
      </c>
      <c r="BE26" s="432">
        <f t="shared" si="26"/>
        <v>0</v>
      </c>
      <c r="BF26" s="432">
        <f t="shared" si="26"/>
        <v>0</v>
      </c>
      <c r="BG26" s="432">
        <f t="shared" si="26"/>
        <v>0</v>
      </c>
      <c r="BH26" s="432">
        <f t="shared" si="26"/>
        <v>0</v>
      </c>
      <c r="BI26" s="432">
        <f t="shared" si="26"/>
        <v>0</v>
      </c>
      <c r="BJ26" s="432">
        <f t="shared" si="26"/>
        <v>0</v>
      </c>
      <c r="BK26" s="432">
        <f t="shared" si="26"/>
        <v>0</v>
      </c>
      <c r="BL26" s="432">
        <f t="shared" si="26"/>
        <v>0</v>
      </c>
      <c r="BM26" s="432">
        <f t="shared" si="26"/>
        <v>0</v>
      </c>
      <c r="BN26" s="432">
        <f t="shared" si="26"/>
        <v>0</v>
      </c>
      <c r="BO26" s="432">
        <f t="shared" si="26"/>
        <v>0</v>
      </c>
      <c r="BP26" s="432">
        <f t="shared" ref="BP26:CU26" si="27">BP109</f>
        <v>0</v>
      </c>
      <c r="BQ26" s="432">
        <f t="shared" si="27"/>
        <v>0</v>
      </c>
      <c r="BR26" s="432">
        <f t="shared" si="27"/>
        <v>0</v>
      </c>
      <c r="BS26" s="432">
        <f t="shared" si="27"/>
        <v>0</v>
      </c>
      <c r="BT26" s="432">
        <f t="shared" si="27"/>
        <v>0</v>
      </c>
      <c r="BU26" s="432">
        <f t="shared" si="27"/>
        <v>0</v>
      </c>
      <c r="BV26" s="432">
        <f t="shared" si="27"/>
        <v>0</v>
      </c>
      <c r="BW26" s="432">
        <f t="shared" si="27"/>
        <v>0</v>
      </c>
      <c r="BX26" s="432">
        <f t="shared" si="27"/>
        <v>0</v>
      </c>
      <c r="BY26" s="432">
        <f t="shared" si="27"/>
        <v>0</v>
      </c>
      <c r="BZ26" s="432">
        <f t="shared" si="27"/>
        <v>0</v>
      </c>
      <c r="CA26" s="432">
        <f t="shared" si="27"/>
        <v>0</v>
      </c>
      <c r="CB26" s="432">
        <f t="shared" si="27"/>
        <v>0</v>
      </c>
      <c r="CC26" s="432">
        <f t="shared" si="27"/>
        <v>0</v>
      </c>
      <c r="CD26" s="432">
        <f t="shared" si="27"/>
        <v>0</v>
      </c>
      <c r="CE26" s="432">
        <f t="shared" si="27"/>
        <v>0</v>
      </c>
      <c r="CF26" s="432">
        <f t="shared" si="27"/>
        <v>0</v>
      </c>
      <c r="CG26" s="432">
        <f t="shared" si="27"/>
        <v>0</v>
      </c>
      <c r="CH26" s="432">
        <f t="shared" si="27"/>
        <v>0</v>
      </c>
      <c r="CI26" s="432">
        <f t="shared" si="27"/>
        <v>0</v>
      </c>
      <c r="CJ26" s="432">
        <f t="shared" si="27"/>
        <v>0</v>
      </c>
      <c r="CK26" s="432">
        <f t="shared" si="27"/>
        <v>0</v>
      </c>
      <c r="CL26" s="432">
        <f t="shared" si="27"/>
        <v>0</v>
      </c>
      <c r="CM26" s="432">
        <f t="shared" si="27"/>
        <v>0</v>
      </c>
      <c r="CN26" s="432">
        <f t="shared" si="27"/>
        <v>0</v>
      </c>
      <c r="CO26" s="432">
        <f t="shared" si="27"/>
        <v>0</v>
      </c>
      <c r="CP26" s="432">
        <f t="shared" si="27"/>
        <v>0</v>
      </c>
      <c r="CQ26" s="432">
        <f t="shared" si="27"/>
        <v>0</v>
      </c>
      <c r="CR26" s="432">
        <f t="shared" si="27"/>
        <v>0</v>
      </c>
      <c r="CS26" s="432">
        <f t="shared" si="27"/>
        <v>0</v>
      </c>
      <c r="CT26" s="432">
        <f t="shared" si="27"/>
        <v>0</v>
      </c>
      <c r="CU26" s="432">
        <f t="shared" si="27"/>
        <v>0</v>
      </c>
      <c r="CV26" s="264" t="s">
        <v>98</v>
      </c>
    </row>
    <row r="27" spans="1:120" s="160" customFormat="1" ht="12.75" x14ac:dyDescent="0.2">
      <c r="A27" s="436">
        <v>1</v>
      </c>
      <c r="B27" s="156" t="s">
        <v>112</v>
      </c>
      <c r="C27" s="534" t="s">
        <v>98</v>
      </c>
      <c r="D27" s="437" t="s">
        <v>98</v>
      </c>
      <c r="E27" s="437" t="s">
        <v>98</v>
      </c>
      <c r="F27" s="437" t="s">
        <v>98</v>
      </c>
      <c r="G27" s="437" t="s">
        <v>98</v>
      </c>
      <c r="H27" s="437" t="s">
        <v>98</v>
      </c>
      <c r="I27" s="437" t="s">
        <v>98</v>
      </c>
      <c r="J27" s="437" t="s">
        <v>98</v>
      </c>
      <c r="K27" s="437" t="s">
        <v>98</v>
      </c>
      <c r="L27" s="437" t="s">
        <v>98</v>
      </c>
      <c r="M27" s="437" t="s">
        <v>98</v>
      </c>
      <c r="N27" s="437" t="s">
        <v>98</v>
      </c>
      <c r="O27" s="437" t="s">
        <v>98</v>
      </c>
      <c r="P27" s="437" t="s">
        <v>98</v>
      </c>
      <c r="Q27" s="437" t="s">
        <v>98</v>
      </c>
      <c r="R27" s="437" t="s">
        <v>98</v>
      </c>
      <c r="S27" s="437" t="s">
        <v>98</v>
      </c>
      <c r="T27" s="437" t="s">
        <v>98</v>
      </c>
      <c r="U27" s="437" t="s">
        <v>98</v>
      </c>
      <c r="V27" s="437" t="s">
        <v>98</v>
      </c>
      <c r="W27" s="437" t="s">
        <v>98</v>
      </c>
      <c r="X27" s="437" t="s">
        <v>98</v>
      </c>
      <c r="Y27" s="437" t="s">
        <v>98</v>
      </c>
      <c r="Z27" s="437" t="s">
        <v>98</v>
      </c>
      <c r="AA27" s="437" t="s">
        <v>98</v>
      </c>
      <c r="AB27" s="437" t="s">
        <v>98</v>
      </c>
      <c r="AC27" s="437" t="s">
        <v>98</v>
      </c>
      <c r="AD27" s="437" t="s">
        <v>98</v>
      </c>
      <c r="AE27" s="437" t="s">
        <v>98</v>
      </c>
      <c r="AF27" s="437" t="s">
        <v>98</v>
      </c>
      <c r="AG27" s="437" t="s">
        <v>98</v>
      </c>
      <c r="AH27" s="437" t="s">
        <v>98</v>
      </c>
      <c r="AI27" s="437" t="s">
        <v>98</v>
      </c>
      <c r="AJ27" s="437" t="s">
        <v>98</v>
      </c>
      <c r="AK27" s="437" t="s">
        <v>98</v>
      </c>
      <c r="AL27" s="437" t="s">
        <v>98</v>
      </c>
      <c r="AM27" s="437" t="s">
        <v>98</v>
      </c>
      <c r="AN27" s="437" t="s">
        <v>98</v>
      </c>
      <c r="AO27" s="437" t="s">
        <v>98</v>
      </c>
      <c r="AP27" s="437" t="s">
        <v>98</v>
      </c>
      <c r="AQ27" s="437" t="s">
        <v>98</v>
      </c>
      <c r="AR27" s="437" t="s">
        <v>98</v>
      </c>
      <c r="AS27" s="437" t="s">
        <v>98</v>
      </c>
      <c r="AT27" s="437" t="s">
        <v>98</v>
      </c>
      <c r="AU27" s="437" t="s">
        <v>98</v>
      </c>
      <c r="AV27" s="437" t="s">
        <v>98</v>
      </c>
      <c r="AW27" s="437" t="s">
        <v>98</v>
      </c>
      <c r="AX27" s="437" t="s">
        <v>98</v>
      </c>
      <c r="AY27" s="437" t="s">
        <v>98</v>
      </c>
      <c r="AZ27" s="437" t="s">
        <v>98</v>
      </c>
      <c r="BA27" s="437" t="s">
        <v>98</v>
      </c>
      <c r="BB27" s="437" t="s">
        <v>98</v>
      </c>
      <c r="BC27" s="437" t="s">
        <v>98</v>
      </c>
      <c r="BD27" s="437" t="s">
        <v>98</v>
      </c>
      <c r="BE27" s="437" t="s">
        <v>98</v>
      </c>
      <c r="BF27" s="437" t="s">
        <v>98</v>
      </c>
      <c r="BG27" s="437" t="s">
        <v>98</v>
      </c>
      <c r="BH27" s="437" t="s">
        <v>98</v>
      </c>
      <c r="BI27" s="437" t="s">
        <v>98</v>
      </c>
      <c r="BJ27" s="437" t="s">
        <v>98</v>
      </c>
      <c r="BK27" s="437" t="s">
        <v>98</v>
      </c>
      <c r="BL27" s="437" t="s">
        <v>98</v>
      </c>
      <c r="BM27" s="437" t="s">
        <v>98</v>
      </c>
      <c r="BN27" s="437" t="s">
        <v>98</v>
      </c>
      <c r="BO27" s="437" t="s">
        <v>98</v>
      </c>
      <c r="BP27" s="437" t="s">
        <v>98</v>
      </c>
      <c r="BQ27" s="437" t="s">
        <v>98</v>
      </c>
      <c r="BR27" s="437" t="s">
        <v>98</v>
      </c>
      <c r="BS27" s="437" t="s">
        <v>98</v>
      </c>
      <c r="BT27" s="437" t="s">
        <v>98</v>
      </c>
      <c r="BU27" s="437" t="s">
        <v>98</v>
      </c>
      <c r="BV27" s="437" t="s">
        <v>98</v>
      </c>
      <c r="BW27" s="437" t="s">
        <v>98</v>
      </c>
      <c r="BX27" s="437" t="s">
        <v>98</v>
      </c>
      <c r="BY27" s="437" t="s">
        <v>98</v>
      </c>
      <c r="BZ27" s="437" t="s">
        <v>98</v>
      </c>
      <c r="CA27" s="437" t="s">
        <v>98</v>
      </c>
      <c r="CB27" s="437" t="s">
        <v>98</v>
      </c>
      <c r="CC27" s="437" t="s">
        <v>98</v>
      </c>
      <c r="CD27" s="437" t="s">
        <v>98</v>
      </c>
      <c r="CE27" s="437" t="s">
        <v>98</v>
      </c>
      <c r="CF27" s="437" t="s">
        <v>98</v>
      </c>
      <c r="CG27" s="437" t="s">
        <v>98</v>
      </c>
      <c r="CH27" s="437" t="s">
        <v>98</v>
      </c>
      <c r="CI27" s="437" t="s">
        <v>98</v>
      </c>
      <c r="CJ27" s="437" t="s">
        <v>98</v>
      </c>
      <c r="CK27" s="437" t="s">
        <v>98</v>
      </c>
      <c r="CL27" s="437" t="s">
        <v>98</v>
      </c>
      <c r="CM27" s="437" t="s">
        <v>98</v>
      </c>
      <c r="CN27" s="437" t="s">
        <v>98</v>
      </c>
      <c r="CO27" s="437" t="s">
        <v>98</v>
      </c>
      <c r="CP27" s="437" t="s">
        <v>98</v>
      </c>
      <c r="CQ27" s="437" t="s">
        <v>98</v>
      </c>
      <c r="CR27" s="437" t="s">
        <v>98</v>
      </c>
      <c r="CS27" s="437" t="s">
        <v>98</v>
      </c>
      <c r="CT27" s="437" t="s">
        <v>98</v>
      </c>
      <c r="CU27" s="437" t="s">
        <v>98</v>
      </c>
      <c r="CV27" s="549" t="s">
        <v>98</v>
      </c>
    </row>
    <row r="28" spans="1:120" s="160" customFormat="1" ht="38.25" x14ac:dyDescent="0.2">
      <c r="A28" s="283" t="s">
        <v>113</v>
      </c>
      <c r="B28" s="162" t="s">
        <v>114</v>
      </c>
      <c r="C28" s="284" t="s">
        <v>98</v>
      </c>
      <c r="D28" s="288" t="s">
        <v>98</v>
      </c>
      <c r="E28" s="288" t="str">
        <f t="shared" ref="E28:N29" si="28">E29</f>
        <v>0</v>
      </c>
      <c r="F28" s="288" t="str">
        <f t="shared" si="28"/>
        <v>0</v>
      </c>
      <c r="G28" s="288" t="str">
        <f t="shared" si="28"/>
        <v>1.92</v>
      </c>
      <c r="H28" s="288" t="str">
        <f t="shared" si="28"/>
        <v>0</v>
      </c>
      <c r="I28" s="288" t="str">
        <f t="shared" si="28"/>
        <v>0</v>
      </c>
      <c r="J28" s="288" t="str">
        <f t="shared" si="28"/>
        <v>нд</v>
      </c>
      <c r="K28" s="288" t="str">
        <f t="shared" si="28"/>
        <v>нд</v>
      </c>
      <c r="L28" s="288" t="str">
        <f t="shared" si="28"/>
        <v>нд</v>
      </c>
      <c r="M28" s="288" t="str">
        <f t="shared" si="28"/>
        <v>нд</v>
      </c>
      <c r="N28" s="288" t="str">
        <f t="shared" si="28"/>
        <v>нд</v>
      </c>
      <c r="O28" s="288" t="str">
        <f t="shared" ref="O28:X29" si="29">O29</f>
        <v>нд</v>
      </c>
      <c r="P28" s="288">
        <f t="shared" si="29"/>
        <v>4</v>
      </c>
      <c r="Q28" s="288">
        <f t="shared" si="29"/>
        <v>0.25</v>
      </c>
      <c r="R28" s="288">
        <f t="shared" si="29"/>
        <v>0</v>
      </c>
      <c r="S28" s="288">
        <f t="shared" si="29"/>
        <v>1.5</v>
      </c>
      <c r="T28" s="288">
        <f t="shared" si="29"/>
        <v>0</v>
      </c>
      <c r="U28" s="288">
        <f t="shared" si="29"/>
        <v>0</v>
      </c>
      <c r="V28" s="288" t="str">
        <f t="shared" si="29"/>
        <v>нд</v>
      </c>
      <c r="W28" s="288" t="str">
        <f t="shared" si="29"/>
        <v>нд</v>
      </c>
      <c r="X28" s="288" t="str">
        <f t="shared" si="29"/>
        <v>нд</v>
      </c>
      <c r="Y28" s="288" t="str">
        <f t="shared" ref="Y28:AH29" si="30">Y29</f>
        <v>нд</v>
      </c>
      <c r="Z28" s="288" t="str">
        <f t="shared" si="30"/>
        <v>нд</v>
      </c>
      <c r="AA28" s="288" t="str">
        <f t="shared" si="30"/>
        <v>нд</v>
      </c>
      <c r="AB28" s="288">
        <f t="shared" si="30"/>
        <v>4</v>
      </c>
      <c r="AC28" s="288">
        <f t="shared" si="30"/>
        <v>0.25</v>
      </c>
      <c r="AD28" s="288">
        <f t="shared" si="30"/>
        <v>0</v>
      </c>
      <c r="AE28" s="288">
        <f t="shared" si="30"/>
        <v>1.5</v>
      </c>
      <c r="AF28" s="288">
        <f t="shared" si="30"/>
        <v>0</v>
      </c>
      <c r="AG28" s="288">
        <f t="shared" si="30"/>
        <v>0</v>
      </c>
      <c r="AH28" s="288" t="str">
        <f t="shared" si="30"/>
        <v>нд</v>
      </c>
      <c r="AI28" s="288" t="str">
        <f t="shared" ref="AI28:AR29" si="31">AI29</f>
        <v>нд</v>
      </c>
      <c r="AJ28" s="288" t="str">
        <f t="shared" si="31"/>
        <v>нд</v>
      </c>
      <c r="AK28" s="288" t="str">
        <f t="shared" si="31"/>
        <v>нд</v>
      </c>
      <c r="AL28" s="288" t="str">
        <f t="shared" si="31"/>
        <v>нд</v>
      </c>
      <c r="AM28" s="288" t="str">
        <f t="shared" si="31"/>
        <v>нд</v>
      </c>
      <c r="AN28" s="288">
        <f t="shared" si="31"/>
        <v>4</v>
      </c>
      <c r="AO28" s="288">
        <f t="shared" si="31"/>
        <v>0.25</v>
      </c>
      <c r="AP28" s="288">
        <f t="shared" si="31"/>
        <v>0</v>
      </c>
      <c r="AQ28" s="288">
        <f t="shared" si="31"/>
        <v>1.5</v>
      </c>
      <c r="AR28" s="288">
        <f t="shared" si="31"/>
        <v>0</v>
      </c>
      <c r="AS28" s="288">
        <f t="shared" ref="AS28:BB29" si="32">AS29</f>
        <v>0</v>
      </c>
      <c r="AT28" s="288" t="str">
        <f t="shared" si="32"/>
        <v>нд</v>
      </c>
      <c r="AU28" s="288" t="str">
        <f t="shared" si="32"/>
        <v>нд</v>
      </c>
      <c r="AV28" s="288" t="str">
        <f t="shared" si="32"/>
        <v>нд</v>
      </c>
      <c r="AW28" s="288" t="str">
        <f t="shared" si="32"/>
        <v>нд</v>
      </c>
      <c r="AX28" s="288" t="str">
        <f t="shared" si="32"/>
        <v>нд</v>
      </c>
      <c r="AY28" s="288" t="str">
        <f t="shared" si="32"/>
        <v>нд</v>
      </c>
      <c r="AZ28" s="288">
        <f t="shared" si="32"/>
        <v>4</v>
      </c>
      <c r="BA28" s="288">
        <f t="shared" si="32"/>
        <v>0.25</v>
      </c>
      <c r="BB28" s="288">
        <f t="shared" si="32"/>
        <v>0</v>
      </c>
      <c r="BC28" s="288">
        <f t="shared" ref="BC28:BL29" si="33">BC29</f>
        <v>1.5</v>
      </c>
      <c r="BD28" s="288">
        <f t="shared" si="33"/>
        <v>0</v>
      </c>
      <c r="BE28" s="288">
        <f t="shared" si="33"/>
        <v>0</v>
      </c>
      <c r="BF28" s="288" t="str">
        <f t="shared" si="33"/>
        <v>нд</v>
      </c>
      <c r="BG28" s="288" t="str">
        <f t="shared" si="33"/>
        <v>нд</v>
      </c>
      <c r="BH28" s="288" t="str">
        <f t="shared" si="33"/>
        <v>нд</v>
      </c>
      <c r="BI28" s="288" t="str">
        <f t="shared" si="33"/>
        <v>нд</v>
      </c>
      <c r="BJ28" s="288" t="str">
        <f t="shared" si="33"/>
        <v>нд</v>
      </c>
      <c r="BK28" s="288" t="str">
        <f t="shared" si="33"/>
        <v>нд</v>
      </c>
      <c r="BL28" s="288">
        <f t="shared" si="33"/>
        <v>4</v>
      </c>
      <c r="BM28" s="288">
        <f t="shared" ref="BM28:BV29" si="34">BM29</f>
        <v>0.25</v>
      </c>
      <c r="BN28" s="288">
        <f t="shared" si="34"/>
        <v>0</v>
      </c>
      <c r="BO28" s="288">
        <f t="shared" si="34"/>
        <v>1.5</v>
      </c>
      <c r="BP28" s="288">
        <f t="shared" si="34"/>
        <v>0</v>
      </c>
      <c r="BQ28" s="288">
        <f t="shared" si="34"/>
        <v>0</v>
      </c>
      <c r="BR28" s="288" t="str">
        <f t="shared" si="34"/>
        <v>нд</v>
      </c>
      <c r="BS28" s="288" t="str">
        <f t="shared" si="34"/>
        <v>нд</v>
      </c>
      <c r="BT28" s="288" t="str">
        <f t="shared" si="34"/>
        <v>нд</v>
      </c>
      <c r="BU28" s="288" t="str">
        <f t="shared" si="34"/>
        <v>нд</v>
      </c>
      <c r="BV28" s="288" t="str">
        <f t="shared" si="34"/>
        <v>нд</v>
      </c>
      <c r="BW28" s="288" t="str">
        <f t="shared" ref="BW28:CF29" si="35">BW29</f>
        <v>нд</v>
      </c>
      <c r="BX28" s="288">
        <f t="shared" si="35"/>
        <v>4</v>
      </c>
      <c r="BY28" s="288">
        <f t="shared" si="35"/>
        <v>0.25</v>
      </c>
      <c r="BZ28" s="288">
        <f t="shared" si="35"/>
        <v>0</v>
      </c>
      <c r="CA28" s="288">
        <f t="shared" si="35"/>
        <v>1.5</v>
      </c>
      <c r="CB28" s="288">
        <f t="shared" si="35"/>
        <v>0</v>
      </c>
      <c r="CC28" s="288">
        <f t="shared" si="35"/>
        <v>0</v>
      </c>
      <c r="CD28" s="288" t="str">
        <f t="shared" si="35"/>
        <v>нд</v>
      </c>
      <c r="CE28" s="288" t="str">
        <f t="shared" si="35"/>
        <v>нд</v>
      </c>
      <c r="CF28" s="288" t="str">
        <f t="shared" si="35"/>
        <v>нд</v>
      </c>
      <c r="CG28" s="288" t="str">
        <f t="shared" ref="CG28:CP29" si="36">CG29</f>
        <v>нд</v>
      </c>
      <c r="CH28" s="288" t="str">
        <f t="shared" si="36"/>
        <v>нд</v>
      </c>
      <c r="CI28" s="288" t="str">
        <f t="shared" si="36"/>
        <v>нд</v>
      </c>
      <c r="CJ28" s="288">
        <f t="shared" si="36"/>
        <v>4</v>
      </c>
      <c r="CK28" s="288">
        <f t="shared" si="36"/>
        <v>0.25</v>
      </c>
      <c r="CL28" s="288">
        <f t="shared" si="36"/>
        <v>0</v>
      </c>
      <c r="CM28" s="288">
        <f t="shared" si="36"/>
        <v>1.5</v>
      </c>
      <c r="CN28" s="288">
        <f t="shared" si="36"/>
        <v>0</v>
      </c>
      <c r="CO28" s="288">
        <f t="shared" si="36"/>
        <v>0</v>
      </c>
      <c r="CP28" s="288" t="str">
        <f t="shared" si="36"/>
        <v>нд</v>
      </c>
      <c r="CQ28" s="288" t="str">
        <f t="shared" ref="CQ28:CZ29" si="37">CQ29</f>
        <v>нд</v>
      </c>
      <c r="CR28" s="288" t="str">
        <f t="shared" si="37"/>
        <v>нд</v>
      </c>
      <c r="CS28" s="288" t="str">
        <f t="shared" si="37"/>
        <v>нд</v>
      </c>
      <c r="CT28" s="288" t="str">
        <f t="shared" si="37"/>
        <v>нд</v>
      </c>
      <c r="CU28" s="288" t="str">
        <f t="shared" si="37"/>
        <v>нд</v>
      </c>
      <c r="CV28" s="549" t="s">
        <v>98</v>
      </c>
    </row>
    <row r="29" spans="1:120" s="160" customFormat="1" ht="51" x14ac:dyDescent="0.2">
      <c r="A29" s="436" t="s">
        <v>115</v>
      </c>
      <c r="B29" s="155" t="s">
        <v>116</v>
      </c>
      <c r="C29" s="534" t="s">
        <v>98</v>
      </c>
      <c r="D29" s="442" t="s">
        <v>98</v>
      </c>
      <c r="E29" s="442" t="str">
        <f t="shared" si="28"/>
        <v>0</v>
      </c>
      <c r="F29" s="442" t="str">
        <f t="shared" si="28"/>
        <v>0</v>
      </c>
      <c r="G29" s="442" t="str">
        <f t="shared" si="28"/>
        <v>1.92</v>
      </c>
      <c r="H29" s="442" t="str">
        <f t="shared" si="28"/>
        <v>0</v>
      </c>
      <c r="I29" s="442" t="str">
        <f t="shared" si="28"/>
        <v>0</v>
      </c>
      <c r="J29" s="442" t="str">
        <f t="shared" si="28"/>
        <v>нд</v>
      </c>
      <c r="K29" s="442" t="str">
        <f t="shared" si="28"/>
        <v>нд</v>
      </c>
      <c r="L29" s="442" t="str">
        <f t="shared" si="28"/>
        <v>нд</v>
      </c>
      <c r="M29" s="442" t="str">
        <f t="shared" si="28"/>
        <v>нд</v>
      </c>
      <c r="N29" s="442" t="str">
        <f t="shared" si="28"/>
        <v>нд</v>
      </c>
      <c r="O29" s="442" t="str">
        <f t="shared" si="29"/>
        <v>нд</v>
      </c>
      <c r="P29" s="442">
        <f t="shared" si="29"/>
        <v>4</v>
      </c>
      <c r="Q29" s="442">
        <f t="shared" si="29"/>
        <v>0.25</v>
      </c>
      <c r="R29" s="442">
        <f t="shared" si="29"/>
        <v>0</v>
      </c>
      <c r="S29" s="442">
        <f t="shared" si="29"/>
        <v>1.5</v>
      </c>
      <c r="T29" s="442">
        <f t="shared" si="29"/>
        <v>0</v>
      </c>
      <c r="U29" s="442">
        <f t="shared" si="29"/>
        <v>0</v>
      </c>
      <c r="V29" s="442" t="str">
        <f t="shared" si="29"/>
        <v>нд</v>
      </c>
      <c r="W29" s="442" t="str">
        <f t="shared" si="29"/>
        <v>нд</v>
      </c>
      <c r="X29" s="442" t="str">
        <f t="shared" si="29"/>
        <v>нд</v>
      </c>
      <c r="Y29" s="442" t="str">
        <f t="shared" si="30"/>
        <v>нд</v>
      </c>
      <c r="Z29" s="442" t="str">
        <f t="shared" si="30"/>
        <v>нд</v>
      </c>
      <c r="AA29" s="442" t="str">
        <f t="shared" si="30"/>
        <v>нд</v>
      </c>
      <c r="AB29" s="442">
        <f t="shared" si="30"/>
        <v>4</v>
      </c>
      <c r="AC29" s="442">
        <f t="shared" si="30"/>
        <v>0.25</v>
      </c>
      <c r="AD29" s="442">
        <f t="shared" si="30"/>
        <v>0</v>
      </c>
      <c r="AE29" s="442">
        <f t="shared" si="30"/>
        <v>1.5</v>
      </c>
      <c r="AF29" s="442">
        <f t="shared" si="30"/>
        <v>0</v>
      </c>
      <c r="AG29" s="442">
        <f t="shared" si="30"/>
        <v>0</v>
      </c>
      <c r="AH29" s="442" t="str">
        <f t="shared" si="30"/>
        <v>нд</v>
      </c>
      <c r="AI29" s="442" t="str">
        <f t="shared" si="31"/>
        <v>нд</v>
      </c>
      <c r="AJ29" s="442" t="str">
        <f t="shared" si="31"/>
        <v>нд</v>
      </c>
      <c r="AK29" s="442" t="str">
        <f t="shared" si="31"/>
        <v>нд</v>
      </c>
      <c r="AL29" s="442" t="str">
        <f t="shared" si="31"/>
        <v>нд</v>
      </c>
      <c r="AM29" s="442" t="str">
        <f t="shared" si="31"/>
        <v>нд</v>
      </c>
      <c r="AN29" s="442">
        <f t="shared" si="31"/>
        <v>4</v>
      </c>
      <c r="AO29" s="442">
        <f t="shared" si="31"/>
        <v>0.25</v>
      </c>
      <c r="AP29" s="442">
        <f t="shared" si="31"/>
        <v>0</v>
      </c>
      <c r="AQ29" s="442">
        <f t="shared" si="31"/>
        <v>1.5</v>
      </c>
      <c r="AR29" s="442">
        <f t="shared" si="31"/>
        <v>0</v>
      </c>
      <c r="AS29" s="442">
        <f t="shared" si="32"/>
        <v>0</v>
      </c>
      <c r="AT29" s="442" t="str">
        <f t="shared" si="32"/>
        <v>нд</v>
      </c>
      <c r="AU29" s="442" t="str">
        <f t="shared" si="32"/>
        <v>нд</v>
      </c>
      <c r="AV29" s="442" t="str">
        <f t="shared" si="32"/>
        <v>нд</v>
      </c>
      <c r="AW29" s="442" t="str">
        <f t="shared" si="32"/>
        <v>нд</v>
      </c>
      <c r="AX29" s="442" t="str">
        <f t="shared" si="32"/>
        <v>нд</v>
      </c>
      <c r="AY29" s="442" t="str">
        <f t="shared" si="32"/>
        <v>нд</v>
      </c>
      <c r="AZ29" s="442">
        <f t="shared" si="32"/>
        <v>4</v>
      </c>
      <c r="BA29" s="442">
        <f t="shared" si="32"/>
        <v>0.25</v>
      </c>
      <c r="BB29" s="442">
        <f t="shared" si="32"/>
        <v>0</v>
      </c>
      <c r="BC29" s="442">
        <f t="shared" si="33"/>
        <v>1.5</v>
      </c>
      <c r="BD29" s="442">
        <f t="shared" si="33"/>
        <v>0</v>
      </c>
      <c r="BE29" s="442">
        <f t="shared" si="33"/>
        <v>0</v>
      </c>
      <c r="BF29" s="442" t="str">
        <f t="shared" si="33"/>
        <v>нд</v>
      </c>
      <c r="BG29" s="442" t="str">
        <f t="shared" si="33"/>
        <v>нд</v>
      </c>
      <c r="BH29" s="442" t="str">
        <f t="shared" si="33"/>
        <v>нд</v>
      </c>
      <c r="BI29" s="442" t="str">
        <f t="shared" si="33"/>
        <v>нд</v>
      </c>
      <c r="BJ29" s="442" t="str">
        <f t="shared" si="33"/>
        <v>нд</v>
      </c>
      <c r="BK29" s="442" t="str">
        <f t="shared" si="33"/>
        <v>нд</v>
      </c>
      <c r="BL29" s="442">
        <f t="shared" si="33"/>
        <v>4</v>
      </c>
      <c r="BM29" s="442">
        <f t="shared" si="34"/>
        <v>0.25</v>
      </c>
      <c r="BN29" s="442">
        <f t="shared" si="34"/>
        <v>0</v>
      </c>
      <c r="BO29" s="442">
        <f t="shared" si="34"/>
        <v>1.5</v>
      </c>
      <c r="BP29" s="442">
        <f t="shared" si="34"/>
        <v>0</v>
      </c>
      <c r="BQ29" s="442">
        <f t="shared" si="34"/>
        <v>0</v>
      </c>
      <c r="BR29" s="442" t="str">
        <f t="shared" si="34"/>
        <v>нд</v>
      </c>
      <c r="BS29" s="442" t="str">
        <f t="shared" si="34"/>
        <v>нд</v>
      </c>
      <c r="BT29" s="442" t="str">
        <f t="shared" si="34"/>
        <v>нд</v>
      </c>
      <c r="BU29" s="442" t="str">
        <f t="shared" si="34"/>
        <v>нд</v>
      </c>
      <c r="BV29" s="442" t="str">
        <f t="shared" si="34"/>
        <v>нд</v>
      </c>
      <c r="BW29" s="442" t="str">
        <f t="shared" si="35"/>
        <v>нд</v>
      </c>
      <c r="BX29" s="442">
        <f t="shared" si="35"/>
        <v>4</v>
      </c>
      <c r="BY29" s="442">
        <f t="shared" si="35"/>
        <v>0.25</v>
      </c>
      <c r="BZ29" s="442">
        <f t="shared" si="35"/>
        <v>0</v>
      </c>
      <c r="CA29" s="442">
        <f t="shared" si="35"/>
        <v>1.5</v>
      </c>
      <c r="CB29" s="442">
        <f t="shared" si="35"/>
        <v>0</v>
      </c>
      <c r="CC29" s="442">
        <f t="shared" si="35"/>
        <v>0</v>
      </c>
      <c r="CD29" s="442" t="str">
        <f t="shared" si="35"/>
        <v>нд</v>
      </c>
      <c r="CE29" s="442" t="str">
        <f t="shared" si="35"/>
        <v>нд</v>
      </c>
      <c r="CF29" s="442" t="str">
        <f t="shared" si="35"/>
        <v>нд</v>
      </c>
      <c r="CG29" s="442" t="str">
        <f t="shared" si="36"/>
        <v>нд</v>
      </c>
      <c r="CH29" s="442" t="str">
        <f t="shared" si="36"/>
        <v>нд</v>
      </c>
      <c r="CI29" s="442" t="str">
        <f t="shared" si="36"/>
        <v>нд</v>
      </c>
      <c r="CJ29" s="442">
        <f t="shared" si="36"/>
        <v>4</v>
      </c>
      <c r="CK29" s="442">
        <f t="shared" si="36"/>
        <v>0.25</v>
      </c>
      <c r="CL29" s="442">
        <f t="shared" si="36"/>
        <v>0</v>
      </c>
      <c r="CM29" s="442">
        <f t="shared" si="36"/>
        <v>1.5</v>
      </c>
      <c r="CN29" s="442">
        <f t="shared" si="36"/>
        <v>0</v>
      </c>
      <c r="CO29" s="442">
        <f t="shared" si="36"/>
        <v>0</v>
      </c>
      <c r="CP29" s="442" t="str">
        <f t="shared" si="36"/>
        <v>нд</v>
      </c>
      <c r="CQ29" s="442" t="str">
        <f t="shared" si="37"/>
        <v>нд</v>
      </c>
      <c r="CR29" s="442" t="str">
        <f t="shared" si="37"/>
        <v>нд</v>
      </c>
      <c r="CS29" s="442" t="str">
        <f t="shared" si="37"/>
        <v>нд</v>
      </c>
      <c r="CT29" s="442" t="str">
        <f t="shared" si="37"/>
        <v>нд</v>
      </c>
      <c r="CU29" s="442" t="str">
        <f t="shared" si="37"/>
        <v>нд</v>
      </c>
      <c r="CV29" s="549" t="s">
        <v>98</v>
      </c>
    </row>
    <row r="30" spans="1:120" s="160" customFormat="1" ht="114.75" x14ac:dyDescent="0.2">
      <c r="A30" s="169" t="s">
        <v>117</v>
      </c>
      <c r="B30" s="170" t="s">
        <v>118</v>
      </c>
      <c r="C30" s="296" t="s">
        <v>119</v>
      </c>
      <c r="D30" s="442" t="s">
        <v>752</v>
      </c>
      <c r="E30" s="442" t="s">
        <v>103</v>
      </c>
      <c r="F30" s="442" t="s">
        <v>103</v>
      </c>
      <c r="G30" s="442" t="s">
        <v>753</v>
      </c>
      <c r="H30" s="442" t="s">
        <v>103</v>
      </c>
      <c r="I30" s="442" t="s">
        <v>103</v>
      </c>
      <c r="J30" s="442" t="s">
        <v>98</v>
      </c>
      <c r="K30" s="442" t="s">
        <v>98</v>
      </c>
      <c r="L30" s="442" t="s">
        <v>98</v>
      </c>
      <c r="M30" s="442" t="s">
        <v>98</v>
      </c>
      <c r="N30" s="442" t="s">
        <v>98</v>
      </c>
      <c r="O30" s="442" t="s">
        <v>98</v>
      </c>
      <c r="P30" s="442">
        <v>4</v>
      </c>
      <c r="Q30" s="442">
        <v>0.25</v>
      </c>
      <c r="R30" s="442">
        <v>0</v>
      </c>
      <c r="S30" s="442">
        <v>1.5</v>
      </c>
      <c r="T30" s="442">
        <v>0</v>
      </c>
      <c r="U30" s="442">
        <v>0</v>
      </c>
      <c r="V30" s="442" t="s">
        <v>98</v>
      </c>
      <c r="W30" s="442" t="s">
        <v>98</v>
      </c>
      <c r="X30" s="442" t="s">
        <v>98</v>
      </c>
      <c r="Y30" s="442" t="s">
        <v>98</v>
      </c>
      <c r="Z30" s="442" t="s">
        <v>98</v>
      </c>
      <c r="AA30" s="442" t="s">
        <v>98</v>
      </c>
      <c r="AB30" s="442">
        <v>4</v>
      </c>
      <c r="AC30" s="442">
        <v>0.25</v>
      </c>
      <c r="AD30" s="442">
        <v>0</v>
      </c>
      <c r="AE30" s="442">
        <v>1.5</v>
      </c>
      <c r="AF30" s="442">
        <v>0</v>
      </c>
      <c r="AG30" s="442">
        <v>0</v>
      </c>
      <c r="AH30" s="442" t="s">
        <v>98</v>
      </c>
      <c r="AI30" s="442" t="s">
        <v>98</v>
      </c>
      <c r="AJ30" s="442" t="s">
        <v>98</v>
      </c>
      <c r="AK30" s="442" t="s">
        <v>98</v>
      </c>
      <c r="AL30" s="442" t="s">
        <v>98</v>
      </c>
      <c r="AM30" s="442" t="s">
        <v>98</v>
      </c>
      <c r="AN30" s="442">
        <v>4</v>
      </c>
      <c r="AO30" s="442">
        <v>0.25</v>
      </c>
      <c r="AP30" s="442">
        <v>0</v>
      </c>
      <c r="AQ30" s="442">
        <v>1.5</v>
      </c>
      <c r="AR30" s="442">
        <v>0</v>
      </c>
      <c r="AS30" s="442">
        <v>0</v>
      </c>
      <c r="AT30" s="442" t="s">
        <v>98</v>
      </c>
      <c r="AU30" s="442" t="s">
        <v>98</v>
      </c>
      <c r="AV30" s="442" t="s">
        <v>98</v>
      </c>
      <c r="AW30" s="442" t="s">
        <v>98</v>
      </c>
      <c r="AX30" s="442" t="s">
        <v>98</v>
      </c>
      <c r="AY30" s="442" t="s">
        <v>98</v>
      </c>
      <c r="AZ30" s="442">
        <v>4</v>
      </c>
      <c r="BA30" s="442">
        <v>0.25</v>
      </c>
      <c r="BB30" s="442">
        <v>0</v>
      </c>
      <c r="BC30" s="442">
        <v>1.5</v>
      </c>
      <c r="BD30" s="442">
        <v>0</v>
      </c>
      <c r="BE30" s="442">
        <v>0</v>
      </c>
      <c r="BF30" s="442" t="s">
        <v>98</v>
      </c>
      <c r="BG30" s="442" t="s">
        <v>98</v>
      </c>
      <c r="BH30" s="442" t="s">
        <v>98</v>
      </c>
      <c r="BI30" s="442" t="s">
        <v>98</v>
      </c>
      <c r="BJ30" s="442" t="s">
        <v>98</v>
      </c>
      <c r="BK30" s="442" t="s">
        <v>98</v>
      </c>
      <c r="BL30" s="442">
        <v>4</v>
      </c>
      <c r="BM30" s="442">
        <v>0.25</v>
      </c>
      <c r="BN30" s="442">
        <v>0</v>
      </c>
      <c r="BO30" s="442">
        <v>1.5</v>
      </c>
      <c r="BP30" s="442">
        <v>0</v>
      </c>
      <c r="BQ30" s="442">
        <v>0</v>
      </c>
      <c r="BR30" s="442" t="s">
        <v>98</v>
      </c>
      <c r="BS30" s="442" t="s">
        <v>98</v>
      </c>
      <c r="BT30" s="442" t="s">
        <v>98</v>
      </c>
      <c r="BU30" s="442" t="s">
        <v>98</v>
      </c>
      <c r="BV30" s="442" t="s">
        <v>98</v>
      </c>
      <c r="BW30" s="442" t="s">
        <v>98</v>
      </c>
      <c r="BX30" s="442">
        <v>4</v>
      </c>
      <c r="BY30" s="442">
        <v>0.25</v>
      </c>
      <c r="BZ30" s="442">
        <v>0</v>
      </c>
      <c r="CA30" s="442">
        <v>1.5</v>
      </c>
      <c r="CB30" s="442">
        <v>0</v>
      </c>
      <c r="CC30" s="442">
        <v>0</v>
      </c>
      <c r="CD30" s="442" t="s">
        <v>98</v>
      </c>
      <c r="CE30" s="442" t="s">
        <v>98</v>
      </c>
      <c r="CF30" s="442" t="s">
        <v>98</v>
      </c>
      <c r="CG30" s="442" t="s">
        <v>98</v>
      </c>
      <c r="CH30" s="442" t="s">
        <v>98</v>
      </c>
      <c r="CI30" s="442" t="s">
        <v>98</v>
      </c>
      <c r="CJ30" s="442">
        <v>4</v>
      </c>
      <c r="CK30" s="442">
        <v>0.25</v>
      </c>
      <c r="CL30" s="442">
        <v>0</v>
      </c>
      <c r="CM30" s="442">
        <v>1.5</v>
      </c>
      <c r="CN30" s="442">
        <v>0</v>
      </c>
      <c r="CO30" s="442">
        <v>0</v>
      </c>
      <c r="CP30" s="442" t="s">
        <v>98</v>
      </c>
      <c r="CQ30" s="442" t="s">
        <v>98</v>
      </c>
      <c r="CR30" s="442" t="s">
        <v>98</v>
      </c>
      <c r="CS30" s="442" t="s">
        <v>98</v>
      </c>
      <c r="CT30" s="442" t="s">
        <v>98</v>
      </c>
      <c r="CU30" s="442" t="s">
        <v>98</v>
      </c>
      <c r="CV30" s="549" t="s">
        <v>98</v>
      </c>
    </row>
    <row r="31" spans="1:120" s="160" customFormat="1" ht="51" x14ac:dyDescent="0.2">
      <c r="A31" s="436" t="s">
        <v>120</v>
      </c>
      <c r="B31" s="155" t="s">
        <v>121</v>
      </c>
      <c r="C31" s="534" t="s">
        <v>98</v>
      </c>
      <c r="D31" s="442" t="s">
        <v>98</v>
      </c>
      <c r="E31" s="442" t="s">
        <v>98</v>
      </c>
      <c r="F31" s="442" t="s">
        <v>98</v>
      </c>
      <c r="G31" s="442" t="s">
        <v>98</v>
      </c>
      <c r="H31" s="442" t="s">
        <v>98</v>
      </c>
      <c r="I31" s="442" t="s">
        <v>98</v>
      </c>
      <c r="J31" s="442" t="s">
        <v>98</v>
      </c>
      <c r="K31" s="442" t="s">
        <v>98</v>
      </c>
      <c r="L31" s="442" t="s">
        <v>98</v>
      </c>
      <c r="M31" s="442" t="s">
        <v>98</v>
      </c>
      <c r="N31" s="442" t="s">
        <v>98</v>
      </c>
      <c r="O31" s="442" t="s">
        <v>98</v>
      </c>
      <c r="P31" s="442">
        <v>0</v>
      </c>
      <c r="Q31" s="442">
        <v>0</v>
      </c>
      <c r="R31" s="442">
        <v>0</v>
      </c>
      <c r="S31" s="442">
        <v>0</v>
      </c>
      <c r="T31" s="442">
        <v>0</v>
      </c>
      <c r="U31" s="442">
        <v>0</v>
      </c>
      <c r="V31" s="442" t="s">
        <v>98</v>
      </c>
      <c r="W31" s="442" t="s">
        <v>98</v>
      </c>
      <c r="X31" s="442" t="s">
        <v>98</v>
      </c>
      <c r="Y31" s="442" t="s">
        <v>98</v>
      </c>
      <c r="Z31" s="442" t="s">
        <v>98</v>
      </c>
      <c r="AA31" s="442" t="s">
        <v>98</v>
      </c>
      <c r="AB31" s="442">
        <v>0</v>
      </c>
      <c r="AC31" s="442">
        <v>0</v>
      </c>
      <c r="AD31" s="442">
        <v>0</v>
      </c>
      <c r="AE31" s="442">
        <v>0</v>
      </c>
      <c r="AF31" s="442">
        <v>0</v>
      </c>
      <c r="AG31" s="442">
        <v>0</v>
      </c>
      <c r="AH31" s="442">
        <v>0</v>
      </c>
      <c r="AI31" s="442">
        <v>0</v>
      </c>
      <c r="AJ31" s="442">
        <v>0</v>
      </c>
      <c r="AK31" s="442">
        <v>0</v>
      </c>
      <c r="AL31" s="442">
        <v>0</v>
      </c>
      <c r="AM31" s="442">
        <v>0</v>
      </c>
      <c r="AN31" s="442">
        <v>0</v>
      </c>
      <c r="AO31" s="442">
        <v>0</v>
      </c>
      <c r="AP31" s="442">
        <v>0</v>
      </c>
      <c r="AQ31" s="442">
        <v>0</v>
      </c>
      <c r="AR31" s="442">
        <v>0</v>
      </c>
      <c r="AS31" s="442">
        <v>0</v>
      </c>
      <c r="AT31" s="442">
        <v>0</v>
      </c>
      <c r="AU31" s="442">
        <v>0</v>
      </c>
      <c r="AV31" s="442">
        <v>0</v>
      </c>
      <c r="AW31" s="442">
        <v>0</v>
      </c>
      <c r="AX31" s="442">
        <v>0</v>
      </c>
      <c r="AY31" s="442">
        <v>0</v>
      </c>
      <c r="AZ31" s="442">
        <v>0</v>
      </c>
      <c r="BA31" s="442">
        <v>0</v>
      </c>
      <c r="BB31" s="442">
        <v>0</v>
      </c>
      <c r="BC31" s="442">
        <v>0</v>
      </c>
      <c r="BD31" s="442">
        <v>0</v>
      </c>
      <c r="BE31" s="442">
        <v>0</v>
      </c>
      <c r="BF31" s="442">
        <v>0</v>
      </c>
      <c r="BG31" s="442">
        <v>0</v>
      </c>
      <c r="BH31" s="442">
        <v>0</v>
      </c>
      <c r="BI31" s="442">
        <v>0</v>
      </c>
      <c r="BJ31" s="442">
        <v>0</v>
      </c>
      <c r="BK31" s="442">
        <v>0</v>
      </c>
      <c r="BL31" s="442">
        <v>0</v>
      </c>
      <c r="BM31" s="442">
        <v>0</v>
      </c>
      <c r="BN31" s="442">
        <v>0</v>
      </c>
      <c r="BO31" s="442">
        <v>0</v>
      </c>
      <c r="BP31" s="442">
        <v>0</v>
      </c>
      <c r="BQ31" s="442">
        <v>0</v>
      </c>
      <c r="BR31" s="442">
        <v>0</v>
      </c>
      <c r="BS31" s="442">
        <v>0</v>
      </c>
      <c r="BT31" s="442">
        <v>0</v>
      </c>
      <c r="BU31" s="442">
        <v>0</v>
      </c>
      <c r="BV31" s="442">
        <v>0</v>
      </c>
      <c r="BW31" s="442">
        <v>0</v>
      </c>
      <c r="BX31" s="442">
        <v>0</v>
      </c>
      <c r="BY31" s="442">
        <v>0</v>
      </c>
      <c r="BZ31" s="442">
        <v>0</v>
      </c>
      <c r="CA31" s="442">
        <v>0</v>
      </c>
      <c r="CB31" s="442">
        <v>0</v>
      </c>
      <c r="CC31" s="442">
        <v>0</v>
      </c>
      <c r="CD31" s="442">
        <v>0</v>
      </c>
      <c r="CE31" s="442">
        <v>0</v>
      </c>
      <c r="CF31" s="442">
        <v>0</v>
      </c>
      <c r="CG31" s="442">
        <v>0</v>
      </c>
      <c r="CH31" s="442">
        <v>0</v>
      </c>
      <c r="CI31" s="442">
        <v>0</v>
      </c>
      <c r="CJ31" s="442">
        <v>0</v>
      </c>
      <c r="CK31" s="442">
        <v>0</v>
      </c>
      <c r="CL31" s="442">
        <v>0</v>
      </c>
      <c r="CM31" s="442">
        <v>0</v>
      </c>
      <c r="CN31" s="442">
        <v>0</v>
      </c>
      <c r="CO31" s="442">
        <v>0</v>
      </c>
      <c r="CP31" s="442">
        <v>0</v>
      </c>
      <c r="CQ31" s="442">
        <v>0</v>
      </c>
      <c r="CR31" s="442">
        <v>0</v>
      </c>
      <c r="CS31" s="442">
        <v>0</v>
      </c>
      <c r="CT31" s="442">
        <v>0</v>
      </c>
      <c r="CU31" s="442">
        <v>0</v>
      </c>
      <c r="CV31" s="549" t="s">
        <v>98</v>
      </c>
    </row>
    <row r="32" spans="1:120" s="160" customFormat="1" ht="51" x14ac:dyDescent="0.2">
      <c r="A32" s="436" t="s">
        <v>122</v>
      </c>
      <c r="B32" s="155" t="s">
        <v>123</v>
      </c>
      <c r="C32" s="534" t="s">
        <v>98</v>
      </c>
      <c r="D32" s="442" t="s">
        <v>98</v>
      </c>
      <c r="E32" s="442" t="s">
        <v>98</v>
      </c>
      <c r="F32" s="442" t="s">
        <v>98</v>
      </c>
      <c r="G32" s="442" t="s">
        <v>98</v>
      </c>
      <c r="H32" s="442" t="s">
        <v>98</v>
      </c>
      <c r="I32" s="442" t="s">
        <v>98</v>
      </c>
      <c r="J32" s="442" t="s">
        <v>98</v>
      </c>
      <c r="K32" s="442" t="s">
        <v>98</v>
      </c>
      <c r="L32" s="442" t="s">
        <v>98</v>
      </c>
      <c r="M32" s="442" t="s">
        <v>98</v>
      </c>
      <c r="N32" s="442" t="s">
        <v>98</v>
      </c>
      <c r="O32" s="442" t="s">
        <v>98</v>
      </c>
      <c r="P32" s="442">
        <v>0</v>
      </c>
      <c r="Q32" s="442">
        <v>0</v>
      </c>
      <c r="R32" s="442">
        <v>0</v>
      </c>
      <c r="S32" s="442">
        <v>0</v>
      </c>
      <c r="T32" s="442">
        <v>0</v>
      </c>
      <c r="U32" s="442">
        <v>0</v>
      </c>
      <c r="V32" s="442" t="s">
        <v>98</v>
      </c>
      <c r="W32" s="442" t="s">
        <v>98</v>
      </c>
      <c r="X32" s="442" t="s">
        <v>98</v>
      </c>
      <c r="Y32" s="442" t="s">
        <v>98</v>
      </c>
      <c r="Z32" s="442" t="s">
        <v>98</v>
      </c>
      <c r="AA32" s="442" t="s">
        <v>98</v>
      </c>
      <c r="AB32" s="442">
        <v>0</v>
      </c>
      <c r="AC32" s="442">
        <v>0</v>
      </c>
      <c r="AD32" s="442">
        <v>0</v>
      </c>
      <c r="AE32" s="442">
        <v>0</v>
      </c>
      <c r="AF32" s="442">
        <v>0</v>
      </c>
      <c r="AG32" s="442">
        <v>0</v>
      </c>
      <c r="AH32" s="442">
        <v>0</v>
      </c>
      <c r="AI32" s="442">
        <v>0</v>
      </c>
      <c r="AJ32" s="442">
        <v>0</v>
      </c>
      <c r="AK32" s="442">
        <v>0</v>
      </c>
      <c r="AL32" s="442">
        <v>0</v>
      </c>
      <c r="AM32" s="442">
        <v>0</v>
      </c>
      <c r="AN32" s="442">
        <v>0</v>
      </c>
      <c r="AO32" s="442">
        <v>0</v>
      </c>
      <c r="AP32" s="442">
        <v>0</v>
      </c>
      <c r="AQ32" s="442">
        <v>0</v>
      </c>
      <c r="AR32" s="442">
        <v>0</v>
      </c>
      <c r="AS32" s="442">
        <v>0</v>
      </c>
      <c r="AT32" s="442">
        <v>0</v>
      </c>
      <c r="AU32" s="442">
        <v>0</v>
      </c>
      <c r="AV32" s="442">
        <v>0</v>
      </c>
      <c r="AW32" s="442">
        <v>0</v>
      </c>
      <c r="AX32" s="442">
        <v>0</v>
      </c>
      <c r="AY32" s="442">
        <v>0</v>
      </c>
      <c r="AZ32" s="442">
        <v>0</v>
      </c>
      <c r="BA32" s="442">
        <v>0</v>
      </c>
      <c r="BB32" s="442">
        <v>0</v>
      </c>
      <c r="BC32" s="442">
        <v>0</v>
      </c>
      <c r="BD32" s="442">
        <v>0</v>
      </c>
      <c r="BE32" s="442">
        <v>0</v>
      </c>
      <c r="BF32" s="442">
        <v>0</v>
      </c>
      <c r="BG32" s="442">
        <v>0</v>
      </c>
      <c r="BH32" s="442">
        <v>0</v>
      </c>
      <c r="BI32" s="442">
        <v>0</v>
      </c>
      <c r="BJ32" s="442">
        <v>0</v>
      </c>
      <c r="BK32" s="442">
        <v>0</v>
      </c>
      <c r="BL32" s="442">
        <v>0</v>
      </c>
      <c r="BM32" s="442">
        <v>0</v>
      </c>
      <c r="BN32" s="442">
        <v>0</v>
      </c>
      <c r="BO32" s="442">
        <v>0</v>
      </c>
      <c r="BP32" s="442">
        <v>0</v>
      </c>
      <c r="BQ32" s="442">
        <v>0</v>
      </c>
      <c r="BR32" s="442">
        <v>0</v>
      </c>
      <c r="BS32" s="442">
        <v>0</v>
      </c>
      <c r="BT32" s="442">
        <v>0</v>
      </c>
      <c r="BU32" s="442">
        <v>0</v>
      </c>
      <c r="BV32" s="442">
        <v>0</v>
      </c>
      <c r="BW32" s="442">
        <v>0</v>
      </c>
      <c r="BX32" s="442">
        <v>0</v>
      </c>
      <c r="BY32" s="442">
        <v>0</v>
      </c>
      <c r="BZ32" s="442">
        <v>0</v>
      </c>
      <c r="CA32" s="442">
        <v>0</v>
      </c>
      <c r="CB32" s="442">
        <v>0</v>
      </c>
      <c r="CC32" s="442">
        <v>0</v>
      </c>
      <c r="CD32" s="442">
        <v>0</v>
      </c>
      <c r="CE32" s="442">
        <v>0</v>
      </c>
      <c r="CF32" s="442">
        <v>0</v>
      </c>
      <c r="CG32" s="442">
        <v>0</v>
      </c>
      <c r="CH32" s="442">
        <v>0</v>
      </c>
      <c r="CI32" s="442">
        <v>0</v>
      </c>
      <c r="CJ32" s="442">
        <v>0</v>
      </c>
      <c r="CK32" s="442">
        <v>0</v>
      </c>
      <c r="CL32" s="442">
        <v>0</v>
      </c>
      <c r="CM32" s="442">
        <v>0</v>
      </c>
      <c r="CN32" s="442">
        <v>0</v>
      </c>
      <c r="CO32" s="442">
        <v>0</v>
      </c>
      <c r="CP32" s="442">
        <v>0</v>
      </c>
      <c r="CQ32" s="442">
        <v>0</v>
      </c>
      <c r="CR32" s="442">
        <v>0</v>
      </c>
      <c r="CS32" s="442">
        <v>0</v>
      </c>
      <c r="CT32" s="442">
        <v>0</v>
      </c>
      <c r="CU32" s="442">
        <v>0</v>
      </c>
      <c r="CV32" s="549" t="s">
        <v>98</v>
      </c>
    </row>
    <row r="33" spans="1:100" s="160" customFormat="1" ht="38.25" x14ac:dyDescent="0.2">
      <c r="A33" s="232" t="s">
        <v>124</v>
      </c>
      <c r="B33" s="155" t="s">
        <v>125</v>
      </c>
      <c r="C33" s="534" t="s">
        <v>98</v>
      </c>
      <c r="D33" s="442" t="s">
        <v>98</v>
      </c>
      <c r="E33" s="442" t="s">
        <v>98</v>
      </c>
      <c r="F33" s="442" t="s">
        <v>98</v>
      </c>
      <c r="G33" s="442" t="s">
        <v>98</v>
      </c>
      <c r="H33" s="442" t="s">
        <v>98</v>
      </c>
      <c r="I33" s="442" t="s">
        <v>98</v>
      </c>
      <c r="J33" s="442" t="s">
        <v>98</v>
      </c>
      <c r="K33" s="442" t="s">
        <v>98</v>
      </c>
      <c r="L33" s="442" t="s">
        <v>98</v>
      </c>
      <c r="M33" s="442" t="s">
        <v>98</v>
      </c>
      <c r="N33" s="442" t="s">
        <v>98</v>
      </c>
      <c r="O33" s="442" t="s">
        <v>98</v>
      </c>
      <c r="P33" s="442">
        <v>0</v>
      </c>
      <c r="Q33" s="442">
        <v>0</v>
      </c>
      <c r="R33" s="442">
        <v>0</v>
      </c>
      <c r="S33" s="442">
        <v>0</v>
      </c>
      <c r="T33" s="442">
        <v>0</v>
      </c>
      <c r="U33" s="442">
        <v>0</v>
      </c>
      <c r="V33" s="442" t="s">
        <v>98</v>
      </c>
      <c r="W33" s="442" t="s">
        <v>98</v>
      </c>
      <c r="X33" s="442" t="s">
        <v>98</v>
      </c>
      <c r="Y33" s="442" t="s">
        <v>98</v>
      </c>
      <c r="Z33" s="442" t="s">
        <v>98</v>
      </c>
      <c r="AA33" s="442" t="s">
        <v>98</v>
      </c>
      <c r="AB33" s="442">
        <v>0</v>
      </c>
      <c r="AC33" s="442">
        <v>0</v>
      </c>
      <c r="AD33" s="442">
        <v>0</v>
      </c>
      <c r="AE33" s="442">
        <v>0</v>
      </c>
      <c r="AF33" s="442">
        <v>0</v>
      </c>
      <c r="AG33" s="442">
        <v>0</v>
      </c>
      <c r="AH33" s="442">
        <v>0</v>
      </c>
      <c r="AI33" s="442">
        <v>0</v>
      </c>
      <c r="AJ33" s="442">
        <v>0</v>
      </c>
      <c r="AK33" s="442">
        <v>0</v>
      </c>
      <c r="AL33" s="442">
        <v>0</v>
      </c>
      <c r="AM33" s="442">
        <v>0</v>
      </c>
      <c r="AN33" s="442">
        <v>0</v>
      </c>
      <c r="AO33" s="442">
        <v>0</v>
      </c>
      <c r="AP33" s="442">
        <v>0</v>
      </c>
      <c r="AQ33" s="442">
        <v>0</v>
      </c>
      <c r="AR33" s="442">
        <v>0</v>
      </c>
      <c r="AS33" s="442">
        <v>0</v>
      </c>
      <c r="AT33" s="442">
        <v>0</v>
      </c>
      <c r="AU33" s="442">
        <v>0</v>
      </c>
      <c r="AV33" s="442">
        <v>0</v>
      </c>
      <c r="AW33" s="442">
        <v>0</v>
      </c>
      <c r="AX33" s="442">
        <v>0</v>
      </c>
      <c r="AY33" s="442">
        <v>0</v>
      </c>
      <c r="AZ33" s="442">
        <v>0</v>
      </c>
      <c r="BA33" s="442">
        <v>0</v>
      </c>
      <c r="BB33" s="442">
        <v>0</v>
      </c>
      <c r="BC33" s="442">
        <v>0</v>
      </c>
      <c r="BD33" s="442">
        <v>0</v>
      </c>
      <c r="BE33" s="442">
        <v>0</v>
      </c>
      <c r="BF33" s="442">
        <v>0</v>
      </c>
      <c r="BG33" s="442">
        <v>0</v>
      </c>
      <c r="BH33" s="442">
        <v>0</v>
      </c>
      <c r="BI33" s="442">
        <v>0</v>
      </c>
      <c r="BJ33" s="442">
        <v>0</v>
      </c>
      <c r="BK33" s="442">
        <v>0</v>
      </c>
      <c r="BL33" s="442">
        <v>0</v>
      </c>
      <c r="BM33" s="442">
        <v>0</v>
      </c>
      <c r="BN33" s="442">
        <v>0</v>
      </c>
      <c r="BO33" s="442">
        <v>0</v>
      </c>
      <c r="BP33" s="442">
        <v>0</v>
      </c>
      <c r="BQ33" s="442">
        <v>0</v>
      </c>
      <c r="BR33" s="442">
        <v>0</v>
      </c>
      <c r="BS33" s="442">
        <v>0</v>
      </c>
      <c r="BT33" s="442">
        <v>0</v>
      </c>
      <c r="BU33" s="442">
        <v>0</v>
      </c>
      <c r="BV33" s="442">
        <v>0</v>
      </c>
      <c r="BW33" s="442">
        <v>0</v>
      </c>
      <c r="BX33" s="442">
        <v>0</v>
      </c>
      <c r="BY33" s="442">
        <v>0</v>
      </c>
      <c r="BZ33" s="442">
        <v>0</v>
      </c>
      <c r="CA33" s="442">
        <v>0</v>
      </c>
      <c r="CB33" s="442">
        <v>0</v>
      </c>
      <c r="CC33" s="442">
        <v>0</v>
      </c>
      <c r="CD33" s="442">
        <v>0</v>
      </c>
      <c r="CE33" s="442">
        <v>0</v>
      </c>
      <c r="CF33" s="442">
        <v>0</v>
      </c>
      <c r="CG33" s="442">
        <v>0</v>
      </c>
      <c r="CH33" s="442">
        <v>0</v>
      </c>
      <c r="CI33" s="442">
        <v>0</v>
      </c>
      <c r="CJ33" s="442">
        <v>0</v>
      </c>
      <c r="CK33" s="442">
        <v>0</v>
      </c>
      <c r="CL33" s="442">
        <v>0</v>
      </c>
      <c r="CM33" s="442">
        <v>0</v>
      </c>
      <c r="CN33" s="442">
        <v>0</v>
      </c>
      <c r="CO33" s="442">
        <v>0</v>
      </c>
      <c r="CP33" s="442">
        <v>0</v>
      </c>
      <c r="CQ33" s="442">
        <v>0</v>
      </c>
      <c r="CR33" s="442">
        <v>0</v>
      </c>
      <c r="CS33" s="442">
        <v>0</v>
      </c>
      <c r="CT33" s="442">
        <v>0</v>
      </c>
      <c r="CU33" s="442">
        <v>0</v>
      </c>
      <c r="CV33" s="549" t="s">
        <v>98</v>
      </c>
    </row>
    <row r="34" spans="1:100" s="160" customFormat="1" ht="51" x14ac:dyDescent="0.2">
      <c r="A34" s="436" t="s">
        <v>126</v>
      </c>
      <c r="B34" s="155" t="s">
        <v>127</v>
      </c>
      <c r="C34" s="534" t="s">
        <v>98</v>
      </c>
      <c r="D34" s="442" t="s">
        <v>98</v>
      </c>
      <c r="E34" s="442" t="s">
        <v>98</v>
      </c>
      <c r="F34" s="442" t="s">
        <v>98</v>
      </c>
      <c r="G34" s="442" t="s">
        <v>98</v>
      </c>
      <c r="H34" s="442" t="s">
        <v>98</v>
      </c>
      <c r="I34" s="442" t="s">
        <v>98</v>
      </c>
      <c r="J34" s="442" t="s">
        <v>98</v>
      </c>
      <c r="K34" s="442" t="s">
        <v>98</v>
      </c>
      <c r="L34" s="442" t="s">
        <v>98</v>
      </c>
      <c r="M34" s="442" t="s">
        <v>98</v>
      </c>
      <c r="N34" s="442" t="s">
        <v>98</v>
      </c>
      <c r="O34" s="442" t="s">
        <v>98</v>
      </c>
      <c r="P34" s="442">
        <v>0</v>
      </c>
      <c r="Q34" s="442">
        <v>0</v>
      </c>
      <c r="R34" s="442">
        <v>0</v>
      </c>
      <c r="S34" s="442">
        <v>0</v>
      </c>
      <c r="T34" s="442">
        <v>0</v>
      </c>
      <c r="U34" s="442">
        <v>0</v>
      </c>
      <c r="V34" s="442" t="s">
        <v>98</v>
      </c>
      <c r="W34" s="442" t="s">
        <v>98</v>
      </c>
      <c r="X34" s="442" t="s">
        <v>98</v>
      </c>
      <c r="Y34" s="442" t="s">
        <v>98</v>
      </c>
      <c r="Z34" s="442" t="s">
        <v>98</v>
      </c>
      <c r="AA34" s="442" t="s">
        <v>98</v>
      </c>
      <c r="AB34" s="442">
        <v>0</v>
      </c>
      <c r="AC34" s="442">
        <v>0</v>
      </c>
      <c r="AD34" s="442">
        <v>0</v>
      </c>
      <c r="AE34" s="442">
        <v>0</v>
      </c>
      <c r="AF34" s="442">
        <v>0</v>
      </c>
      <c r="AG34" s="442">
        <v>0</v>
      </c>
      <c r="AH34" s="442">
        <v>0</v>
      </c>
      <c r="AI34" s="442">
        <v>0</v>
      </c>
      <c r="AJ34" s="442">
        <v>0</v>
      </c>
      <c r="AK34" s="442">
        <v>0</v>
      </c>
      <c r="AL34" s="442">
        <v>0</v>
      </c>
      <c r="AM34" s="442">
        <v>0</v>
      </c>
      <c r="AN34" s="442">
        <v>0</v>
      </c>
      <c r="AO34" s="442">
        <v>0</v>
      </c>
      <c r="AP34" s="442">
        <v>0</v>
      </c>
      <c r="AQ34" s="442">
        <v>0</v>
      </c>
      <c r="AR34" s="442">
        <v>0</v>
      </c>
      <c r="AS34" s="442">
        <v>0</v>
      </c>
      <c r="AT34" s="442">
        <v>0</v>
      </c>
      <c r="AU34" s="442">
        <v>0</v>
      </c>
      <c r="AV34" s="442">
        <v>0</v>
      </c>
      <c r="AW34" s="442">
        <v>0</v>
      </c>
      <c r="AX34" s="442">
        <v>0</v>
      </c>
      <c r="AY34" s="442">
        <v>0</v>
      </c>
      <c r="AZ34" s="442">
        <v>0</v>
      </c>
      <c r="BA34" s="442">
        <v>0</v>
      </c>
      <c r="BB34" s="442">
        <v>0</v>
      </c>
      <c r="BC34" s="442">
        <v>0</v>
      </c>
      <c r="BD34" s="442">
        <v>0</v>
      </c>
      <c r="BE34" s="442">
        <v>0</v>
      </c>
      <c r="BF34" s="442">
        <v>0</v>
      </c>
      <c r="BG34" s="442">
        <v>0</v>
      </c>
      <c r="BH34" s="442">
        <v>0</v>
      </c>
      <c r="BI34" s="442">
        <v>0</v>
      </c>
      <c r="BJ34" s="442">
        <v>0</v>
      </c>
      <c r="BK34" s="442">
        <v>0</v>
      </c>
      <c r="BL34" s="442">
        <v>0</v>
      </c>
      <c r="BM34" s="442">
        <v>0</v>
      </c>
      <c r="BN34" s="442">
        <v>0</v>
      </c>
      <c r="BO34" s="442">
        <v>0</v>
      </c>
      <c r="BP34" s="442">
        <v>0</v>
      </c>
      <c r="BQ34" s="442">
        <v>0</v>
      </c>
      <c r="BR34" s="442">
        <v>0</v>
      </c>
      <c r="BS34" s="442">
        <v>0</v>
      </c>
      <c r="BT34" s="442">
        <v>0</v>
      </c>
      <c r="BU34" s="442">
        <v>0</v>
      </c>
      <c r="BV34" s="442">
        <v>0</v>
      </c>
      <c r="BW34" s="442">
        <v>0</v>
      </c>
      <c r="BX34" s="442">
        <v>0</v>
      </c>
      <c r="BY34" s="442">
        <v>0</v>
      </c>
      <c r="BZ34" s="442">
        <v>0</v>
      </c>
      <c r="CA34" s="442">
        <v>0</v>
      </c>
      <c r="CB34" s="442">
        <v>0</v>
      </c>
      <c r="CC34" s="442">
        <v>0</v>
      </c>
      <c r="CD34" s="442">
        <v>0</v>
      </c>
      <c r="CE34" s="442">
        <v>0</v>
      </c>
      <c r="CF34" s="442">
        <v>0</v>
      </c>
      <c r="CG34" s="442">
        <v>0</v>
      </c>
      <c r="CH34" s="442">
        <v>0</v>
      </c>
      <c r="CI34" s="442">
        <v>0</v>
      </c>
      <c r="CJ34" s="442">
        <v>0</v>
      </c>
      <c r="CK34" s="442">
        <v>0</v>
      </c>
      <c r="CL34" s="442">
        <v>0</v>
      </c>
      <c r="CM34" s="442">
        <v>0</v>
      </c>
      <c r="CN34" s="442">
        <v>0</v>
      </c>
      <c r="CO34" s="442">
        <v>0</v>
      </c>
      <c r="CP34" s="442">
        <v>0</v>
      </c>
      <c r="CQ34" s="442">
        <v>0</v>
      </c>
      <c r="CR34" s="442">
        <v>0</v>
      </c>
      <c r="CS34" s="442">
        <v>0</v>
      </c>
      <c r="CT34" s="442">
        <v>0</v>
      </c>
      <c r="CU34" s="442">
        <v>0</v>
      </c>
      <c r="CV34" s="549" t="s">
        <v>98</v>
      </c>
    </row>
    <row r="35" spans="1:100" s="160" customFormat="1" ht="38.25" x14ac:dyDescent="0.2">
      <c r="A35" s="436" t="s">
        <v>128</v>
      </c>
      <c r="B35" s="155" t="s">
        <v>129</v>
      </c>
      <c r="C35" s="534" t="s">
        <v>98</v>
      </c>
      <c r="D35" s="442" t="s">
        <v>98</v>
      </c>
      <c r="E35" s="442" t="s">
        <v>98</v>
      </c>
      <c r="F35" s="442" t="s">
        <v>98</v>
      </c>
      <c r="G35" s="442" t="s">
        <v>98</v>
      </c>
      <c r="H35" s="442" t="s">
        <v>98</v>
      </c>
      <c r="I35" s="442" t="s">
        <v>98</v>
      </c>
      <c r="J35" s="442" t="s">
        <v>98</v>
      </c>
      <c r="K35" s="442" t="s">
        <v>98</v>
      </c>
      <c r="L35" s="442" t="s">
        <v>98</v>
      </c>
      <c r="M35" s="442" t="s">
        <v>98</v>
      </c>
      <c r="N35" s="442" t="s">
        <v>98</v>
      </c>
      <c r="O35" s="442" t="s">
        <v>98</v>
      </c>
      <c r="P35" s="442">
        <v>0</v>
      </c>
      <c r="Q35" s="442">
        <v>0</v>
      </c>
      <c r="R35" s="442">
        <v>0</v>
      </c>
      <c r="S35" s="442">
        <v>0</v>
      </c>
      <c r="T35" s="442">
        <v>0</v>
      </c>
      <c r="U35" s="442">
        <v>0</v>
      </c>
      <c r="V35" s="442" t="s">
        <v>98</v>
      </c>
      <c r="W35" s="442" t="s">
        <v>98</v>
      </c>
      <c r="X35" s="442" t="s">
        <v>98</v>
      </c>
      <c r="Y35" s="442" t="s">
        <v>98</v>
      </c>
      <c r="Z35" s="442" t="s">
        <v>98</v>
      </c>
      <c r="AA35" s="442" t="s">
        <v>98</v>
      </c>
      <c r="AB35" s="442">
        <v>0</v>
      </c>
      <c r="AC35" s="442">
        <v>0</v>
      </c>
      <c r="AD35" s="442">
        <v>0</v>
      </c>
      <c r="AE35" s="442">
        <v>0</v>
      </c>
      <c r="AF35" s="442">
        <v>0</v>
      </c>
      <c r="AG35" s="442">
        <v>0</v>
      </c>
      <c r="AH35" s="442">
        <v>0</v>
      </c>
      <c r="AI35" s="442">
        <v>0</v>
      </c>
      <c r="AJ35" s="442">
        <v>0</v>
      </c>
      <c r="AK35" s="442">
        <v>0</v>
      </c>
      <c r="AL35" s="442">
        <v>0</v>
      </c>
      <c r="AM35" s="442">
        <v>0</v>
      </c>
      <c r="AN35" s="442">
        <v>0</v>
      </c>
      <c r="AO35" s="442">
        <v>0</v>
      </c>
      <c r="AP35" s="442">
        <v>0</v>
      </c>
      <c r="AQ35" s="442">
        <v>0</v>
      </c>
      <c r="AR35" s="442">
        <v>0</v>
      </c>
      <c r="AS35" s="442">
        <v>0</v>
      </c>
      <c r="AT35" s="442">
        <v>0</v>
      </c>
      <c r="AU35" s="442">
        <v>0</v>
      </c>
      <c r="AV35" s="442">
        <v>0</v>
      </c>
      <c r="AW35" s="442">
        <v>0</v>
      </c>
      <c r="AX35" s="442">
        <v>0</v>
      </c>
      <c r="AY35" s="442">
        <v>0</v>
      </c>
      <c r="AZ35" s="442">
        <v>0</v>
      </c>
      <c r="BA35" s="442">
        <v>0</v>
      </c>
      <c r="BB35" s="442">
        <v>0</v>
      </c>
      <c r="BC35" s="442">
        <v>0</v>
      </c>
      <c r="BD35" s="442">
        <v>0</v>
      </c>
      <c r="BE35" s="442">
        <v>0</v>
      </c>
      <c r="BF35" s="442">
        <v>0</v>
      </c>
      <c r="BG35" s="442">
        <v>0</v>
      </c>
      <c r="BH35" s="442">
        <v>0</v>
      </c>
      <c r="BI35" s="442">
        <v>0</v>
      </c>
      <c r="BJ35" s="442">
        <v>0</v>
      </c>
      <c r="BK35" s="442">
        <v>0</v>
      </c>
      <c r="BL35" s="442">
        <v>0</v>
      </c>
      <c r="BM35" s="442">
        <v>0</v>
      </c>
      <c r="BN35" s="442">
        <v>0</v>
      </c>
      <c r="BO35" s="442">
        <v>0</v>
      </c>
      <c r="BP35" s="442">
        <v>0</v>
      </c>
      <c r="BQ35" s="442">
        <v>0</v>
      </c>
      <c r="BR35" s="442">
        <v>0</v>
      </c>
      <c r="BS35" s="442">
        <v>0</v>
      </c>
      <c r="BT35" s="442">
        <v>0</v>
      </c>
      <c r="BU35" s="442">
        <v>0</v>
      </c>
      <c r="BV35" s="442">
        <v>0</v>
      </c>
      <c r="BW35" s="442">
        <v>0</v>
      </c>
      <c r="BX35" s="442">
        <v>0</v>
      </c>
      <c r="BY35" s="442">
        <v>0</v>
      </c>
      <c r="BZ35" s="442">
        <v>0</v>
      </c>
      <c r="CA35" s="442">
        <v>0</v>
      </c>
      <c r="CB35" s="442">
        <v>0</v>
      </c>
      <c r="CC35" s="442">
        <v>0</v>
      </c>
      <c r="CD35" s="442">
        <v>0</v>
      </c>
      <c r="CE35" s="442">
        <v>0</v>
      </c>
      <c r="CF35" s="442">
        <v>0</v>
      </c>
      <c r="CG35" s="442">
        <v>0</v>
      </c>
      <c r="CH35" s="442">
        <v>0</v>
      </c>
      <c r="CI35" s="442">
        <v>0</v>
      </c>
      <c r="CJ35" s="442">
        <v>0</v>
      </c>
      <c r="CK35" s="442">
        <v>0</v>
      </c>
      <c r="CL35" s="442">
        <v>0</v>
      </c>
      <c r="CM35" s="442">
        <v>0</v>
      </c>
      <c r="CN35" s="442">
        <v>0</v>
      </c>
      <c r="CO35" s="442">
        <v>0</v>
      </c>
      <c r="CP35" s="442">
        <v>0</v>
      </c>
      <c r="CQ35" s="442">
        <v>0</v>
      </c>
      <c r="CR35" s="442">
        <v>0</v>
      </c>
      <c r="CS35" s="442">
        <v>0</v>
      </c>
      <c r="CT35" s="442">
        <v>0</v>
      </c>
      <c r="CU35" s="442">
        <v>0</v>
      </c>
      <c r="CV35" s="549" t="s">
        <v>98</v>
      </c>
    </row>
    <row r="36" spans="1:100" s="160" customFormat="1" ht="38.25" x14ac:dyDescent="0.2">
      <c r="A36" s="232" t="s">
        <v>130</v>
      </c>
      <c r="B36" s="155" t="s">
        <v>131</v>
      </c>
      <c r="C36" s="534" t="s">
        <v>98</v>
      </c>
      <c r="D36" s="442" t="s">
        <v>98</v>
      </c>
      <c r="E36" s="442" t="s">
        <v>98</v>
      </c>
      <c r="F36" s="442" t="s">
        <v>98</v>
      </c>
      <c r="G36" s="442" t="s">
        <v>98</v>
      </c>
      <c r="H36" s="442" t="s">
        <v>98</v>
      </c>
      <c r="I36" s="442" t="s">
        <v>98</v>
      </c>
      <c r="J36" s="442" t="s">
        <v>98</v>
      </c>
      <c r="K36" s="442" t="s">
        <v>98</v>
      </c>
      <c r="L36" s="442" t="s">
        <v>98</v>
      </c>
      <c r="M36" s="442" t="s">
        <v>98</v>
      </c>
      <c r="N36" s="442" t="s">
        <v>98</v>
      </c>
      <c r="O36" s="442" t="s">
        <v>98</v>
      </c>
      <c r="P36" s="442">
        <v>0</v>
      </c>
      <c r="Q36" s="442">
        <v>0</v>
      </c>
      <c r="R36" s="442">
        <v>0</v>
      </c>
      <c r="S36" s="442">
        <v>0</v>
      </c>
      <c r="T36" s="442">
        <v>0</v>
      </c>
      <c r="U36" s="442">
        <v>0</v>
      </c>
      <c r="V36" s="442" t="s">
        <v>98</v>
      </c>
      <c r="W36" s="442" t="s">
        <v>98</v>
      </c>
      <c r="X36" s="442" t="s">
        <v>98</v>
      </c>
      <c r="Y36" s="442" t="s">
        <v>98</v>
      </c>
      <c r="Z36" s="442" t="s">
        <v>98</v>
      </c>
      <c r="AA36" s="442" t="s">
        <v>98</v>
      </c>
      <c r="AB36" s="442">
        <v>0</v>
      </c>
      <c r="AC36" s="442">
        <v>0</v>
      </c>
      <c r="AD36" s="442">
        <v>0</v>
      </c>
      <c r="AE36" s="442">
        <v>0</v>
      </c>
      <c r="AF36" s="442">
        <v>0</v>
      </c>
      <c r="AG36" s="442">
        <v>0</v>
      </c>
      <c r="AH36" s="442">
        <v>0</v>
      </c>
      <c r="AI36" s="442">
        <v>0</v>
      </c>
      <c r="AJ36" s="442">
        <v>0</v>
      </c>
      <c r="AK36" s="442">
        <v>0</v>
      </c>
      <c r="AL36" s="442">
        <v>0</v>
      </c>
      <c r="AM36" s="442">
        <v>0</v>
      </c>
      <c r="AN36" s="442">
        <v>0</v>
      </c>
      <c r="AO36" s="442">
        <v>0</v>
      </c>
      <c r="AP36" s="442">
        <v>0</v>
      </c>
      <c r="AQ36" s="442">
        <v>0</v>
      </c>
      <c r="AR36" s="442">
        <v>0</v>
      </c>
      <c r="AS36" s="442">
        <v>0</v>
      </c>
      <c r="AT36" s="442">
        <v>0</v>
      </c>
      <c r="AU36" s="442">
        <v>0</v>
      </c>
      <c r="AV36" s="442">
        <v>0</v>
      </c>
      <c r="AW36" s="442">
        <v>0</v>
      </c>
      <c r="AX36" s="442">
        <v>0</v>
      </c>
      <c r="AY36" s="442">
        <v>0</v>
      </c>
      <c r="AZ36" s="442">
        <v>0</v>
      </c>
      <c r="BA36" s="442">
        <v>0</v>
      </c>
      <c r="BB36" s="442">
        <v>0</v>
      </c>
      <c r="BC36" s="442">
        <v>0</v>
      </c>
      <c r="BD36" s="442">
        <v>0</v>
      </c>
      <c r="BE36" s="442">
        <v>0</v>
      </c>
      <c r="BF36" s="442">
        <v>0</v>
      </c>
      <c r="BG36" s="442">
        <v>0</v>
      </c>
      <c r="BH36" s="442">
        <v>0</v>
      </c>
      <c r="BI36" s="442">
        <v>0</v>
      </c>
      <c r="BJ36" s="442">
        <v>0</v>
      </c>
      <c r="BK36" s="442">
        <v>0</v>
      </c>
      <c r="BL36" s="442">
        <v>0</v>
      </c>
      <c r="BM36" s="442">
        <v>0</v>
      </c>
      <c r="BN36" s="442">
        <v>0</v>
      </c>
      <c r="BO36" s="442">
        <v>0</v>
      </c>
      <c r="BP36" s="442">
        <v>0</v>
      </c>
      <c r="BQ36" s="442">
        <v>0</v>
      </c>
      <c r="BR36" s="442">
        <v>0</v>
      </c>
      <c r="BS36" s="442">
        <v>0</v>
      </c>
      <c r="BT36" s="442">
        <v>0</v>
      </c>
      <c r="BU36" s="442">
        <v>0</v>
      </c>
      <c r="BV36" s="442">
        <v>0</v>
      </c>
      <c r="BW36" s="442">
        <v>0</v>
      </c>
      <c r="BX36" s="442">
        <v>0</v>
      </c>
      <c r="BY36" s="442">
        <v>0</v>
      </c>
      <c r="BZ36" s="442">
        <v>0</v>
      </c>
      <c r="CA36" s="442">
        <v>0</v>
      </c>
      <c r="CB36" s="442">
        <v>0</v>
      </c>
      <c r="CC36" s="442">
        <v>0</v>
      </c>
      <c r="CD36" s="442">
        <v>0</v>
      </c>
      <c r="CE36" s="442">
        <v>0</v>
      </c>
      <c r="CF36" s="442">
        <v>0</v>
      </c>
      <c r="CG36" s="442">
        <v>0</v>
      </c>
      <c r="CH36" s="442">
        <v>0</v>
      </c>
      <c r="CI36" s="442">
        <v>0</v>
      </c>
      <c r="CJ36" s="442">
        <v>0</v>
      </c>
      <c r="CK36" s="442">
        <v>0</v>
      </c>
      <c r="CL36" s="442">
        <v>0</v>
      </c>
      <c r="CM36" s="442">
        <v>0</v>
      </c>
      <c r="CN36" s="442">
        <v>0</v>
      </c>
      <c r="CO36" s="442">
        <v>0</v>
      </c>
      <c r="CP36" s="442">
        <v>0</v>
      </c>
      <c r="CQ36" s="442">
        <v>0</v>
      </c>
      <c r="CR36" s="442">
        <v>0</v>
      </c>
      <c r="CS36" s="442">
        <v>0</v>
      </c>
      <c r="CT36" s="442">
        <v>0</v>
      </c>
      <c r="CU36" s="442">
        <v>0</v>
      </c>
      <c r="CV36" s="549" t="s">
        <v>98</v>
      </c>
    </row>
    <row r="37" spans="1:100" s="160" customFormat="1" ht="38.25" x14ac:dyDescent="0.2">
      <c r="A37" s="436" t="s">
        <v>132</v>
      </c>
      <c r="B37" s="155" t="s">
        <v>133</v>
      </c>
      <c r="C37" s="534" t="s">
        <v>98</v>
      </c>
      <c r="D37" s="442" t="s">
        <v>98</v>
      </c>
      <c r="E37" s="442" t="s">
        <v>98</v>
      </c>
      <c r="F37" s="442" t="s">
        <v>98</v>
      </c>
      <c r="G37" s="442" t="s">
        <v>98</v>
      </c>
      <c r="H37" s="442" t="s">
        <v>98</v>
      </c>
      <c r="I37" s="442" t="s">
        <v>98</v>
      </c>
      <c r="J37" s="442" t="s">
        <v>98</v>
      </c>
      <c r="K37" s="442" t="s">
        <v>98</v>
      </c>
      <c r="L37" s="442" t="s">
        <v>98</v>
      </c>
      <c r="M37" s="442" t="s">
        <v>98</v>
      </c>
      <c r="N37" s="442" t="s">
        <v>98</v>
      </c>
      <c r="O37" s="442" t="s">
        <v>98</v>
      </c>
      <c r="P37" s="442">
        <v>0</v>
      </c>
      <c r="Q37" s="442">
        <v>0</v>
      </c>
      <c r="R37" s="442">
        <v>0</v>
      </c>
      <c r="S37" s="442">
        <v>0</v>
      </c>
      <c r="T37" s="442">
        <v>0</v>
      </c>
      <c r="U37" s="442">
        <v>0</v>
      </c>
      <c r="V37" s="442" t="s">
        <v>98</v>
      </c>
      <c r="W37" s="442" t="s">
        <v>98</v>
      </c>
      <c r="X37" s="442" t="s">
        <v>98</v>
      </c>
      <c r="Y37" s="442" t="s">
        <v>98</v>
      </c>
      <c r="Z37" s="442" t="s">
        <v>98</v>
      </c>
      <c r="AA37" s="442" t="s">
        <v>98</v>
      </c>
      <c r="AB37" s="442">
        <v>0</v>
      </c>
      <c r="AC37" s="442">
        <v>0</v>
      </c>
      <c r="AD37" s="442">
        <v>0</v>
      </c>
      <c r="AE37" s="442">
        <v>0</v>
      </c>
      <c r="AF37" s="442">
        <v>0</v>
      </c>
      <c r="AG37" s="442">
        <v>0</v>
      </c>
      <c r="AH37" s="442">
        <v>0</v>
      </c>
      <c r="AI37" s="442">
        <v>0</v>
      </c>
      <c r="AJ37" s="442">
        <v>0</v>
      </c>
      <c r="AK37" s="442">
        <v>0</v>
      </c>
      <c r="AL37" s="442">
        <v>0</v>
      </c>
      <c r="AM37" s="442">
        <v>0</v>
      </c>
      <c r="AN37" s="442">
        <v>0</v>
      </c>
      <c r="AO37" s="442">
        <v>0</v>
      </c>
      <c r="AP37" s="442">
        <v>0</v>
      </c>
      <c r="AQ37" s="442">
        <v>0</v>
      </c>
      <c r="AR37" s="442">
        <v>0</v>
      </c>
      <c r="AS37" s="442">
        <v>0</v>
      </c>
      <c r="AT37" s="442">
        <v>0</v>
      </c>
      <c r="AU37" s="442">
        <v>0</v>
      </c>
      <c r="AV37" s="442">
        <v>0</v>
      </c>
      <c r="AW37" s="442">
        <v>0</v>
      </c>
      <c r="AX37" s="442">
        <v>0</v>
      </c>
      <c r="AY37" s="442">
        <v>0</v>
      </c>
      <c r="AZ37" s="442">
        <v>0</v>
      </c>
      <c r="BA37" s="442">
        <v>0</v>
      </c>
      <c r="BB37" s="442">
        <v>0</v>
      </c>
      <c r="BC37" s="442">
        <v>0</v>
      </c>
      <c r="BD37" s="442">
        <v>0</v>
      </c>
      <c r="BE37" s="442">
        <v>0</v>
      </c>
      <c r="BF37" s="442">
        <v>0</v>
      </c>
      <c r="BG37" s="442">
        <v>0</v>
      </c>
      <c r="BH37" s="442">
        <v>0</v>
      </c>
      <c r="BI37" s="442">
        <v>0</v>
      </c>
      <c r="BJ37" s="442">
        <v>0</v>
      </c>
      <c r="BK37" s="442">
        <v>0</v>
      </c>
      <c r="BL37" s="442">
        <v>0</v>
      </c>
      <c r="BM37" s="442">
        <v>0</v>
      </c>
      <c r="BN37" s="442">
        <v>0</v>
      </c>
      <c r="BO37" s="442">
        <v>0</v>
      </c>
      <c r="BP37" s="442">
        <v>0</v>
      </c>
      <c r="BQ37" s="442">
        <v>0</v>
      </c>
      <c r="BR37" s="442">
        <v>0</v>
      </c>
      <c r="BS37" s="442">
        <v>0</v>
      </c>
      <c r="BT37" s="442">
        <v>0</v>
      </c>
      <c r="BU37" s="442">
        <v>0</v>
      </c>
      <c r="BV37" s="442">
        <v>0</v>
      </c>
      <c r="BW37" s="442">
        <v>0</v>
      </c>
      <c r="BX37" s="442">
        <v>0</v>
      </c>
      <c r="BY37" s="442">
        <v>0</v>
      </c>
      <c r="BZ37" s="442">
        <v>0</v>
      </c>
      <c r="CA37" s="442">
        <v>0</v>
      </c>
      <c r="CB37" s="442">
        <v>0</v>
      </c>
      <c r="CC37" s="442">
        <v>0</v>
      </c>
      <c r="CD37" s="442">
        <v>0</v>
      </c>
      <c r="CE37" s="442">
        <v>0</v>
      </c>
      <c r="CF37" s="442">
        <v>0</v>
      </c>
      <c r="CG37" s="442">
        <v>0</v>
      </c>
      <c r="CH37" s="442">
        <v>0</v>
      </c>
      <c r="CI37" s="442">
        <v>0</v>
      </c>
      <c r="CJ37" s="442">
        <v>0</v>
      </c>
      <c r="CK37" s="442">
        <v>0</v>
      </c>
      <c r="CL37" s="442">
        <v>0</v>
      </c>
      <c r="CM37" s="442">
        <v>0</v>
      </c>
      <c r="CN37" s="442">
        <v>0</v>
      </c>
      <c r="CO37" s="442">
        <v>0</v>
      </c>
      <c r="CP37" s="442">
        <v>0</v>
      </c>
      <c r="CQ37" s="442">
        <v>0</v>
      </c>
      <c r="CR37" s="442">
        <v>0</v>
      </c>
      <c r="CS37" s="442">
        <v>0</v>
      </c>
      <c r="CT37" s="442">
        <v>0</v>
      </c>
      <c r="CU37" s="442">
        <v>0</v>
      </c>
      <c r="CV37" s="186" t="s">
        <v>98</v>
      </c>
    </row>
    <row r="38" spans="1:100" s="160" customFormat="1" ht="89.25" x14ac:dyDescent="0.2">
      <c r="A38" s="436" t="s">
        <v>132</v>
      </c>
      <c r="B38" s="155" t="s">
        <v>134</v>
      </c>
      <c r="C38" s="534" t="s">
        <v>98</v>
      </c>
      <c r="D38" s="442" t="s">
        <v>98</v>
      </c>
      <c r="E38" s="442" t="s">
        <v>98</v>
      </c>
      <c r="F38" s="442" t="s">
        <v>98</v>
      </c>
      <c r="G38" s="442" t="s">
        <v>98</v>
      </c>
      <c r="H38" s="442" t="s">
        <v>98</v>
      </c>
      <c r="I38" s="442" t="s">
        <v>98</v>
      </c>
      <c r="J38" s="442" t="s">
        <v>98</v>
      </c>
      <c r="K38" s="442" t="s">
        <v>98</v>
      </c>
      <c r="L38" s="442" t="s">
        <v>98</v>
      </c>
      <c r="M38" s="442" t="s">
        <v>98</v>
      </c>
      <c r="N38" s="442" t="s">
        <v>98</v>
      </c>
      <c r="O38" s="442" t="s">
        <v>98</v>
      </c>
      <c r="P38" s="442">
        <v>0</v>
      </c>
      <c r="Q38" s="442">
        <v>0</v>
      </c>
      <c r="R38" s="442">
        <v>0</v>
      </c>
      <c r="S38" s="442">
        <v>0</v>
      </c>
      <c r="T38" s="442">
        <v>0</v>
      </c>
      <c r="U38" s="442">
        <v>0</v>
      </c>
      <c r="V38" s="442" t="s">
        <v>98</v>
      </c>
      <c r="W38" s="442" t="s">
        <v>98</v>
      </c>
      <c r="X38" s="442" t="s">
        <v>98</v>
      </c>
      <c r="Y38" s="442" t="s">
        <v>98</v>
      </c>
      <c r="Z38" s="442" t="s">
        <v>98</v>
      </c>
      <c r="AA38" s="442" t="s">
        <v>98</v>
      </c>
      <c r="AB38" s="442">
        <v>0</v>
      </c>
      <c r="AC38" s="442">
        <v>0</v>
      </c>
      <c r="AD38" s="442">
        <v>0</v>
      </c>
      <c r="AE38" s="442">
        <v>0</v>
      </c>
      <c r="AF38" s="442">
        <v>0</v>
      </c>
      <c r="AG38" s="442">
        <v>0</v>
      </c>
      <c r="AH38" s="442">
        <v>0</v>
      </c>
      <c r="AI38" s="442">
        <v>0</v>
      </c>
      <c r="AJ38" s="442">
        <v>0</v>
      </c>
      <c r="AK38" s="442">
        <v>0</v>
      </c>
      <c r="AL38" s="442">
        <v>0</v>
      </c>
      <c r="AM38" s="442">
        <v>0</v>
      </c>
      <c r="AN38" s="442">
        <v>0</v>
      </c>
      <c r="AO38" s="442">
        <v>0</v>
      </c>
      <c r="AP38" s="442">
        <v>0</v>
      </c>
      <c r="AQ38" s="442">
        <v>0</v>
      </c>
      <c r="AR38" s="442">
        <v>0</v>
      </c>
      <c r="AS38" s="442">
        <v>0</v>
      </c>
      <c r="AT38" s="442">
        <v>0</v>
      </c>
      <c r="AU38" s="442">
        <v>0</v>
      </c>
      <c r="AV38" s="442">
        <v>0</v>
      </c>
      <c r="AW38" s="442">
        <v>0</v>
      </c>
      <c r="AX38" s="442">
        <v>0</v>
      </c>
      <c r="AY38" s="442">
        <v>0</v>
      </c>
      <c r="AZ38" s="442">
        <v>0</v>
      </c>
      <c r="BA38" s="442">
        <v>0</v>
      </c>
      <c r="BB38" s="442">
        <v>0</v>
      </c>
      <c r="BC38" s="442">
        <v>0</v>
      </c>
      <c r="BD38" s="442">
        <v>0</v>
      </c>
      <c r="BE38" s="442">
        <v>0</v>
      </c>
      <c r="BF38" s="442">
        <v>0</v>
      </c>
      <c r="BG38" s="442">
        <v>0</v>
      </c>
      <c r="BH38" s="442">
        <v>0</v>
      </c>
      <c r="BI38" s="442">
        <v>0</v>
      </c>
      <c r="BJ38" s="442">
        <v>0</v>
      </c>
      <c r="BK38" s="442">
        <v>0</v>
      </c>
      <c r="BL38" s="442">
        <v>0</v>
      </c>
      <c r="BM38" s="442">
        <v>0</v>
      </c>
      <c r="BN38" s="442">
        <v>0</v>
      </c>
      <c r="BO38" s="442">
        <v>0</v>
      </c>
      <c r="BP38" s="442">
        <v>0</v>
      </c>
      <c r="BQ38" s="442">
        <v>0</v>
      </c>
      <c r="BR38" s="442">
        <v>0</v>
      </c>
      <c r="BS38" s="442">
        <v>0</v>
      </c>
      <c r="BT38" s="442">
        <v>0</v>
      </c>
      <c r="BU38" s="442">
        <v>0</v>
      </c>
      <c r="BV38" s="442">
        <v>0</v>
      </c>
      <c r="BW38" s="442">
        <v>0</v>
      </c>
      <c r="BX38" s="442">
        <v>0</v>
      </c>
      <c r="BY38" s="442">
        <v>0</v>
      </c>
      <c r="BZ38" s="442">
        <v>0</v>
      </c>
      <c r="CA38" s="442">
        <v>0</v>
      </c>
      <c r="CB38" s="442">
        <v>0</v>
      </c>
      <c r="CC38" s="442">
        <v>0</v>
      </c>
      <c r="CD38" s="442">
        <v>0</v>
      </c>
      <c r="CE38" s="442">
        <v>0</v>
      </c>
      <c r="CF38" s="442">
        <v>0</v>
      </c>
      <c r="CG38" s="442">
        <v>0</v>
      </c>
      <c r="CH38" s="442">
        <v>0</v>
      </c>
      <c r="CI38" s="442">
        <v>0</v>
      </c>
      <c r="CJ38" s="442">
        <v>0</v>
      </c>
      <c r="CK38" s="442">
        <v>0</v>
      </c>
      <c r="CL38" s="442">
        <v>0</v>
      </c>
      <c r="CM38" s="442">
        <v>0</v>
      </c>
      <c r="CN38" s="442">
        <v>0</v>
      </c>
      <c r="CO38" s="442">
        <v>0</v>
      </c>
      <c r="CP38" s="442">
        <v>0</v>
      </c>
      <c r="CQ38" s="442">
        <v>0</v>
      </c>
      <c r="CR38" s="442">
        <v>0</v>
      </c>
      <c r="CS38" s="442">
        <v>0</v>
      </c>
      <c r="CT38" s="442">
        <v>0</v>
      </c>
      <c r="CU38" s="442">
        <v>0</v>
      </c>
      <c r="CV38" s="186" t="s">
        <v>98</v>
      </c>
    </row>
    <row r="39" spans="1:100" s="160" customFormat="1" ht="76.5" x14ac:dyDescent="0.2">
      <c r="A39" s="436" t="s">
        <v>132</v>
      </c>
      <c r="B39" s="155" t="s">
        <v>135</v>
      </c>
      <c r="C39" s="534" t="s">
        <v>98</v>
      </c>
      <c r="D39" s="442" t="s">
        <v>98</v>
      </c>
      <c r="E39" s="442" t="s">
        <v>98</v>
      </c>
      <c r="F39" s="442" t="s">
        <v>98</v>
      </c>
      <c r="G39" s="442" t="s">
        <v>98</v>
      </c>
      <c r="H39" s="442" t="s">
        <v>98</v>
      </c>
      <c r="I39" s="442" t="s">
        <v>98</v>
      </c>
      <c r="J39" s="442" t="s">
        <v>98</v>
      </c>
      <c r="K39" s="442" t="s">
        <v>98</v>
      </c>
      <c r="L39" s="442" t="s">
        <v>98</v>
      </c>
      <c r="M39" s="442" t="s">
        <v>98</v>
      </c>
      <c r="N39" s="442" t="s">
        <v>98</v>
      </c>
      <c r="O39" s="442" t="s">
        <v>98</v>
      </c>
      <c r="P39" s="442">
        <v>0</v>
      </c>
      <c r="Q39" s="442">
        <v>0</v>
      </c>
      <c r="R39" s="442">
        <v>0</v>
      </c>
      <c r="S39" s="442">
        <v>0</v>
      </c>
      <c r="T39" s="442">
        <v>0</v>
      </c>
      <c r="U39" s="442">
        <v>0</v>
      </c>
      <c r="V39" s="442" t="s">
        <v>98</v>
      </c>
      <c r="W39" s="442" t="s">
        <v>98</v>
      </c>
      <c r="X39" s="442" t="s">
        <v>98</v>
      </c>
      <c r="Y39" s="442" t="s">
        <v>98</v>
      </c>
      <c r="Z39" s="442" t="s">
        <v>98</v>
      </c>
      <c r="AA39" s="442" t="s">
        <v>98</v>
      </c>
      <c r="AB39" s="442">
        <v>0</v>
      </c>
      <c r="AC39" s="442">
        <v>0</v>
      </c>
      <c r="AD39" s="442">
        <v>0</v>
      </c>
      <c r="AE39" s="442">
        <v>0</v>
      </c>
      <c r="AF39" s="442">
        <v>0</v>
      </c>
      <c r="AG39" s="442">
        <v>0</v>
      </c>
      <c r="AH39" s="442">
        <v>0</v>
      </c>
      <c r="AI39" s="442">
        <v>0</v>
      </c>
      <c r="AJ39" s="442">
        <v>0</v>
      </c>
      <c r="AK39" s="442">
        <v>0</v>
      </c>
      <c r="AL39" s="442">
        <v>0</v>
      </c>
      <c r="AM39" s="442">
        <v>0</v>
      </c>
      <c r="AN39" s="442">
        <v>0</v>
      </c>
      <c r="AO39" s="442">
        <v>0</v>
      </c>
      <c r="AP39" s="442">
        <v>0</v>
      </c>
      <c r="AQ39" s="442">
        <v>0</v>
      </c>
      <c r="AR39" s="442">
        <v>0</v>
      </c>
      <c r="AS39" s="442">
        <v>0</v>
      </c>
      <c r="AT39" s="442">
        <v>0</v>
      </c>
      <c r="AU39" s="442">
        <v>0</v>
      </c>
      <c r="AV39" s="442">
        <v>0</v>
      </c>
      <c r="AW39" s="442">
        <v>0</v>
      </c>
      <c r="AX39" s="442">
        <v>0</v>
      </c>
      <c r="AY39" s="442">
        <v>0</v>
      </c>
      <c r="AZ39" s="442">
        <v>0</v>
      </c>
      <c r="BA39" s="442">
        <v>0</v>
      </c>
      <c r="BB39" s="442">
        <v>0</v>
      </c>
      <c r="BC39" s="442">
        <v>0</v>
      </c>
      <c r="BD39" s="442">
        <v>0</v>
      </c>
      <c r="BE39" s="442">
        <v>0</v>
      </c>
      <c r="BF39" s="442">
        <v>0</v>
      </c>
      <c r="BG39" s="442">
        <v>0</v>
      </c>
      <c r="BH39" s="442">
        <v>0</v>
      </c>
      <c r="BI39" s="442">
        <v>0</v>
      </c>
      <c r="BJ39" s="442">
        <v>0</v>
      </c>
      <c r="BK39" s="442">
        <v>0</v>
      </c>
      <c r="BL39" s="442">
        <v>0</v>
      </c>
      <c r="BM39" s="442">
        <v>0</v>
      </c>
      <c r="BN39" s="442">
        <v>0</v>
      </c>
      <c r="BO39" s="442">
        <v>0</v>
      </c>
      <c r="BP39" s="442">
        <v>0</v>
      </c>
      <c r="BQ39" s="442">
        <v>0</v>
      </c>
      <c r="BR39" s="442">
        <v>0</v>
      </c>
      <c r="BS39" s="442">
        <v>0</v>
      </c>
      <c r="BT39" s="442">
        <v>0</v>
      </c>
      <c r="BU39" s="442">
        <v>0</v>
      </c>
      <c r="BV39" s="442">
        <v>0</v>
      </c>
      <c r="BW39" s="442">
        <v>0</v>
      </c>
      <c r="BX39" s="442">
        <v>0</v>
      </c>
      <c r="BY39" s="442">
        <v>0</v>
      </c>
      <c r="BZ39" s="442">
        <v>0</v>
      </c>
      <c r="CA39" s="442">
        <v>0</v>
      </c>
      <c r="CB39" s="442">
        <v>0</v>
      </c>
      <c r="CC39" s="442">
        <v>0</v>
      </c>
      <c r="CD39" s="442">
        <v>0</v>
      </c>
      <c r="CE39" s="442">
        <v>0</v>
      </c>
      <c r="CF39" s="442">
        <v>0</v>
      </c>
      <c r="CG39" s="442">
        <v>0</v>
      </c>
      <c r="CH39" s="442">
        <v>0</v>
      </c>
      <c r="CI39" s="442">
        <v>0</v>
      </c>
      <c r="CJ39" s="442">
        <v>0</v>
      </c>
      <c r="CK39" s="442">
        <v>0</v>
      </c>
      <c r="CL39" s="442">
        <v>0</v>
      </c>
      <c r="CM39" s="442">
        <v>0</v>
      </c>
      <c r="CN39" s="442">
        <v>0</v>
      </c>
      <c r="CO39" s="442">
        <v>0</v>
      </c>
      <c r="CP39" s="442">
        <v>0</v>
      </c>
      <c r="CQ39" s="442">
        <v>0</v>
      </c>
      <c r="CR39" s="442">
        <v>0</v>
      </c>
      <c r="CS39" s="442">
        <v>0</v>
      </c>
      <c r="CT39" s="442">
        <v>0</v>
      </c>
      <c r="CU39" s="442">
        <v>0</v>
      </c>
      <c r="CV39" s="186" t="s">
        <v>98</v>
      </c>
    </row>
    <row r="40" spans="1:100" s="160" customFormat="1" ht="76.5" x14ac:dyDescent="0.2">
      <c r="A40" s="436" t="s">
        <v>132</v>
      </c>
      <c r="B40" s="155" t="s">
        <v>136</v>
      </c>
      <c r="C40" s="534" t="s">
        <v>98</v>
      </c>
      <c r="D40" s="442" t="s">
        <v>98</v>
      </c>
      <c r="E40" s="442" t="s">
        <v>98</v>
      </c>
      <c r="F40" s="442" t="s">
        <v>98</v>
      </c>
      <c r="G40" s="442" t="s">
        <v>98</v>
      </c>
      <c r="H40" s="442" t="s">
        <v>98</v>
      </c>
      <c r="I40" s="442" t="s">
        <v>98</v>
      </c>
      <c r="J40" s="442" t="s">
        <v>98</v>
      </c>
      <c r="K40" s="442" t="s">
        <v>98</v>
      </c>
      <c r="L40" s="442" t="s">
        <v>98</v>
      </c>
      <c r="M40" s="442" t="s">
        <v>98</v>
      </c>
      <c r="N40" s="442" t="s">
        <v>98</v>
      </c>
      <c r="O40" s="442" t="s">
        <v>98</v>
      </c>
      <c r="P40" s="442">
        <v>0</v>
      </c>
      <c r="Q40" s="442">
        <v>0</v>
      </c>
      <c r="R40" s="442">
        <v>0</v>
      </c>
      <c r="S40" s="442">
        <v>0</v>
      </c>
      <c r="T40" s="442">
        <v>0</v>
      </c>
      <c r="U40" s="442">
        <v>0</v>
      </c>
      <c r="V40" s="442" t="s">
        <v>98</v>
      </c>
      <c r="W40" s="442" t="s">
        <v>98</v>
      </c>
      <c r="X40" s="442" t="s">
        <v>98</v>
      </c>
      <c r="Y40" s="442" t="s">
        <v>98</v>
      </c>
      <c r="Z40" s="442" t="s">
        <v>98</v>
      </c>
      <c r="AA40" s="442" t="s">
        <v>98</v>
      </c>
      <c r="AB40" s="442">
        <v>0</v>
      </c>
      <c r="AC40" s="442">
        <v>0</v>
      </c>
      <c r="AD40" s="442">
        <v>0</v>
      </c>
      <c r="AE40" s="442">
        <v>0</v>
      </c>
      <c r="AF40" s="442">
        <v>0</v>
      </c>
      <c r="AG40" s="442">
        <v>0</v>
      </c>
      <c r="AH40" s="442">
        <v>0</v>
      </c>
      <c r="AI40" s="442">
        <v>0</v>
      </c>
      <c r="AJ40" s="442">
        <v>0</v>
      </c>
      <c r="AK40" s="442">
        <v>0</v>
      </c>
      <c r="AL40" s="442">
        <v>0</v>
      </c>
      <c r="AM40" s="442">
        <v>0</v>
      </c>
      <c r="AN40" s="442">
        <v>0</v>
      </c>
      <c r="AO40" s="442">
        <v>0</v>
      </c>
      <c r="AP40" s="442">
        <v>0</v>
      </c>
      <c r="AQ40" s="442">
        <v>0</v>
      </c>
      <c r="AR40" s="442">
        <v>0</v>
      </c>
      <c r="AS40" s="442">
        <v>0</v>
      </c>
      <c r="AT40" s="442">
        <v>0</v>
      </c>
      <c r="AU40" s="442">
        <v>0</v>
      </c>
      <c r="AV40" s="442">
        <v>0</v>
      </c>
      <c r="AW40" s="442">
        <v>0</v>
      </c>
      <c r="AX40" s="442">
        <v>0</v>
      </c>
      <c r="AY40" s="442">
        <v>0</v>
      </c>
      <c r="AZ40" s="442">
        <v>0</v>
      </c>
      <c r="BA40" s="442">
        <v>0</v>
      </c>
      <c r="BB40" s="442">
        <v>0</v>
      </c>
      <c r="BC40" s="442">
        <v>0</v>
      </c>
      <c r="BD40" s="442">
        <v>0</v>
      </c>
      <c r="BE40" s="442">
        <v>0</v>
      </c>
      <c r="BF40" s="442">
        <v>0</v>
      </c>
      <c r="BG40" s="442">
        <v>0</v>
      </c>
      <c r="BH40" s="442">
        <v>0</v>
      </c>
      <c r="BI40" s="442">
        <v>0</v>
      </c>
      <c r="BJ40" s="442">
        <v>0</v>
      </c>
      <c r="BK40" s="442">
        <v>0</v>
      </c>
      <c r="BL40" s="442">
        <v>0</v>
      </c>
      <c r="BM40" s="442">
        <v>0</v>
      </c>
      <c r="BN40" s="442">
        <v>0</v>
      </c>
      <c r="BO40" s="442">
        <v>0</v>
      </c>
      <c r="BP40" s="442">
        <v>0</v>
      </c>
      <c r="BQ40" s="442">
        <v>0</v>
      </c>
      <c r="BR40" s="442">
        <v>0</v>
      </c>
      <c r="BS40" s="442">
        <v>0</v>
      </c>
      <c r="BT40" s="442">
        <v>0</v>
      </c>
      <c r="BU40" s="442">
        <v>0</v>
      </c>
      <c r="BV40" s="442">
        <v>0</v>
      </c>
      <c r="BW40" s="442">
        <v>0</v>
      </c>
      <c r="BX40" s="442">
        <v>0</v>
      </c>
      <c r="BY40" s="442">
        <v>0</v>
      </c>
      <c r="BZ40" s="442">
        <v>0</v>
      </c>
      <c r="CA40" s="442">
        <v>0</v>
      </c>
      <c r="CB40" s="442">
        <v>0</v>
      </c>
      <c r="CC40" s="442">
        <v>0</v>
      </c>
      <c r="CD40" s="442">
        <v>0</v>
      </c>
      <c r="CE40" s="442">
        <v>0</v>
      </c>
      <c r="CF40" s="442">
        <v>0</v>
      </c>
      <c r="CG40" s="442">
        <v>0</v>
      </c>
      <c r="CH40" s="442">
        <v>0</v>
      </c>
      <c r="CI40" s="442">
        <v>0</v>
      </c>
      <c r="CJ40" s="442">
        <v>0</v>
      </c>
      <c r="CK40" s="442">
        <v>0</v>
      </c>
      <c r="CL40" s="442">
        <v>0</v>
      </c>
      <c r="CM40" s="442">
        <v>0</v>
      </c>
      <c r="CN40" s="442">
        <v>0</v>
      </c>
      <c r="CO40" s="442">
        <v>0</v>
      </c>
      <c r="CP40" s="442">
        <v>0</v>
      </c>
      <c r="CQ40" s="442">
        <v>0</v>
      </c>
      <c r="CR40" s="442">
        <v>0</v>
      </c>
      <c r="CS40" s="442">
        <v>0</v>
      </c>
      <c r="CT40" s="442">
        <v>0</v>
      </c>
      <c r="CU40" s="442">
        <v>0</v>
      </c>
      <c r="CV40" s="186" t="s">
        <v>98</v>
      </c>
    </row>
    <row r="41" spans="1:100" s="160" customFormat="1" ht="38.25" x14ac:dyDescent="0.2">
      <c r="A41" s="436" t="s">
        <v>137</v>
      </c>
      <c r="B41" s="155" t="s">
        <v>133</v>
      </c>
      <c r="C41" s="534" t="s">
        <v>98</v>
      </c>
      <c r="D41" s="442" t="s">
        <v>98</v>
      </c>
      <c r="E41" s="442" t="s">
        <v>98</v>
      </c>
      <c r="F41" s="442" t="s">
        <v>98</v>
      </c>
      <c r="G41" s="442" t="s">
        <v>98</v>
      </c>
      <c r="H41" s="442" t="s">
        <v>98</v>
      </c>
      <c r="I41" s="442" t="s">
        <v>98</v>
      </c>
      <c r="J41" s="442" t="s">
        <v>98</v>
      </c>
      <c r="K41" s="442" t="s">
        <v>98</v>
      </c>
      <c r="L41" s="442" t="s">
        <v>98</v>
      </c>
      <c r="M41" s="442" t="s">
        <v>98</v>
      </c>
      <c r="N41" s="442" t="s">
        <v>98</v>
      </c>
      <c r="O41" s="442" t="s">
        <v>98</v>
      </c>
      <c r="P41" s="442">
        <v>0</v>
      </c>
      <c r="Q41" s="442">
        <v>0</v>
      </c>
      <c r="R41" s="442">
        <v>0</v>
      </c>
      <c r="S41" s="442">
        <v>0</v>
      </c>
      <c r="T41" s="442">
        <v>0</v>
      </c>
      <c r="U41" s="442">
        <v>0</v>
      </c>
      <c r="V41" s="442" t="s">
        <v>98</v>
      </c>
      <c r="W41" s="442" t="s">
        <v>98</v>
      </c>
      <c r="X41" s="442" t="s">
        <v>98</v>
      </c>
      <c r="Y41" s="442" t="s">
        <v>98</v>
      </c>
      <c r="Z41" s="442" t="s">
        <v>98</v>
      </c>
      <c r="AA41" s="442" t="s">
        <v>98</v>
      </c>
      <c r="AB41" s="442">
        <v>0</v>
      </c>
      <c r="AC41" s="442">
        <v>0</v>
      </c>
      <c r="AD41" s="442">
        <v>0</v>
      </c>
      <c r="AE41" s="442">
        <v>0</v>
      </c>
      <c r="AF41" s="442">
        <v>0</v>
      </c>
      <c r="AG41" s="442">
        <v>0</v>
      </c>
      <c r="AH41" s="442">
        <v>0</v>
      </c>
      <c r="AI41" s="442">
        <v>0</v>
      </c>
      <c r="AJ41" s="442">
        <v>0</v>
      </c>
      <c r="AK41" s="442">
        <v>0</v>
      </c>
      <c r="AL41" s="442">
        <v>0</v>
      </c>
      <c r="AM41" s="442">
        <v>0</v>
      </c>
      <c r="AN41" s="442">
        <v>0</v>
      </c>
      <c r="AO41" s="442">
        <v>0</v>
      </c>
      <c r="AP41" s="442">
        <v>0</v>
      </c>
      <c r="AQ41" s="442">
        <v>0</v>
      </c>
      <c r="AR41" s="442">
        <v>0</v>
      </c>
      <c r="AS41" s="442">
        <v>0</v>
      </c>
      <c r="AT41" s="442">
        <v>0</v>
      </c>
      <c r="AU41" s="442">
        <v>0</v>
      </c>
      <c r="AV41" s="442">
        <v>0</v>
      </c>
      <c r="AW41" s="442">
        <v>0</v>
      </c>
      <c r="AX41" s="442">
        <v>0</v>
      </c>
      <c r="AY41" s="442">
        <v>0</v>
      </c>
      <c r="AZ41" s="442">
        <v>0</v>
      </c>
      <c r="BA41" s="442">
        <v>0</v>
      </c>
      <c r="BB41" s="442">
        <v>0</v>
      </c>
      <c r="BC41" s="442">
        <v>0</v>
      </c>
      <c r="BD41" s="442">
        <v>0</v>
      </c>
      <c r="BE41" s="442">
        <v>0</v>
      </c>
      <c r="BF41" s="442">
        <v>0</v>
      </c>
      <c r="BG41" s="442">
        <v>0</v>
      </c>
      <c r="BH41" s="442">
        <v>0</v>
      </c>
      <c r="BI41" s="442">
        <v>0</v>
      </c>
      <c r="BJ41" s="442">
        <v>0</v>
      </c>
      <c r="BK41" s="442">
        <v>0</v>
      </c>
      <c r="BL41" s="442">
        <v>0</v>
      </c>
      <c r="BM41" s="442">
        <v>0</v>
      </c>
      <c r="BN41" s="442">
        <v>0</v>
      </c>
      <c r="BO41" s="442">
        <v>0</v>
      </c>
      <c r="BP41" s="442">
        <v>0</v>
      </c>
      <c r="BQ41" s="442">
        <v>0</v>
      </c>
      <c r="BR41" s="442">
        <v>0</v>
      </c>
      <c r="BS41" s="442">
        <v>0</v>
      </c>
      <c r="BT41" s="442">
        <v>0</v>
      </c>
      <c r="BU41" s="442">
        <v>0</v>
      </c>
      <c r="BV41" s="442">
        <v>0</v>
      </c>
      <c r="BW41" s="442">
        <v>0</v>
      </c>
      <c r="BX41" s="442">
        <v>0</v>
      </c>
      <c r="BY41" s="442">
        <v>0</v>
      </c>
      <c r="BZ41" s="442">
        <v>0</v>
      </c>
      <c r="CA41" s="442">
        <v>0</v>
      </c>
      <c r="CB41" s="442">
        <v>0</v>
      </c>
      <c r="CC41" s="442">
        <v>0</v>
      </c>
      <c r="CD41" s="442">
        <v>0</v>
      </c>
      <c r="CE41" s="442">
        <v>0</v>
      </c>
      <c r="CF41" s="442">
        <v>0</v>
      </c>
      <c r="CG41" s="442">
        <v>0</v>
      </c>
      <c r="CH41" s="442">
        <v>0</v>
      </c>
      <c r="CI41" s="442">
        <v>0</v>
      </c>
      <c r="CJ41" s="442">
        <v>0</v>
      </c>
      <c r="CK41" s="442">
        <v>0</v>
      </c>
      <c r="CL41" s="442">
        <v>0</v>
      </c>
      <c r="CM41" s="442">
        <v>0</v>
      </c>
      <c r="CN41" s="442">
        <v>0</v>
      </c>
      <c r="CO41" s="442">
        <v>0</v>
      </c>
      <c r="CP41" s="442">
        <v>0</v>
      </c>
      <c r="CQ41" s="442">
        <v>0</v>
      </c>
      <c r="CR41" s="442">
        <v>0</v>
      </c>
      <c r="CS41" s="442">
        <v>0</v>
      </c>
      <c r="CT41" s="442">
        <v>0</v>
      </c>
      <c r="CU41" s="442">
        <v>0</v>
      </c>
      <c r="CV41" s="186" t="s">
        <v>98</v>
      </c>
    </row>
    <row r="42" spans="1:100" s="160" customFormat="1" ht="89.25" x14ac:dyDescent="0.2">
      <c r="A42" s="436" t="s">
        <v>137</v>
      </c>
      <c r="B42" s="155" t="s">
        <v>134</v>
      </c>
      <c r="C42" s="534" t="s">
        <v>98</v>
      </c>
      <c r="D42" s="442" t="s">
        <v>98</v>
      </c>
      <c r="E42" s="442" t="s">
        <v>98</v>
      </c>
      <c r="F42" s="442" t="s">
        <v>98</v>
      </c>
      <c r="G42" s="442" t="s">
        <v>98</v>
      </c>
      <c r="H42" s="442" t="s">
        <v>98</v>
      </c>
      <c r="I42" s="442" t="s">
        <v>98</v>
      </c>
      <c r="J42" s="442" t="s">
        <v>98</v>
      </c>
      <c r="K42" s="442" t="s">
        <v>98</v>
      </c>
      <c r="L42" s="442" t="s">
        <v>98</v>
      </c>
      <c r="M42" s="442" t="s">
        <v>98</v>
      </c>
      <c r="N42" s="442" t="s">
        <v>98</v>
      </c>
      <c r="O42" s="442" t="s">
        <v>98</v>
      </c>
      <c r="P42" s="442">
        <v>0</v>
      </c>
      <c r="Q42" s="442">
        <v>0</v>
      </c>
      <c r="R42" s="442">
        <v>0</v>
      </c>
      <c r="S42" s="442">
        <v>0</v>
      </c>
      <c r="T42" s="442">
        <v>0</v>
      </c>
      <c r="U42" s="442">
        <v>0</v>
      </c>
      <c r="V42" s="442" t="s">
        <v>98</v>
      </c>
      <c r="W42" s="442" t="s">
        <v>98</v>
      </c>
      <c r="X42" s="442" t="s">
        <v>98</v>
      </c>
      <c r="Y42" s="442" t="s">
        <v>98</v>
      </c>
      <c r="Z42" s="442" t="s">
        <v>98</v>
      </c>
      <c r="AA42" s="442" t="s">
        <v>98</v>
      </c>
      <c r="AB42" s="442">
        <v>0</v>
      </c>
      <c r="AC42" s="442">
        <v>0</v>
      </c>
      <c r="AD42" s="442">
        <v>0</v>
      </c>
      <c r="AE42" s="442">
        <v>0</v>
      </c>
      <c r="AF42" s="442">
        <v>0</v>
      </c>
      <c r="AG42" s="442">
        <v>0</v>
      </c>
      <c r="AH42" s="442">
        <v>0</v>
      </c>
      <c r="AI42" s="442">
        <v>0</v>
      </c>
      <c r="AJ42" s="442">
        <v>0</v>
      </c>
      <c r="AK42" s="442">
        <v>0</v>
      </c>
      <c r="AL42" s="442">
        <v>0</v>
      </c>
      <c r="AM42" s="442">
        <v>0</v>
      </c>
      <c r="AN42" s="442">
        <v>0</v>
      </c>
      <c r="AO42" s="442">
        <v>0</v>
      </c>
      <c r="AP42" s="442">
        <v>0</v>
      </c>
      <c r="AQ42" s="442">
        <v>0</v>
      </c>
      <c r="AR42" s="442">
        <v>0</v>
      </c>
      <c r="AS42" s="442">
        <v>0</v>
      </c>
      <c r="AT42" s="442">
        <v>0</v>
      </c>
      <c r="AU42" s="442">
        <v>0</v>
      </c>
      <c r="AV42" s="442">
        <v>0</v>
      </c>
      <c r="AW42" s="442">
        <v>0</v>
      </c>
      <c r="AX42" s="442">
        <v>0</v>
      </c>
      <c r="AY42" s="442">
        <v>0</v>
      </c>
      <c r="AZ42" s="442">
        <v>0</v>
      </c>
      <c r="BA42" s="442">
        <v>0</v>
      </c>
      <c r="BB42" s="442">
        <v>0</v>
      </c>
      <c r="BC42" s="442">
        <v>0</v>
      </c>
      <c r="BD42" s="442">
        <v>0</v>
      </c>
      <c r="BE42" s="442">
        <v>0</v>
      </c>
      <c r="BF42" s="442">
        <v>0</v>
      </c>
      <c r="BG42" s="442">
        <v>0</v>
      </c>
      <c r="BH42" s="442">
        <v>0</v>
      </c>
      <c r="BI42" s="442">
        <v>0</v>
      </c>
      <c r="BJ42" s="442">
        <v>0</v>
      </c>
      <c r="BK42" s="442">
        <v>0</v>
      </c>
      <c r="BL42" s="442">
        <v>0</v>
      </c>
      <c r="BM42" s="442">
        <v>0</v>
      </c>
      <c r="BN42" s="442">
        <v>0</v>
      </c>
      <c r="BO42" s="442">
        <v>0</v>
      </c>
      <c r="BP42" s="442">
        <v>0</v>
      </c>
      <c r="BQ42" s="442">
        <v>0</v>
      </c>
      <c r="BR42" s="442">
        <v>0</v>
      </c>
      <c r="BS42" s="442">
        <v>0</v>
      </c>
      <c r="BT42" s="442">
        <v>0</v>
      </c>
      <c r="BU42" s="442">
        <v>0</v>
      </c>
      <c r="BV42" s="442">
        <v>0</v>
      </c>
      <c r="BW42" s="442">
        <v>0</v>
      </c>
      <c r="BX42" s="442">
        <v>0</v>
      </c>
      <c r="BY42" s="442">
        <v>0</v>
      </c>
      <c r="BZ42" s="442">
        <v>0</v>
      </c>
      <c r="CA42" s="442">
        <v>0</v>
      </c>
      <c r="CB42" s="442">
        <v>0</v>
      </c>
      <c r="CC42" s="442">
        <v>0</v>
      </c>
      <c r="CD42" s="442">
        <v>0</v>
      </c>
      <c r="CE42" s="442">
        <v>0</v>
      </c>
      <c r="CF42" s="442">
        <v>0</v>
      </c>
      <c r="CG42" s="442">
        <v>0</v>
      </c>
      <c r="CH42" s="442">
        <v>0</v>
      </c>
      <c r="CI42" s="442">
        <v>0</v>
      </c>
      <c r="CJ42" s="442">
        <v>0</v>
      </c>
      <c r="CK42" s="442">
        <v>0</v>
      </c>
      <c r="CL42" s="442">
        <v>0</v>
      </c>
      <c r="CM42" s="442">
        <v>0</v>
      </c>
      <c r="CN42" s="442">
        <v>0</v>
      </c>
      <c r="CO42" s="442">
        <v>0</v>
      </c>
      <c r="CP42" s="442">
        <v>0</v>
      </c>
      <c r="CQ42" s="442">
        <v>0</v>
      </c>
      <c r="CR42" s="442">
        <v>0</v>
      </c>
      <c r="CS42" s="442">
        <v>0</v>
      </c>
      <c r="CT42" s="442">
        <v>0</v>
      </c>
      <c r="CU42" s="442">
        <v>0</v>
      </c>
      <c r="CV42" s="549" t="s">
        <v>98</v>
      </c>
    </row>
    <row r="43" spans="1:100" s="160" customFormat="1" ht="76.5" x14ac:dyDescent="0.2">
      <c r="A43" s="436" t="s">
        <v>137</v>
      </c>
      <c r="B43" s="155" t="s">
        <v>135</v>
      </c>
      <c r="C43" s="534" t="s">
        <v>98</v>
      </c>
      <c r="D43" s="442" t="s">
        <v>98</v>
      </c>
      <c r="E43" s="442" t="s">
        <v>98</v>
      </c>
      <c r="F43" s="442" t="s">
        <v>98</v>
      </c>
      <c r="G43" s="442" t="s">
        <v>98</v>
      </c>
      <c r="H43" s="442" t="s">
        <v>98</v>
      </c>
      <c r="I43" s="442" t="s">
        <v>98</v>
      </c>
      <c r="J43" s="442" t="s">
        <v>98</v>
      </c>
      <c r="K43" s="442" t="s">
        <v>98</v>
      </c>
      <c r="L43" s="442" t="s">
        <v>98</v>
      </c>
      <c r="M43" s="442" t="s">
        <v>98</v>
      </c>
      <c r="N43" s="442" t="s">
        <v>98</v>
      </c>
      <c r="O43" s="442" t="s">
        <v>98</v>
      </c>
      <c r="P43" s="442">
        <v>0</v>
      </c>
      <c r="Q43" s="442">
        <v>0</v>
      </c>
      <c r="R43" s="442">
        <v>0</v>
      </c>
      <c r="S43" s="442">
        <v>0</v>
      </c>
      <c r="T43" s="442">
        <v>0</v>
      </c>
      <c r="U43" s="442">
        <v>0</v>
      </c>
      <c r="V43" s="442" t="s">
        <v>98</v>
      </c>
      <c r="W43" s="442" t="s">
        <v>98</v>
      </c>
      <c r="X43" s="442" t="s">
        <v>98</v>
      </c>
      <c r="Y43" s="442" t="s">
        <v>98</v>
      </c>
      <c r="Z43" s="442" t="s">
        <v>98</v>
      </c>
      <c r="AA43" s="442" t="s">
        <v>98</v>
      </c>
      <c r="AB43" s="442">
        <v>0</v>
      </c>
      <c r="AC43" s="442">
        <v>0</v>
      </c>
      <c r="AD43" s="442">
        <v>0</v>
      </c>
      <c r="AE43" s="442">
        <v>0</v>
      </c>
      <c r="AF43" s="442">
        <v>0</v>
      </c>
      <c r="AG43" s="442">
        <v>0</v>
      </c>
      <c r="AH43" s="442">
        <v>0</v>
      </c>
      <c r="AI43" s="442">
        <v>0</v>
      </c>
      <c r="AJ43" s="442">
        <v>0</v>
      </c>
      <c r="AK43" s="442">
        <v>0</v>
      </c>
      <c r="AL43" s="442">
        <v>0</v>
      </c>
      <c r="AM43" s="442">
        <v>0</v>
      </c>
      <c r="AN43" s="442">
        <v>0</v>
      </c>
      <c r="AO43" s="442">
        <v>0</v>
      </c>
      <c r="AP43" s="442">
        <v>0</v>
      </c>
      <c r="AQ43" s="442">
        <v>0</v>
      </c>
      <c r="AR43" s="442">
        <v>0</v>
      </c>
      <c r="AS43" s="442">
        <v>0</v>
      </c>
      <c r="AT43" s="442">
        <v>0</v>
      </c>
      <c r="AU43" s="442">
        <v>0</v>
      </c>
      <c r="AV43" s="442">
        <v>0</v>
      </c>
      <c r="AW43" s="442">
        <v>0</v>
      </c>
      <c r="AX43" s="442">
        <v>0</v>
      </c>
      <c r="AY43" s="442">
        <v>0</v>
      </c>
      <c r="AZ43" s="442">
        <v>0</v>
      </c>
      <c r="BA43" s="442">
        <v>0</v>
      </c>
      <c r="BB43" s="442">
        <v>0</v>
      </c>
      <c r="BC43" s="442">
        <v>0</v>
      </c>
      <c r="BD43" s="442">
        <v>0</v>
      </c>
      <c r="BE43" s="442">
        <v>0</v>
      </c>
      <c r="BF43" s="442">
        <v>0</v>
      </c>
      <c r="BG43" s="442">
        <v>0</v>
      </c>
      <c r="BH43" s="442">
        <v>0</v>
      </c>
      <c r="BI43" s="442">
        <v>0</v>
      </c>
      <c r="BJ43" s="442">
        <v>0</v>
      </c>
      <c r="BK43" s="442">
        <v>0</v>
      </c>
      <c r="BL43" s="442">
        <v>0</v>
      </c>
      <c r="BM43" s="442">
        <v>0</v>
      </c>
      <c r="BN43" s="442">
        <v>0</v>
      </c>
      <c r="BO43" s="442">
        <v>0</v>
      </c>
      <c r="BP43" s="442">
        <v>0</v>
      </c>
      <c r="BQ43" s="442">
        <v>0</v>
      </c>
      <c r="BR43" s="442">
        <v>0</v>
      </c>
      <c r="BS43" s="442">
        <v>0</v>
      </c>
      <c r="BT43" s="442">
        <v>0</v>
      </c>
      <c r="BU43" s="442">
        <v>0</v>
      </c>
      <c r="BV43" s="442">
        <v>0</v>
      </c>
      <c r="BW43" s="442">
        <v>0</v>
      </c>
      <c r="BX43" s="442">
        <v>0</v>
      </c>
      <c r="BY43" s="442">
        <v>0</v>
      </c>
      <c r="BZ43" s="442">
        <v>0</v>
      </c>
      <c r="CA43" s="442">
        <v>0</v>
      </c>
      <c r="CB43" s="442">
        <v>0</v>
      </c>
      <c r="CC43" s="442">
        <v>0</v>
      </c>
      <c r="CD43" s="442">
        <v>0</v>
      </c>
      <c r="CE43" s="442">
        <v>0</v>
      </c>
      <c r="CF43" s="442">
        <v>0</v>
      </c>
      <c r="CG43" s="442">
        <v>0</v>
      </c>
      <c r="CH43" s="442">
        <v>0</v>
      </c>
      <c r="CI43" s="442">
        <v>0</v>
      </c>
      <c r="CJ43" s="442">
        <v>0</v>
      </c>
      <c r="CK43" s="442">
        <v>0</v>
      </c>
      <c r="CL43" s="442">
        <v>0</v>
      </c>
      <c r="CM43" s="442">
        <v>0</v>
      </c>
      <c r="CN43" s="442">
        <v>0</v>
      </c>
      <c r="CO43" s="442">
        <v>0</v>
      </c>
      <c r="CP43" s="442">
        <v>0</v>
      </c>
      <c r="CQ43" s="442">
        <v>0</v>
      </c>
      <c r="CR43" s="442">
        <v>0</v>
      </c>
      <c r="CS43" s="442">
        <v>0</v>
      </c>
      <c r="CT43" s="442">
        <v>0</v>
      </c>
      <c r="CU43" s="442">
        <v>0</v>
      </c>
      <c r="CV43" s="186" t="s">
        <v>98</v>
      </c>
    </row>
    <row r="44" spans="1:100" s="160" customFormat="1" ht="76.5" x14ac:dyDescent="0.2">
      <c r="A44" s="436" t="s">
        <v>137</v>
      </c>
      <c r="B44" s="155" t="s">
        <v>136</v>
      </c>
      <c r="C44" s="534" t="s">
        <v>98</v>
      </c>
      <c r="D44" s="442" t="s">
        <v>98</v>
      </c>
      <c r="E44" s="442" t="s">
        <v>98</v>
      </c>
      <c r="F44" s="442" t="s">
        <v>98</v>
      </c>
      <c r="G44" s="442" t="s">
        <v>98</v>
      </c>
      <c r="H44" s="442" t="s">
        <v>98</v>
      </c>
      <c r="I44" s="442" t="s">
        <v>98</v>
      </c>
      <c r="J44" s="442" t="s">
        <v>98</v>
      </c>
      <c r="K44" s="442" t="s">
        <v>98</v>
      </c>
      <c r="L44" s="442" t="s">
        <v>98</v>
      </c>
      <c r="M44" s="442" t="s">
        <v>98</v>
      </c>
      <c r="N44" s="442" t="s">
        <v>98</v>
      </c>
      <c r="O44" s="442" t="s">
        <v>98</v>
      </c>
      <c r="P44" s="442">
        <v>0</v>
      </c>
      <c r="Q44" s="442">
        <v>0</v>
      </c>
      <c r="R44" s="442">
        <v>0</v>
      </c>
      <c r="S44" s="442">
        <v>0</v>
      </c>
      <c r="T44" s="442">
        <v>0</v>
      </c>
      <c r="U44" s="442">
        <v>0</v>
      </c>
      <c r="V44" s="442" t="s">
        <v>98</v>
      </c>
      <c r="W44" s="442" t="s">
        <v>98</v>
      </c>
      <c r="X44" s="442" t="s">
        <v>98</v>
      </c>
      <c r="Y44" s="442" t="s">
        <v>98</v>
      </c>
      <c r="Z44" s="442" t="s">
        <v>98</v>
      </c>
      <c r="AA44" s="442" t="s">
        <v>98</v>
      </c>
      <c r="AB44" s="442">
        <v>0</v>
      </c>
      <c r="AC44" s="442">
        <v>0</v>
      </c>
      <c r="AD44" s="442">
        <v>0</v>
      </c>
      <c r="AE44" s="442">
        <v>0</v>
      </c>
      <c r="AF44" s="442">
        <v>0</v>
      </c>
      <c r="AG44" s="442">
        <v>0</v>
      </c>
      <c r="AH44" s="442">
        <v>0</v>
      </c>
      <c r="AI44" s="442">
        <v>0</v>
      </c>
      <c r="AJ44" s="442">
        <v>0</v>
      </c>
      <c r="AK44" s="442">
        <v>0</v>
      </c>
      <c r="AL44" s="442">
        <v>0</v>
      </c>
      <c r="AM44" s="442">
        <v>0</v>
      </c>
      <c r="AN44" s="442">
        <v>0</v>
      </c>
      <c r="AO44" s="442">
        <v>0</v>
      </c>
      <c r="AP44" s="442">
        <v>0</v>
      </c>
      <c r="AQ44" s="442">
        <v>0</v>
      </c>
      <c r="AR44" s="442">
        <v>0</v>
      </c>
      <c r="AS44" s="442">
        <v>0</v>
      </c>
      <c r="AT44" s="442">
        <v>0</v>
      </c>
      <c r="AU44" s="442">
        <v>0</v>
      </c>
      <c r="AV44" s="442">
        <v>0</v>
      </c>
      <c r="AW44" s="442">
        <v>0</v>
      </c>
      <c r="AX44" s="442">
        <v>0</v>
      </c>
      <c r="AY44" s="442">
        <v>0</v>
      </c>
      <c r="AZ44" s="442">
        <v>0</v>
      </c>
      <c r="BA44" s="442">
        <v>0</v>
      </c>
      <c r="BB44" s="442">
        <v>0</v>
      </c>
      <c r="BC44" s="442">
        <v>0</v>
      </c>
      <c r="BD44" s="442">
        <v>0</v>
      </c>
      <c r="BE44" s="442">
        <v>0</v>
      </c>
      <c r="BF44" s="442">
        <v>0</v>
      </c>
      <c r="BG44" s="442">
        <v>0</v>
      </c>
      <c r="BH44" s="442">
        <v>0</v>
      </c>
      <c r="BI44" s="442">
        <v>0</v>
      </c>
      <c r="BJ44" s="442">
        <v>0</v>
      </c>
      <c r="BK44" s="442">
        <v>0</v>
      </c>
      <c r="BL44" s="442">
        <v>0</v>
      </c>
      <c r="BM44" s="442">
        <v>0</v>
      </c>
      <c r="BN44" s="442">
        <v>0</v>
      </c>
      <c r="BO44" s="442">
        <v>0</v>
      </c>
      <c r="BP44" s="442">
        <v>0</v>
      </c>
      <c r="BQ44" s="442">
        <v>0</v>
      </c>
      <c r="BR44" s="442">
        <v>0</v>
      </c>
      <c r="BS44" s="442">
        <v>0</v>
      </c>
      <c r="BT44" s="442">
        <v>0</v>
      </c>
      <c r="BU44" s="442">
        <v>0</v>
      </c>
      <c r="BV44" s="442">
        <v>0</v>
      </c>
      <c r="BW44" s="442">
        <v>0</v>
      </c>
      <c r="BX44" s="442">
        <v>0</v>
      </c>
      <c r="BY44" s="442">
        <v>0</v>
      </c>
      <c r="BZ44" s="442">
        <v>0</v>
      </c>
      <c r="CA44" s="442">
        <v>0</v>
      </c>
      <c r="CB44" s="442">
        <v>0</v>
      </c>
      <c r="CC44" s="442">
        <v>0</v>
      </c>
      <c r="CD44" s="442">
        <v>0</v>
      </c>
      <c r="CE44" s="442">
        <v>0</v>
      </c>
      <c r="CF44" s="442">
        <v>0</v>
      </c>
      <c r="CG44" s="442">
        <v>0</v>
      </c>
      <c r="CH44" s="442">
        <v>0</v>
      </c>
      <c r="CI44" s="442">
        <v>0</v>
      </c>
      <c r="CJ44" s="442">
        <v>0</v>
      </c>
      <c r="CK44" s="442">
        <v>0</v>
      </c>
      <c r="CL44" s="442">
        <v>0</v>
      </c>
      <c r="CM44" s="442">
        <v>0</v>
      </c>
      <c r="CN44" s="442">
        <v>0</v>
      </c>
      <c r="CO44" s="442">
        <v>0</v>
      </c>
      <c r="CP44" s="442">
        <v>0</v>
      </c>
      <c r="CQ44" s="442">
        <v>0</v>
      </c>
      <c r="CR44" s="442">
        <v>0</v>
      </c>
      <c r="CS44" s="442">
        <v>0</v>
      </c>
      <c r="CT44" s="442">
        <v>0</v>
      </c>
      <c r="CU44" s="442">
        <v>0</v>
      </c>
      <c r="CV44" s="186" t="s">
        <v>98</v>
      </c>
    </row>
    <row r="45" spans="1:100" s="160" customFormat="1" ht="76.5" x14ac:dyDescent="0.2">
      <c r="A45" s="232" t="s">
        <v>138</v>
      </c>
      <c r="B45" s="155" t="s">
        <v>139</v>
      </c>
      <c r="C45" s="534" t="s">
        <v>98</v>
      </c>
      <c r="D45" s="442" t="s">
        <v>98</v>
      </c>
      <c r="E45" s="442" t="s">
        <v>98</v>
      </c>
      <c r="F45" s="442" t="s">
        <v>98</v>
      </c>
      <c r="G45" s="442" t="s">
        <v>98</v>
      </c>
      <c r="H45" s="442" t="s">
        <v>98</v>
      </c>
      <c r="I45" s="442" t="s">
        <v>98</v>
      </c>
      <c r="J45" s="442" t="s">
        <v>98</v>
      </c>
      <c r="K45" s="442" t="s">
        <v>98</v>
      </c>
      <c r="L45" s="442" t="s">
        <v>98</v>
      </c>
      <c r="M45" s="442" t="s">
        <v>98</v>
      </c>
      <c r="N45" s="442" t="s">
        <v>98</v>
      </c>
      <c r="O45" s="442" t="s">
        <v>98</v>
      </c>
      <c r="P45" s="442">
        <v>0</v>
      </c>
      <c r="Q45" s="442">
        <v>0</v>
      </c>
      <c r="R45" s="442">
        <v>0</v>
      </c>
      <c r="S45" s="442">
        <v>0</v>
      </c>
      <c r="T45" s="442">
        <v>0</v>
      </c>
      <c r="U45" s="442">
        <v>0</v>
      </c>
      <c r="V45" s="442" t="s">
        <v>98</v>
      </c>
      <c r="W45" s="442" t="s">
        <v>98</v>
      </c>
      <c r="X45" s="442" t="s">
        <v>98</v>
      </c>
      <c r="Y45" s="442" t="s">
        <v>98</v>
      </c>
      <c r="Z45" s="442" t="s">
        <v>98</v>
      </c>
      <c r="AA45" s="442" t="s">
        <v>98</v>
      </c>
      <c r="AB45" s="442">
        <v>0</v>
      </c>
      <c r="AC45" s="442">
        <v>0</v>
      </c>
      <c r="AD45" s="442">
        <v>0</v>
      </c>
      <c r="AE45" s="442">
        <v>0</v>
      </c>
      <c r="AF45" s="442">
        <v>0</v>
      </c>
      <c r="AG45" s="442">
        <v>0</v>
      </c>
      <c r="AH45" s="442">
        <v>0</v>
      </c>
      <c r="AI45" s="442">
        <v>0</v>
      </c>
      <c r="AJ45" s="442">
        <v>0</v>
      </c>
      <c r="AK45" s="442">
        <v>0</v>
      </c>
      <c r="AL45" s="442">
        <v>0</v>
      </c>
      <c r="AM45" s="442">
        <v>0</v>
      </c>
      <c r="AN45" s="442">
        <v>0</v>
      </c>
      <c r="AO45" s="442">
        <v>0</v>
      </c>
      <c r="AP45" s="442">
        <v>0</v>
      </c>
      <c r="AQ45" s="442">
        <v>0</v>
      </c>
      <c r="AR45" s="442">
        <v>0</v>
      </c>
      <c r="AS45" s="442">
        <v>0</v>
      </c>
      <c r="AT45" s="442">
        <v>0</v>
      </c>
      <c r="AU45" s="442">
        <v>0</v>
      </c>
      <c r="AV45" s="442">
        <v>0</v>
      </c>
      <c r="AW45" s="442">
        <v>0</v>
      </c>
      <c r="AX45" s="442">
        <v>0</v>
      </c>
      <c r="AY45" s="442">
        <v>0</v>
      </c>
      <c r="AZ45" s="442">
        <v>0</v>
      </c>
      <c r="BA45" s="442">
        <v>0</v>
      </c>
      <c r="BB45" s="442">
        <v>0</v>
      </c>
      <c r="BC45" s="442">
        <v>0</v>
      </c>
      <c r="BD45" s="442">
        <v>0</v>
      </c>
      <c r="BE45" s="442">
        <v>0</v>
      </c>
      <c r="BF45" s="442">
        <v>0</v>
      </c>
      <c r="BG45" s="442">
        <v>0</v>
      </c>
      <c r="BH45" s="442">
        <v>0</v>
      </c>
      <c r="BI45" s="442">
        <v>0</v>
      </c>
      <c r="BJ45" s="442">
        <v>0</v>
      </c>
      <c r="BK45" s="442">
        <v>0</v>
      </c>
      <c r="BL45" s="442">
        <v>0</v>
      </c>
      <c r="BM45" s="442">
        <v>0</v>
      </c>
      <c r="BN45" s="442">
        <v>0</v>
      </c>
      <c r="BO45" s="442">
        <v>0</v>
      </c>
      <c r="BP45" s="442">
        <v>0</v>
      </c>
      <c r="BQ45" s="442">
        <v>0</v>
      </c>
      <c r="BR45" s="442">
        <v>0</v>
      </c>
      <c r="BS45" s="442">
        <v>0</v>
      </c>
      <c r="BT45" s="442">
        <v>0</v>
      </c>
      <c r="BU45" s="442">
        <v>0</v>
      </c>
      <c r="BV45" s="442">
        <v>0</v>
      </c>
      <c r="BW45" s="442">
        <v>0</v>
      </c>
      <c r="BX45" s="442">
        <v>0</v>
      </c>
      <c r="BY45" s="442">
        <v>0</v>
      </c>
      <c r="BZ45" s="442">
        <v>0</v>
      </c>
      <c r="CA45" s="442">
        <v>0</v>
      </c>
      <c r="CB45" s="442">
        <v>0</v>
      </c>
      <c r="CC45" s="442">
        <v>0</v>
      </c>
      <c r="CD45" s="442">
        <v>0</v>
      </c>
      <c r="CE45" s="442">
        <v>0</v>
      </c>
      <c r="CF45" s="442">
        <v>0</v>
      </c>
      <c r="CG45" s="442">
        <v>0</v>
      </c>
      <c r="CH45" s="442">
        <v>0</v>
      </c>
      <c r="CI45" s="442">
        <v>0</v>
      </c>
      <c r="CJ45" s="442">
        <v>0</v>
      </c>
      <c r="CK45" s="442">
        <v>0</v>
      </c>
      <c r="CL45" s="442">
        <v>0</v>
      </c>
      <c r="CM45" s="442">
        <v>0</v>
      </c>
      <c r="CN45" s="442">
        <v>0</v>
      </c>
      <c r="CO45" s="442">
        <v>0</v>
      </c>
      <c r="CP45" s="442">
        <v>0</v>
      </c>
      <c r="CQ45" s="442">
        <v>0</v>
      </c>
      <c r="CR45" s="442">
        <v>0</v>
      </c>
      <c r="CS45" s="442">
        <v>0</v>
      </c>
      <c r="CT45" s="442">
        <v>0</v>
      </c>
      <c r="CU45" s="442">
        <v>0</v>
      </c>
      <c r="CV45" s="186" t="s">
        <v>98</v>
      </c>
    </row>
    <row r="46" spans="1:100" s="160" customFormat="1" ht="76.5" x14ac:dyDescent="0.2">
      <c r="A46" s="436" t="s">
        <v>140</v>
      </c>
      <c r="B46" s="155" t="s">
        <v>135</v>
      </c>
      <c r="C46" s="534" t="s">
        <v>98</v>
      </c>
      <c r="D46" s="442" t="s">
        <v>98</v>
      </c>
      <c r="E46" s="442" t="s">
        <v>98</v>
      </c>
      <c r="F46" s="442" t="s">
        <v>98</v>
      </c>
      <c r="G46" s="442" t="s">
        <v>98</v>
      </c>
      <c r="H46" s="442" t="s">
        <v>98</v>
      </c>
      <c r="I46" s="442" t="s">
        <v>98</v>
      </c>
      <c r="J46" s="442" t="s">
        <v>98</v>
      </c>
      <c r="K46" s="442" t="s">
        <v>98</v>
      </c>
      <c r="L46" s="442" t="s">
        <v>98</v>
      </c>
      <c r="M46" s="442" t="s">
        <v>98</v>
      </c>
      <c r="N46" s="442" t="s">
        <v>98</v>
      </c>
      <c r="O46" s="442" t="s">
        <v>98</v>
      </c>
      <c r="P46" s="442">
        <v>0</v>
      </c>
      <c r="Q46" s="442">
        <v>0</v>
      </c>
      <c r="R46" s="442">
        <v>0</v>
      </c>
      <c r="S46" s="442">
        <v>0</v>
      </c>
      <c r="T46" s="442">
        <v>0</v>
      </c>
      <c r="U46" s="442">
        <v>0</v>
      </c>
      <c r="V46" s="442" t="s">
        <v>98</v>
      </c>
      <c r="W46" s="442" t="s">
        <v>98</v>
      </c>
      <c r="X46" s="442" t="s">
        <v>98</v>
      </c>
      <c r="Y46" s="442" t="s">
        <v>98</v>
      </c>
      <c r="Z46" s="442" t="s">
        <v>98</v>
      </c>
      <c r="AA46" s="442" t="s">
        <v>98</v>
      </c>
      <c r="AB46" s="442">
        <v>0</v>
      </c>
      <c r="AC46" s="442">
        <v>0</v>
      </c>
      <c r="AD46" s="442">
        <v>0</v>
      </c>
      <c r="AE46" s="442">
        <v>0</v>
      </c>
      <c r="AF46" s="442">
        <v>0</v>
      </c>
      <c r="AG46" s="442">
        <v>0</v>
      </c>
      <c r="AH46" s="442">
        <v>0</v>
      </c>
      <c r="AI46" s="442">
        <v>0</v>
      </c>
      <c r="AJ46" s="442">
        <v>0</v>
      </c>
      <c r="AK46" s="442">
        <v>0</v>
      </c>
      <c r="AL46" s="442">
        <v>0</v>
      </c>
      <c r="AM46" s="442">
        <v>0</v>
      </c>
      <c r="AN46" s="442">
        <v>0</v>
      </c>
      <c r="AO46" s="442">
        <v>0</v>
      </c>
      <c r="AP46" s="442">
        <v>0</v>
      </c>
      <c r="AQ46" s="442">
        <v>0</v>
      </c>
      <c r="AR46" s="442">
        <v>0</v>
      </c>
      <c r="AS46" s="442">
        <v>0</v>
      </c>
      <c r="AT46" s="442">
        <v>0</v>
      </c>
      <c r="AU46" s="442">
        <v>0</v>
      </c>
      <c r="AV46" s="442">
        <v>0</v>
      </c>
      <c r="AW46" s="442">
        <v>0</v>
      </c>
      <c r="AX46" s="442">
        <v>0</v>
      </c>
      <c r="AY46" s="442">
        <v>0</v>
      </c>
      <c r="AZ46" s="442">
        <v>0</v>
      </c>
      <c r="BA46" s="442">
        <v>0</v>
      </c>
      <c r="BB46" s="442">
        <v>0</v>
      </c>
      <c r="BC46" s="442">
        <v>0</v>
      </c>
      <c r="BD46" s="442">
        <v>0</v>
      </c>
      <c r="BE46" s="442">
        <v>0</v>
      </c>
      <c r="BF46" s="442">
        <v>0</v>
      </c>
      <c r="BG46" s="442">
        <v>0</v>
      </c>
      <c r="BH46" s="442">
        <v>0</v>
      </c>
      <c r="BI46" s="442">
        <v>0</v>
      </c>
      <c r="BJ46" s="442">
        <v>0</v>
      </c>
      <c r="BK46" s="442">
        <v>0</v>
      </c>
      <c r="BL46" s="442">
        <v>0</v>
      </c>
      <c r="BM46" s="442">
        <v>0</v>
      </c>
      <c r="BN46" s="442">
        <v>0</v>
      </c>
      <c r="BO46" s="442">
        <v>0</v>
      </c>
      <c r="BP46" s="442">
        <v>0</v>
      </c>
      <c r="BQ46" s="442">
        <v>0</v>
      </c>
      <c r="BR46" s="442">
        <v>0</v>
      </c>
      <c r="BS46" s="442">
        <v>0</v>
      </c>
      <c r="BT46" s="442">
        <v>0</v>
      </c>
      <c r="BU46" s="442">
        <v>0</v>
      </c>
      <c r="BV46" s="442">
        <v>0</v>
      </c>
      <c r="BW46" s="442">
        <v>0</v>
      </c>
      <c r="BX46" s="442">
        <v>0</v>
      </c>
      <c r="BY46" s="442">
        <v>0</v>
      </c>
      <c r="BZ46" s="442">
        <v>0</v>
      </c>
      <c r="CA46" s="442">
        <v>0</v>
      </c>
      <c r="CB46" s="442">
        <v>0</v>
      </c>
      <c r="CC46" s="442">
        <v>0</v>
      </c>
      <c r="CD46" s="442">
        <v>0</v>
      </c>
      <c r="CE46" s="442">
        <v>0</v>
      </c>
      <c r="CF46" s="442">
        <v>0</v>
      </c>
      <c r="CG46" s="442">
        <v>0</v>
      </c>
      <c r="CH46" s="442">
        <v>0</v>
      </c>
      <c r="CI46" s="442">
        <v>0</v>
      </c>
      <c r="CJ46" s="442">
        <v>0</v>
      </c>
      <c r="CK46" s="442">
        <v>0</v>
      </c>
      <c r="CL46" s="442">
        <v>0</v>
      </c>
      <c r="CM46" s="442">
        <v>0</v>
      </c>
      <c r="CN46" s="442">
        <v>0</v>
      </c>
      <c r="CO46" s="442">
        <v>0</v>
      </c>
      <c r="CP46" s="442">
        <v>0</v>
      </c>
      <c r="CQ46" s="442">
        <v>0</v>
      </c>
      <c r="CR46" s="442">
        <v>0</v>
      </c>
      <c r="CS46" s="442">
        <v>0</v>
      </c>
      <c r="CT46" s="442">
        <v>0</v>
      </c>
      <c r="CU46" s="442">
        <v>0</v>
      </c>
      <c r="CV46" s="186" t="s">
        <v>98</v>
      </c>
    </row>
    <row r="47" spans="1:100" s="160" customFormat="1" ht="63.75" x14ac:dyDescent="0.2">
      <c r="A47" s="436" t="s">
        <v>141</v>
      </c>
      <c r="B47" s="155" t="s">
        <v>142</v>
      </c>
      <c r="C47" s="534" t="s">
        <v>98</v>
      </c>
      <c r="D47" s="442" t="s">
        <v>98</v>
      </c>
      <c r="E47" s="442" t="s">
        <v>98</v>
      </c>
      <c r="F47" s="442" t="s">
        <v>98</v>
      </c>
      <c r="G47" s="442" t="s">
        <v>98</v>
      </c>
      <c r="H47" s="442" t="s">
        <v>98</v>
      </c>
      <c r="I47" s="442" t="s">
        <v>98</v>
      </c>
      <c r="J47" s="442" t="s">
        <v>98</v>
      </c>
      <c r="K47" s="442" t="s">
        <v>98</v>
      </c>
      <c r="L47" s="442" t="s">
        <v>98</v>
      </c>
      <c r="M47" s="442" t="s">
        <v>98</v>
      </c>
      <c r="N47" s="442" t="s">
        <v>98</v>
      </c>
      <c r="O47" s="442" t="s">
        <v>98</v>
      </c>
      <c r="P47" s="442">
        <v>0</v>
      </c>
      <c r="Q47" s="442">
        <v>0</v>
      </c>
      <c r="R47" s="442">
        <v>0</v>
      </c>
      <c r="S47" s="442">
        <v>0</v>
      </c>
      <c r="T47" s="442">
        <v>0</v>
      </c>
      <c r="U47" s="442">
        <v>0</v>
      </c>
      <c r="V47" s="442" t="s">
        <v>98</v>
      </c>
      <c r="W47" s="442" t="s">
        <v>98</v>
      </c>
      <c r="X47" s="442" t="s">
        <v>98</v>
      </c>
      <c r="Y47" s="442" t="s">
        <v>98</v>
      </c>
      <c r="Z47" s="442" t="s">
        <v>98</v>
      </c>
      <c r="AA47" s="442" t="s">
        <v>98</v>
      </c>
      <c r="AB47" s="442">
        <v>0</v>
      </c>
      <c r="AC47" s="442">
        <v>0</v>
      </c>
      <c r="AD47" s="442">
        <v>0</v>
      </c>
      <c r="AE47" s="442">
        <v>0</v>
      </c>
      <c r="AF47" s="442">
        <v>0</v>
      </c>
      <c r="AG47" s="442">
        <v>0</v>
      </c>
      <c r="AH47" s="442">
        <v>0</v>
      </c>
      <c r="AI47" s="442">
        <v>0</v>
      </c>
      <c r="AJ47" s="442">
        <v>0</v>
      </c>
      <c r="AK47" s="442">
        <v>0</v>
      </c>
      <c r="AL47" s="442">
        <v>0</v>
      </c>
      <c r="AM47" s="442">
        <v>0</v>
      </c>
      <c r="AN47" s="442">
        <v>0</v>
      </c>
      <c r="AO47" s="442">
        <v>0</v>
      </c>
      <c r="AP47" s="442">
        <v>0</v>
      </c>
      <c r="AQ47" s="442">
        <v>0</v>
      </c>
      <c r="AR47" s="442">
        <v>0</v>
      </c>
      <c r="AS47" s="442">
        <v>0</v>
      </c>
      <c r="AT47" s="442">
        <v>0</v>
      </c>
      <c r="AU47" s="442">
        <v>0</v>
      </c>
      <c r="AV47" s="442">
        <v>0</v>
      </c>
      <c r="AW47" s="442">
        <v>0</v>
      </c>
      <c r="AX47" s="442">
        <v>0</v>
      </c>
      <c r="AY47" s="442">
        <v>0</v>
      </c>
      <c r="AZ47" s="442">
        <v>0</v>
      </c>
      <c r="BA47" s="442">
        <v>0</v>
      </c>
      <c r="BB47" s="442">
        <v>0</v>
      </c>
      <c r="BC47" s="442">
        <v>0</v>
      </c>
      <c r="BD47" s="442">
        <v>0</v>
      </c>
      <c r="BE47" s="442">
        <v>0</v>
      </c>
      <c r="BF47" s="442">
        <v>0</v>
      </c>
      <c r="BG47" s="442">
        <v>0</v>
      </c>
      <c r="BH47" s="442">
        <v>0</v>
      </c>
      <c r="BI47" s="442">
        <v>0</v>
      </c>
      <c r="BJ47" s="442">
        <v>0</v>
      </c>
      <c r="BK47" s="442">
        <v>0</v>
      </c>
      <c r="BL47" s="442">
        <v>0</v>
      </c>
      <c r="BM47" s="442">
        <v>0</v>
      </c>
      <c r="BN47" s="442">
        <v>0</v>
      </c>
      <c r="BO47" s="442">
        <v>0</v>
      </c>
      <c r="BP47" s="442">
        <v>0</v>
      </c>
      <c r="BQ47" s="442">
        <v>0</v>
      </c>
      <c r="BR47" s="442">
        <v>0</v>
      </c>
      <c r="BS47" s="442">
        <v>0</v>
      </c>
      <c r="BT47" s="442">
        <v>0</v>
      </c>
      <c r="BU47" s="442">
        <v>0</v>
      </c>
      <c r="BV47" s="442">
        <v>0</v>
      </c>
      <c r="BW47" s="442">
        <v>0</v>
      </c>
      <c r="BX47" s="442">
        <v>0</v>
      </c>
      <c r="BY47" s="442">
        <v>0</v>
      </c>
      <c r="BZ47" s="442">
        <v>0</v>
      </c>
      <c r="CA47" s="442">
        <v>0</v>
      </c>
      <c r="CB47" s="442">
        <v>0</v>
      </c>
      <c r="CC47" s="442">
        <v>0</v>
      </c>
      <c r="CD47" s="442">
        <v>0</v>
      </c>
      <c r="CE47" s="442">
        <v>0</v>
      </c>
      <c r="CF47" s="442">
        <v>0</v>
      </c>
      <c r="CG47" s="442">
        <v>0</v>
      </c>
      <c r="CH47" s="442">
        <v>0</v>
      </c>
      <c r="CI47" s="442">
        <v>0</v>
      </c>
      <c r="CJ47" s="442">
        <v>0</v>
      </c>
      <c r="CK47" s="442">
        <v>0</v>
      </c>
      <c r="CL47" s="442">
        <v>0</v>
      </c>
      <c r="CM47" s="442">
        <v>0</v>
      </c>
      <c r="CN47" s="442">
        <v>0</v>
      </c>
      <c r="CO47" s="442">
        <v>0</v>
      </c>
      <c r="CP47" s="442">
        <v>0</v>
      </c>
      <c r="CQ47" s="442">
        <v>0</v>
      </c>
      <c r="CR47" s="442">
        <v>0</v>
      </c>
      <c r="CS47" s="442">
        <v>0</v>
      </c>
      <c r="CT47" s="442">
        <v>0</v>
      </c>
      <c r="CU47" s="442">
        <v>0</v>
      </c>
      <c r="CV47" s="186" t="s">
        <v>98</v>
      </c>
    </row>
    <row r="48" spans="1:100" s="160" customFormat="1" ht="25.5" x14ac:dyDescent="0.2">
      <c r="A48" s="283" t="s">
        <v>143</v>
      </c>
      <c r="B48" s="162" t="s">
        <v>144</v>
      </c>
      <c r="C48" s="284" t="s">
        <v>98</v>
      </c>
      <c r="D48" s="288">
        <f t="shared" ref="D48:O48" si="38">D49+D53+D74+D84</f>
        <v>0</v>
      </c>
      <c r="E48" s="288">
        <f t="shared" si="38"/>
        <v>0</v>
      </c>
      <c r="F48" s="288">
        <f t="shared" si="38"/>
        <v>0</v>
      </c>
      <c r="G48" s="288">
        <f t="shared" si="38"/>
        <v>0</v>
      </c>
      <c r="H48" s="288">
        <f t="shared" si="38"/>
        <v>0</v>
      </c>
      <c r="I48" s="288">
        <f t="shared" si="38"/>
        <v>0</v>
      </c>
      <c r="J48" s="288">
        <f t="shared" si="38"/>
        <v>0</v>
      </c>
      <c r="K48" s="288">
        <f t="shared" si="38"/>
        <v>0</v>
      </c>
      <c r="L48" s="288">
        <f t="shared" si="38"/>
        <v>0</v>
      </c>
      <c r="M48" s="288">
        <f t="shared" si="38"/>
        <v>0</v>
      </c>
      <c r="N48" s="288">
        <f t="shared" si="38"/>
        <v>0</v>
      </c>
      <c r="O48" s="288">
        <f t="shared" si="38"/>
        <v>0</v>
      </c>
      <c r="P48" s="288">
        <v>0</v>
      </c>
      <c r="Q48" s="288">
        <f>Q49+Q53+Q74+Q84</f>
        <v>0</v>
      </c>
      <c r="R48" s="288">
        <f>R49+R53+R74+R84</f>
        <v>0</v>
      </c>
      <c r="S48" s="288">
        <f>S49+S53+S74+S84</f>
        <v>6.4150000000000009</v>
      </c>
      <c r="T48" s="288">
        <f>T49+T53+T74+T84</f>
        <v>0</v>
      </c>
      <c r="U48" s="288">
        <f>U49+U53+U74+U84</f>
        <v>0</v>
      </c>
      <c r="V48" s="288" t="s">
        <v>98</v>
      </c>
      <c r="W48" s="288" t="s">
        <v>98</v>
      </c>
      <c r="X48" s="288" t="s">
        <v>98</v>
      </c>
      <c r="Y48" s="288" t="s">
        <v>98</v>
      </c>
      <c r="Z48" s="288" t="s">
        <v>98</v>
      </c>
      <c r="AA48" s="288" t="s">
        <v>98</v>
      </c>
      <c r="AB48" s="288" t="s">
        <v>98</v>
      </c>
      <c r="AC48" s="288">
        <f t="shared" ref="AC48:AM48" si="39">AC49+AC53+AC74+AC84</f>
        <v>0</v>
      </c>
      <c r="AD48" s="288">
        <f t="shared" si="39"/>
        <v>0</v>
      </c>
      <c r="AE48" s="288">
        <f t="shared" si="39"/>
        <v>3.7</v>
      </c>
      <c r="AF48" s="288">
        <f t="shared" si="39"/>
        <v>0</v>
      </c>
      <c r="AG48" s="288">
        <f t="shared" si="39"/>
        <v>0</v>
      </c>
      <c r="AH48" s="288">
        <f t="shared" si="39"/>
        <v>0</v>
      </c>
      <c r="AI48" s="288">
        <f t="shared" si="39"/>
        <v>0</v>
      </c>
      <c r="AJ48" s="288">
        <f t="shared" si="39"/>
        <v>0</v>
      </c>
      <c r="AK48" s="288">
        <f t="shared" si="39"/>
        <v>0</v>
      </c>
      <c r="AL48" s="288">
        <f t="shared" si="39"/>
        <v>0</v>
      </c>
      <c r="AM48" s="288">
        <f t="shared" si="39"/>
        <v>0</v>
      </c>
      <c r="AN48" s="288" t="s">
        <v>98</v>
      </c>
      <c r="AO48" s="288">
        <f t="shared" ref="AO48:AY48" si="40">AO49+AO53+AO74+AO84</f>
        <v>0</v>
      </c>
      <c r="AP48" s="288">
        <f t="shared" si="40"/>
        <v>0</v>
      </c>
      <c r="AQ48" s="288">
        <f t="shared" si="40"/>
        <v>9.3500000000000014</v>
      </c>
      <c r="AR48" s="288">
        <f t="shared" si="40"/>
        <v>0</v>
      </c>
      <c r="AS48" s="288">
        <f t="shared" si="40"/>
        <v>0</v>
      </c>
      <c r="AT48" s="288">
        <f t="shared" si="40"/>
        <v>0</v>
      </c>
      <c r="AU48" s="288">
        <f t="shared" si="40"/>
        <v>0</v>
      </c>
      <c r="AV48" s="288">
        <f t="shared" si="40"/>
        <v>0</v>
      </c>
      <c r="AW48" s="288">
        <f t="shared" si="40"/>
        <v>0</v>
      </c>
      <c r="AX48" s="288">
        <f t="shared" si="40"/>
        <v>0</v>
      </c>
      <c r="AY48" s="288">
        <f t="shared" si="40"/>
        <v>0</v>
      </c>
      <c r="AZ48" s="288" t="s">
        <v>98</v>
      </c>
      <c r="BA48" s="288">
        <f t="shared" ref="BA48:BK48" si="41">BA49+BA53+BA74+BA84</f>
        <v>0</v>
      </c>
      <c r="BB48" s="288">
        <f t="shared" si="41"/>
        <v>0</v>
      </c>
      <c r="BC48" s="288">
        <f t="shared" si="41"/>
        <v>6.3999999999999995</v>
      </c>
      <c r="BD48" s="288">
        <f t="shared" si="41"/>
        <v>0</v>
      </c>
      <c r="BE48" s="288">
        <f t="shared" si="41"/>
        <v>0</v>
      </c>
      <c r="BF48" s="288">
        <f t="shared" si="41"/>
        <v>0</v>
      </c>
      <c r="BG48" s="288">
        <f t="shared" si="41"/>
        <v>0</v>
      </c>
      <c r="BH48" s="288">
        <f t="shared" si="41"/>
        <v>0</v>
      </c>
      <c r="BI48" s="288">
        <f t="shared" si="41"/>
        <v>0</v>
      </c>
      <c r="BJ48" s="288">
        <f t="shared" si="41"/>
        <v>0</v>
      </c>
      <c r="BK48" s="288">
        <f t="shared" si="41"/>
        <v>0</v>
      </c>
      <c r="BL48" s="288" t="s">
        <v>98</v>
      </c>
      <c r="BM48" s="288">
        <f t="shared" ref="BM48:BW48" si="42">BM49+BM53+BM74+BM84</f>
        <v>0</v>
      </c>
      <c r="BN48" s="288">
        <f t="shared" si="42"/>
        <v>0</v>
      </c>
      <c r="BO48" s="288">
        <f t="shared" si="42"/>
        <v>0</v>
      </c>
      <c r="BP48" s="288">
        <f t="shared" si="42"/>
        <v>0</v>
      </c>
      <c r="BQ48" s="288">
        <f t="shared" si="42"/>
        <v>0</v>
      </c>
      <c r="BR48" s="288">
        <f t="shared" si="42"/>
        <v>0</v>
      </c>
      <c r="BS48" s="288">
        <f t="shared" si="42"/>
        <v>0</v>
      </c>
      <c r="BT48" s="288">
        <f t="shared" si="42"/>
        <v>0</v>
      </c>
      <c r="BU48" s="288">
        <f t="shared" si="42"/>
        <v>0</v>
      </c>
      <c r="BV48" s="288">
        <f t="shared" si="42"/>
        <v>0</v>
      </c>
      <c r="BW48" s="288">
        <f t="shared" si="42"/>
        <v>0</v>
      </c>
      <c r="BX48" s="288" t="s">
        <v>98</v>
      </c>
      <c r="BY48" s="288">
        <f t="shared" ref="BY48:CI48" si="43">BY49+BY53+BY74+BY84</f>
        <v>0</v>
      </c>
      <c r="BZ48" s="288">
        <f t="shared" si="43"/>
        <v>0</v>
      </c>
      <c r="CA48" s="288">
        <f t="shared" si="43"/>
        <v>0</v>
      </c>
      <c r="CB48" s="288">
        <f t="shared" si="43"/>
        <v>0</v>
      </c>
      <c r="CC48" s="288">
        <f t="shared" si="43"/>
        <v>0</v>
      </c>
      <c r="CD48" s="288">
        <f t="shared" si="43"/>
        <v>0</v>
      </c>
      <c r="CE48" s="288">
        <f t="shared" si="43"/>
        <v>0</v>
      </c>
      <c r="CF48" s="288">
        <f t="shared" si="43"/>
        <v>0</v>
      </c>
      <c r="CG48" s="288">
        <f t="shared" si="43"/>
        <v>0</v>
      </c>
      <c r="CH48" s="288">
        <f t="shared" si="43"/>
        <v>0</v>
      </c>
      <c r="CI48" s="288">
        <f t="shared" si="43"/>
        <v>0</v>
      </c>
      <c r="CJ48" s="288" t="s">
        <v>98</v>
      </c>
      <c r="CK48" s="288">
        <f t="shared" ref="CK48:CU48" si="44">CK49+CK53+CK74+CK84</f>
        <v>0</v>
      </c>
      <c r="CL48" s="288">
        <f t="shared" si="44"/>
        <v>0</v>
      </c>
      <c r="CM48" s="288">
        <f t="shared" si="44"/>
        <v>0</v>
      </c>
      <c r="CN48" s="288">
        <f t="shared" si="44"/>
        <v>0</v>
      </c>
      <c r="CO48" s="288">
        <f t="shared" si="44"/>
        <v>0</v>
      </c>
      <c r="CP48" s="288">
        <f t="shared" si="44"/>
        <v>0</v>
      </c>
      <c r="CQ48" s="288">
        <f t="shared" si="44"/>
        <v>0</v>
      </c>
      <c r="CR48" s="288">
        <f t="shared" si="44"/>
        <v>0</v>
      </c>
      <c r="CS48" s="288">
        <f t="shared" si="44"/>
        <v>0</v>
      </c>
      <c r="CT48" s="288">
        <f t="shared" si="44"/>
        <v>0</v>
      </c>
      <c r="CU48" s="288">
        <f t="shared" si="44"/>
        <v>0</v>
      </c>
      <c r="CV48" s="550" t="s">
        <v>98</v>
      </c>
    </row>
    <row r="49" spans="1:100" s="160" customFormat="1" ht="51" x14ac:dyDescent="0.2">
      <c r="A49" s="226" t="s">
        <v>145</v>
      </c>
      <c r="B49" s="156" t="s">
        <v>146</v>
      </c>
      <c r="C49" s="276" t="s">
        <v>98</v>
      </c>
      <c r="D49" s="294">
        <v>0</v>
      </c>
      <c r="E49" s="294">
        <v>0</v>
      </c>
      <c r="F49" s="294">
        <v>0</v>
      </c>
      <c r="G49" s="294">
        <v>0</v>
      </c>
      <c r="H49" s="294">
        <v>0</v>
      </c>
      <c r="I49" s="294">
        <v>0</v>
      </c>
      <c r="J49" s="294">
        <v>0</v>
      </c>
      <c r="K49" s="294">
        <v>0</v>
      </c>
      <c r="L49" s="294">
        <v>0</v>
      </c>
      <c r="M49" s="294">
        <v>0</v>
      </c>
      <c r="N49" s="294">
        <v>0</v>
      </c>
      <c r="O49" s="294">
        <v>0</v>
      </c>
      <c r="P49" s="280">
        <f t="shared" ref="P49:U50" si="45">P50</f>
        <v>0</v>
      </c>
      <c r="Q49" s="280">
        <f t="shared" si="45"/>
        <v>0</v>
      </c>
      <c r="R49" s="280">
        <f t="shared" si="45"/>
        <v>0</v>
      </c>
      <c r="S49" s="280">
        <f t="shared" si="45"/>
        <v>0</v>
      </c>
      <c r="T49" s="280">
        <f t="shared" si="45"/>
        <v>0</v>
      </c>
      <c r="U49" s="280">
        <f t="shared" si="45"/>
        <v>0</v>
      </c>
      <c r="V49" s="280" t="s">
        <v>98</v>
      </c>
      <c r="W49" s="280" t="s">
        <v>98</v>
      </c>
      <c r="X49" s="280" t="s">
        <v>98</v>
      </c>
      <c r="Y49" s="280" t="s">
        <v>98</v>
      </c>
      <c r="Z49" s="280" t="s">
        <v>98</v>
      </c>
      <c r="AA49" s="280" t="s">
        <v>98</v>
      </c>
      <c r="AB49" s="280">
        <f t="shared" ref="AB49:AK50" si="46">AB50</f>
        <v>0</v>
      </c>
      <c r="AC49" s="280">
        <f t="shared" si="46"/>
        <v>0</v>
      </c>
      <c r="AD49" s="280">
        <f t="shared" si="46"/>
        <v>0</v>
      </c>
      <c r="AE49" s="280">
        <f t="shared" si="46"/>
        <v>0</v>
      </c>
      <c r="AF49" s="280">
        <f t="shared" si="46"/>
        <v>0</v>
      </c>
      <c r="AG49" s="280">
        <f t="shared" si="46"/>
        <v>0</v>
      </c>
      <c r="AH49" s="280">
        <f t="shared" si="46"/>
        <v>0</v>
      </c>
      <c r="AI49" s="280">
        <f t="shared" si="46"/>
        <v>0</v>
      </c>
      <c r="AJ49" s="280">
        <f t="shared" si="46"/>
        <v>0</v>
      </c>
      <c r="AK49" s="280">
        <f t="shared" si="46"/>
        <v>0</v>
      </c>
      <c r="AL49" s="280">
        <f t="shared" ref="AL49:AU50" si="47">AL50</f>
        <v>0</v>
      </c>
      <c r="AM49" s="280">
        <f t="shared" si="47"/>
        <v>0</v>
      </c>
      <c r="AN49" s="280">
        <f t="shared" si="47"/>
        <v>0</v>
      </c>
      <c r="AO49" s="280">
        <f t="shared" si="47"/>
        <v>0</v>
      </c>
      <c r="AP49" s="280">
        <f t="shared" si="47"/>
        <v>0</v>
      </c>
      <c r="AQ49" s="280">
        <f t="shared" si="47"/>
        <v>0</v>
      </c>
      <c r="AR49" s="280">
        <f t="shared" si="47"/>
        <v>0</v>
      </c>
      <c r="AS49" s="280">
        <f t="shared" si="47"/>
        <v>0</v>
      </c>
      <c r="AT49" s="280">
        <f t="shared" si="47"/>
        <v>0</v>
      </c>
      <c r="AU49" s="280">
        <f t="shared" si="47"/>
        <v>0</v>
      </c>
      <c r="AV49" s="280">
        <f t="shared" ref="AV49:BE50" si="48">AV50</f>
        <v>0</v>
      </c>
      <c r="AW49" s="280">
        <f t="shared" si="48"/>
        <v>0</v>
      </c>
      <c r="AX49" s="280">
        <f t="shared" si="48"/>
        <v>0</v>
      </c>
      <c r="AY49" s="280">
        <f t="shared" si="48"/>
        <v>0</v>
      </c>
      <c r="AZ49" s="280">
        <f t="shared" si="48"/>
        <v>0</v>
      </c>
      <c r="BA49" s="280">
        <f t="shared" si="48"/>
        <v>0</v>
      </c>
      <c r="BB49" s="280">
        <f t="shared" si="48"/>
        <v>0</v>
      </c>
      <c r="BC49" s="280">
        <f t="shared" si="48"/>
        <v>0</v>
      </c>
      <c r="BD49" s="280">
        <f t="shared" si="48"/>
        <v>0</v>
      </c>
      <c r="BE49" s="280">
        <f t="shared" si="48"/>
        <v>0</v>
      </c>
      <c r="BF49" s="280">
        <f t="shared" ref="BF49:BO50" si="49">BF50</f>
        <v>0</v>
      </c>
      <c r="BG49" s="280">
        <f t="shared" si="49"/>
        <v>0</v>
      </c>
      <c r="BH49" s="280">
        <f t="shared" si="49"/>
        <v>0</v>
      </c>
      <c r="BI49" s="280">
        <f t="shared" si="49"/>
        <v>0</v>
      </c>
      <c r="BJ49" s="280">
        <f t="shared" si="49"/>
        <v>0</v>
      </c>
      <c r="BK49" s="280">
        <f t="shared" si="49"/>
        <v>0</v>
      </c>
      <c r="BL49" s="280">
        <f t="shared" si="49"/>
        <v>0</v>
      </c>
      <c r="BM49" s="280">
        <f t="shared" si="49"/>
        <v>0</v>
      </c>
      <c r="BN49" s="280">
        <f t="shared" si="49"/>
        <v>0</v>
      </c>
      <c r="BO49" s="280">
        <f t="shared" si="49"/>
        <v>0</v>
      </c>
      <c r="BP49" s="280">
        <f t="shared" ref="BP49:BY50" si="50">BP50</f>
        <v>0</v>
      </c>
      <c r="BQ49" s="280">
        <f t="shared" si="50"/>
        <v>0</v>
      </c>
      <c r="BR49" s="280">
        <f t="shared" si="50"/>
        <v>0</v>
      </c>
      <c r="BS49" s="280">
        <f t="shared" si="50"/>
        <v>0</v>
      </c>
      <c r="BT49" s="280">
        <f t="shared" si="50"/>
        <v>0</v>
      </c>
      <c r="BU49" s="280">
        <f t="shared" si="50"/>
        <v>0</v>
      </c>
      <c r="BV49" s="280">
        <f t="shared" si="50"/>
        <v>0</v>
      </c>
      <c r="BW49" s="280">
        <f t="shared" si="50"/>
        <v>0</v>
      </c>
      <c r="BX49" s="280">
        <f t="shared" si="50"/>
        <v>0</v>
      </c>
      <c r="BY49" s="280">
        <f t="shared" si="50"/>
        <v>0</v>
      </c>
      <c r="BZ49" s="280">
        <f t="shared" ref="BZ49:CI50" si="51">BZ50</f>
        <v>0</v>
      </c>
      <c r="CA49" s="280">
        <f t="shared" si="51"/>
        <v>0</v>
      </c>
      <c r="CB49" s="280">
        <f t="shared" si="51"/>
        <v>0</v>
      </c>
      <c r="CC49" s="280">
        <f t="shared" si="51"/>
        <v>0</v>
      </c>
      <c r="CD49" s="280">
        <f t="shared" si="51"/>
        <v>0</v>
      </c>
      <c r="CE49" s="280">
        <f t="shared" si="51"/>
        <v>0</v>
      </c>
      <c r="CF49" s="280">
        <f t="shared" si="51"/>
        <v>0</v>
      </c>
      <c r="CG49" s="280">
        <f t="shared" si="51"/>
        <v>0</v>
      </c>
      <c r="CH49" s="280">
        <f t="shared" si="51"/>
        <v>0</v>
      </c>
      <c r="CI49" s="280">
        <f t="shared" si="51"/>
        <v>0</v>
      </c>
      <c r="CJ49" s="280">
        <f t="shared" ref="CJ49:CS50" si="52">CJ50</f>
        <v>0</v>
      </c>
      <c r="CK49" s="280">
        <f t="shared" si="52"/>
        <v>0</v>
      </c>
      <c r="CL49" s="280">
        <f t="shared" si="52"/>
        <v>0</v>
      </c>
      <c r="CM49" s="280">
        <f t="shared" si="52"/>
        <v>0</v>
      </c>
      <c r="CN49" s="280">
        <f t="shared" si="52"/>
        <v>0</v>
      </c>
      <c r="CO49" s="280">
        <f t="shared" si="52"/>
        <v>0</v>
      </c>
      <c r="CP49" s="280">
        <f t="shared" si="52"/>
        <v>0</v>
      </c>
      <c r="CQ49" s="280">
        <f t="shared" si="52"/>
        <v>0</v>
      </c>
      <c r="CR49" s="280">
        <f t="shared" si="52"/>
        <v>0</v>
      </c>
      <c r="CS49" s="280">
        <f t="shared" si="52"/>
        <v>0</v>
      </c>
      <c r="CT49" s="280">
        <f t="shared" ref="CT49:DC50" si="53">CT50</f>
        <v>0</v>
      </c>
      <c r="CU49" s="280">
        <f t="shared" si="53"/>
        <v>0</v>
      </c>
      <c r="CV49" s="551" t="s">
        <v>98</v>
      </c>
    </row>
    <row r="50" spans="1:100" s="168" customFormat="1" ht="25.5" x14ac:dyDescent="0.2">
      <c r="A50" s="226" t="s">
        <v>147</v>
      </c>
      <c r="B50" s="156" t="s">
        <v>148</v>
      </c>
      <c r="C50" s="265" t="s">
        <v>98</v>
      </c>
      <c r="D50" s="294">
        <v>0</v>
      </c>
      <c r="E50" s="294">
        <v>0</v>
      </c>
      <c r="F50" s="294">
        <v>0</v>
      </c>
      <c r="G50" s="294">
        <v>0</v>
      </c>
      <c r="H50" s="294">
        <v>0</v>
      </c>
      <c r="I50" s="294">
        <v>0</v>
      </c>
      <c r="J50" s="294">
        <v>0</v>
      </c>
      <c r="K50" s="294">
        <v>0</v>
      </c>
      <c r="L50" s="294">
        <v>0</v>
      </c>
      <c r="M50" s="294">
        <v>0</v>
      </c>
      <c r="N50" s="294">
        <v>0</v>
      </c>
      <c r="O50" s="294">
        <v>0</v>
      </c>
      <c r="P50" s="269">
        <f t="shared" si="45"/>
        <v>0</v>
      </c>
      <c r="Q50" s="269">
        <f t="shared" si="45"/>
        <v>0</v>
      </c>
      <c r="R50" s="269">
        <f t="shared" si="45"/>
        <v>0</v>
      </c>
      <c r="S50" s="269">
        <f t="shared" si="45"/>
        <v>0</v>
      </c>
      <c r="T50" s="269">
        <f t="shared" si="45"/>
        <v>0</v>
      </c>
      <c r="U50" s="269">
        <f t="shared" si="45"/>
        <v>0</v>
      </c>
      <c r="V50" s="269">
        <f>V51</f>
        <v>0</v>
      </c>
      <c r="W50" s="269" t="s">
        <v>98</v>
      </c>
      <c r="X50" s="269">
        <f>X51</f>
        <v>0</v>
      </c>
      <c r="Y50" s="269">
        <f>Y51</f>
        <v>0</v>
      </c>
      <c r="Z50" s="269">
        <f>Z51</f>
        <v>0</v>
      </c>
      <c r="AA50" s="269">
        <f>AA51</f>
        <v>0</v>
      </c>
      <c r="AB50" s="269">
        <f t="shared" si="46"/>
        <v>0</v>
      </c>
      <c r="AC50" s="269">
        <f t="shared" si="46"/>
        <v>0</v>
      </c>
      <c r="AD50" s="269">
        <f t="shared" si="46"/>
        <v>0</v>
      </c>
      <c r="AE50" s="269">
        <f t="shared" si="46"/>
        <v>0</v>
      </c>
      <c r="AF50" s="269">
        <f t="shared" si="46"/>
        <v>0</v>
      </c>
      <c r="AG50" s="269">
        <f t="shared" si="46"/>
        <v>0</v>
      </c>
      <c r="AH50" s="269">
        <f t="shared" si="46"/>
        <v>0</v>
      </c>
      <c r="AI50" s="269">
        <f t="shared" si="46"/>
        <v>0</v>
      </c>
      <c r="AJ50" s="269">
        <f t="shared" si="46"/>
        <v>0</v>
      </c>
      <c r="AK50" s="269">
        <f t="shared" si="46"/>
        <v>0</v>
      </c>
      <c r="AL50" s="269">
        <f t="shared" si="47"/>
        <v>0</v>
      </c>
      <c r="AM50" s="269">
        <f t="shared" si="47"/>
        <v>0</v>
      </c>
      <c r="AN50" s="269">
        <f t="shared" si="47"/>
        <v>0</v>
      </c>
      <c r="AO50" s="269">
        <f t="shared" si="47"/>
        <v>0</v>
      </c>
      <c r="AP50" s="269">
        <f t="shared" si="47"/>
        <v>0</v>
      </c>
      <c r="AQ50" s="269">
        <f t="shared" si="47"/>
        <v>0</v>
      </c>
      <c r="AR50" s="269">
        <f t="shared" si="47"/>
        <v>0</v>
      </c>
      <c r="AS50" s="269">
        <f t="shared" si="47"/>
        <v>0</v>
      </c>
      <c r="AT50" s="269">
        <f t="shared" si="47"/>
        <v>0</v>
      </c>
      <c r="AU50" s="269">
        <f t="shared" si="47"/>
        <v>0</v>
      </c>
      <c r="AV50" s="269">
        <f t="shared" si="48"/>
        <v>0</v>
      </c>
      <c r="AW50" s="269">
        <f t="shared" si="48"/>
        <v>0</v>
      </c>
      <c r="AX50" s="269">
        <f t="shared" si="48"/>
        <v>0</v>
      </c>
      <c r="AY50" s="269">
        <f t="shared" si="48"/>
        <v>0</v>
      </c>
      <c r="AZ50" s="269">
        <f t="shared" si="48"/>
        <v>0</v>
      </c>
      <c r="BA50" s="269">
        <f t="shared" si="48"/>
        <v>0</v>
      </c>
      <c r="BB50" s="269">
        <f t="shared" si="48"/>
        <v>0</v>
      </c>
      <c r="BC50" s="269">
        <f t="shared" si="48"/>
        <v>0</v>
      </c>
      <c r="BD50" s="269">
        <f t="shared" si="48"/>
        <v>0</v>
      </c>
      <c r="BE50" s="269">
        <f t="shared" si="48"/>
        <v>0</v>
      </c>
      <c r="BF50" s="269">
        <f t="shared" si="49"/>
        <v>0</v>
      </c>
      <c r="BG50" s="269">
        <f t="shared" si="49"/>
        <v>0</v>
      </c>
      <c r="BH50" s="269">
        <f t="shared" si="49"/>
        <v>0</v>
      </c>
      <c r="BI50" s="269">
        <f t="shared" si="49"/>
        <v>0</v>
      </c>
      <c r="BJ50" s="269">
        <f t="shared" si="49"/>
        <v>0</v>
      </c>
      <c r="BK50" s="269">
        <f t="shared" si="49"/>
        <v>0</v>
      </c>
      <c r="BL50" s="269">
        <f t="shared" si="49"/>
        <v>0</v>
      </c>
      <c r="BM50" s="269">
        <f t="shared" si="49"/>
        <v>0</v>
      </c>
      <c r="BN50" s="269">
        <f t="shared" si="49"/>
        <v>0</v>
      </c>
      <c r="BO50" s="269">
        <f t="shared" si="49"/>
        <v>0</v>
      </c>
      <c r="BP50" s="269">
        <f t="shared" si="50"/>
        <v>0</v>
      </c>
      <c r="BQ50" s="269">
        <f t="shared" si="50"/>
        <v>0</v>
      </c>
      <c r="BR50" s="269">
        <f t="shared" si="50"/>
        <v>0</v>
      </c>
      <c r="BS50" s="269">
        <f t="shared" si="50"/>
        <v>0</v>
      </c>
      <c r="BT50" s="269">
        <f t="shared" si="50"/>
        <v>0</v>
      </c>
      <c r="BU50" s="269">
        <f t="shared" si="50"/>
        <v>0</v>
      </c>
      <c r="BV50" s="269">
        <f t="shared" si="50"/>
        <v>0</v>
      </c>
      <c r="BW50" s="269">
        <f t="shared" si="50"/>
        <v>0</v>
      </c>
      <c r="BX50" s="269">
        <f t="shared" si="50"/>
        <v>0</v>
      </c>
      <c r="BY50" s="269">
        <f t="shared" si="50"/>
        <v>0</v>
      </c>
      <c r="BZ50" s="269">
        <f t="shared" si="51"/>
        <v>0</v>
      </c>
      <c r="CA50" s="269">
        <f t="shared" si="51"/>
        <v>0</v>
      </c>
      <c r="CB50" s="269">
        <f t="shared" si="51"/>
        <v>0</v>
      </c>
      <c r="CC50" s="269">
        <f t="shared" si="51"/>
        <v>0</v>
      </c>
      <c r="CD50" s="269">
        <f t="shared" si="51"/>
        <v>0</v>
      </c>
      <c r="CE50" s="269">
        <f t="shared" si="51"/>
        <v>0</v>
      </c>
      <c r="CF50" s="269">
        <f t="shared" si="51"/>
        <v>0</v>
      </c>
      <c r="CG50" s="269">
        <f t="shared" si="51"/>
        <v>0</v>
      </c>
      <c r="CH50" s="269">
        <f t="shared" si="51"/>
        <v>0</v>
      </c>
      <c r="CI50" s="269">
        <f t="shared" si="51"/>
        <v>0</v>
      </c>
      <c r="CJ50" s="269">
        <f t="shared" si="52"/>
        <v>0</v>
      </c>
      <c r="CK50" s="269">
        <f t="shared" si="52"/>
        <v>0</v>
      </c>
      <c r="CL50" s="269">
        <f t="shared" si="52"/>
        <v>0</v>
      </c>
      <c r="CM50" s="269">
        <f t="shared" si="52"/>
        <v>0</v>
      </c>
      <c r="CN50" s="269">
        <f t="shared" si="52"/>
        <v>0</v>
      </c>
      <c r="CO50" s="269">
        <f t="shared" si="52"/>
        <v>0</v>
      </c>
      <c r="CP50" s="269">
        <f t="shared" si="52"/>
        <v>0</v>
      </c>
      <c r="CQ50" s="269">
        <f t="shared" si="52"/>
        <v>0</v>
      </c>
      <c r="CR50" s="269">
        <f t="shared" si="52"/>
        <v>0</v>
      </c>
      <c r="CS50" s="269">
        <f t="shared" si="52"/>
        <v>0</v>
      </c>
      <c r="CT50" s="269">
        <f t="shared" si="53"/>
        <v>0</v>
      </c>
      <c r="CU50" s="269">
        <f t="shared" si="53"/>
        <v>0</v>
      </c>
      <c r="CV50" s="551" t="s">
        <v>98</v>
      </c>
    </row>
    <row r="51" spans="1:100" s="183" customFormat="1" ht="51" hidden="1" x14ac:dyDescent="0.2">
      <c r="A51" s="309" t="s">
        <v>147</v>
      </c>
      <c r="B51" s="186" t="s">
        <v>149</v>
      </c>
      <c r="C51" s="311" t="s">
        <v>150</v>
      </c>
      <c r="D51" s="294"/>
      <c r="E51" s="294"/>
      <c r="F51" s="294"/>
      <c r="G51" s="294"/>
      <c r="H51" s="294"/>
      <c r="I51" s="294"/>
      <c r="J51" s="294"/>
      <c r="K51" s="294"/>
      <c r="L51" s="294"/>
      <c r="M51" s="294"/>
      <c r="N51" s="294"/>
      <c r="O51" s="294"/>
      <c r="P51" s="294"/>
      <c r="Q51" s="294"/>
      <c r="R51" s="294"/>
      <c r="S51" s="294"/>
      <c r="T51" s="294"/>
      <c r="U51" s="294"/>
      <c r="V51" s="294"/>
      <c r="W51" s="294"/>
      <c r="X51" s="294"/>
      <c r="Y51" s="294"/>
      <c r="Z51" s="294"/>
      <c r="AA51" s="294"/>
      <c r="AB51" s="294"/>
      <c r="AC51" s="294"/>
      <c r="AD51" s="294"/>
      <c r="AE51" s="294"/>
      <c r="AF51" s="294"/>
      <c r="AG51" s="294"/>
      <c r="AH51" s="294"/>
      <c r="AI51" s="294"/>
      <c r="AJ51" s="294"/>
      <c r="AK51" s="294"/>
      <c r="AL51" s="294"/>
      <c r="AM51" s="294"/>
      <c r="AN51" s="280"/>
      <c r="AO51" s="280"/>
      <c r="AP51" s="280"/>
      <c r="AQ51" s="280"/>
      <c r="AR51" s="280"/>
      <c r="AS51" s="280"/>
      <c r="AT51" s="294"/>
      <c r="AU51" s="294"/>
      <c r="AV51" s="294"/>
      <c r="AW51" s="294"/>
      <c r="AX51" s="294"/>
      <c r="AY51" s="294"/>
      <c r="AZ51" s="280"/>
      <c r="BA51" s="280"/>
      <c r="BB51" s="280"/>
      <c r="BC51" s="280"/>
      <c r="BD51" s="280"/>
      <c r="BE51" s="280"/>
      <c r="BF51" s="294"/>
      <c r="BG51" s="294"/>
      <c r="BH51" s="294"/>
      <c r="BI51" s="294"/>
      <c r="BJ51" s="294"/>
      <c r="BK51" s="294"/>
      <c r="BL51" s="280"/>
      <c r="BM51" s="280"/>
      <c r="BN51" s="280"/>
      <c r="BO51" s="280"/>
      <c r="BP51" s="280"/>
      <c r="BQ51" s="280"/>
      <c r="BR51" s="280"/>
      <c r="BS51" s="280"/>
      <c r="BT51" s="280"/>
      <c r="BU51" s="280"/>
      <c r="BV51" s="280"/>
      <c r="BW51" s="280"/>
      <c r="BX51" s="280"/>
      <c r="BY51" s="280"/>
      <c r="BZ51" s="280"/>
      <c r="CA51" s="280"/>
      <c r="CB51" s="280"/>
      <c r="CC51" s="280"/>
      <c r="CD51" s="280"/>
      <c r="CE51" s="280"/>
      <c r="CF51" s="280"/>
      <c r="CG51" s="280"/>
      <c r="CH51" s="280"/>
      <c r="CI51" s="280"/>
      <c r="CJ51" s="280"/>
      <c r="CK51" s="280"/>
      <c r="CL51" s="280"/>
      <c r="CM51" s="280"/>
      <c r="CN51" s="280"/>
      <c r="CO51" s="280"/>
      <c r="CP51" s="280"/>
      <c r="CQ51" s="280"/>
      <c r="CR51" s="280"/>
      <c r="CS51" s="280"/>
      <c r="CT51" s="280"/>
      <c r="CU51" s="280"/>
      <c r="CV51" s="186"/>
    </row>
    <row r="52" spans="1:100" s="160" customFormat="1" ht="51" x14ac:dyDescent="0.2">
      <c r="A52" s="232" t="s">
        <v>151</v>
      </c>
      <c r="B52" s="155" t="s">
        <v>152</v>
      </c>
      <c r="C52" s="534" t="s">
        <v>98</v>
      </c>
      <c r="D52" s="294">
        <v>0</v>
      </c>
      <c r="E52" s="294">
        <v>0</v>
      </c>
      <c r="F52" s="294">
        <v>0</v>
      </c>
      <c r="G52" s="294">
        <v>0</v>
      </c>
      <c r="H52" s="294">
        <v>0</v>
      </c>
      <c r="I52" s="294">
        <v>0</v>
      </c>
      <c r="J52" s="294">
        <v>0</v>
      </c>
      <c r="K52" s="294">
        <v>0</v>
      </c>
      <c r="L52" s="294">
        <v>0</v>
      </c>
      <c r="M52" s="294">
        <v>0</v>
      </c>
      <c r="N52" s="294">
        <v>0</v>
      </c>
      <c r="O52" s="294">
        <v>0</v>
      </c>
      <c r="P52" s="294">
        <v>0</v>
      </c>
      <c r="Q52" s="294">
        <v>0</v>
      </c>
      <c r="R52" s="294">
        <v>0</v>
      </c>
      <c r="S52" s="294">
        <v>0</v>
      </c>
      <c r="T52" s="294">
        <v>0</v>
      </c>
      <c r="U52" s="294">
        <v>0</v>
      </c>
      <c r="V52" s="442" t="s">
        <v>98</v>
      </c>
      <c r="W52" s="442" t="s">
        <v>98</v>
      </c>
      <c r="X52" s="442" t="s">
        <v>98</v>
      </c>
      <c r="Y52" s="442" t="s">
        <v>98</v>
      </c>
      <c r="Z52" s="442" t="s">
        <v>98</v>
      </c>
      <c r="AA52" s="442" t="s">
        <v>98</v>
      </c>
      <c r="AB52" s="294">
        <v>0</v>
      </c>
      <c r="AC52" s="294">
        <v>0</v>
      </c>
      <c r="AD52" s="294">
        <v>0</v>
      </c>
      <c r="AE52" s="294">
        <v>0</v>
      </c>
      <c r="AF52" s="294">
        <v>0</v>
      </c>
      <c r="AG52" s="294">
        <v>0</v>
      </c>
      <c r="AH52" s="442">
        <v>0</v>
      </c>
      <c r="AI52" s="442">
        <v>0</v>
      </c>
      <c r="AJ52" s="442">
        <v>0</v>
      </c>
      <c r="AK52" s="442">
        <v>0</v>
      </c>
      <c r="AL52" s="442">
        <v>0</v>
      </c>
      <c r="AM52" s="442">
        <v>0</v>
      </c>
      <c r="AN52" s="442">
        <v>0</v>
      </c>
      <c r="AO52" s="442">
        <v>0</v>
      </c>
      <c r="AP52" s="442">
        <v>0</v>
      </c>
      <c r="AQ52" s="442">
        <v>0</v>
      </c>
      <c r="AR52" s="442">
        <v>0</v>
      </c>
      <c r="AS52" s="442">
        <v>0</v>
      </c>
      <c r="AT52" s="294">
        <v>0</v>
      </c>
      <c r="AU52" s="294">
        <v>0</v>
      </c>
      <c r="AV52" s="294">
        <v>0</v>
      </c>
      <c r="AW52" s="294">
        <v>0</v>
      </c>
      <c r="AX52" s="294">
        <v>0</v>
      </c>
      <c r="AY52" s="294">
        <v>0</v>
      </c>
      <c r="AZ52" s="442">
        <v>0</v>
      </c>
      <c r="BA52" s="442">
        <v>0</v>
      </c>
      <c r="BB52" s="442">
        <v>0</v>
      </c>
      <c r="BC52" s="442">
        <v>0</v>
      </c>
      <c r="BD52" s="442">
        <v>0</v>
      </c>
      <c r="BE52" s="442">
        <v>0</v>
      </c>
      <c r="BF52" s="294">
        <v>0</v>
      </c>
      <c r="BG52" s="294">
        <v>0</v>
      </c>
      <c r="BH52" s="294">
        <v>0</v>
      </c>
      <c r="BI52" s="294">
        <v>0</v>
      </c>
      <c r="BJ52" s="294">
        <v>0</v>
      </c>
      <c r="BK52" s="294">
        <v>0</v>
      </c>
      <c r="BL52" s="294">
        <v>0</v>
      </c>
      <c r="BM52" s="294">
        <v>0</v>
      </c>
      <c r="BN52" s="294">
        <v>0</v>
      </c>
      <c r="BO52" s="294">
        <v>0</v>
      </c>
      <c r="BP52" s="294">
        <v>0</v>
      </c>
      <c r="BQ52" s="294">
        <v>0</v>
      </c>
      <c r="BR52" s="294">
        <v>0</v>
      </c>
      <c r="BS52" s="294">
        <v>0</v>
      </c>
      <c r="BT52" s="294">
        <v>0</v>
      </c>
      <c r="BU52" s="294">
        <v>0</v>
      </c>
      <c r="BV52" s="294">
        <v>0</v>
      </c>
      <c r="BW52" s="294">
        <v>0</v>
      </c>
      <c r="BX52" s="442">
        <v>0</v>
      </c>
      <c r="BY52" s="442">
        <v>0</v>
      </c>
      <c r="BZ52" s="442">
        <v>0</v>
      </c>
      <c r="CA52" s="442">
        <v>0</v>
      </c>
      <c r="CB52" s="442">
        <v>0</v>
      </c>
      <c r="CC52" s="442">
        <v>0</v>
      </c>
      <c r="CD52" s="442">
        <v>0</v>
      </c>
      <c r="CE52" s="442">
        <v>0</v>
      </c>
      <c r="CF52" s="442">
        <v>0</v>
      </c>
      <c r="CG52" s="442">
        <v>0</v>
      </c>
      <c r="CH52" s="442">
        <v>0</v>
      </c>
      <c r="CI52" s="442">
        <v>0</v>
      </c>
      <c r="CJ52" s="442">
        <v>0</v>
      </c>
      <c r="CK52" s="442">
        <v>0</v>
      </c>
      <c r="CL52" s="442">
        <v>0</v>
      </c>
      <c r="CM52" s="442">
        <v>0</v>
      </c>
      <c r="CN52" s="442">
        <v>0</v>
      </c>
      <c r="CO52" s="442">
        <v>0</v>
      </c>
      <c r="CP52" s="442">
        <v>0</v>
      </c>
      <c r="CQ52" s="442">
        <v>0</v>
      </c>
      <c r="CR52" s="442">
        <v>0</v>
      </c>
      <c r="CS52" s="442">
        <v>0</v>
      </c>
      <c r="CT52" s="442">
        <v>0</v>
      </c>
      <c r="CU52" s="442">
        <v>0</v>
      </c>
      <c r="CV52" s="549" t="s">
        <v>98</v>
      </c>
    </row>
    <row r="53" spans="1:100" s="183" customFormat="1" ht="38.25" x14ac:dyDescent="0.2">
      <c r="A53" s="226" t="s">
        <v>153</v>
      </c>
      <c r="B53" s="156" t="s">
        <v>154</v>
      </c>
      <c r="C53" s="276" t="s">
        <v>98</v>
      </c>
      <c r="D53" s="294">
        <v>0</v>
      </c>
      <c r="E53" s="294">
        <v>0</v>
      </c>
      <c r="F53" s="294">
        <v>0</v>
      </c>
      <c r="G53" s="294">
        <v>0</v>
      </c>
      <c r="H53" s="294">
        <v>0</v>
      </c>
      <c r="I53" s="294">
        <v>0</v>
      </c>
      <c r="J53" s="294">
        <v>0</v>
      </c>
      <c r="K53" s="294">
        <v>0</v>
      </c>
      <c r="L53" s="294">
        <v>0</v>
      </c>
      <c r="M53" s="294">
        <v>0</v>
      </c>
      <c r="N53" s="294">
        <v>0</v>
      </c>
      <c r="O53" s="294">
        <v>0</v>
      </c>
      <c r="P53" s="280" t="s">
        <v>98</v>
      </c>
      <c r="Q53" s="280">
        <f>Q54+Q73</f>
        <v>0</v>
      </c>
      <c r="R53" s="280">
        <f>R54+R73</f>
        <v>0</v>
      </c>
      <c r="S53" s="280">
        <f>S54+S73</f>
        <v>6.4150000000000009</v>
      </c>
      <c r="T53" s="280">
        <f>T54+T73</f>
        <v>0</v>
      </c>
      <c r="U53" s="280">
        <f>U54+U73</f>
        <v>0</v>
      </c>
      <c r="V53" s="280" t="s">
        <v>98</v>
      </c>
      <c r="W53" s="280" t="s">
        <v>98</v>
      </c>
      <c r="X53" s="280" t="s">
        <v>98</v>
      </c>
      <c r="Y53" s="280" t="s">
        <v>98</v>
      </c>
      <c r="Z53" s="280" t="s">
        <v>98</v>
      </c>
      <c r="AA53" s="280" t="s">
        <v>98</v>
      </c>
      <c r="AB53" s="280" t="s">
        <v>98</v>
      </c>
      <c r="AC53" s="280">
        <f t="shared" ref="AC53:AM53" si="54">AC54+AC73</f>
        <v>0</v>
      </c>
      <c r="AD53" s="280">
        <f t="shared" si="54"/>
        <v>0</v>
      </c>
      <c r="AE53" s="280">
        <f t="shared" si="54"/>
        <v>3.7</v>
      </c>
      <c r="AF53" s="280">
        <f t="shared" si="54"/>
        <v>0</v>
      </c>
      <c r="AG53" s="280">
        <f t="shared" si="54"/>
        <v>0</v>
      </c>
      <c r="AH53" s="280">
        <f t="shared" si="54"/>
        <v>0</v>
      </c>
      <c r="AI53" s="280">
        <f t="shared" si="54"/>
        <v>0</v>
      </c>
      <c r="AJ53" s="280">
        <f t="shared" si="54"/>
        <v>0</v>
      </c>
      <c r="AK53" s="280">
        <f t="shared" si="54"/>
        <v>0</v>
      </c>
      <c r="AL53" s="280">
        <f t="shared" si="54"/>
        <v>0</v>
      </c>
      <c r="AM53" s="280">
        <f t="shared" si="54"/>
        <v>0</v>
      </c>
      <c r="AN53" s="280" t="s">
        <v>98</v>
      </c>
      <c r="AO53" s="280">
        <f t="shared" ref="AO53:AY53" si="55">AO54+AO73</f>
        <v>0</v>
      </c>
      <c r="AP53" s="280">
        <f t="shared" si="55"/>
        <v>0</v>
      </c>
      <c r="AQ53" s="280">
        <f t="shared" si="55"/>
        <v>9.3500000000000014</v>
      </c>
      <c r="AR53" s="280">
        <f t="shared" si="55"/>
        <v>0</v>
      </c>
      <c r="AS53" s="280">
        <f t="shared" si="55"/>
        <v>0</v>
      </c>
      <c r="AT53" s="280">
        <f t="shared" si="55"/>
        <v>0</v>
      </c>
      <c r="AU53" s="280">
        <f t="shared" si="55"/>
        <v>0</v>
      </c>
      <c r="AV53" s="280">
        <f t="shared" si="55"/>
        <v>0</v>
      </c>
      <c r="AW53" s="280">
        <f t="shared" si="55"/>
        <v>0</v>
      </c>
      <c r="AX53" s="280">
        <f t="shared" si="55"/>
        <v>0</v>
      </c>
      <c r="AY53" s="280">
        <f t="shared" si="55"/>
        <v>0</v>
      </c>
      <c r="AZ53" s="280" t="s">
        <v>98</v>
      </c>
      <c r="BA53" s="280">
        <f t="shared" ref="BA53:BW53" si="56">BA54+BA73</f>
        <v>0</v>
      </c>
      <c r="BB53" s="280">
        <f t="shared" si="56"/>
        <v>0</v>
      </c>
      <c r="BC53" s="280">
        <f t="shared" si="56"/>
        <v>6.3999999999999995</v>
      </c>
      <c r="BD53" s="280">
        <f t="shared" si="56"/>
        <v>0</v>
      </c>
      <c r="BE53" s="280">
        <f t="shared" si="56"/>
        <v>0</v>
      </c>
      <c r="BF53" s="280">
        <f t="shared" si="56"/>
        <v>0</v>
      </c>
      <c r="BG53" s="280">
        <f t="shared" si="56"/>
        <v>0</v>
      </c>
      <c r="BH53" s="280">
        <f t="shared" si="56"/>
        <v>0</v>
      </c>
      <c r="BI53" s="280">
        <f t="shared" si="56"/>
        <v>0</v>
      </c>
      <c r="BJ53" s="280">
        <f t="shared" si="56"/>
        <v>0</v>
      </c>
      <c r="BK53" s="280">
        <f t="shared" si="56"/>
        <v>0</v>
      </c>
      <c r="BL53" s="280">
        <f t="shared" si="56"/>
        <v>0</v>
      </c>
      <c r="BM53" s="280">
        <f t="shared" si="56"/>
        <v>0</v>
      </c>
      <c r="BN53" s="280">
        <f t="shared" si="56"/>
        <v>0</v>
      </c>
      <c r="BO53" s="280">
        <f t="shared" si="56"/>
        <v>0</v>
      </c>
      <c r="BP53" s="280">
        <f t="shared" si="56"/>
        <v>0</v>
      </c>
      <c r="BQ53" s="280">
        <f t="shared" si="56"/>
        <v>0</v>
      </c>
      <c r="BR53" s="280">
        <f t="shared" si="56"/>
        <v>0</v>
      </c>
      <c r="BS53" s="280">
        <f t="shared" si="56"/>
        <v>0</v>
      </c>
      <c r="BT53" s="280">
        <f t="shared" si="56"/>
        <v>0</v>
      </c>
      <c r="BU53" s="280">
        <f t="shared" si="56"/>
        <v>0</v>
      </c>
      <c r="BV53" s="280">
        <f t="shared" si="56"/>
        <v>0</v>
      </c>
      <c r="BW53" s="280">
        <f t="shared" si="56"/>
        <v>0</v>
      </c>
      <c r="BX53" s="280" t="s">
        <v>98</v>
      </c>
      <c r="BY53" s="280">
        <f t="shared" ref="BY53:CU53" si="57">BY54+BY73</f>
        <v>0</v>
      </c>
      <c r="BZ53" s="280">
        <f t="shared" si="57"/>
        <v>0</v>
      </c>
      <c r="CA53" s="280">
        <f t="shared" si="57"/>
        <v>0</v>
      </c>
      <c r="CB53" s="280">
        <f t="shared" si="57"/>
        <v>0</v>
      </c>
      <c r="CC53" s="280">
        <f t="shared" si="57"/>
        <v>0</v>
      </c>
      <c r="CD53" s="280">
        <f t="shared" si="57"/>
        <v>0</v>
      </c>
      <c r="CE53" s="280">
        <f t="shared" si="57"/>
        <v>0</v>
      </c>
      <c r="CF53" s="280">
        <f t="shared" si="57"/>
        <v>0</v>
      </c>
      <c r="CG53" s="280">
        <f t="shared" si="57"/>
        <v>0</v>
      </c>
      <c r="CH53" s="280">
        <f t="shared" si="57"/>
        <v>0</v>
      </c>
      <c r="CI53" s="280">
        <f t="shared" si="57"/>
        <v>0</v>
      </c>
      <c r="CJ53" s="280">
        <f t="shared" si="57"/>
        <v>0</v>
      </c>
      <c r="CK53" s="280">
        <f t="shared" si="57"/>
        <v>0</v>
      </c>
      <c r="CL53" s="280">
        <f t="shared" si="57"/>
        <v>0</v>
      </c>
      <c r="CM53" s="280">
        <f t="shared" si="57"/>
        <v>0</v>
      </c>
      <c r="CN53" s="280">
        <f t="shared" si="57"/>
        <v>0</v>
      </c>
      <c r="CO53" s="280">
        <f t="shared" si="57"/>
        <v>0</v>
      </c>
      <c r="CP53" s="280">
        <f t="shared" si="57"/>
        <v>0</v>
      </c>
      <c r="CQ53" s="280">
        <f t="shared" si="57"/>
        <v>0</v>
      </c>
      <c r="CR53" s="280">
        <f t="shared" si="57"/>
        <v>0</v>
      </c>
      <c r="CS53" s="280">
        <f t="shared" si="57"/>
        <v>0</v>
      </c>
      <c r="CT53" s="280">
        <f t="shared" si="57"/>
        <v>0</v>
      </c>
      <c r="CU53" s="280">
        <f t="shared" si="57"/>
        <v>0</v>
      </c>
      <c r="CV53" s="549" t="s">
        <v>98</v>
      </c>
    </row>
    <row r="54" spans="1:100" s="168" customFormat="1" ht="25.5" x14ac:dyDescent="0.2">
      <c r="A54" s="226" t="s">
        <v>155</v>
      </c>
      <c r="B54" s="156" t="s">
        <v>156</v>
      </c>
      <c r="C54" s="265" t="s">
        <v>98</v>
      </c>
      <c r="D54" s="294">
        <v>0</v>
      </c>
      <c r="E54" s="294">
        <v>0</v>
      </c>
      <c r="F54" s="294">
        <v>0</v>
      </c>
      <c r="G54" s="294">
        <v>0</v>
      </c>
      <c r="H54" s="294">
        <v>0</v>
      </c>
      <c r="I54" s="294">
        <v>0</v>
      </c>
      <c r="J54" s="294">
        <v>0</v>
      </c>
      <c r="K54" s="294">
        <v>0</v>
      </c>
      <c r="L54" s="294">
        <v>0</v>
      </c>
      <c r="M54" s="294">
        <v>0</v>
      </c>
      <c r="N54" s="294">
        <v>0</v>
      </c>
      <c r="O54" s="294">
        <v>0</v>
      </c>
      <c r="P54" s="432" t="s">
        <v>98</v>
      </c>
      <c r="Q54" s="432">
        <f>SUM(Q55:Q72)</f>
        <v>0</v>
      </c>
      <c r="R54" s="432">
        <f>SUM(R55:R72)</f>
        <v>0</v>
      </c>
      <c r="S54" s="432">
        <f>SUM(S55:S72)</f>
        <v>6.4150000000000009</v>
      </c>
      <c r="T54" s="432">
        <f>SUM(T55:T72)</f>
        <v>0</v>
      </c>
      <c r="U54" s="432">
        <f>SUM(U55:U72)</f>
        <v>0</v>
      </c>
      <c r="V54" s="269" t="s">
        <v>98</v>
      </c>
      <c r="W54" s="269" t="s">
        <v>98</v>
      </c>
      <c r="X54" s="269" t="s">
        <v>98</v>
      </c>
      <c r="Y54" s="269" t="s">
        <v>98</v>
      </c>
      <c r="Z54" s="269" t="s">
        <v>98</v>
      </c>
      <c r="AA54" s="269" t="s">
        <v>98</v>
      </c>
      <c r="AB54" s="432" t="s">
        <v>98</v>
      </c>
      <c r="AC54" s="432">
        <f t="shared" ref="AC54:AM54" si="58">SUM(AC55:AC72)</f>
        <v>0</v>
      </c>
      <c r="AD54" s="432">
        <f t="shared" si="58"/>
        <v>0</v>
      </c>
      <c r="AE54" s="432">
        <f t="shared" si="58"/>
        <v>3.7</v>
      </c>
      <c r="AF54" s="432">
        <f t="shared" si="58"/>
        <v>0</v>
      </c>
      <c r="AG54" s="432">
        <f t="shared" si="58"/>
        <v>0</v>
      </c>
      <c r="AH54" s="432">
        <f t="shared" si="58"/>
        <v>0</v>
      </c>
      <c r="AI54" s="432">
        <f t="shared" si="58"/>
        <v>0</v>
      </c>
      <c r="AJ54" s="432">
        <f t="shared" si="58"/>
        <v>0</v>
      </c>
      <c r="AK54" s="432">
        <f t="shared" si="58"/>
        <v>0</v>
      </c>
      <c r="AL54" s="432">
        <f t="shared" si="58"/>
        <v>0</v>
      </c>
      <c r="AM54" s="432">
        <f t="shared" si="58"/>
        <v>0</v>
      </c>
      <c r="AN54" s="432" t="s">
        <v>98</v>
      </c>
      <c r="AO54" s="432">
        <f t="shared" ref="AO54:AY54" si="59">SUM(AO55:AO72)</f>
        <v>0</v>
      </c>
      <c r="AP54" s="432">
        <f t="shared" si="59"/>
        <v>0</v>
      </c>
      <c r="AQ54" s="432">
        <f t="shared" si="59"/>
        <v>9.3500000000000014</v>
      </c>
      <c r="AR54" s="432">
        <f t="shared" si="59"/>
        <v>0</v>
      </c>
      <c r="AS54" s="432">
        <f t="shared" si="59"/>
        <v>0</v>
      </c>
      <c r="AT54" s="432">
        <f t="shared" si="59"/>
        <v>0</v>
      </c>
      <c r="AU54" s="432">
        <f t="shared" si="59"/>
        <v>0</v>
      </c>
      <c r="AV54" s="432">
        <f t="shared" si="59"/>
        <v>0</v>
      </c>
      <c r="AW54" s="432">
        <f t="shared" si="59"/>
        <v>0</v>
      </c>
      <c r="AX54" s="432">
        <f t="shared" si="59"/>
        <v>0</v>
      </c>
      <c r="AY54" s="432">
        <f t="shared" si="59"/>
        <v>0</v>
      </c>
      <c r="AZ54" s="432" t="s">
        <v>98</v>
      </c>
      <c r="BA54" s="432">
        <f t="shared" ref="BA54:BW54" si="60">SUM(BA55:BA72)</f>
        <v>0</v>
      </c>
      <c r="BB54" s="432">
        <f t="shared" si="60"/>
        <v>0</v>
      </c>
      <c r="BC54" s="432">
        <f t="shared" si="60"/>
        <v>6.3999999999999995</v>
      </c>
      <c r="BD54" s="432">
        <f t="shared" si="60"/>
        <v>0</v>
      </c>
      <c r="BE54" s="432">
        <f t="shared" si="60"/>
        <v>0</v>
      </c>
      <c r="BF54" s="432">
        <f t="shared" si="60"/>
        <v>0</v>
      </c>
      <c r="BG54" s="432">
        <f t="shared" si="60"/>
        <v>0</v>
      </c>
      <c r="BH54" s="432">
        <f t="shared" si="60"/>
        <v>0</v>
      </c>
      <c r="BI54" s="432">
        <f t="shared" si="60"/>
        <v>0</v>
      </c>
      <c r="BJ54" s="432">
        <f t="shared" si="60"/>
        <v>0</v>
      </c>
      <c r="BK54" s="432">
        <f t="shared" si="60"/>
        <v>0</v>
      </c>
      <c r="BL54" s="432">
        <f t="shared" si="60"/>
        <v>0</v>
      </c>
      <c r="BM54" s="432">
        <f t="shared" si="60"/>
        <v>0</v>
      </c>
      <c r="BN54" s="432">
        <f t="shared" si="60"/>
        <v>0</v>
      </c>
      <c r="BO54" s="432">
        <f t="shared" si="60"/>
        <v>0</v>
      </c>
      <c r="BP54" s="432">
        <f t="shared" si="60"/>
        <v>0</v>
      </c>
      <c r="BQ54" s="432">
        <f t="shared" si="60"/>
        <v>0</v>
      </c>
      <c r="BR54" s="432">
        <f t="shared" si="60"/>
        <v>0</v>
      </c>
      <c r="BS54" s="432">
        <f t="shared" si="60"/>
        <v>0</v>
      </c>
      <c r="BT54" s="432">
        <f t="shared" si="60"/>
        <v>0</v>
      </c>
      <c r="BU54" s="432">
        <f t="shared" si="60"/>
        <v>0</v>
      </c>
      <c r="BV54" s="432">
        <f t="shared" si="60"/>
        <v>0</v>
      </c>
      <c r="BW54" s="432">
        <f t="shared" si="60"/>
        <v>0</v>
      </c>
      <c r="BX54" s="432" t="s">
        <v>98</v>
      </c>
      <c r="BY54" s="432">
        <f t="shared" ref="BY54:CU54" si="61">SUM(BY55:BY72)</f>
        <v>0</v>
      </c>
      <c r="BZ54" s="432">
        <f t="shared" si="61"/>
        <v>0</v>
      </c>
      <c r="CA54" s="432">
        <f t="shared" si="61"/>
        <v>0</v>
      </c>
      <c r="CB54" s="432">
        <f t="shared" si="61"/>
        <v>0</v>
      </c>
      <c r="CC54" s="432">
        <f t="shared" si="61"/>
        <v>0</v>
      </c>
      <c r="CD54" s="432">
        <f t="shared" si="61"/>
        <v>0</v>
      </c>
      <c r="CE54" s="432">
        <f t="shared" si="61"/>
        <v>0</v>
      </c>
      <c r="CF54" s="432">
        <f t="shared" si="61"/>
        <v>0</v>
      </c>
      <c r="CG54" s="432">
        <f t="shared" si="61"/>
        <v>0</v>
      </c>
      <c r="CH54" s="432">
        <f t="shared" si="61"/>
        <v>0</v>
      </c>
      <c r="CI54" s="432">
        <f t="shared" si="61"/>
        <v>0</v>
      </c>
      <c r="CJ54" s="432">
        <f t="shared" si="61"/>
        <v>0</v>
      </c>
      <c r="CK54" s="432">
        <f t="shared" si="61"/>
        <v>0</v>
      </c>
      <c r="CL54" s="432">
        <f t="shared" si="61"/>
        <v>0</v>
      </c>
      <c r="CM54" s="432">
        <f t="shared" si="61"/>
        <v>0</v>
      </c>
      <c r="CN54" s="432">
        <f t="shared" si="61"/>
        <v>0</v>
      </c>
      <c r="CO54" s="432">
        <f t="shared" si="61"/>
        <v>0</v>
      </c>
      <c r="CP54" s="432">
        <f t="shared" si="61"/>
        <v>0</v>
      </c>
      <c r="CQ54" s="432">
        <f t="shared" si="61"/>
        <v>0</v>
      </c>
      <c r="CR54" s="432">
        <f t="shared" si="61"/>
        <v>0</v>
      </c>
      <c r="CS54" s="432">
        <f t="shared" si="61"/>
        <v>0</v>
      </c>
      <c r="CT54" s="432">
        <f t="shared" si="61"/>
        <v>0</v>
      </c>
      <c r="CU54" s="432">
        <f t="shared" si="61"/>
        <v>0</v>
      </c>
      <c r="CV54" s="549" t="s">
        <v>98</v>
      </c>
    </row>
    <row r="55" spans="1:100" s="183" customFormat="1" ht="76.5" x14ac:dyDescent="0.2">
      <c r="A55" s="309" t="s">
        <v>155</v>
      </c>
      <c r="B55" s="186" t="s">
        <v>157</v>
      </c>
      <c r="C55" s="311" t="s">
        <v>158</v>
      </c>
      <c r="D55" s="294">
        <v>0</v>
      </c>
      <c r="E55" s="294">
        <v>0</v>
      </c>
      <c r="F55" s="294">
        <v>0</v>
      </c>
      <c r="G55" s="294">
        <v>0</v>
      </c>
      <c r="H55" s="294">
        <v>0</v>
      </c>
      <c r="I55" s="294">
        <v>0</v>
      </c>
      <c r="J55" s="294">
        <v>0</v>
      </c>
      <c r="K55" s="294">
        <v>0</v>
      </c>
      <c r="L55" s="294">
        <v>0</v>
      </c>
      <c r="M55" s="294">
        <v>0</v>
      </c>
      <c r="N55" s="294">
        <v>0</v>
      </c>
      <c r="O55" s="294">
        <v>0</v>
      </c>
      <c r="P55" s="294" t="s">
        <v>754</v>
      </c>
      <c r="Q55" s="294">
        <v>0</v>
      </c>
      <c r="R55" s="294">
        <v>0</v>
      </c>
      <c r="S55" s="294">
        <v>3.64</v>
      </c>
      <c r="T55" s="294">
        <v>0</v>
      </c>
      <c r="U55" s="294">
        <v>0</v>
      </c>
      <c r="V55" s="294" t="s">
        <v>98</v>
      </c>
      <c r="W55" s="294" t="s">
        <v>98</v>
      </c>
      <c r="X55" s="294" t="s">
        <v>98</v>
      </c>
      <c r="Y55" s="294" t="s">
        <v>98</v>
      </c>
      <c r="Z55" s="294" t="s">
        <v>98</v>
      </c>
      <c r="AA55" s="294" t="s">
        <v>98</v>
      </c>
      <c r="AB55" s="294">
        <v>0</v>
      </c>
      <c r="AC55" s="294">
        <v>0</v>
      </c>
      <c r="AD55" s="294">
        <v>0</v>
      </c>
      <c r="AE55" s="294">
        <v>0</v>
      </c>
      <c r="AF55" s="294">
        <v>0</v>
      </c>
      <c r="AG55" s="294">
        <v>0</v>
      </c>
      <c r="AH55" s="294">
        <v>0</v>
      </c>
      <c r="AI55" s="294">
        <v>0</v>
      </c>
      <c r="AJ55" s="294">
        <v>0</v>
      </c>
      <c r="AK55" s="294">
        <v>0</v>
      </c>
      <c r="AL55" s="294">
        <v>0</v>
      </c>
      <c r="AM55" s="294">
        <v>0</v>
      </c>
      <c r="AN55" s="294">
        <v>0</v>
      </c>
      <c r="AO55" s="294">
        <v>0</v>
      </c>
      <c r="AP55" s="294">
        <v>0</v>
      </c>
      <c r="AQ55" s="294">
        <v>0</v>
      </c>
      <c r="AR55" s="294">
        <v>0</v>
      </c>
      <c r="AS55" s="294">
        <v>0</v>
      </c>
      <c r="AT55" s="294">
        <v>0</v>
      </c>
      <c r="AU55" s="294">
        <v>0</v>
      </c>
      <c r="AV55" s="294">
        <v>0</v>
      </c>
      <c r="AW55" s="294">
        <v>0</v>
      </c>
      <c r="AX55" s="294">
        <v>0</v>
      </c>
      <c r="AY55" s="294">
        <v>0</v>
      </c>
      <c r="AZ55" s="280">
        <v>0</v>
      </c>
      <c r="BA55" s="280">
        <v>0</v>
      </c>
      <c r="BB55" s="280">
        <v>0</v>
      </c>
      <c r="BC55" s="280">
        <v>0</v>
      </c>
      <c r="BD55" s="280">
        <v>0</v>
      </c>
      <c r="BE55" s="280">
        <v>0</v>
      </c>
      <c r="BF55" s="294">
        <v>0</v>
      </c>
      <c r="BG55" s="294">
        <v>0</v>
      </c>
      <c r="BH55" s="294">
        <v>0</v>
      </c>
      <c r="BI55" s="294">
        <v>0</v>
      </c>
      <c r="BJ55" s="294">
        <v>0</v>
      </c>
      <c r="BK55" s="294">
        <v>0</v>
      </c>
      <c r="BL55" s="280">
        <v>0</v>
      </c>
      <c r="BM55" s="280">
        <v>0</v>
      </c>
      <c r="BN55" s="280">
        <v>0</v>
      </c>
      <c r="BO55" s="280">
        <v>0</v>
      </c>
      <c r="BP55" s="280">
        <v>0</v>
      </c>
      <c r="BQ55" s="280">
        <v>0</v>
      </c>
      <c r="BR55" s="280">
        <v>0</v>
      </c>
      <c r="BS55" s="280">
        <v>0</v>
      </c>
      <c r="BT55" s="280">
        <v>0</v>
      </c>
      <c r="BU55" s="280">
        <v>0</v>
      </c>
      <c r="BV55" s="280">
        <v>0</v>
      </c>
      <c r="BW55" s="280">
        <v>0</v>
      </c>
      <c r="BX55" s="280">
        <v>0</v>
      </c>
      <c r="BY55" s="280">
        <v>0</v>
      </c>
      <c r="BZ55" s="280">
        <v>0</v>
      </c>
      <c r="CA55" s="280">
        <v>0</v>
      </c>
      <c r="CB55" s="280">
        <v>0</v>
      </c>
      <c r="CC55" s="280">
        <v>0</v>
      </c>
      <c r="CD55" s="280">
        <v>0</v>
      </c>
      <c r="CE55" s="280">
        <v>0</v>
      </c>
      <c r="CF55" s="280">
        <v>0</v>
      </c>
      <c r="CG55" s="280">
        <v>0</v>
      </c>
      <c r="CH55" s="280">
        <v>0</v>
      </c>
      <c r="CI55" s="280">
        <v>0</v>
      </c>
      <c r="CJ55" s="280">
        <v>0</v>
      </c>
      <c r="CK55" s="280">
        <v>0</v>
      </c>
      <c r="CL55" s="280">
        <v>0</v>
      </c>
      <c r="CM55" s="280">
        <v>0</v>
      </c>
      <c r="CN55" s="280">
        <v>0</v>
      </c>
      <c r="CO55" s="280">
        <v>0</v>
      </c>
      <c r="CP55" s="280">
        <v>0</v>
      </c>
      <c r="CQ55" s="280">
        <v>0</v>
      </c>
      <c r="CR55" s="280">
        <v>0</v>
      </c>
      <c r="CS55" s="280">
        <v>0</v>
      </c>
      <c r="CT55" s="280">
        <v>0</v>
      </c>
      <c r="CU55" s="280">
        <v>0</v>
      </c>
      <c r="CV55" s="552" t="s">
        <v>98</v>
      </c>
    </row>
    <row r="56" spans="1:100" s="183" customFormat="1" ht="51" x14ac:dyDescent="0.2">
      <c r="A56" s="309" t="s">
        <v>155</v>
      </c>
      <c r="B56" s="186" t="s">
        <v>159</v>
      </c>
      <c r="C56" s="311" t="s">
        <v>160</v>
      </c>
      <c r="D56" s="294">
        <v>0</v>
      </c>
      <c r="E56" s="294">
        <v>0</v>
      </c>
      <c r="F56" s="294">
        <v>0</v>
      </c>
      <c r="G56" s="294">
        <v>0</v>
      </c>
      <c r="H56" s="294">
        <v>0</v>
      </c>
      <c r="I56" s="294">
        <v>0</v>
      </c>
      <c r="J56" s="294">
        <v>0</v>
      </c>
      <c r="K56" s="294">
        <v>0</v>
      </c>
      <c r="L56" s="294">
        <v>0</v>
      </c>
      <c r="M56" s="294">
        <v>0</v>
      </c>
      <c r="N56" s="294">
        <v>0</v>
      </c>
      <c r="O56" s="294">
        <v>0</v>
      </c>
      <c r="P56" s="294">
        <v>0</v>
      </c>
      <c r="Q56" s="294">
        <v>0</v>
      </c>
      <c r="R56" s="294">
        <v>0</v>
      </c>
      <c r="S56" s="294">
        <v>0</v>
      </c>
      <c r="T56" s="294">
        <v>0</v>
      </c>
      <c r="U56" s="294">
        <v>0</v>
      </c>
      <c r="V56" s="294" t="s">
        <v>98</v>
      </c>
      <c r="W56" s="294" t="s">
        <v>98</v>
      </c>
      <c r="X56" s="294" t="s">
        <v>98</v>
      </c>
      <c r="Y56" s="294" t="s">
        <v>98</v>
      </c>
      <c r="Z56" s="294" t="s">
        <v>98</v>
      </c>
      <c r="AA56" s="294" t="s">
        <v>98</v>
      </c>
      <c r="AB56" s="294">
        <v>0</v>
      </c>
      <c r="AC56" s="294">
        <v>0</v>
      </c>
      <c r="AD56" s="294">
        <v>0</v>
      </c>
      <c r="AE56" s="294">
        <v>0</v>
      </c>
      <c r="AF56" s="294">
        <v>0</v>
      </c>
      <c r="AG56" s="294">
        <v>0</v>
      </c>
      <c r="AH56" s="294">
        <v>0</v>
      </c>
      <c r="AI56" s="294">
        <v>0</v>
      </c>
      <c r="AJ56" s="294">
        <v>0</v>
      </c>
      <c r="AK56" s="294">
        <v>0</v>
      </c>
      <c r="AL56" s="294">
        <v>0</v>
      </c>
      <c r="AM56" s="294">
        <v>0</v>
      </c>
      <c r="AN56" s="294">
        <v>0</v>
      </c>
      <c r="AO56" s="294">
        <v>0</v>
      </c>
      <c r="AP56" s="294">
        <v>0</v>
      </c>
      <c r="AQ56" s="294">
        <v>0</v>
      </c>
      <c r="AR56" s="294">
        <v>0</v>
      </c>
      <c r="AS56" s="294">
        <v>0</v>
      </c>
      <c r="AT56" s="294">
        <v>0</v>
      </c>
      <c r="AU56" s="294">
        <v>0</v>
      </c>
      <c r="AV56" s="294">
        <v>0</v>
      </c>
      <c r="AW56" s="294">
        <v>0</v>
      </c>
      <c r="AX56" s="294">
        <v>0</v>
      </c>
      <c r="AY56" s="294">
        <v>0</v>
      </c>
      <c r="AZ56" s="280" t="s">
        <v>754</v>
      </c>
      <c r="BA56" s="280">
        <v>0</v>
      </c>
      <c r="BB56" s="280">
        <v>0</v>
      </c>
      <c r="BC56" s="280">
        <v>1.4</v>
      </c>
      <c r="BD56" s="280">
        <v>0</v>
      </c>
      <c r="BE56" s="280">
        <v>0</v>
      </c>
      <c r="BF56" s="294">
        <v>0</v>
      </c>
      <c r="BG56" s="294">
        <v>0</v>
      </c>
      <c r="BH56" s="294">
        <v>0</v>
      </c>
      <c r="BI56" s="294">
        <v>0</v>
      </c>
      <c r="BJ56" s="294">
        <v>0</v>
      </c>
      <c r="BK56" s="294">
        <v>0</v>
      </c>
      <c r="BL56" s="280">
        <v>0</v>
      </c>
      <c r="BM56" s="280">
        <v>0</v>
      </c>
      <c r="BN56" s="280">
        <v>0</v>
      </c>
      <c r="BO56" s="280">
        <v>0</v>
      </c>
      <c r="BP56" s="280">
        <v>0</v>
      </c>
      <c r="BQ56" s="280">
        <v>0</v>
      </c>
      <c r="BR56" s="280">
        <v>0</v>
      </c>
      <c r="BS56" s="280">
        <v>0</v>
      </c>
      <c r="BT56" s="280">
        <v>0</v>
      </c>
      <c r="BU56" s="280">
        <v>0</v>
      </c>
      <c r="BV56" s="280">
        <v>0</v>
      </c>
      <c r="BW56" s="280">
        <v>0</v>
      </c>
      <c r="BX56" s="280">
        <v>0</v>
      </c>
      <c r="BY56" s="280">
        <v>0</v>
      </c>
      <c r="BZ56" s="280">
        <v>0</v>
      </c>
      <c r="CA56" s="280">
        <v>0</v>
      </c>
      <c r="CB56" s="280">
        <v>0</v>
      </c>
      <c r="CC56" s="280">
        <v>0</v>
      </c>
      <c r="CD56" s="280">
        <v>0</v>
      </c>
      <c r="CE56" s="280">
        <v>0</v>
      </c>
      <c r="CF56" s="280">
        <v>0</v>
      </c>
      <c r="CG56" s="280">
        <v>0</v>
      </c>
      <c r="CH56" s="280">
        <v>0</v>
      </c>
      <c r="CI56" s="280">
        <v>0</v>
      </c>
      <c r="CJ56" s="280">
        <v>0</v>
      </c>
      <c r="CK56" s="280">
        <v>0</v>
      </c>
      <c r="CL56" s="280">
        <v>0</v>
      </c>
      <c r="CM56" s="280">
        <v>0</v>
      </c>
      <c r="CN56" s="280">
        <v>0</v>
      </c>
      <c r="CO56" s="280">
        <v>0</v>
      </c>
      <c r="CP56" s="280">
        <v>0</v>
      </c>
      <c r="CQ56" s="280">
        <v>0</v>
      </c>
      <c r="CR56" s="280">
        <v>0</v>
      </c>
      <c r="CS56" s="280">
        <v>0</v>
      </c>
      <c r="CT56" s="280">
        <v>0</v>
      </c>
      <c r="CU56" s="280">
        <v>0</v>
      </c>
      <c r="CV56" s="552" t="s">
        <v>98</v>
      </c>
    </row>
    <row r="57" spans="1:100" s="183" customFormat="1" ht="76.5" x14ac:dyDescent="0.2">
      <c r="A57" s="309" t="s">
        <v>155</v>
      </c>
      <c r="B57" s="186" t="s">
        <v>161</v>
      </c>
      <c r="C57" s="311" t="s">
        <v>162</v>
      </c>
      <c r="D57" s="294">
        <v>0</v>
      </c>
      <c r="E57" s="294">
        <v>0</v>
      </c>
      <c r="F57" s="294">
        <v>0</v>
      </c>
      <c r="G57" s="294">
        <v>0</v>
      </c>
      <c r="H57" s="294">
        <v>0</v>
      </c>
      <c r="I57" s="294">
        <v>0</v>
      </c>
      <c r="J57" s="294">
        <v>0</v>
      </c>
      <c r="K57" s="294">
        <v>0</v>
      </c>
      <c r="L57" s="294">
        <v>0</v>
      </c>
      <c r="M57" s="294">
        <v>0</v>
      </c>
      <c r="N57" s="294">
        <v>0</v>
      </c>
      <c r="O57" s="294">
        <v>0</v>
      </c>
      <c r="P57" s="294">
        <v>0</v>
      </c>
      <c r="Q57" s="294">
        <v>0</v>
      </c>
      <c r="R57" s="294">
        <v>0</v>
      </c>
      <c r="S57" s="294">
        <v>0</v>
      </c>
      <c r="T57" s="294">
        <v>0</v>
      </c>
      <c r="U57" s="294">
        <v>0</v>
      </c>
      <c r="V57" s="294" t="s">
        <v>98</v>
      </c>
      <c r="W57" s="294" t="s">
        <v>98</v>
      </c>
      <c r="X57" s="294" t="s">
        <v>98</v>
      </c>
      <c r="Y57" s="294" t="s">
        <v>98</v>
      </c>
      <c r="Z57" s="294" t="s">
        <v>98</v>
      </c>
      <c r="AA57" s="294" t="s">
        <v>98</v>
      </c>
      <c r="AB57" s="294">
        <v>0</v>
      </c>
      <c r="AC57" s="294">
        <v>0</v>
      </c>
      <c r="AD57" s="294">
        <v>0</v>
      </c>
      <c r="AE57" s="294">
        <v>0</v>
      </c>
      <c r="AF57" s="294">
        <v>0</v>
      </c>
      <c r="AG57" s="294">
        <v>0</v>
      </c>
      <c r="AH57" s="294">
        <v>0</v>
      </c>
      <c r="AI57" s="294">
        <v>0</v>
      </c>
      <c r="AJ57" s="294">
        <v>0</v>
      </c>
      <c r="AK57" s="294">
        <v>0</v>
      </c>
      <c r="AL57" s="294">
        <v>0</v>
      </c>
      <c r="AM57" s="294">
        <v>0</v>
      </c>
      <c r="AN57" s="294" t="s">
        <v>754</v>
      </c>
      <c r="AO57" s="294">
        <v>0</v>
      </c>
      <c r="AP57" s="294">
        <v>0</v>
      </c>
      <c r="AQ57" s="294">
        <v>2.95</v>
      </c>
      <c r="AR57" s="294">
        <v>0</v>
      </c>
      <c r="AS57" s="294">
        <v>0</v>
      </c>
      <c r="AT57" s="294">
        <v>0</v>
      </c>
      <c r="AU57" s="294">
        <v>0</v>
      </c>
      <c r="AV57" s="294">
        <v>0</v>
      </c>
      <c r="AW57" s="294">
        <v>0</v>
      </c>
      <c r="AX57" s="294">
        <v>0</v>
      </c>
      <c r="AY57" s="294">
        <v>0</v>
      </c>
      <c r="AZ57" s="280">
        <v>0</v>
      </c>
      <c r="BA57" s="280">
        <v>0</v>
      </c>
      <c r="BB57" s="280">
        <v>0</v>
      </c>
      <c r="BC57" s="280">
        <v>0</v>
      </c>
      <c r="BD57" s="280">
        <v>0</v>
      </c>
      <c r="BE57" s="280">
        <v>0</v>
      </c>
      <c r="BF57" s="294">
        <v>0</v>
      </c>
      <c r="BG57" s="294">
        <v>0</v>
      </c>
      <c r="BH57" s="294">
        <v>0</v>
      </c>
      <c r="BI57" s="294">
        <v>0</v>
      </c>
      <c r="BJ57" s="294">
        <v>0</v>
      </c>
      <c r="BK57" s="294">
        <v>0</v>
      </c>
      <c r="BL57" s="280">
        <v>0</v>
      </c>
      <c r="BM57" s="280">
        <v>0</v>
      </c>
      <c r="BN57" s="280">
        <v>0</v>
      </c>
      <c r="BO57" s="280">
        <v>0</v>
      </c>
      <c r="BP57" s="280">
        <v>0</v>
      </c>
      <c r="BQ57" s="280">
        <v>0</v>
      </c>
      <c r="BR57" s="280">
        <v>0</v>
      </c>
      <c r="BS57" s="280">
        <v>0</v>
      </c>
      <c r="BT57" s="280">
        <v>0</v>
      </c>
      <c r="BU57" s="280">
        <v>0</v>
      </c>
      <c r="BV57" s="280">
        <v>0</v>
      </c>
      <c r="BW57" s="280">
        <v>0</v>
      </c>
      <c r="BX57" s="280">
        <v>0</v>
      </c>
      <c r="BY57" s="280">
        <v>0</v>
      </c>
      <c r="BZ57" s="280">
        <v>0</v>
      </c>
      <c r="CA57" s="280">
        <v>0</v>
      </c>
      <c r="CB57" s="280">
        <v>0</v>
      </c>
      <c r="CC57" s="280">
        <v>0</v>
      </c>
      <c r="CD57" s="280">
        <v>0</v>
      </c>
      <c r="CE57" s="280">
        <v>0</v>
      </c>
      <c r="CF57" s="280">
        <v>0</v>
      </c>
      <c r="CG57" s="280">
        <v>0</v>
      </c>
      <c r="CH57" s="280">
        <v>0</v>
      </c>
      <c r="CI57" s="280">
        <v>0</v>
      </c>
      <c r="CJ57" s="280">
        <v>0</v>
      </c>
      <c r="CK57" s="280">
        <v>0</v>
      </c>
      <c r="CL57" s="280">
        <v>0</v>
      </c>
      <c r="CM57" s="280">
        <v>0</v>
      </c>
      <c r="CN57" s="280">
        <v>0</v>
      </c>
      <c r="CO57" s="280">
        <v>0</v>
      </c>
      <c r="CP57" s="280">
        <v>0</v>
      </c>
      <c r="CQ57" s="280">
        <v>0</v>
      </c>
      <c r="CR57" s="280">
        <v>0</v>
      </c>
      <c r="CS57" s="280">
        <v>0</v>
      </c>
      <c r="CT57" s="280">
        <v>0</v>
      </c>
      <c r="CU57" s="280">
        <v>0</v>
      </c>
      <c r="CV57" s="552" t="s">
        <v>98</v>
      </c>
    </row>
    <row r="58" spans="1:100" s="183" customFormat="1" ht="63.75" hidden="1" x14ac:dyDescent="0.2">
      <c r="A58" s="309" t="s">
        <v>155</v>
      </c>
      <c r="B58" s="186" t="s">
        <v>163</v>
      </c>
      <c r="C58" s="311" t="s">
        <v>164</v>
      </c>
      <c r="D58" s="294"/>
      <c r="E58" s="294"/>
      <c r="F58" s="294"/>
      <c r="G58" s="294"/>
      <c r="H58" s="294"/>
      <c r="I58" s="294"/>
      <c r="J58" s="294"/>
      <c r="K58" s="294"/>
      <c r="L58" s="294"/>
      <c r="M58" s="294"/>
      <c r="N58" s="294"/>
      <c r="O58" s="294"/>
      <c r="P58" s="294"/>
      <c r="Q58" s="294"/>
      <c r="R58" s="294"/>
      <c r="S58" s="294"/>
      <c r="T58" s="294"/>
      <c r="U58" s="294"/>
      <c r="V58" s="294"/>
      <c r="W58" s="294"/>
      <c r="X58" s="294"/>
      <c r="Y58" s="294"/>
      <c r="Z58" s="294"/>
      <c r="AA58" s="294"/>
      <c r="AB58" s="294"/>
      <c r="AC58" s="294"/>
      <c r="AD58" s="294"/>
      <c r="AE58" s="294"/>
      <c r="AF58" s="294"/>
      <c r="AG58" s="294"/>
      <c r="AH58" s="294"/>
      <c r="AI58" s="294"/>
      <c r="AJ58" s="294"/>
      <c r="AK58" s="294"/>
      <c r="AL58" s="294"/>
      <c r="AM58" s="294"/>
      <c r="AN58" s="280"/>
      <c r="AO58" s="280"/>
      <c r="AP58" s="280"/>
      <c r="AQ58" s="280"/>
      <c r="AR58" s="280"/>
      <c r="AS58" s="280"/>
      <c r="AT58" s="294"/>
      <c r="AU58" s="294"/>
      <c r="AV58" s="294"/>
      <c r="AW58" s="294"/>
      <c r="AX58" s="294"/>
      <c r="AY58" s="294"/>
      <c r="AZ58" s="280"/>
      <c r="BA58" s="280"/>
      <c r="BB58" s="280"/>
      <c r="BC58" s="280"/>
      <c r="BD58" s="280"/>
      <c r="BE58" s="280"/>
      <c r="BF58" s="294"/>
      <c r="BG58" s="294"/>
      <c r="BH58" s="294"/>
      <c r="BI58" s="294"/>
      <c r="BJ58" s="294"/>
      <c r="BK58" s="294"/>
      <c r="BL58" s="280"/>
      <c r="BM58" s="280"/>
      <c r="BN58" s="280"/>
      <c r="BO58" s="280"/>
      <c r="BP58" s="280"/>
      <c r="BQ58" s="280"/>
      <c r="BR58" s="280"/>
      <c r="BS58" s="280"/>
      <c r="BT58" s="280"/>
      <c r="BU58" s="280"/>
      <c r="BV58" s="280"/>
      <c r="BW58" s="280"/>
      <c r="BX58" s="280"/>
      <c r="BY58" s="280"/>
      <c r="BZ58" s="280"/>
      <c r="CA58" s="280"/>
      <c r="CB58" s="280"/>
      <c r="CC58" s="280"/>
      <c r="CD58" s="280"/>
      <c r="CE58" s="280"/>
      <c r="CF58" s="280"/>
      <c r="CG58" s="280"/>
      <c r="CH58" s="280"/>
      <c r="CI58" s="280"/>
      <c r="CJ58" s="280"/>
      <c r="CK58" s="280"/>
      <c r="CL58" s="280"/>
      <c r="CM58" s="280"/>
      <c r="CN58" s="280"/>
      <c r="CO58" s="280"/>
      <c r="CP58" s="280"/>
      <c r="CQ58" s="280"/>
      <c r="CR58" s="280"/>
      <c r="CS58" s="280"/>
      <c r="CT58" s="280"/>
      <c r="CU58" s="280"/>
      <c r="CV58" s="552"/>
    </row>
    <row r="59" spans="1:100" s="183" customFormat="1" ht="101.25" hidden="1" customHeight="1" x14ac:dyDescent="0.2">
      <c r="A59" s="309" t="s">
        <v>155</v>
      </c>
      <c r="B59" s="186" t="s">
        <v>165</v>
      </c>
      <c r="C59" s="311" t="s">
        <v>166</v>
      </c>
      <c r="D59" s="294"/>
      <c r="E59" s="294"/>
      <c r="F59" s="294"/>
      <c r="G59" s="294"/>
      <c r="H59" s="294"/>
      <c r="I59" s="294"/>
      <c r="J59" s="294"/>
      <c r="K59" s="294"/>
      <c r="L59" s="294"/>
      <c r="M59" s="294"/>
      <c r="N59" s="294"/>
      <c r="O59" s="294"/>
      <c r="P59" s="294"/>
      <c r="Q59" s="294"/>
      <c r="R59" s="294"/>
      <c r="S59" s="294"/>
      <c r="T59" s="294"/>
      <c r="U59" s="294"/>
      <c r="V59" s="294"/>
      <c r="W59" s="294"/>
      <c r="X59" s="294"/>
      <c r="Y59" s="294"/>
      <c r="Z59" s="294"/>
      <c r="AA59" s="294"/>
      <c r="AB59" s="294"/>
      <c r="AC59" s="294"/>
      <c r="AD59" s="294"/>
      <c r="AE59" s="294"/>
      <c r="AF59" s="294"/>
      <c r="AG59" s="294"/>
      <c r="AH59" s="294"/>
      <c r="AI59" s="294"/>
      <c r="AJ59" s="294"/>
      <c r="AK59" s="294"/>
      <c r="AL59" s="294"/>
      <c r="AM59" s="294"/>
      <c r="AN59" s="280"/>
      <c r="AO59" s="280"/>
      <c r="AP59" s="280"/>
      <c r="AQ59" s="280"/>
      <c r="AR59" s="280"/>
      <c r="AS59" s="280"/>
      <c r="AT59" s="294"/>
      <c r="AU59" s="294"/>
      <c r="AV59" s="294"/>
      <c r="AW59" s="294"/>
      <c r="AX59" s="294"/>
      <c r="AY59" s="294"/>
      <c r="AZ59" s="280"/>
      <c r="BA59" s="280"/>
      <c r="BB59" s="280"/>
      <c r="BC59" s="280"/>
      <c r="BD59" s="280"/>
      <c r="BE59" s="280"/>
      <c r="BF59" s="294"/>
      <c r="BG59" s="294"/>
      <c r="BH59" s="294"/>
      <c r="BI59" s="294"/>
      <c r="BJ59" s="294"/>
      <c r="BK59" s="294"/>
      <c r="BL59" s="280"/>
      <c r="BM59" s="280"/>
      <c r="BN59" s="280"/>
      <c r="BO59" s="280"/>
      <c r="BP59" s="280"/>
      <c r="BQ59" s="280"/>
      <c r="BR59" s="280"/>
      <c r="BS59" s="280"/>
      <c r="BT59" s="280"/>
      <c r="BU59" s="280"/>
      <c r="BV59" s="280"/>
      <c r="BW59" s="280"/>
      <c r="BX59" s="280"/>
      <c r="BY59" s="280"/>
      <c r="BZ59" s="280"/>
      <c r="CA59" s="280"/>
      <c r="CB59" s="280"/>
      <c r="CC59" s="280"/>
      <c r="CD59" s="280"/>
      <c r="CE59" s="280"/>
      <c r="CF59" s="280"/>
      <c r="CG59" s="280"/>
      <c r="CH59" s="280"/>
      <c r="CI59" s="280"/>
      <c r="CJ59" s="280"/>
      <c r="CK59" s="280"/>
      <c r="CL59" s="280"/>
      <c r="CM59" s="280"/>
      <c r="CN59" s="280"/>
      <c r="CO59" s="280"/>
      <c r="CP59" s="280"/>
      <c r="CQ59" s="280"/>
      <c r="CR59" s="280"/>
      <c r="CS59" s="280"/>
      <c r="CT59" s="280"/>
      <c r="CU59" s="280"/>
      <c r="CV59" s="552"/>
    </row>
    <row r="60" spans="1:100" s="183" customFormat="1" ht="81.75" customHeight="1" x14ac:dyDescent="0.2">
      <c r="A60" s="309" t="s">
        <v>155</v>
      </c>
      <c r="B60" s="186" t="s">
        <v>167</v>
      </c>
      <c r="C60" s="311" t="s">
        <v>168</v>
      </c>
      <c r="D60" s="294">
        <v>0</v>
      </c>
      <c r="E60" s="294">
        <v>0</v>
      </c>
      <c r="F60" s="294">
        <v>0</v>
      </c>
      <c r="G60" s="294">
        <v>0</v>
      </c>
      <c r="H60" s="294">
        <v>0</v>
      </c>
      <c r="I60" s="294">
        <v>0</v>
      </c>
      <c r="J60" s="294">
        <v>0</v>
      </c>
      <c r="K60" s="294">
        <v>0</v>
      </c>
      <c r="L60" s="294">
        <v>0</v>
      </c>
      <c r="M60" s="294">
        <v>0</v>
      </c>
      <c r="N60" s="294">
        <v>0</v>
      </c>
      <c r="O60" s="294">
        <v>0</v>
      </c>
      <c r="P60" s="294">
        <v>0</v>
      </c>
      <c r="Q60" s="294">
        <v>0</v>
      </c>
      <c r="R60" s="294">
        <v>0</v>
      </c>
      <c r="S60" s="294">
        <v>0</v>
      </c>
      <c r="T60" s="294">
        <v>0</v>
      </c>
      <c r="U60" s="294">
        <v>0</v>
      </c>
      <c r="V60" s="294" t="s">
        <v>98</v>
      </c>
      <c r="W60" s="294" t="s">
        <v>98</v>
      </c>
      <c r="X60" s="294" t="s">
        <v>98</v>
      </c>
      <c r="Y60" s="294" t="s">
        <v>98</v>
      </c>
      <c r="Z60" s="294" t="s">
        <v>98</v>
      </c>
      <c r="AA60" s="294" t="s">
        <v>98</v>
      </c>
      <c r="AB60" s="294" t="s">
        <v>754</v>
      </c>
      <c r="AC60" s="294">
        <v>0</v>
      </c>
      <c r="AD60" s="294">
        <v>0</v>
      </c>
      <c r="AE60" s="294">
        <v>2.9</v>
      </c>
      <c r="AF60" s="294">
        <v>0</v>
      </c>
      <c r="AG60" s="294">
        <v>0</v>
      </c>
      <c r="AH60" s="294">
        <v>0</v>
      </c>
      <c r="AI60" s="294">
        <v>0</v>
      </c>
      <c r="AJ60" s="294">
        <v>0</v>
      </c>
      <c r="AK60" s="294">
        <v>0</v>
      </c>
      <c r="AL60" s="294">
        <v>0</v>
      </c>
      <c r="AM60" s="294">
        <v>0</v>
      </c>
      <c r="AN60" s="280">
        <v>0</v>
      </c>
      <c r="AO60" s="280">
        <v>0</v>
      </c>
      <c r="AP60" s="280">
        <v>0</v>
      </c>
      <c r="AQ60" s="280">
        <v>0</v>
      </c>
      <c r="AR60" s="280">
        <v>0</v>
      </c>
      <c r="AS60" s="280">
        <v>0</v>
      </c>
      <c r="AT60" s="294">
        <v>0</v>
      </c>
      <c r="AU60" s="294">
        <v>0</v>
      </c>
      <c r="AV60" s="294">
        <v>0</v>
      </c>
      <c r="AW60" s="294">
        <v>0</v>
      </c>
      <c r="AX60" s="294">
        <v>0</v>
      </c>
      <c r="AY60" s="294">
        <v>0</v>
      </c>
      <c r="AZ60" s="280">
        <v>0</v>
      </c>
      <c r="BA60" s="280">
        <v>0</v>
      </c>
      <c r="BB60" s="280">
        <v>0</v>
      </c>
      <c r="BC60" s="280">
        <v>0</v>
      </c>
      <c r="BD60" s="280">
        <v>0</v>
      </c>
      <c r="BE60" s="280">
        <v>0</v>
      </c>
      <c r="BF60" s="294">
        <v>0</v>
      </c>
      <c r="BG60" s="294">
        <v>0</v>
      </c>
      <c r="BH60" s="294">
        <v>0</v>
      </c>
      <c r="BI60" s="294">
        <v>0</v>
      </c>
      <c r="BJ60" s="294">
        <v>0</v>
      </c>
      <c r="BK60" s="294">
        <v>0</v>
      </c>
      <c r="BL60" s="280">
        <v>0</v>
      </c>
      <c r="BM60" s="280">
        <v>0</v>
      </c>
      <c r="BN60" s="280">
        <v>0</v>
      </c>
      <c r="BO60" s="280">
        <v>0</v>
      </c>
      <c r="BP60" s="280">
        <v>0</v>
      </c>
      <c r="BQ60" s="280">
        <v>0</v>
      </c>
      <c r="BR60" s="280">
        <v>0</v>
      </c>
      <c r="BS60" s="280">
        <v>0</v>
      </c>
      <c r="BT60" s="280">
        <v>0</v>
      </c>
      <c r="BU60" s="280">
        <v>0</v>
      </c>
      <c r="BV60" s="280">
        <v>0</v>
      </c>
      <c r="BW60" s="280">
        <v>0</v>
      </c>
      <c r="BX60" s="280">
        <v>0</v>
      </c>
      <c r="BY60" s="280">
        <v>0</v>
      </c>
      <c r="BZ60" s="280">
        <v>0</v>
      </c>
      <c r="CA60" s="280">
        <v>0</v>
      </c>
      <c r="CB60" s="280">
        <v>0</v>
      </c>
      <c r="CC60" s="280">
        <v>0</v>
      </c>
      <c r="CD60" s="280">
        <v>0</v>
      </c>
      <c r="CE60" s="280">
        <v>0</v>
      </c>
      <c r="CF60" s="280">
        <v>0</v>
      </c>
      <c r="CG60" s="280">
        <v>0</v>
      </c>
      <c r="CH60" s="280">
        <v>0</v>
      </c>
      <c r="CI60" s="280">
        <v>0</v>
      </c>
      <c r="CJ60" s="280">
        <v>0</v>
      </c>
      <c r="CK60" s="280">
        <v>0</v>
      </c>
      <c r="CL60" s="280">
        <v>0</v>
      </c>
      <c r="CM60" s="280">
        <v>0</v>
      </c>
      <c r="CN60" s="280">
        <v>0</v>
      </c>
      <c r="CO60" s="280">
        <v>0</v>
      </c>
      <c r="CP60" s="280">
        <v>0</v>
      </c>
      <c r="CQ60" s="280">
        <v>0</v>
      </c>
      <c r="CR60" s="280">
        <v>0</v>
      </c>
      <c r="CS60" s="280">
        <v>0</v>
      </c>
      <c r="CT60" s="280">
        <v>0</v>
      </c>
      <c r="CU60" s="280">
        <v>0</v>
      </c>
      <c r="CV60" s="552" t="s">
        <v>98</v>
      </c>
    </row>
    <row r="61" spans="1:100" s="183" customFormat="1" ht="51" x14ac:dyDescent="0.2">
      <c r="A61" s="309" t="s">
        <v>155</v>
      </c>
      <c r="B61" s="186" t="s">
        <v>169</v>
      </c>
      <c r="C61" s="311" t="s">
        <v>170</v>
      </c>
      <c r="D61" s="294">
        <v>0</v>
      </c>
      <c r="E61" s="294">
        <v>0</v>
      </c>
      <c r="F61" s="294">
        <v>0</v>
      </c>
      <c r="G61" s="294">
        <v>0</v>
      </c>
      <c r="H61" s="294">
        <v>0</v>
      </c>
      <c r="I61" s="294">
        <v>0</v>
      </c>
      <c r="J61" s="294">
        <v>0</v>
      </c>
      <c r="K61" s="294">
        <v>0</v>
      </c>
      <c r="L61" s="294">
        <v>0</v>
      </c>
      <c r="M61" s="294">
        <v>0</v>
      </c>
      <c r="N61" s="294">
        <v>0</v>
      </c>
      <c r="O61" s="294">
        <v>0</v>
      </c>
      <c r="P61" s="294" t="s">
        <v>754</v>
      </c>
      <c r="Q61" s="294">
        <v>0</v>
      </c>
      <c r="R61" s="294">
        <v>0</v>
      </c>
      <c r="S61" s="294">
        <v>1</v>
      </c>
      <c r="T61" s="294">
        <v>0</v>
      </c>
      <c r="U61" s="294">
        <v>0</v>
      </c>
      <c r="V61" s="294" t="s">
        <v>98</v>
      </c>
      <c r="W61" s="294" t="s">
        <v>98</v>
      </c>
      <c r="X61" s="294" t="s">
        <v>98</v>
      </c>
      <c r="Y61" s="294" t="s">
        <v>98</v>
      </c>
      <c r="Z61" s="294" t="s">
        <v>98</v>
      </c>
      <c r="AA61" s="294" t="s">
        <v>98</v>
      </c>
      <c r="AB61" s="294">
        <v>0</v>
      </c>
      <c r="AC61" s="294">
        <v>0</v>
      </c>
      <c r="AD61" s="294">
        <v>0</v>
      </c>
      <c r="AE61" s="294">
        <v>0</v>
      </c>
      <c r="AF61" s="294">
        <v>0</v>
      </c>
      <c r="AG61" s="294">
        <v>0</v>
      </c>
      <c r="AH61" s="294">
        <v>0</v>
      </c>
      <c r="AI61" s="294">
        <v>0</v>
      </c>
      <c r="AJ61" s="294">
        <v>0</v>
      </c>
      <c r="AK61" s="294">
        <v>0</v>
      </c>
      <c r="AL61" s="294">
        <v>0</v>
      </c>
      <c r="AM61" s="294">
        <v>0</v>
      </c>
      <c r="AN61" s="280">
        <v>0</v>
      </c>
      <c r="AO61" s="280">
        <v>0</v>
      </c>
      <c r="AP61" s="280">
        <v>0</v>
      </c>
      <c r="AQ61" s="280">
        <v>0</v>
      </c>
      <c r="AR61" s="280">
        <v>0</v>
      </c>
      <c r="AS61" s="280">
        <v>0</v>
      </c>
      <c r="AT61" s="294">
        <v>0</v>
      </c>
      <c r="AU61" s="294">
        <v>0</v>
      </c>
      <c r="AV61" s="294">
        <v>0</v>
      </c>
      <c r="AW61" s="294">
        <v>0</v>
      </c>
      <c r="AX61" s="294">
        <v>0</v>
      </c>
      <c r="AY61" s="294">
        <v>0</v>
      </c>
      <c r="AZ61" s="280">
        <v>0</v>
      </c>
      <c r="BA61" s="280">
        <v>0</v>
      </c>
      <c r="BB61" s="280">
        <v>0</v>
      </c>
      <c r="BC61" s="280">
        <v>0</v>
      </c>
      <c r="BD61" s="280">
        <v>0</v>
      </c>
      <c r="BE61" s="280">
        <v>0</v>
      </c>
      <c r="BF61" s="294">
        <v>0</v>
      </c>
      <c r="BG61" s="294">
        <v>0</v>
      </c>
      <c r="BH61" s="294">
        <v>0</v>
      </c>
      <c r="BI61" s="294">
        <v>0</v>
      </c>
      <c r="BJ61" s="294">
        <v>0</v>
      </c>
      <c r="BK61" s="294">
        <v>0</v>
      </c>
      <c r="BL61" s="280">
        <v>0</v>
      </c>
      <c r="BM61" s="280">
        <v>0</v>
      </c>
      <c r="BN61" s="280">
        <v>0</v>
      </c>
      <c r="BO61" s="280">
        <v>0</v>
      </c>
      <c r="BP61" s="280">
        <v>0</v>
      </c>
      <c r="BQ61" s="280">
        <v>0</v>
      </c>
      <c r="BR61" s="280">
        <v>0</v>
      </c>
      <c r="BS61" s="280">
        <v>0</v>
      </c>
      <c r="BT61" s="280">
        <v>0</v>
      </c>
      <c r="BU61" s="280">
        <v>0</v>
      </c>
      <c r="BV61" s="280">
        <v>0</v>
      </c>
      <c r="BW61" s="280">
        <v>0</v>
      </c>
      <c r="BX61" s="280">
        <v>0</v>
      </c>
      <c r="BY61" s="280">
        <v>0</v>
      </c>
      <c r="BZ61" s="280">
        <v>0</v>
      </c>
      <c r="CA61" s="280">
        <v>0</v>
      </c>
      <c r="CB61" s="280">
        <v>0</v>
      </c>
      <c r="CC61" s="280">
        <v>0</v>
      </c>
      <c r="CD61" s="280">
        <v>0</v>
      </c>
      <c r="CE61" s="280">
        <v>0</v>
      </c>
      <c r="CF61" s="280">
        <v>0</v>
      </c>
      <c r="CG61" s="280">
        <v>0</v>
      </c>
      <c r="CH61" s="280">
        <v>0</v>
      </c>
      <c r="CI61" s="280">
        <v>0</v>
      </c>
      <c r="CJ61" s="280">
        <v>0</v>
      </c>
      <c r="CK61" s="280">
        <v>0</v>
      </c>
      <c r="CL61" s="280">
        <v>0</v>
      </c>
      <c r="CM61" s="280">
        <v>0</v>
      </c>
      <c r="CN61" s="280">
        <v>0</v>
      </c>
      <c r="CO61" s="280">
        <v>0</v>
      </c>
      <c r="CP61" s="280">
        <v>0</v>
      </c>
      <c r="CQ61" s="280">
        <v>0</v>
      </c>
      <c r="CR61" s="280">
        <v>0</v>
      </c>
      <c r="CS61" s="280">
        <v>0</v>
      </c>
      <c r="CT61" s="280">
        <v>0</v>
      </c>
      <c r="CU61" s="280">
        <v>0</v>
      </c>
      <c r="CV61" s="552" t="s">
        <v>98</v>
      </c>
    </row>
    <row r="62" spans="1:100" s="183" customFormat="1" ht="63.75" x14ac:dyDescent="0.2">
      <c r="A62" s="309" t="s">
        <v>155</v>
      </c>
      <c r="B62" s="186" t="s">
        <v>171</v>
      </c>
      <c r="C62" s="311" t="s">
        <v>172</v>
      </c>
      <c r="D62" s="294">
        <v>0</v>
      </c>
      <c r="E62" s="294">
        <v>0</v>
      </c>
      <c r="F62" s="294">
        <v>0</v>
      </c>
      <c r="G62" s="294">
        <v>0</v>
      </c>
      <c r="H62" s="294">
        <v>0</v>
      </c>
      <c r="I62" s="294">
        <v>0</v>
      </c>
      <c r="J62" s="294">
        <v>0</v>
      </c>
      <c r="K62" s="294">
        <v>0</v>
      </c>
      <c r="L62" s="294">
        <v>0</v>
      </c>
      <c r="M62" s="294">
        <v>0</v>
      </c>
      <c r="N62" s="294">
        <v>0</v>
      </c>
      <c r="O62" s="294">
        <v>0</v>
      </c>
      <c r="P62" s="294">
        <v>0</v>
      </c>
      <c r="Q62" s="294">
        <v>0</v>
      </c>
      <c r="R62" s="294">
        <v>0</v>
      </c>
      <c r="S62" s="294">
        <v>0</v>
      </c>
      <c r="T62" s="294">
        <v>0</v>
      </c>
      <c r="U62" s="294">
        <v>0</v>
      </c>
      <c r="V62" s="294" t="s">
        <v>98</v>
      </c>
      <c r="W62" s="294" t="s">
        <v>98</v>
      </c>
      <c r="X62" s="294" t="s">
        <v>98</v>
      </c>
      <c r="Y62" s="294" t="s">
        <v>98</v>
      </c>
      <c r="Z62" s="294" t="s">
        <v>98</v>
      </c>
      <c r="AA62" s="294" t="s">
        <v>98</v>
      </c>
      <c r="AB62" s="294">
        <v>0</v>
      </c>
      <c r="AC62" s="294">
        <v>0</v>
      </c>
      <c r="AD62" s="294">
        <v>0</v>
      </c>
      <c r="AE62" s="294">
        <v>0</v>
      </c>
      <c r="AF62" s="294">
        <v>0</v>
      </c>
      <c r="AG62" s="294">
        <v>0</v>
      </c>
      <c r="AH62" s="294">
        <v>0</v>
      </c>
      <c r="AI62" s="294">
        <v>0</v>
      </c>
      <c r="AJ62" s="294">
        <v>0</v>
      </c>
      <c r="AK62" s="294">
        <v>0</v>
      </c>
      <c r="AL62" s="294">
        <v>0</v>
      </c>
      <c r="AM62" s="294">
        <v>0</v>
      </c>
      <c r="AN62" s="280">
        <v>0</v>
      </c>
      <c r="AO62" s="280">
        <v>0</v>
      </c>
      <c r="AP62" s="280">
        <v>0</v>
      </c>
      <c r="AQ62" s="280">
        <v>0</v>
      </c>
      <c r="AR62" s="280">
        <v>0</v>
      </c>
      <c r="AS62" s="280">
        <v>0</v>
      </c>
      <c r="AT62" s="294">
        <v>0</v>
      </c>
      <c r="AU62" s="294">
        <v>0</v>
      </c>
      <c r="AV62" s="294">
        <v>0</v>
      </c>
      <c r="AW62" s="294">
        <v>0</v>
      </c>
      <c r="AX62" s="294">
        <v>0</v>
      </c>
      <c r="AY62" s="294">
        <v>0</v>
      </c>
      <c r="AZ62" s="280" t="s">
        <v>754</v>
      </c>
      <c r="BA62" s="280">
        <v>0</v>
      </c>
      <c r="BB62" s="280">
        <v>0</v>
      </c>
      <c r="BC62" s="280">
        <v>4.2</v>
      </c>
      <c r="BD62" s="280">
        <v>0</v>
      </c>
      <c r="BE62" s="280">
        <v>0</v>
      </c>
      <c r="BF62" s="294">
        <v>0</v>
      </c>
      <c r="BG62" s="294">
        <v>0</v>
      </c>
      <c r="BH62" s="294">
        <v>0</v>
      </c>
      <c r="BI62" s="294">
        <v>0</v>
      </c>
      <c r="BJ62" s="294">
        <v>0</v>
      </c>
      <c r="BK62" s="294">
        <v>0</v>
      </c>
      <c r="BL62" s="280">
        <v>0</v>
      </c>
      <c r="BM62" s="280">
        <v>0</v>
      </c>
      <c r="BN62" s="280">
        <v>0</v>
      </c>
      <c r="BO62" s="280">
        <v>0</v>
      </c>
      <c r="BP62" s="280">
        <v>0</v>
      </c>
      <c r="BQ62" s="280">
        <v>0</v>
      </c>
      <c r="BR62" s="280">
        <v>0</v>
      </c>
      <c r="BS62" s="280">
        <v>0</v>
      </c>
      <c r="BT62" s="280">
        <v>0</v>
      </c>
      <c r="BU62" s="280">
        <v>0</v>
      </c>
      <c r="BV62" s="280">
        <v>0</v>
      </c>
      <c r="BW62" s="280">
        <v>0</v>
      </c>
      <c r="BX62" s="280">
        <v>0</v>
      </c>
      <c r="BY62" s="280">
        <v>0</v>
      </c>
      <c r="BZ62" s="280">
        <v>0</v>
      </c>
      <c r="CA62" s="280">
        <v>0</v>
      </c>
      <c r="CB62" s="280">
        <v>0</v>
      </c>
      <c r="CC62" s="280">
        <v>0</v>
      </c>
      <c r="CD62" s="280">
        <v>0</v>
      </c>
      <c r="CE62" s="280">
        <v>0</v>
      </c>
      <c r="CF62" s="280">
        <v>0</v>
      </c>
      <c r="CG62" s="280">
        <v>0</v>
      </c>
      <c r="CH62" s="280">
        <v>0</v>
      </c>
      <c r="CI62" s="280">
        <v>0</v>
      </c>
      <c r="CJ62" s="280">
        <v>0</v>
      </c>
      <c r="CK62" s="280">
        <v>0</v>
      </c>
      <c r="CL62" s="280">
        <v>0</v>
      </c>
      <c r="CM62" s="280">
        <v>0</v>
      </c>
      <c r="CN62" s="280">
        <v>0</v>
      </c>
      <c r="CO62" s="280">
        <v>0</v>
      </c>
      <c r="CP62" s="280">
        <v>0</v>
      </c>
      <c r="CQ62" s="280">
        <v>0</v>
      </c>
      <c r="CR62" s="280">
        <v>0</v>
      </c>
      <c r="CS62" s="280">
        <v>0</v>
      </c>
      <c r="CT62" s="280">
        <v>0</v>
      </c>
      <c r="CU62" s="280">
        <v>0</v>
      </c>
      <c r="CV62" s="552" t="s">
        <v>98</v>
      </c>
    </row>
    <row r="63" spans="1:100" s="183" customFormat="1" ht="63.75" x14ac:dyDescent="0.2">
      <c r="A63" s="309" t="s">
        <v>155</v>
      </c>
      <c r="B63" s="186" t="s">
        <v>173</v>
      </c>
      <c r="C63" s="311" t="s">
        <v>174</v>
      </c>
      <c r="D63" s="294">
        <v>0</v>
      </c>
      <c r="E63" s="294">
        <v>0</v>
      </c>
      <c r="F63" s="294">
        <v>0</v>
      </c>
      <c r="G63" s="294">
        <v>0</v>
      </c>
      <c r="H63" s="294">
        <v>0</v>
      </c>
      <c r="I63" s="294">
        <v>0</v>
      </c>
      <c r="J63" s="294">
        <v>0</v>
      </c>
      <c r="K63" s="294">
        <v>0</v>
      </c>
      <c r="L63" s="294">
        <v>0</v>
      </c>
      <c r="M63" s="294">
        <v>0</v>
      </c>
      <c r="N63" s="294">
        <v>0</v>
      </c>
      <c r="O63" s="294">
        <v>0</v>
      </c>
      <c r="P63" s="294" t="s">
        <v>754</v>
      </c>
      <c r="Q63" s="294">
        <v>0</v>
      </c>
      <c r="R63" s="294">
        <v>0</v>
      </c>
      <c r="S63" s="294">
        <f>3.55/2</f>
        <v>1.7749999999999999</v>
      </c>
      <c r="T63" s="294">
        <v>0</v>
      </c>
      <c r="U63" s="294">
        <v>0</v>
      </c>
      <c r="V63" s="294" t="s">
        <v>98</v>
      </c>
      <c r="W63" s="294" t="s">
        <v>98</v>
      </c>
      <c r="X63" s="294" t="s">
        <v>98</v>
      </c>
      <c r="Y63" s="294" t="s">
        <v>98</v>
      </c>
      <c r="Z63" s="294" t="s">
        <v>98</v>
      </c>
      <c r="AA63" s="294" t="s">
        <v>98</v>
      </c>
      <c r="AB63" s="294">
        <v>0</v>
      </c>
      <c r="AC63" s="294">
        <v>0</v>
      </c>
      <c r="AD63" s="294">
        <v>0</v>
      </c>
      <c r="AE63" s="294">
        <v>0</v>
      </c>
      <c r="AF63" s="294">
        <v>0</v>
      </c>
      <c r="AG63" s="294">
        <v>0</v>
      </c>
      <c r="AH63" s="294">
        <v>0</v>
      </c>
      <c r="AI63" s="294">
        <v>0</v>
      </c>
      <c r="AJ63" s="294">
        <v>0</v>
      </c>
      <c r="AK63" s="294">
        <v>0</v>
      </c>
      <c r="AL63" s="294">
        <v>0</v>
      </c>
      <c r="AM63" s="294">
        <v>0</v>
      </c>
      <c r="AN63" s="280">
        <v>0</v>
      </c>
      <c r="AO63" s="280">
        <v>0</v>
      </c>
      <c r="AP63" s="280">
        <v>0</v>
      </c>
      <c r="AQ63" s="280">
        <v>0</v>
      </c>
      <c r="AR63" s="280">
        <v>0</v>
      </c>
      <c r="AS63" s="280">
        <v>0</v>
      </c>
      <c r="AT63" s="294">
        <v>0</v>
      </c>
      <c r="AU63" s="294">
        <v>0</v>
      </c>
      <c r="AV63" s="294">
        <v>0</v>
      </c>
      <c r="AW63" s="294">
        <v>0</v>
      </c>
      <c r="AX63" s="294">
        <v>0</v>
      </c>
      <c r="AY63" s="294">
        <v>0</v>
      </c>
      <c r="AZ63" s="280">
        <v>0</v>
      </c>
      <c r="BA63" s="280">
        <v>0</v>
      </c>
      <c r="BB63" s="280">
        <v>0</v>
      </c>
      <c r="BC63" s="280">
        <v>0</v>
      </c>
      <c r="BD63" s="280">
        <v>0</v>
      </c>
      <c r="BE63" s="280">
        <v>0</v>
      </c>
      <c r="BF63" s="294">
        <v>0</v>
      </c>
      <c r="BG63" s="294">
        <v>0</v>
      </c>
      <c r="BH63" s="294">
        <v>0</v>
      </c>
      <c r="BI63" s="294">
        <v>0</v>
      </c>
      <c r="BJ63" s="294">
        <v>0</v>
      </c>
      <c r="BK63" s="294">
        <v>0</v>
      </c>
      <c r="BL63" s="280">
        <v>0</v>
      </c>
      <c r="BM63" s="280">
        <v>0</v>
      </c>
      <c r="BN63" s="280">
        <v>0</v>
      </c>
      <c r="BO63" s="280">
        <v>0</v>
      </c>
      <c r="BP63" s="280">
        <v>0</v>
      </c>
      <c r="BQ63" s="280">
        <v>0</v>
      </c>
      <c r="BR63" s="280">
        <v>0</v>
      </c>
      <c r="BS63" s="280">
        <v>0</v>
      </c>
      <c r="BT63" s="280">
        <v>0</v>
      </c>
      <c r="BU63" s="280">
        <v>0</v>
      </c>
      <c r="BV63" s="280">
        <v>0</v>
      </c>
      <c r="BW63" s="280">
        <v>0</v>
      </c>
      <c r="BX63" s="280">
        <v>0</v>
      </c>
      <c r="BY63" s="280">
        <v>0</v>
      </c>
      <c r="BZ63" s="280">
        <v>0</v>
      </c>
      <c r="CA63" s="280">
        <v>0</v>
      </c>
      <c r="CB63" s="280">
        <v>0</v>
      </c>
      <c r="CC63" s="280">
        <v>0</v>
      </c>
      <c r="CD63" s="280">
        <v>0</v>
      </c>
      <c r="CE63" s="280">
        <v>0</v>
      </c>
      <c r="CF63" s="280">
        <v>0</v>
      </c>
      <c r="CG63" s="280">
        <v>0</v>
      </c>
      <c r="CH63" s="280">
        <v>0</v>
      </c>
      <c r="CI63" s="280">
        <v>0</v>
      </c>
      <c r="CJ63" s="280">
        <v>0</v>
      </c>
      <c r="CK63" s="280">
        <v>0</v>
      </c>
      <c r="CL63" s="280">
        <v>0</v>
      </c>
      <c r="CM63" s="280">
        <v>0</v>
      </c>
      <c r="CN63" s="280">
        <v>0</v>
      </c>
      <c r="CO63" s="280">
        <v>0</v>
      </c>
      <c r="CP63" s="280">
        <v>0</v>
      </c>
      <c r="CQ63" s="280">
        <v>0</v>
      </c>
      <c r="CR63" s="280">
        <v>0</v>
      </c>
      <c r="CS63" s="280">
        <v>0</v>
      </c>
      <c r="CT63" s="280">
        <v>0</v>
      </c>
      <c r="CU63" s="280">
        <v>0</v>
      </c>
      <c r="CV63" s="552" t="s">
        <v>98</v>
      </c>
    </row>
    <row r="64" spans="1:100" s="183" customFormat="1" ht="51" x14ac:dyDescent="0.2">
      <c r="A64" s="309" t="s">
        <v>155</v>
      </c>
      <c r="B64" s="186" t="s">
        <v>175</v>
      </c>
      <c r="C64" s="311" t="s">
        <v>176</v>
      </c>
      <c r="D64" s="294">
        <v>0</v>
      </c>
      <c r="E64" s="294">
        <v>0</v>
      </c>
      <c r="F64" s="294">
        <v>0</v>
      </c>
      <c r="G64" s="294">
        <v>0</v>
      </c>
      <c r="H64" s="294">
        <v>0</v>
      </c>
      <c r="I64" s="294">
        <v>0</v>
      </c>
      <c r="J64" s="294">
        <v>0</v>
      </c>
      <c r="K64" s="294">
        <v>0</v>
      </c>
      <c r="L64" s="294">
        <v>0</v>
      </c>
      <c r="M64" s="294">
        <v>0</v>
      </c>
      <c r="N64" s="294">
        <v>0</v>
      </c>
      <c r="O64" s="294">
        <v>0</v>
      </c>
      <c r="P64" s="294">
        <v>0</v>
      </c>
      <c r="Q64" s="294">
        <v>0</v>
      </c>
      <c r="R64" s="294">
        <v>0</v>
      </c>
      <c r="S64" s="294">
        <v>0</v>
      </c>
      <c r="T64" s="294">
        <v>0</v>
      </c>
      <c r="U64" s="294">
        <v>0</v>
      </c>
      <c r="V64" s="294" t="s">
        <v>98</v>
      </c>
      <c r="W64" s="294" t="s">
        <v>98</v>
      </c>
      <c r="X64" s="294" t="s">
        <v>98</v>
      </c>
      <c r="Y64" s="294" t="s">
        <v>98</v>
      </c>
      <c r="Z64" s="294" t="s">
        <v>98</v>
      </c>
      <c r="AA64" s="294" t="s">
        <v>98</v>
      </c>
      <c r="AB64" s="294" t="s">
        <v>754</v>
      </c>
      <c r="AC64" s="294">
        <v>0</v>
      </c>
      <c r="AD64" s="294">
        <v>0</v>
      </c>
      <c r="AE64" s="294">
        <v>0.8</v>
      </c>
      <c r="AF64" s="294">
        <v>0</v>
      </c>
      <c r="AG64" s="294">
        <v>0</v>
      </c>
      <c r="AH64" s="294">
        <v>0</v>
      </c>
      <c r="AI64" s="294">
        <v>0</v>
      </c>
      <c r="AJ64" s="294">
        <v>0</v>
      </c>
      <c r="AK64" s="294">
        <v>0</v>
      </c>
      <c r="AL64" s="294">
        <v>0</v>
      </c>
      <c r="AM64" s="294">
        <v>0</v>
      </c>
      <c r="AN64" s="280">
        <v>0</v>
      </c>
      <c r="AO64" s="280">
        <v>0</v>
      </c>
      <c r="AP64" s="280">
        <v>0</v>
      </c>
      <c r="AQ64" s="280">
        <v>0</v>
      </c>
      <c r="AR64" s="280">
        <v>0</v>
      </c>
      <c r="AS64" s="280">
        <v>0</v>
      </c>
      <c r="AT64" s="294">
        <v>0</v>
      </c>
      <c r="AU64" s="294">
        <v>0</v>
      </c>
      <c r="AV64" s="294">
        <v>0</v>
      </c>
      <c r="AW64" s="294">
        <v>0</v>
      </c>
      <c r="AX64" s="294">
        <v>0</v>
      </c>
      <c r="AY64" s="294">
        <v>0</v>
      </c>
      <c r="AZ64" s="280">
        <v>0</v>
      </c>
      <c r="BA64" s="280">
        <v>0</v>
      </c>
      <c r="BB64" s="280">
        <v>0</v>
      </c>
      <c r="BC64" s="280">
        <v>0</v>
      </c>
      <c r="BD64" s="280">
        <v>0</v>
      </c>
      <c r="BE64" s="280">
        <v>0</v>
      </c>
      <c r="BF64" s="294">
        <v>0</v>
      </c>
      <c r="BG64" s="294">
        <v>0</v>
      </c>
      <c r="BH64" s="294">
        <v>0</v>
      </c>
      <c r="BI64" s="294">
        <v>0</v>
      </c>
      <c r="BJ64" s="294">
        <v>0</v>
      </c>
      <c r="BK64" s="294">
        <v>0</v>
      </c>
      <c r="BL64" s="280">
        <v>0</v>
      </c>
      <c r="BM64" s="280">
        <v>0</v>
      </c>
      <c r="BN64" s="280">
        <v>0</v>
      </c>
      <c r="BO64" s="280">
        <v>0</v>
      </c>
      <c r="BP64" s="280">
        <v>0</v>
      </c>
      <c r="BQ64" s="280">
        <v>0</v>
      </c>
      <c r="BR64" s="280">
        <v>0</v>
      </c>
      <c r="BS64" s="280">
        <v>0</v>
      </c>
      <c r="BT64" s="280">
        <v>0</v>
      </c>
      <c r="BU64" s="280">
        <v>0</v>
      </c>
      <c r="BV64" s="280">
        <v>0</v>
      </c>
      <c r="BW64" s="280">
        <v>0</v>
      </c>
      <c r="BX64" s="280">
        <v>0</v>
      </c>
      <c r="BY64" s="280">
        <v>0</v>
      </c>
      <c r="BZ64" s="280">
        <v>0</v>
      </c>
      <c r="CA64" s="280">
        <v>0</v>
      </c>
      <c r="CB64" s="280">
        <v>0</v>
      </c>
      <c r="CC64" s="280">
        <v>0</v>
      </c>
      <c r="CD64" s="280">
        <v>0</v>
      </c>
      <c r="CE64" s="280">
        <v>0</v>
      </c>
      <c r="CF64" s="280">
        <v>0</v>
      </c>
      <c r="CG64" s="280">
        <v>0</v>
      </c>
      <c r="CH64" s="280">
        <v>0</v>
      </c>
      <c r="CI64" s="280">
        <v>0</v>
      </c>
      <c r="CJ64" s="280">
        <v>0</v>
      </c>
      <c r="CK64" s="280">
        <v>0</v>
      </c>
      <c r="CL64" s="280">
        <v>0</v>
      </c>
      <c r="CM64" s="280">
        <v>0</v>
      </c>
      <c r="CN64" s="280">
        <v>0</v>
      </c>
      <c r="CO64" s="280">
        <v>0</v>
      </c>
      <c r="CP64" s="280">
        <v>0</v>
      </c>
      <c r="CQ64" s="280">
        <v>0</v>
      </c>
      <c r="CR64" s="280">
        <v>0</v>
      </c>
      <c r="CS64" s="280">
        <v>0</v>
      </c>
      <c r="CT64" s="280">
        <v>0</v>
      </c>
      <c r="CU64" s="280">
        <v>0</v>
      </c>
      <c r="CV64" s="552" t="s">
        <v>98</v>
      </c>
    </row>
    <row r="65" spans="1:100" s="183" customFormat="1" ht="90" customHeight="1" x14ac:dyDescent="0.2">
      <c r="A65" s="309" t="s">
        <v>155</v>
      </c>
      <c r="B65" s="186" t="s">
        <v>177</v>
      </c>
      <c r="C65" s="311" t="s">
        <v>178</v>
      </c>
      <c r="D65" s="294">
        <v>0</v>
      </c>
      <c r="E65" s="294">
        <v>0</v>
      </c>
      <c r="F65" s="294">
        <v>0</v>
      </c>
      <c r="G65" s="294">
        <v>0</v>
      </c>
      <c r="H65" s="294">
        <v>0</v>
      </c>
      <c r="I65" s="294">
        <v>0</v>
      </c>
      <c r="J65" s="294">
        <v>0</v>
      </c>
      <c r="K65" s="294">
        <v>0</v>
      </c>
      <c r="L65" s="294">
        <v>0</v>
      </c>
      <c r="M65" s="294">
        <v>0</v>
      </c>
      <c r="N65" s="294">
        <v>0</v>
      </c>
      <c r="O65" s="294">
        <v>0</v>
      </c>
      <c r="P65" s="294">
        <v>0</v>
      </c>
      <c r="Q65" s="294">
        <v>0</v>
      </c>
      <c r="R65" s="294">
        <v>0</v>
      </c>
      <c r="S65" s="294">
        <v>0</v>
      </c>
      <c r="T65" s="294">
        <v>0</v>
      </c>
      <c r="U65" s="294">
        <v>0</v>
      </c>
      <c r="V65" s="294" t="s">
        <v>98</v>
      </c>
      <c r="W65" s="294" t="s">
        <v>98</v>
      </c>
      <c r="X65" s="294" t="s">
        <v>98</v>
      </c>
      <c r="Y65" s="294" t="s">
        <v>98</v>
      </c>
      <c r="Z65" s="294" t="s">
        <v>98</v>
      </c>
      <c r="AA65" s="294" t="s">
        <v>98</v>
      </c>
      <c r="AB65" s="294">
        <v>0</v>
      </c>
      <c r="AC65" s="294">
        <v>0</v>
      </c>
      <c r="AD65" s="294">
        <v>0</v>
      </c>
      <c r="AE65" s="294">
        <v>0</v>
      </c>
      <c r="AF65" s="294">
        <v>0</v>
      </c>
      <c r="AG65" s="294">
        <v>0</v>
      </c>
      <c r="AH65" s="294">
        <v>0</v>
      </c>
      <c r="AI65" s="294">
        <v>0</v>
      </c>
      <c r="AJ65" s="294">
        <v>0</v>
      </c>
      <c r="AK65" s="294">
        <v>0</v>
      </c>
      <c r="AL65" s="294">
        <v>0</v>
      </c>
      <c r="AM65" s="294">
        <v>0</v>
      </c>
      <c r="AN65" s="280" t="s">
        <v>754</v>
      </c>
      <c r="AO65" s="280">
        <v>0</v>
      </c>
      <c r="AP65" s="280">
        <v>0</v>
      </c>
      <c r="AQ65" s="280">
        <v>1.6</v>
      </c>
      <c r="AR65" s="280">
        <v>0</v>
      </c>
      <c r="AS65" s="280">
        <v>0</v>
      </c>
      <c r="AT65" s="294">
        <v>0</v>
      </c>
      <c r="AU65" s="294">
        <v>0</v>
      </c>
      <c r="AV65" s="294">
        <v>0</v>
      </c>
      <c r="AW65" s="294">
        <v>0</v>
      </c>
      <c r="AX65" s="294">
        <v>0</v>
      </c>
      <c r="AY65" s="294">
        <v>0</v>
      </c>
      <c r="AZ65" s="280">
        <v>0</v>
      </c>
      <c r="BA65" s="280">
        <v>0</v>
      </c>
      <c r="BB65" s="280">
        <v>0</v>
      </c>
      <c r="BC65" s="280">
        <v>0</v>
      </c>
      <c r="BD65" s="280">
        <v>0</v>
      </c>
      <c r="BE65" s="280">
        <v>0</v>
      </c>
      <c r="BF65" s="294">
        <v>0</v>
      </c>
      <c r="BG65" s="294">
        <v>0</v>
      </c>
      <c r="BH65" s="294">
        <v>0</v>
      </c>
      <c r="BI65" s="294">
        <v>0</v>
      </c>
      <c r="BJ65" s="294">
        <v>0</v>
      </c>
      <c r="BK65" s="294">
        <v>0</v>
      </c>
      <c r="BL65" s="280">
        <v>0</v>
      </c>
      <c r="BM65" s="280">
        <v>0</v>
      </c>
      <c r="BN65" s="280">
        <v>0</v>
      </c>
      <c r="BO65" s="280">
        <v>0</v>
      </c>
      <c r="BP65" s="280">
        <v>0</v>
      </c>
      <c r="BQ65" s="280">
        <v>0</v>
      </c>
      <c r="BR65" s="280">
        <v>0</v>
      </c>
      <c r="BS65" s="280">
        <v>0</v>
      </c>
      <c r="BT65" s="280">
        <v>0</v>
      </c>
      <c r="BU65" s="280">
        <v>0</v>
      </c>
      <c r="BV65" s="280">
        <v>0</v>
      </c>
      <c r="BW65" s="280">
        <v>0</v>
      </c>
      <c r="BX65" s="280">
        <v>0</v>
      </c>
      <c r="BY65" s="280">
        <v>0</v>
      </c>
      <c r="BZ65" s="280">
        <v>0</v>
      </c>
      <c r="CA65" s="280">
        <v>0</v>
      </c>
      <c r="CB65" s="280">
        <v>0</v>
      </c>
      <c r="CC65" s="280">
        <v>0</v>
      </c>
      <c r="CD65" s="280">
        <v>0</v>
      </c>
      <c r="CE65" s="280">
        <v>0</v>
      </c>
      <c r="CF65" s="280">
        <v>0</v>
      </c>
      <c r="CG65" s="280">
        <v>0</v>
      </c>
      <c r="CH65" s="280">
        <v>0</v>
      </c>
      <c r="CI65" s="280">
        <v>0</v>
      </c>
      <c r="CJ65" s="280">
        <v>0</v>
      </c>
      <c r="CK65" s="280">
        <v>0</v>
      </c>
      <c r="CL65" s="280">
        <v>0</v>
      </c>
      <c r="CM65" s="280">
        <v>0</v>
      </c>
      <c r="CN65" s="280">
        <v>0</v>
      </c>
      <c r="CO65" s="280">
        <v>0</v>
      </c>
      <c r="CP65" s="280">
        <v>0</v>
      </c>
      <c r="CQ65" s="280">
        <v>0</v>
      </c>
      <c r="CR65" s="280">
        <v>0</v>
      </c>
      <c r="CS65" s="280">
        <v>0</v>
      </c>
      <c r="CT65" s="280">
        <v>0</v>
      </c>
      <c r="CU65" s="280">
        <v>0</v>
      </c>
      <c r="CV65" s="552" t="s">
        <v>98</v>
      </c>
    </row>
    <row r="66" spans="1:100" s="183" customFormat="1" ht="51" x14ac:dyDescent="0.2">
      <c r="A66" s="309" t="s">
        <v>155</v>
      </c>
      <c r="B66" s="186" t="s">
        <v>179</v>
      </c>
      <c r="C66" s="311" t="s">
        <v>180</v>
      </c>
      <c r="D66" s="294">
        <v>0</v>
      </c>
      <c r="E66" s="294">
        <v>0</v>
      </c>
      <c r="F66" s="294">
        <v>0</v>
      </c>
      <c r="G66" s="294">
        <v>0</v>
      </c>
      <c r="H66" s="294">
        <v>0</v>
      </c>
      <c r="I66" s="294">
        <v>0</v>
      </c>
      <c r="J66" s="294">
        <v>0</v>
      </c>
      <c r="K66" s="294">
        <v>0</v>
      </c>
      <c r="L66" s="294">
        <v>0</v>
      </c>
      <c r="M66" s="294">
        <v>0</v>
      </c>
      <c r="N66" s="294">
        <v>0</v>
      </c>
      <c r="O66" s="294">
        <v>0</v>
      </c>
      <c r="P66" s="294">
        <v>0</v>
      </c>
      <c r="Q66" s="294">
        <v>0</v>
      </c>
      <c r="R66" s="294">
        <v>0</v>
      </c>
      <c r="S66" s="294">
        <v>0</v>
      </c>
      <c r="T66" s="294">
        <v>0</v>
      </c>
      <c r="U66" s="294">
        <v>0</v>
      </c>
      <c r="V66" s="294" t="s">
        <v>98</v>
      </c>
      <c r="W66" s="294" t="s">
        <v>98</v>
      </c>
      <c r="X66" s="294" t="s">
        <v>98</v>
      </c>
      <c r="Y66" s="294" t="s">
        <v>98</v>
      </c>
      <c r="Z66" s="294" t="s">
        <v>98</v>
      </c>
      <c r="AA66" s="294" t="s">
        <v>98</v>
      </c>
      <c r="AB66" s="294">
        <v>0</v>
      </c>
      <c r="AC66" s="294">
        <v>0</v>
      </c>
      <c r="AD66" s="294">
        <v>0</v>
      </c>
      <c r="AE66" s="294">
        <v>0</v>
      </c>
      <c r="AF66" s="294">
        <v>0</v>
      </c>
      <c r="AG66" s="294">
        <v>0</v>
      </c>
      <c r="AH66" s="294">
        <v>0</v>
      </c>
      <c r="AI66" s="294">
        <v>0</v>
      </c>
      <c r="AJ66" s="294">
        <v>0</v>
      </c>
      <c r="AK66" s="294">
        <v>0</v>
      </c>
      <c r="AL66" s="294">
        <v>0</v>
      </c>
      <c r="AM66" s="294">
        <v>0</v>
      </c>
      <c r="AN66" s="280" t="s">
        <v>754</v>
      </c>
      <c r="AO66" s="280">
        <v>0</v>
      </c>
      <c r="AP66" s="280">
        <v>0</v>
      </c>
      <c r="AQ66" s="280">
        <v>2.4</v>
      </c>
      <c r="AR66" s="280">
        <v>0</v>
      </c>
      <c r="AS66" s="280">
        <v>0</v>
      </c>
      <c r="AT66" s="294">
        <v>0</v>
      </c>
      <c r="AU66" s="294">
        <v>0</v>
      </c>
      <c r="AV66" s="294">
        <v>0</v>
      </c>
      <c r="AW66" s="294">
        <v>0</v>
      </c>
      <c r="AX66" s="294">
        <v>0</v>
      </c>
      <c r="AY66" s="294">
        <v>0</v>
      </c>
      <c r="AZ66" s="280">
        <v>0</v>
      </c>
      <c r="BA66" s="280">
        <v>0</v>
      </c>
      <c r="BB66" s="280">
        <v>0</v>
      </c>
      <c r="BC66" s="280">
        <v>0</v>
      </c>
      <c r="BD66" s="280">
        <v>0</v>
      </c>
      <c r="BE66" s="280">
        <v>0</v>
      </c>
      <c r="BF66" s="294">
        <v>0</v>
      </c>
      <c r="BG66" s="294">
        <v>0</v>
      </c>
      <c r="BH66" s="294">
        <v>0</v>
      </c>
      <c r="BI66" s="294">
        <v>0</v>
      </c>
      <c r="BJ66" s="294">
        <v>0</v>
      </c>
      <c r="BK66" s="294">
        <v>0</v>
      </c>
      <c r="BL66" s="280">
        <v>0</v>
      </c>
      <c r="BM66" s="280">
        <v>0</v>
      </c>
      <c r="BN66" s="280">
        <v>0</v>
      </c>
      <c r="BO66" s="280">
        <v>0</v>
      </c>
      <c r="BP66" s="280">
        <v>0</v>
      </c>
      <c r="BQ66" s="280">
        <v>0</v>
      </c>
      <c r="BR66" s="280">
        <v>0</v>
      </c>
      <c r="BS66" s="280">
        <v>0</v>
      </c>
      <c r="BT66" s="280">
        <v>0</v>
      </c>
      <c r="BU66" s="280">
        <v>0</v>
      </c>
      <c r="BV66" s="280">
        <v>0</v>
      </c>
      <c r="BW66" s="280">
        <v>0</v>
      </c>
      <c r="BX66" s="280">
        <v>0</v>
      </c>
      <c r="BY66" s="280">
        <v>0</v>
      </c>
      <c r="BZ66" s="280">
        <v>0</v>
      </c>
      <c r="CA66" s="280">
        <v>0</v>
      </c>
      <c r="CB66" s="280">
        <v>0</v>
      </c>
      <c r="CC66" s="280">
        <v>0</v>
      </c>
      <c r="CD66" s="280">
        <v>0</v>
      </c>
      <c r="CE66" s="280">
        <v>0</v>
      </c>
      <c r="CF66" s="280">
        <v>0</v>
      </c>
      <c r="CG66" s="280">
        <v>0</v>
      </c>
      <c r="CH66" s="280">
        <v>0</v>
      </c>
      <c r="CI66" s="280">
        <v>0</v>
      </c>
      <c r="CJ66" s="280">
        <v>0</v>
      </c>
      <c r="CK66" s="280">
        <v>0</v>
      </c>
      <c r="CL66" s="280">
        <v>0</v>
      </c>
      <c r="CM66" s="280">
        <v>0</v>
      </c>
      <c r="CN66" s="280">
        <v>0</v>
      </c>
      <c r="CO66" s="280">
        <v>0</v>
      </c>
      <c r="CP66" s="280">
        <v>0</v>
      </c>
      <c r="CQ66" s="280">
        <v>0</v>
      </c>
      <c r="CR66" s="280">
        <v>0</v>
      </c>
      <c r="CS66" s="280">
        <v>0</v>
      </c>
      <c r="CT66" s="280">
        <v>0</v>
      </c>
      <c r="CU66" s="280">
        <v>0</v>
      </c>
      <c r="CV66" s="552" t="s">
        <v>98</v>
      </c>
    </row>
    <row r="67" spans="1:100" s="183" customFormat="1" ht="51" hidden="1" x14ac:dyDescent="0.2">
      <c r="A67" s="309" t="s">
        <v>155</v>
      </c>
      <c r="B67" s="186" t="s">
        <v>181</v>
      </c>
      <c r="C67" s="311" t="s">
        <v>182</v>
      </c>
      <c r="D67" s="294"/>
      <c r="E67" s="294"/>
      <c r="F67" s="294"/>
      <c r="G67" s="294"/>
      <c r="H67" s="294"/>
      <c r="I67" s="294"/>
      <c r="J67" s="294"/>
      <c r="K67" s="294"/>
      <c r="L67" s="294"/>
      <c r="M67" s="294"/>
      <c r="N67" s="294"/>
      <c r="O67" s="294"/>
      <c r="P67" s="294"/>
      <c r="Q67" s="294"/>
      <c r="R67" s="294"/>
      <c r="S67" s="294"/>
      <c r="T67" s="294"/>
      <c r="U67" s="294"/>
      <c r="V67" s="294"/>
      <c r="W67" s="294"/>
      <c r="X67" s="294"/>
      <c r="Y67" s="294"/>
      <c r="Z67" s="294"/>
      <c r="AA67" s="294"/>
      <c r="AB67" s="294"/>
      <c r="AC67" s="294"/>
      <c r="AD67" s="294"/>
      <c r="AE67" s="294"/>
      <c r="AF67" s="294"/>
      <c r="AG67" s="294"/>
      <c r="AH67" s="294"/>
      <c r="AI67" s="294"/>
      <c r="AJ67" s="294"/>
      <c r="AK67" s="294"/>
      <c r="AL67" s="294"/>
      <c r="AM67" s="294"/>
      <c r="AN67" s="280"/>
      <c r="AO67" s="280"/>
      <c r="AP67" s="280"/>
      <c r="AQ67" s="280"/>
      <c r="AR67" s="280"/>
      <c r="AS67" s="280"/>
      <c r="AT67" s="294"/>
      <c r="AU67" s="294"/>
      <c r="AV67" s="294"/>
      <c r="AW67" s="294"/>
      <c r="AX67" s="294"/>
      <c r="AY67" s="294"/>
      <c r="AZ67" s="280"/>
      <c r="BA67" s="280"/>
      <c r="BB67" s="280"/>
      <c r="BC67" s="280"/>
      <c r="BD67" s="280"/>
      <c r="BE67" s="280"/>
      <c r="BF67" s="294"/>
      <c r="BG67" s="294"/>
      <c r="BH67" s="294"/>
      <c r="BI67" s="294"/>
      <c r="BJ67" s="294"/>
      <c r="BK67" s="294"/>
      <c r="BL67" s="280"/>
      <c r="BM67" s="280"/>
      <c r="BN67" s="280"/>
      <c r="BO67" s="280"/>
      <c r="BP67" s="280"/>
      <c r="BQ67" s="280"/>
      <c r="BR67" s="280"/>
      <c r="BS67" s="280"/>
      <c r="BT67" s="280"/>
      <c r="BU67" s="280"/>
      <c r="BV67" s="280"/>
      <c r="BW67" s="280"/>
      <c r="BX67" s="280"/>
      <c r="BY67" s="280"/>
      <c r="BZ67" s="280"/>
      <c r="CA67" s="280"/>
      <c r="CB67" s="280"/>
      <c r="CC67" s="280"/>
      <c r="CD67" s="280"/>
      <c r="CE67" s="280"/>
      <c r="CF67" s="280"/>
      <c r="CG67" s="280"/>
      <c r="CH67" s="280"/>
      <c r="CI67" s="280"/>
      <c r="CJ67" s="280"/>
      <c r="CK67" s="280"/>
      <c r="CL67" s="280"/>
      <c r="CM67" s="280"/>
      <c r="CN67" s="280"/>
      <c r="CO67" s="280"/>
      <c r="CP67" s="280"/>
      <c r="CQ67" s="280"/>
      <c r="CR67" s="280"/>
      <c r="CS67" s="280"/>
      <c r="CT67" s="280"/>
      <c r="CU67" s="280"/>
      <c r="CV67" s="552"/>
    </row>
    <row r="68" spans="1:100" s="183" customFormat="1" ht="51" x14ac:dyDescent="0.2">
      <c r="A68" s="309" t="s">
        <v>155</v>
      </c>
      <c r="B68" s="186" t="s">
        <v>183</v>
      </c>
      <c r="C68" s="311" t="s">
        <v>184</v>
      </c>
      <c r="D68" s="294">
        <v>0</v>
      </c>
      <c r="E68" s="294">
        <v>0</v>
      </c>
      <c r="F68" s="294">
        <v>0</v>
      </c>
      <c r="G68" s="294">
        <v>0</v>
      </c>
      <c r="H68" s="294">
        <v>0</v>
      </c>
      <c r="I68" s="294">
        <v>0</v>
      </c>
      <c r="J68" s="294">
        <v>0</v>
      </c>
      <c r="K68" s="294">
        <v>0</v>
      </c>
      <c r="L68" s="294">
        <v>0</v>
      </c>
      <c r="M68" s="294">
        <v>0</v>
      </c>
      <c r="N68" s="294">
        <v>0</v>
      </c>
      <c r="O68" s="294">
        <v>0</v>
      </c>
      <c r="P68" s="294">
        <v>0</v>
      </c>
      <c r="Q68" s="294">
        <v>0</v>
      </c>
      <c r="R68" s="294">
        <v>0</v>
      </c>
      <c r="S68" s="294">
        <v>0</v>
      </c>
      <c r="T68" s="294">
        <v>0</v>
      </c>
      <c r="U68" s="294">
        <v>0</v>
      </c>
      <c r="V68" s="294" t="s">
        <v>98</v>
      </c>
      <c r="W68" s="294" t="s">
        <v>98</v>
      </c>
      <c r="X68" s="294" t="s">
        <v>98</v>
      </c>
      <c r="Y68" s="294" t="s">
        <v>98</v>
      </c>
      <c r="Z68" s="294" t="s">
        <v>98</v>
      </c>
      <c r="AA68" s="294" t="s">
        <v>98</v>
      </c>
      <c r="AB68" s="294">
        <v>0</v>
      </c>
      <c r="AC68" s="294">
        <v>0</v>
      </c>
      <c r="AD68" s="294">
        <v>0</v>
      </c>
      <c r="AE68" s="294">
        <v>0</v>
      </c>
      <c r="AF68" s="294">
        <v>0</v>
      </c>
      <c r="AG68" s="294">
        <v>0</v>
      </c>
      <c r="AH68" s="294">
        <v>0</v>
      </c>
      <c r="AI68" s="294">
        <v>0</v>
      </c>
      <c r="AJ68" s="294">
        <v>0</v>
      </c>
      <c r="AK68" s="294">
        <v>0</v>
      </c>
      <c r="AL68" s="294">
        <v>0</v>
      </c>
      <c r="AM68" s="294">
        <v>0</v>
      </c>
      <c r="AN68" s="280" t="s">
        <v>754</v>
      </c>
      <c r="AO68" s="280">
        <v>0</v>
      </c>
      <c r="AP68" s="280">
        <v>0</v>
      </c>
      <c r="AQ68" s="280">
        <v>1.2</v>
      </c>
      <c r="AR68" s="280">
        <v>0</v>
      </c>
      <c r="AS68" s="280">
        <v>0</v>
      </c>
      <c r="AT68" s="294">
        <v>0</v>
      </c>
      <c r="AU68" s="294">
        <v>0</v>
      </c>
      <c r="AV68" s="294">
        <v>0</v>
      </c>
      <c r="AW68" s="294">
        <v>0</v>
      </c>
      <c r="AX68" s="294">
        <v>0</v>
      </c>
      <c r="AY68" s="294">
        <v>0</v>
      </c>
      <c r="AZ68" s="280">
        <v>0</v>
      </c>
      <c r="BA68" s="280">
        <v>0</v>
      </c>
      <c r="BB68" s="280">
        <v>0</v>
      </c>
      <c r="BC68" s="280">
        <v>0</v>
      </c>
      <c r="BD68" s="280">
        <v>0</v>
      </c>
      <c r="BE68" s="280">
        <v>0</v>
      </c>
      <c r="BF68" s="294">
        <v>0</v>
      </c>
      <c r="BG68" s="294">
        <v>0</v>
      </c>
      <c r="BH68" s="294">
        <v>0</v>
      </c>
      <c r="BI68" s="294">
        <v>0</v>
      </c>
      <c r="BJ68" s="294">
        <v>0</v>
      </c>
      <c r="BK68" s="294">
        <v>0</v>
      </c>
      <c r="BL68" s="280">
        <v>0</v>
      </c>
      <c r="BM68" s="280">
        <v>0</v>
      </c>
      <c r="BN68" s="280">
        <v>0</v>
      </c>
      <c r="BO68" s="280">
        <v>0</v>
      </c>
      <c r="BP68" s="280">
        <v>0</v>
      </c>
      <c r="BQ68" s="280">
        <v>0</v>
      </c>
      <c r="BR68" s="280">
        <v>0</v>
      </c>
      <c r="BS68" s="280">
        <v>0</v>
      </c>
      <c r="BT68" s="280">
        <v>0</v>
      </c>
      <c r="BU68" s="280">
        <v>0</v>
      </c>
      <c r="BV68" s="280">
        <v>0</v>
      </c>
      <c r="BW68" s="280">
        <v>0</v>
      </c>
      <c r="BX68" s="280">
        <v>0</v>
      </c>
      <c r="BY68" s="280">
        <v>0</v>
      </c>
      <c r="BZ68" s="280">
        <v>0</v>
      </c>
      <c r="CA68" s="280">
        <v>0</v>
      </c>
      <c r="CB68" s="280">
        <v>0</v>
      </c>
      <c r="CC68" s="280">
        <v>0</v>
      </c>
      <c r="CD68" s="280">
        <v>0</v>
      </c>
      <c r="CE68" s="280">
        <v>0</v>
      </c>
      <c r="CF68" s="280">
        <v>0</v>
      </c>
      <c r="CG68" s="280">
        <v>0</v>
      </c>
      <c r="CH68" s="280">
        <v>0</v>
      </c>
      <c r="CI68" s="280">
        <v>0</v>
      </c>
      <c r="CJ68" s="280">
        <v>0</v>
      </c>
      <c r="CK68" s="280">
        <v>0</v>
      </c>
      <c r="CL68" s="280">
        <v>0</v>
      </c>
      <c r="CM68" s="280">
        <v>0</v>
      </c>
      <c r="CN68" s="280">
        <v>0</v>
      </c>
      <c r="CO68" s="280">
        <v>0</v>
      </c>
      <c r="CP68" s="280">
        <v>0</v>
      </c>
      <c r="CQ68" s="280">
        <v>0</v>
      </c>
      <c r="CR68" s="280">
        <v>0</v>
      </c>
      <c r="CS68" s="280">
        <v>0</v>
      </c>
      <c r="CT68" s="280">
        <v>0</v>
      </c>
      <c r="CU68" s="280">
        <v>0</v>
      </c>
      <c r="CV68" s="552" t="s">
        <v>98</v>
      </c>
    </row>
    <row r="69" spans="1:100" s="183" customFormat="1" ht="63.75" x14ac:dyDescent="0.2">
      <c r="A69" s="309" t="s">
        <v>155</v>
      </c>
      <c r="B69" s="186" t="s">
        <v>185</v>
      </c>
      <c r="C69" s="311" t="s">
        <v>186</v>
      </c>
      <c r="D69" s="294">
        <v>0</v>
      </c>
      <c r="E69" s="294">
        <v>0</v>
      </c>
      <c r="F69" s="294">
        <v>0</v>
      </c>
      <c r="G69" s="294">
        <v>0</v>
      </c>
      <c r="H69" s="294">
        <v>0</v>
      </c>
      <c r="I69" s="294">
        <v>0</v>
      </c>
      <c r="J69" s="294">
        <v>0</v>
      </c>
      <c r="K69" s="294">
        <v>0</v>
      </c>
      <c r="L69" s="294">
        <v>0</v>
      </c>
      <c r="M69" s="294">
        <v>0</v>
      </c>
      <c r="N69" s="294">
        <v>0</v>
      </c>
      <c r="O69" s="294">
        <v>0</v>
      </c>
      <c r="P69" s="294">
        <v>0</v>
      </c>
      <c r="Q69" s="294">
        <v>0</v>
      </c>
      <c r="R69" s="294">
        <v>0</v>
      </c>
      <c r="S69" s="294">
        <v>0</v>
      </c>
      <c r="T69" s="294">
        <v>0</v>
      </c>
      <c r="U69" s="294">
        <v>0</v>
      </c>
      <c r="V69" s="294" t="s">
        <v>98</v>
      </c>
      <c r="W69" s="294" t="s">
        <v>98</v>
      </c>
      <c r="X69" s="294" t="s">
        <v>98</v>
      </c>
      <c r="Y69" s="294" t="s">
        <v>98</v>
      </c>
      <c r="Z69" s="294" t="s">
        <v>98</v>
      </c>
      <c r="AA69" s="294" t="s">
        <v>98</v>
      </c>
      <c r="AB69" s="294">
        <v>0</v>
      </c>
      <c r="AC69" s="294">
        <v>0</v>
      </c>
      <c r="AD69" s="294">
        <v>0</v>
      </c>
      <c r="AE69" s="294">
        <v>0</v>
      </c>
      <c r="AF69" s="294">
        <v>0</v>
      </c>
      <c r="AG69" s="294">
        <v>0</v>
      </c>
      <c r="AH69" s="294">
        <v>0</v>
      </c>
      <c r="AI69" s="294">
        <v>0</v>
      </c>
      <c r="AJ69" s="294">
        <v>0</v>
      </c>
      <c r="AK69" s="294">
        <v>0</v>
      </c>
      <c r="AL69" s="294">
        <v>0</v>
      </c>
      <c r="AM69" s="294">
        <v>0</v>
      </c>
      <c r="AN69" s="280">
        <v>0</v>
      </c>
      <c r="AO69" s="280">
        <v>0</v>
      </c>
      <c r="AP69" s="280">
        <v>0</v>
      </c>
      <c r="AQ69" s="280">
        <v>0</v>
      </c>
      <c r="AR69" s="280">
        <v>0</v>
      </c>
      <c r="AS69" s="280">
        <v>0</v>
      </c>
      <c r="AT69" s="294">
        <v>0</v>
      </c>
      <c r="AU69" s="294">
        <v>0</v>
      </c>
      <c r="AV69" s="294">
        <v>0</v>
      </c>
      <c r="AW69" s="294">
        <v>0</v>
      </c>
      <c r="AX69" s="294">
        <v>0</v>
      </c>
      <c r="AY69" s="294">
        <v>0</v>
      </c>
      <c r="AZ69" s="280" t="s">
        <v>754</v>
      </c>
      <c r="BA69" s="280">
        <v>0</v>
      </c>
      <c r="BB69" s="280">
        <v>0</v>
      </c>
      <c r="BC69" s="280">
        <v>0.8</v>
      </c>
      <c r="BD69" s="280">
        <v>0</v>
      </c>
      <c r="BE69" s="280">
        <v>0</v>
      </c>
      <c r="BF69" s="294">
        <v>0</v>
      </c>
      <c r="BG69" s="294">
        <v>0</v>
      </c>
      <c r="BH69" s="294">
        <v>0</v>
      </c>
      <c r="BI69" s="294">
        <v>0</v>
      </c>
      <c r="BJ69" s="294">
        <v>0</v>
      </c>
      <c r="BK69" s="294">
        <v>0</v>
      </c>
      <c r="BL69" s="280">
        <v>0</v>
      </c>
      <c r="BM69" s="280">
        <v>0</v>
      </c>
      <c r="BN69" s="280">
        <v>0</v>
      </c>
      <c r="BO69" s="280">
        <v>0</v>
      </c>
      <c r="BP69" s="280">
        <v>0</v>
      </c>
      <c r="BQ69" s="280">
        <v>0</v>
      </c>
      <c r="BR69" s="280">
        <v>0</v>
      </c>
      <c r="BS69" s="280">
        <v>0</v>
      </c>
      <c r="BT69" s="280">
        <v>0</v>
      </c>
      <c r="BU69" s="280">
        <v>0</v>
      </c>
      <c r="BV69" s="280">
        <v>0</v>
      </c>
      <c r="BW69" s="280">
        <v>0</v>
      </c>
      <c r="BX69" s="280">
        <v>0</v>
      </c>
      <c r="BY69" s="280">
        <v>0</v>
      </c>
      <c r="BZ69" s="280">
        <v>0</v>
      </c>
      <c r="CA69" s="280">
        <v>0</v>
      </c>
      <c r="CB69" s="280">
        <v>0</v>
      </c>
      <c r="CC69" s="280">
        <v>0</v>
      </c>
      <c r="CD69" s="280">
        <v>0</v>
      </c>
      <c r="CE69" s="280">
        <v>0</v>
      </c>
      <c r="CF69" s="280">
        <v>0</v>
      </c>
      <c r="CG69" s="280">
        <v>0</v>
      </c>
      <c r="CH69" s="280">
        <v>0</v>
      </c>
      <c r="CI69" s="280">
        <v>0</v>
      </c>
      <c r="CJ69" s="280">
        <v>0</v>
      </c>
      <c r="CK69" s="280">
        <v>0</v>
      </c>
      <c r="CL69" s="280">
        <v>0</v>
      </c>
      <c r="CM69" s="280">
        <v>0</v>
      </c>
      <c r="CN69" s="280">
        <v>0</v>
      </c>
      <c r="CO69" s="280">
        <v>0</v>
      </c>
      <c r="CP69" s="280">
        <v>0</v>
      </c>
      <c r="CQ69" s="280">
        <v>0</v>
      </c>
      <c r="CR69" s="280">
        <v>0</v>
      </c>
      <c r="CS69" s="280">
        <v>0</v>
      </c>
      <c r="CT69" s="280">
        <v>0</v>
      </c>
      <c r="CU69" s="280">
        <v>0</v>
      </c>
      <c r="CV69" s="552" t="s">
        <v>98</v>
      </c>
    </row>
    <row r="70" spans="1:100" s="183" customFormat="1" ht="51" hidden="1" x14ac:dyDescent="0.2">
      <c r="A70" s="309" t="s">
        <v>155</v>
      </c>
      <c r="B70" s="186" t="s">
        <v>187</v>
      </c>
      <c r="C70" s="311" t="s">
        <v>188</v>
      </c>
      <c r="D70" s="294"/>
      <c r="E70" s="294"/>
      <c r="F70" s="294"/>
      <c r="G70" s="294"/>
      <c r="H70" s="294"/>
      <c r="I70" s="294"/>
      <c r="J70" s="294"/>
      <c r="K70" s="294"/>
      <c r="L70" s="294"/>
      <c r="M70" s="294"/>
      <c r="N70" s="294"/>
      <c r="O70" s="294"/>
      <c r="P70" s="294"/>
      <c r="Q70" s="294"/>
      <c r="R70" s="294"/>
      <c r="S70" s="294"/>
      <c r="T70" s="294"/>
      <c r="U70" s="294"/>
      <c r="V70" s="294"/>
      <c r="W70" s="294"/>
      <c r="X70" s="294"/>
      <c r="Y70" s="294"/>
      <c r="Z70" s="294"/>
      <c r="AA70" s="294"/>
      <c r="AB70" s="294"/>
      <c r="AC70" s="294"/>
      <c r="AD70" s="294"/>
      <c r="AE70" s="294"/>
      <c r="AF70" s="294"/>
      <c r="AG70" s="294"/>
      <c r="AH70" s="294"/>
      <c r="AI70" s="294"/>
      <c r="AJ70" s="294"/>
      <c r="AK70" s="294"/>
      <c r="AL70" s="294"/>
      <c r="AM70" s="294"/>
      <c r="AN70" s="280"/>
      <c r="AO70" s="280"/>
      <c r="AP70" s="280"/>
      <c r="AQ70" s="280"/>
      <c r="AR70" s="280"/>
      <c r="AS70" s="280"/>
      <c r="AT70" s="294"/>
      <c r="AU70" s="294"/>
      <c r="AV70" s="294"/>
      <c r="AW70" s="294"/>
      <c r="AX70" s="294"/>
      <c r="AY70" s="294"/>
      <c r="AZ70" s="280"/>
      <c r="BA70" s="280"/>
      <c r="BB70" s="280"/>
      <c r="BC70" s="280"/>
      <c r="BD70" s="280"/>
      <c r="BE70" s="280"/>
      <c r="BF70" s="294"/>
      <c r="BG70" s="294"/>
      <c r="BH70" s="294"/>
      <c r="BI70" s="294"/>
      <c r="BJ70" s="294"/>
      <c r="BK70" s="294"/>
      <c r="BL70" s="280"/>
      <c r="BM70" s="280"/>
      <c r="BN70" s="280"/>
      <c r="BO70" s="280"/>
      <c r="BP70" s="280"/>
      <c r="BQ70" s="280"/>
      <c r="BR70" s="280"/>
      <c r="BS70" s="280"/>
      <c r="BT70" s="280"/>
      <c r="BU70" s="280"/>
      <c r="BV70" s="280"/>
      <c r="BW70" s="280"/>
      <c r="BX70" s="280"/>
      <c r="BY70" s="280"/>
      <c r="BZ70" s="280"/>
      <c r="CA70" s="280"/>
      <c r="CB70" s="280"/>
      <c r="CC70" s="280"/>
      <c r="CD70" s="280"/>
      <c r="CE70" s="280"/>
      <c r="CF70" s="280"/>
      <c r="CG70" s="280"/>
      <c r="CH70" s="280"/>
      <c r="CI70" s="280"/>
      <c r="CJ70" s="280"/>
      <c r="CK70" s="280"/>
      <c r="CL70" s="280"/>
      <c r="CM70" s="280"/>
      <c r="CN70" s="280"/>
      <c r="CO70" s="280"/>
      <c r="CP70" s="280"/>
      <c r="CQ70" s="280"/>
      <c r="CR70" s="280"/>
      <c r="CS70" s="280"/>
      <c r="CT70" s="280"/>
      <c r="CU70" s="280"/>
      <c r="CV70" s="552"/>
    </row>
    <row r="71" spans="1:100" s="183" customFormat="1" ht="51" x14ac:dyDescent="0.2">
      <c r="A71" s="309" t="s">
        <v>155</v>
      </c>
      <c r="B71" s="186" t="s">
        <v>189</v>
      </c>
      <c r="C71" s="311" t="s">
        <v>190</v>
      </c>
      <c r="D71" s="294">
        <v>0</v>
      </c>
      <c r="E71" s="294">
        <v>0</v>
      </c>
      <c r="F71" s="294">
        <v>0</v>
      </c>
      <c r="G71" s="294">
        <v>0</v>
      </c>
      <c r="H71" s="294">
        <v>0</v>
      </c>
      <c r="I71" s="294">
        <v>0</v>
      </c>
      <c r="J71" s="294">
        <v>0</v>
      </c>
      <c r="K71" s="294">
        <v>0</v>
      </c>
      <c r="L71" s="294">
        <v>0</v>
      </c>
      <c r="M71" s="294">
        <v>0</v>
      </c>
      <c r="N71" s="294">
        <v>0</v>
      </c>
      <c r="O71" s="294">
        <v>0</v>
      </c>
      <c r="P71" s="294">
        <v>0</v>
      </c>
      <c r="Q71" s="294">
        <v>0</v>
      </c>
      <c r="R71" s="294">
        <v>0</v>
      </c>
      <c r="S71" s="294">
        <v>0</v>
      </c>
      <c r="T71" s="294">
        <v>0</v>
      </c>
      <c r="U71" s="294">
        <v>0</v>
      </c>
      <c r="V71" s="294" t="s">
        <v>98</v>
      </c>
      <c r="W71" s="294" t="s">
        <v>98</v>
      </c>
      <c r="X71" s="294" t="s">
        <v>98</v>
      </c>
      <c r="Y71" s="294" t="s">
        <v>98</v>
      </c>
      <c r="Z71" s="294" t="s">
        <v>98</v>
      </c>
      <c r="AA71" s="294" t="s">
        <v>98</v>
      </c>
      <c r="AB71" s="294">
        <v>0</v>
      </c>
      <c r="AC71" s="294">
        <v>0</v>
      </c>
      <c r="AD71" s="294">
        <v>0</v>
      </c>
      <c r="AE71" s="294">
        <v>0</v>
      </c>
      <c r="AF71" s="294">
        <v>0</v>
      </c>
      <c r="AG71" s="294">
        <v>0</v>
      </c>
      <c r="AH71" s="294">
        <v>0</v>
      </c>
      <c r="AI71" s="294">
        <v>0</v>
      </c>
      <c r="AJ71" s="294">
        <v>0</v>
      </c>
      <c r="AK71" s="294">
        <v>0</v>
      </c>
      <c r="AL71" s="294">
        <v>0</v>
      </c>
      <c r="AM71" s="294">
        <v>0</v>
      </c>
      <c r="AN71" s="280" t="s">
        <v>754</v>
      </c>
      <c r="AO71" s="280">
        <v>0</v>
      </c>
      <c r="AP71" s="280">
        <v>0</v>
      </c>
      <c r="AQ71" s="280">
        <v>0.4</v>
      </c>
      <c r="AR71" s="280">
        <v>0</v>
      </c>
      <c r="AS71" s="280">
        <v>0</v>
      </c>
      <c r="AT71" s="294">
        <v>0</v>
      </c>
      <c r="AU71" s="294">
        <v>0</v>
      </c>
      <c r="AV71" s="294">
        <v>0</v>
      </c>
      <c r="AW71" s="294">
        <v>0</v>
      </c>
      <c r="AX71" s="294">
        <v>0</v>
      </c>
      <c r="AY71" s="294">
        <v>0</v>
      </c>
      <c r="AZ71" s="280">
        <v>0</v>
      </c>
      <c r="BA71" s="280">
        <v>0</v>
      </c>
      <c r="BB71" s="280">
        <v>0</v>
      </c>
      <c r="BC71" s="280">
        <v>0</v>
      </c>
      <c r="BD71" s="280">
        <v>0</v>
      </c>
      <c r="BE71" s="280">
        <v>0</v>
      </c>
      <c r="BF71" s="294">
        <v>0</v>
      </c>
      <c r="BG71" s="294">
        <v>0</v>
      </c>
      <c r="BH71" s="294">
        <v>0</v>
      </c>
      <c r="BI71" s="294">
        <v>0</v>
      </c>
      <c r="BJ71" s="294">
        <v>0</v>
      </c>
      <c r="BK71" s="294">
        <v>0</v>
      </c>
      <c r="BL71" s="280">
        <v>0</v>
      </c>
      <c r="BM71" s="280">
        <v>0</v>
      </c>
      <c r="BN71" s="280">
        <v>0</v>
      </c>
      <c r="BO71" s="280">
        <v>0</v>
      </c>
      <c r="BP71" s="280">
        <v>0</v>
      </c>
      <c r="BQ71" s="280">
        <v>0</v>
      </c>
      <c r="BR71" s="280">
        <v>0</v>
      </c>
      <c r="BS71" s="280">
        <v>0</v>
      </c>
      <c r="BT71" s="280">
        <v>0</v>
      </c>
      <c r="BU71" s="280">
        <v>0</v>
      </c>
      <c r="BV71" s="280">
        <v>0</v>
      </c>
      <c r="BW71" s="280">
        <v>0</v>
      </c>
      <c r="BX71" s="280">
        <v>0</v>
      </c>
      <c r="BY71" s="280">
        <v>0</v>
      </c>
      <c r="BZ71" s="280">
        <v>0</v>
      </c>
      <c r="CA71" s="280">
        <v>0</v>
      </c>
      <c r="CB71" s="280">
        <v>0</v>
      </c>
      <c r="CC71" s="280">
        <v>0</v>
      </c>
      <c r="CD71" s="280">
        <v>0</v>
      </c>
      <c r="CE71" s="280">
        <v>0</v>
      </c>
      <c r="CF71" s="280">
        <v>0</v>
      </c>
      <c r="CG71" s="280">
        <v>0</v>
      </c>
      <c r="CH71" s="280">
        <v>0</v>
      </c>
      <c r="CI71" s="280">
        <v>0</v>
      </c>
      <c r="CJ71" s="280">
        <v>0</v>
      </c>
      <c r="CK71" s="280">
        <v>0</v>
      </c>
      <c r="CL71" s="280">
        <v>0</v>
      </c>
      <c r="CM71" s="280">
        <v>0</v>
      </c>
      <c r="CN71" s="280">
        <v>0</v>
      </c>
      <c r="CO71" s="280">
        <v>0</v>
      </c>
      <c r="CP71" s="280">
        <v>0</v>
      </c>
      <c r="CQ71" s="280">
        <v>0</v>
      </c>
      <c r="CR71" s="280">
        <v>0</v>
      </c>
      <c r="CS71" s="280">
        <v>0</v>
      </c>
      <c r="CT71" s="280">
        <v>0</v>
      </c>
      <c r="CU71" s="280">
        <v>0</v>
      </c>
      <c r="CV71" s="552" t="s">
        <v>98</v>
      </c>
    </row>
    <row r="72" spans="1:100" s="183" customFormat="1" ht="66" customHeight="1" x14ac:dyDescent="0.2">
      <c r="A72" s="309" t="s">
        <v>155</v>
      </c>
      <c r="B72" s="186" t="s">
        <v>191</v>
      </c>
      <c r="C72" s="311" t="s">
        <v>192</v>
      </c>
      <c r="D72" s="294">
        <v>0</v>
      </c>
      <c r="E72" s="294">
        <v>0</v>
      </c>
      <c r="F72" s="294">
        <v>0</v>
      </c>
      <c r="G72" s="294">
        <v>0</v>
      </c>
      <c r="H72" s="294">
        <v>0</v>
      </c>
      <c r="I72" s="294">
        <v>0</v>
      </c>
      <c r="J72" s="294">
        <v>0</v>
      </c>
      <c r="K72" s="294">
        <v>0</v>
      </c>
      <c r="L72" s="294">
        <v>0</v>
      </c>
      <c r="M72" s="294">
        <v>0</v>
      </c>
      <c r="N72" s="294">
        <v>0</v>
      </c>
      <c r="O72" s="294">
        <v>0</v>
      </c>
      <c r="P72" s="294">
        <v>0</v>
      </c>
      <c r="Q72" s="294">
        <v>0</v>
      </c>
      <c r="R72" s="294">
        <v>0</v>
      </c>
      <c r="S72" s="294">
        <v>0</v>
      </c>
      <c r="T72" s="294">
        <v>0</v>
      </c>
      <c r="U72" s="294">
        <v>0</v>
      </c>
      <c r="V72" s="294" t="s">
        <v>98</v>
      </c>
      <c r="W72" s="294" t="s">
        <v>98</v>
      </c>
      <c r="X72" s="294" t="s">
        <v>98</v>
      </c>
      <c r="Y72" s="294" t="s">
        <v>98</v>
      </c>
      <c r="Z72" s="294" t="s">
        <v>98</v>
      </c>
      <c r="AA72" s="294" t="s">
        <v>98</v>
      </c>
      <c r="AB72" s="294">
        <v>0</v>
      </c>
      <c r="AC72" s="294">
        <v>0</v>
      </c>
      <c r="AD72" s="294">
        <v>0</v>
      </c>
      <c r="AE72" s="294">
        <v>0</v>
      </c>
      <c r="AF72" s="294">
        <v>0</v>
      </c>
      <c r="AG72" s="294">
        <v>0</v>
      </c>
      <c r="AH72" s="294">
        <v>0</v>
      </c>
      <c r="AI72" s="294">
        <v>0</v>
      </c>
      <c r="AJ72" s="294">
        <v>0</v>
      </c>
      <c r="AK72" s="294">
        <v>0</v>
      </c>
      <c r="AL72" s="294">
        <v>0</v>
      </c>
      <c r="AM72" s="294">
        <v>0</v>
      </c>
      <c r="AN72" s="280" t="s">
        <v>754</v>
      </c>
      <c r="AO72" s="280">
        <v>0</v>
      </c>
      <c r="AP72" s="280">
        <v>0</v>
      </c>
      <c r="AQ72" s="280">
        <v>0.8</v>
      </c>
      <c r="AR72" s="280">
        <v>0</v>
      </c>
      <c r="AS72" s="280">
        <v>0</v>
      </c>
      <c r="AT72" s="294">
        <v>0</v>
      </c>
      <c r="AU72" s="294">
        <v>0</v>
      </c>
      <c r="AV72" s="294">
        <v>0</v>
      </c>
      <c r="AW72" s="294">
        <v>0</v>
      </c>
      <c r="AX72" s="294">
        <v>0</v>
      </c>
      <c r="AY72" s="294">
        <v>0</v>
      </c>
      <c r="AZ72" s="280">
        <v>0</v>
      </c>
      <c r="BA72" s="280">
        <v>0</v>
      </c>
      <c r="BB72" s="280">
        <v>0</v>
      </c>
      <c r="BC72" s="280">
        <v>0</v>
      </c>
      <c r="BD72" s="280">
        <v>0</v>
      </c>
      <c r="BE72" s="280">
        <v>0</v>
      </c>
      <c r="BF72" s="294">
        <v>0</v>
      </c>
      <c r="BG72" s="294">
        <v>0</v>
      </c>
      <c r="BH72" s="294">
        <v>0</v>
      </c>
      <c r="BI72" s="294">
        <v>0</v>
      </c>
      <c r="BJ72" s="294">
        <v>0</v>
      </c>
      <c r="BK72" s="294">
        <v>0</v>
      </c>
      <c r="BL72" s="280">
        <v>0</v>
      </c>
      <c r="BM72" s="280">
        <v>0</v>
      </c>
      <c r="BN72" s="280">
        <v>0</v>
      </c>
      <c r="BO72" s="280">
        <v>0</v>
      </c>
      <c r="BP72" s="280">
        <v>0</v>
      </c>
      <c r="BQ72" s="280">
        <v>0</v>
      </c>
      <c r="BR72" s="280">
        <v>0</v>
      </c>
      <c r="BS72" s="280">
        <v>0</v>
      </c>
      <c r="BT72" s="280">
        <v>0</v>
      </c>
      <c r="BU72" s="280">
        <v>0</v>
      </c>
      <c r="BV72" s="280">
        <v>0</v>
      </c>
      <c r="BW72" s="280">
        <v>0</v>
      </c>
      <c r="BX72" s="280">
        <v>0</v>
      </c>
      <c r="BY72" s="280">
        <v>0</v>
      </c>
      <c r="BZ72" s="280">
        <v>0</v>
      </c>
      <c r="CA72" s="280">
        <v>0</v>
      </c>
      <c r="CB72" s="280">
        <v>0</v>
      </c>
      <c r="CC72" s="280">
        <v>0</v>
      </c>
      <c r="CD72" s="280">
        <v>0</v>
      </c>
      <c r="CE72" s="280">
        <v>0</v>
      </c>
      <c r="CF72" s="280">
        <v>0</v>
      </c>
      <c r="CG72" s="280">
        <v>0</v>
      </c>
      <c r="CH72" s="280">
        <v>0</v>
      </c>
      <c r="CI72" s="280">
        <v>0</v>
      </c>
      <c r="CJ72" s="280">
        <v>0</v>
      </c>
      <c r="CK72" s="280">
        <v>0</v>
      </c>
      <c r="CL72" s="280">
        <v>0</v>
      </c>
      <c r="CM72" s="280">
        <v>0</v>
      </c>
      <c r="CN72" s="280">
        <v>0</v>
      </c>
      <c r="CO72" s="280">
        <v>0</v>
      </c>
      <c r="CP72" s="280">
        <v>0</v>
      </c>
      <c r="CQ72" s="280">
        <v>0</v>
      </c>
      <c r="CR72" s="280">
        <v>0</v>
      </c>
      <c r="CS72" s="280">
        <v>0</v>
      </c>
      <c r="CT72" s="280">
        <v>0</v>
      </c>
      <c r="CU72" s="280">
        <v>0</v>
      </c>
      <c r="CV72" s="552" t="s">
        <v>98</v>
      </c>
    </row>
    <row r="73" spans="1:100" s="183" customFormat="1" ht="38.25" x14ac:dyDescent="0.2">
      <c r="A73" s="275" t="s">
        <v>193</v>
      </c>
      <c r="B73" s="156" t="s">
        <v>194</v>
      </c>
      <c r="C73" s="276" t="s">
        <v>98</v>
      </c>
      <c r="D73" s="294">
        <v>0</v>
      </c>
      <c r="E73" s="294">
        <v>0</v>
      </c>
      <c r="F73" s="294">
        <v>0</v>
      </c>
      <c r="G73" s="294">
        <v>0</v>
      </c>
      <c r="H73" s="294">
        <v>0</v>
      </c>
      <c r="I73" s="294">
        <v>0</v>
      </c>
      <c r="J73" s="294">
        <v>0</v>
      </c>
      <c r="K73" s="294">
        <v>0</v>
      </c>
      <c r="L73" s="294">
        <v>0</v>
      </c>
      <c r="M73" s="294">
        <v>0</v>
      </c>
      <c r="N73" s="294">
        <v>0</v>
      </c>
      <c r="O73" s="294">
        <v>0</v>
      </c>
      <c r="P73" s="294">
        <v>0</v>
      </c>
      <c r="Q73" s="294">
        <v>0</v>
      </c>
      <c r="R73" s="294">
        <v>0</v>
      </c>
      <c r="S73" s="294">
        <v>0</v>
      </c>
      <c r="T73" s="294">
        <v>0</v>
      </c>
      <c r="U73" s="294">
        <v>0</v>
      </c>
      <c r="V73" s="294" t="s">
        <v>98</v>
      </c>
      <c r="W73" s="294" t="s">
        <v>98</v>
      </c>
      <c r="X73" s="294" t="s">
        <v>98</v>
      </c>
      <c r="Y73" s="294" t="s">
        <v>98</v>
      </c>
      <c r="Z73" s="294" t="s">
        <v>98</v>
      </c>
      <c r="AA73" s="294" t="s">
        <v>98</v>
      </c>
      <c r="AB73" s="313">
        <v>0</v>
      </c>
      <c r="AC73" s="313">
        <v>0</v>
      </c>
      <c r="AD73" s="313">
        <v>0</v>
      </c>
      <c r="AE73" s="313">
        <v>0</v>
      </c>
      <c r="AF73" s="313">
        <v>0</v>
      </c>
      <c r="AG73" s="313">
        <v>0</v>
      </c>
      <c r="AH73" s="313">
        <v>0</v>
      </c>
      <c r="AI73" s="313">
        <v>0</v>
      </c>
      <c r="AJ73" s="313">
        <v>0</v>
      </c>
      <c r="AK73" s="313">
        <v>0</v>
      </c>
      <c r="AL73" s="313">
        <v>0</v>
      </c>
      <c r="AM73" s="313">
        <v>0</v>
      </c>
      <c r="AN73" s="313">
        <v>0</v>
      </c>
      <c r="AO73" s="313">
        <v>0</v>
      </c>
      <c r="AP73" s="313">
        <v>0</v>
      </c>
      <c r="AQ73" s="313">
        <v>0</v>
      </c>
      <c r="AR73" s="313">
        <v>0</v>
      </c>
      <c r="AS73" s="313">
        <v>0</v>
      </c>
      <c r="AT73" s="313">
        <v>0</v>
      </c>
      <c r="AU73" s="313">
        <v>0</v>
      </c>
      <c r="AV73" s="313">
        <v>0</v>
      </c>
      <c r="AW73" s="313">
        <v>0</v>
      </c>
      <c r="AX73" s="313">
        <v>0</v>
      </c>
      <c r="AY73" s="313">
        <v>0</v>
      </c>
      <c r="AZ73" s="313">
        <v>0</v>
      </c>
      <c r="BA73" s="313">
        <v>0</v>
      </c>
      <c r="BB73" s="313">
        <v>0</v>
      </c>
      <c r="BC73" s="313">
        <v>0</v>
      </c>
      <c r="BD73" s="313">
        <v>0</v>
      </c>
      <c r="BE73" s="313">
        <v>0</v>
      </c>
      <c r="BF73" s="313">
        <v>0</v>
      </c>
      <c r="BG73" s="313">
        <v>0</v>
      </c>
      <c r="BH73" s="313">
        <v>0</v>
      </c>
      <c r="BI73" s="313">
        <v>0</v>
      </c>
      <c r="BJ73" s="313">
        <v>0</v>
      </c>
      <c r="BK73" s="313">
        <v>0</v>
      </c>
      <c r="BL73" s="313">
        <v>0</v>
      </c>
      <c r="BM73" s="313">
        <v>0</v>
      </c>
      <c r="BN73" s="313">
        <v>0</v>
      </c>
      <c r="BO73" s="313">
        <v>0</v>
      </c>
      <c r="BP73" s="313">
        <v>0</v>
      </c>
      <c r="BQ73" s="313">
        <v>0</v>
      </c>
      <c r="BR73" s="313">
        <v>0</v>
      </c>
      <c r="BS73" s="313">
        <v>0</v>
      </c>
      <c r="BT73" s="313">
        <v>0</v>
      </c>
      <c r="BU73" s="313">
        <v>0</v>
      </c>
      <c r="BV73" s="313">
        <v>0</v>
      </c>
      <c r="BW73" s="313">
        <v>0</v>
      </c>
      <c r="BX73" s="313">
        <v>0</v>
      </c>
      <c r="BY73" s="313">
        <v>0</v>
      </c>
      <c r="BZ73" s="313">
        <v>0</v>
      </c>
      <c r="CA73" s="313">
        <v>0</v>
      </c>
      <c r="CB73" s="313">
        <v>0</v>
      </c>
      <c r="CC73" s="313">
        <v>0</v>
      </c>
      <c r="CD73" s="313">
        <v>0</v>
      </c>
      <c r="CE73" s="313">
        <v>0</v>
      </c>
      <c r="CF73" s="313">
        <v>0</v>
      </c>
      <c r="CG73" s="313">
        <v>0</v>
      </c>
      <c r="CH73" s="313">
        <v>0</v>
      </c>
      <c r="CI73" s="313">
        <v>0</v>
      </c>
      <c r="CJ73" s="313">
        <v>0</v>
      </c>
      <c r="CK73" s="313">
        <v>0</v>
      </c>
      <c r="CL73" s="313">
        <v>0</v>
      </c>
      <c r="CM73" s="313">
        <v>0</v>
      </c>
      <c r="CN73" s="313">
        <v>0</v>
      </c>
      <c r="CO73" s="313">
        <v>0</v>
      </c>
      <c r="CP73" s="313">
        <v>0</v>
      </c>
      <c r="CQ73" s="313">
        <v>0</v>
      </c>
      <c r="CR73" s="313">
        <v>0</v>
      </c>
      <c r="CS73" s="313">
        <v>0</v>
      </c>
      <c r="CT73" s="313">
        <v>0</v>
      </c>
      <c r="CU73" s="313">
        <v>0</v>
      </c>
      <c r="CV73" s="552" t="s">
        <v>98</v>
      </c>
    </row>
    <row r="74" spans="1:100" s="183" customFormat="1" ht="38.25" x14ac:dyDescent="0.2">
      <c r="A74" s="226" t="s">
        <v>195</v>
      </c>
      <c r="B74" s="156" t="s">
        <v>196</v>
      </c>
      <c r="C74" s="265" t="s">
        <v>98</v>
      </c>
      <c r="D74" s="294">
        <v>0</v>
      </c>
      <c r="E74" s="294">
        <v>0</v>
      </c>
      <c r="F74" s="294">
        <v>0</v>
      </c>
      <c r="G74" s="294">
        <v>0</v>
      </c>
      <c r="H74" s="294">
        <v>0</v>
      </c>
      <c r="I74" s="294">
        <v>0</v>
      </c>
      <c r="J74" s="294">
        <v>0</v>
      </c>
      <c r="K74" s="294">
        <v>0</v>
      </c>
      <c r="L74" s="294">
        <v>0</v>
      </c>
      <c r="M74" s="294">
        <v>0</v>
      </c>
      <c r="N74" s="294">
        <v>0</v>
      </c>
      <c r="O74" s="294">
        <v>0</v>
      </c>
      <c r="P74" s="269">
        <v>0</v>
      </c>
      <c r="Q74" s="269">
        <v>0</v>
      </c>
      <c r="R74" s="269">
        <v>0</v>
      </c>
      <c r="S74" s="269">
        <v>0</v>
      </c>
      <c r="T74" s="269">
        <v>0</v>
      </c>
      <c r="U74" s="269">
        <v>0</v>
      </c>
      <c r="V74" s="362" t="s">
        <v>98</v>
      </c>
      <c r="W74" s="362" t="s">
        <v>98</v>
      </c>
      <c r="X74" s="362" t="s">
        <v>98</v>
      </c>
      <c r="Y74" s="362" t="s">
        <v>98</v>
      </c>
      <c r="Z74" s="362" t="s">
        <v>98</v>
      </c>
      <c r="AA74" s="362" t="s">
        <v>98</v>
      </c>
      <c r="AB74" s="269">
        <v>0</v>
      </c>
      <c r="AC74" s="269">
        <v>0</v>
      </c>
      <c r="AD74" s="269">
        <v>0</v>
      </c>
      <c r="AE74" s="269">
        <v>0</v>
      </c>
      <c r="AF74" s="269">
        <v>0</v>
      </c>
      <c r="AG74" s="269">
        <v>0</v>
      </c>
      <c r="AH74" s="269">
        <v>0</v>
      </c>
      <c r="AI74" s="269">
        <v>0</v>
      </c>
      <c r="AJ74" s="269">
        <v>0</v>
      </c>
      <c r="AK74" s="269">
        <v>0</v>
      </c>
      <c r="AL74" s="269">
        <v>0</v>
      </c>
      <c r="AM74" s="269">
        <v>0</v>
      </c>
      <c r="AN74" s="269">
        <v>0</v>
      </c>
      <c r="AO74" s="269">
        <v>0</v>
      </c>
      <c r="AP74" s="269">
        <v>0</v>
      </c>
      <c r="AQ74" s="269">
        <v>0</v>
      </c>
      <c r="AR74" s="269">
        <v>0</v>
      </c>
      <c r="AS74" s="269">
        <v>0</v>
      </c>
      <c r="AT74" s="269">
        <v>0</v>
      </c>
      <c r="AU74" s="269">
        <v>0</v>
      </c>
      <c r="AV74" s="269">
        <v>0</v>
      </c>
      <c r="AW74" s="269">
        <v>0</v>
      </c>
      <c r="AX74" s="269">
        <v>0</v>
      </c>
      <c r="AY74" s="269">
        <v>0</v>
      </c>
      <c r="AZ74" s="269">
        <v>0</v>
      </c>
      <c r="BA74" s="269">
        <v>0</v>
      </c>
      <c r="BB74" s="269">
        <v>0</v>
      </c>
      <c r="BC74" s="269">
        <v>0</v>
      </c>
      <c r="BD74" s="269">
        <v>0</v>
      </c>
      <c r="BE74" s="269">
        <v>0</v>
      </c>
      <c r="BF74" s="269">
        <v>0</v>
      </c>
      <c r="BG74" s="269">
        <v>0</v>
      </c>
      <c r="BH74" s="269">
        <v>0</v>
      </c>
      <c r="BI74" s="269">
        <v>0</v>
      </c>
      <c r="BJ74" s="269">
        <v>0</v>
      </c>
      <c r="BK74" s="269">
        <v>0</v>
      </c>
      <c r="BL74" s="269">
        <v>0</v>
      </c>
      <c r="BM74" s="269">
        <v>0</v>
      </c>
      <c r="BN74" s="269">
        <v>0</v>
      </c>
      <c r="BO74" s="269">
        <v>0</v>
      </c>
      <c r="BP74" s="269">
        <v>0</v>
      </c>
      <c r="BQ74" s="269">
        <v>0</v>
      </c>
      <c r="BR74" s="269">
        <v>0</v>
      </c>
      <c r="BS74" s="269">
        <v>0</v>
      </c>
      <c r="BT74" s="269">
        <v>0</v>
      </c>
      <c r="BU74" s="269">
        <v>0</v>
      </c>
      <c r="BV74" s="269">
        <v>0</v>
      </c>
      <c r="BW74" s="269">
        <v>0</v>
      </c>
      <c r="BX74" s="269">
        <v>0</v>
      </c>
      <c r="BY74" s="269">
        <v>0</v>
      </c>
      <c r="BZ74" s="269">
        <v>0</v>
      </c>
      <c r="CA74" s="269">
        <v>0</v>
      </c>
      <c r="CB74" s="269">
        <v>0</v>
      </c>
      <c r="CC74" s="269">
        <v>0</v>
      </c>
      <c r="CD74" s="269">
        <v>0</v>
      </c>
      <c r="CE74" s="269">
        <v>0</v>
      </c>
      <c r="CF74" s="269">
        <v>0</v>
      </c>
      <c r="CG74" s="269">
        <v>0</v>
      </c>
      <c r="CH74" s="269">
        <v>0</v>
      </c>
      <c r="CI74" s="269">
        <v>0</v>
      </c>
      <c r="CJ74" s="269">
        <v>0</v>
      </c>
      <c r="CK74" s="269">
        <v>0</v>
      </c>
      <c r="CL74" s="269">
        <v>0</v>
      </c>
      <c r="CM74" s="269">
        <v>0</v>
      </c>
      <c r="CN74" s="269">
        <v>0</v>
      </c>
      <c r="CO74" s="269">
        <v>0</v>
      </c>
      <c r="CP74" s="269">
        <v>0</v>
      </c>
      <c r="CQ74" s="269">
        <v>0</v>
      </c>
      <c r="CR74" s="269">
        <v>0</v>
      </c>
      <c r="CS74" s="269">
        <v>0</v>
      </c>
      <c r="CT74" s="269">
        <v>0</v>
      </c>
      <c r="CU74" s="269">
        <v>0</v>
      </c>
      <c r="CV74" s="552" t="s">
        <v>98</v>
      </c>
    </row>
    <row r="75" spans="1:100" s="183" customFormat="1" ht="38.25" x14ac:dyDescent="0.2">
      <c r="A75" s="275" t="s">
        <v>197</v>
      </c>
      <c r="B75" s="155" t="s">
        <v>198</v>
      </c>
      <c r="C75" s="276" t="s">
        <v>98</v>
      </c>
      <c r="D75" s="294">
        <v>0</v>
      </c>
      <c r="E75" s="294">
        <v>0</v>
      </c>
      <c r="F75" s="294">
        <v>0</v>
      </c>
      <c r="G75" s="294">
        <v>0</v>
      </c>
      <c r="H75" s="294">
        <v>0</v>
      </c>
      <c r="I75" s="294">
        <v>0</v>
      </c>
      <c r="J75" s="294">
        <v>0</v>
      </c>
      <c r="K75" s="294">
        <v>0</v>
      </c>
      <c r="L75" s="294">
        <v>0</v>
      </c>
      <c r="M75" s="294">
        <v>0</v>
      </c>
      <c r="N75" s="294">
        <v>0</v>
      </c>
      <c r="O75" s="294">
        <v>0</v>
      </c>
      <c r="P75" s="294">
        <v>0</v>
      </c>
      <c r="Q75" s="294">
        <v>0</v>
      </c>
      <c r="R75" s="294">
        <v>0</v>
      </c>
      <c r="S75" s="294">
        <v>0</v>
      </c>
      <c r="T75" s="294">
        <v>0</v>
      </c>
      <c r="U75" s="294">
        <v>0</v>
      </c>
      <c r="V75" s="294" t="s">
        <v>98</v>
      </c>
      <c r="W75" s="294" t="s">
        <v>98</v>
      </c>
      <c r="X75" s="294" t="s">
        <v>98</v>
      </c>
      <c r="Y75" s="294" t="s">
        <v>98</v>
      </c>
      <c r="Z75" s="294" t="s">
        <v>98</v>
      </c>
      <c r="AA75" s="294" t="s">
        <v>98</v>
      </c>
      <c r="AB75" s="313">
        <v>0</v>
      </c>
      <c r="AC75" s="313">
        <v>0</v>
      </c>
      <c r="AD75" s="313">
        <v>0</v>
      </c>
      <c r="AE75" s="313">
        <v>0</v>
      </c>
      <c r="AF75" s="313">
        <v>0</v>
      </c>
      <c r="AG75" s="313">
        <v>0</v>
      </c>
      <c r="AH75" s="313">
        <v>0</v>
      </c>
      <c r="AI75" s="313">
        <v>0</v>
      </c>
      <c r="AJ75" s="313">
        <v>0</v>
      </c>
      <c r="AK75" s="313">
        <v>0</v>
      </c>
      <c r="AL75" s="313">
        <v>0</v>
      </c>
      <c r="AM75" s="313">
        <v>0</v>
      </c>
      <c r="AN75" s="313">
        <v>0</v>
      </c>
      <c r="AO75" s="313">
        <v>0</v>
      </c>
      <c r="AP75" s="313">
        <v>0</v>
      </c>
      <c r="AQ75" s="313">
        <v>0</v>
      </c>
      <c r="AR75" s="313">
        <v>0</v>
      </c>
      <c r="AS75" s="313">
        <v>0</v>
      </c>
      <c r="AT75" s="313">
        <v>0</v>
      </c>
      <c r="AU75" s="313">
        <v>0</v>
      </c>
      <c r="AV75" s="313">
        <v>0</v>
      </c>
      <c r="AW75" s="313">
        <v>0</v>
      </c>
      <c r="AX75" s="313">
        <v>0</v>
      </c>
      <c r="AY75" s="313">
        <v>0</v>
      </c>
      <c r="AZ75" s="313">
        <v>0</v>
      </c>
      <c r="BA75" s="313">
        <v>0</v>
      </c>
      <c r="BB75" s="313">
        <v>0</v>
      </c>
      <c r="BC75" s="313">
        <v>0</v>
      </c>
      <c r="BD75" s="313">
        <v>0</v>
      </c>
      <c r="BE75" s="313">
        <v>0</v>
      </c>
      <c r="BF75" s="313">
        <v>0</v>
      </c>
      <c r="BG75" s="313">
        <v>0</v>
      </c>
      <c r="BH75" s="313">
        <v>0</v>
      </c>
      <c r="BI75" s="313">
        <v>0</v>
      </c>
      <c r="BJ75" s="313">
        <v>0</v>
      </c>
      <c r="BK75" s="313">
        <v>0</v>
      </c>
      <c r="BL75" s="313">
        <v>0</v>
      </c>
      <c r="BM75" s="313">
        <v>0</v>
      </c>
      <c r="BN75" s="313">
        <v>0</v>
      </c>
      <c r="BO75" s="313">
        <v>0</v>
      </c>
      <c r="BP75" s="313">
        <v>0</v>
      </c>
      <c r="BQ75" s="313">
        <v>0</v>
      </c>
      <c r="BR75" s="313">
        <v>0</v>
      </c>
      <c r="BS75" s="313">
        <v>0</v>
      </c>
      <c r="BT75" s="313">
        <v>0</v>
      </c>
      <c r="BU75" s="313">
        <v>0</v>
      </c>
      <c r="BV75" s="313">
        <v>0</v>
      </c>
      <c r="BW75" s="313">
        <v>0</v>
      </c>
      <c r="BX75" s="313">
        <v>0</v>
      </c>
      <c r="BY75" s="313">
        <v>0</v>
      </c>
      <c r="BZ75" s="313">
        <v>0</v>
      </c>
      <c r="CA75" s="313">
        <v>0</v>
      </c>
      <c r="CB75" s="313">
        <v>0</v>
      </c>
      <c r="CC75" s="313">
        <v>0</v>
      </c>
      <c r="CD75" s="313">
        <v>0</v>
      </c>
      <c r="CE75" s="313">
        <v>0</v>
      </c>
      <c r="CF75" s="313">
        <v>0</v>
      </c>
      <c r="CG75" s="313">
        <v>0</v>
      </c>
      <c r="CH75" s="313">
        <v>0</v>
      </c>
      <c r="CI75" s="313">
        <v>0</v>
      </c>
      <c r="CJ75" s="313">
        <v>0</v>
      </c>
      <c r="CK75" s="313">
        <v>0</v>
      </c>
      <c r="CL75" s="313">
        <v>0</v>
      </c>
      <c r="CM75" s="313">
        <v>0</v>
      </c>
      <c r="CN75" s="313">
        <v>0</v>
      </c>
      <c r="CO75" s="313">
        <v>0</v>
      </c>
      <c r="CP75" s="313">
        <v>0</v>
      </c>
      <c r="CQ75" s="313">
        <v>0</v>
      </c>
      <c r="CR75" s="313">
        <v>0</v>
      </c>
      <c r="CS75" s="313">
        <v>0</v>
      </c>
      <c r="CT75" s="313">
        <v>0</v>
      </c>
      <c r="CU75" s="313">
        <v>0</v>
      </c>
      <c r="CV75" s="552" t="s">
        <v>98</v>
      </c>
    </row>
    <row r="76" spans="1:100" s="183" customFormat="1" ht="38.25" x14ac:dyDescent="0.2">
      <c r="A76" s="169" t="s">
        <v>199</v>
      </c>
      <c r="B76" s="205" t="s">
        <v>200</v>
      </c>
      <c r="C76" s="296" t="s">
        <v>201</v>
      </c>
      <c r="D76" s="294">
        <v>0</v>
      </c>
      <c r="E76" s="294">
        <v>0</v>
      </c>
      <c r="F76" s="294">
        <v>0</v>
      </c>
      <c r="G76" s="294">
        <v>0</v>
      </c>
      <c r="H76" s="294">
        <v>0</v>
      </c>
      <c r="I76" s="294">
        <v>0</v>
      </c>
      <c r="J76" s="294">
        <v>0</v>
      </c>
      <c r="K76" s="294">
        <v>0</v>
      </c>
      <c r="L76" s="294">
        <v>0</v>
      </c>
      <c r="M76" s="294">
        <v>0</v>
      </c>
      <c r="N76" s="294">
        <v>0</v>
      </c>
      <c r="O76" s="294">
        <v>0</v>
      </c>
      <c r="P76" s="294">
        <v>0</v>
      </c>
      <c r="Q76" s="294">
        <v>0</v>
      </c>
      <c r="R76" s="294">
        <v>0</v>
      </c>
      <c r="S76" s="294">
        <v>0</v>
      </c>
      <c r="T76" s="294">
        <v>0</v>
      </c>
      <c r="U76" s="294">
        <v>0</v>
      </c>
      <c r="V76" s="294" t="s">
        <v>98</v>
      </c>
      <c r="W76" s="294" t="s">
        <v>98</v>
      </c>
      <c r="X76" s="294" t="s">
        <v>98</v>
      </c>
      <c r="Y76" s="294" t="s">
        <v>98</v>
      </c>
      <c r="Z76" s="294" t="s">
        <v>98</v>
      </c>
      <c r="AA76" s="294" t="s">
        <v>98</v>
      </c>
      <c r="AB76" s="313">
        <v>0</v>
      </c>
      <c r="AC76" s="313">
        <v>0</v>
      </c>
      <c r="AD76" s="313">
        <v>0</v>
      </c>
      <c r="AE76" s="313">
        <v>0</v>
      </c>
      <c r="AF76" s="313">
        <v>0</v>
      </c>
      <c r="AG76" s="313">
        <v>0</v>
      </c>
      <c r="AH76" s="313">
        <v>0</v>
      </c>
      <c r="AI76" s="313">
        <v>0</v>
      </c>
      <c r="AJ76" s="313">
        <v>0</v>
      </c>
      <c r="AK76" s="313">
        <v>0</v>
      </c>
      <c r="AL76" s="313">
        <v>0</v>
      </c>
      <c r="AM76" s="313">
        <v>0</v>
      </c>
      <c r="AN76" s="313">
        <v>0</v>
      </c>
      <c r="AO76" s="313">
        <v>0</v>
      </c>
      <c r="AP76" s="313">
        <v>0</v>
      </c>
      <c r="AQ76" s="313">
        <v>0</v>
      </c>
      <c r="AR76" s="313">
        <v>0</v>
      </c>
      <c r="AS76" s="313">
        <v>0</v>
      </c>
      <c r="AT76" s="313">
        <v>0</v>
      </c>
      <c r="AU76" s="313">
        <v>0</v>
      </c>
      <c r="AV76" s="313">
        <v>0</v>
      </c>
      <c r="AW76" s="313">
        <v>0</v>
      </c>
      <c r="AX76" s="313">
        <v>0</v>
      </c>
      <c r="AY76" s="313">
        <v>0</v>
      </c>
      <c r="AZ76" s="313">
        <v>0</v>
      </c>
      <c r="BA76" s="313">
        <v>0</v>
      </c>
      <c r="BB76" s="313">
        <v>0</v>
      </c>
      <c r="BC76" s="313">
        <v>0</v>
      </c>
      <c r="BD76" s="313">
        <v>0</v>
      </c>
      <c r="BE76" s="313">
        <v>0</v>
      </c>
      <c r="BF76" s="313">
        <v>0</v>
      </c>
      <c r="BG76" s="313">
        <v>0</v>
      </c>
      <c r="BH76" s="313">
        <v>0</v>
      </c>
      <c r="BI76" s="313">
        <v>0</v>
      </c>
      <c r="BJ76" s="313">
        <v>0</v>
      </c>
      <c r="BK76" s="313">
        <v>0</v>
      </c>
      <c r="BL76" s="313">
        <v>0</v>
      </c>
      <c r="BM76" s="313">
        <v>0</v>
      </c>
      <c r="BN76" s="313">
        <v>0</v>
      </c>
      <c r="BO76" s="313">
        <v>0</v>
      </c>
      <c r="BP76" s="313">
        <v>0</v>
      </c>
      <c r="BQ76" s="313">
        <v>0</v>
      </c>
      <c r="BR76" s="313">
        <v>0</v>
      </c>
      <c r="BS76" s="313">
        <v>0</v>
      </c>
      <c r="BT76" s="313">
        <v>0</v>
      </c>
      <c r="BU76" s="313">
        <v>0</v>
      </c>
      <c r="BV76" s="313">
        <v>0</v>
      </c>
      <c r="BW76" s="313">
        <v>0</v>
      </c>
      <c r="BX76" s="313">
        <v>0</v>
      </c>
      <c r="BY76" s="313">
        <v>0</v>
      </c>
      <c r="BZ76" s="313">
        <v>0</v>
      </c>
      <c r="CA76" s="313">
        <v>0</v>
      </c>
      <c r="CB76" s="313">
        <v>0</v>
      </c>
      <c r="CC76" s="313">
        <v>0</v>
      </c>
      <c r="CD76" s="313">
        <v>0</v>
      </c>
      <c r="CE76" s="313">
        <v>0</v>
      </c>
      <c r="CF76" s="313">
        <v>0</v>
      </c>
      <c r="CG76" s="313">
        <v>0</v>
      </c>
      <c r="CH76" s="313">
        <v>0</v>
      </c>
      <c r="CI76" s="313">
        <v>0</v>
      </c>
      <c r="CJ76" s="313">
        <v>0</v>
      </c>
      <c r="CK76" s="313">
        <v>0</v>
      </c>
      <c r="CL76" s="313">
        <v>0</v>
      </c>
      <c r="CM76" s="313">
        <v>0</v>
      </c>
      <c r="CN76" s="313">
        <v>0</v>
      </c>
      <c r="CO76" s="313">
        <v>0</v>
      </c>
      <c r="CP76" s="313">
        <v>0</v>
      </c>
      <c r="CQ76" s="313">
        <v>0</v>
      </c>
      <c r="CR76" s="313">
        <v>0</v>
      </c>
      <c r="CS76" s="313">
        <v>0</v>
      </c>
      <c r="CT76" s="313">
        <v>0</v>
      </c>
      <c r="CU76" s="313">
        <v>0</v>
      </c>
      <c r="CV76" s="552" t="s">
        <v>98</v>
      </c>
    </row>
    <row r="77" spans="1:100" s="183" customFormat="1" ht="25.5" x14ac:dyDescent="0.2">
      <c r="A77" s="275" t="s">
        <v>202</v>
      </c>
      <c r="B77" s="156" t="s">
        <v>203</v>
      </c>
      <c r="C77" s="276" t="s">
        <v>98</v>
      </c>
      <c r="D77" s="294">
        <v>0</v>
      </c>
      <c r="E77" s="294">
        <v>0</v>
      </c>
      <c r="F77" s="294">
        <v>0</v>
      </c>
      <c r="G77" s="294">
        <v>0</v>
      </c>
      <c r="H77" s="294">
        <v>0</v>
      </c>
      <c r="I77" s="294">
        <v>0</v>
      </c>
      <c r="J77" s="294">
        <v>0</v>
      </c>
      <c r="K77" s="294">
        <v>0</v>
      </c>
      <c r="L77" s="294">
        <v>0</v>
      </c>
      <c r="M77" s="294">
        <v>0</v>
      </c>
      <c r="N77" s="294">
        <v>0</v>
      </c>
      <c r="O77" s="294">
        <v>0</v>
      </c>
      <c r="P77" s="294">
        <v>0</v>
      </c>
      <c r="Q77" s="294">
        <v>0</v>
      </c>
      <c r="R77" s="294">
        <v>0</v>
      </c>
      <c r="S77" s="294">
        <v>0</v>
      </c>
      <c r="T77" s="294">
        <v>0</v>
      </c>
      <c r="U77" s="294">
        <v>0</v>
      </c>
      <c r="V77" s="294" t="s">
        <v>98</v>
      </c>
      <c r="W77" s="294" t="s">
        <v>98</v>
      </c>
      <c r="X77" s="294" t="s">
        <v>98</v>
      </c>
      <c r="Y77" s="294" t="s">
        <v>98</v>
      </c>
      <c r="Z77" s="294" t="s">
        <v>98</v>
      </c>
      <c r="AA77" s="294" t="s">
        <v>98</v>
      </c>
      <c r="AB77" s="313">
        <v>0</v>
      </c>
      <c r="AC77" s="313">
        <v>0</v>
      </c>
      <c r="AD77" s="313">
        <v>0</v>
      </c>
      <c r="AE77" s="313">
        <v>0</v>
      </c>
      <c r="AF77" s="313">
        <v>0</v>
      </c>
      <c r="AG77" s="313">
        <v>0</v>
      </c>
      <c r="AH77" s="313">
        <v>0</v>
      </c>
      <c r="AI77" s="313">
        <v>0</v>
      </c>
      <c r="AJ77" s="313">
        <v>0</v>
      </c>
      <c r="AK77" s="313">
        <v>0</v>
      </c>
      <c r="AL77" s="313">
        <v>0</v>
      </c>
      <c r="AM77" s="313">
        <v>0</v>
      </c>
      <c r="AN77" s="313">
        <v>0</v>
      </c>
      <c r="AO77" s="313">
        <v>0</v>
      </c>
      <c r="AP77" s="313">
        <v>0</v>
      </c>
      <c r="AQ77" s="313">
        <v>0</v>
      </c>
      <c r="AR77" s="313">
        <v>0</v>
      </c>
      <c r="AS77" s="313">
        <v>0</v>
      </c>
      <c r="AT77" s="313">
        <v>0</v>
      </c>
      <c r="AU77" s="313">
        <v>0</v>
      </c>
      <c r="AV77" s="313">
        <v>0</v>
      </c>
      <c r="AW77" s="313">
        <v>0</v>
      </c>
      <c r="AX77" s="313">
        <v>0</v>
      </c>
      <c r="AY77" s="313">
        <v>0</v>
      </c>
      <c r="AZ77" s="313">
        <v>0</v>
      </c>
      <c r="BA77" s="313">
        <v>0</v>
      </c>
      <c r="BB77" s="313">
        <v>0</v>
      </c>
      <c r="BC77" s="313">
        <v>0</v>
      </c>
      <c r="BD77" s="313">
        <v>0</v>
      </c>
      <c r="BE77" s="313">
        <v>0</v>
      </c>
      <c r="BF77" s="313">
        <v>0</v>
      </c>
      <c r="BG77" s="313">
        <v>0</v>
      </c>
      <c r="BH77" s="313">
        <v>0</v>
      </c>
      <c r="BI77" s="313">
        <v>0</v>
      </c>
      <c r="BJ77" s="313">
        <v>0</v>
      </c>
      <c r="BK77" s="313">
        <v>0</v>
      </c>
      <c r="BL77" s="313">
        <v>0</v>
      </c>
      <c r="BM77" s="313">
        <v>0</v>
      </c>
      <c r="BN77" s="313">
        <v>0</v>
      </c>
      <c r="BO77" s="313">
        <v>0</v>
      </c>
      <c r="BP77" s="313">
        <v>0</v>
      </c>
      <c r="BQ77" s="313">
        <v>0</v>
      </c>
      <c r="BR77" s="313">
        <v>0</v>
      </c>
      <c r="BS77" s="313">
        <v>0</v>
      </c>
      <c r="BT77" s="313">
        <v>0</v>
      </c>
      <c r="BU77" s="313">
        <v>0</v>
      </c>
      <c r="BV77" s="313">
        <v>0</v>
      </c>
      <c r="BW77" s="313">
        <v>0</v>
      </c>
      <c r="BX77" s="313">
        <v>0</v>
      </c>
      <c r="BY77" s="313">
        <v>0</v>
      </c>
      <c r="BZ77" s="313">
        <v>0</v>
      </c>
      <c r="CA77" s="313">
        <v>0</v>
      </c>
      <c r="CB77" s="313">
        <v>0</v>
      </c>
      <c r="CC77" s="313">
        <v>0</v>
      </c>
      <c r="CD77" s="313">
        <v>0</v>
      </c>
      <c r="CE77" s="313">
        <v>0</v>
      </c>
      <c r="CF77" s="313">
        <v>0</v>
      </c>
      <c r="CG77" s="313">
        <v>0</v>
      </c>
      <c r="CH77" s="313">
        <v>0</v>
      </c>
      <c r="CI77" s="313">
        <v>0</v>
      </c>
      <c r="CJ77" s="313">
        <v>0</v>
      </c>
      <c r="CK77" s="313">
        <v>0</v>
      </c>
      <c r="CL77" s="313">
        <v>0</v>
      </c>
      <c r="CM77" s="313">
        <v>0</v>
      </c>
      <c r="CN77" s="313">
        <v>0</v>
      </c>
      <c r="CO77" s="313">
        <v>0</v>
      </c>
      <c r="CP77" s="313">
        <v>0</v>
      </c>
      <c r="CQ77" s="313">
        <v>0</v>
      </c>
      <c r="CR77" s="313">
        <v>0</v>
      </c>
      <c r="CS77" s="313">
        <v>0</v>
      </c>
      <c r="CT77" s="313">
        <v>0</v>
      </c>
      <c r="CU77" s="313">
        <v>0</v>
      </c>
      <c r="CV77" s="552" t="s">
        <v>98</v>
      </c>
    </row>
    <row r="78" spans="1:100" s="160" customFormat="1" ht="25.5" x14ac:dyDescent="0.2">
      <c r="A78" s="436" t="s">
        <v>204</v>
      </c>
      <c r="B78" s="155" t="s">
        <v>205</v>
      </c>
      <c r="C78" s="276" t="s">
        <v>98</v>
      </c>
      <c r="D78" s="294">
        <v>0</v>
      </c>
      <c r="E78" s="294">
        <v>0</v>
      </c>
      <c r="F78" s="294">
        <v>0</v>
      </c>
      <c r="G78" s="294">
        <v>0</v>
      </c>
      <c r="H78" s="294">
        <v>0</v>
      </c>
      <c r="I78" s="294">
        <v>0</v>
      </c>
      <c r="J78" s="294">
        <v>0</v>
      </c>
      <c r="K78" s="294">
        <v>0</v>
      </c>
      <c r="L78" s="294">
        <v>0</v>
      </c>
      <c r="M78" s="294">
        <v>0</v>
      </c>
      <c r="N78" s="294">
        <v>0</v>
      </c>
      <c r="O78" s="294">
        <v>0</v>
      </c>
      <c r="P78" s="442">
        <v>0</v>
      </c>
      <c r="Q78" s="442">
        <v>0</v>
      </c>
      <c r="R78" s="442">
        <v>0</v>
      </c>
      <c r="S78" s="442">
        <v>0</v>
      </c>
      <c r="T78" s="442">
        <v>0</v>
      </c>
      <c r="U78" s="442">
        <v>0</v>
      </c>
      <c r="V78" s="442" t="s">
        <v>98</v>
      </c>
      <c r="W78" s="442" t="s">
        <v>98</v>
      </c>
      <c r="X78" s="442" t="s">
        <v>98</v>
      </c>
      <c r="Y78" s="442" t="s">
        <v>98</v>
      </c>
      <c r="Z78" s="442" t="s">
        <v>98</v>
      </c>
      <c r="AA78" s="442" t="s">
        <v>98</v>
      </c>
      <c r="AB78" s="333">
        <v>0</v>
      </c>
      <c r="AC78" s="333">
        <v>0</v>
      </c>
      <c r="AD78" s="333">
        <v>0</v>
      </c>
      <c r="AE78" s="333">
        <v>0</v>
      </c>
      <c r="AF78" s="333">
        <v>0</v>
      </c>
      <c r="AG78" s="333">
        <v>0</v>
      </c>
      <c r="AH78" s="333">
        <v>0</v>
      </c>
      <c r="AI78" s="333">
        <v>0</v>
      </c>
      <c r="AJ78" s="333">
        <v>0</v>
      </c>
      <c r="AK78" s="333">
        <v>0</v>
      </c>
      <c r="AL78" s="333">
        <v>0</v>
      </c>
      <c r="AM78" s="333">
        <v>0</v>
      </c>
      <c r="AN78" s="333">
        <v>0</v>
      </c>
      <c r="AO78" s="333">
        <v>0</v>
      </c>
      <c r="AP78" s="333">
        <v>0</v>
      </c>
      <c r="AQ78" s="333">
        <v>0</v>
      </c>
      <c r="AR78" s="333">
        <v>0</v>
      </c>
      <c r="AS78" s="333">
        <v>0</v>
      </c>
      <c r="AT78" s="333">
        <v>0</v>
      </c>
      <c r="AU78" s="333">
        <v>0</v>
      </c>
      <c r="AV78" s="333">
        <v>0</v>
      </c>
      <c r="AW78" s="333">
        <v>0</v>
      </c>
      <c r="AX78" s="333">
        <v>0</v>
      </c>
      <c r="AY78" s="333">
        <v>0</v>
      </c>
      <c r="AZ78" s="333">
        <v>0</v>
      </c>
      <c r="BA78" s="333">
        <v>0</v>
      </c>
      <c r="BB78" s="333">
        <v>0</v>
      </c>
      <c r="BC78" s="333">
        <v>0</v>
      </c>
      <c r="BD78" s="333">
        <v>0</v>
      </c>
      <c r="BE78" s="333">
        <v>0</v>
      </c>
      <c r="BF78" s="333">
        <v>0</v>
      </c>
      <c r="BG78" s="333">
        <v>0</v>
      </c>
      <c r="BH78" s="333">
        <v>0</v>
      </c>
      <c r="BI78" s="333">
        <v>0</v>
      </c>
      <c r="BJ78" s="333">
        <v>0</v>
      </c>
      <c r="BK78" s="333">
        <v>0</v>
      </c>
      <c r="BL78" s="333">
        <v>0</v>
      </c>
      <c r="BM78" s="333">
        <v>0</v>
      </c>
      <c r="BN78" s="333">
        <v>0</v>
      </c>
      <c r="BO78" s="333">
        <v>0</v>
      </c>
      <c r="BP78" s="333">
        <v>0</v>
      </c>
      <c r="BQ78" s="333">
        <v>0</v>
      </c>
      <c r="BR78" s="333">
        <v>0</v>
      </c>
      <c r="BS78" s="333">
        <v>0</v>
      </c>
      <c r="BT78" s="333">
        <v>0</v>
      </c>
      <c r="BU78" s="333">
        <v>0</v>
      </c>
      <c r="BV78" s="333">
        <v>0</v>
      </c>
      <c r="BW78" s="333">
        <v>0</v>
      </c>
      <c r="BX78" s="333">
        <v>0</v>
      </c>
      <c r="BY78" s="333">
        <v>0</v>
      </c>
      <c r="BZ78" s="333">
        <v>0</v>
      </c>
      <c r="CA78" s="333">
        <v>0</v>
      </c>
      <c r="CB78" s="333">
        <v>0</v>
      </c>
      <c r="CC78" s="333">
        <v>0</v>
      </c>
      <c r="CD78" s="333">
        <v>0</v>
      </c>
      <c r="CE78" s="333">
        <v>0</v>
      </c>
      <c r="CF78" s="333">
        <v>0</v>
      </c>
      <c r="CG78" s="333">
        <v>0</v>
      </c>
      <c r="CH78" s="333">
        <v>0</v>
      </c>
      <c r="CI78" s="333">
        <v>0</v>
      </c>
      <c r="CJ78" s="333">
        <v>0</v>
      </c>
      <c r="CK78" s="333">
        <v>0</v>
      </c>
      <c r="CL78" s="333">
        <v>0</v>
      </c>
      <c r="CM78" s="333">
        <v>0</v>
      </c>
      <c r="CN78" s="333">
        <v>0</v>
      </c>
      <c r="CO78" s="333">
        <v>0</v>
      </c>
      <c r="CP78" s="333">
        <v>0</v>
      </c>
      <c r="CQ78" s="333">
        <v>0</v>
      </c>
      <c r="CR78" s="333">
        <v>0</v>
      </c>
      <c r="CS78" s="333">
        <v>0</v>
      </c>
      <c r="CT78" s="333">
        <v>0</v>
      </c>
      <c r="CU78" s="333">
        <v>0</v>
      </c>
      <c r="CV78" s="551" t="s">
        <v>98</v>
      </c>
    </row>
    <row r="79" spans="1:100" s="160" customFormat="1" ht="38.25" x14ac:dyDescent="0.2">
      <c r="A79" s="436" t="s">
        <v>206</v>
      </c>
      <c r="B79" s="155" t="s">
        <v>207</v>
      </c>
      <c r="C79" s="276" t="s">
        <v>98</v>
      </c>
      <c r="D79" s="294">
        <v>0</v>
      </c>
      <c r="E79" s="294">
        <v>0</v>
      </c>
      <c r="F79" s="294">
        <v>0</v>
      </c>
      <c r="G79" s="294">
        <v>0</v>
      </c>
      <c r="H79" s="294">
        <v>0</v>
      </c>
      <c r="I79" s="294">
        <v>0</v>
      </c>
      <c r="J79" s="294">
        <v>0</v>
      </c>
      <c r="K79" s="294">
        <v>0</v>
      </c>
      <c r="L79" s="294">
        <v>0</v>
      </c>
      <c r="M79" s="294">
        <v>0</v>
      </c>
      <c r="N79" s="294">
        <v>0</v>
      </c>
      <c r="O79" s="294">
        <v>0</v>
      </c>
      <c r="P79" s="442">
        <v>0</v>
      </c>
      <c r="Q79" s="442">
        <v>0</v>
      </c>
      <c r="R79" s="442">
        <v>0</v>
      </c>
      <c r="S79" s="442">
        <v>0</v>
      </c>
      <c r="T79" s="442">
        <v>0</v>
      </c>
      <c r="U79" s="442">
        <v>0</v>
      </c>
      <c r="V79" s="442" t="s">
        <v>98</v>
      </c>
      <c r="W79" s="442" t="s">
        <v>98</v>
      </c>
      <c r="X79" s="442" t="s">
        <v>98</v>
      </c>
      <c r="Y79" s="442" t="s">
        <v>98</v>
      </c>
      <c r="Z79" s="442" t="s">
        <v>98</v>
      </c>
      <c r="AA79" s="442" t="s">
        <v>98</v>
      </c>
      <c r="AB79" s="333">
        <v>0</v>
      </c>
      <c r="AC79" s="333">
        <v>0</v>
      </c>
      <c r="AD79" s="333">
        <v>0</v>
      </c>
      <c r="AE79" s="333">
        <v>0</v>
      </c>
      <c r="AF79" s="333">
        <v>0</v>
      </c>
      <c r="AG79" s="333">
        <v>0</v>
      </c>
      <c r="AH79" s="333">
        <v>0</v>
      </c>
      <c r="AI79" s="333">
        <v>0</v>
      </c>
      <c r="AJ79" s="333">
        <v>0</v>
      </c>
      <c r="AK79" s="333">
        <v>0</v>
      </c>
      <c r="AL79" s="333">
        <v>0</v>
      </c>
      <c r="AM79" s="333">
        <v>0</v>
      </c>
      <c r="AN79" s="333">
        <v>0</v>
      </c>
      <c r="AO79" s="333">
        <v>0</v>
      </c>
      <c r="AP79" s="333">
        <v>0</v>
      </c>
      <c r="AQ79" s="333">
        <v>0</v>
      </c>
      <c r="AR79" s="333">
        <v>0</v>
      </c>
      <c r="AS79" s="333">
        <v>0</v>
      </c>
      <c r="AT79" s="333">
        <v>0</v>
      </c>
      <c r="AU79" s="333">
        <v>0</v>
      </c>
      <c r="AV79" s="333">
        <v>0</v>
      </c>
      <c r="AW79" s="333">
        <v>0</v>
      </c>
      <c r="AX79" s="333">
        <v>0</v>
      </c>
      <c r="AY79" s="333">
        <v>0</v>
      </c>
      <c r="AZ79" s="333">
        <v>0</v>
      </c>
      <c r="BA79" s="333">
        <v>0</v>
      </c>
      <c r="BB79" s="333">
        <v>0</v>
      </c>
      <c r="BC79" s="333">
        <v>0</v>
      </c>
      <c r="BD79" s="333">
        <v>0</v>
      </c>
      <c r="BE79" s="333">
        <v>0</v>
      </c>
      <c r="BF79" s="333">
        <v>0</v>
      </c>
      <c r="BG79" s="333">
        <v>0</v>
      </c>
      <c r="BH79" s="333">
        <v>0</v>
      </c>
      <c r="BI79" s="333">
        <v>0</v>
      </c>
      <c r="BJ79" s="333">
        <v>0</v>
      </c>
      <c r="BK79" s="333">
        <v>0</v>
      </c>
      <c r="BL79" s="333">
        <v>0</v>
      </c>
      <c r="BM79" s="333">
        <v>0</v>
      </c>
      <c r="BN79" s="333">
        <v>0</v>
      </c>
      <c r="BO79" s="333">
        <v>0</v>
      </c>
      <c r="BP79" s="333">
        <v>0</v>
      </c>
      <c r="BQ79" s="333">
        <v>0</v>
      </c>
      <c r="BR79" s="333">
        <v>0</v>
      </c>
      <c r="BS79" s="333">
        <v>0</v>
      </c>
      <c r="BT79" s="333">
        <v>0</v>
      </c>
      <c r="BU79" s="333">
        <v>0</v>
      </c>
      <c r="BV79" s="333">
        <v>0</v>
      </c>
      <c r="BW79" s="333">
        <v>0</v>
      </c>
      <c r="BX79" s="333">
        <v>0</v>
      </c>
      <c r="BY79" s="333">
        <v>0</v>
      </c>
      <c r="BZ79" s="333">
        <v>0</v>
      </c>
      <c r="CA79" s="333">
        <v>0</v>
      </c>
      <c r="CB79" s="333">
        <v>0</v>
      </c>
      <c r="CC79" s="333">
        <v>0</v>
      </c>
      <c r="CD79" s="333">
        <v>0</v>
      </c>
      <c r="CE79" s="333">
        <v>0</v>
      </c>
      <c r="CF79" s="333">
        <v>0</v>
      </c>
      <c r="CG79" s="333">
        <v>0</v>
      </c>
      <c r="CH79" s="333">
        <v>0</v>
      </c>
      <c r="CI79" s="333">
        <v>0</v>
      </c>
      <c r="CJ79" s="333">
        <v>0</v>
      </c>
      <c r="CK79" s="333">
        <v>0</v>
      </c>
      <c r="CL79" s="333">
        <v>0</v>
      </c>
      <c r="CM79" s="333">
        <v>0</v>
      </c>
      <c r="CN79" s="333">
        <v>0</v>
      </c>
      <c r="CO79" s="333">
        <v>0</v>
      </c>
      <c r="CP79" s="333">
        <v>0</v>
      </c>
      <c r="CQ79" s="333">
        <v>0</v>
      </c>
      <c r="CR79" s="333">
        <v>0</v>
      </c>
      <c r="CS79" s="333">
        <v>0</v>
      </c>
      <c r="CT79" s="333">
        <v>0</v>
      </c>
      <c r="CU79" s="333">
        <v>0</v>
      </c>
      <c r="CV79" s="551" t="s">
        <v>98</v>
      </c>
    </row>
    <row r="80" spans="1:100" s="160" customFormat="1" ht="38.25" x14ac:dyDescent="0.2">
      <c r="A80" s="436" t="s">
        <v>208</v>
      </c>
      <c r="B80" s="155" t="s">
        <v>209</v>
      </c>
      <c r="C80" s="276" t="s">
        <v>98</v>
      </c>
      <c r="D80" s="294">
        <v>0</v>
      </c>
      <c r="E80" s="294">
        <v>0</v>
      </c>
      <c r="F80" s="294">
        <v>0</v>
      </c>
      <c r="G80" s="294">
        <v>0</v>
      </c>
      <c r="H80" s="294">
        <v>0</v>
      </c>
      <c r="I80" s="294">
        <v>0</v>
      </c>
      <c r="J80" s="294">
        <v>0</v>
      </c>
      <c r="K80" s="294">
        <v>0</v>
      </c>
      <c r="L80" s="294">
        <v>0</v>
      </c>
      <c r="M80" s="294">
        <v>0</v>
      </c>
      <c r="N80" s="294">
        <v>0</v>
      </c>
      <c r="O80" s="294">
        <v>0</v>
      </c>
      <c r="P80" s="442">
        <v>0</v>
      </c>
      <c r="Q80" s="442">
        <v>0</v>
      </c>
      <c r="R80" s="442">
        <v>0</v>
      </c>
      <c r="S80" s="442">
        <v>0</v>
      </c>
      <c r="T80" s="442">
        <v>0</v>
      </c>
      <c r="U80" s="442">
        <v>0</v>
      </c>
      <c r="V80" s="442" t="s">
        <v>98</v>
      </c>
      <c r="W80" s="442" t="s">
        <v>98</v>
      </c>
      <c r="X80" s="442" t="s">
        <v>98</v>
      </c>
      <c r="Y80" s="442" t="s">
        <v>98</v>
      </c>
      <c r="Z80" s="442" t="s">
        <v>98</v>
      </c>
      <c r="AA80" s="442" t="s">
        <v>98</v>
      </c>
      <c r="AB80" s="333">
        <v>0</v>
      </c>
      <c r="AC80" s="333">
        <v>0</v>
      </c>
      <c r="AD80" s="333">
        <v>0</v>
      </c>
      <c r="AE80" s="333">
        <v>0</v>
      </c>
      <c r="AF80" s="333">
        <v>0</v>
      </c>
      <c r="AG80" s="333">
        <v>0</v>
      </c>
      <c r="AH80" s="333">
        <v>0</v>
      </c>
      <c r="AI80" s="333">
        <v>0</v>
      </c>
      <c r="AJ80" s="333">
        <v>0</v>
      </c>
      <c r="AK80" s="333">
        <v>0</v>
      </c>
      <c r="AL80" s="333">
        <v>0</v>
      </c>
      <c r="AM80" s="333">
        <v>0</v>
      </c>
      <c r="AN80" s="333">
        <v>0</v>
      </c>
      <c r="AO80" s="333">
        <v>0</v>
      </c>
      <c r="AP80" s="333">
        <v>0</v>
      </c>
      <c r="AQ80" s="333">
        <v>0</v>
      </c>
      <c r="AR80" s="333">
        <v>0</v>
      </c>
      <c r="AS80" s="333">
        <v>0</v>
      </c>
      <c r="AT80" s="333">
        <v>0</v>
      </c>
      <c r="AU80" s="333">
        <v>0</v>
      </c>
      <c r="AV80" s="333">
        <v>0</v>
      </c>
      <c r="AW80" s="333">
        <v>0</v>
      </c>
      <c r="AX80" s="333">
        <v>0</v>
      </c>
      <c r="AY80" s="333">
        <v>0</v>
      </c>
      <c r="AZ80" s="333">
        <v>0</v>
      </c>
      <c r="BA80" s="333">
        <v>0</v>
      </c>
      <c r="BB80" s="333">
        <v>0</v>
      </c>
      <c r="BC80" s="333">
        <v>0</v>
      </c>
      <c r="BD80" s="333">
        <v>0</v>
      </c>
      <c r="BE80" s="333">
        <v>0</v>
      </c>
      <c r="BF80" s="333">
        <v>0</v>
      </c>
      <c r="BG80" s="333">
        <v>0</v>
      </c>
      <c r="BH80" s="333">
        <v>0</v>
      </c>
      <c r="BI80" s="333">
        <v>0</v>
      </c>
      <c r="BJ80" s="333">
        <v>0</v>
      </c>
      <c r="BK80" s="333">
        <v>0</v>
      </c>
      <c r="BL80" s="333">
        <v>0</v>
      </c>
      <c r="BM80" s="333">
        <v>0</v>
      </c>
      <c r="BN80" s="333">
        <v>0</v>
      </c>
      <c r="BO80" s="333">
        <v>0</v>
      </c>
      <c r="BP80" s="333">
        <v>0</v>
      </c>
      <c r="BQ80" s="333">
        <v>0</v>
      </c>
      <c r="BR80" s="333">
        <v>0</v>
      </c>
      <c r="BS80" s="333">
        <v>0</v>
      </c>
      <c r="BT80" s="333">
        <v>0</v>
      </c>
      <c r="BU80" s="333">
        <v>0</v>
      </c>
      <c r="BV80" s="333">
        <v>0</v>
      </c>
      <c r="BW80" s="333">
        <v>0</v>
      </c>
      <c r="BX80" s="333">
        <v>0</v>
      </c>
      <c r="BY80" s="333">
        <v>0</v>
      </c>
      <c r="BZ80" s="333">
        <v>0</v>
      </c>
      <c r="CA80" s="333">
        <v>0</v>
      </c>
      <c r="CB80" s="333">
        <v>0</v>
      </c>
      <c r="CC80" s="333">
        <v>0</v>
      </c>
      <c r="CD80" s="333">
        <v>0</v>
      </c>
      <c r="CE80" s="333">
        <v>0</v>
      </c>
      <c r="CF80" s="333">
        <v>0</v>
      </c>
      <c r="CG80" s="333">
        <v>0</v>
      </c>
      <c r="CH80" s="333">
        <v>0</v>
      </c>
      <c r="CI80" s="333">
        <v>0</v>
      </c>
      <c r="CJ80" s="333">
        <v>0</v>
      </c>
      <c r="CK80" s="333">
        <v>0</v>
      </c>
      <c r="CL80" s="333">
        <v>0</v>
      </c>
      <c r="CM80" s="333">
        <v>0</v>
      </c>
      <c r="CN80" s="333">
        <v>0</v>
      </c>
      <c r="CO80" s="333">
        <v>0</v>
      </c>
      <c r="CP80" s="333">
        <v>0</v>
      </c>
      <c r="CQ80" s="333">
        <v>0</v>
      </c>
      <c r="CR80" s="333">
        <v>0</v>
      </c>
      <c r="CS80" s="333">
        <v>0</v>
      </c>
      <c r="CT80" s="333">
        <v>0</v>
      </c>
      <c r="CU80" s="333">
        <v>0</v>
      </c>
      <c r="CV80" s="551" t="s">
        <v>98</v>
      </c>
    </row>
    <row r="81" spans="1:100" s="160" customFormat="1" ht="38.25" x14ac:dyDescent="0.2">
      <c r="A81" s="436" t="s">
        <v>210</v>
      </c>
      <c r="B81" s="155" t="s">
        <v>211</v>
      </c>
      <c r="C81" s="276" t="s">
        <v>98</v>
      </c>
      <c r="D81" s="294">
        <v>0</v>
      </c>
      <c r="E81" s="294">
        <v>0</v>
      </c>
      <c r="F81" s="294">
        <v>0</v>
      </c>
      <c r="G81" s="294">
        <v>0</v>
      </c>
      <c r="H81" s="294">
        <v>0</v>
      </c>
      <c r="I81" s="294">
        <v>0</v>
      </c>
      <c r="J81" s="294">
        <v>0</v>
      </c>
      <c r="K81" s="294">
        <v>0</v>
      </c>
      <c r="L81" s="294">
        <v>0</v>
      </c>
      <c r="M81" s="294">
        <v>0</v>
      </c>
      <c r="N81" s="294">
        <v>0</v>
      </c>
      <c r="O81" s="294">
        <v>0</v>
      </c>
      <c r="P81" s="442">
        <v>0</v>
      </c>
      <c r="Q81" s="442">
        <v>0</v>
      </c>
      <c r="R81" s="442">
        <v>0</v>
      </c>
      <c r="S81" s="442">
        <v>0</v>
      </c>
      <c r="T81" s="442">
        <v>0</v>
      </c>
      <c r="U81" s="442">
        <v>0</v>
      </c>
      <c r="V81" s="442" t="s">
        <v>98</v>
      </c>
      <c r="W81" s="442" t="s">
        <v>98</v>
      </c>
      <c r="X81" s="442" t="s">
        <v>98</v>
      </c>
      <c r="Y81" s="442" t="s">
        <v>98</v>
      </c>
      <c r="Z81" s="442" t="s">
        <v>98</v>
      </c>
      <c r="AA81" s="442" t="s">
        <v>98</v>
      </c>
      <c r="AB81" s="333">
        <v>0</v>
      </c>
      <c r="AC81" s="333">
        <v>0</v>
      </c>
      <c r="AD81" s="333">
        <v>0</v>
      </c>
      <c r="AE81" s="333">
        <v>0</v>
      </c>
      <c r="AF81" s="333">
        <v>0</v>
      </c>
      <c r="AG81" s="333">
        <v>0</v>
      </c>
      <c r="AH81" s="333">
        <v>0</v>
      </c>
      <c r="AI81" s="333">
        <v>0</v>
      </c>
      <c r="AJ81" s="333">
        <v>0</v>
      </c>
      <c r="AK81" s="333">
        <v>0</v>
      </c>
      <c r="AL81" s="333">
        <v>0</v>
      </c>
      <c r="AM81" s="333">
        <v>0</v>
      </c>
      <c r="AN81" s="333">
        <v>0</v>
      </c>
      <c r="AO81" s="333">
        <v>0</v>
      </c>
      <c r="AP81" s="333">
        <v>0</v>
      </c>
      <c r="AQ81" s="333">
        <v>0</v>
      </c>
      <c r="AR81" s="333">
        <v>0</v>
      </c>
      <c r="AS81" s="333">
        <v>0</v>
      </c>
      <c r="AT81" s="333">
        <v>0</v>
      </c>
      <c r="AU81" s="333">
        <v>0</v>
      </c>
      <c r="AV81" s="333">
        <v>0</v>
      </c>
      <c r="AW81" s="333">
        <v>0</v>
      </c>
      <c r="AX81" s="333">
        <v>0</v>
      </c>
      <c r="AY81" s="333">
        <v>0</v>
      </c>
      <c r="AZ81" s="333">
        <v>0</v>
      </c>
      <c r="BA81" s="333">
        <v>0</v>
      </c>
      <c r="BB81" s="333">
        <v>0</v>
      </c>
      <c r="BC81" s="333">
        <v>0</v>
      </c>
      <c r="BD81" s="333">
        <v>0</v>
      </c>
      <c r="BE81" s="333">
        <v>0</v>
      </c>
      <c r="BF81" s="333">
        <v>0</v>
      </c>
      <c r="BG81" s="333">
        <v>0</v>
      </c>
      <c r="BH81" s="333">
        <v>0</v>
      </c>
      <c r="BI81" s="333">
        <v>0</v>
      </c>
      <c r="BJ81" s="333">
        <v>0</v>
      </c>
      <c r="BK81" s="333">
        <v>0</v>
      </c>
      <c r="BL81" s="333">
        <v>0</v>
      </c>
      <c r="BM81" s="333">
        <v>0</v>
      </c>
      <c r="BN81" s="333">
        <v>0</v>
      </c>
      <c r="BO81" s="333">
        <v>0</v>
      </c>
      <c r="BP81" s="333">
        <v>0</v>
      </c>
      <c r="BQ81" s="333">
        <v>0</v>
      </c>
      <c r="BR81" s="333">
        <v>0</v>
      </c>
      <c r="BS81" s="333">
        <v>0</v>
      </c>
      <c r="BT81" s="333">
        <v>0</v>
      </c>
      <c r="BU81" s="333">
        <v>0</v>
      </c>
      <c r="BV81" s="333">
        <v>0</v>
      </c>
      <c r="BW81" s="333">
        <v>0</v>
      </c>
      <c r="BX81" s="333">
        <v>0</v>
      </c>
      <c r="BY81" s="333">
        <v>0</v>
      </c>
      <c r="BZ81" s="333">
        <v>0</v>
      </c>
      <c r="CA81" s="333">
        <v>0</v>
      </c>
      <c r="CB81" s="333">
        <v>0</v>
      </c>
      <c r="CC81" s="333">
        <v>0</v>
      </c>
      <c r="CD81" s="333">
        <v>0</v>
      </c>
      <c r="CE81" s="333">
        <v>0</v>
      </c>
      <c r="CF81" s="333">
        <v>0</v>
      </c>
      <c r="CG81" s="333">
        <v>0</v>
      </c>
      <c r="CH81" s="333">
        <v>0</v>
      </c>
      <c r="CI81" s="333">
        <v>0</v>
      </c>
      <c r="CJ81" s="333">
        <v>0</v>
      </c>
      <c r="CK81" s="333">
        <v>0</v>
      </c>
      <c r="CL81" s="333">
        <v>0</v>
      </c>
      <c r="CM81" s="333">
        <v>0</v>
      </c>
      <c r="CN81" s="333">
        <v>0</v>
      </c>
      <c r="CO81" s="333">
        <v>0</v>
      </c>
      <c r="CP81" s="333">
        <v>0</v>
      </c>
      <c r="CQ81" s="333">
        <v>0</v>
      </c>
      <c r="CR81" s="333">
        <v>0</v>
      </c>
      <c r="CS81" s="333">
        <v>0</v>
      </c>
      <c r="CT81" s="333">
        <v>0</v>
      </c>
      <c r="CU81" s="333">
        <v>0</v>
      </c>
      <c r="CV81" s="551" t="s">
        <v>98</v>
      </c>
    </row>
    <row r="82" spans="1:100" s="160" customFormat="1" ht="38.25" x14ac:dyDescent="0.2">
      <c r="A82" s="436" t="s">
        <v>212</v>
      </c>
      <c r="B82" s="155" t="s">
        <v>213</v>
      </c>
      <c r="C82" s="276" t="s">
        <v>98</v>
      </c>
      <c r="D82" s="294">
        <v>0</v>
      </c>
      <c r="E82" s="294">
        <v>0</v>
      </c>
      <c r="F82" s="294">
        <v>0</v>
      </c>
      <c r="G82" s="294">
        <v>0</v>
      </c>
      <c r="H82" s="294">
        <v>0</v>
      </c>
      <c r="I82" s="294">
        <v>0</v>
      </c>
      <c r="J82" s="294">
        <v>0</v>
      </c>
      <c r="K82" s="294">
        <v>0</v>
      </c>
      <c r="L82" s="294">
        <v>0</v>
      </c>
      <c r="M82" s="294">
        <v>0</v>
      </c>
      <c r="N82" s="294">
        <v>0</v>
      </c>
      <c r="O82" s="294">
        <v>0</v>
      </c>
      <c r="P82" s="442">
        <v>0</v>
      </c>
      <c r="Q82" s="442">
        <v>0</v>
      </c>
      <c r="R82" s="442">
        <v>0</v>
      </c>
      <c r="S82" s="442">
        <v>0</v>
      </c>
      <c r="T82" s="442">
        <v>0</v>
      </c>
      <c r="U82" s="442">
        <v>0</v>
      </c>
      <c r="V82" s="442" t="s">
        <v>98</v>
      </c>
      <c r="W82" s="442" t="s">
        <v>98</v>
      </c>
      <c r="X82" s="442" t="s">
        <v>98</v>
      </c>
      <c r="Y82" s="442" t="s">
        <v>98</v>
      </c>
      <c r="Z82" s="442" t="s">
        <v>98</v>
      </c>
      <c r="AA82" s="442" t="s">
        <v>98</v>
      </c>
      <c r="AB82" s="333">
        <v>0</v>
      </c>
      <c r="AC82" s="333">
        <v>0</v>
      </c>
      <c r="AD82" s="333">
        <v>0</v>
      </c>
      <c r="AE82" s="333">
        <v>0</v>
      </c>
      <c r="AF82" s="333">
        <v>0</v>
      </c>
      <c r="AG82" s="333">
        <v>0</v>
      </c>
      <c r="AH82" s="333">
        <v>0</v>
      </c>
      <c r="AI82" s="333">
        <v>0</v>
      </c>
      <c r="AJ82" s="333">
        <v>0</v>
      </c>
      <c r="AK82" s="333">
        <v>0</v>
      </c>
      <c r="AL82" s="333">
        <v>0</v>
      </c>
      <c r="AM82" s="333">
        <v>0</v>
      </c>
      <c r="AN82" s="333">
        <v>0</v>
      </c>
      <c r="AO82" s="333">
        <v>0</v>
      </c>
      <c r="AP82" s="333">
        <v>0</v>
      </c>
      <c r="AQ82" s="333">
        <v>0</v>
      </c>
      <c r="AR82" s="333">
        <v>0</v>
      </c>
      <c r="AS82" s="333">
        <v>0</v>
      </c>
      <c r="AT82" s="333">
        <v>0</v>
      </c>
      <c r="AU82" s="333">
        <v>0</v>
      </c>
      <c r="AV82" s="333">
        <v>0</v>
      </c>
      <c r="AW82" s="333">
        <v>0</v>
      </c>
      <c r="AX82" s="333">
        <v>0</v>
      </c>
      <c r="AY82" s="333">
        <v>0</v>
      </c>
      <c r="AZ82" s="333">
        <v>0</v>
      </c>
      <c r="BA82" s="333">
        <v>0</v>
      </c>
      <c r="BB82" s="333">
        <v>0</v>
      </c>
      <c r="BC82" s="333">
        <v>0</v>
      </c>
      <c r="BD82" s="333">
        <v>0</v>
      </c>
      <c r="BE82" s="333">
        <v>0</v>
      </c>
      <c r="BF82" s="333">
        <v>0</v>
      </c>
      <c r="BG82" s="333">
        <v>0</v>
      </c>
      <c r="BH82" s="333">
        <v>0</v>
      </c>
      <c r="BI82" s="333">
        <v>0</v>
      </c>
      <c r="BJ82" s="333">
        <v>0</v>
      </c>
      <c r="BK82" s="333">
        <v>0</v>
      </c>
      <c r="BL82" s="333">
        <v>0</v>
      </c>
      <c r="BM82" s="333">
        <v>0</v>
      </c>
      <c r="BN82" s="333">
        <v>0</v>
      </c>
      <c r="BO82" s="333">
        <v>0</v>
      </c>
      <c r="BP82" s="333">
        <v>0</v>
      </c>
      <c r="BQ82" s="333">
        <v>0</v>
      </c>
      <c r="BR82" s="333">
        <v>0</v>
      </c>
      <c r="BS82" s="333">
        <v>0</v>
      </c>
      <c r="BT82" s="333">
        <v>0</v>
      </c>
      <c r="BU82" s="333">
        <v>0</v>
      </c>
      <c r="BV82" s="333">
        <v>0</v>
      </c>
      <c r="BW82" s="333">
        <v>0</v>
      </c>
      <c r="BX82" s="333">
        <v>0</v>
      </c>
      <c r="BY82" s="333">
        <v>0</v>
      </c>
      <c r="BZ82" s="333">
        <v>0</v>
      </c>
      <c r="CA82" s="333">
        <v>0</v>
      </c>
      <c r="CB82" s="333">
        <v>0</v>
      </c>
      <c r="CC82" s="333">
        <v>0</v>
      </c>
      <c r="CD82" s="333">
        <v>0</v>
      </c>
      <c r="CE82" s="333">
        <v>0</v>
      </c>
      <c r="CF82" s="333">
        <v>0</v>
      </c>
      <c r="CG82" s="333">
        <v>0</v>
      </c>
      <c r="CH82" s="333">
        <v>0</v>
      </c>
      <c r="CI82" s="333">
        <v>0</v>
      </c>
      <c r="CJ82" s="333">
        <v>0</v>
      </c>
      <c r="CK82" s="333">
        <v>0</v>
      </c>
      <c r="CL82" s="333">
        <v>0</v>
      </c>
      <c r="CM82" s="333">
        <v>0</v>
      </c>
      <c r="CN82" s="333">
        <v>0</v>
      </c>
      <c r="CO82" s="333">
        <v>0</v>
      </c>
      <c r="CP82" s="333">
        <v>0</v>
      </c>
      <c r="CQ82" s="333">
        <v>0</v>
      </c>
      <c r="CR82" s="333">
        <v>0</v>
      </c>
      <c r="CS82" s="333">
        <v>0</v>
      </c>
      <c r="CT82" s="333">
        <v>0</v>
      </c>
      <c r="CU82" s="333">
        <v>0</v>
      </c>
      <c r="CV82" s="551" t="s">
        <v>98</v>
      </c>
    </row>
    <row r="83" spans="1:100" s="160" customFormat="1" ht="38.25" x14ac:dyDescent="0.2">
      <c r="A83" s="436" t="s">
        <v>214</v>
      </c>
      <c r="B83" s="155" t="s">
        <v>215</v>
      </c>
      <c r="C83" s="276" t="s">
        <v>98</v>
      </c>
      <c r="D83" s="294">
        <v>0</v>
      </c>
      <c r="E83" s="294">
        <v>0</v>
      </c>
      <c r="F83" s="294">
        <v>0</v>
      </c>
      <c r="G83" s="294">
        <v>0</v>
      </c>
      <c r="H83" s="294">
        <v>0</v>
      </c>
      <c r="I83" s="294">
        <v>0</v>
      </c>
      <c r="J83" s="294">
        <v>0</v>
      </c>
      <c r="K83" s="294">
        <v>0</v>
      </c>
      <c r="L83" s="294">
        <v>0</v>
      </c>
      <c r="M83" s="294">
        <v>0</v>
      </c>
      <c r="N83" s="294">
        <v>0</v>
      </c>
      <c r="O83" s="294">
        <v>0</v>
      </c>
      <c r="P83" s="442">
        <v>0</v>
      </c>
      <c r="Q83" s="442">
        <v>0</v>
      </c>
      <c r="R83" s="442">
        <v>0</v>
      </c>
      <c r="S83" s="442">
        <v>0</v>
      </c>
      <c r="T83" s="442">
        <v>0</v>
      </c>
      <c r="U83" s="442">
        <v>0</v>
      </c>
      <c r="V83" s="442" t="s">
        <v>98</v>
      </c>
      <c r="W83" s="442" t="s">
        <v>98</v>
      </c>
      <c r="X83" s="442" t="s">
        <v>98</v>
      </c>
      <c r="Y83" s="442" t="s">
        <v>98</v>
      </c>
      <c r="Z83" s="442" t="s">
        <v>98</v>
      </c>
      <c r="AA83" s="442" t="s">
        <v>98</v>
      </c>
      <c r="AB83" s="333">
        <v>0</v>
      </c>
      <c r="AC83" s="333">
        <v>0</v>
      </c>
      <c r="AD83" s="333">
        <v>0</v>
      </c>
      <c r="AE83" s="333">
        <v>0</v>
      </c>
      <c r="AF83" s="333">
        <v>0</v>
      </c>
      <c r="AG83" s="333">
        <v>0</v>
      </c>
      <c r="AH83" s="333">
        <v>0</v>
      </c>
      <c r="AI83" s="333">
        <v>0</v>
      </c>
      <c r="AJ83" s="333">
        <v>0</v>
      </c>
      <c r="AK83" s="333">
        <v>0</v>
      </c>
      <c r="AL83" s="333">
        <v>0</v>
      </c>
      <c r="AM83" s="333">
        <v>0</v>
      </c>
      <c r="AN83" s="333">
        <v>0</v>
      </c>
      <c r="AO83" s="333">
        <v>0</v>
      </c>
      <c r="AP83" s="333">
        <v>0</v>
      </c>
      <c r="AQ83" s="333">
        <v>0</v>
      </c>
      <c r="AR83" s="333">
        <v>0</v>
      </c>
      <c r="AS83" s="333">
        <v>0</v>
      </c>
      <c r="AT83" s="333">
        <v>0</v>
      </c>
      <c r="AU83" s="333">
        <v>0</v>
      </c>
      <c r="AV83" s="333">
        <v>0</v>
      </c>
      <c r="AW83" s="333">
        <v>0</v>
      </c>
      <c r="AX83" s="333">
        <v>0</v>
      </c>
      <c r="AY83" s="333">
        <v>0</v>
      </c>
      <c r="AZ83" s="333">
        <v>0</v>
      </c>
      <c r="BA83" s="333">
        <v>0</v>
      </c>
      <c r="BB83" s="333">
        <v>0</v>
      </c>
      <c r="BC83" s="333">
        <v>0</v>
      </c>
      <c r="BD83" s="333">
        <v>0</v>
      </c>
      <c r="BE83" s="333">
        <v>0</v>
      </c>
      <c r="BF83" s="333">
        <v>0</v>
      </c>
      <c r="BG83" s="333">
        <v>0</v>
      </c>
      <c r="BH83" s="333">
        <v>0</v>
      </c>
      <c r="BI83" s="333">
        <v>0</v>
      </c>
      <c r="BJ83" s="333">
        <v>0</v>
      </c>
      <c r="BK83" s="333">
        <v>0</v>
      </c>
      <c r="BL83" s="333">
        <v>0</v>
      </c>
      <c r="BM83" s="333">
        <v>0</v>
      </c>
      <c r="BN83" s="333">
        <v>0</v>
      </c>
      <c r="BO83" s="333">
        <v>0</v>
      </c>
      <c r="BP83" s="333">
        <v>0</v>
      </c>
      <c r="BQ83" s="333">
        <v>0</v>
      </c>
      <c r="BR83" s="333">
        <v>0</v>
      </c>
      <c r="BS83" s="333">
        <v>0</v>
      </c>
      <c r="BT83" s="333">
        <v>0</v>
      </c>
      <c r="BU83" s="333">
        <v>0</v>
      </c>
      <c r="BV83" s="333">
        <v>0</v>
      </c>
      <c r="BW83" s="333">
        <v>0</v>
      </c>
      <c r="BX83" s="333">
        <v>0</v>
      </c>
      <c r="BY83" s="333">
        <v>0</v>
      </c>
      <c r="BZ83" s="333">
        <v>0</v>
      </c>
      <c r="CA83" s="333">
        <v>0</v>
      </c>
      <c r="CB83" s="333">
        <v>0</v>
      </c>
      <c r="CC83" s="333">
        <v>0</v>
      </c>
      <c r="CD83" s="333">
        <v>0</v>
      </c>
      <c r="CE83" s="333">
        <v>0</v>
      </c>
      <c r="CF83" s="333">
        <v>0</v>
      </c>
      <c r="CG83" s="333">
        <v>0</v>
      </c>
      <c r="CH83" s="333">
        <v>0</v>
      </c>
      <c r="CI83" s="333">
        <v>0</v>
      </c>
      <c r="CJ83" s="333">
        <v>0</v>
      </c>
      <c r="CK83" s="333">
        <v>0</v>
      </c>
      <c r="CL83" s="333">
        <v>0</v>
      </c>
      <c r="CM83" s="333">
        <v>0</v>
      </c>
      <c r="CN83" s="333">
        <v>0</v>
      </c>
      <c r="CO83" s="333">
        <v>0</v>
      </c>
      <c r="CP83" s="333">
        <v>0</v>
      </c>
      <c r="CQ83" s="333">
        <v>0</v>
      </c>
      <c r="CR83" s="333">
        <v>0</v>
      </c>
      <c r="CS83" s="333">
        <v>0</v>
      </c>
      <c r="CT83" s="333">
        <v>0</v>
      </c>
      <c r="CU83" s="333">
        <v>0</v>
      </c>
      <c r="CV83" s="551" t="s">
        <v>98</v>
      </c>
    </row>
    <row r="84" spans="1:100" s="160" customFormat="1" ht="38.25" x14ac:dyDescent="0.2">
      <c r="A84" s="226" t="s">
        <v>216</v>
      </c>
      <c r="B84" s="156" t="s">
        <v>217</v>
      </c>
      <c r="C84" s="276" t="s">
        <v>98</v>
      </c>
      <c r="D84" s="294">
        <v>0</v>
      </c>
      <c r="E84" s="294">
        <v>0</v>
      </c>
      <c r="F84" s="294">
        <v>0</v>
      </c>
      <c r="G84" s="294">
        <v>0</v>
      </c>
      <c r="H84" s="294">
        <v>0</v>
      </c>
      <c r="I84" s="294">
        <v>0</v>
      </c>
      <c r="J84" s="294">
        <v>0</v>
      </c>
      <c r="K84" s="294">
        <v>0</v>
      </c>
      <c r="L84" s="294">
        <v>0</v>
      </c>
      <c r="M84" s="294">
        <v>0</v>
      </c>
      <c r="N84" s="294">
        <v>0</v>
      </c>
      <c r="O84" s="294">
        <v>0</v>
      </c>
      <c r="P84" s="269">
        <f t="shared" ref="P84:U84" si="62">P85+P90</f>
        <v>0</v>
      </c>
      <c r="Q84" s="269">
        <f t="shared" si="62"/>
        <v>0</v>
      </c>
      <c r="R84" s="269">
        <f t="shared" si="62"/>
        <v>0</v>
      </c>
      <c r="S84" s="269">
        <f t="shared" si="62"/>
        <v>0</v>
      </c>
      <c r="T84" s="269">
        <f t="shared" si="62"/>
        <v>0</v>
      </c>
      <c r="U84" s="269">
        <f t="shared" si="62"/>
        <v>0</v>
      </c>
      <c r="V84" s="313" t="str">
        <f t="shared" ref="V84:AA84" si="63">V85</f>
        <v>нд</v>
      </c>
      <c r="W84" s="313" t="str">
        <f t="shared" si="63"/>
        <v>нд</v>
      </c>
      <c r="X84" s="313" t="str">
        <f t="shared" si="63"/>
        <v>нд</v>
      </c>
      <c r="Y84" s="313" t="str">
        <f t="shared" si="63"/>
        <v>нд</v>
      </c>
      <c r="Z84" s="313" t="str">
        <f t="shared" si="63"/>
        <v>нд</v>
      </c>
      <c r="AA84" s="313" t="str">
        <f t="shared" si="63"/>
        <v>нд</v>
      </c>
      <c r="AB84" s="269">
        <f t="shared" ref="AB84:AY84" si="64">AB85+AB90</f>
        <v>0</v>
      </c>
      <c r="AC84" s="269">
        <f t="shared" si="64"/>
        <v>0</v>
      </c>
      <c r="AD84" s="269">
        <f t="shared" si="64"/>
        <v>0</v>
      </c>
      <c r="AE84" s="269">
        <f t="shared" si="64"/>
        <v>0</v>
      </c>
      <c r="AF84" s="269">
        <f t="shared" si="64"/>
        <v>0</v>
      </c>
      <c r="AG84" s="269">
        <f t="shared" si="64"/>
        <v>0</v>
      </c>
      <c r="AH84" s="269">
        <f t="shared" si="64"/>
        <v>0</v>
      </c>
      <c r="AI84" s="269">
        <f t="shared" si="64"/>
        <v>0</v>
      </c>
      <c r="AJ84" s="269">
        <f t="shared" si="64"/>
        <v>0</v>
      </c>
      <c r="AK84" s="269">
        <f t="shared" si="64"/>
        <v>0</v>
      </c>
      <c r="AL84" s="269">
        <f t="shared" si="64"/>
        <v>0</v>
      </c>
      <c r="AM84" s="269">
        <f t="shared" si="64"/>
        <v>0</v>
      </c>
      <c r="AN84" s="269">
        <f t="shared" si="64"/>
        <v>0</v>
      </c>
      <c r="AO84" s="269">
        <f t="shared" si="64"/>
        <v>0</v>
      </c>
      <c r="AP84" s="269">
        <f t="shared" si="64"/>
        <v>0</v>
      </c>
      <c r="AQ84" s="269">
        <f t="shared" si="64"/>
        <v>0</v>
      </c>
      <c r="AR84" s="269">
        <f t="shared" si="64"/>
        <v>0</v>
      </c>
      <c r="AS84" s="269">
        <f t="shared" si="64"/>
        <v>0</v>
      </c>
      <c r="AT84" s="269">
        <f t="shared" si="64"/>
        <v>0</v>
      </c>
      <c r="AU84" s="269">
        <f t="shared" si="64"/>
        <v>0</v>
      </c>
      <c r="AV84" s="269">
        <f t="shared" si="64"/>
        <v>0</v>
      </c>
      <c r="AW84" s="269">
        <f t="shared" si="64"/>
        <v>0</v>
      </c>
      <c r="AX84" s="269">
        <f t="shared" si="64"/>
        <v>0</v>
      </c>
      <c r="AY84" s="269">
        <f t="shared" si="64"/>
        <v>0</v>
      </c>
      <c r="AZ84" s="269" t="s">
        <v>98</v>
      </c>
      <c r="BA84" s="269">
        <f t="shared" ref="BA84:BW84" si="65">BA85+BA90</f>
        <v>0</v>
      </c>
      <c r="BB84" s="269">
        <f t="shared" si="65"/>
        <v>0</v>
      </c>
      <c r="BC84" s="269">
        <f t="shared" si="65"/>
        <v>0</v>
      </c>
      <c r="BD84" s="269">
        <f t="shared" si="65"/>
        <v>0</v>
      </c>
      <c r="BE84" s="269">
        <f t="shared" si="65"/>
        <v>0</v>
      </c>
      <c r="BF84" s="269">
        <f t="shared" si="65"/>
        <v>0</v>
      </c>
      <c r="BG84" s="269">
        <f t="shared" si="65"/>
        <v>0</v>
      </c>
      <c r="BH84" s="269">
        <f t="shared" si="65"/>
        <v>0</v>
      </c>
      <c r="BI84" s="269">
        <f t="shared" si="65"/>
        <v>0</v>
      </c>
      <c r="BJ84" s="269">
        <f t="shared" si="65"/>
        <v>0</v>
      </c>
      <c r="BK84" s="269">
        <f t="shared" si="65"/>
        <v>0</v>
      </c>
      <c r="BL84" s="269">
        <f t="shared" si="65"/>
        <v>0</v>
      </c>
      <c r="BM84" s="269">
        <f t="shared" si="65"/>
        <v>0</v>
      </c>
      <c r="BN84" s="269">
        <f t="shared" si="65"/>
        <v>0</v>
      </c>
      <c r="BO84" s="269">
        <f t="shared" si="65"/>
        <v>0</v>
      </c>
      <c r="BP84" s="269">
        <f t="shared" si="65"/>
        <v>0</v>
      </c>
      <c r="BQ84" s="269">
        <f t="shared" si="65"/>
        <v>0</v>
      </c>
      <c r="BR84" s="269">
        <f t="shared" si="65"/>
        <v>0</v>
      </c>
      <c r="BS84" s="269">
        <f t="shared" si="65"/>
        <v>0</v>
      </c>
      <c r="BT84" s="269">
        <f t="shared" si="65"/>
        <v>0</v>
      </c>
      <c r="BU84" s="269">
        <f t="shared" si="65"/>
        <v>0</v>
      </c>
      <c r="BV84" s="269">
        <f t="shared" si="65"/>
        <v>0</v>
      </c>
      <c r="BW84" s="269">
        <f t="shared" si="65"/>
        <v>0</v>
      </c>
      <c r="BX84" s="269" t="s">
        <v>98</v>
      </c>
      <c r="BY84" s="269">
        <f t="shared" ref="BY84:CU84" si="66">BY85+BY90</f>
        <v>0</v>
      </c>
      <c r="BZ84" s="269">
        <f t="shared" si="66"/>
        <v>0</v>
      </c>
      <c r="CA84" s="269">
        <f t="shared" si="66"/>
        <v>0</v>
      </c>
      <c r="CB84" s="269">
        <f t="shared" si="66"/>
        <v>0</v>
      </c>
      <c r="CC84" s="269">
        <f t="shared" si="66"/>
        <v>0</v>
      </c>
      <c r="CD84" s="269">
        <f t="shared" si="66"/>
        <v>0</v>
      </c>
      <c r="CE84" s="269">
        <f t="shared" si="66"/>
        <v>0</v>
      </c>
      <c r="CF84" s="269">
        <f t="shared" si="66"/>
        <v>0</v>
      </c>
      <c r="CG84" s="269">
        <f t="shared" si="66"/>
        <v>0</v>
      </c>
      <c r="CH84" s="269">
        <f t="shared" si="66"/>
        <v>0</v>
      </c>
      <c r="CI84" s="269">
        <f t="shared" si="66"/>
        <v>0</v>
      </c>
      <c r="CJ84" s="269">
        <f t="shared" si="66"/>
        <v>0</v>
      </c>
      <c r="CK84" s="269">
        <f t="shared" si="66"/>
        <v>0</v>
      </c>
      <c r="CL84" s="269">
        <f t="shared" si="66"/>
        <v>0</v>
      </c>
      <c r="CM84" s="269">
        <f t="shared" si="66"/>
        <v>0</v>
      </c>
      <c r="CN84" s="269">
        <f t="shared" si="66"/>
        <v>0</v>
      </c>
      <c r="CO84" s="269">
        <f t="shared" si="66"/>
        <v>0</v>
      </c>
      <c r="CP84" s="269">
        <f t="shared" si="66"/>
        <v>0</v>
      </c>
      <c r="CQ84" s="269">
        <f t="shared" si="66"/>
        <v>0</v>
      </c>
      <c r="CR84" s="269">
        <f t="shared" si="66"/>
        <v>0</v>
      </c>
      <c r="CS84" s="269">
        <f t="shared" si="66"/>
        <v>0</v>
      </c>
      <c r="CT84" s="269">
        <f t="shared" si="66"/>
        <v>0</v>
      </c>
      <c r="CU84" s="269">
        <f t="shared" si="66"/>
        <v>0</v>
      </c>
      <c r="CV84" s="551" t="s">
        <v>98</v>
      </c>
    </row>
    <row r="85" spans="1:100" s="160" customFormat="1" ht="25.5" x14ac:dyDescent="0.2">
      <c r="A85" s="275" t="s">
        <v>218</v>
      </c>
      <c r="B85" s="156" t="s">
        <v>219</v>
      </c>
      <c r="C85" s="265" t="s">
        <v>98</v>
      </c>
      <c r="D85" s="294">
        <v>0</v>
      </c>
      <c r="E85" s="294">
        <v>0</v>
      </c>
      <c r="F85" s="294">
        <v>0</v>
      </c>
      <c r="G85" s="294">
        <v>0</v>
      </c>
      <c r="H85" s="294">
        <v>0</v>
      </c>
      <c r="I85" s="294">
        <v>0</v>
      </c>
      <c r="J85" s="294">
        <v>0</v>
      </c>
      <c r="K85" s="294">
        <v>0</v>
      </c>
      <c r="L85" s="294">
        <v>0</v>
      </c>
      <c r="M85" s="294">
        <v>0</v>
      </c>
      <c r="N85" s="294">
        <v>0</v>
      </c>
      <c r="O85" s="294">
        <v>0</v>
      </c>
      <c r="P85" s="269">
        <f t="shared" ref="P85:U85" si="67">SUM(P86:P89)</f>
        <v>0</v>
      </c>
      <c r="Q85" s="269">
        <f t="shared" si="67"/>
        <v>0</v>
      </c>
      <c r="R85" s="269">
        <f t="shared" si="67"/>
        <v>0</v>
      </c>
      <c r="S85" s="269">
        <f t="shared" si="67"/>
        <v>0</v>
      </c>
      <c r="T85" s="269">
        <f t="shared" si="67"/>
        <v>0</v>
      </c>
      <c r="U85" s="269">
        <f t="shared" si="67"/>
        <v>0</v>
      </c>
      <c r="V85" s="269" t="s">
        <v>98</v>
      </c>
      <c r="W85" s="269" t="s">
        <v>98</v>
      </c>
      <c r="X85" s="269" t="s">
        <v>98</v>
      </c>
      <c r="Y85" s="269" t="s">
        <v>98</v>
      </c>
      <c r="Z85" s="269" t="s">
        <v>98</v>
      </c>
      <c r="AA85" s="269" t="s">
        <v>98</v>
      </c>
      <c r="AB85" s="269">
        <f t="shared" ref="AB85:AY85" si="68">SUM(AB86:AB89)</f>
        <v>0</v>
      </c>
      <c r="AC85" s="269">
        <f t="shared" si="68"/>
        <v>0</v>
      </c>
      <c r="AD85" s="269">
        <f t="shared" si="68"/>
        <v>0</v>
      </c>
      <c r="AE85" s="269">
        <f t="shared" si="68"/>
        <v>0</v>
      </c>
      <c r="AF85" s="269">
        <f t="shared" si="68"/>
        <v>0</v>
      </c>
      <c r="AG85" s="269">
        <f t="shared" si="68"/>
        <v>0</v>
      </c>
      <c r="AH85" s="269">
        <f t="shared" si="68"/>
        <v>0</v>
      </c>
      <c r="AI85" s="269">
        <f t="shared" si="68"/>
        <v>0</v>
      </c>
      <c r="AJ85" s="269">
        <f t="shared" si="68"/>
        <v>0</v>
      </c>
      <c r="AK85" s="269">
        <f t="shared" si="68"/>
        <v>0</v>
      </c>
      <c r="AL85" s="269">
        <f t="shared" si="68"/>
        <v>0</v>
      </c>
      <c r="AM85" s="269">
        <f t="shared" si="68"/>
        <v>0</v>
      </c>
      <c r="AN85" s="269">
        <f t="shared" si="68"/>
        <v>0</v>
      </c>
      <c r="AO85" s="269">
        <f t="shared" si="68"/>
        <v>0</v>
      </c>
      <c r="AP85" s="269">
        <f t="shared" si="68"/>
        <v>0</v>
      </c>
      <c r="AQ85" s="269">
        <f t="shared" si="68"/>
        <v>0</v>
      </c>
      <c r="AR85" s="269">
        <f t="shared" si="68"/>
        <v>0</v>
      </c>
      <c r="AS85" s="269">
        <f t="shared" si="68"/>
        <v>0</v>
      </c>
      <c r="AT85" s="269">
        <f t="shared" si="68"/>
        <v>0</v>
      </c>
      <c r="AU85" s="269">
        <f t="shared" si="68"/>
        <v>0</v>
      </c>
      <c r="AV85" s="269">
        <f t="shared" si="68"/>
        <v>0</v>
      </c>
      <c r="AW85" s="269">
        <f t="shared" si="68"/>
        <v>0</v>
      </c>
      <c r="AX85" s="269">
        <f t="shared" si="68"/>
        <v>0</v>
      </c>
      <c r="AY85" s="269">
        <f t="shared" si="68"/>
        <v>0</v>
      </c>
      <c r="AZ85" s="269" t="s">
        <v>98</v>
      </c>
      <c r="BA85" s="269">
        <f t="shared" ref="BA85:BW85" si="69">SUM(BA86:BA89)</f>
        <v>0</v>
      </c>
      <c r="BB85" s="269">
        <f t="shared" si="69"/>
        <v>0</v>
      </c>
      <c r="BC85" s="269">
        <f t="shared" si="69"/>
        <v>0</v>
      </c>
      <c r="BD85" s="269">
        <f t="shared" si="69"/>
        <v>0</v>
      </c>
      <c r="BE85" s="269">
        <f t="shared" si="69"/>
        <v>0</v>
      </c>
      <c r="BF85" s="269">
        <f t="shared" si="69"/>
        <v>0</v>
      </c>
      <c r="BG85" s="269">
        <f t="shared" si="69"/>
        <v>0</v>
      </c>
      <c r="BH85" s="269">
        <f t="shared" si="69"/>
        <v>0</v>
      </c>
      <c r="BI85" s="269">
        <f t="shared" si="69"/>
        <v>0</v>
      </c>
      <c r="BJ85" s="269">
        <f t="shared" si="69"/>
        <v>0</v>
      </c>
      <c r="BK85" s="269">
        <f t="shared" si="69"/>
        <v>0</v>
      </c>
      <c r="BL85" s="269">
        <f t="shared" si="69"/>
        <v>0</v>
      </c>
      <c r="BM85" s="269">
        <f t="shared" si="69"/>
        <v>0</v>
      </c>
      <c r="BN85" s="269">
        <f t="shared" si="69"/>
        <v>0</v>
      </c>
      <c r="BO85" s="269">
        <f t="shared" si="69"/>
        <v>0</v>
      </c>
      <c r="BP85" s="269">
        <f t="shared" si="69"/>
        <v>0</v>
      </c>
      <c r="BQ85" s="269">
        <f t="shared" si="69"/>
        <v>0</v>
      </c>
      <c r="BR85" s="269">
        <f t="shared" si="69"/>
        <v>0</v>
      </c>
      <c r="BS85" s="269">
        <f t="shared" si="69"/>
        <v>0</v>
      </c>
      <c r="BT85" s="269">
        <f t="shared" si="69"/>
        <v>0</v>
      </c>
      <c r="BU85" s="269">
        <f t="shared" si="69"/>
        <v>0</v>
      </c>
      <c r="BV85" s="269">
        <f t="shared" si="69"/>
        <v>0</v>
      </c>
      <c r="BW85" s="269">
        <f t="shared" si="69"/>
        <v>0</v>
      </c>
      <c r="BX85" s="269" t="s">
        <v>98</v>
      </c>
      <c r="BY85" s="269">
        <f t="shared" ref="BY85:CU85" si="70">SUM(BY86:BY89)</f>
        <v>0</v>
      </c>
      <c r="BZ85" s="269">
        <f t="shared" si="70"/>
        <v>0</v>
      </c>
      <c r="CA85" s="269">
        <f t="shared" si="70"/>
        <v>0</v>
      </c>
      <c r="CB85" s="269">
        <f t="shared" si="70"/>
        <v>0</v>
      </c>
      <c r="CC85" s="269">
        <f t="shared" si="70"/>
        <v>0</v>
      </c>
      <c r="CD85" s="269">
        <f t="shared" si="70"/>
        <v>0</v>
      </c>
      <c r="CE85" s="269">
        <f t="shared" si="70"/>
        <v>0</v>
      </c>
      <c r="CF85" s="269">
        <f t="shared" si="70"/>
        <v>0</v>
      </c>
      <c r="CG85" s="269">
        <f t="shared" si="70"/>
        <v>0</v>
      </c>
      <c r="CH85" s="269">
        <f t="shared" si="70"/>
        <v>0</v>
      </c>
      <c r="CI85" s="269">
        <f t="shared" si="70"/>
        <v>0</v>
      </c>
      <c r="CJ85" s="269">
        <f t="shared" si="70"/>
        <v>0</v>
      </c>
      <c r="CK85" s="269">
        <f t="shared" si="70"/>
        <v>0</v>
      </c>
      <c r="CL85" s="269">
        <f t="shared" si="70"/>
        <v>0</v>
      </c>
      <c r="CM85" s="269">
        <f t="shared" si="70"/>
        <v>0</v>
      </c>
      <c r="CN85" s="269">
        <f t="shared" si="70"/>
        <v>0</v>
      </c>
      <c r="CO85" s="269">
        <f t="shared" si="70"/>
        <v>0</v>
      </c>
      <c r="CP85" s="269">
        <f t="shared" si="70"/>
        <v>0</v>
      </c>
      <c r="CQ85" s="269">
        <f t="shared" si="70"/>
        <v>0</v>
      </c>
      <c r="CR85" s="269">
        <f t="shared" si="70"/>
        <v>0</v>
      </c>
      <c r="CS85" s="269">
        <f t="shared" si="70"/>
        <v>0</v>
      </c>
      <c r="CT85" s="269">
        <f t="shared" si="70"/>
        <v>0</v>
      </c>
      <c r="CU85" s="269">
        <f t="shared" si="70"/>
        <v>0</v>
      </c>
      <c r="CV85" s="551" t="s">
        <v>98</v>
      </c>
    </row>
    <row r="86" spans="1:100" s="183" customFormat="1" ht="12.75" x14ac:dyDescent="0.2">
      <c r="A86" s="363" t="s">
        <v>218</v>
      </c>
      <c r="B86" s="186" t="s">
        <v>220</v>
      </c>
      <c r="C86" s="311" t="s">
        <v>221</v>
      </c>
      <c r="D86" s="294">
        <v>0</v>
      </c>
      <c r="E86" s="294">
        <v>0</v>
      </c>
      <c r="F86" s="294">
        <v>0</v>
      </c>
      <c r="G86" s="294">
        <v>0</v>
      </c>
      <c r="H86" s="294">
        <v>0</v>
      </c>
      <c r="I86" s="294">
        <v>0</v>
      </c>
      <c r="J86" s="294">
        <v>0</v>
      </c>
      <c r="K86" s="294">
        <v>0</v>
      </c>
      <c r="L86" s="294">
        <v>0</v>
      </c>
      <c r="M86" s="294">
        <v>0</v>
      </c>
      <c r="N86" s="294">
        <v>0</v>
      </c>
      <c r="O86" s="294">
        <v>0</v>
      </c>
      <c r="P86" s="294">
        <v>0</v>
      </c>
      <c r="Q86" s="294">
        <v>0</v>
      </c>
      <c r="R86" s="294">
        <v>0</v>
      </c>
      <c r="S86" s="294">
        <v>0</v>
      </c>
      <c r="T86" s="294">
        <v>0</v>
      </c>
      <c r="U86" s="294">
        <v>0</v>
      </c>
      <c r="V86" s="294" t="s">
        <v>98</v>
      </c>
      <c r="W86" s="294" t="s">
        <v>98</v>
      </c>
      <c r="X86" s="294" t="s">
        <v>98</v>
      </c>
      <c r="Y86" s="294" t="s">
        <v>98</v>
      </c>
      <c r="Z86" s="294" t="s">
        <v>98</v>
      </c>
      <c r="AA86" s="294" t="s">
        <v>98</v>
      </c>
      <c r="AB86" s="294">
        <v>0</v>
      </c>
      <c r="AC86" s="294">
        <v>0</v>
      </c>
      <c r="AD86" s="294">
        <v>0</v>
      </c>
      <c r="AE86" s="294">
        <v>0</v>
      </c>
      <c r="AF86" s="294">
        <v>0</v>
      </c>
      <c r="AG86" s="294">
        <v>0</v>
      </c>
      <c r="AH86" s="294">
        <v>0</v>
      </c>
      <c r="AI86" s="294">
        <v>0</v>
      </c>
      <c r="AJ86" s="294">
        <v>0</v>
      </c>
      <c r="AK86" s="294">
        <v>0</v>
      </c>
      <c r="AL86" s="294">
        <v>0</v>
      </c>
      <c r="AM86" s="294">
        <v>0</v>
      </c>
      <c r="AN86" s="280">
        <v>0</v>
      </c>
      <c r="AO86" s="280">
        <v>0</v>
      </c>
      <c r="AP86" s="280">
        <v>0</v>
      </c>
      <c r="AQ86" s="280">
        <v>0</v>
      </c>
      <c r="AR86" s="280">
        <v>0</v>
      </c>
      <c r="AS86" s="280">
        <v>0</v>
      </c>
      <c r="AT86" s="294">
        <v>0</v>
      </c>
      <c r="AU86" s="294">
        <v>0</v>
      </c>
      <c r="AV86" s="294">
        <v>0</v>
      </c>
      <c r="AW86" s="294">
        <v>0</v>
      </c>
      <c r="AX86" s="294">
        <v>0</v>
      </c>
      <c r="AY86" s="294">
        <v>0</v>
      </c>
      <c r="AZ86" s="280">
        <v>0</v>
      </c>
      <c r="BA86" s="280">
        <v>0</v>
      </c>
      <c r="BB86" s="280">
        <v>0</v>
      </c>
      <c r="BC86" s="280">
        <v>0</v>
      </c>
      <c r="BD86" s="280">
        <v>0</v>
      </c>
      <c r="BE86" s="280">
        <v>0</v>
      </c>
      <c r="BF86" s="294">
        <v>0</v>
      </c>
      <c r="BG86" s="294">
        <v>0</v>
      </c>
      <c r="BH86" s="294">
        <v>0</v>
      </c>
      <c r="BI86" s="294">
        <v>0</v>
      </c>
      <c r="BJ86" s="294">
        <v>0</v>
      </c>
      <c r="BK86" s="294">
        <v>0</v>
      </c>
      <c r="BL86" s="280">
        <v>0</v>
      </c>
      <c r="BM86" s="280">
        <v>0</v>
      </c>
      <c r="BN86" s="280">
        <v>0</v>
      </c>
      <c r="BO86" s="280">
        <v>0</v>
      </c>
      <c r="BP86" s="280">
        <v>0</v>
      </c>
      <c r="BQ86" s="280">
        <v>0</v>
      </c>
      <c r="BR86" s="280">
        <v>0</v>
      </c>
      <c r="BS86" s="280">
        <v>0</v>
      </c>
      <c r="BT86" s="280">
        <v>0</v>
      </c>
      <c r="BU86" s="280">
        <v>0</v>
      </c>
      <c r="BV86" s="280">
        <v>0</v>
      </c>
      <c r="BW86" s="280">
        <v>0</v>
      </c>
      <c r="BX86" s="280" t="s">
        <v>754</v>
      </c>
      <c r="BY86" s="280">
        <v>0</v>
      </c>
      <c r="BZ86" s="280">
        <v>0</v>
      </c>
      <c r="CA86" s="280">
        <v>0</v>
      </c>
      <c r="CB86" s="280">
        <v>0</v>
      </c>
      <c r="CC86" s="280">
        <v>0</v>
      </c>
      <c r="CD86" s="280">
        <v>0</v>
      </c>
      <c r="CE86" s="280">
        <v>0</v>
      </c>
      <c r="CF86" s="280">
        <v>0</v>
      </c>
      <c r="CG86" s="280">
        <v>0</v>
      </c>
      <c r="CH86" s="280">
        <v>0</v>
      </c>
      <c r="CI86" s="280">
        <v>0</v>
      </c>
      <c r="CJ86" s="280">
        <v>0</v>
      </c>
      <c r="CK86" s="280">
        <v>0</v>
      </c>
      <c r="CL86" s="280">
        <v>0</v>
      </c>
      <c r="CM86" s="280">
        <v>0</v>
      </c>
      <c r="CN86" s="280">
        <v>0</v>
      </c>
      <c r="CO86" s="280">
        <v>0</v>
      </c>
      <c r="CP86" s="280">
        <v>0</v>
      </c>
      <c r="CQ86" s="280">
        <v>0</v>
      </c>
      <c r="CR86" s="280">
        <v>0</v>
      </c>
      <c r="CS86" s="280">
        <v>0</v>
      </c>
      <c r="CT86" s="280">
        <v>0</v>
      </c>
      <c r="CU86" s="280">
        <v>0</v>
      </c>
      <c r="CV86" s="551" t="s">
        <v>98</v>
      </c>
    </row>
    <row r="87" spans="1:100" s="183" customFormat="1" ht="25.5" hidden="1" x14ac:dyDescent="0.2">
      <c r="A87" s="363" t="s">
        <v>218</v>
      </c>
      <c r="B87" s="186" t="s">
        <v>222</v>
      </c>
      <c r="C87" s="311" t="s">
        <v>223</v>
      </c>
      <c r="D87" s="294"/>
      <c r="E87" s="294"/>
      <c r="F87" s="294"/>
      <c r="G87" s="294"/>
      <c r="H87" s="294"/>
      <c r="I87" s="294"/>
      <c r="J87" s="294"/>
      <c r="K87" s="294"/>
      <c r="L87" s="294"/>
      <c r="M87" s="294"/>
      <c r="N87" s="294"/>
      <c r="O87" s="294"/>
      <c r="P87" s="294"/>
      <c r="Q87" s="294"/>
      <c r="R87" s="294"/>
      <c r="S87" s="294"/>
      <c r="T87" s="294"/>
      <c r="U87" s="294"/>
      <c r="V87" s="294"/>
      <c r="W87" s="294"/>
      <c r="X87" s="294"/>
      <c r="Y87" s="294"/>
      <c r="Z87" s="294"/>
      <c r="AA87" s="294"/>
      <c r="AB87" s="294"/>
      <c r="AC87" s="294"/>
      <c r="AD87" s="294"/>
      <c r="AE87" s="294"/>
      <c r="AF87" s="294"/>
      <c r="AG87" s="294"/>
      <c r="AH87" s="294"/>
      <c r="AI87" s="294"/>
      <c r="AJ87" s="294"/>
      <c r="AK87" s="294"/>
      <c r="AL87" s="294"/>
      <c r="AM87" s="294"/>
      <c r="AN87" s="280"/>
      <c r="AO87" s="280"/>
      <c r="AP87" s="280"/>
      <c r="AQ87" s="280"/>
      <c r="AR87" s="280"/>
      <c r="AS87" s="280"/>
      <c r="AT87" s="294"/>
      <c r="AU87" s="294"/>
      <c r="AV87" s="294"/>
      <c r="AW87" s="294"/>
      <c r="AX87" s="294"/>
      <c r="AY87" s="294"/>
      <c r="AZ87" s="280"/>
      <c r="BA87" s="280"/>
      <c r="BB87" s="280"/>
      <c r="BC87" s="280"/>
      <c r="BD87" s="280"/>
      <c r="BE87" s="280"/>
      <c r="BF87" s="294"/>
      <c r="BG87" s="294"/>
      <c r="BH87" s="294"/>
      <c r="BI87" s="294"/>
      <c r="BJ87" s="294"/>
      <c r="BK87" s="294"/>
      <c r="BL87" s="280"/>
      <c r="BM87" s="280"/>
      <c r="BN87" s="280"/>
      <c r="BO87" s="280"/>
      <c r="BP87" s="280"/>
      <c r="BQ87" s="280"/>
      <c r="BR87" s="280"/>
      <c r="BS87" s="280"/>
      <c r="BT87" s="280"/>
      <c r="BU87" s="280"/>
      <c r="BV87" s="280"/>
      <c r="BW87" s="280"/>
      <c r="BX87" s="280"/>
      <c r="BY87" s="280"/>
      <c r="BZ87" s="280"/>
      <c r="CA87" s="280"/>
      <c r="CB87" s="280"/>
      <c r="CC87" s="280"/>
      <c r="CD87" s="280"/>
      <c r="CE87" s="280"/>
      <c r="CF87" s="280"/>
      <c r="CG87" s="280"/>
      <c r="CH87" s="280"/>
      <c r="CI87" s="280"/>
      <c r="CJ87" s="280"/>
      <c r="CK87" s="280"/>
      <c r="CL87" s="280"/>
      <c r="CM87" s="280"/>
      <c r="CN87" s="280"/>
      <c r="CO87" s="280"/>
      <c r="CP87" s="280"/>
      <c r="CQ87" s="280"/>
      <c r="CR87" s="280"/>
      <c r="CS87" s="280"/>
      <c r="CT87" s="280"/>
      <c r="CU87" s="280"/>
      <c r="CV87" s="551"/>
    </row>
    <row r="88" spans="1:100" s="183" customFormat="1" ht="25.5" x14ac:dyDescent="0.2">
      <c r="A88" s="363" t="s">
        <v>218</v>
      </c>
      <c r="B88" s="186" t="s">
        <v>224</v>
      </c>
      <c r="C88" s="311" t="s">
        <v>225</v>
      </c>
      <c r="D88" s="294">
        <v>0</v>
      </c>
      <c r="E88" s="294">
        <v>0</v>
      </c>
      <c r="F88" s="294">
        <v>0</v>
      </c>
      <c r="G88" s="294">
        <v>0</v>
      </c>
      <c r="H88" s="294">
        <v>0</v>
      </c>
      <c r="I88" s="294">
        <v>0</v>
      </c>
      <c r="J88" s="294">
        <v>0</v>
      </c>
      <c r="K88" s="294">
        <v>0</v>
      </c>
      <c r="L88" s="294">
        <v>0</v>
      </c>
      <c r="M88" s="294">
        <v>0</v>
      </c>
      <c r="N88" s="294">
        <v>0</v>
      </c>
      <c r="O88" s="294">
        <v>0</v>
      </c>
      <c r="P88" s="294">
        <v>0</v>
      </c>
      <c r="Q88" s="294">
        <v>0</v>
      </c>
      <c r="R88" s="294">
        <v>0</v>
      </c>
      <c r="S88" s="294">
        <v>0</v>
      </c>
      <c r="T88" s="294">
        <v>0</v>
      </c>
      <c r="U88" s="294">
        <v>0</v>
      </c>
      <c r="V88" s="294" t="s">
        <v>98</v>
      </c>
      <c r="W88" s="294" t="s">
        <v>98</v>
      </c>
      <c r="X88" s="294" t="s">
        <v>98</v>
      </c>
      <c r="Y88" s="294" t="s">
        <v>98</v>
      </c>
      <c r="Z88" s="294" t="s">
        <v>98</v>
      </c>
      <c r="AA88" s="294" t="s">
        <v>98</v>
      </c>
      <c r="AB88" s="294">
        <v>0</v>
      </c>
      <c r="AC88" s="294">
        <v>0</v>
      </c>
      <c r="AD88" s="294">
        <v>0</v>
      </c>
      <c r="AE88" s="294">
        <v>0</v>
      </c>
      <c r="AF88" s="294">
        <v>0</v>
      </c>
      <c r="AG88" s="294">
        <v>0</v>
      </c>
      <c r="AH88" s="294">
        <v>0</v>
      </c>
      <c r="AI88" s="294">
        <v>0</v>
      </c>
      <c r="AJ88" s="294">
        <v>0</v>
      </c>
      <c r="AK88" s="294">
        <v>0</v>
      </c>
      <c r="AL88" s="294">
        <v>0</v>
      </c>
      <c r="AM88" s="294">
        <v>0</v>
      </c>
      <c r="AN88" s="280">
        <v>0</v>
      </c>
      <c r="AO88" s="280">
        <v>0</v>
      </c>
      <c r="AP88" s="280">
        <v>0</v>
      </c>
      <c r="AQ88" s="280">
        <v>0</v>
      </c>
      <c r="AR88" s="280">
        <v>0</v>
      </c>
      <c r="AS88" s="280">
        <v>0</v>
      </c>
      <c r="AT88" s="294">
        <v>0</v>
      </c>
      <c r="AU88" s="294">
        <v>0</v>
      </c>
      <c r="AV88" s="294">
        <v>0</v>
      </c>
      <c r="AW88" s="294">
        <v>0</v>
      </c>
      <c r="AX88" s="294">
        <v>0</v>
      </c>
      <c r="AY88" s="294">
        <v>0</v>
      </c>
      <c r="AZ88" s="280" t="s">
        <v>754</v>
      </c>
      <c r="BA88" s="280">
        <v>0</v>
      </c>
      <c r="BB88" s="280">
        <v>0</v>
      </c>
      <c r="BC88" s="280">
        <v>0</v>
      </c>
      <c r="BD88" s="280">
        <v>0</v>
      </c>
      <c r="BE88" s="280">
        <v>0</v>
      </c>
      <c r="BF88" s="294">
        <v>0</v>
      </c>
      <c r="BG88" s="294">
        <v>0</v>
      </c>
      <c r="BH88" s="294">
        <v>0</v>
      </c>
      <c r="BI88" s="294">
        <v>0</v>
      </c>
      <c r="BJ88" s="294">
        <v>0</v>
      </c>
      <c r="BK88" s="294">
        <v>0</v>
      </c>
      <c r="BL88" s="280">
        <v>0</v>
      </c>
      <c r="BM88" s="280">
        <v>0</v>
      </c>
      <c r="BN88" s="280">
        <v>0</v>
      </c>
      <c r="BO88" s="280">
        <v>0</v>
      </c>
      <c r="BP88" s="280">
        <v>0</v>
      </c>
      <c r="BQ88" s="280">
        <v>0</v>
      </c>
      <c r="BR88" s="280">
        <v>0</v>
      </c>
      <c r="BS88" s="280">
        <v>0</v>
      </c>
      <c r="BT88" s="280">
        <v>0</v>
      </c>
      <c r="BU88" s="280">
        <v>0</v>
      </c>
      <c r="BV88" s="280">
        <v>0</v>
      </c>
      <c r="BW88" s="280">
        <v>0</v>
      </c>
      <c r="BX88" s="280">
        <v>0</v>
      </c>
      <c r="BY88" s="280">
        <v>0</v>
      </c>
      <c r="BZ88" s="280">
        <v>0</v>
      </c>
      <c r="CA88" s="280">
        <v>0</v>
      </c>
      <c r="CB88" s="280">
        <v>0</v>
      </c>
      <c r="CC88" s="280">
        <v>0</v>
      </c>
      <c r="CD88" s="280">
        <v>0</v>
      </c>
      <c r="CE88" s="280">
        <v>0</v>
      </c>
      <c r="CF88" s="280">
        <v>0</v>
      </c>
      <c r="CG88" s="280">
        <v>0</v>
      </c>
      <c r="CH88" s="280">
        <v>0</v>
      </c>
      <c r="CI88" s="280">
        <v>0</v>
      </c>
      <c r="CJ88" s="280">
        <v>0</v>
      </c>
      <c r="CK88" s="280">
        <v>0</v>
      </c>
      <c r="CL88" s="280">
        <v>0</v>
      </c>
      <c r="CM88" s="280">
        <v>0</v>
      </c>
      <c r="CN88" s="280">
        <v>0</v>
      </c>
      <c r="CO88" s="280">
        <v>0</v>
      </c>
      <c r="CP88" s="280">
        <v>0</v>
      </c>
      <c r="CQ88" s="280">
        <v>0</v>
      </c>
      <c r="CR88" s="280">
        <v>0</v>
      </c>
      <c r="CS88" s="280">
        <v>0</v>
      </c>
      <c r="CT88" s="280">
        <v>0</v>
      </c>
      <c r="CU88" s="280">
        <v>0</v>
      </c>
      <c r="CV88" s="551" t="s">
        <v>98</v>
      </c>
    </row>
    <row r="89" spans="1:100" s="183" customFormat="1" ht="25.5" x14ac:dyDescent="0.2">
      <c r="A89" s="363" t="s">
        <v>218</v>
      </c>
      <c r="B89" s="216" t="s">
        <v>226</v>
      </c>
      <c r="C89" s="311" t="s">
        <v>227</v>
      </c>
      <c r="D89" s="294">
        <v>0</v>
      </c>
      <c r="E89" s="294">
        <v>0</v>
      </c>
      <c r="F89" s="294">
        <v>0</v>
      </c>
      <c r="G89" s="294">
        <v>0</v>
      </c>
      <c r="H89" s="294">
        <v>0</v>
      </c>
      <c r="I89" s="294">
        <v>0</v>
      </c>
      <c r="J89" s="294">
        <v>0</v>
      </c>
      <c r="K89" s="294">
        <v>0</v>
      </c>
      <c r="L89" s="294">
        <v>0</v>
      </c>
      <c r="M89" s="294">
        <v>0</v>
      </c>
      <c r="N89" s="294">
        <v>0</v>
      </c>
      <c r="O89" s="294">
        <v>0</v>
      </c>
      <c r="P89" s="294">
        <v>0</v>
      </c>
      <c r="Q89" s="294">
        <v>0</v>
      </c>
      <c r="R89" s="294">
        <v>0</v>
      </c>
      <c r="S89" s="294">
        <v>0</v>
      </c>
      <c r="T89" s="294">
        <v>0</v>
      </c>
      <c r="U89" s="294">
        <v>0</v>
      </c>
      <c r="V89" s="294" t="s">
        <v>98</v>
      </c>
      <c r="W89" s="294" t="s">
        <v>98</v>
      </c>
      <c r="X89" s="294" t="s">
        <v>98</v>
      </c>
      <c r="Y89" s="294" t="s">
        <v>98</v>
      </c>
      <c r="Z89" s="294" t="s">
        <v>98</v>
      </c>
      <c r="AA89" s="294" t="s">
        <v>98</v>
      </c>
      <c r="AB89" s="294">
        <v>0</v>
      </c>
      <c r="AC89" s="294">
        <v>0</v>
      </c>
      <c r="AD89" s="294">
        <v>0</v>
      </c>
      <c r="AE89" s="294">
        <v>0</v>
      </c>
      <c r="AF89" s="294">
        <v>0</v>
      </c>
      <c r="AG89" s="294">
        <v>0</v>
      </c>
      <c r="AH89" s="294">
        <v>0</v>
      </c>
      <c r="AI89" s="294">
        <v>0</v>
      </c>
      <c r="AJ89" s="294">
        <v>0</v>
      </c>
      <c r="AK89" s="294">
        <v>0</v>
      </c>
      <c r="AL89" s="294">
        <v>0</v>
      </c>
      <c r="AM89" s="294">
        <v>0</v>
      </c>
      <c r="AN89" s="280">
        <v>0</v>
      </c>
      <c r="AO89" s="280">
        <v>0</v>
      </c>
      <c r="AP89" s="280">
        <v>0</v>
      </c>
      <c r="AQ89" s="280">
        <v>0</v>
      </c>
      <c r="AR89" s="280">
        <v>0</v>
      </c>
      <c r="AS89" s="280">
        <v>0</v>
      </c>
      <c r="AT89" s="294">
        <v>0</v>
      </c>
      <c r="AU89" s="294">
        <v>0</v>
      </c>
      <c r="AV89" s="294">
        <v>0</v>
      </c>
      <c r="AW89" s="294">
        <v>0</v>
      </c>
      <c r="AX89" s="294">
        <v>0</v>
      </c>
      <c r="AY89" s="294">
        <v>0</v>
      </c>
      <c r="AZ89" s="280">
        <v>0</v>
      </c>
      <c r="BA89" s="280">
        <v>0</v>
      </c>
      <c r="BB89" s="280">
        <v>0</v>
      </c>
      <c r="BC89" s="280">
        <v>0</v>
      </c>
      <c r="BD89" s="280">
        <v>0</v>
      </c>
      <c r="BE89" s="280">
        <v>0</v>
      </c>
      <c r="BF89" s="294">
        <v>0</v>
      </c>
      <c r="BG89" s="294">
        <v>0</v>
      </c>
      <c r="BH89" s="294">
        <v>0</v>
      </c>
      <c r="BI89" s="294">
        <v>0</v>
      </c>
      <c r="BJ89" s="294">
        <v>0</v>
      </c>
      <c r="BK89" s="294">
        <v>0</v>
      </c>
      <c r="BL89" s="280">
        <v>0</v>
      </c>
      <c r="BM89" s="280">
        <v>0</v>
      </c>
      <c r="BN89" s="280">
        <v>0</v>
      </c>
      <c r="BO89" s="280">
        <v>0</v>
      </c>
      <c r="BP89" s="280">
        <v>0</v>
      </c>
      <c r="BQ89" s="280">
        <v>0</v>
      </c>
      <c r="BR89" s="280">
        <v>0</v>
      </c>
      <c r="BS89" s="280">
        <v>0</v>
      </c>
      <c r="BT89" s="280">
        <v>0</v>
      </c>
      <c r="BU89" s="280">
        <v>0</v>
      </c>
      <c r="BV89" s="280">
        <v>0</v>
      </c>
      <c r="BW89" s="280">
        <v>0</v>
      </c>
      <c r="BX89" s="280">
        <v>0</v>
      </c>
      <c r="BY89" s="280">
        <v>0</v>
      </c>
      <c r="BZ89" s="280">
        <v>0</v>
      </c>
      <c r="CA89" s="280">
        <v>0</v>
      </c>
      <c r="CB89" s="280">
        <v>0</v>
      </c>
      <c r="CC89" s="280">
        <v>0</v>
      </c>
      <c r="CD89" s="280">
        <v>0</v>
      </c>
      <c r="CE89" s="280">
        <v>0</v>
      </c>
      <c r="CF89" s="280">
        <v>0</v>
      </c>
      <c r="CG89" s="280">
        <v>0</v>
      </c>
      <c r="CH89" s="280">
        <v>0</v>
      </c>
      <c r="CI89" s="280">
        <v>0</v>
      </c>
      <c r="CJ89" s="280">
        <v>0</v>
      </c>
      <c r="CK89" s="280">
        <v>0</v>
      </c>
      <c r="CL89" s="280">
        <v>0</v>
      </c>
      <c r="CM89" s="280">
        <v>0</v>
      </c>
      <c r="CN89" s="280">
        <v>0</v>
      </c>
      <c r="CO89" s="280">
        <v>0</v>
      </c>
      <c r="CP89" s="280">
        <v>0</v>
      </c>
      <c r="CQ89" s="280">
        <v>0</v>
      </c>
      <c r="CR89" s="280">
        <v>0</v>
      </c>
      <c r="CS89" s="280">
        <v>0</v>
      </c>
      <c r="CT89" s="280">
        <v>0</v>
      </c>
      <c r="CU89" s="280">
        <v>0</v>
      </c>
      <c r="CV89" s="550" t="s">
        <v>98</v>
      </c>
    </row>
    <row r="90" spans="1:100" s="160" customFormat="1" ht="38.25" x14ac:dyDescent="0.2">
      <c r="A90" s="436" t="s">
        <v>228</v>
      </c>
      <c r="B90" s="155" t="s">
        <v>229</v>
      </c>
      <c r="C90" s="534" t="s">
        <v>98</v>
      </c>
      <c r="D90" s="294">
        <v>0</v>
      </c>
      <c r="E90" s="294">
        <v>0</v>
      </c>
      <c r="F90" s="294">
        <v>0</v>
      </c>
      <c r="G90" s="294">
        <v>0</v>
      </c>
      <c r="H90" s="294">
        <v>0</v>
      </c>
      <c r="I90" s="294">
        <v>0</v>
      </c>
      <c r="J90" s="294">
        <v>0</v>
      </c>
      <c r="K90" s="294">
        <v>0</v>
      </c>
      <c r="L90" s="294">
        <v>0</v>
      </c>
      <c r="M90" s="294">
        <v>0</v>
      </c>
      <c r="N90" s="294">
        <v>0</v>
      </c>
      <c r="O90" s="294">
        <v>0</v>
      </c>
      <c r="P90" s="442">
        <v>0</v>
      </c>
      <c r="Q90" s="442">
        <v>0</v>
      </c>
      <c r="R90" s="442">
        <v>0</v>
      </c>
      <c r="S90" s="442">
        <v>0</v>
      </c>
      <c r="T90" s="442">
        <v>0</v>
      </c>
      <c r="U90" s="442">
        <v>0</v>
      </c>
      <c r="V90" s="465" t="s">
        <v>98</v>
      </c>
      <c r="W90" s="465" t="s">
        <v>98</v>
      </c>
      <c r="X90" s="465" t="s">
        <v>98</v>
      </c>
      <c r="Y90" s="465" t="s">
        <v>98</v>
      </c>
      <c r="Z90" s="465" t="s">
        <v>98</v>
      </c>
      <c r="AA90" s="465" t="s">
        <v>98</v>
      </c>
      <c r="AB90" s="442">
        <v>0</v>
      </c>
      <c r="AC90" s="442">
        <v>0</v>
      </c>
      <c r="AD90" s="442">
        <v>0</v>
      </c>
      <c r="AE90" s="442">
        <v>0</v>
      </c>
      <c r="AF90" s="442">
        <v>0</v>
      </c>
      <c r="AG90" s="442">
        <v>0</v>
      </c>
      <c r="AH90" s="442">
        <v>0</v>
      </c>
      <c r="AI90" s="442">
        <v>0</v>
      </c>
      <c r="AJ90" s="442">
        <v>0</v>
      </c>
      <c r="AK90" s="442">
        <v>0</v>
      </c>
      <c r="AL90" s="442">
        <v>0</v>
      </c>
      <c r="AM90" s="442">
        <v>0</v>
      </c>
      <c r="AN90" s="442">
        <v>0</v>
      </c>
      <c r="AO90" s="442">
        <v>0</v>
      </c>
      <c r="AP90" s="442">
        <v>0</v>
      </c>
      <c r="AQ90" s="442">
        <v>0</v>
      </c>
      <c r="AR90" s="442">
        <v>0</v>
      </c>
      <c r="AS90" s="442">
        <v>0</v>
      </c>
      <c r="AT90" s="442">
        <v>0</v>
      </c>
      <c r="AU90" s="442">
        <v>0</v>
      </c>
      <c r="AV90" s="442">
        <v>0</v>
      </c>
      <c r="AW90" s="442">
        <v>0</v>
      </c>
      <c r="AX90" s="442">
        <v>0</v>
      </c>
      <c r="AY90" s="442">
        <v>0</v>
      </c>
      <c r="AZ90" s="442">
        <v>0</v>
      </c>
      <c r="BA90" s="442">
        <v>0</v>
      </c>
      <c r="BB90" s="442">
        <v>0</v>
      </c>
      <c r="BC90" s="442">
        <v>0</v>
      </c>
      <c r="BD90" s="442">
        <v>0</v>
      </c>
      <c r="BE90" s="442">
        <v>0</v>
      </c>
      <c r="BF90" s="442">
        <v>0</v>
      </c>
      <c r="BG90" s="442">
        <v>0</v>
      </c>
      <c r="BH90" s="442">
        <v>0</v>
      </c>
      <c r="BI90" s="442">
        <v>0</v>
      </c>
      <c r="BJ90" s="442">
        <v>0</v>
      </c>
      <c r="BK90" s="442">
        <v>0</v>
      </c>
      <c r="BL90" s="442">
        <v>0</v>
      </c>
      <c r="BM90" s="442">
        <v>0</v>
      </c>
      <c r="BN90" s="442">
        <v>0</v>
      </c>
      <c r="BO90" s="442">
        <v>0</v>
      </c>
      <c r="BP90" s="442">
        <v>0</v>
      </c>
      <c r="BQ90" s="442">
        <v>0</v>
      </c>
      <c r="BR90" s="442">
        <v>0</v>
      </c>
      <c r="BS90" s="442">
        <v>0</v>
      </c>
      <c r="BT90" s="442">
        <v>0</v>
      </c>
      <c r="BU90" s="442">
        <v>0</v>
      </c>
      <c r="BV90" s="442">
        <v>0</v>
      </c>
      <c r="BW90" s="442">
        <v>0</v>
      </c>
      <c r="BX90" s="442">
        <v>0</v>
      </c>
      <c r="BY90" s="442">
        <v>0</v>
      </c>
      <c r="BZ90" s="442">
        <v>0</v>
      </c>
      <c r="CA90" s="442">
        <v>0</v>
      </c>
      <c r="CB90" s="442">
        <v>0</v>
      </c>
      <c r="CC90" s="442">
        <v>0</v>
      </c>
      <c r="CD90" s="442">
        <v>0</v>
      </c>
      <c r="CE90" s="442">
        <v>0</v>
      </c>
      <c r="CF90" s="442">
        <v>0</v>
      </c>
      <c r="CG90" s="442">
        <v>0</v>
      </c>
      <c r="CH90" s="442">
        <v>0</v>
      </c>
      <c r="CI90" s="442">
        <v>0</v>
      </c>
      <c r="CJ90" s="442">
        <v>0</v>
      </c>
      <c r="CK90" s="442">
        <v>0</v>
      </c>
      <c r="CL90" s="442">
        <v>0</v>
      </c>
      <c r="CM90" s="442">
        <v>0</v>
      </c>
      <c r="CN90" s="442">
        <v>0</v>
      </c>
      <c r="CO90" s="442">
        <v>0</v>
      </c>
      <c r="CP90" s="442">
        <v>0</v>
      </c>
      <c r="CQ90" s="442">
        <v>0</v>
      </c>
      <c r="CR90" s="442">
        <v>0</v>
      </c>
      <c r="CS90" s="442">
        <v>0</v>
      </c>
      <c r="CT90" s="442">
        <v>0</v>
      </c>
      <c r="CU90" s="442">
        <v>0</v>
      </c>
      <c r="CV90" s="186" t="s">
        <v>98</v>
      </c>
    </row>
    <row r="91" spans="1:100" s="160" customFormat="1" ht="89.25" x14ac:dyDescent="0.2">
      <c r="A91" s="283" t="s">
        <v>230</v>
      </c>
      <c r="B91" s="162" t="s">
        <v>231</v>
      </c>
      <c r="C91" s="284" t="s">
        <v>98</v>
      </c>
      <c r="D91" s="376">
        <v>0</v>
      </c>
      <c r="E91" s="376">
        <v>0</v>
      </c>
      <c r="F91" s="376">
        <v>0</v>
      </c>
      <c r="G91" s="376">
        <v>0</v>
      </c>
      <c r="H91" s="376">
        <v>0</v>
      </c>
      <c r="I91" s="376">
        <v>0</v>
      </c>
      <c r="J91" s="376">
        <v>0</v>
      </c>
      <c r="K91" s="376">
        <v>0</v>
      </c>
      <c r="L91" s="376">
        <v>0</v>
      </c>
      <c r="M91" s="376">
        <v>0</v>
      </c>
      <c r="N91" s="376">
        <v>0</v>
      </c>
      <c r="O91" s="376">
        <v>0</v>
      </c>
      <c r="P91" s="375">
        <f t="shared" ref="P91:U91" si="71">SUM(P92:P93)</f>
        <v>0</v>
      </c>
      <c r="Q91" s="375">
        <f t="shared" si="71"/>
        <v>0</v>
      </c>
      <c r="R91" s="375">
        <f t="shared" si="71"/>
        <v>0</v>
      </c>
      <c r="S91" s="375">
        <f t="shared" si="71"/>
        <v>0</v>
      </c>
      <c r="T91" s="375">
        <f t="shared" si="71"/>
        <v>0</v>
      </c>
      <c r="U91" s="375">
        <f t="shared" si="71"/>
        <v>0</v>
      </c>
      <c r="V91" s="375" t="s">
        <v>98</v>
      </c>
      <c r="W91" s="375" t="s">
        <v>98</v>
      </c>
      <c r="X91" s="375" t="s">
        <v>98</v>
      </c>
      <c r="Y91" s="375" t="s">
        <v>98</v>
      </c>
      <c r="Z91" s="375" t="s">
        <v>98</v>
      </c>
      <c r="AA91" s="375" t="s">
        <v>98</v>
      </c>
      <c r="AB91" s="375">
        <f t="shared" ref="AB91:BG91" si="72">SUM(AB92:AB93)</f>
        <v>0</v>
      </c>
      <c r="AC91" s="375">
        <f t="shared" si="72"/>
        <v>0</v>
      </c>
      <c r="AD91" s="375">
        <f t="shared" si="72"/>
        <v>0</v>
      </c>
      <c r="AE91" s="375">
        <f t="shared" si="72"/>
        <v>0</v>
      </c>
      <c r="AF91" s="375">
        <f t="shared" si="72"/>
        <v>0</v>
      </c>
      <c r="AG91" s="375">
        <f t="shared" si="72"/>
        <v>0</v>
      </c>
      <c r="AH91" s="375">
        <f t="shared" si="72"/>
        <v>0</v>
      </c>
      <c r="AI91" s="375">
        <f t="shared" si="72"/>
        <v>0</v>
      </c>
      <c r="AJ91" s="375">
        <f t="shared" si="72"/>
        <v>0</v>
      </c>
      <c r="AK91" s="375">
        <f t="shared" si="72"/>
        <v>0</v>
      </c>
      <c r="AL91" s="375">
        <f t="shared" si="72"/>
        <v>0</v>
      </c>
      <c r="AM91" s="375">
        <f t="shared" si="72"/>
        <v>0</v>
      </c>
      <c r="AN91" s="375">
        <f t="shared" si="72"/>
        <v>0</v>
      </c>
      <c r="AO91" s="375">
        <f t="shared" si="72"/>
        <v>0</v>
      </c>
      <c r="AP91" s="375">
        <f t="shared" si="72"/>
        <v>0</v>
      </c>
      <c r="AQ91" s="375">
        <f t="shared" si="72"/>
        <v>0</v>
      </c>
      <c r="AR91" s="375">
        <f t="shared" si="72"/>
        <v>0</v>
      </c>
      <c r="AS91" s="375">
        <f t="shared" si="72"/>
        <v>0</v>
      </c>
      <c r="AT91" s="375">
        <f t="shared" si="72"/>
        <v>0</v>
      </c>
      <c r="AU91" s="375">
        <f t="shared" si="72"/>
        <v>0</v>
      </c>
      <c r="AV91" s="375">
        <f t="shared" si="72"/>
        <v>0</v>
      </c>
      <c r="AW91" s="375">
        <f t="shared" si="72"/>
        <v>0</v>
      </c>
      <c r="AX91" s="375">
        <f t="shared" si="72"/>
        <v>0</v>
      </c>
      <c r="AY91" s="375">
        <f t="shared" si="72"/>
        <v>0</v>
      </c>
      <c r="AZ91" s="375">
        <f t="shared" si="72"/>
        <v>0</v>
      </c>
      <c r="BA91" s="375">
        <f t="shared" si="72"/>
        <v>0</v>
      </c>
      <c r="BB91" s="375">
        <f t="shared" si="72"/>
        <v>0</v>
      </c>
      <c r="BC91" s="375">
        <f t="shared" si="72"/>
        <v>0</v>
      </c>
      <c r="BD91" s="375">
        <f t="shared" si="72"/>
        <v>0</v>
      </c>
      <c r="BE91" s="375">
        <f t="shared" si="72"/>
        <v>0</v>
      </c>
      <c r="BF91" s="375">
        <f t="shared" si="72"/>
        <v>0</v>
      </c>
      <c r="BG91" s="375">
        <f t="shared" si="72"/>
        <v>0</v>
      </c>
      <c r="BH91" s="375">
        <f t="shared" ref="BH91:CM91" si="73">SUM(BH92:BH93)</f>
        <v>0</v>
      </c>
      <c r="BI91" s="375">
        <f t="shared" si="73"/>
        <v>0</v>
      </c>
      <c r="BJ91" s="375">
        <f t="shared" si="73"/>
        <v>0</v>
      </c>
      <c r="BK91" s="375">
        <f t="shared" si="73"/>
        <v>0</v>
      </c>
      <c r="BL91" s="375">
        <f t="shared" si="73"/>
        <v>0</v>
      </c>
      <c r="BM91" s="375">
        <f t="shared" si="73"/>
        <v>0</v>
      </c>
      <c r="BN91" s="375">
        <f t="shared" si="73"/>
        <v>0</v>
      </c>
      <c r="BO91" s="375">
        <f t="shared" si="73"/>
        <v>0</v>
      </c>
      <c r="BP91" s="375">
        <f t="shared" si="73"/>
        <v>0</v>
      </c>
      <c r="BQ91" s="375">
        <f t="shared" si="73"/>
        <v>0</v>
      </c>
      <c r="BR91" s="375">
        <f t="shared" si="73"/>
        <v>0</v>
      </c>
      <c r="BS91" s="375">
        <f t="shared" si="73"/>
        <v>0</v>
      </c>
      <c r="BT91" s="375">
        <f t="shared" si="73"/>
        <v>0</v>
      </c>
      <c r="BU91" s="375">
        <f t="shared" si="73"/>
        <v>0</v>
      </c>
      <c r="BV91" s="375">
        <f t="shared" si="73"/>
        <v>0</v>
      </c>
      <c r="BW91" s="375">
        <f t="shared" si="73"/>
        <v>0</v>
      </c>
      <c r="BX91" s="375">
        <f t="shared" si="73"/>
        <v>0</v>
      </c>
      <c r="BY91" s="375">
        <f t="shared" si="73"/>
        <v>0</v>
      </c>
      <c r="BZ91" s="375">
        <f t="shared" si="73"/>
        <v>0</v>
      </c>
      <c r="CA91" s="375">
        <f t="shared" si="73"/>
        <v>0</v>
      </c>
      <c r="CB91" s="375">
        <f t="shared" si="73"/>
        <v>0</v>
      </c>
      <c r="CC91" s="375">
        <f t="shared" si="73"/>
        <v>0</v>
      </c>
      <c r="CD91" s="375">
        <f t="shared" si="73"/>
        <v>0</v>
      </c>
      <c r="CE91" s="375">
        <f t="shared" si="73"/>
        <v>0</v>
      </c>
      <c r="CF91" s="375">
        <f t="shared" si="73"/>
        <v>0</v>
      </c>
      <c r="CG91" s="375">
        <f t="shared" si="73"/>
        <v>0</v>
      </c>
      <c r="CH91" s="375">
        <f t="shared" si="73"/>
        <v>0</v>
      </c>
      <c r="CI91" s="375">
        <f t="shared" si="73"/>
        <v>0</v>
      </c>
      <c r="CJ91" s="375">
        <f t="shared" si="73"/>
        <v>0</v>
      </c>
      <c r="CK91" s="375">
        <f t="shared" si="73"/>
        <v>0</v>
      </c>
      <c r="CL91" s="375">
        <f t="shared" si="73"/>
        <v>0</v>
      </c>
      <c r="CM91" s="375">
        <f t="shared" si="73"/>
        <v>0</v>
      </c>
      <c r="CN91" s="375">
        <f t="shared" ref="CN91:DS91" si="74">SUM(CN92:CN93)</f>
        <v>0</v>
      </c>
      <c r="CO91" s="375">
        <f t="shared" si="74"/>
        <v>0</v>
      </c>
      <c r="CP91" s="375">
        <f t="shared" si="74"/>
        <v>0</v>
      </c>
      <c r="CQ91" s="375">
        <f t="shared" si="74"/>
        <v>0</v>
      </c>
      <c r="CR91" s="375">
        <f t="shared" si="74"/>
        <v>0</v>
      </c>
      <c r="CS91" s="375">
        <f t="shared" si="74"/>
        <v>0</v>
      </c>
      <c r="CT91" s="375">
        <f t="shared" si="74"/>
        <v>0</v>
      </c>
      <c r="CU91" s="375">
        <f t="shared" si="74"/>
        <v>0</v>
      </c>
      <c r="CV91" s="186" t="s">
        <v>98</v>
      </c>
    </row>
    <row r="92" spans="1:100" s="160" customFormat="1" ht="51" x14ac:dyDescent="0.2">
      <c r="A92" s="232" t="s">
        <v>232</v>
      </c>
      <c r="B92" s="155" t="s">
        <v>233</v>
      </c>
      <c r="C92" s="534" t="s">
        <v>98</v>
      </c>
      <c r="D92" s="333">
        <v>0</v>
      </c>
      <c r="E92" s="333">
        <v>0</v>
      </c>
      <c r="F92" s="333">
        <v>0</v>
      </c>
      <c r="G92" s="333">
        <v>0</v>
      </c>
      <c r="H92" s="333">
        <v>0</v>
      </c>
      <c r="I92" s="333">
        <v>0</v>
      </c>
      <c r="J92" s="333">
        <v>0</v>
      </c>
      <c r="K92" s="333">
        <v>0</v>
      </c>
      <c r="L92" s="333">
        <v>0</v>
      </c>
      <c r="M92" s="333">
        <v>0</v>
      </c>
      <c r="N92" s="333">
        <v>0</v>
      </c>
      <c r="O92" s="333">
        <v>0</v>
      </c>
      <c r="P92" s="333">
        <v>0</v>
      </c>
      <c r="Q92" s="333">
        <v>0</v>
      </c>
      <c r="R92" s="333">
        <v>0</v>
      </c>
      <c r="S92" s="333">
        <v>0</v>
      </c>
      <c r="T92" s="333">
        <v>0</v>
      </c>
      <c r="U92" s="333">
        <v>0</v>
      </c>
      <c r="V92" s="465" t="s">
        <v>98</v>
      </c>
      <c r="W92" s="465" t="s">
        <v>98</v>
      </c>
      <c r="X92" s="465" t="s">
        <v>98</v>
      </c>
      <c r="Y92" s="465" t="s">
        <v>98</v>
      </c>
      <c r="Z92" s="465" t="s">
        <v>98</v>
      </c>
      <c r="AA92" s="465" t="s">
        <v>98</v>
      </c>
      <c r="AB92" s="333">
        <v>0</v>
      </c>
      <c r="AC92" s="333">
        <v>0</v>
      </c>
      <c r="AD92" s="333">
        <v>0</v>
      </c>
      <c r="AE92" s="333">
        <v>0</v>
      </c>
      <c r="AF92" s="333">
        <v>0</v>
      </c>
      <c r="AG92" s="333">
        <v>0</v>
      </c>
      <c r="AH92" s="333">
        <v>0</v>
      </c>
      <c r="AI92" s="333">
        <v>0</v>
      </c>
      <c r="AJ92" s="333">
        <v>0</v>
      </c>
      <c r="AK92" s="333">
        <v>0</v>
      </c>
      <c r="AL92" s="333">
        <v>0</v>
      </c>
      <c r="AM92" s="333">
        <v>0</v>
      </c>
      <c r="AN92" s="333">
        <v>0</v>
      </c>
      <c r="AO92" s="333">
        <v>0</v>
      </c>
      <c r="AP92" s="333">
        <v>0</v>
      </c>
      <c r="AQ92" s="333">
        <v>0</v>
      </c>
      <c r="AR92" s="333">
        <v>0</v>
      </c>
      <c r="AS92" s="333">
        <v>0</v>
      </c>
      <c r="AT92" s="333">
        <v>0</v>
      </c>
      <c r="AU92" s="333">
        <v>0</v>
      </c>
      <c r="AV92" s="333">
        <v>0</v>
      </c>
      <c r="AW92" s="333">
        <v>0</v>
      </c>
      <c r="AX92" s="333">
        <v>0</v>
      </c>
      <c r="AY92" s="333">
        <v>0</v>
      </c>
      <c r="AZ92" s="333">
        <v>0</v>
      </c>
      <c r="BA92" s="333">
        <v>0</v>
      </c>
      <c r="BB92" s="333">
        <v>0</v>
      </c>
      <c r="BC92" s="333">
        <v>0</v>
      </c>
      <c r="BD92" s="333">
        <v>0</v>
      </c>
      <c r="BE92" s="333">
        <v>0</v>
      </c>
      <c r="BF92" s="333">
        <v>0</v>
      </c>
      <c r="BG92" s="333">
        <v>0</v>
      </c>
      <c r="BH92" s="333">
        <v>0</v>
      </c>
      <c r="BI92" s="333">
        <v>0</v>
      </c>
      <c r="BJ92" s="333">
        <v>0</v>
      </c>
      <c r="BK92" s="333">
        <v>0</v>
      </c>
      <c r="BL92" s="333">
        <v>0</v>
      </c>
      <c r="BM92" s="333">
        <v>0</v>
      </c>
      <c r="BN92" s="333">
        <v>0</v>
      </c>
      <c r="BO92" s="333">
        <v>0</v>
      </c>
      <c r="BP92" s="333">
        <v>0</v>
      </c>
      <c r="BQ92" s="333">
        <v>0</v>
      </c>
      <c r="BR92" s="333">
        <v>0</v>
      </c>
      <c r="BS92" s="333">
        <v>0</v>
      </c>
      <c r="BT92" s="333">
        <v>0</v>
      </c>
      <c r="BU92" s="333">
        <v>0</v>
      </c>
      <c r="BV92" s="333">
        <v>0</v>
      </c>
      <c r="BW92" s="333">
        <v>0</v>
      </c>
      <c r="BX92" s="333">
        <v>0</v>
      </c>
      <c r="BY92" s="333">
        <v>0</v>
      </c>
      <c r="BZ92" s="333">
        <v>0</v>
      </c>
      <c r="CA92" s="333">
        <v>0</v>
      </c>
      <c r="CB92" s="333">
        <v>0</v>
      </c>
      <c r="CC92" s="333">
        <v>0</v>
      </c>
      <c r="CD92" s="333">
        <v>0</v>
      </c>
      <c r="CE92" s="333">
        <v>0</v>
      </c>
      <c r="CF92" s="333">
        <v>0</v>
      </c>
      <c r="CG92" s="333">
        <v>0</v>
      </c>
      <c r="CH92" s="333">
        <v>0</v>
      </c>
      <c r="CI92" s="333">
        <v>0</v>
      </c>
      <c r="CJ92" s="333">
        <v>0</v>
      </c>
      <c r="CK92" s="333">
        <v>0</v>
      </c>
      <c r="CL92" s="333">
        <v>0</v>
      </c>
      <c r="CM92" s="333">
        <v>0</v>
      </c>
      <c r="CN92" s="333">
        <v>0</v>
      </c>
      <c r="CO92" s="333">
        <v>0</v>
      </c>
      <c r="CP92" s="333">
        <v>0</v>
      </c>
      <c r="CQ92" s="333">
        <v>0</v>
      </c>
      <c r="CR92" s="333">
        <v>0</v>
      </c>
      <c r="CS92" s="333">
        <v>0</v>
      </c>
      <c r="CT92" s="333">
        <v>0</v>
      </c>
      <c r="CU92" s="333">
        <v>0</v>
      </c>
      <c r="CV92" s="186" t="s">
        <v>98</v>
      </c>
    </row>
    <row r="93" spans="1:100" s="160" customFormat="1" ht="51" x14ac:dyDescent="0.2">
      <c r="A93" s="232" t="s">
        <v>234</v>
      </c>
      <c r="B93" s="155" t="s">
        <v>235</v>
      </c>
      <c r="C93" s="534" t="s">
        <v>98</v>
      </c>
      <c r="D93" s="333">
        <v>0</v>
      </c>
      <c r="E93" s="333">
        <v>0</v>
      </c>
      <c r="F93" s="333">
        <v>0</v>
      </c>
      <c r="G93" s="333">
        <v>0</v>
      </c>
      <c r="H93" s="333">
        <v>0</v>
      </c>
      <c r="I93" s="333">
        <v>0</v>
      </c>
      <c r="J93" s="333">
        <v>0</v>
      </c>
      <c r="K93" s="333">
        <v>0</v>
      </c>
      <c r="L93" s="333">
        <v>0</v>
      </c>
      <c r="M93" s="333">
        <v>0</v>
      </c>
      <c r="N93" s="333">
        <v>0</v>
      </c>
      <c r="O93" s="333">
        <v>0</v>
      </c>
      <c r="P93" s="333">
        <v>0</v>
      </c>
      <c r="Q93" s="333">
        <v>0</v>
      </c>
      <c r="R93" s="333">
        <v>0</v>
      </c>
      <c r="S93" s="333">
        <v>0</v>
      </c>
      <c r="T93" s="333">
        <v>0</v>
      </c>
      <c r="U93" s="333">
        <v>0</v>
      </c>
      <c r="V93" s="465" t="s">
        <v>98</v>
      </c>
      <c r="W93" s="465" t="s">
        <v>98</v>
      </c>
      <c r="X93" s="465" t="s">
        <v>98</v>
      </c>
      <c r="Y93" s="465" t="s">
        <v>98</v>
      </c>
      <c r="Z93" s="465" t="s">
        <v>98</v>
      </c>
      <c r="AA93" s="465" t="s">
        <v>98</v>
      </c>
      <c r="AB93" s="333">
        <v>0</v>
      </c>
      <c r="AC93" s="333">
        <v>0</v>
      </c>
      <c r="AD93" s="333">
        <v>0</v>
      </c>
      <c r="AE93" s="333">
        <v>0</v>
      </c>
      <c r="AF93" s="333">
        <v>0</v>
      </c>
      <c r="AG93" s="333">
        <v>0</v>
      </c>
      <c r="AH93" s="333">
        <v>0</v>
      </c>
      <c r="AI93" s="333">
        <v>0</v>
      </c>
      <c r="AJ93" s="333">
        <v>0</v>
      </c>
      <c r="AK93" s="333">
        <v>0</v>
      </c>
      <c r="AL93" s="333">
        <v>0</v>
      </c>
      <c r="AM93" s="333">
        <v>0</v>
      </c>
      <c r="AN93" s="333">
        <v>0</v>
      </c>
      <c r="AO93" s="333">
        <v>0</v>
      </c>
      <c r="AP93" s="333">
        <v>0</v>
      </c>
      <c r="AQ93" s="333">
        <v>0</v>
      </c>
      <c r="AR93" s="333">
        <v>0</v>
      </c>
      <c r="AS93" s="333">
        <v>0</v>
      </c>
      <c r="AT93" s="333">
        <v>0</v>
      </c>
      <c r="AU93" s="333">
        <v>0</v>
      </c>
      <c r="AV93" s="333">
        <v>0</v>
      </c>
      <c r="AW93" s="333">
        <v>0</v>
      </c>
      <c r="AX93" s="333">
        <v>0</v>
      </c>
      <c r="AY93" s="333">
        <v>0</v>
      </c>
      <c r="AZ93" s="333">
        <v>0</v>
      </c>
      <c r="BA93" s="333">
        <v>0</v>
      </c>
      <c r="BB93" s="333">
        <v>0</v>
      </c>
      <c r="BC93" s="333">
        <v>0</v>
      </c>
      <c r="BD93" s="333">
        <v>0</v>
      </c>
      <c r="BE93" s="333">
        <v>0</v>
      </c>
      <c r="BF93" s="333">
        <v>0</v>
      </c>
      <c r="BG93" s="333">
        <v>0</v>
      </c>
      <c r="BH93" s="333">
        <v>0</v>
      </c>
      <c r="BI93" s="333">
        <v>0</v>
      </c>
      <c r="BJ93" s="333">
        <v>0</v>
      </c>
      <c r="BK93" s="333">
        <v>0</v>
      </c>
      <c r="BL93" s="333">
        <v>0</v>
      </c>
      <c r="BM93" s="333">
        <v>0</v>
      </c>
      <c r="BN93" s="333">
        <v>0</v>
      </c>
      <c r="BO93" s="333">
        <v>0</v>
      </c>
      <c r="BP93" s="333">
        <v>0</v>
      </c>
      <c r="BQ93" s="333">
        <v>0</v>
      </c>
      <c r="BR93" s="333">
        <v>0</v>
      </c>
      <c r="BS93" s="333">
        <v>0</v>
      </c>
      <c r="BT93" s="333">
        <v>0</v>
      </c>
      <c r="BU93" s="333">
        <v>0</v>
      </c>
      <c r="BV93" s="333">
        <v>0</v>
      </c>
      <c r="BW93" s="333">
        <v>0</v>
      </c>
      <c r="BX93" s="333">
        <v>0</v>
      </c>
      <c r="BY93" s="333">
        <v>0</v>
      </c>
      <c r="BZ93" s="333">
        <v>0</v>
      </c>
      <c r="CA93" s="333">
        <v>0</v>
      </c>
      <c r="CB93" s="333">
        <v>0</v>
      </c>
      <c r="CC93" s="333">
        <v>0</v>
      </c>
      <c r="CD93" s="333">
        <v>0</v>
      </c>
      <c r="CE93" s="333">
        <v>0</v>
      </c>
      <c r="CF93" s="333">
        <v>0</v>
      </c>
      <c r="CG93" s="333">
        <v>0</v>
      </c>
      <c r="CH93" s="333">
        <v>0</v>
      </c>
      <c r="CI93" s="333">
        <v>0</v>
      </c>
      <c r="CJ93" s="333">
        <v>0</v>
      </c>
      <c r="CK93" s="333">
        <v>0</v>
      </c>
      <c r="CL93" s="333">
        <v>0</v>
      </c>
      <c r="CM93" s="333">
        <v>0</v>
      </c>
      <c r="CN93" s="333">
        <v>0</v>
      </c>
      <c r="CO93" s="333">
        <v>0</v>
      </c>
      <c r="CP93" s="333">
        <v>0</v>
      </c>
      <c r="CQ93" s="333">
        <v>0</v>
      </c>
      <c r="CR93" s="333">
        <v>0</v>
      </c>
      <c r="CS93" s="333">
        <v>0</v>
      </c>
      <c r="CT93" s="333">
        <v>0</v>
      </c>
      <c r="CU93" s="333">
        <v>0</v>
      </c>
      <c r="CV93" s="186" t="s">
        <v>98</v>
      </c>
    </row>
    <row r="94" spans="1:100" s="160" customFormat="1" ht="25.5" x14ac:dyDescent="0.2">
      <c r="A94" s="283" t="s">
        <v>236</v>
      </c>
      <c r="B94" s="162" t="s">
        <v>107</v>
      </c>
      <c r="C94" s="284" t="s">
        <v>98</v>
      </c>
      <c r="D94" s="333">
        <v>0</v>
      </c>
      <c r="E94" s="333">
        <v>0</v>
      </c>
      <c r="F94" s="333">
        <v>0</v>
      </c>
      <c r="G94" s="333">
        <v>0</v>
      </c>
      <c r="H94" s="333">
        <v>0</v>
      </c>
      <c r="I94" s="333">
        <v>0</v>
      </c>
      <c r="J94" s="333">
        <v>0</v>
      </c>
      <c r="K94" s="333">
        <v>0</v>
      </c>
      <c r="L94" s="333">
        <v>0</v>
      </c>
      <c r="M94" s="333">
        <v>0</v>
      </c>
      <c r="N94" s="333">
        <v>0</v>
      </c>
      <c r="O94" s="333">
        <v>0</v>
      </c>
      <c r="P94" s="288">
        <f t="shared" ref="P94:U94" si="75">SUM(P95:P107)</f>
        <v>0</v>
      </c>
      <c r="Q94" s="288">
        <f t="shared" si="75"/>
        <v>0</v>
      </c>
      <c r="R94" s="288">
        <f t="shared" si="75"/>
        <v>0</v>
      </c>
      <c r="S94" s="288">
        <f t="shared" si="75"/>
        <v>0</v>
      </c>
      <c r="T94" s="288">
        <f t="shared" si="75"/>
        <v>0</v>
      </c>
      <c r="U94" s="288">
        <f t="shared" si="75"/>
        <v>0</v>
      </c>
      <c r="V94" s="375" t="s">
        <v>98</v>
      </c>
      <c r="W94" s="375" t="s">
        <v>98</v>
      </c>
      <c r="X94" s="375" t="s">
        <v>98</v>
      </c>
      <c r="Y94" s="375" t="s">
        <v>98</v>
      </c>
      <c r="Z94" s="375" t="s">
        <v>98</v>
      </c>
      <c r="AA94" s="375" t="s">
        <v>98</v>
      </c>
      <c r="AB94" s="288" t="s">
        <v>98</v>
      </c>
      <c r="AC94" s="288">
        <f t="shared" ref="AC94:AY94" si="76">SUM(AC95:AC107)</f>
        <v>0</v>
      </c>
      <c r="AD94" s="288">
        <f t="shared" si="76"/>
        <v>0</v>
      </c>
      <c r="AE94" s="288">
        <f t="shared" si="76"/>
        <v>0</v>
      </c>
      <c r="AF94" s="288">
        <f t="shared" si="76"/>
        <v>0</v>
      </c>
      <c r="AG94" s="288">
        <f t="shared" si="76"/>
        <v>0</v>
      </c>
      <c r="AH94" s="288">
        <f t="shared" si="76"/>
        <v>0</v>
      </c>
      <c r="AI94" s="288">
        <f t="shared" si="76"/>
        <v>0</v>
      </c>
      <c r="AJ94" s="288">
        <f t="shared" si="76"/>
        <v>0</v>
      </c>
      <c r="AK94" s="288">
        <f t="shared" si="76"/>
        <v>0</v>
      </c>
      <c r="AL94" s="288">
        <f t="shared" si="76"/>
        <v>0</v>
      </c>
      <c r="AM94" s="288">
        <f t="shared" si="76"/>
        <v>0</v>
      </c>
      <c r="AN94" s="288">
        <f t="shared" si="76"/>
        <v>0</v>
      </c>
      <c r="AO94" s="288">
        <f t="shared" si="76"/>
        <v>0</v>
      </c>
      <c r="AP94" s="288">
        <f t="shared" si="76"/>
        <v>0</v>
      </c>
      <c r="AQ94" s="288">
        <f t="shared" si="76"/>
        <v>0</v>
      </c>
      <c r="AR94" s="288">
        <f t="shared" si="76"/>
        <v>0</v>
      </c>
      <c r="AS94" s="288">
        <f t="shared" si="76"/>
        <v>0</v>
      </c>
      <c r="AT94" s="288">
        <f t="shared" si="76"/>
        <v>0</v>
      </c>
      <c r="AU94" s="288">
        <f t="shared" si="76"/>
        <v>0</v>
      </c>
      <c r="AV94" s="288">
        <f t="shared" si="76"/>
        <v>0</v>
      </c>
      <c r="AW94" s="288">
        <f t="shared" si="76"/>
        <v>0</v>
      </c>
      <c r="AX94" s="288">
        <f t="shared" si="76"/>
        <v>0</v>
      </c>
      <c r="AY94" s="288">
        <f t="shared" si="76"/>
        <v>0</v>
      </c>
      <c r="AZ94" s="288" t="s">
        <v>98</v>
      </c>
      <c r="BA94" s="288">
        <f t="shared" ref="BA94:BW94" si="77">SUM(BA95:BA107)</f>
        <v>0</v>
      </c>
      <c r="BB94" s="288">
        <f t="shared" si="77"/>
        <v>0</v>
      </c>
      <c r="BC94" s="288">
        <f t="shared" si="77"/>
        <v>0</v>
      </c>
      <c r="BD94" s="288">
        <f t="shared" si="77"/>
        <v>0</v>
      </c>
      <c r="BE94" s="288">
        <f t="shared" si="77"/>
        <v>0</v>
      </c>
      <c r="BF94" s="288">
        <f t="shared" si="77"/>
        <v>0</v>
      </c>
      <c r="BG94" s="288">
        <f t="shared" si="77"/>
        <v>0</v>
      </c>
      <c r="BH94" s="288">
        <f t="shared" si="77"/>
        <v>0</v>
      </c>
      <c r="BI94" s="288">
        <f t="shared" si="77"/>
        <v>0</v>
      </c>
      <c r="BJ94" s="288">
        <f t="shared" si="77"/>
        <v>0</v>
      </c>
      <c r="BK94" s="288">
        <f t="shared" si="77"/>
        <v>0</v>
      </c>
      <c r="BL94" s="288">
        <f t="shared" si="77"/>
        <v>0</v>
      </c>
      <c r="BM94" s="288">
        <f t="shared" si="77"/>
        <v>0</v>
      </c>
      <c r="BN94" s="288">
        <f t="shared" si="77"/>
        <v>0</v>
      </c>
      <c r="BO94" s="288">
        <f t="shared" si="77"/>
        <v>0</v>
      </c>
      <c r="BP94" s="288">
        <f t="shared" si="77"/>
        <v>0</v>
      </c>
      <c r="BQ94" s="288">
        <f t="shared" si="77"/>
        <v>0</v>
      </c>
      <c r="BR94" s="288">
        <f t="shared" si="77"/>
        <v>0</v>
      </c>
      <c r="BS94" s="288">
        <f t="shared" si="77"/>
        <v>0</v>
      </c>
      <c r="BT94" s="288">
        <f t="shared" si="77"/>
        <v>0</v>
      </c>
      <c r="BU94" s="288">
        <f t="shared" si="77"/>
        <v>0</v>
      </c>
      <c r="BV94" s="288">
        <f t="shared" si="77"/>
        <v>0</v>
      </c>
      <c r="BW94" s="288">
        <f t="shared" si="77"/>
        <v>0</v>
      </c>
      <c r="BX94" s="288" t="s">
        <v>98</v>
      </c>
      <c r="BY94" s="288">
        <f t="shared" ref="BY94:CU94" si="78">SUM(BY95:BY107)</f>
        <v>0</v>
      </c>
      <c r="BZ94" s="288">
        <f t="shared" si="78"/>
        <v>0</v>
      </c>
      <c r="CA94" s="288">
        <f t="shared" si="78"/>
        <v>0</v>
      </c>
      <c r="CB94" s="288">
        <f t="shared" si="78"/>
        <v>0</v>
      </c>
      <c r="CC94" s="288">
        <f t="shared" si="78"/>
        <v>0</v>
      </c>
      <c r="CD94" s="288">
        <f t="shared" si="78"/>
        <v>0</v>
      </c>
      <c r="CE94" s="288">
        <f t="shared" si="78"/>
        <v>0</v>
      </c>
      <c r="CF94" s="288">
        <f t="shared" si="78"/>
        <v>0</v>
      </c>
      <c r="CG94" s="288">
        <f t="shared" si="78"/>
        <v>0</v>
      </c>
      <c r="CH94" s="288">
        <f t="shared" si="78"/>
        <v>0</v>
      </c>
      <c r="CI94" s="288">
        <f t="shared" si="78"/>
        <v>0</v>
      </c>
      <c r="CJ94" s="288">
        <f t="shared" si="78"/>
        <v>0</v>
      </c>
      <c r="CK94" s="288">
        <f t="shared" si="78"/>
        <v>0</v>
      </c>
      <c r="CL94" s="288">
        <f t="shared" si="78"/>
        <v>0</v>
      </c>
      <c r="CM94" s="288">
        <f t="shared" si="78"/>
        <v>0</v>
      </c>
      <c r="CN94" s="288">
        <f t="shared" si="78"/>
        <v>0</v>
      </c>
      <c r="CO94" s="288">
        <f t="shared" si="78"/>
        <v>0</v>
      </c>
      <c r="CP94" s="288">
        <f t="shared" si="78"/>
        <v>0</v>
      </c>
      <c r="CQ94" s="288">
        <f t="shared" si="78"/>
        <v>0</v>
      </c>
      <c r="CR94" s="288">
        <f t="shared" si="78"/>
        <v>0</v>
      </c>
      <c r="CS94" s="288">
        <f t="shared" si="78"/>
        <v>0</v>
      </c>
      <c r="CT94" s="288">
        <f t="shared" si="78"/>
        <v>0</v>
      </c>
      <c r="CU94" s="288">
        <f t="shared" si="78"/>
        <v>0</v>
      </c>
      <c r="CV94" s="186" t="s">
        <v>98</v>
      </c>
    </row>
    <row r="95" spans="1:100" s="183" customFormat="1" ht="38.25" hidden="1" x14ac:dyDescent="0.2">
      <c r="A95" s="309" t="s">
        <v>236</v>
      </c>
      <c r="B95" s="186" t="s">
        <v>237</v>
      </c>
      <c r="C95" s="311" t="s">
        <v>238</v>
      </c>
      <c r="D95" s="333"/>
      <c r="E95" s="333"/>
      <c r="F95" s="333"/>
      <c r="G95" s="333"/>
      <c r="H95" s="333"/>
      <c r="I95" s="333"/>
      <c r="J95" s="333"/>
      <c r="K95" s="333"/>
      <c r="L95" s="333"/>
      <c r="M95" s="333"/>
      <c r="N95" s="333"/>
      <c r="O95" s="333"/>
      <c r="P95" s="294"/>
      <c r="Q95" s="294"/>
      <c r="R95" s="294"/>
      <c r="S95" s="294"/>
      <c r="T95" s="294"/>
      <c r="U95" s="294"/>
      <c r="V95" s="294"/>
      <c r="W95" s="294"/>
      <c r="X95" s="294"/>
      <c r="Y95" s="294"/>
      <c r="Z95" s="294"/>
      <c r="AA95" s="294"/>
      <c r="AB95" s="294"/>
      <c r="AC95" s="294"/>
      <c r="AD95" s="294"/>
      <c r="AE95" s="294"/>
      <c r="AF95" s="294"/>
      <c r="AG95" s="294"/>
      <c r="AH95" s="294"/>
      <c r="AI95" s="294"/>
      <c r="AJ95" s="294"/>
      <c r="AK95" s="294"/>
      <c r="AL95" s="294"/>
      <c r="AM95" s="294"/>
      <c r="AN95" s="280"/>
      <c r="AO95" s="280"/>
      <c r="AP95" s="280"/>
      <c r="AQ95" s="280"/>
      <c r="AR95" s="280"/>
      <c r="AS95" s="280"/>
      <c r="AT95" s="294"/>
      <c r="AU95" s="294"/>
      <c r="AV95" s="294"/>
      <c r="AW95" s="294"/>
      <c r="AX95" s="294"/>
      <c r="AY95" s="294"/>
      <c r="AZ95" s="280"/>
      <c r="BA95" s="280"/>
      <c r="BB95" s="280"/>
      <c r="BC95" s="280"/>
      <c r="BD95" s="280"/>
      <c r="BE95" s="280"/>
      <c r="BF95" s="294"/>
      <c r="BG95" s="294"/>
      <c r="BH95" s="294"/>
      <c r="BI95" s="294"/>
      <c r="BJ95" s="294"/>
      <c r="BK95" s="294"/>
      <c r="BL95" s="280"/>
      <c r="BM95" s="280"/>
      <c r="BN95" s="280"/>
      <c r="BO95" s="280"/>
      <c r="BP95" s="280"/>
      <c r="BQ95" s="280"/>
      <c r="BR95" s="280"/>
      <c r="BS95" s="280"/>
      <c r="BT95" s="280"/>
      <c r="BU95" s="280"/>
      <c r="BV95" s="280"/>
      <c r="BW95" s="280"/>
      <c r="BX95" s="280"/>
      <c r="BY95" s="280"/>
      <c r="BZ95" s="280"/>
      <c r="CA95" s="280"/>
      <c r="CB95" s="280"/>
      <c r="CC95" s="280"/>
      <c r="CD95" s="280"/>
      <c r="CE95" s="280"/>
      <c r="CF95" s="280"/>
      <c r="CG95" s="280"/>
      <c r="CH95" s="280"/>
      <c r="CI95" s="280"/>
      <c r="CJ95" s="280"/>
      <c r="CK95" s="280"/>
      <c r="CL95" s="280"/>
      <c r="CM95" s="280"/>
      <c r="CN95" s="280"/>
      <c r="CO95" s="280"/>
      <c r="CP95" s="280"/>
      <c r="CQ95" s="280"/>
      <c r="CR95" s="280"/>
      <c r="CS95" s="280"/>
      <c r="CT95" s="280"/>
      <c r="CU95" s="280"/>
      <c r="CV95" s="186"/>
    </row>
    <row r="96" spans="1:100" s="183" customFormat="1" ht="38.25" hidden="1" x14ac:dyDescent="0.2">
      <c r="A96" s="309" t="s">
        <v>236</v>
      </c>
      <c r="B96" s="186" t="s">
        <v>239</v>
      </c>
      <c r="C96" s="311" t="s">
        <v>240</v>
      </c>
      <c r="D96" s="333"/>
      <c r="E96" s="333"/>
      <c r="F96" s="333"/>
      <c r="G96" s="333"/>
      <c r="H96" s="333"/>
      <c r="I96" s="333"/>
      <c r="J96" s="333"/>
      <c r="K96" s="333"/>
      <c r="L96" s="333"/>
      <c r="M96" s="333"/>
      <c r="N96" s="333"/>
      <c r="O96" s="333"/>
      <c r="P96" s="294"/>
      <c r="Q96" s="294"/>
      <c r="R96" s="294"/>
      <c r="S96" s="294"/>
      <c r="T96" s="294"/>
      <c r="U96" s="294"/>
      <c r="V96" s="294"/>
      <c r="W96" s="294"/>
      <c r="X96" s="294"/>
      <c r="Y96" s="294"/>
      <c r="Z96" s="294"/>
      <c r="AA96" s="294"/>
      <c r="AB96" s="294"/>
      <c r="AC96" s="294"/>
      <c r="AD96" s="294"/>
      <c r="AE96" s="294"/>
      <c r="AF96" s="294"/>
      <c r="AG96" s="294"/>
      <c r="AH96" s="294"/>
      <c r="AI96" s="294"/>
      <c r="AJ96" s="294"/>
      <c r="AK96" s="294"/>
      <c r="AL96" s="294"/>
      <c r="AM96" s="294"/>
      <c r="AN96" s="280"/>
      <c r="AO96" s="280"/>
      <c r="AP96" s="280"/>
      <c r="AQ96" s="280"/>
      <c r="AR96" s="280"/>
      <c r="AS96" s="280"/>
      <c r="AT96" s="294"/>
      <c r="AU96" s="294"/>
      <c r="AV96" s="294"/>
      <c r="AW96" s="294"/>
      <c r="AX96" s="294"/>
      <c r="AY96" s="294"/>
      <c r="AZ96" s="280"/>
      <c r="BA96" s="280"/>
      <c r="BB96" s="280"/>
      <c r="BC96" s="280"/>
      <c r="BD96" s="280"/>
      <c r="BE96" s="280"/>
      <c r="BF96" s="294"/>
      <c r="BG96" s="294"/>
      <c r="BH96" s="294"/>
      <c r="BI96" s="294"/>
      <c r="BJ96" s="294"/>
      <c r="BK96" s="294"/>
      <c r="BL96" s="280"/>
      <c r="BM96" s="280"/>
      <c r="BN96" s="280"/>
      <c r="BO96" s="280"/>
      <c r="BP96" s="280"/>
      <c r="BQ96" s="280"/>
      <c r="BR96" s="280"/>
      <c r="BS96" s="280"/>
      <c r="BT96" s="280"/>
      <c r="BU96" s="280"/>
      <c r="BV96" s="280"/>
      <c r="BW96" s="280"/>
      <c r="BX96" s="280"/>
      <c r="BY96" s="280"/>
      <c r="BZ96" s="280"/>
      <c r="CA96" s="280"/>
      <c r="CB96" s="280"/>
      <c r="CC96" s="280"/>
      <c r="CD96" s="280"/>
      <c r="CE96" s="280"/>
      <c r="CF96" s="280"/>
      <c r="CG96" s="280"/>
      <c r="CH96" s="280"/>
      <c r="CI96" s="280"/>
      <c r="CJ96" s="280"/>
      <c r="CK96" s="280"/>
      <c r="CL96" s="280"/>
      <c r="CM96" s="280"/>
      <c r="CN96" s="280"/>
      <c r="CO96" s="280"/>
      <c r="CP96" s="280"/>
      <c r="CQ96" s="280"/>
      <c r="CR96" s="280"/>
      <c r="CS96" s="280"/>
      <c r="CT96" s="280"/>
      <c r="CU96" s="280"/>
      <c r="CV96" s="186"/>
    </row>
    <row r="97" spans="1:100" s="183" customFormat="1" ht="51" hidden="1" x14ac:dyDescent="0.2">
      <c r="A97" s="309" t="s">
        <v>236</v>
      </c>
      <c r="B97" s="186" t="s">
        <v>241</v>
      </c>
      <c r="C97" s="311" t="s">
        <v>242</v>
      </c>
      <c r="D97" s="333"/>
      <c r="E97" s="333"/>
      <c r="F97" s="333"/>
      <c r="G97" s="333"/>
      <c r="H97" s="333"/>
      <c r="I97" s="333"/>
      <c r="J97" s="333"/>
      <c r="K97" s="333"/>
      <c r="L97" s="333"/>
      <c r="M97" s="333"/>
      <c r="N97" s="333"/>
      <c r="O97" s="333"/>
      <c r="P97" s="294"/>
      <c r="Q97" s="294"/>
      <c r="R97" s="294"/>
      <c r="S97" s="294"/>
      <c r="T97" s="294"/>
      <c r="U97" s="294"/>
      <c r="V97" s="294"/>
      <c r="W97" s="294"/>
      <c r="X97" s="294"/>
      <c r="Y97" s="294"/>
      <c r="Z97" s="294"/>
      <c r="AA97" s="294"/>
      <c r="AB97" s="294"/>
      <c r="AC97" s="294"/>
      <c r="AD97" s="294"/>
      <c r="AE97" s="294"/>
      <c r="AF97" s="294"/>
      <c r="AG97" s="294"/>
      <c r="AH97" s="294"/>
      <c r="AI97" s="294"/>
      <c r="AJ97" s="294"/>
      <c r="AK97" s="294"/>
      <c r="AL97" s="294"/>
      <c r="AM97" s="294"/>
      <c r="AN97" s="280"/>
      <c r="AO97" s="280"/>
      <c r="AP97" s="280"/>
      <c r="AQ97" s="280"/>
      <c r="AR97" s="280"/>
      <c r="AS97" s="280"/>
      <c r="AT97" s="294"/>
      <c r="AU97" s="294"/>
      <c r="AV97" s="294"/>
      <c r="AW97" s="294"/>
      <c r="AX97" s="294"/>
      <c r="AY97" s="294"/>
      <c r="AZ97" s="280"/>
      <c r="BA97" s="280"/>
      <c r="BB97" s="280"/>
      <c r="BC97" s="280"/>
      <c r="BD97" s="280"/>
      <c r="BE97" s="280"/>
      <c r="BF97" s="294"/>
      <c r="BG97" s="294"/>
      <c r="BH97" s="294"/>
      <c r="BI97" s="294"/>
      <c r="BJ97" s="294"/>
      <c r="BK97" s="294"/>
      <c r="BL97" s="280"/>
      <c r="BM97" s="280"/>
      <c r="BN97" s="280"/>
      <c r="BO97" s="280"/>
      <c r="BP97" s="280"/>
      <c r="BQ97" s="280"/>
      <c r="BR97" s="280"/>
      <c r="BS97" s="280"/>
      <c r="BT97" s="280"/>
      <c r="BU97" s="280"/>
      <c r="BV97" s="280"/>
      <c r="BW97" s="280"/>
      <c r="BX97" s="280"/>
      <c r="BY97" s="280"/>
      <c r="BZ97" s="280"/>
      <c r="CA97" s="280"/>
      <c r="CB97" s="280"/>
      <c r="CC97" s="280"/>
      <c r="CD97" s="280"/>
      <c r="CE97" s="280"/>
      <c r="CF97" s="280"/>
      <c r="CG97" s="280"/>
      <c r="CH97" s="280"/>
      <c r="CI97" s="280"/>
      <c r="CJ97" s="280"/>
      <c r="CK97" s="280"/>
      <c r="CL97" s="280"/>
      <c r="CM97" s="280"/>
      <c r="CN97" s="280"/>
      <c r="CO97" s="280"/>
      <c r="CP97" s="280"/>
      <c r="CQ97" s="280"/>
      <c r="CR97" s="280"/>
      <c r="CS97" s="280"/>
      <c r="CT97" s="280"/>
      <c r="CU97" s="280"/>
      <c r="CV97" s="186"/>
    </row>
    <row r="98" spans="1:100" s="183" customFormat="1" ht="63.75" hidden="1" x14ac:dyDescent="0.2">
      <c r="A98" s="309" t="s">
        <v>236</v>
      </c>
      <c r="B98" s="186" t="s">
        <v>243</v>
      </c>
      <c r="C98" s="311" t="s">
        <v>244</v>
      </c>
      <c r="D98" s="333"/>
      <c r="E98" s="333"/>
      <c r="F98" s="333"/>
      <c r="G98" s="333"/>
      <c r="H98" s="333"/>
      <c r="I98" s="333"/>
      <c r="J98" s="333"/>
      <c r="K98" s="333"/>
      <c r="L98" s="333"/>
      <c r="M98" s="333"/>
      <c r="N98" s="333"/>
      <c r="O98" s="333"/>
      <c r="P98" s="294"/>
      <c r="Q98" s="294"/>
      <c r="R98" s="294"/>
      <c r="S98" s="294"/>
      <c r="T98" s="294"/>
      <c r="U98" s="294"/>
      <c r="V98" s="294"/>
      <c r="W98" s="294"/>
      <c r="X98" s="294"/>
      <c r="Y98" s="294"/>
      <c r="Z98" s="294"/>
      <c r="AA98" s="294"/>
      <c r="AB98" s="294"/>
      <c r="AC98" s="294"/>
      <c r="AD98" s="294"/>
      <c r="AE98" s="294"/>
      <c r="AF98" s="294"/>
      <c r="AG98" s="294"/>
      <c r="AH98" s="294"/>
      <c r="AI98" s="294"/>
      <c r="AJ98" s="294"/>
      <c r="AK98" s="294"/>
      <c r="AL98" s="294"/>
      <c r="AM98" s="294"/>
      <c r="AN98" s="280"/>
      <c r="AO98" s="280"/>
      <c r="AP98" s="280"/>
      <c r="AQ98" s="280"/>
      <c r="AR98" s="280"/>
      <c r="AS98" s="280"/>
      <c r="AT98" s="294"/>
      <c r="AU98" s="294"/>
      <c r="AV98" s="294"/>
      <c r="AW98" s="294"/>
      <c r="AX98" s="294"/>
      <c r="AY98" s="294"/>
      <c r="AZ98" s="280"/>
      <c r="BA98" s="280"/>
      <c r="BB98" s="280"/>
      <c r="BC98" s="280"/>
      <c r="BD98" s="280"/>
      <c r="BE98" s="280"/>
      <c r="BF98" s="294"/>
      <c r="BG98" s="294"/>
      <c r="BH98" s="294"/>
      <c r="BI98" s="294"/>
      <c r="BJ98" s="294"/>
      <c r="BK98" s="294"/>
      <c r="BL98" s="280"/>
      <c r="BM98" s="280"/>
      <c r="BN98" s="280"/>
      <c r="BO98" s="280"/>
      <c r="BP98" s="280"/>
      <c r="BQ98" s="280"/>
      <c r="BR98" s="280"/>
      <c r="BS98" s="280"/>
      <c r="BT98" s="280"/>
      <c r="BU98" s="280"/>
      <c r="BV98" s="280"/>
      <c r="BW98" s="280"/>
      <c r="BX98" s="280"/>
      <c r="BY98" s="280"/>
      <c r="BZ98" s="280"/>
      <c r="CA98" s="280"/>
      <c r="CB98" s="280"/>
      <c r="CC98" s="280"/>
      <c r="CD98" s="280"/>
      <c r="CE98" s="280"/>
      <c r="CF98" s="280"/>
      <c r="CG98" s="280"/>
      <c r="CH98" s="280"/>
      <c r="CI98" s="280"/>
      <c r="CJ98" s="280"/>
      <c r="CK98" s="280"/>
      <c r="CL98" s="280"/>
      <c r="CM98" s="280"/>
      <c r="CN98" s="280"/>
      <c r="CO98" s="280"/>
      <c r="CP98" s="280"/>
      <c r="CQ98" s="280"/>
      <c r="CR98" s="280"/>
      <c r="CS98" s="280"/>
      <c r="CT98" s="280"/>
      <c r="CU98" s="280"/>
      <c r="CV98" s="550"/>
    </row>
    <row r="99" spans="1:100" s="183" customFormat="1" ht="63.75" hidden="1" x14ac:dyDescent="0.2">
      <c r="A99" s="309" t="s">
        <v>236</v>
      </c>
      <c r="B99" s="186" t="s">
        <v>245</v>
      </c>
      <c r="C99" s="311" t="s">
        <v>246</v>
      </c>
      <c r="D99" s="333"/>
      <c r="E99" s="333"/>
      <c r="F99" s="333"/>
      <c r="G99" s="333"/>
      <c r="H99" s="333"/>
      <c r="I99" s="333"/>
      <c r="J99" s="333"/>
      <c r="K99" s="333"/>
      <c r="L99" s="333"/>
      <c r="M99" s="333"/>
      <c r="N99" s="333"/>
      <c r="O99" s="333"/>
      <c r="P99" s="294"/>
      <c r="Q99" s="294"/>
      <c r="R99" s="294"/>
      <c r="S99" s="294"/>
      <c r="T99" s="294"/>
      <c r="U99" s="294"/>
      <c r="V99" s="294"/>
      <c r="W99" s="294"/>
      <c r="X99" s="294"/>
      <c r="Y99" s="294"/>
      <c r="Z99" s="294"/>
      <c r="AA99" s="294"/>
      <c r="AB99" s="294"/>
      <c r="AC99" s="294"/>
      <c r="AD99" s="294"/>
      <c r="AE99" s="294"/>
      <c r="AF99" s="294"/>
      <c r="AG99" s="294"/>
      <c r="AH99" s="294"/>
      <c r="AI99" s="294"/>
      <c r="AJ99" s="294"/>
      <c r="AK99" s="294"/>
      <c r="AL99" s="294"/>
      <c r="AM99" s="294"/>
      <c r="AN99" s="280"/>
      <c r="AO99" s="280"/>
      <c r="AP99" s="280"/>
      <c r="AQ99" s="280"/>
      <c r="AR99" s="280"/>
      <c r="AS99" s="280"/>
      <c r="AT99" s="294"/>
      <c r="AU99" s="294"/>
      <c r="AV99" s="294"/>
      <c r="AW99" s="294"/>
      <c r="AX99" s="294"/>
      <c r="AY99" s="294"/>
      <c r="AZ99" s="280"/>
      <c r="BA99" s="280"/>
      <c r="BB99" s="280"/>
      <c r="BC99" s="280"/>
      <c r="BD99" s="280"/>
      <c r="BE99" s="280"/>
      <c r="BF99" s="294"/>
      <c r="BG99" s="294"/>
      <c r="BH99" s="294"/>
      <c r="BI99" s="294"/>
      <c r="BJ99" s="294"/>
      <c r="BK99" s="294"/>
      <c r="BL99" s="280"/>
      <c r="BM99" s="280"/>
      <c r="BN99" s="280"/>
      <c r="BO99" s="280"/>
      <c r="BP99" s="280"/>
      <c r="BQ99" s="280"/>
      <c r="BR99" s="280"/>
      <c r="BS99" s="280"/>
      <c r="BT99" s="280"/>
      <c r="BU99" s="280"/>
      <c r="BV99" s="280"/>
      <c r="BW99" s="280"/>
      <c r="BX99" s="280"/>
      <c r="BY99" s="280"/>
      <c r="BZ99" s="280"/>
      <c r="CA99" s="280"/>
      <c r="CB99" s="280"/>
      <c r="CC99" s="280"/>
      <c r="CD99" s="280"/>
      <c r="CE99" s="280"/>
      <c r="CF99" s="280"/>
      <c r="CG99" s="280"/>
      <c r="CH99" s="280"/>
      <c r="CI99" s="280"/>
      <c r="CJ99" s="280"/>
      <c r="CK99" s="280"/>
      <c r="CL99" s="280"/>
      <c r="CM99" s="280"/>
      <c r="CN99" s="280"/>
      <c r="CO99" s="280"/>
      <c r="CP99" s="280"/>
      <c r="CQ99" s="280"/>
      <c r="CR99" s="280"/>
      <c r="CS99" s="280"/>
      <c r="CT99" s="280"/>
      <c r="CU99" s="280"/>
      <c r="CV99" s="549"/>
    </row>
    <row r="100" spans="1:100" s="183" customFormat="1" ht="51" hidden="1" x14ac:dyDescent="0.2">
      <c r="A100" s="309" t="s">
        <v>236</v>
      </c>
      <c r="B100" s="186" t="s">
        <v>247</v>
      </c>
      <c r="C100" s="311" t="s">
        <v>248</v>
      </c>
      <c r="D100" s="333"/>
      <c r="E100" s="333"/>
      <c r="F100" s="333"/>
      <c r="G100" s="333"/>
      <c r="H100" s="333"/>
      <c r="I100" s="333"/>
      <c r="J100" s="333"/>
      <c r="K100" s="333"/>
      <c r="L100" s="333"/>
      <c r="M100" s="333"/>
      <c r="N100" s="333"/>
      <c r="O100" s="333"/>
      <c r="P100" s="294"/>
      <c r="Q100" s="294"/>
      <c r="R100" s="294"/>
      <c r="S100" s="294"/>
      <c r="T100" s="294"/>
      <c r="U100" s="294"/>
      <c r="V100" s="294"/>
      <c r="W100" s="294"/>
      <c r="X100" s="294"/>
      <c r="Y100" s="294"/>
      <c r="Z100" s="294"/>
      <c r="AA100" s="294"/>
      <c r="AB100" s="294"/>
      <c r="AC100" s="294"/>
      <c r="AD100" s="294"/>
      <c r="AE100" s="294"/>
      <c r="AF100" s="294"/>
      <c r="AG100" s="294"/>
      <c r="AH100" s="294"/>
      <c r="AI100" s="294"/>
      <c r="AJ100" s="294"/>
      <c r="AK100" s="294"/>
      <c r="AL100" s="294"/>
      <c r="AM100" s="294"/>
      <c r="AN100" s="280"/>
      <c r="AO100" s="280"/>
      <c r="AP100" s="280"/>
      <c r="AQ100" s="280"/>
      <c r="AR100" s="280"/>
      <c r="AS100" s="280"/>
      <c r="AT100" s="294"/>
      <c r="AU100" s="294"/>
      <c r="AV100" s="294"/>
      <c r="AW100" s="294"/>
      <c r="AX100" s="294"/>
      <c r="AY100" s="294"/>
      <c r="AZ100" s="280"/>
      <c r="BA100" s="280"/>
      <c r="BB100" s="280"/>
      <c r="BC100" s="280"/>
      <c r="BD100" s="280"/>
      <c r="BE100" s="280"/>
      <c r="BF100" s="294"/>
      <c r="BG100" s="294"/>
      <c r="BH100" s="294"/>
      <c r="BI100" s="294"/>
      <c r="BJ100" s="294"/>
      <c r="BK100" s="294"/>
      <c r="BL100" s="280"/>
      <c r="BM100" s="280"/>
      <c r="BN100" s="280"/>
      <c r="BO100" s="280"/>
      <c r="BP100" s="280"/>
      <c r="BQ100" s="280"/>
      <c r="BR100" s="280"/>
      <c r="BS100" s="280"/>
      <c r="BT100" s="280"/>
      <c r="BU100" s="280"/>
      <c r="BV100" s="280"/>
      <c r="BW100" s="280"/>
      <c r="BX100" s="280"/>
      <c r="BY100" s="280"/>
      <c r="BZ100" s="280"/>
      <c r="CA100" s="280"/>
      <c r="CB100" s="280"/>
      <c r="CC100" s="280"/>
      <c r="CD100" s="280"/>
      <c r="CE100" s="280"/>
      <c r="CF100" s="280"/>
      <c r="CG100" s="280"/>
      <c r="CH100" s="280"/>
      <c r="CI100" s="280"/>
      <c r="CJ100" s="280"/>
      <c r="CK100" s="280"/>
      <c r="CL100" s="280"/>
      <c r="CM100" s="280"/>
      <c r="CN100" s="280"/>
      <c r="CO100" s="280"/>
      <c r="CP100" s="280"/>
      <c r="CQ100" s="280"/>
      <c r="CR100" s="280"/>
      <c r="CS100" s="280"/>
      <c r="CT100" s="280"/>
      <c r="CU100" s="280"/>
      <c r="CV100" s="549"/>
    </row>
    <row r="101" spans="1:100" s="183" customFormat="1" ht="63.75" hidden="1" x14ac:dyDescent="0.2">
      <c r="A101" s="309" t="s">
        <v>236</v>
      </c>
      <c r="B101" s="186" t="s">
        <v>249</v>
      </c>
      <c r="C101" s="311" t="s">
        <v>250</v>
      </c>
      <c r="D101" s="333"/>
      <c r="E101" s="333"/>
      <c r="F101" s="333"/>
      <c r="G101" s="333"/>
      <c r="H101" s="333"/>
      <c r="I101" s="333"/>
      <c r="J101" s="333"/>
      <c r="K101" s="333"/>
      <c r="L101" s="333"/>
      <c r="M101" s="333"/>
      <c r="N101" s="333"/>
      <c r="O101" s="333"/>
      <c r="P101" s="294"/>
      <c r="Q101" s="294"/>
      <c r="R101" s="294"/>
      <c r="S101" s="294"/>
      <c r="T101" s="294"/>
      <c r="U101" s="294"/>
      <c r="V101" s="294"/>
      <c r="W101" s="294"/>
      <c r="X101" s="294"/>
      <c r="Y101" s="294"/>
      <c r="Z101" s="294"/>
      <c r="AA101" s="294"/>
      <c r="AB101" s="294"/>
      <c r="AC101" s="294"/>
      <c r="AD101" s="294"/>
      <c r="AE101" s="294"/>
      <c r="AF101" s="294"/>
      <c r="AG101" s="294"/>
      <c r="AH101" s="294"/>
      <c r="AI101" s="294"/>
      <c r="AJ101" s="294"/>
      <c r="AK101" s="294"/>
      <c r="AL101" s="294"/>
      <c r="AM101" s="294"/>
      <c r="AN101" s="280"/>
      <c r="AO101" s="280"/>
      <c r="AP101" s="280"/>
      <c r="AQ101" s="280"/>
      <c r="AR101" s="280"/>
      <c r="AS101" s="280"/>
      <c r="AT101" s="294"/>
      <c r="AU101" s="294"/>
      <c r="AV101" s="294"/>
      <c r="AW101" s="294"/>
      <c r="AX101" s="294"/>
      <c r="AY101" s="294"/>
      <c r="AZ101" s="280"/>
      <c r="BA101" s="280"/>
      <c r="BB101" s="280"/>
      <c r="BC101" s="280"/>
      <c r="BD101" s="280"/>
      <c r="BE101" s="280"/>
      <c r="BF101" s="294"/>
      <c r="BG101" s="294"/>
      <c r="BH101" s="294"/>
      <c r="BI101" s="294"/>
      <c r="BJ101" s="294"/>
      <c r="BK101" s="294"/>
      <c r="BL101" s="280"/>
      <c r="BM101" s="280"/>
      <c r="BN101" s="280"/>
      <c r="BO101" s="280"/>
      <c r="BP101" s="280"/>
      <c r="BQ101" s="280"/>
      <c r="BR101" s="280"/>
      <c r="BS101" s="280"/>
      <c r="BT101" s="280"/>
      <c r="BU101" s="280"/>
      <c r="BV101" s="280"/>
      <c r="BW101" s="280"/>
      <c r="BX101" s="280"/>
      <c r="BY101" s="280"/>
      <c r="BZ101" s="280"/>
      <c r="CA101" s="280"/>
      <c r="CB101" s="280"/>
      <c r="CC101" s="280"/>
      <c r="CD101" s="280"/>
      <c r="CE101" s="280"/>
      <c r="CF101" s="280"/>
      <c r="CG101" s="280"/>
      <c r="CH101" s="280"/>
      <c r="CI101" s="280"/>
      <c r="CJ101" s="280"/>
      <c r="CK101" s="280"/>
      <c r="CL101" s="280"/>
      <c r="CM101" s="280"/>
      <c r="CN101" s="280"/>
      <c r="CO101" s="280"/>
      <c r="CP101" s="280"/>
      <c r="CQ101" s="280"/>
      <c r="CR101" s="280"/>
      <c r="CS101" s="280"/>
      <c r="CT101" s="280"/>
      <c r="CU101" s="280"/>
      <c r="CV101" s="549"/>
    </row>
    <row r="102" spans="1:100" s="183" customFormat="1" ht="51" hidden="1" x14ac:dyDescent="0.2">
      <c r="A102" s="309" t="s">
        <v>236</v>
      </c>
      <c r="B102" s="186" t="s">
        <v>251</v>
      </c>
      <c r="C102" s="311" t="s">
        <v>252</v>
      </c>
      <c r="D102" s="333"/>
      <c r="E102" s="333"/>
      <c r="F102" s="333"/>
      <c r="G102" s="333"/>
      <c r="H102" s="333"/>
      <c r="I102" s="333"/>
      <c r="J102" s="333"/>
      <c r="K102" s="333"/>
      <c r="L102" s="333"/>
      <c r="M102" s="333"/>
      <c r="N102" s="333"/>
      <c r="O102" s="333"/>
      <c r="P102" s="294"/>
      <c r="Q102" s="294"/>
      <c r="R102" s="294"/>
      <c r="S102" s="294"/>
      <c r="T102" s="294"/>
      <c r="U102" s="294"/>
      <c r="V102" s="294"/>
      <c r="W102" s="294"/>
      <c r="X102" s="294"/>
      <c r="Y102" s="294"/>
      <c r="Z102" s="294"/>
      <c r="AA102" s="294"/>
      <c r="AB102" s="294"/>
      <c r="AC102" s="294"/>
      <c r="AD102" s="294"/>
      <c r="AE102" s="294"/>
      <c r="AF102" s="294"/>
      <c r="AG102" s="294"/>
      <c r="AH102" s="294"/>
      <c r="AI102" s="294"/>
      <c r="AJ102" s="294"/>
      <c r="AK102" s="294"/>
      <c r="AL102" s="294"/>
      <c r="AM102" s="294"/>
      <c r="AN102" s="280"/>
      <c r="AO102" s="280"/>
      <c r="AP102" s="280"/>
      <c r="AQ102" s="280"/>
      <c r="AR102" s="280"/>
      <c r="AS102" s="280"/>
      <c r="AT102" s="294"/>
      <c r="AU102" s="294"/>
      <c r="AV102" s="294"/>
      <c r="AW102" s="294"/>
      <c r="AX102" s="294"/>
      <c r="AY102" s="294"/>
      <c r="AZ102" s="280"/>
      <c r="BA102" s="280"/>
      <c r="BB102" s="280"/>
      <c r="BC102" s="280"/>
      <c r="BD102" s="280"/>
      <c r="BE102" s="280"/>
      <c r="BF102" s="294"/>
      <c r="BG102" s="294"/>
      <c r="BH102" s="294"/>
      <c r="BI102" s="294"/>
      <c r="BJ102" s="294"/>
      <c r="BK102" s="294"/>
      <c r="BL102" s="280"/>
      <c r="BM102" s="280"/>
      <c r="BN102" s="280"/>
      <c r="BO102" s="280"/>
      <c r="BP102" s="280"/>
      <c r="BQ102" s="280"/>
      <c r="BR102" s="280"/>
      <c r="BS102" s="280"/>
      <c r="BT102" s="280"/>
      <c r="BU102" s="280"/>
      <c r="BV102" s="280"/>
      <c r="BW102" s="280"/>
      <c r="BX102" s="280"/>
      <c r="BY102" s="280"/>
      <c r="BZ102" s="280"/>
      <c r="CA102" s="280"/>
      <c r="CB102" s="280"/>
      <c r="CC102" s="280"/>
      <c r="CD102" s="280"/>
      <c r="CE102" s="280"/>
      <c r="CF102" s="280"/>
      <c r="CG102" s="280"/>
      <c r="CH102" s="280"/>
      <c r="CI102" s="280"/>
      <c r="CJ102" s="280"/>
      <c r="CK102" s="280"/>
      <c r="CL102" s="280"/>
      <c r="CM102" s="280"/>
      <c r="CN102" s="280"/>
      <c r="CO102" s="280"/>
      <c r="CP102" s="280"/>
      <c r="CQ102" s="280"/>
      <c r="CR102" s="280"/>
      <c r="CS102" s="280"/>
      <c r="CT102" s="280"/>
      <c r="CU102" s="280"/>
      <c r="CV102" s="549"/>
    </row>
    <row r="103" spans="1:100" s="183" customFormat="1" ht="63.75" hidden="1" x14ac:dyDescent="0.2">
      <c r="A103" s="309" t="s">
        <v>236</v>
      </c>
      <c r="B103" s="186" t="s">
        <v>253</v>
      </c>
      <c r="C103" s="311" t="s">
        <v>254</v>
      </c>
      <c r="D103" s="333"/>
      <c r="E103" s="333"/>
      <c r="F103" s="333"/>
      <c r="G103" s="333"/>
      <c r="H103" s="333"/>
      <c r="I103" s="333"/>
      <c r="J103" s="333"/>
      <c r="K103" s="333"/>
      <c r="L103" s="333"/>
      <c r="M103" s="333"/>
      <c r="N103" s="333"/>
      <c r="O103" s="333"/>
      <c r="P103" s="294"/>
      <c r="Q103" s="294"/>
      <c r="R103" s="294"/>
      <c r="S103" s="294"/>
      <c r="T103" s="294"/>
      <c r="U103" s="294"/>
      <c r="V103" s="294"/>
      <c r="W103" s="294"/>
      <c r="X103" s="294"/>
      <c r="Y103" s="294"/>
      <c r="Z103" s="294"/>
      <c r="AA103" s="294"/>
      <c r="AB103" s="294"/>
      <c r="AC103" s="294"/>
      <c r="AD103" s="294"/>
      <c r="AE103" s="294"/>
      <c r="AF103" s="294"/>
      <c r="AG103" s="294"/>
      <c r="AH103" s="294"/>
      <c r="AI103" s="294"/>
      <c r="AJ103" s="294"/>
      <c r="AK103" s="294"/>
      <c r="AL103" s="294"/>
      <c r="AM103" s="294"/>
      <c r="AN103" s="280"/>
      <c r="AO103" s="280"/>
      <c r="AP103" s="280"/>
      <c r="AQ103" s="280"/>
      <c r="AR103" s="280"/>
      <c r="AS103" s="280"/>
      <c r="AT103" s="294"/>
      <c r="AU103" s="294"/>
      <c r="AV103" s="294"/>
      <c r="AW103" s="294"/>
      <c r="AX103" s="294"/>
      <c r="AY103" s="294"/>
      <c r="AZ103" s="280"/>
      <c r="BA103" s="280"/>
      <c r="BB103" s="280"/>
      <c r="BC103" s="280"/>
      <c r="BD103" s="280"/>
      <c r="BE103" s="280"/>
      <c r="BF103" s="294"/>
      <c r="BG103" s="294"/>
      <c r="BH103" s="294"/>
      <c r="BI103" s="294"/>
      <c r="BJ103" s="294"/>
      <c r="BK103" s="294"/>
      <c r="BL103" s="280"/>
      <c r="BM103" s="280"/>
      <c r="BN103" s="280"/>
      <c r="BO103" s="280"/>
      <c r="BP103" s="280"/>
      <c r="BQ103" s="280"/>
      <c r="BR103" s="280"/>
      <c r="BS103" s="280"/>
      <c r="BT103" s="280"/>
      <c r="BU103" s="280"/>
      <c r="BV103" s="280"/>
      <c r="BW103" s="280"/>
      <c r="BX103" s="280"/>
      <c r="BY103" s="280"/>
      <c r="BZ103" s="280"/>
      <c r="CA103" s="280"/>
      <c r="CB103" s="280"/>
      <c r="CC103" s="280"/>
      <c r="CD103" s="280"/>
      <c r="CE103" s="280"/>
      <c r="CF103" s="280"/>
      <c r="CG103" s="280"/>
      <c r="CH103" s="280"/>
      <c r="CI103" s="280"/>
      <c r="CJ103" s="280"/>
      <c r="CK103" s="280"/>
      <c r="CL103" s="280"/>
      <c r="CM103" s="280"/>
      <c r="CN103" s="280"/>
      <c r="CO103" s="280"/>
      <c r="CP103" s="280"/>
      <c r="CQ103" s="280"/>
      <c r="CR103" s="280"/>
      <c r="CS103" s="280"/>
      <c r="CT103" s="280"/>
      <c r="CU103" s="280"/>
      <c r="CV103" s="549"/>
    </row>
    <row r="104" spans="1:100" s="183" customFormat="1" ht="63.75" hidden="1" x14ac:dyDescent="0.2">
      <c r="A104" s="309" t="s">
        <v>236</v>
      </c>
      <c r="B104" s="186" t="s">
        <v>255</v>
      </c>
      <c r="C104" s="311" t="s">
        <v>256</v>
      </c>
      <c r="D104" s="333"/>
      <c r="E104" s="333"/>
      <c r="F104" s="333"/>
      <c r="G104" s="333"/>
      <c r="H104" s="333"/>
      <c r="I104" s="333"/>
      <c r="J104" s="333"/>
      <c r="K104" s="333"/>
      <c r="L104" s="333"/>
      <c r="M104" s="333"/>
      <c r="N104" s="333"/>
      <c r="O104" s="333"/>
      <c r="P104" s="294"/>
      <c r="Q104" s="294"/>
      <c r="R104" s="294"/>
      <c r="S104" s="294"/>
      <c r="T104" s="294"/>
      <c r="U104" s="294"/>
      <c r="V104" s="294"/>
      <c r="W104" s="294"/>
      <c r="X104" s="294"/>
      <c r="Y104" s="294"/>
      <c r="Z104" s="294"/>
      <c r="AA104" s="294"/>
      <c r="AB104" s="294"/>
      <c r="AC104" s="294"/>
      <c r="AD104" s="294"/>
      <c r="AE104" s="294"/>
      <c r="AF104" s="294"/>
      <c r="AG104" s="294"/>
      <c r="AH104" s="294"/>
      <c r="AI104" s="294"/>
      <c r="AJ104" s="294"/>
      <c r="AK104" s="294"/>
      <c r="AL104" s="294"/>
      <c r="AM104" s="294"/>
      <c r="AN104" s="280"/>
      <c r="AO104" s="280"/>
      <c r="AP104" s="280"/>
      <c r="AQ104" s="280"/>
      <c r="AR104" s="280"/>
      <c r="AS104" s="280"/>
      <c r="AT104" s="294"/>
      <c r="AU104" s="294"/>
      <c r="AV104" s="294"/>
      <c r="AW104" s="294"/>
      <c r="AX104" s="294"/>
      <c r="AY104" s="294"/>
      <c r="AZ104" s="280"/>
      <c r="BA104" s="280"/>
      <c r="BB104" s="280"/>
      <c r="BC104" s="280"/>
      <c r="BD104" s="280"/>
      <c r="BE104" s="280"/>
      <c r="BF104" s="294"/>
      <c r="BG104" s="294"/>
      <c r="BH104" s="294"/>
      <c r="BI104" s="294"/>
      <c r="BJ104" s="294"/>
      <c r="BK104" s="294"/>
      <c r="BL104" s="280"/>
      <c r="BM104" s="280"/>
      <c r="BN104" s="280"/>
      <c r="BO104" s="280"/>
      <c r="BP104" s="280"/>
      <c r="BQ104" s="280"/>
      <c r="BR104" s="280"/>
      <c r="BS104" s="280"/>
      <c r="BT104" s="280"/>
      <c r="BU104" s="280"/>
      <c r="BV104" s="280"/>
      <c r="BW104" s="280"/>
      <c r="BX104" s="280"/>
      <c r="BY104" s="280"/>
      <c r="BZ104" s="280"/>
      <c r="CA104" s="280"/>
      <c r="CB104" s="280"/>
      <c r="CC104" s="280"/>
      <c r="CD104" s="280"/>
      <c r="CE104" s="280"/>
      <c r="CF104" s="280"/>
      <c r="CG104" s="280"/>
      <c r="CH104" s="280"/>
      <c r="CI104" s="280"/>
      <c r="CJ104" s="280"/>
      <c r="CK104" s="280"/>
      <c r="CL104" s="280"/>
      <c r="CM104" s="280"/>
      <c r="CN104" s="280"/>
      <c r="CO104" s="280"/>
      <c r="CP104" s="280"/>
      <c r="CQ104" s="280"/>
      <c r="CR104" s="280"/>
      <c r="CS104" s="280"/>
      <c r="CT104" s="280"/>
      <c r="CU104" s="280"/>
      <c r="CV104" s="549"/>
    </row>
    <row r="105" spans="1:100" s="183" customFormat="1" ht="63.75" hidden="1" x14ac:dyDescent="0.2">
      <c r="A105" s="309" t="s">
        <v>236</v>
      </c>
      <c r="B105" s="186" t="s">
        <v>257</v>
      </c>
      <c r="C105" s="311" t="s">
        <v>258</v>
      </c>
      <c r="D105" s="333"/>
      <c r="E105" s="333"/>
      <c r="F105" s="333"/>
      <c r="G105" s="333"/>
      <c r="H105" s="333"/>
      <c r="I105" s="333"/>
      <c r="J105" s="333"/>
      <c r="K105" s="333"/>
      <c r="L105" s="333"/>
      <c r="M105" s="333"/>
      <c r="N105" s="333"/>
      <c r="O105" s="333"/>
      <c r="P105" s="294"/>
      <c r="Q105" s="294"/>
      <c r="R105" s="294"/>
      <c r="S105" s="294"/>
      <c r="T105" s="294"/>
      <c r="U105" s="294"/>
      <c r="V105" s="294"/>
      <c r="W105" s="294"/>
      <c r="X105" s="294"/>
      <c r="Y105" s="294"/>
      <c r="Z105" s="294"/>
      <c r="AA105" s="294"/>
      <c r="AB105" s="294"/>
      <c r="AC105" s="294"/>
      <c r="AD105" s="294"/>
      <c r="AE105" s="294"/>
      <c r="AF105" s="294"/>
      <c r="AG105" s="294"/>
      <c r="AH105" s="294"/>
      <c r="AI105" s="294"/>
      <c r="AJ105" s="294"/>
      <c r="AK105" s="294"/>
      <c r="AL105" s="294"/>
      <c r="AM105" s="294"/>
      <c r="AN105" s="280"/>
      <c r="AO105" s="280"/>
      <c r="AP105" s="280"/>
      <c r="AQ105" s="280"/>
      <c r="AR105" s="280"/>
      <c r="AS105" s="280"/>
      <c r="AT105" s="294"/>
      <c r="AU105" s="294"/>
      <c r="AV105" s="294"/>
      <c r="AW105" s="294"/>
      <c r="AX105" s="294"/>
      <c r="AY105" s="294"/>
      <c r="AZ105" s="280"/>
      <c r="BA105" s="280"/>
      <c r="BB105" s="280"/>
      <c r="BC105" s="280"/>
      <c r="BD105" s="280"/>
      <c r="BE105" s="280"/>
      <c r="BF105" s="294"/>
      <c r="BG105" s="294"/>
      <c r="BH105" s="294"/>
      <c r="BI105" s="294"/>
      <c r="BJ105" s="294"/>
      <c r="BK105" s="294"/>
      <c r="BL105" s="280"/>
      <c r="BM105" s="280"/>
      <c r="BN105" s="280"/>
      <c r="BO105" s="280"/>
      <c r="BP105" s="280"/>
      <c r="BQ105" s="280"/>
      <c r="BR105" s="280"/>
      <c r="BS105" s="280"/>
      <c r="BT105" s="280"/>
      <c r="BU105" s="280"/>
      <c r="BV105" s="280"/>
      <c r="BW105" s="280"/>
      <c r="BX105" s="280"/>
      <c r="BY105" s="280"/>
      <c r="BZ105" s="280"/>
      <c r="CA105" s="280"/>
      <c r="CB105" s="280"/>
      <c r="CC105" s="280"/>
      <c r="CD105" s="280"/>
      <c r="CE105" s="280"/>
      <c r="CF105" s="280"/>
      <c r="CG105" s="280"/>
      <c r="CH105" s="280"/>
      <c r="CI105" s="280"/>
      <c r="CJ105" s="280"/>
      <c r="CK105" s="280"/>
      <c r="CL105" s="280"/>
      <c r="CM105" s="280"/>
      <c r="CN105" s="280"/>
      <c r="CO105" s="280"/>
      <c r="CP105" s="280"/>
      <c r="CQ105" s="280"/>
      <c r="CR105" s="280"/>
      <c r="CS105" s="280"/>
      <c r="CT105" s="280"/>
      <c r="CU105" s="280"/>
      <c r="CV105" s="549"/>
    </row>
    <row r="106" spans="1:100" s="183" customFormat="1" ht="63.75" hidden="1" x14ac:dyDescent="0.2">
      <c r="A106" s="309" t="s">
        <v>236</v>
      </c>
      <c r="B106" s="186" t="s">
        <v>259</v>
      </c>
      <c r="C106" s="311" t="s">
        <v>260</v>
      </c>
      <c r="D106" s="333"/>
      <c r="E106" s="333"/>
      <c r="F106" s="333"/>
      <c r="G106" s="333"/>
      <c r="H106" s="333"/>
      <c r="I106" s="333"/>
      <c r="J106" s="333"/>
      <c r="K106" s="333"/>
      <c r="L106" s="333"/>
      <c r="M106" s="333"/>
      <c r="N106" s="333"/>
      <c r="O106" s="333"/>
      <c r="P106" s="294"/>
      <c r="Q106" s="294"/>
      <c r="R106" s="294"/>
      <c r="S106" s="294"/>
      <c r="T106" s="294"/>
      <c r="U106" s="294"/>
      <c r="V106" s="294"/>
      <c r="W106" s="294"/>
      <c r="X106" s="294"/>
      <c r="Y106" s="294"/>
      <c r="Z106" s="294"/>
      <c r="AA106" s="294"/>
      <c r="AB106" s="294"/>
      <c r="AC106" s="294"/>
      <c r="AD106" s="294"/>
      <c r="AE106" s="294"/>
      <c r="AF106" s="294"/>
      <c r="AG106" s="294"/>
      <c r="AH106" s="294"/>
      <c r="AI106" s="294"/>
      <c r="AJ106" s="294"/>
      <c r="AK106" s="294"/>
      <c r="AL106" s="294"/>
      <c r="AM106" s="294"/>
      <c r="AN106" s="280"/>
      <c r="AO106" s="280"/>
      <c r="AP106" s="280"/>
      <c r="AQ106" s="280"/>
      <c r="AR106" s="280"/>
      <c r="AS106" s="280"/>
      <c r="AT106" s="294"/>
      <c r="AU106" s="294"/>
      <c r="AV106" s="294"/>
      <c r="AW106" s="294"/>
      <c r="AX106" s="294"/>
      <c r="AY106" s="294"/>
      <c r="AZ106" s="280"/>
      <c r="BA106" s="280"/>
      <c r="BB106" s="280"/>
      <c r="BC106" s="280"/>
      <c r="BD106" s="280"/>
      <c r="BE106" s="280"/>
      <c r="BF106" s="294"/>
      <c r="BG106" s="294"/>
      <c r="BH106" s="294"/>
      <c r="BI106" s="294"/>
      <c r="BJ106" s="294"/>
      <c r="BK106" s="294"/>
      <c r="BL106" s="280"/>
      <c r="BM106" s="280"/>
      <c r="BN106" s="280"/>
      <c r="BO106" s="280"/>
      <c r="BP106" s="280"/>
      <c r="BQ106" s="280"/>
      <c r="BR106" s="280"/>
      <c r="BS106" s="280"/>
      <c r="BT106" s="280"/>
      <c r="BU106" s="280"/>
      <c r="BV106" s="280"/>
      <c r="BW106" s="280"/>
      <c r="BX106" s="280"/>
      <c r="BY106" s="280"/>
      <c r="BZ106" s="280"/>
      <c r="CA106" s="280"/>
      <c r="CB106" s="280"/>
      <c r="CC106" s="280"/>
      <c r="CD106" s="280"/>
      <c r="CE106" s="280"/>
      <c r="CF106" s="280"/>
      <c r="CG106" s="280"/>
      <c r="CH106" s="280"/>
      <c r="CI106" s="280"/>
      <c r="CJ106" s="280"/>
      <c r="CK106" s="280"/>
      <c r="CL106" s="280"/>
      <c r="CM106" s="280"/>
      <c r="CN106" s="280"/>
      <c r="CO106" s="280"/>
      <c r="CP106" s="280"/>
      <c r="CQ106" s="280"/>
      <c r="CR106" s="280"/>
      <c r="CS106" s="280"/>
      <c r="CT106" s="280"/>
      <c r="CU106" s="280"/>
      <c r="CV106" s="549"/>
    </row>
    <row r="107" spans="1:100" s="183" customFormat="1" ht="63.75" hidden="1" x14ac:dyDescent="0.2">
      <c r="A107" s="309" t="s">
        <v>236</v>
      </c>
      <c r="B107" s="186" t="s">
        <v>261</v>
      </c>
      <c r="C107" s="311" t="s">
        <v>262</v>
      </c>
      <c r="D107" s="333"/>
      <c r="E107" s="333"/>
      <c r="F107" s="333"/>
      <c r="G107" s="333"/>
      <c r="H107" s="333"/>
      <c r="I107" s="333"/>
      <c r="J107" s="333"/>
      <c r="K107" s="333"/>
      <c r="L107" s="333"/>
      <c r="M107" s="333"/>
      <c r="N107" s="333"/>
      <c r="O107" s="333"/>
      <c r="P107" s="294"/>
      <c r="Q107" s="294"/>
      <c r="R107" s="294"/>
      <c r="S107" s="294"/>
      <c r="T107" s="294"/>
      <c r="U107" s="294"/>
      <c r="V107" s="294"/>
      <c r="W107" s="294"/>
      <c r="X107" s="294"/>
      <c r="Y107" s="294"/>
      <c r="Z107" s="294"/>
      <c r="AA107" s="294"/>
      <c r="AB107" s="294"/>
      <c r="AC107" s="294"/>
      <c r="AD107" s="294"/>
      <c r="AE107" s="294"/>
      <c r="AF107" s="294"/>
      <c r="AG107" s="294"/>
      <c r="AH107" s="294"/>
      <c r="AI107" s="294"/>
      <c r="AJ107" s="294"/>
      <c r="AK107" s="294"/>
      <c r="AL107" s="294"/>
      <c r="AM107" s="294"/>
      <c r="AN107" s="280"/>
      <c r="AO107" s="280"/>
      <c r="AP107" s="280"/>
      <c r="AQ107" s="280"/>
      <c r="AR107" s="280"/>
      <c r="AS107" s="280"/>
      <c r="AT107" s="294"/>
      <c r="AU107" s="294"/>
      <c r="AV107" s="294"/>
      <c r="AW107" s="294"/>
      <c r="AX107" s="294"/>
      <c r="AY107" s="294"/>
      <c r="AZ107" s="280"/>
      <c r="BA107" s="280"/>
      <c r="BB107" s="280"/>
      <c r="BC107" s="280"/>
      <c r="BD107" s="280"/>
      <c r="BE107" s="280"/>
      <c r="BF107" s="294"/>
      <c r="BG107" s="294"/>
      <c r="BH107" s="294"/>
      <c r="BI107" s="294"/>
      <c r="BJ107" s="294"/>
      <c r="BK107" s="294"/>
      <c r="BL107" s="280"/>
      <c r="BM107" s="280"/>
      <c r="BN107" s="280"/>
      <c r="BO107" s="280"/>
      <c r="BP107" s="280"/>
      <c r="BQ107" s="280"/>
      <c r="BR107" s="280"/>
      <c r="BS107" s="280"/>
      <c r="BT107" s="280"/>
      <c r="BU107" s="280"/>
      <c r="BV107" s="280"/>
      <c r="BW107" s="280"/>
      <c r="BX107" s="280"/>
      <c r="BY107" s="280"/>
      <c r="BZ107" s="280"/>
      <c r="CA107" s="280"/>
      <c r="CB107" s="280"/>
      <c r="CC107" s="280"/>
      <c r="CD107" s="280"/>
      <c r="CE107" s="280"/>
      <c r="CF107" s="280"/>
      <c r="CG107" s="280"/>
      <c r="CH107" s="280"/>
      <c r="CI107" s="280"/>
      <c r="CJ107" s="280"/>
      <c r="CK107" s="280"/>
      <c r="CL107" s="280"/>
      <c r="CM107" s="280"/>
      <c r="CN107" s="280"/>
      <c r="CO107" s="280"/>
      <c r="CP107" s="280"/>
      <c r="CQ107" s="280"/>
      <c r="CR107" s="280"/>
      <c r="CS107" s="280"/>
      <c r="CT107" s="280"/>
      <c r="CU107" s="280"/>
      <c r="CV107" s="549"/>
    </row>
    <row r="108" spans="1:100" s="160" customFormat="1" ht="38.25" x14ac:dyDescent="0.2">
      <c r="A108" s="283" t="s">
        <v>263</v>
      </c>
      <c r="B108" s="162" t="s">
        <v>264</v>
      </c>
      <c r="C108" s="284" t="s">
        <v>98</v>
      </c>
      <c r="D108" s="333">
        <v>0</v>
      </c>
      <c r="E108" s="333">
        <v>0</v>
      </c>
      <c r="F108" s="333">
        <v>0</v>
      </c>
      <c r="G108" s="333">
        <v>0</v>
      </c>
      <c r="H108" s="333">
        <v>0</v>
      </c>
      <c r="I108" s="333">
        <v>0</v>
      </c>
      <c r="J108" s="333">
        <v>0</v>
      </c>
      <c r="K108" s="333">
        <v>0</v>
      </c>
      <c r="L108" s="333">
        <v>0</v>
      </c>
      <c r="M108" s="333">
        <v>0</v>
      </c>
      <c r="N108" s="333">
        <v>0</v>
      </c>
      <c r="O108" s="333">
        <v>0</v>
      </c>
      <c r="P108" s="375">
        <v>0</v>
      </c>
      <c r="Q108" s="375">
        <v>0</v>
      </c>
      <c r="R108" s="375">
        <v>0</v>
      </c>
      <c r="S108" s="375">
        <v>0</v>
      </c>
      <c r="T108" s="375">
        <v>0</v>
      </c>
      <c r="U108" s="375">
        <v>0</v>
      </c>
      <c r="V108" s="288" t="s">
        <v>98</v>
      </c>
      <c r="W108" s="288" t="s">
        <v>98</v>
      </c>
      <c r="X108" s="288" t="s">
        <v>98</v>
      </c>
      <c r="Y108" s="288" t="s">
        <v>98</v>
      </c>
      <c r="Z108" s="288" t="s">
        <v>98</v>
      </c>
      <c r="AA108" s="288" t="s">
        <v>98</v>
      </c>
      <c r="AB108" s="375">
        <v>0</v>
      </c>
      <c r="AC108" s="375">
        <v>0</v>
      </c>
      <c r="AD108" s="375">
        <v>0</v>
      </c>
      <c r="AE108" s="375">
        <v>0</v>
      </c>
      <c r="AF108" s="375">
        <v>0</v>
      </c>
      <c r="AG108" s="375">
        <v>0</v>
      </c>
      <c r="AH108" s="375">
        <v>0</v>
      </c>
      <c r="AI108" s="375">
        <v>0</v>
      </c>
      <c r="AJ108" s="375">
        <v>0</v>
      </c>
      <c r="AK108" s="375">
        <v>0</v>
      </c>
      <c r="AL108" s="375">
        <v>0</v>
      </c>
      <c r="AM108" s="375">
        <v>0</v>
      </c>
      <c r="AN108" s="375">
        <v>0</v>
      </c>
      <c r="AO108" s="375">
        <v>0</v>
      </c>
      <c r="AP108" s="375">
        <v>0</v>
      </c>
      <c r="AQ108" s="375">
        <v>0</v>
      </c>
      <c r="AR108" s="375">
        <v>0</v>
      </c>
      <c r="AS108" s="375">
        <v>0</v>
      </c>
      <c r="AT108" s="375">
        <v>0</v>
      </c>
      <c r="AU108" s="375">
        <v>0</v>
      </c>
      <c r="AV108" s="375">
        <v>0</v>
      </c>
      <c r="AW108" s="375">
        <v>0</v>
      </c>
      <c r="AX108" s="375">
        <v>0</v>
      </c>
      <c r="AY108" s="375">
        <v>0</v>
      </c>
      <c r="AZ108" s="375">
        <v>0</v>
      </c>
      <c r="BA108" s="375">
        <v>0</v>
      </c>
      <c r="BB108" s="375">
        <v>0</v>
      </c>
      <c r="BC108" s="375">
        <v>0</v>
      </c>
      <c r="BD108" s="375">
        <v>0</v>
      </c>
      <c r="BE108" s="375">
        <v>0</v>
      </c>
      <c r="BF108" s="375">
        <v>0</v>
      </c>
      <c r="BG108" s="375">
        <v>0</v>
      </c>
      <c r="BH108" s="375">
        <v>0</v>
      </c>
      <c r="BI108" s="375">
        <v>0</v>
      </c>
      <c r="BJ108" s="375">
        <v>0</v>
      </c>
      <c r="BK108" s="375">
        <v>0</v>
      </c>
      <c r="BL108" s="375">
        <v>0</v>
      </c>
      <c r="BM108" s="375">
        <v>0</v>
      </c>
      <c r="BN108" s="375">
        <v>0</v>
      </c>
      <c r="BO108" s="375">
        <v>0</v>
      </c>
      <c r="BP108" s="375">
        <v>0</v>
      </c>
      <c r="BQ108" s="375">
        <v>0</v>
      </c>
      <c r="BR108" s="375">
        <v>0</v>
      </c>
      <c r="BS108" s="375">
        <v>0</v>
      </c>
      <c r="BT108" s="375">
        <v>0</v>
      </c>
      <c r="BU108" s="375">
        <v>0</v>
      </c>
      <c r="BV108" s="375">
        <v>0</v>
      </c>
      <c r="BW108" s="375">
        <v>0</v>
      </c>
      <c r="BX108" s="375">
        <v>0</v>
      </c>
      <c r="BY108" s="375">
        <v>0</v>
      </c>
      <c r="BZ108" s="375">
        <v>0</v>
      </c>
      <c r="CA108" s="375">
        <v>0</v>
      </c>
      <c r="CB108" s="375">
        <v>0</v>
      </c>
      <c r="CC108" s="375">
        <v>0</v>
      </c>
      <c r="CD108" s="375">
        <v>0</v>
      </c>
      <c r="CE108" s="375">
        <v>0</v>
      </c>
      <c r="CF108" s="375">
        <v>0</v>
      </c>
      <c r="CG108" s="375">
        <v>0</v>
      </c>
      <c r="CH108" s="375">
        <v>0</v>
      </c>
      <c r="CI108" s="375">
        <v>0</v>
      </c>
      <c r="CJ108" s="375">
        <v>0</v>
      </c>
      <c r="CK108" s="375">
        <v>0</v>
      </c>
      <c r="CL108" s="375">
        <v>0</v>
      </c>
      <c r="CM108" s="375">
        <v>0</v>
      </c>
      <c r="CN108" s="375">
        <v>0</v>
      </c>
      <c r="CO108" s="375">
        <v>0</v>
      </c>
      <c r="CP108" s="375">
        <v>0</v>
      </c>
      <c r="CQ108" s="375">
        <v>0</v>
      </c>
      <c r="CR108" s="375">
        <v>0</v>
      </c>
      <c r="CS108" s="375">
        <v>0</v>
      </c>
      <c r="CT108" s="375">
        <v>0</v>
      </c>
      <c r="CU108" s="375">
        <v>0</v>
      </c>
      <c r="CV108" s="549" t="s">
        <v>98</v>
      </c>
    </row>
    <row r="109" spans="1:100" s="160" customFormat="1" ht="25.5" x14ac:dyDescent="0.2">
      <c r="A109" s="283" t="s">
        <v>265</v>
      </c>
      <c r="B109" s="162" t="s">
        <v>266</v>
      </c>
      <c r="C109" s="284" t="s">
        <v>98</v>
      </c>
      <c r="D109" s="333">
        <v>0</v>
      </c>
      <c r="E109" s="333">
        <v>0</v>
      </c>
      <c r="F109" s="333">
        <v>0</v>
      </c>
      <c r="G109" s="333">
        <v>0</v>
      </c>
      <c r="H109" s="333">
        <v>0</v>
      </c>
      <c r="I109" s="333">
        <v>0</v>
      </c>
      <c r="J109" s="333">
        <v>0</v>
      </c>
      <c r="K109" s="333">
        <v>0</v>
      </c>
      <c r="L109" s="333">
        <v>0</v>
      </c>
      <c r="M109" s="333">
        <v>0</v>
      </c>
      <c r="N109" s="333">
        <v>0</v>
      </c>
      <c r="O109" s="333">
        <v>0</v>
      </c>
      <c r="P109" s="288">
        <f t="shared" ref="P109:U109" si="79">SUM(P110:P120)</f>
        <v>0</v>
      </c>
      <c r="Q109" s="288">
        <f t="shared" si="79"/>
        <v>0</v>
      </c>
      <c r="R109" s="288">
        <f t="shared" si="79"/>
        <v>0</v>
      </c>
      <c r="S109" s="288">
        <f t="shared" si="79"/>
        <v>0</v>
      </c>
      <c r="T109" s="288">
        <f t="shared" si="79"/>
        <v>0</v>
      </c>
      <c r="U109" s="288">
        <f t="shared" si="79"/>
        <v>0</v>
      </c>
      <c r="V109" s="288" t="s">
        <v>98</v>
      </c>
      <c r="W109" s="288" t="s">
        <v>98</v>
      </c>
      <c r="X109" s="288" t="s">
        <v>98</v>
      </c>
      <c r="Y109" s="288" t="s">
        <v>98</v>
      </c>
      <c r="Z109" s="288" t="s">
        <v>98</v>
      </c>
      <c r="AA109" s="288" t="s">
        <v>98</v>
      </c>
      <c r="AB109" s="288">
        <f t="shared" ref="AB109:BG109" si="80">SUM(AB110:AB120)</f>
        <v>0</v>
      </c>
      <c r="AC109" s="288">
        <f t="shared" si="80"/>
        <v>0</v>
      </c>
      <c r="AD109" s="288">
        <f t="shared" si="80"/>
        <v>0</v>
      </c>
      <c r="AE109" s="288">
        <f t="shared" si="80"/>
        <v>0</v>
      </c>
      <c r="AF109" s="288">
        <f t="shared" si="80"/>
        <v>0</v>
      </c>
      <c r="AG109" s="288">
        <f t="shared" si="80"/>
        <v>0</v>
      </c>
      <c r="AH109" s="288">
        <f t="shared" si="80"/>
        <v>0</v>
      </c>
      <c r="AI109" s="288">
        <f t="shared" si="80"/>
        <v>0</v>
      </c>
      <c r="AJ109" s="288">
        <f t="shared" si="80"/>
        <v>0</v>
      </c>
      <c r="AK109" s="288">
        <f t="shared" si="80"/>
        <v>0</v>
      </c>
      <c r="AL109" s="288">
        <f t="shared" si="80"/>
        <v>0</v>
      </c>
      <c r="AM109" s="288">
        <f t="shared" si="80"/>
        <v>0</v>
      </c>
      <c r="AN109" s="288">
        <f t="shared" si="80"/>
        <v>0</v>
      </c>
      <c r="AO109" s="288">
        <f t="shared" si="80"/>
        <v>0</v>
      </c>
      <c r="AP109" s="288">
        <f t="shared" si="80"/>
        <v>0</v>
      </c>
      <c r="AQ109" s="288">
        <f t="shared" si="80"/>
        <v>0</v>
      </c>
      <c r="AR109" s="288">
        <f t="shared" si="80"/>
        <v>0</v>
      </c>
      <c r="AS109" s="288">
        <f t="shared" si="80"/>
        <v>0</v>
      </c>
      <c r="AT109" s="288">
        <f t="shared" si="80"/>
        <v>0</v>
      </c>
      <c r="AU109" s="288">
        <f t="shared" si="80"/>
        <v>0</v>
      </c>
      <c r="AV109" s="288">
        <f t="shared" si="80"/>
        <v>0</v>
      </c>
      <c r="AW109" s="288">
        <f t="shared" si="80"/>
        <v>0</v>
      </c>
      <c r="AX109" s="288">
        <f t="shared" si="80"/>
        <v>0</v>
      </c>
      <c r="AY109" s="288">
        <f t="shared" si="80"/>
        <v>0</v>
      </c>
      <c r="AZ109" s="288">
        <f t="shared" si="80"/>
        <v>0</v>
      </c>
      <c r="BA109" s="288">
        <f t="shared" si="80"/>
        <v>0</v>
      </c>
      <c r="BB109" s="288">
        <f t="shared" si="80"/>
        <v>0</v>
      </c>
      <c r="BC109" s="288">
        <f t="shared" si="80"/>
        <v>0</v>
      </c>
      <c r="BD109" s="288">
        <f t="shared" si="80"/>
        <v>0</v>
      </c>
      <c r="BE109" s="288">
        <f t="shared" si="80"/>
        <v>0</v>
      </c>
      <c r="BF109" s="288">
        <f t="shared" si="80"/>
        <v>0</v>
      </c>
      <c r="BG109" s="288">
        <f t="shared" si="80"/>
        <v>0</v>
      </c>
      <c r="BH109" s="288">
        <f t="shared" ref="BH109:CM109" si="81">SUM(BH110:BH120)</f>
        <v>0</v>
      </c>
      <c r="BI109" s="288">
        <f t="shared" si="81"/>
        <v>0</v>
      </c>
      <c r="BJ109" s="288">
        <f t="shared" si="81"/>
        <v>0</v>
      </c>
      <c r="BK109" s="288">
        <f t="shared" si="81"/>
        <v>0</v>
      </c>
      <c r="BL109" s="288">
        <f t="shared" si="81"/>
        <v>0</v>
      </c>
      <c r="BM109" s="288">
        <f t="shared" si="81"/>
        <v>0</v>
      </c>
      <c r="BN109" s="288">
        <f t="shared" si="81"/>
        <v>0</v>
      </c>
      <c r="BO109" s="288">
        <f t="shared" si="81"/>
        <v>0</v>
      </c>
      <c r="BP109" s="288">
        <f t="shared" si="81"/>
        <v>0</v>
      </c>
      <c r="BQ109" s="288">
        <f t="shared" si="81"/>
        <v>0</v>
      </c>
      <c r="BR109" s="288">
        <f t="shared" si="81"/>
        <v>0</v>
      </c>
      <c r="BS109" s="288">
        <f t="shared" si="81"/>
        <v>0</v>
      </c>
      <c r="BT109" s="288">
        <f t="shared" si="81"/>
        <v>0</v>
      </c>
      <c r="BU109" s="288">
        <f t="shared" si="81"/>
        <v>0</v>
      </c>
      <c r="BV109" s="288">
        <f t="shared" si="81"/>
        <v>0</v>
      </c>
      <c r="BW109" s="288">
        <f t="shared" si="81"/>
        <v>0</v>
      </c>
      <c r="BX109" s="288">
        <f t="shared" si="81"/>
        <v>0</v>
      </c>
      <c r="BY109" s="288">
        <f t="shared" si="81"/>
        <v>0</v>
      </c>
      <c r="BZ109" s="288">
        <f t="shared" si="81"/>
        <v>0</v>
      </c>
      <c r="CA109" s="288">
        <f t="shared" si="81"/>
        <v>0</v>
      </c>
      <c r="CB109" s="288">
        <f t="shared" si="81"/>
        <v>0</v>
      </c>
      <c r="CC109" s="288">
        <f t="shared" si="81"/>
        <v>0</v>
      </c>
      <c r="CD109" s="288">
        <f t="shared" si="81"/>
        <v>0</v>
      </c>
      <c r="CE109" s="288">
        <f t="shared" si="81"/>
        <v>0</v>
      </c>
      <c r="CF109" s="288">
        <f t="shared" si="81"/>
        <v>0</v>
      </c>
      <c r="CG109" s="288">
        <f t="shared" si="81"/>
        <v>0</v>
      </c>
      <c r="CH109" s="288">
        <f t="shared" si="81"/>
        <v>0</v>
      </c>
      <c r="CI109" s="288">
        <f t="shared" si="81"/>
        <v>0</v>
      </c>
      <c r="CJ109" s="288">
        <f t="shared" si="81"/>
        <v>0</v>
      </c>
      <c r="CK109" s="288">
        <f t="shared" si="81"/>
        <v>0</v>
      </c>
      <c r="CL109" s="288">
        <f t="shared" si="81"/>
        <v>0</v>
      </c>
      <c r="CM109" s="288">
        <f t="shared" si="81"/>
        <v>0</v>
      </c>
      <c r="CN109" s="288">
        <f t="shared" ref="CN109:DS109" si="82">SUM(CN110:CN120)</f>
        <v>0</v>
      </c>
      <c r="CO109" s="288">
        <f t="shared" si="82"/>
        <v>0</v>
      </c>
      <c r="CP109" s="288">
        <f t="shared" si="82"/>
        <v>0</v>
      </c>
      <c r="CQ109" s="288">
        <f t="shared" si="82"/>
        <v>0</v>
      </c>
      <c r="CR109" s="288">
        <f t="shared" si="82"/>
        <v>0</v>
      </c>
      <c r="CS109" s="288">
        <f t="shared" si="82"/>
        <v>0</v>
      </c>
      <c r="CT109" s="288">
        <f t="shared" si="82"/>
        <v>0</v>
      </c>
      <c r="CU109" s="288">
        <f t="shared" si="82"/>
        <v>0</v>
      </c>
      <c r="CV109" s="549" t="s">
        <v>98</v>
      </c>
    </row>
    <row r="110" spans="1:100" s="160" customFormat="1" ht="12.75" x14ac:dyDescent="0.2">
      <c r="A110" s="226" t="s">
        <v>265</v>
      </c>
      <c r="B110" s="156" t="s">
        <v>267</v>
      </c>
      <c r="C110" s="276" t="s">
        <v>98</v>
      </c>
      <c r="D110" s="333">
        <v>0</v>
      </c>
      <c r="E110" s="333">
        <v>0</v>
      </c>
      <c r="F110" s="333">
        <v>0</v>
      </c>
      <c r="G110" s="333">
        <v>0</v>
      </c>
      <c r="H110" s="333">
        <v>0</v>
      </c>
      <c r="I110" s="333">
        <v>0</v>
      </c>
      <c r="J110" s="333">
        <v>0</v>
      </c>
      <c r="K110" s="333">
        <v>0</v>
      </c>
      <c r="L110" s="333">
        <v>0</v>
      </c>
      <c r="M110" s="333">
        <v>0</v>
      </c>
      <c r="N110" s="333">
        <v>0</v>
      </c>
      <c r="O110" s="333">
        <v>0</v>
      </c>
      <c r="P110" s="442">
        <v>0</v>
      </c>
      <c r="Q110" s="442">
        <v>0</v>
      </c>
      <c r="R110" s="442">
        <v>0</v>
      </c>
      <c r="S110" s="442">
        <v>0</v>
      </c>
      <c r="T110" s="442">
        <v>0</v>
      </c>
      <c r="U110" s="442">
        <v>0</v>
      </c>
      <c r="V110" s="442" t="s">
        <v>98</v>
      </c>
      <c r="W110" s="442" t="s">
        <v>98</v>
      </c>
      <c r="X110" s="442" t="s">
        <v>98</v>
      </c>
      <c r="Y110" s="442" t="s">
        <v>98</v>
      </c>
      <c r="Z110" s="442" t="s">
        <v>98</v>
      </c>
      <c r="AA110" s="442" t="s">
        <v>98</v>
      </c>
      <c r="AB110" s="294">
        <v>0</v>
      </c>
      <c r="AC110" s="294">
        <v>0</v>
      </c>
      <c r="AD110" s="294">
        <v>0</v>
      </c>
      <c r="AE110" s="294">
        <v>0</v>
      </c>
      <c r="AF110" s="294">
        <v>0</v>
      </c>
      <c r="AG110" s="294">
        <v>0</v>
      </c>
      <c r="AH110" s="294">
        <v>0</v>
      </c>
      <c r="AI110" s="294">
        <v>0</v>
      </c>
      <c r="AJ110" s="294">
        <v>0</v>
      </c>
      <c r="AK110" s="294">
        <v>0</v>
      </c>
      <c r="AL110" s="294">
        <v>0</v>
      </c>
      <c r="AM110" s="294">
        <v>0</v>
      </c>
      <c r="AN110" s="442">
        <v>0</v>
      </c>
      <c r="AO110" s="442">
        <v>0</v>
      </c>
      <c r="AP110" s="442">
        <v>0</v>
      </c>
      <c r="AQ110" s="442">
        <v>0</v>
      </c>
      <c r="AR110" s="442">
        <v>0</v>
      </c>
      <c r="AS110" s="442">
        <v>0</v>
      </c>
      <c r="AT110" s="294">
        <v>0</v>
      </c>
      <c r="AU110" s="294">
        <v>0</v>
      </c>
      <c r="AV110" s="294">
        <v>0</v>
      </c>
      <c r="AW110" s="294">
        <v>0</v>
      </c>
      <c r="AX110" s="294">
        <v>0</v>
      </c>
      <c r="AY110" s="294">
        <v>0</v>
      </c>
      <c r="AZ110" s="442">
        <v>0</v>
      </c>
      <c r="BA110" s="442">
        <v>0</v>
      </c>
      <c r="BB110" s="442">
        <v>0</v>
      </c>
      <c r="BC110" s="442">
        <v>0</v>
      </c>
      <c r="BD110" s="442">
        <v>0</v>
      </c>
      <c r="BE110" s="442">
        <v>0</v>
      </c>
      <c r="BF110" s="294">
        <v>0</v>
      </c>
      <c r="BG110" s="294">
        <v>0</v>
      </c>
      <c r="BH110" s="294">
        <v>0</v>
      </c>
      <c r="BI110" s="294">
        <v>0</v>
      </c>
      <c r="BJ110" s="294">
        <v>0</v>
      </c>
      <c r="BK110" s="294">
        <v>0</v>
      </c>
      <c r="BL110" s="294">
        <v>0</v>
      </c>
      <c r="BM110" s="294">
        <v>0</v>
      </c>
      <c r="BN110" s="294">
        <v>0</v>
      </c>
      <c r="BO110" s="294">
        <v>0</v>
      </c>
      <c r="BP110" s="294">
        <v>0</v>
      </c>
      <c r="BQ110" s="294">
        <v>0</v>
      </c>
      <c r="BR110" s="442">
        <v>0</v>
      </c>
      <c r="BS110" s="442">
        <v>0</v>
      </c>
      <c r="BT110" s="442">
        <v>0</v>
      </c>
      <c r="BU110" s="442">
        <v>0</v>
      </c>
      <c r="BV110" s="442">
        <v>0</v>
      </c>
      <c r="BW110" s="442">
        <v>0</v>
      </c>
      <c r="BX110" s="442">
        <v>0</v>
      </c>
      <c r="BY110" s="442">
        <v>0</v>
      </c>
      <c r="BZ110" s="442">
        <v>0</v>
      </c>
      <c r="CA110" s="442">
        <v>0</v>
      </c>
      <c r="CB110" s="442">
        <v>0</v>
      </c>
      <c r="CC110" s="442">
        <v>0</v>
      </c>
      <c r="CD110" s="442">
        <v>0</v>
      </c>
      <c r="CE110" s="442">
        <v>0</v>
      </c>
      <c r="CF110" s="442">
        <v>0</v>
      </c>
      <c r="CG110" s="442">
        <v>0</v>
      </c>
      <c r="CH110" s="442">
        <v>0</v>
      </c>
      <c r="CI110" s="442">
        <v>0</v>
      </c>
      <c r="CJ110" s="442">
        <v>0</v>
      </c>
      <c r="CK110" s="442">
        <v>0</v>
      </c>
      <c r="CL110" s="442">
        <v>0</v>
      </c>
      <c r="CM110" s="442">
        <v>0</v>
      </c>
      <c r="CN110" s="442">
        <v>0</v>
      </c>
      <c r="CO110" s="442">
        <v>0</v>
      </c>
      <c r="CP110" s="442">
        <v>0</v>
      </c>
      <c r="CQ110" s="442">
        <v>0</v>
      </c>
      <c r="CR110" s="442">
        <v>0</v>
      </c>
      <c r="CS110" s="442">
        <v>0</v>
      </c>
      <c r="CT110" s="442">
        <v>0</v>
      </c>
      <c r="CU110" s="442">
        <v>0</v>
      </c>
      <c r="CV110" s="549" t="s">
        <v>98</v>
      </c>
    </row>
    <row r="111" spans="1:100" s="183" customFormat="1" ht="38.25" x14ac:dyDescent="0.2">
      <c r="A111" s="226" t="s">
        <v>268</v>
      </c>
      <c r="B111" s="227" t="s">
        <v>269</v>
      </c>
      <c r="C111" s="311" t="s">
        <v>270</v>
      </c>
      <c r="D111" s="333">
        <v>0</v>
      </c>
      <c r="E111" s="333">
        <v>0</v>
      </c>
      <c r="F111" s="333">
        <v>0</v>
      </c>
      <c r="G111" s="333">
        <v>0</v>
      </c>
      <c r="H111" s="333">
        <v>0</v>
      </c>
      <c r="I111" s="333">
        <v>0</v>
      </c>
      <c r="J111" s="333">
        <v>0</v>
      </c>
      <c r="K111" s="333">
        <v>0</v>
      </c>
      <c r="L111" s="333">
        <v>0</v>
      </c>
      <c r="M111" s="333">
        <v>0</v>
      </c>
      <c r="N111" s="333">
        <v>0</v>
      </c>
      <c r="O111" s="333">
        <v>0</v>
      </c>
      <c r="P111" s="294">
        <v>0</v>
      </c>
      <c r="Q111" s="442">
        <v>0</v>
      </c>
      <c r="R111" s="442">
        <v>0</v>
      </c>
      <c r="S111" s="442">
        <v>0</v>
      </c>
      <c r="T111" s="442">
        <v>0</v>
      </c>
      <c r="U111" s="442">
        <v>0</v>
      </c>
      <c r="V111" s="294" t="s">
        <v>98</v>
      </c>
      <c r="W111" s="294" t="s">
        <v>98</v>
      </c>
      <c r="X111" s="294" t="s">
        <v>98</v>
      </c>
      <c r="Y111" s="294" t="s">
        <v>98</v>
      </c>
      <c r="Z111" s="294" t="s">
        <v>98</v>
      </c>
      <c r="AA111" s="294" t="s">
        <v>98</v>
      </c>
      <c r="AB111" s="294">
        <v>0</v>
      </c>
      <c r="AC111" s="294">
        <v>0</v>
      </c>
      <c r="AD111" s="294">
        <v>0</v>
      </c>
      <c r="AE111" s="294">
        <v>0</v>
      </c>
      <c r="AF111" s="294">
        <v>0</v>
      </c>
      <c r="AG111" s="294">
        <v>0</v>
      </c>
      <c r="AH111" s="294">
        <v>0</v>
      </c>
      <c r="AI111" s="294">
        <v>0</v>
      </c>
      <c r="AJ111" s="294">
        <v>0</v>
      </c>
      <c r="AK111" s="294">
        <v>0</v>
      </c>
      <c r="AL111" s="294">
        <v>0</v>
      </c>
      <c r="AM111" s="294">
        <v>0</v>
      </c>
      <c r="AN111" s="442">
        <v>0</v>
      </c>
      <c r="AO111" s="442">
        <v>0</v>
      </c>
      <c r="AP111" s="442">
        <v>0</v>
      </c>
      <c r="AQ111" s="442">
        <v>0</v>
      </c>
      <c r="AR111" s="442">
        <v>0</v>
      </c>
      <c r="AS111" s="442">
        <v>0</v>
      </c>
      <c r="AT111" s="294">
        <v>0</v>
      </c>
      <c r="AU111" s="294">
        <v>0</v>
      </c>
      <c r="AV111" s="294">
        <v>0</v>
      </c>
      <c r="AW111" s="294">
        <v>0</v>
      </c>
      <c r="AX111" s="294">
        <v>0</v>
      </c>
      <c r="AY111" s="294">
        <v>0</v>
      </c>
      <c r="AZ111" s="442">
        <v>0</v>
      </c>
      <c r="BA111" s="442">
        <v>0</v>
      </c>
      <c r="BB111" s="442">
        <v>0</v>
      </c>
      <c r="BC111" s="442">
        <v>0</v>
      </c>
      <c r="BD111" s="442">
        <v>0</v>
      </c>
      <c r="BE111" s="442">
        <v>0</v>
      </c>
      <c r="BF111" s="294">
        <v>0</v>
      </c>
      <c r="BG111" s="294">
        <v>0</v>
      </c>
      <c r="BH111" s="294">
        <v>0</v>
      </c>
      <c r="BI111" s="294">
        <v>0</v>
      </c>
      <c r="BJ111" s="294">
        <v>0</v>
      </c>
      <c r="BK111" s="294">
        <v>0</v>
      </c>
      <c r="BL111" s="294">
        <v>0</v>
      </c>
      <c r="BM111" s="294">
        <v>0</v>
      </c>
      <c r="BN111" s="294">
        <v>0</v>
      </c>
      <c r="BO111" s="294">
        <v>0</v>
      </c>
      <c r="BP111" s="294">
        <v>0</v>
      </c>
      <c r="BQ111" s="294">
        <v>0</v>
      </c>
      <c r="BR111" s="294">
        <v>0</v>
      </c>
      <c r="BS111" s="442">
        <v>0</v>
      </c>
      <c r="BT111" s="442">
        <v>0</v>
      </c>
      <c r="BU111" s="442">
        <v>0</v>
      </c>
      <c r="BV111" s="442">
        <v>0</v>
      </c>
      <c r="BW111" s="442">
        <v>0</v>
      </c>
      <c r="BX111" s="442">
        <v>0</v>
      </c>
      <c r="BY111" s="442">
        <v>0</v>
      </c>
      <c r="BZ111" s="442">
        <v>0</v>
      </c>
      <c r="CA111" s="442">
        <v>0</v>
      </c>
      <c r="CB111" s="442">
        <v>0</v>
      </c>
      <c r="CC111" s="442">
        <v>0</v>
      </c>
      <c r="CD111" s="442">
        <v>0</v>
      </c>
      <c r="CE111" s="442">
        <v>0</v>
      </c>
      <c r="CF111" s="442">
        <v>0</v>
      </c>
      <c r="CG111" s="442">
        <v>0</v>
      </c>
      <c r="CH111" s="442">
        <v>0</v>
      </c>
      <c r="CI111" s="442">
        <v>0</v>
      </c>
      <c r="CJ111" s="442">
        <v>0</v>
      </c>
      <c r="CK111" s="442">
        <v>0</v>
      </c>
      <c r="CL111" s="442">
        <v>0</v>
      </c>
      <c r="CM111" s="442">
        <v>0</v>
      </c>
      <c r="CN111" s="442">
        <v>0</v>
      </c>
      <c r="CO111" s="442">
        <v>0</v>
      </c>
      <c r="CP111" s="442">
        <v>0</v>
      </c>
      <c r="CQ111" s="442">
        <v>0</v>
      </c>
      <c r="CR111" s="442">
        <v>0</v>
      </c>
      <c r="CS111" s="442">
        <v>0</v>
      </c>
      <c r="CT111" s="442">
        <v>0</v>
      </c>
      <c r="CU111" s="442">
        <v>0</v>
      </c>
      <c r="CV111" s="549" t="s">
        <v>98</v>
      </c>
    </row>
    <row r="112" spans="1:100" s="183" customFormat="1" ht="25.5" x14ac:dyDescent="0.2">
      <c r="A112" s="226" t="s">
        <v>271</v>
      </c>
      <c r="B112" s="227" t="s">
        <v>272</v>
      </c>
      <c r="C112" s="311" t="s">
        <v>98</v>
      </c>
      <c r="D112" s="333">
        <v>0</v>
      </c>
      <c r="E112" s="333">
        <v>0</v>
      </c>
      <c r="F112" s="333">
        <v>0</v>
      </c>
      <c r="G112" s="333">
        <v>0</v>
      </c>
      <c r="H112" s="333">
        <v>0</v>
      </c>
      <c r="I112" s="333">
        <v>0</v>
      </c>
      <c r="J112" s="333">
        <v>0</v>
      </c>
      <c r="K112" s="333">
        <v>0</v>
      </c>
      <c r="L112" s="333">
        <v>0</v>
      </c>
      <c r="M112" s="333">
        <v>0</v>
      </c>
      <c r="N112" s="333">
        <v>0</v>
      </c>
      <c r="O112" s="333">
        <v>0</v>
      </c>
      <c r="P112" s="294">
        <v>0</v>
      </c>
      <c r="Q112" s="442">
        <v>0</v>
      </c>
      <c r="R112" s="442">
        <v>0</v>
      </c>
      <c r="S112" s="442">
        <v>0</v>
      </c>
      <c r="T112" s="442">
        <v>0</v>
      </c>
      <c r="U112" s="442">
        <v>0</v>
      </c>
      <c r="V112" s="294" t="s">
        <v>98</v>
      </c>
      <c r="W112" s="294" t="s">
        <v>98</v>
      </c>
      <c r="X112" s="294" t="s">
        <v>98</v>
      </c>
      <c r="Y112" s="294" t="s">
        <v>98</v>
      </c>
      <c r="Z112" s="294" t="s">
        <v>98</v>
      </c>
      <c r="AA112" s="294" t="s">
        <v>98</v>
      </c>
      <c r="AB112" s="294">
        <v>0</v>
      </c>
      <c r="AC112" s="294">
        <v>0</v>
      </c>
      <c r="AD112" s="294">
        <v>0</v>
      </c>
      <c r="AE112" s="294">
        <v>0</v>
      </c>
      <c r="AF112" s="294">
        <v>0</v>
      </c>
      <c r="AG112" s="294">
        <v>0</v>
      </c>
      <c r="AH112" s="294">
        <v>0</v>
      </c>
      <c r="AI112" s="294">
        <v>0</v>
      </c>
      <c r="AJ112" s="294">
        <v>0</v>
      </c>
      <c r="AK112" s="294">
        <v>0</v>
      </c>
      <c r="AL112" s="294">
        <v>0</v>
      </c>
      <c r="AM112" s="294">
        <v>0</v>
      </c>
      <c r="AN112" s="442">
        <v>0</v>
      </c>
      <c r="AO112" s="442">
        <v>0</v>
      </c>
      <c r="AP112" s="442">
        <v>0</v>
      </c>
      <c r="AQ112" s="442">
        <v>0</v>
      </c>
      <c r="AR112" s="442">
        <v>0</v>
      </c>
      <c r="AS112" s="442">
        <v>0</v>
      </c>
      <c r="AT112" s="294">
        <v>0</v>
      </c>
      <c r="AU112" s="294">
        <v>0</v>
      </c>
      <c r="AV112" s="294">
        <v>0</v>
      </c>
      <c r="AW112" s="294">
        <v>0</v>
      </c>
      <c r="AX112" s="294">
        <v>0</v>
      </c>
      <c r="AY112" s="294">
        <v>0</v>
      </c>
      <c r="AZ112" s="442">
        <v>0</v>
      </c>
      <c r="BA112" s="442">
        <v>0</v>
      </c>
      <c r="BB112" s="442">
        <v>0</v>
      </c>
      <c r="BC112" s="442">
        <v>0</v>
      </c>
      <c r="BD112" s="442">
        <v>0</v>
      </c>
      <c r="BE112" s="442">
        <v>0</v>
      </c>
      <c r="BF112" s="294">
        <v>0</v>
      </c>
      <c r="BG112" s="294">
        <v>0</v>
      </c>
      <c r="BH112" s="294">
        <v>0</v>
      </c>
      <c r="BI112" s="294">
        <v>0</v>
      </c>
      <c r="BJ112" s="294">
        <v>0</v>
      </c>
      <c r="BK112" s="294">
        <v>0</v>
      </c>
      <c r="BL112" s="294">
        <v>0</v>
      </c>
      <c r="BM112" s="294">
        <v>0</v>
      </c>
      <c r="BN112" s="294">
        <v>0</v>
      </c>
      <c r="BO112" s="294">
        <v>0</v>
      </c>
      <c r="BP112" s="294">
        <v>0</v>
      </c>
      <c r="BQ112" s="294">
        <v>0</v>
      </c>
      <c r="BR112" s="294">
        <v>0</v>
      </c>
      <c r="BS112" s="442">
        <v>0</v>
      </c>
      <c r="BT112" s="442">
        <v>0</v>
      </c>
      <c r="BU112" s="442">
        <v>0</v>
      </c>
      <c r="BV112" s="442">
        <v>0</v>
      </c>
      <c r="BW112" s="442">
        <v>0</v>
      </c>
      <c r="BX112" s="442">
        <v>0</v>
      </c>
      <c r="BY112" s="442">
        <v>0</v>
      </c>
      <c r="BZ112" s="442">
        <v>0</v>
      </c>
      <c r="CA112" s="442">
        <v>0</v>
      </c>
      <c r="CB112" s="442">
        <v>0</v>
      </c>
      <c r="CC112" s="442">
        <v>0</v>
      </c>
      <c r="CD112" s="442">
        <v>0</v>
      </c>
      <c r="CE112" s="442">
        <v>0</v>
      </c>
      <c r="CF112" s="442">
        <v>0</v>
      </c>
      <c r="CG112" s="442">
        <v>0</v>
      </c>
      <c r="CH112" s="442">
        <v>0</v>
      </c>
      <c r="CI112" s="442">
        <v>0</v>
      </c>
      <c r="CJ112" s="442">
        <v>0</v>
      </c>
      <c r="CK112" s="442">
        <v>0</v>
      </c>
      <c r="CL112" s="442">
        <v>0</v>
      </c>
      <c r="CM112" s="442">
        <v>0</v>
      </c>
      <c r="CN112" s="442">
        <v>0</v>
      </c>
      <c r="CO112" s="442">
        <v>0</v>
      </c>
      <c r="CP112" s="442">
        <v>0</v>
      </c>
      <c r="CQ112" s="442">
        <v>0</v>
      </c>
      <c r="CR112" s="442">
        <v>0</v>
      </c>
      <c r="CS112" s="442">
        <v>0</v>
      </c>
      <c r="CT112" s="442">
        <v>0</v>
      </c>
      <c r="CU112" s="442">
        <v>0</v>
      </c>
      <c r="CV112" s="549" t="s">
        <v>98</v>
      </c>
    </row>
    <row r="113" spans="1:100" s="183" customFormat="1" ht="38.25" x14ac:dyDescent="0.2">
      <c r="A113" s="226" t="s">
        <v>273</v>
      </c>
      <c r="B113" s="227" t="s">
        <v>274</v>
      </c>
      <c r="C113" s="311" t="s">
        <v>275</v>
      </c>
      <c r="D113" s="333">
        <v>0</v>
      </c>
      <c r="E113" s="333">
        <v>0</v>
      </c>
      <c r="F113" s="333">
        <v>0</v>
      </c>
      <c r="G113" s="333">
        <v>0</v>
      </c>
      <c r="H113" s="333">
        <v>0</v>
      </c>
      <c r="I113" s="333">
        <v>0</v>
      </c>
      <c r="J113" s="333">
        <v>0</v>
      </c>
      <c r="K113" s="333">
        <v>0</v>
      </c>
      <c r="L113" s="333">
        <v>0</v>
      </c>
      <c r="M113" s="333">
        <v>0</v>
      </c>
      <c r="N113" s="333">
        <v>0</v>
      </c>
      <c r="O113" s="333">
        <v>0</v>
      </c>
      <c r="P113" s="294">
        <v>0</v>
      </c>
      <c r="Q113" s="442">
        <v>0</v>
      </c>
      <c r="R113" s="442">
        <v>0</v>
      </c>
      <c r="S113" s="442">
        <v>0</v>
      </c>
      <c r="T113" s="442">
        <v>0</v>
      </c>
      <c r="U113" s="442">
        <v>0</v>
      </c>
      <c r="V113" s="294" t="s">
        <v>98</v>
      </c>
      <c r="W113" s="294" t="s">
        <v>98</v>
      </c>
      <c r="X113" s="294" t="s">
        <v>98</v>
      </c>
      <c r="Y113" s="294" t="s">
        <v>98</v>
      </c>
      <c r="Z113" s="294" t="s">
        <v>98</v>
      </c>
      <c r="AA113" s="294" t="s">
        <v>98</v>
      </c>
      <c r="AB113" s="294">
        <v>0</v>
      </c>
      <c r="AC113" s="294">
        <v>0</v>
      </c>
      <c r="AD113" s="294">
        <v>0</v>
      </c>
      <c r="AE113" s="294">
        <v>0</v>
      </c>
      <c r="AF113" s="294">
        <v>0</v>
      </c>
      <c r="AG113" s="294">
        <v>0</v>
      </c>
      <c r="AH113" s="294">
        <v>0</v>
      </c>
      <c r="AI113" s="294">
        <v>0</v>
      </c>
      <c r="AJ113" s="294">
        <v>0</v>
      </c>
      <c r="AK113" s="294">
        <v>0</v>
      </c>
      <c r="AL113" s="294">
        <v>0</v>
      </c>
      <c r="AM113" s="294">
        <v>0</v>
      </c>
      <c r="AN113" s="442">
        <v>0</v>
      </c>
      <c r="AO113" s="442">
        <v>0</v>
      </c>
      <c r="AP113" s="442">
        <v>0</v>
      </c>
      <c r="AQ113" s="442">
        <v>0</v>
      </c>
      <c r="AR113" s="442">
        <v>0</v>
      </c>
      <c r="AS113" s="442">
        <v>0</v>
      </c>
      <c r="AT113" s="294">
        <v>0</v>
      </c>
      <c r="AU113" s="294">
        <v>0</v>
      </c>
      <c r="AV113" s="294">
        <v>0</v>
      </c>
      <c r="AW113" s="294">
        <v>0</v>
      </c>
      <c r="AX113" s="294">
        <v>0</v>
      </c>
      <c r="AY113" s="294">
        <v>0</v>
      </c>
      <c r="AZ113" s="442">
        <v>0</v>
      </c>
      <c r="BA113" s="442">
        <v>0</v>
      </c>
      <c r="BB113" s="442">
        <v>0</v>
      </c>
      <c r="BC113" s="442">
        <v>0</v>
      </c>
      <c r="BD113" s="442">
        <v>0</v>
      </c>
      <c r="BE113" s="442">
        <v>0</v>
      </c>
      <c r="BF113" s="294">
        <v>0</v>
      </c>
      <c r="BG113" s="294">
        <v>0</v>
      </c>
      <c r="BH113" s="294">
        <v>0</v>
      </c>
      <c r="BI113" s="294">
        <v>0</v>
      </c>
      <c r="BJ113" s="294">
        <v>0</v>
      </c>
      <c r="BK113" s="294">
        <v>0</v>
      </c>
      <c r="BL113" s="294">
        <v>0</v>
      </c>
      <c r="BM113" s="294">
        <v>0</v>
      </c>
      <c r="BN113" s="294">
        <v>0</v>
      </c>
      <c r="BO113" s="294">
        <v>0</v>
      </c>
      <c r="BP113" s="294">
        <v>0</v>
      </c>
      <c r="BQ113" s="294">
        <v>0</v>
      </c>
      <c r="BR113" s="294">
        <v>0</v>
      </c>
      <c r="BS113" s="442">
        <v>0</v>
      </c>
      <c r="BT113" s="442">
        <v>0</v>
      </c>
      <c r="BU113" s="442">
        <v>0</v>
      </c>
      <c r="BV113" s="442">
        <v>0</v>
      </c>
      <c r="BW113" s="442">
        <v>0</v>
      </c>
      <c r="BX113" s="442">
        <v>0</v>
      </c>
      <c r="BY113" s="442">
        <v>0</v>
      </c>
      <c r="BZ113" s="442">
        <v>0</v>
      </c>
      <c r="CA113" s="442">
        <v>0</v>
      </c>
      <c r="CB113" s="442">
        <v>0</v>
      </c>
      <c r="CC113" s="442">
        <v>0</v>
      </c>
      <c r="CD113" s="442">
        <v>0</v>
      </c>
      <c r="CE113" s="442">
        <v>0</v>
      </c>
      <c r="CF113" s="442">
        <v>0</v>
      </c>
      <c r="CG113" s="442">
        <v>0</v>
      </c>
      <c r="CH113" s="442">
        <v>0</v>
      </c>
      <c r="CI113" s="442">
        <v>0</v>
      </c>
      <c r="CJ113" s="442">
        <v>0</v>
      </c>
      <c r="CK113" s="442">
        <v>0</v>
      </c>
      <c r="CL113" s="442">
        <v>0</v>
      </c>
      <c r="CM113" s="442">
        <v>0</v>
      </c>
      <c r="CN113" s="442">
        <v>0</v>
      </c>
      <c r="CO113" s="442">
        <v>0</v>
      </c>
      <c r="CP113" s="442">
        <v>0</v>
      </c>
      <c r="CQ113" s="442">
        <v>0</v>
      </c>
      <c r="CR113" s="442">
        <v>0</v>
      </c>
      <c r="CS113" s="442">
        <v>0</v>
      </c>
      <c r="CT113" s="442">
        <v>0</v>
      </c>
      <c r="CU113" s="442">
        <v>0</v>
      </c>
      <c r="CV113" s="549" t="s">
        <v>98</v>
      </c>
    </row>
    <row r="114" spans="1:100" s="183" customFormat="1" ht="38.25" x14ac:dyDescent="0.2">
      <c r="A114" s="226" t="s">
        <v>276</v>
      </c>
      <c r="B114" s="227" t="s">
        <v>277</v>
      </c>
      <c r="C114" s="311" t="s">
        <v>278</v>
      </c>
      <c r="D114" s="333">
        <v>0</v>
      </c>
      <c r="E114" s="333">
        <v>0</v>
      </c>
      <c r="F114" s="333">
        <v>0</v>
      </c>
      <c r="G114" s="333">
        <v>0</v>
      </c>
      <c r="H114" s="333">
        <v>0</v>
      </c>
      <c r="I114" s="333">
        <v>0</v>
      </c>
      <c r="J114" s="333">
        <v>0</v>
      </c>
      <c r="K114" s="333">
        <v>0</v>
      </c>
      <c r="L114" s="333">
        <v>0</v>
      </c>
      <c r="M114" s="333">
        <v>0</v>
      </c>
      <c r="N114" s="333">
        <v>0</v>
      </c>
      <c r="O114" s="333">
        <v>0</v>
      </c>
      <c r="P114" s="294">
        <v>0</v>
      </c>
      <c r="Q114" s="442">
        <v>0</v>
      </c>
      <c r="R114" s="442">
        <v>0</v>
      </c>
      <c r="S114" s="442">
        <v>0</v>
      </c>
      <c r="T114" s="442">
        <v>0</v>
      </c>
      <c r="U114" s="442">
        <v>0</v>
      </c>
      <c r="V114" s="294" t="s">
        <v>98</v>
      </c>
      <c r="W114" s="294" t="s">
        <v>98</v>
      </c>
      <c r="X114" s="294" t="s">
        <v>98</v>
      </c>
      <c r="Y114" s="294" t="s">
        <v>98</v>
      </c>
      <c r="Z114" s="294" t="s">
        <v>98</v>
      </c>
      <c r="AA114" s="294" t="s">
        <v>98</v>
      </c>
      <c r="AB114" s="294">
        <v>0</v>
      </c>
      <c r="AC114" s="294">
        <v>0</v>
      </c>
      <c r="AD114" s="294">
        <v>0</v>
      </c>
      <c r="AE114" s="294">
        <v>0</v>
      </c>
      <c r="AF114" s="294">
        <v>0</v>
      </c>
      <c r="AG114" s="294">
        <v>0</v>
      </c>
      <c r="AH114" s="294">
        <v>0</v>
      </c>
      <c r="AI114" s="294">
        <v>0</v>
      </c>
      <c r="AJ114" s="294">
        <v>0</v>
      </c>
      <c r="AK114" s="294">
        <v>0</v>
      </c>
      <c r="AL114" s="294">
        <v>0</v>
      </c>
      <c r="AM114" s="294">
        <v>0</v>
      </c>
      <c r="AN114" s="442">
        <v>0</v>
      </c>
      <c r="AO114" s="442">
        <v>0</v>
      </c>
      <c r="AP114" s="442">
        <v>0</v>
      </c>
      <c r="AQ114" s="442">
        <v>0</v>
      </c>
      <c r="AR114" s="442">
        <v>0</v>
      </c>
      <c r="AS114" s="442">
        <v>0</v>
      </c>
      <c r="AT114" s="294">
        <v>0</v>
      </c>
      <c r="AU114" s="294">
        <v>0</v>
      </c>
      <c r="AV114" s="294">
        <v>0</v>
      </c>
      <c r="AW114" s="294">
        <v>0</v>
      </c>
      <c r="AX114" s="294">
        <v>0</v>
      </c>
      <c r="AY114" s="294">
        <v>0</v>
      </c>
      <c r="AZ114" s="442">
        <v>0</v>
      </c>
      <c r="BA114" s="442">
        <v>0</v>
      </c>
      <c r="BB114" s="442">
        <v>0</v>
      </c>
      <c r="BC114" s="442">
        <v>0</v>
      </c>
      <c r="BD114" s="442">
        <v>0</v>
      </c>
      <c r="BE114" s="442">
        <v>0</v>
      </c>
      <c r="BF114" s="294">
        <v>0</v>
      </c>
      <c r="BG114" s="294">
        <v>0</v>
      </c>
      <c r="BH114" s="294">
        <v>0</v>
      </c>
      <c r="BI114" s="294">
        <v>0</v>
      </c>
      <c r="BJ114" s="294">
        <v>0</v>
      </c>
      <c r="BK114" s="294">
        <v>0</v>
      </c>
      <c r="BL114" s="294">
        <v>0</v>
      </c>
      <c r="BM114" s="294">
        <v>0</v>
      </c>
      <c r="BN114" s="294">
        <v>0</v>
      </c>
      <c r="BO114" s="294">
        <v>0</v>
      </c>
      <c r="BP114" s="294">
        <v>0</v>
      </c>
      <c r="BQ114" s="294">
        <v>0</v>
      </c>
      <c r="BR114" s="294">
        <v>0</v>
      </c>
      <c r="BS114" s="442">
        <v>0</v>
      </c>
      <c r="BT114" s="442">
        <v>0</v>
      </c>
      <c r="BU114" s="442">
        <v>0</v>
      </c>
      <c r="BV114" s="442">
        <v>0</v>
      </c>
      <c r="BW114" s="442">
        <v>0</v>
      </c>
      <c r="BX114" s="442">
        <v>0</v>
      </c>
      <c r="BY114" s="442">
        <v>0</v>
      </c>
      <c r="BZ114" s="442">
        <v>0</v>
      </c>
      <c r="CA114" s="442">
        <v>0</v>
      </c>
      <c r="CB114" s="442">
        <v>0</v>
      </c>
      <c r="CC114" s="442">
        <v>0</v>
      </c>
      <c r="CD114" s="442">
        <v>0</v>
      </c>
      <c r="CE114" s="442">
        <v>0</v>
      </c>
      <c r="CF114" s="442">
        <v>0</v>
      </c>
      <c r="CG114" s="442">
        <v>0</v>
      </c>
      <c r="CH114" s="442">
        <v>0</v>
      </c>
      <c r="CI114" s="442">
        <v>0</v>
      </c>
      <c r="CJ114" s="442">
        <v>0</v>
      </c>
      <c r="CK114" s="442">
        <v>0</v>
      </c>
      <c r="CL114" s="442">
        <v>0</v>
      </c>
      <c r="CM114" s="442">
        <v>0</v>
      </c>
      <c r="CN114" s="442">
        <v>0</v>
      </c>
      <c r="CO114" s="442">
        <v>0</v>
      </c>
      <c r="CP114" s="442">
        <v>0</v>
      </c>
      <c r="CQ114" s="442">
        <v>0</v>
      </c>
      <c r="CR114" s="442">
        <v>0</v>
      </c>
      <c r="CS114" s="442">
        <v>0</v>
      </c>
      <c r="CT114" s="442">
        <v>0</v>
      </c>
      <c r="CU114" s="442">
        <v>0</v>
      </c>
      <c r="CV114" s="549" t="s">
        <v>98</v>
      </c>
    </row>
    <row r="115" spans="1:100" s="183" customFormat="1" ht="25.5" hidden="1" x14ac:dyDescent="0.2">
      <c r="A115" s="226" t="s">
        <v>279</v>
      </c>
      <c r="B115" s="227" t="s">
        <v>280</v>
      </c>
      <c r="C115" s="311" t="s">
        <v>281</v>
      </c>
      <c r="D115" s="333"/>
      <c r="E115" s="333"/>
      <c r="F115" s="333"/>
      <c r="G115" s="333"/>
      <c r="H115" s="333"/>
      <c r="I115" s="333"/>
      <c r="J115" s="333"/>
      <c r="K115" s="333"/>
      <c r="L115" s="333"/>
      <c r="M115" s="333"/>
      <c r="N115" s="333"/>
      <c r="O115" s="333"/>
      <c r="P115" s="294"/>
      <c r="Q115" s="442"/>
      <c r="R115" s="442"/>
      <c r="S115" s="442"/>
      <c r="T115" s="442"/>
      <c r="U115" s="442"/>
      <c r="V115" s="294"/>
      <c r="W115" s="294"/>
      <c r="X115" s="294"/>
      <c r="Y115" s="294"/>
      <c r="Z115" s="294"/>
      <c r="AA115" s="294"/>
      <c r="AB115" s="294"/>
      <c r="AC115" s="294"/>
      <c r="AD115" s="294"/>
      <c r="AE115" s="294"/>
      <c r="AF115" s="294"/>
      <c r="AG115" s="294"/>
      <c r="AH115" s="294"/>
      <c r="AI115" s="294"/>
      <c r="AJ115" s="294"/>
      <c r="AK115" s="294"/>
      <c r="AL115" s="294"/>
      <c r="AM115" s="294"/>
      <c r="AN115" s="442"/>
      <c r="AO115" s="442"/>
      <c r="AP115" s="442"/>
      <c r="AQ115" s="442"/>
      <c r="AR115" s="442"/>
      <c r="AS115" s="442"/>
      <c r="AT115" s="294"/>
      <c r="AU115" s="294"/>
      <c r="AV115" s="294"/>
      <c r="AW115" s="294"/>
      <c r="AX115" s="294"/>
      <c r="AY115" s="294"/>
      <c r="AZ115" s="442"/>
      <c r="BA115" s="442"/>
      <c r="BB115" s="442"/>
      <c r="BC115" s="442"/>
      <c r="BD115" s="442"/>
      <c r="BE115" s="442"/>
      <c r="BF115" s="294"/>
      <c r="BG115" s="294"/>
      <c r="BH115" s="294"/>
      <c r="BI115" s="294"/>
      <c r="BJ115" s="294"/>
      <c r="BK115" s="294"/>
      <c r="BL115" s="294"/>
      <c r="BM115" s="294"/>
      <c r="BN115" s="294"/>
      <c r="BO115" s="294"/>
      <c r="BP115" s="294"/>
      <c r="BQ115" s="294"/>
      <c r="BR115" s="294"/>
      <c r="BS115" s="442"/>
      <c r="BT115" s="442"/>
      <c r="BU115" s="442"/>
      <c r="BV115" s="442"/>
      <c r="BW115" s="442"/>
      <c r="BX115" s="442"/>
      <c r="BY115" s="442"/>
      <c r="BZ115" s="442"/>
      <c r="CA115" s="442"/>
      <c r="CB115" s="442"/>
      <c r="CC115" s="442"/>
      <c r="CD115" s="442"/>
      <c r="CE115" s="442"/>
      <c r="CF115" s="442"/>
      <c r="CG115" s="442"/>
      <c r="CH115" s="442"/>
      <c r="CI115" s="442"/>
      <c r="CJ115" s="442"/>
      <c r="CK115" s="442"/>
      <c r="CL115" s="442"/>
      <c r="CM115" s="442"/>
      <c r="CN115" s="442"/>
      <c r="CO115" s="442"/>
      <c r="CP115" s="442"/>
      <c r="CQ115" s="442"/>
      <c r="CR115" s="442"/>
      <c r="CS115" s="442"/>
      <c r="CT115" s="442"/>
      <c r="CU115" s="442"/>
      <c r="CV115" s="549"/>
    </row>
    <row r="116" spans="1:100" s="183" customFormat="1" ht="25.5" x14ac:dyDescent="0.2">
      <c r="A116" s="226" t="s">
        <v>282</v>
      </c>
      <c r="B116" s="227" t="s">
        <v>283</v>
      </c>
      <c r="C116" s="311" t="s">
        <v>284</v>
      </c>
      <c r="D116" s="333">
        <v>0</v>
      </c>
      <c r="E116" s="333">
        <v>0</v>
      </c>
      <c r="F116" s="333">
        <v>0</v>
      </c>
      <c r="G116" s="333">
        <v>0</v>
      </c>
      <c r="H116" s="333">
        <v>0</v>
      </c>
      <c r="I116" s="333">
        <v>0</v>
      </c>
      <c r="J116" s="333">
        <v>0</v>
      </c>
      <c r="K116" s="333">
        <v>0</v>
      </c>
      <c r="L116" s="333">
        <v>0</v>
      </c>
      <c r="M116" s="333">
        <v>0</v>
      </c>
      <c r="N116" s="333">
        <v>0</v>
      </c>
      <c r="O116" s="333">
        <v>0</v>
      </c>
      <c r="P116" s="294">
        <v>0</v>
      </c>
      <c r="Q116" s="442">
        <v>0</v>
      </c>
      <c r="R116" s="442">
        <v>0</v>
      </c>
      <c r="S116" s="442">
        <v>0</v>
      </c>
      <c r="T116" s="442">
        <v>0</v>
      </c>
      <c r="U116" s="442">
        <v>0</v>
      </c>
      <c r="V116" s="294" t="s">
        <v>98</v>
      </c>
      <c r="W116" s="294" t="s">
        <v>98</v>
      </c>
      <c r="X116" s="294" t="s">
        <v>98</v>
      </c>
      <c r="Y116" s="294" t="s">
        <v>98</v>
      </c>
      <c r="Z116" s="294" t="s">
        <v>98</v>
      </c>
      <c r="AA116" s="294" t="s">
        <v>98</v>
      </c>
      <c r="AB116" s="294">
        <v>0</v>
      </c>
      <c r="AC116" s="294">
        <v>0</v>
      </c>
      <c r="AD116" s="294">
        <v>0</v>
      </c>
      <c r="AE116" s="294">
        <v>0</v>
      </c>
      <c r="AF116" s="294">
        <v>0</v>
      </c>
      <c r="AG116" s="294">
        <v>0</v>
      </c>
      <c r="AH116" s="294">
        <v>0</v>
      </c>
      <c r="AI116" s="294">
        <v>0</v>
      </c>
      <c r="AJ116" s="294">
        <v>0</v>
      </c>
      <c r="AK116" s="294">
        <v>0</v>
      </c>
      <c r="AL116" s="294">
        <v>0</v>
      </c>
      <c r="AM116" s="294">
        <v>0</v>
      </c>
      <c r="AN116" s="442">
        <v>0</v>
      </c>
      <c r="AO116" s="442">
        <v>0</v>
      </c>
      <c r="AP116" s="442">
        <v>0</v>
      </c>
      <c r="AQ116" s="442">
        <v>0</v>
      </c>
      <c r="AR116" s="442">
        <v>0</v>
      </c>
      <c r="AS116" s="442">
        <v>0</v>
      </c>
      <c r="AT116" s="294">
        <v>0</v>
      </c>
      <c r="AU116" s="294">
        <v>0</v>
      </c>
      <c r="AV116" s="294">
        <v>0</v>
      </c>
      <c r="AW116" s="294">
        <v>0</v>
      </c>
      <c r="AX116" s="294">
        <v>0</v>
      </c>
      <c r="AY116" s="294">
        <v>0</v>
      </c>
      <c r="AZ116" s="442">
        <v>0</v>
      </c>
      <c r="BA116" s="442">
        <v>0</v>
      </c>
      <c r="BB116" s="442">
        <v>0</v>
      </c>
      <c r="BC116" s="442">
        <v>0</v>
      </c>
      <c r="BD116" s="442">
        <v>0</v>
      </c>
      <c r="BE116" s="442">
        <v>0</v>
      </c>
      <c r="BF116" s="294">
        <v>0</v>
      </c>
      <c r="BG116" s="294">
        <v>0</v>
      </c>
      <c r="BH116" s="294">
        <v>0</v>
      </c>
      <c r="BI116" s="294">
        <v>0</v>
      </c>
      <c r="BJ116" s="294">
        <v>0</v>
      </c>
      <c r="BK116" s="294">
        <v>0</v>
      </c>
      <c r="BL116" s="294">
        <v>0</v>
      </c>
      <c r="BM116" s="294">
        <v>0</v>
      </c>
      <c r="BN116" s="294">
        <v>0</v>
      </c>
      <c r="BO116" s="294">
        <v>0</v>
      </c>
      <c r="BP116" s="294">
        <v>0</v>
      </c>
      <c r="BQ116" s="294">
        <v>0</v>
      </c>
      <c r="BR116" s="294">
        <v>0</v>
      </c>
      <c r="BS116" s="442">
        <v>0</v>
      </c>
      <c r="BT116" s="442">
        <v>0</v>
      </c>
      <c r="BU116" s="442">
        <v>0</v>
      </c>
      <c r="BV116" s="442">
        <v>0</v>
      </c>
      <c r="BW116" s="442">
        <v>0</v>
      </c>
      <c r="BX116" s="442">
        <v>0</v>
      </c>
      <c r="BY116" s="442">
        <v>0</v>
      </c>
      <c r="BZ116" s="442">
        <v>0</v>
      </c>
      <c r="CA116" s="442">
        <v>0</v>
      </c>
      <c r="CB116" s="442">
        <v>0</v>
      </c>
      <c r="CC116" s="442">
        <v>0</v>
      </c>
      <c r="CD116" s="442">
        <v>0</v>
      </c>
      <c r="CE116" s="442">
        <v>0</v>
      </c>
      <c r="CF116" s="442">
        <v>0</v>
      </c>
      <c r="CG116" s="442">
        <v>0</v>
      </c>
      <c r="CH116" s="442">
        <v>0</v>
      </c>
      <c r="CI116" s="442">
        <v>0</v>
      </c>
      <c r="CJ116" s="442">
        <v>0</v>
      </c>
      <c r="CK116" s="442">
        <v>0</v>
      </c>
      <c r="CL116" s="442">
        <v>0</v>
      </c>
      <c r="CM116" s="442">
        <v>0</v>
      </c>
      <c r="CN116" s="442">
        <v>0</v>
      </c>
      <c r="CO116" s="442">
        <v>0</v>
      </c>
      <c r="CP116" s="442">
        <v>0</v>
      </c>
      <c r="CQ116" s="442">
        <v>0</v>
      </c>
      <c r="CR116" s="442">
        <v>0</v>
      </c>
      <c r="CS116" s="442">
        <v>0</v>
      </c>
      <c r="CT116" s="442">
        <v>0</v>
      </c>
      <c r="CU116" s="442">
        <v>0</v>
      </c>
      <c r="CV116" s="549" t="s">
        <v>98</v>
      </c>
    </row>
    <row r="117" spans="1:100" s="183" customFormat="1" ht="38.25" x14ac:dyDescent="0.2">
      <c r="A117" s="226" t="s">
        <v>285</v>
      </c>
      <c r="B117" s="227" t="s">
        <v>286</v>
      </c>
      <c r="C117" s="311" t="s">
        <v>287</v>
      </c>
      <c r="D117" s="333">
        <v>0</v>
      </c>
      <c r="E117" s="333">
        <v>0</v>
      </c>
      <c r="F117" s="333">
        <v>0</v>
      </c>
      <c r="G117" s="333">
        <v>0</v>
      </c>
      <c r="H117" s="333">
        <v>0</v>
      </c>
      <c r="I117" s="333">
        <v>0</v>
      </c>
      <c r="J117" s="333">
        <v>0</v>
      </c>
      <c r="K117" s="333">
        <v>0</v>
      </c>
      <c r="L117" s="333">
        <v>0</v>
      </c>
      <c r="M117" s="333">
        <v>0</v>
      </c>
      <c r="N117" s="333">
        <v>0</v>
      </c>
      <c r="O117" s="333">
        <v>0</v>
      </c>
      <c r="P117" s="294">
        <v>0</v>
      </c>
      <c r="Q117" s="442">
        <v>0</v>
      </c>
      <c r="R117" s="442">
        <v>0</v>
      </c>
      <c r="S117" s="442">
        <v>0</v>
      </c>
      <c r="T117" s="442">
        <v>0</v>
      </c>
      <c r="U117" s="442">
        <v>0</v>
      </c>
      <c r="V117" s="294" t="s">
        <v>98</v>
      </c>
      <c r="W117" s="294" t="s">
        <v>98</v>
      </c>
      <c r="X117" s="294" t="s">
        <v>98</v>
      </c>
      <c r="Y117" s="294" t="s">
        <v>98</v>
      </c>
      <c r="Z117" s="294" t="s">
        <v>98</v>
      </c>
      <c r="AA117" s="294" t="s">
        <v>98</v>
      </c>
      <c r="AB117" s="294">
        <v>0</v>
      </c>
      <c r="AC117" s="294">
        <v>0</v>
      </c>
      <c r="AD117" s="294">
        <v>0</v>
      </c>
      <c r="AE117" s="294">
        <v>0</v>
      </c>
      <c r="AF117" s="294">
        <v>0</v>
      </c>
      <c r="AG117" s="294">
        <v>0</v>
      </c>
      <c r="AH117" s="294">
        <v>0</v>
      </c>
      <c r="AI117" s="294">
        <v>0</v>
      </c>
      <c r="AJ117" s="294">
        <v>0</v>
      </c>
      <c r="AK117" s="294">
        <v>0</v>
      </c>
      <c r="AL117" s="294">
        <v>0</v>
      </c>
      <c r="AM117" s="294">
        <v>0</v>
      </c>
      <c r="AN117" s="442">
        <v>0</v>
      </c>
      <c r="AO117" s="442">
        <v>0</v>
      </c>
      <c r="AP117" s="442">
        <v>0</v>
      </c>
      <c r="AQ117" s="442">
        <v>0</v>
      </c>
      <c r="AR117" s="442">
        <v>0</v>
      </c>
      <c r="AS117" s="442">
        <v>0</v>
      </c>
      <c r="AT117" s="294">
        <v>0</v>
      </c>
      <c r="AU117" s="294">
        <v>0</v>
      </c>
      <c r="AV117" s="294">
        <v>0</v>
      </c>
      <c r="AW117" s="294">
        <v>0</v>
      </c>
      <c r="AX117" s="294">
        <v>0</v>
      </c>
      <c r="AY117" s="294">
        <v>0</v>
      </c>
      <c r="AZ117" s="442">
        <v>0</v>
      </c>
      <c r="BA117" s="442">
        <v>0</v>
      </c>
      <c r="BB117" s="442">
        <v>0</v>
      </c>
      <c r="BC117" s="442">
        <v>0</v>
      </c>
      <c r="BD117" s="442">
        <v>0</v>
      </c>
      <c r="BE117" s="442">
        <v>0</v>
      </c>
      <c r="BF117" s="294">
        <v>0</v>
      </c>
      <c r="BG117" s="294">
        <v>0</v>
      </c>
      <c r="BH117" s="294">
        <v>0</v>
      </c>
      <c r="BI117" s="294">
        <v>0</v>
      </c>
      <c r="BJ117" s="294">
        <v>0</v>
      </c>
      <c r="BK117" s="294">
        <v>0</v>
      </c>
      <c r="BL117" s="294">
        <v>0</v>
      </c>
      <c r="BM117" s="294">
        <v>0</v>
      </c>
      <c r="BN117" s="294">
        <v>0</v>
      </c>
      <c r="BO117" s="294">
        <v>0</v>
      </c>
      <c r="BP117" s="294">
        <v>0</v>
      </c>
      <c r="BQ117" s="294">
        <v>0</v>
      </c>
      <c r="BR117" s="294">
        <v>0</v>
      </c>
      <c r="BS117" s="442">
        <v>0</v>
      </c>
      <c r="BT117" s="442">
        <v>0</v>
      </c>
      <c r="BU117" s="442">
        <v>0</v>
      </c>
      <c r="BV117" s="442">
        <v>0</v>
      </c>
      <c r="BW117" s="442">
        <v>0</v>
      </c>
      <c r="BX117" s="442">
        <v>0</v>
      </c>
      <c r="BY117" s="442">
        <v>0</v>
      </c>
      <c r="BZ117" s="442">
        <v>0</v>
      </c>
      <c r="CA117" s="442">
        <v>0</v>
      </c>
      <c r="CB117" s="442">
        <v>0</v>
      </c>
      <c r="CC117" s="442">
        <v>0</v>
      </c>
      <c r="CD117" s="442">
        <v>0</v>
      </c>
      <c r="CE117" s="442">
        <v>0</v>
      </c>
      <c r="CF117" s="442">
        <v>0</v>
      </c>
      <c r="CG117" s="442">
        <v>0</v>
      </c>
      <c r="CH117" s="442">
        <v>0</v>
      </c>
      <c r="CI117" s="442">
        <v>0</v>
      </c>
      <c r="CJ117" s="442">
        <v>0</v>
      </c>
      <c r="CK117" s="442">
        <v>0</v>
      </c>
      <c r="CL117" s="442">
        <v>0</v>
      </c>
      <c r="CM117" s="442">
        <v>0</v>
      </c>
      <c r="CN117" s="442">
        <v>0</v>
      </c>
      <c r="CO117" s="442">
        <v>0</v>
      </c>
      <c r="CP117" s="442">
        <v>0</v>
      </c>
      <c r="CQ117" s="442">
        <v>0</v>
      </c>
      <c r="CR117" s="442">
        <v>0</v>
      </c>
      <c r="CS117" s="442">
        <v>0</v>
      </c>
      <c r="CT117" s="442">
        <v>0</v>
      </c>
      <c r="CU117" s="442">
        <v>0</v>
      </c>
      <c r="CV117" s="549" t="s">
        <v>98</v>
      </c>
    </row>
    <row r="118" spans="1:100" s="183" customFormat="1" ht="12.75" x14ac:dyDescent="0.2">
      <c r="A118" s="226"/>
      <c r="B118" s="227"/>
      <c r="C118" s="311"/>
      <c r="D118" s="333"/>
      <c r="E118" s="333"/>
      <c r="F118" s="333"/>
      <c r="G118" s="333"/>
      <c r="H118" s="333"/>
      <c r="I118" s="333"/>
      <c r="J118" s="333"/>
      <c r="K118" s="333"/>
      <c r="L118" s="333"/>
      <c r="M118" s="333"/>
      <c r="N118" s="333"/>
      <c r="O118" s="333"/>
      <c r="P118" s="294"/>
      <c r="Q118" s="442"/>
      <c r="R118" s="442"/>
      <c r="S118" s="442"/>
      <c r="T118" s="442"/>
      <c r="U118" s="442"/>
      <c r="V118" s="294"/>
      <c r="W118" s="294"/>
      <c r="X118" s="294"/>
      <c r="Y118" s="294"/>
      <c r="Z118" s="294"/>
      <c r="AA118" s="294"/>
      <c r="AB118" s="294"/>
      <c r="AC118" s="294"/>
      <c r="AD118" s="294"/>
      <c r="AE118" s="294"/>
      <c r="AF118" s="294"/>
      <c r="AG118" s="294"/>
      <c r="AH118" s="294"/>
      <c r="AI118" s="294"/>
      <c r="AJ118" s="294"/>
      <c r="AK118" s="294"/>
      <c r="AL118" s="294"/>
      <c r="AM118" s="294"/>
      <c r="AN118" s="442"/>
      <c r="AO118" s="442"/>
      <c r="AP118" s="442"/>
      <c r="AQ118" s="442"/>
      <c r="AR118" s="442"/>
      <c r="AS118" s="442"/>
      <c r="AT118" s="294"/>
      <c r="AU118" s="294"/>
      <c r="AV118" s="294"/>
      <c r="AW118" s="294"/>
      <c r="AX118" s="294"/>
      <c r="AY118" s="294"/>
      <c r="AZ118" s="442"/>
      <c r="BA118" s="442"/>
      <c r="BB118" s="442"/>
      <c r="BC118" s="442"/>
      <c r="BD118" s="442"/>
      <c r="BE118" s="442"/>
      <c r="BF118" s="294"/>
      <c r="BG118" s="294"/>
      <c r="BH118" s="294"/>
      <c r="BI118" s="294"/>
      <c r="BJ118" s="294"/>
      <c r="BK118" s="294"/>
      <c r="BL118" s="294"/>
      <c r="BM118" s="294"/>
      <c r="BN118" s="294"/>
      <c r="BO118" s="294"/>
      <c r="BP118" s="294"/>
      <c r="BQ118" s="294"/>
      <c r="BR118" s="294"/>
      <c r="BS118" s="442"/>
      <c r="BT118" s="442"/>
      <c r="BU118" s="442"/>
      <c r="BV118" s="442"/>
      <c r="BW118" s="442"/>
      <c r="BX118" s="442"/>
      <c r="BY118" s="442"/>
      <c r="BZ118" s="442"/>
      <c r="CA118" s="442"/>
      <c r="CB118" s="442"/>
      <c r="CC118" s="442"/>
      <c r="CD118" s="442"/>
      <c r="CE118" s="442"/>
      <c r="CF118" s="442"/>
      <c r="CG118" s="442"/>
      <c r="CH118" s="442"/>
      <c r="CI118" s="442"/>
      <c r="CJ118" s="442"/>
      <c r="CK118" s="442"/>
      <c r="CL118" s="442"/>
      <c r="CM118" s="442"/>
      <c r="CN118" s="442"/>
      <c r="CO118" s="442"/>
      <c r="CP118" s="442"/>
      <c r="CQ118" s="442"/>
      <c r="CR118" s="442"/>
      <c r="CS118" s="442"/>
      <c r="CT118" s="442"/>
      <c r="CU118" s="442"/>
      <c r="CV118" s="549"/>
    </row>
    <row r="119" spans="1:100" s="183" customFormat="1" ht="25.5" x14ac:dyDescent="0.2">
      <c r="A119" s="226" t="s">
        <v>265</v>
      </c>
      <c r="B119" s="216" t="s">
        <v>288</v>
      </c>
      <c r="C119" s="311" t="s">
        <v>289</v>
      </c>
      <c r="D119" s="333">
        <v>0</v>
      </c>
      <c r="E119" s="333">
        <v>0</v>
      </c>
      <c r="F119" s="333">
        <v>0</v>
      </c>
      <c r="G119" s="333">
        <v>0</v>
      </c>
      <c r="H119" s="333">
        <v>0</v>
      </c>
      <c r="I119" s="333">
        <v>0</v>
      </c>
      <c r="J119" s="333">
        <v>0</v>
      </c>
      <c r="K119" s="333">
        <v>0</v>
      </c>
      <c r="L119" s="333">
        <v>0</v>
      </c>
      <c r="M119" s="333">
        <v>0</v>
      </c>
      <c r="N119" s="333">
        <v>0</v>
      </c>
      <c r="O119" s="333">
        <v>0</v>
      </c>
      <c r="P119" s="294">
        <v>0</v>
      </c>
      <c r="Q119" s="442">
        <v>0</v>
      </c>
      <c r="R119" s="442">
        <v>0</v>
      </c>
      <c r="S119" s="442">
        <v>0</v>
      </c>
      <c r="T119" s="442">
        <v>0</v>
      </c>
      <c r="U119" s="442">
        <v>0</v>
      </c>
      <c r="V119" s="294" t="s">
        <v>98</v>
      </c>
      <c r="W119" s="294" t="s">
        <v>98</v>
      </c>
      <c r="X119" s="294" t="s">
        <v>98</v>
      </c>
      <c r="Y119" s="294" t="s">
        <v>98</v>
      </c>
      <c r="Z119" s="294" t="s">
        <v>98</v>
      </c>
      <c r="AA119" s="294" t="s">
        <v>98</v>
      </c>
      <c r="AB119" s="294">
        <v>0</v>
      </c>
      <c r="AC119" s="294">
        <v>0</v>
      </c>
      <c r="AD119" s="294">
        <v>0</v>
      </c>
      <c r="AE119" s="294">
        <v>0</v>
      </c>
      <c r="AF119" s="294">
        <v>0</v>
      </c>
      <c r="AG119" s="294">
        <v>0</v>
      </c>
      <c r="AH119" s="294">
        <v>0</v>
      </c>
      <c r="AI119" s="294">
        <v>0</v>
      </c>
      <c r="AJ119" s="294">
        <v>0</v>
      </c>
      <c r="AK119" s="294">
        <v>0</v>
      </c>
      <c r="AL119" s="294">
        <v>0</v>
      </c>
      <c r="AM119" s="294">
        <v>0</v>
      </c>
      <c r="AN119" s="442">
        <v>0</v>
      </c>
      <c r="AO119" s="442">
        <v>0</v>
      </c>
      <c r="AP119" s="442">
        <v>0</v>
      </c>
      <c r="AQ119" s="442">
        <v>0</v>
      </c>
      <c r="AR119" s="442">
        <v>0</v>
      </c>
      <c r="AS119" s="442">
        <v>0</v>
      </c>
      <c r="AT119" s="294">
        <v>0</v>
      </c>
      <c r="AU119" s="294">
        <v>0</v>
      </c>
      <c r="AV119" s="294">
        <v>0</v>
      </c>
      <c r="AW119" s="294">
        <v>0</v>
      </c>
      <c r="AX119" s="294">
        <v>0</v>
      </c>
      <c r="AY119" s="294">
        <v>0</v>
      </c>
      <c r="AZ119" s="442">
        <v>0</v>
      </c>
      <c r="BA119" s="442">
        <v>0</v>
      </c>
      <c r="BB119" s="442">
        <v>0</v>
      </c>
      <c r="BC119" s="442">
        <v>0</v>
      </c>
      <c r="BD119" s="442">
        <v>0</v>
      </c>
      <c r="BE119" s="442">
        <v>0</v>
      </c>
      <c r="BF119" s="294">
        <v>0</v>
      </c>
      <c r="BG119" s="294">
        <v>0</v>
      </c>
      <c r="BH119" s="294">
        <v>0</v>
      </c>
      <c r="BI119" s="294">
        <v>0</v>
      </c>
      <c r="BJ119" s="294">
        <v>0</v>
      </c>
      <c r="BK119" s="294">
        <v>0</v>
      </c>
      <c r="BL119" s="294">
        <v>0</v>
      </c>
      <c r="BM119" s="294">
        <v>0</v>
      </c>
      <c r="BN119" s="294">
        <v>0</v>
      </c>
      <c r="BO119" s="294">
        <v>0</v>
      </c>
      <c r="BP119" s="294">
        <v>0</v>
      </c>
      <c r="BQ119" s="294">
        <v>0</v>
      </c>
      <c r="BR119" s="294">
        <v>0</v>
      </c>
      <c r="BS119" s="442">
        <v>0</v>
      </c>
      <c r="BT119" s="442">
        <v>0</v>
      </c>
      <c r="BU119" s="442">
        <v>0</v>
      </c>
      <c r="BV119" s="442">
        <v>0</v>
      </c>
      <c r="BW119" s="442">
        <v>0</v>
      </c>
      <c r="BX119" s="442">
        <v>0</v>
      </c>
      <c r="BY119" s="442">
        <v>0</v>
      </c>
      <c r="BZ119" s="442">
        <v>0</v>
      </c>
      <c r="CA119" s="442">
        <v>0</v>
      </c>
      <c r="CB119" s="442">
        <v>0</v>
      </c>
      <c r="CC119" s="442">
        <v>0</v>
      </c>
      <c r="CD119" s="442">
        <v>0</v>
      </c>
      <c r="CE119" s="442">
        <v>0</v>
      </c>
      <c r="CF119" s="442">
        <v>0</v>
      </c>
      <c r="CG119" s="442">
        <v>0</v>
      </c>
      <c r="CH119" s="442">
        <v>0</v>
      </c>
      <c r="CI119" s="442">
        <v>0</v>
      </c>
      <c r="CJ119" s="442">
        <v>0</v>
      </c>
      <c r="CK119" s="442">
        <v>0</v>
      </c>
      <c r="CL119" s="442">
        <v>0</v>
      </c>
      <c r="CM119" s="442">
        <v>0</v>
      </c>
      <c r="CN119" s="442">
        <v>0</v>
      </c>
      <c r="CO119" s="442">
        <v>0</v>
      </c>
      <c r="CP119" s="442">
        <v>0</v>
      </c>
      <c r="CQ119" s="442">
        <v>0</v>
      </c>
      <c r="CR119" s="442">
        <v>0</v>
      </c>
      <c r="CS119" s="442">
        <v>0</v>
      </c>
      <c r="CT119" s="442">
        <v>0</v>
      </c>
      <c r="CU119" s="442">
        <v>0</v>
      </c>
      <c r="CV119" s="549" t="s">
        <v>98</v>
      </c>
    </row>
    <row r="120" spans="1:100" s="183" customFormat="1" ht="25.5" x14ac:dyDescent="0.2">
      <c r="A120" s="226" t="s">
        <v>265</v>
      </c>
      <c r="B120" s="233" t="s">
        <v>290</v>
      </c>
      <c r="C120" s="311" t="s">
        <v>291</v>
      </c>
      <c r="D120" s="333">
        <v>0</v>
      </c>
      <c r="E120" s="333">
        <v>0</v>
      </c>
      <c r="F120" s="333">
        <v>0</v>
      </c>
      <c r="G120" s="333">
        <v>0</v>
      </c>
      <c r="H120" s="333">
        <v>0</v>
      </c>
      <c r="I120" s="333">
        <v>0</v>
      </c>
      <c r="J120" s="333">
        <v>0</v>
      </c>
      <c r="K120" s="333">
        <v>0</v>
      </c>
      <c r="L120" s="333">
        <v>0</v>
      </c>
      <c r="M120" s="333">
        <v>0</v>
      </c>
      <c r="N120" s="333">
        <v>0</v>
      </c>
      <c r="O120" s="333">
        <v>0</v>
      </c>
      <c r="P120" s="294">
        <v>0</v>
      </c>
      <c r="Q120" s="294">
        <v>0</v>
      </c>
      <c r="R120" s="294">
        <v>0</v>
      </c>
      <c r="S120" s="294">
        <v>0</v>
      </c>
      <c r="T120" s="294">
        <v>0</v>
      </c>
      <c r="U120" s="294">
        <v>0</v>
      </c>
      <c r="V120" s="294" t="s">
        <v>98</v>
      </c>
      <c r="W120" s="294" t="s">
        <v>98</v>
      </c>
      <c r="X120" s="294" t="s">
        <v>98</v>
      </c>
      <c r="Y120" s="294" t="s">
        <v>98</v>
      </c>
      <c r="Z120" s="294" t="s">
        <v>98</v>
      </c>
      <c r="AA120" s="294" t="s">
        <v>98</v>
      </c>
      <c r="AB120" s="294">
        <v>0</v>
      </c>
      <c r="AC120" s="294">
        <v>0</v>
      </c>
      <c r="AD120" s="294">
        <v>0</v>
      </c>
      <c r="AE120" s="294">
        <v>0</v>
      </c>
      <c r="AF120" s="294">
        <v>0</v>
      </c>
      <c r="AG120" s="294">
        <v>0</v>
      </c>
      <c r="AH120" s="294">
        <v>0</v>
      </c>
      <c r="AI120" s="294">
        <v>0</v>
      </c>
      <c r="AJ120" s="294">
        <v>0</v>
      </c>
      <c r="AK120" s="294">
        <v>0</v>
      </c>
      <c r="AL120" s="294">
        <v>0</v>
      </c>
      <c r="AM120" s="294">
        <v>0</v>
      </c>
      <c r="AN120" s="442">
        <v>0</v>
      </c>
      <c r="AO120" s="442">
        <v>0</v>
      </c>
      <c r="AP120" s="442">
        <v>0</v>
      </c>
      <c r="AQ120" s="442">
        <v>0</v>
      </c>
      <c r="AR120" s="442">
        <v>0</v>
      </c>
      <c r="AS120" s="442">
        <v>0</v>
      </c>
      <c r="AT120" s="294">
        <v>0</v>
      </c>
      <c r="AU120" s="294">
        <v>0</v>
      </c>
      <c r="AV120" s="294">
        <v>0</v>
      </c>
      <c r="AW120" s="294">
        <v>0</v>
      </c>
      <c r="AX120" s="294">
        <v>0</v>
      </c>
      <c r="AY120" s="294">
        <v>0</v>
      </c>
      <c r="AZ120" s="442">
        <v>0</v>
      </c>
      <c r="BA120" s="442">
        <v>0</v>
      </c>
      <c r="BB120" s="442">
        <v>0</v>
      </c>
      <c r="BC120" s="442">
        <v>0</v>
      </c>
      <c r="BD120" s="442">
        <v>0</v>
      </c>
      <c r="BE120" s="442">
        <v>0</v>
      </c>
      <c r="BF120" s="294">
        <v>0</v>
      </c>
      <c r="BG120" s="294">
        <v>0</v>
      </c>
      <c r="BH120" s="294">
        <v>0</v>
      </c>
      <c r="BI120" s="294">
        <v>0</v>
      </c>
      <c r="BJ120" s="294">
        <v>0</v>
      </c>
      <c r="BK120" s="294">
        <v>0</v>
      </c>
      <c r="BL120" s="294">
        <v>0</v>
      </c>
      <c r="BM120" s="294">
        <v>0</v>
      </c>
      <c r="BN120" s="294">
        <v>0</v>
      </c>
      <c r="BO120" s="294">
        <v>0</v>
      </c>
      <c r="BP120" s="294">
        <v>0</v>
      </c>
      <c r="BQ120" s="294">
        <v>0</v>
      </c>
      <c r="BR120" s="294">
        <v>0</v>
      </c>
      <c r="BS120" s="294">
        <v>0</v>
      </c>
      <c r="BT120" s="294">
        <v>0</v>
      </c>
      <c r="BU120" s="294">
        <v>0</v>
      </c>
      <c r="BV120" s="294">
        <v>0</v>
      </c>
      <c r="BW120" s="294">
        <v>0</v>
      </c>
      <c r="BX120" s="442">
        <v>0</v>
      </c>
      <c r="BY120" s="442">
        <v>0</v>
      </c>
      <c r="BZ120" s="442">
        <v>0</v>
      </c>
      <c r="CA120" s="442">
        <v>0</v>
      </c>
      <c r="CB120" s="442">
        <v>0</v>
      </c>
      <c r="CC120" s="442">
        <v>0</v>
      </c>
      <c r="CD120" s="442">
        <v>0</v>
      </c>
      <c r="CE120" s="442">
        <v>0</v>
      </c>
      <c r="CF120" s="442">
        <v>0</v>
      </c>
      <c r="CG120" s="442">
        <v>0</v>
      </c>
      <c r="CH120" s="442">
        <v>0</v>
      </c>
      <c r="CI120" s="442">
        <v>0</v>
      </c>
      <c r="CJ120" s="442">
        <v>0</v>
      </c>
      <c r="CK120" s="442">
        <v>0</v>
      </c>
      <c r="CL120" s="442">
        <v>0</v>
      </c>
      <c r="CM120" s="442">
        <v>0</v>
      </c>
      <c r="CN120" s="442">
        <v>0</v>
      </c>
      <c r="CO120" s="442">
        <v>0</v>
      </c>
      <c r="CP120" s="442">
        <v>0</v>
      </c>
      <c r="CQ120" s="442">
        <v>0</v>
      </c>
      <c r="CR120" s="442">
        <v>0</v>
      </c>
      <c r="CS120" s="442">
        <v>0</v>
      </c>
      <c r="CT120" s="442">
        <v>0</v>
      </c>
      <c r="CU120" s="442">
        <v>0</v>
      </c>
      <c r="CV120" s="549" t="s">
        <v>98</v>
      </c>
    </row>
  </sheetData>
  <autoFilter ref="A19:DP120"/>
  <mergeCells count="35">
    <mergeCell ref="CV14:CV18"/>
    <mergeCell ref="P15:AA16"/>
    <mergeCell ref="AB15:AM16"/>
    <mergeCell ref="AN15:AY16"/>
    <mergeCell ref="AZ15:BK16"/>
    <mergeCell ref="BL15:BW16"/>
    <mergeCell ref="BX15:CI16"/>
    <mergeCell ref="CJ15:CU16"/>
    <mergeCell ref="P17:U17"/>
    <mergeCell ref="V17:AA17"/>
    <mergeCell ref="AB17:AG17"/>
    <mergeCell ref="AH17:AM17"/>
    <mergeCell ref="AN17:AS17"/>
    <mergeCell ref="AT17:AY17"/>
    <mergeCell ref="AZ17:BE17"/>
    <mergeCell ref="BF17:BK17"/>
    <mergeCell ref="A12:BC12"/>
    <mergeCell ref="A14:A18"/>
    <mergeCell ref="B14:B18"/>
    <mergeCell ref="C14:C18"/>
    <mergeCell ref="D14:O16"/>
    <mergeCell ref="P14:CU14"/>
    <mergeCell ref="D17:I17"/>
    <mergeCell ref="J17:O17"/>
    <mergeCell ref="BL17:BQ17"/>
    <mergeCell ref="BR17:BW17"/>
    <mergeCell ref="BX17:CC17"/>
    <mergeCell ref="CD17:CI17"/>
    <mergeCell ref="CJ17:CO17"/>
    <mergeCell ref="CP17:CU17"/>
    <mergeCell ref="A4:BE4"/>
    <mergeCell ref="A6:BC6"/>
    <mergeCell ref="A7:BC7"/>
    <mergeCell ref="A9:BC9"/>
    <mergeCell ref="A11:BC11"/>
  </mergeCells>
  <pageMargins left="0.78749999999999998" right="0.78749999999999998" top="1.05277777777778" bottom="1.05277777777778" header="0.78749999999999998" footer="0.78749999999999998"/>
  <pageSetup paperSize="9" firstPageNumber="0" orientation="portrait" horizontalDpi="300" verticalDpi="300"/>
  <headerFooter>
    <oddHeader>&amp;C&amp;"Times New Roman,Обычный"&amp;12&amp;A</oddHeader>
    <oddFooter>&amp;C&amp;"Times New Roman,Обычный"&amp;12Страница &amp;P</oddFooter>
  </headerFooter>
  <colBreaks count="2" manualBreakCount="2">
    <brk id="21" max="1048575" man="1"/>
    <brk id="45"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66FF"/>
  </sheetPr>
  <dimension ref="A1:AMK119"/>
  <sheetViews>
    <sheetView topLeftCell="A14" zoomScale="80" zoomScaleNormal="80" zoomScalePageLayoutView="85" workbookViewId="0">
      <pane xSplit="2" ySplit="4" topLeftCell="O71" activePane="bottomRight" state="frozen"/>
      <selection activeCell="A14" sqref="A14"/>
      <selection pane="topRight" activeCell="O14" sqref="O14"/>
      <selection pane="bottomLeft" activeCell="A71" sqref="A71"/>
      <selection pane="bottomRight" activeCell="A75" sqref="A75"/>
    </sheetView>
  </sheetViews>
  <sheetFormatPr defaultRowHeight="15.75" x14ac:dyDescent="0.25"/>
  <cols>
    <col min="1" max="1" width="10.140625" style="477" customWidth="1"/>
    <col min="2" max="2" width="31.5703125" style="477" customWidth="1"/>
    <col min="3" max="3" width="16.5703125" style="477" customWidth="1"/>
    <col min="4" max="5" width="5.5703125" style="477" customWidth="1"/>
    <col min="6" max="7" width="7.140625" style="477" customWidth="1"/>
    <col min="8" max="12" width="5.5703125" style="477" customWidth="1"/>
    <col min="13" max="14" width="7.140625" style="477" customWidth="1"/>
    <col min="15" max="19" width="5.5703125" style="477" customWidth="1"/>
    <col min="20" max="21" width="7.140625" style="477" customWidth="1"/>
    <col min="22" max="26" width="5.5703125" style="477" customWidth="1"/>
    <col min="27" max="28" width="7.140625" style="477" customWidth="1"/>
    <col min="29" max="33" width="5.5703125" style="477" customWidth="1"/>
    <col min="34" max="35" width="7.140625" style="477" customWidth="1"/>
    <col min="36" max="37" width="5.5703125" style="477" customWidth="1"/>
    <col min="38" max="38" width="6.5703125" style="477" customWidth="1"/>
    <col min="39" max="40" width="5.5703125" style="477" customWidth="1"/>
    <col min="41" max="42" width="7.140625" style="477" customWidth="1"/>
    <col min="43" max="47" width="5.5703125" style="477" customWidth="1"/>
    <col min="48" max="49" width="7.140625" style="477" customWidth="1"/>
    <col min="50" max="54" width="5.5703125" style="477" customWidth="1"/>
    <col min="55" max="56" width="7.140625" style="477" customWidth="1"/>
    <col min="57" max="61" width="5.5703125" style="477" customWidth="1"/>
    <col min="62" max="63" width="7.140625" style="477" customWidth="1"/>
    <col min="64" max="68" width="5.5703125" style="477" customWidth="1"/>
    <col min="69" max="70" width="7.140625" style="477" customWidth="1"/>
    <col min="71" max="75" width="5.5703125" style="477" customWidth="1"/>
    <col min="76" max="77" width="7.140625" style="477" customWidth="1"/>
    <col min="78" max="82" width="5.5703125" style="477" customWidth="1"/>
    <col min="83" max="84" width="7.140625" style="477" customWidth="1"/>
    <col min="85" max="89" width="5.5703125" style="477" customWidth="1"/>
    <col min="90" max="91" width="7.140625" style="477" customWidth="1"/>
    <col min="92" max="96" width="5.5703125" style="477" customWidth="1"/>
    <col min="97" max="98" width="7.140625" style="477" customWidth="1"/>
    <col min="99" max="103" width="5.5703125" style="477" customWidth="1"/>
    <col min="104" max="105" width="7.140625" style="477" customWidth="1"/>
    <col min="106" max="110" width="5.5703125" style="477" customWidth="1"/>
    <col min="111" max="112" width="7.140625" style="477" customWidth="1"/>
    <col min="113" max="117" width="5.5703125" style="477" customWidth="1"/>
    <col min="118" max="119" width="7.140625" style="477" customWidth="1"/>
    <col min="120" max="124" width="5.5703125" style="477" customWidth="1"/>
    <col min="125" max="126" width="7.140625" style="477" customWidth="1"/>
    <col min="127" max="129" width="5.5703125" style="477" customWidth="1"/>
    <col min="130" max="130" width="8.7109375" style="477" customWidth="1"/>
    <col min="131" max="131" width="5.5703125" style="477" customWidth="1"/>
    <col min="132" max="133" width="7.140625" style="477" customWidth="1"/>
    <col min="134" max="135" width="5.5703125" style="477" customWidth="1"/>
    <col min="136" max="136" width="7.42578125" style="477" customWidth="1"/>
    <col min="137" max="138" width="5.5703125" style="477" customWidth="1"/>
    <col min="139" max="140" width="7.140625" style="477" customWidth="1"/>
    <col min="141" max="143" width="5.5703125" style="477" customWidth="1"/>
    <col min="144" max="144" width="23.85546875" style="477" customWidth="1"/>
    <col min="145" max="154" width="5.7109375" style="477" customWidth="1"/>
    <col min="155" max="1025" width="9.140625" style="477" customWidth="1"/>
  </cols>
  <sheetData>
    <row r="1" spans="1:256" s="479" customFormat="1" ht="11.25" x14ac:dyDescent="0.2">
      <c r="AF1" s="480"/>
      <c r="AG1" s="480"/>
      <c r="AH1" s="480"/>
      <c r="AI1" s="480"/>
      <c r="AL1" s="553" t="s">
        <v>755</v>
      </c>
      <c r="AM1" s="480"/>
      <c r="AN1" s="480"/>
      <c r="AO1" s="480"/>
      <c r="AP1" s="480"/>
      <c r="AQ1" s="480"/>
      <c r="AR1" s="480"/>
      <c r="AS1" s="480"/>
    </row>
    <row r="2" spans="1:256" s="479" customFormat="1" ht="11.25" x14ac:dyDescent="0.2">
      <c r="AF2" s="480"/>
      <c r="AG2" s="480"/>
      <c r="AH2" s="480"/>
      <c r="AI2" s="480"/>
      <c r="AL2" s="554" t="s">
        <v>302</v>
      </c>
      <c r="AM2" s="480"/>
      <c r="AN2" s="480"/>
      <c r="AO2" s="480"/>
      <c r="AP2" s="480"/>
      <c r="AQ2" s="480"/>
      <c r="AR2" s="480"/>
      <c r="AS2" s="480"/>
    </row>
    <row r="3" spans="1:256" s="479" customFormat="1" ht="11.25" x14ac:dyDescent="0.2">
      <c r="AF3" s="480"/>
      <c r="AG3" s="480"/>
      <c r="AH3" s="480"/>
      <c r="AI3" s="480"/>
      <c r="AL3" s="482" t="s">
        <v>303</v>
      </c>
      <c r="AM3" s="480"/>
      <c r="AN3" s="480"/>
      <c r="AO3" s="480"/>
      <c r="AP3" s="480"/>
      <c r="AQ3" s="480"/>
      <c r="AR3" s="480"/>
      <c r="AS3" s="480"/>
    </row>
    <row r="4" spans="1:256" x14ac:dyDescent="0.25">
      <c r="A4" s="94" t="s">
        <v>756</v>
      </c>
      <c r="B4" s="94"/>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row>
    <row r="5" spans="1:256" x14ac:dyDescent="0.25">
      <c r="A5" s="555"/>
      <c r="B5" s="555"/>
      <c r="C5" s="555"/>
      <c r="D5" s="555"/>
      <c r="E5" s="555"/>
      <c r="F5" s="555"/>
      <c r="G5" s="555"/>
      <c r="H5" s="555"/>
      <c r="I5" s="555"/>
      <c r="J5" s="555"/>
      <c r="K5" s="555"/>
      <c r="L5" s="555"/>
      <c r="M5" s="555"/>
      <c r="N5" s="555"/>
      <c r="O5" s="555"/>
      <c r="P5" s="555"/>
      <c r="Q5" s="555"/>
      <c r="R5" s="555"/>
      <c r="S5" s="555"/>
      <c r="T5" s="555"/>
      <c r="U5" s="555"/>
      <c r="V5" s="555"/>
      <c r="W5" s="555"/>
      <c r="X5" s="555"/>
      <c r="Y5" s="555"/>
      <c r="Z5" s="555"/>
      <c r="AA5" s="555"/>
      <c r="AB5" s="555"/>
      <c r="AC5" s="555"/>
      <c r="AD5" s="555"/>
      <c r="AE5" s="555"/>
      <c r="AF5" s="555"/>
      <c r="AG5" s="555"/>
      <c r="AH5" s="555"/>
      <c r="AI5" s="555"/>
      <c r="AJ5" s="555"/>
      <c r="AK5" s="555"/>
      <c r="AL5" s="555"/>
      <c r="AM5" s="555"/>
      <c r="AN5" s="555"/>
      <c r="AO5" s="555"/>
      <c r="AP5" s="555"/>
      <c r="AQ5" s="555"/>
      <c r="AR5" s="555"/>
      <c r="AS5" s="555"/>
      <c r="AT5" s="520"/>
      <c r="AU5" s="520"/>
      <c r="AV5" s="520"/>
      <c r="AW5" s="520"/>
      <c r="AX5" s="520"/>
      <c r="AY5" s="520"/>
      <c r="AZ5" s="520"/>
      <c r="BA5" s="520"/>
      <c r="BB5" s="520"/>
      <c r="BC5" s="520"/>
      <c r="BD5" s="520"/>
      <c r="BE5" s="520"/>
      <c r="BF5" s="520"/>
      <c r="BG5" s="520"/>
      <c r="BH5" s="520"/>
      <c r="BI5" s="520"/>
      <c r="BJ5" s="520"/>
      <c r="BK5" s="520"/>
      <c r="BL5" s="520"/>
      <c r="BM5" s="520"/>
      <c r="BN5" s="520"/>
      <c r="BO5" s="520"/>
      <c r="BP5" s="520"/>
      <c r="BQ5" s="520"/>
      <c r="BR5" s="520"/>
      <c r="BS5" s="520"/>
      <c r="BT5" s="520"/>
      <c r="BU5" s="520"/>
      <c r="BV5" s="520"/>
      <c r="BW5" s="520"/>
      <c r="BX5" s="520"/>
      <c r="BY5" s="520"/>
      <c r="BZ5" s="520"/>
      <c r="CA5" s="520"/>
      <c r="CB5" s="520"/>
      <c r="CC5" s="520"/>
      <c r="CD5" s="520"/>
      <c r="CE5" s="520"/>
      <c r="CF5" s="520"/>
      <c r="CG5" s="520"/>
      <c r="CH5" s="520"/>
      <c r="CI5" s="520"/>
      <c r="CJ5" s="520"/>
      <c r="CK5" s="520"/>
      <c r="CL5" s="520"/>
      <c r="CM5" s="520"/>
      <c r="CN5" s="520"/>
      <c r="CO5" s="520"/>
      <c r="CP5" s="520"/>
      <c r="CQ5" s="520"/>
      <c r="CR5" s="520"/>
      <c r="CS5" s="520"/>
      <c r="CT5" s="520"/>
      <c r="CU5" s="520"/>
      <c r="CV5" s="520"/>
      <c r="CW5" s="520"/>
      <c r="CX5" s="520"/>
      <c r="CY5" s="520"/>
      <c r="CZ5" s="520"/>
      <c r="DA5" s="520"/>
      <c r="DB5" s="520"/>
      <c r="DC5" s="520"/>
      <c r="DD5" s="520"/>
      <c r="DE5" s="520"/>
      <c r="DF5" s="520"/>
      <c r="DG5" s="520"/>
      <c r="DH5" s="520"/>
      <c r="DI5" s="520"/>
      <c r="DJ5" s="520"/>
      <c r="DK5" s="520"/>
      <c r="DL5" s="520"/>
      <c r="DM5" s="520"/>
      <c r="DN5" s="520"/>
      <c r="DO5" s="520"/>
      <c r="DP5" s="520"/>
      <c r="DQ5" s="520"/>
      <c r="DR5" s="520"/>
      <c r="DS5" s="520"/>
      <c r="DT5" s="520"/>
      <c r="DU5" s="520"/>
      <c r="DV5" s="520"/>
      <c r="DW5" s="520"/>
      <c r="DX5" s="520"/>
      <c r="DY5" s="520"/>
      <c r="DZ5" s="520"/>
      <c r="EA5" s="520"/>
      <c r="EB5" s="520"/>
      <c r="EC5" s="520"/>
      <c r="ED5" s="520"/>
      <c r="EE5" s="520"/>
      <c r="EF5" s="520"/>
      <c r="EG5" s="520"/>
      <c r="EH5" s="520"/>
      <c r="EI5" s="520"/>
      <c r="EJ5" s="520"/>
      <c r="EK5" s="520"/>
      <c r="EL5" s="520"/>
      <c r="EM5" s="520"/>
      <c r="EN5" s="520"/>
    </row>
    <row r="6" spans="1:256" s="106" customFormat="1" ht="21.75" customHeight="1" x14ac:dyDescent="0.2">
      <c r="A6" s="13" t="s">
        <v>2</v>
      </c>
      <c r="B6" s="13"/>
      <c r="C6" s="13"/>
      <c r="D6" s="13"/>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07"/>
      <c r="BE6" s="107"/>
      <c r="BF6" s="107"/>
      <c r="BG6" s="107"/>
      <c r="BH6" s="107"/>
      <c r="BI6" s="107"/>
      <c r="BJ6" s="107"/>
      <c r="BK6" s="107"/>
      <c r="BL6" s="107"/>
      <c r="BM6" s="107"/>
      <c r="BN6" s="107"/>
      <c r="BO6" s="107"/>
      <c r="BP6" s="107"/>
      <c r="BQ6" s="107"/>
      <c r="BR6" s="107"/>
      <c r="BS6" s="107"/>
      <c r="BT6" s="107"/>
      <c r="BU6" s="107"/>
      <c r="BV6" s="107"/>
      <c r="BW6" s="107"/>
      <c r="BX6" s="107"/>
      <c r="BY6" s="107"/>
      <c r="BZ6" s="107"/>
      <c r="CA6" s="107"/>
      <c r="CB6" s="107"/>
      <c r="CC6" s="107"/>
      <c r="CD6" s="107"/>
      <c r="CE6" s="107"/>
      <c r="CF6" s="107"/>
      <c r="CG6" s="107"/>
      <c r="CH6" s="107"/>
      <c r="CI6" s="107"/>
      <c r="CJ6" s="107"/>
      <c r="CK6" s="107"/>
      <c r="CL6" s="107"/>
      <c r="CM6" s="107"/>
      <c r="CN6" s="107"/>
      <c r="CO6" s="107"/>
    </row>
    <row r="7" spans="1:256" s="106" customFormat="1" ht="15.75" customHeight="1" x14ac:dyDescent="0.2">
      <c r="A7" s="12" t="s">
        <v>3</v>
      </c>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07"/>
      <c r="BE7" s="107"/>
      <c r="BF7" s="107"/>
      <c r="BG7" s="107"/>
      <c r="BH7" s="107"/>
      <c r="BI7" s="107"/>
      <c r="BJ7" s="107"/>
      <c r="BK7" s="107"/>
      <c r="BL7" s="107"/>
      <c r="BM7" s="107"/>
      <c r="BN7" s="107"/>
      <c r="BO7" s="107"/>
      <c r="BP7" s="107"/>
      <c r="BQ7" s="107"/>
      <c r="BR7" s="107"/>
      <c r="BS7" s="107"/>
      <c r="BT7" s="107"/>
      <c r="BU7" s="107"/>
      <c r="BV7" s="107"/>
      <c r="BW7" s="107"/>
      <c r="BX7" s="107"/>
      <c r="BY7" s="107"/>
      <c r="BZ7" s="107"/>
      <c r="CA7" s="107"/>
      <c r="CB7" s="107"/>
      <c r="CC7" s="107"/>
      <c r="CD7" s="107"/>
      <c r="CE7" s="107"/>
      <c r="CF7" s="107"/>
      <c r="CG7" s="107"/>
      <c r="CH7" s="107"/>
      <c r="CI7" s="107"/>
      <c r="CJ7" s="107"/>
      <c r="CK7" s="107"/>
      <c r="CL7" s="107"/>
      <c r="CM7" s="107"/>
      <c r="CN7" s="107"/>
      <c r="CO7" s="107"/>
    </row>
    <row r="8" spans="1:256" s="106" customFormat="1" ht="12" customHeight="1" x14ac:dyDescent="0.2">
      <c r="A8" s="105"/>
      <c r="C8" s="105"/>
      <c r="BD8" s="107"/>
      <c r="BE8" s="107"/>
      <c r="BF8" s="107"/>
      <c r="BG8" s="107"/>
      <c r="BH8" s="107"/>
      <c r="BI8" s="107"/>
      <c r="BJ8" s="107"/>
      <c r="BK8" s="107"/>
      <c r="BL8" s="107"/>
      <c r="BM8" s="107"/>
      <c r="BN8" s="107"/>
      <c r="BO8" s="107"/>
      <c r="BP8" s="107"/>
      <c r="BQ8" s="107"/>
      <c r="BR8" s="107"/>
      <c r="BS8" s="107"/>
      <c r="BT8" s="107"/>
      <c r="BU8" s="107"/>
      <c r="BV8" s="107"/>
      <c r="BW8" s="107"/>
      <c r="BX8" s="107"/>
      <c r="BY8" s="107"/>
      <c r="BZ8" s="107"/>
      <c r="CA8" s="107"/>
      <c r="CB8" s="107"/>
      <c r="CC8" s="107"/>
      <c r="CD8" s="107"/>
      <c r="CE8" s="107"/>
      <c r="CF8" s="107"/>
      <c r="CG8" s="107"/>
      <c r="CH8" s="107"/>
      <c r="CI8" s="107"/>
      <c r="CJ8" s="107"/>
      <c r="CK8" s="107"/>
      <c r="CL8" s="107"/>
      <c r="CM8" s="107"/>
      <c r="CN8" s="107"/>
      <c r="CO8" s="107"/>
    </row>
    <row r="9" spans="1:256" s="106" customFormat="1" ht="16.5" customHeight="1" x14ac:dyDescent="0.2">
      <c r="A9" s="11" t="s">
        <v>4</v>
      </c>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07"/>
      <c r="BE9" s="107"/>
      <c r="BF9" s="107"/>
      <c r="BG9" s="107"/>
      <c r="BH9" s="107"/>
      <c r="BI9" s="107"/>
      <c r="BJ9" s="107"/>
      <c r="BK9" s="107"/>
      <c r="BL9" s="107"/>
      <c r="BM9" s="107"/>
      <c r="BN9" s="107"/>
      <c r="BO9" s="107"/>
      <c r="BP9" s="107"/>
      <c r="BQ9" s="107"/>
      <c r="BR9" s="107"/>
      <c r="BS9" s="107"/>
      <c r="BT9" s="107"/>
      <c r="BU9" s="107"/>
      <c r="BV9" s="107"/>
      <c r="BW9" s="107"/>
      <c r="BX9" s="107"/>
      <c r="BY9" s="107"/>
      <c r="BZ9" s="107"/>
      <c r="CA9" s="107"/>
      <c r="CB9" s="107"/>
      <c r="CC9" s="107"/>
      <c r="CD9" s="107"/>
      <c r="CE9" s="107"/>
      <c r="CF9" s="107"/>
      <c r="CG9" s="107"/>
      <c r="CH9" s="107"/>
      <c r="CI9" s="107"/>
      <c r="CJ9" s="107"/>
      <c r="CK9" s="107"/>
      <c r="CL9" s="107"/>
      <c r="CM9" s="107"/>
      <c r="CN9" s="107"/>
      <c r="CO9" s="107"/>
    </row>
    <row r="10" spans="1:256" s="106" customFormat="1" ht="15" customHeight="1" x14ac:dyDescent="0.2">
      <c r="A10" s="110"/>
      <c r="B10" s="110"/>
      <c r="C10" s="110"/>
      <c r="D10" s="110"/>
      <c r="E10" s="110"/>
      <c r="F10" s="110"/>
      <c r="G10" s="110"/>
      <c r="H10" s="110"/>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1"/>
      <c r="AI10" s="111"/>
      <c r="AJ10" s="111"/>
      <c r="AK10" s="111"/>
      <c r="AL10" s="111"/>
      <c r="AM10" s="111"/>
      <c r="AN10" s="111"/>
      <c r="AO10" s="111"/>
      <c r="AP10" s="111"/>
      <c r="AQ10" s="111"/>
      <c r="AR10" s="111"/>
      <c r="AS10" s="111"/>
      <c r="AT10" s="111"/>
      <c r="AU10" s="111"/>
      <c r="AV10" s="111"/>
      <c r="AW10" s="111"/>
      <c r="AX10" s="110"/>
      <c r="AY10" s="110"/>
      <c r="AZ10" s="110"/>
      <c r="BA10" s="110"/>
      <c r="BB10" s="110"/>
      <c r="BC10" s="110"/>
      <c r="BD10" s="107"/>
      <c r="BE10" s="107"/>
      <c r="BF10" s="107"/>
      <c r="BG10" s="107"/>
      <c r="BH10" s="107"/>
      <c r="BI10" s="107"/>
      <c r="BJ10" s="107"/>
      <c r="BK10" s="107"/>
      <c r="BL10" s="107"/>
      <c r="BM10" s="107"/>
      <c r="BN10" s="107"/>
      <c r="BO10" s="107"/>
      <c r="BP10" s="107"/>
      <c r="BQ10" s="107"/>
      <c r="BR10" s="107"/>
      <c r="BS10" s="107"/>
      <c r="BT10" s="107"/>
      <c r="BU10" s="107"/>
      <c r="BV10" s="107"/>
      <c r="BW10" s="107"/>
      <c r="BX10" s="107"/>
      <c r="BY10" s="107"/>
      <c r="BZ10" s="107"/>
      <c r="CA10" s="107"/>
      <c r="CB10" s="107"/>
      <c r="CC10" s="107"/>
      <c r="CD10" s="107"/>
      <c r="CE10" s="107"/>
      <c r="CF10" s="107"/>
      <c r="CG10" s="107"/>
      <c r="CH10" s="107"/>
      <c r="CI10" s="107"/>
      <c r="CJ10" s="107"/>
      <c r="CK10" s="107"/>
      <c r="CL10" s="107"/>
      <c r="CM10" s="107"/>
      <c r="CN10" s="107"/>
      <c r="CO10" s="107"/>
    </row>
    <row r="11" spans="1:256" s="107" customFormat="1" ht="15.75" customHeight="1" x14ac:dyDescent="0.3">
      <c r="A11" s="10" t="s">
        <v>5</v>
      </c>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12"/>
      <c r="BE11" s="112"/>
      <c r="BF11" s="112"/>
      <c r="BG11" s="112"/>
      <c r="BH11" s="112"/>
      <c r="BI11" s="112"/>
      <c r="BJ11" s="112"/>
      <c r="BK11" s="112"/>
      <c r="BL11" s="112"/>
      <c r="BM11" s="112"/>
      <c r="BN11" s="112"/>
      <c r="BO11" s="112"/>
      <c r="BP11" s="112"/>
    </row>
    <row r="12" spans="1:256" s="107" customFormat="1" ht="15.75" customHeight="1" x14ac:dyDescent="0.2">
      <c r="A12" s="9" t="s">
        <v>6</v>
      </c>
      <c r="B12" s="9"/>
      <c r="C12" s="9"/>
      <c r="D12" s="9"/>
      <c r="E12" s="9"/>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113"/>
      <c r="BE12" s="113"/>
      <c r="BF12" s="113"/>
      <c r="BG12" s="113"/>
      <c r="BH12" s="113"/>
      <c r="BI12" s="113"/>
      <c r="BJ12" s="113"/>
      <c r="BK12" s="113"/>
      <c r="BL12" s="113"/>
      <c r="BM12" s="113"/>
      <c r="BN12" s="113"/>
      <c r="BO12" s="113"/>
      <c r="BP12" s="113"/>
    </row>
    <row r="13" spans="1:256" s="541" customFormat="1" x14ac:dyDescent="0.25">
      <c r="EN13" s="477"/>
      <c r="EO13" s="477"/>
      <c r="EP13" s="477"/>
      <c r="EQ13" s="477"/>
      <c r="ER13" s="477"/>
      <c r="ES13" s="477"/>
      <c r="ET13" s="477"/>
      <c r="EU13" s="477"/>
      <c r="EV13" s="477"/>
      <c r="EW13" s="477"/>
      <c r="EX13" s="477"/>
      <c r="EY13" s="477"/>
      <c r="EZ13" s="477"/>
      <c r="FA13" s="477"/>
      <c r="FB13" s="477"/>
      <c r="FC13" s="477"/>
      <c r="FD13" s="477"/>
      <c r="FE13" s="477"/>
      <c r="FF13" s="477"/>
      <c r="FG13" s="477"/>
      <c r="FH13" s="477"/>
      <c r="FI13" s="477"/>
      <c r="FJ13" s="477"/>
      <c r="FK13" s="477"/>
      <c r="FL13" s="477"/>
      <c r="FM13" s="477"/>
      <c r="FN13" s="477"/>
      <c r="FO13" s="477"/>
      <c r="FP13" s="477"/>
      <c r="FQ13" s="477"/>
      <c r="FR13" s="477"/>
      <c r="FS13" s="477"/>
      <c r="FT13" s="477"/>
      <c r="FU13" s="477"/>
      <c r="FV13" s="477"/>
      <c r="FW13" s="477"/>
      <c r="FX13" s="477"/>
      <c r="FY13" s="477"/>
      <c r="FZ13" s="477"/>
      <c r="GA13" s="477"/>
      <c r="GB13" s="477"/>
      <c r="GC13" s="477"/>
      <c r="GD13" s="477"/>
      <c r="GE13" s="477"/>
      <c r="GF13" s="477"/>
      <c r="GG13" s="477"/>
      <c r="GH13" s="477"/>
      <c r="GI13" s="477"/>
      <c r="GJ13" s="477"/>
      <c r="GK13" s="477"/>
      <c r="GL13" s="477"/>
      <c r="GM13" s="477"/>
      <c r="GN13" s="477"/>
      <c r="GO13" s="477"/>
      <c r="GP13" s="477"/>
      <c r="GQ13" s="477"/>
      <c r="GR13" s="477"/>
      <c r="GS13" s="477"/>
      <c r="GT13" s="477"/>
      <c r="GU13" s="477"/>
      <c r="GV13" s="477"/>
      <c r="GW13" s="477"/>
      <c r="GX13" s="477"/>
      <c r="GY13" s="477"/>
      <c r="GZ13" s="477"/>
      <c r="HA13" s="477"/>
      <c r="HB13" s="477"/>
      <c r="HC13" s="477"/>
      <c r="HD13" s="477"/>
      <c r="HE13" s="477"/>
      <c r="HF13" s="477"/>
      <c r="HG13" s="477"/>
      <c r="HH13" s="477"/>
      <c r="HI13" s="477"/>
      <c r="HJ13" s="477"/>
      <c r="HK13" s="477"/>
      <c r="HL13" s="477"/>
      <c r="HM13" s="477"/>
      <c r="HN13" s="477"/>
      <c r="HO13" s="477"/>
      <c r="HP13" s="477"/>
      <c r="HQ13" s="477"/>
      <c r="HR13" s="477"/>
      <c r="HS13" s="477"/>
      <c r="HT13" s="477"/>
      <c r="HU13" s="477"/>
      <c r="HV13" s="477"/>
      <c r="HW13" s="477"/>
      <c r="HX13" s="477"/>
      <c r="HY13" s="477"/>
      <c r="HZ13" s="477"/>
      <c r="IA13" s="477"/>
      <c r="IB13" s="477"/>
      <c r="IC13" s="477"/>
      <c r="ID13" s="477"/>
      <c r="IE13" s="477"/>
      <c r="IF13" s="477"/>
      <c r="IG13" s="477"/>
      <c r="IH13" s="477"/>
      <c r="II13" s="477"/>
      <c r="IJ13" s="477"/>
      <c r="IK13" s="477"/>
      <c r="IL13" s="477"/>
      <c r="IM13" s="477"/>
      <c r="IN13" s="477"/>
      <c r="IO13" s="477"/>
      <c r="IP13" s="543"/>
      <c r="IQ13" s="543"/>
      <c r="IR13" s="543"/>
      <c r="IS13" s="543"/>
      <c r="IT13" s="543"/>
      <c r="IU13" s="543"/>
      <c r="IV13" s="543"/>
    </row>
    <row r="14" spans="1:256" ht="24.75" customHeight="1" x14ac:dyDescent="0.25">
      <c r="A14" s="8" t="s">
        <v>7</v>
      </c>
      <c r="B14" s="8" t="s">
        <v>8</v>
      </c>
      <c r="C14" s="8" t="s">
        <v>9</v>
      </c>
      <c r="D14" s="102" t="s">
        <v>757</v>
      </c>
      <c r="E14" s="102"/>
      <c r="F14" s="102"/>
      <c r="G14" s="102"/>
      <c r="H14" s="102"/>
      <c r="I14" s="102"/>
      <c r="J14" s="102"/>
      <c r="K14" s="102"/>
      <c r="L14" s="102"/>
      <c r="M14" s="102"/>
      <c r="N14" s="102"/>
      <c r="O14" s="102"/>
      <c r="P14" s="102"/>
      <c r="Q14" s="102"/>
      <c r="R14" s="1" t="s">
        <v>758</v>
      </c>
      <c r="S14" s="1"/>
      <c r="T14" s="1"/>
      <c r="U14" s="1"/>
      <c r="V14" s="1"/>
      <c r="W14" s="1"/>
      <c r="X14" s="1"/>
      <c r="Y14" s="1"/>
      <c r="Z14" s="1"/>
      <c r="AA14" s="1"/>
      <c r="AB14" s="1"/>
      <c r="AC14" s="1"/>
      <c r="AD14" s="1"/>
      <c r="AE14" s="1"/>
      <c r="AF14" s="556"/>
      <c r="AG14" s="556"/>
      <c r="AH14" s="556"/>
      <c r="AI14" s="556"/>
      <c r="AJ14" s="556"/>
      <c r="AK14" s="556"/>
      <c r="AL14" s="556"/>
      <c r="AM14" s="76" t="s">
        <v>759</v>
      </c>
      <c r="AN14" s="76"/>
      <c r="AO14" s="76"/>
      <c r="AP14" s="76"/>
      <c r="AQ14" s="76"/>
      <c r="AR14" s="76"/>
      <c r="AS14" s="76"/>
      <c r="AT14" s="76"/>
      <c r="AU14" s="76"/>
      <c r="AV14" s="76"/>
      <c r="AW14" s="76"/>
      <c r="AX14" s="76"/>
      <c r="AY14" s="76"/>
      <c r="AZ14" s="76"/>
      <c r="BA14" s="76"/>
      <c r="BB14" s="76"/>
      <c r="BC14" s="76"/>
      <c r="BD14" s="76"/>
      <c r="BE14" s="76"/>
      <c r="BF14" s="76"/>
      <c r="BG14" s="76"/>
      <c r="BH14" s="76"/>
      <c r="BI14" s="76"/>
      <c r="BJ14" s="76"/>
      <c r="BK14" s="76"/>
      <c r="BL14" s="76"/>
      <c r="BM14" s="76"/>
      <c r="BN14" s="76"/>
      <c r="BO14" s="76"/>
      <c r="BP14" s="76"/>
      <c r="BQ14" s="76"/>
      <c r="BR14" s="76"/>
      <c r="BS14" s="76"/>
      <c r="BT14" s="76"/>
      <c r="BU14" s="76"/>
      <c r="BV14" s="76"/>
      <c r="BW14" s="76"/>
      <c r="BX14" s="76"/>
      <c r="BY14" s="76"/>
      <c r="BZ14" s="76"/>
      <c r="CA14" s="76"/>
      <c r="CB14" s="76"/>
      <c r="CC14" s="76"/>
      <c r="CD14" s="76"/>
      <c r="CE14" s="76"/>
      <c r="CF14" s="76"/>
      <c r="CG14" s="76"/>
      <c r="CH14" s="76"/>
      <c r="CI14" s="76"/>
      <c r="CJ14" s="76"/>
      <c r="CK14" s="76"/>
      <c r="CL14" s="76"/>
      <c r="CM14" s="76"/>
      <c r="CN14" s="76"/>
      <c r="CO14" s="76"/>
      <c r="CP14" s="76"/>
      <c r="CQ14" s="76"/>
      <c r="CR14" s="76"/>
      <c r="CS14" s="76"/>
      <c r="CT14" s="76"/>
      <c r="CU14" s="76"/>
      <c r="CV14" s="76"/>
      <c r="CW14" s="76"/>
      <c r="CX14" s="76"/>
      <c r="CY14" s="76"/>
      <c r="CZ14" s="76"/>
      <c r="DA14" s="76"/>
      <c r="DB14" s="76"/>
      <c r="DC14" s="76"/>
      <c r="DD14" s="76"/>
      <c r="DE14" s="76"/>
      <c r="DF14" s="76"/>
      <c r="DG14" s="76"/>
      <c r="DH14" s="76"/>
      <c r="DI14" s="76"/>
      <c r="DJ14" s="76"/>
      <c r="DK14" s="76"/>
      <c r="DL14" s="76"/>
      <c r="DM14" s="76"/>
      <c r="DN14" s="76"/>
      <c r="DO14" s="76"/>
      <c r="DP14" s="76"/>
      <c r="DQ14" s="76"/>
      <c r="DR14" s="76"/>
      <c r="DS14" s="76"/>
      <c r="DT14" s="76"/>
      <c r="DU14" s="76"/>
      <c r="DV14" s="76"/>
      <c r="DW14" s="76"/>
      <c r="DX14" s="76"/>
      <c r="DY14" s="76"/>
      <c r="DZ14" s="76"/>
      <c r="EA14" s="76"/>
      <c r="EB14" s="76"/>
      <c r="EC14" s="76"/>
      <c r="ED14" s="76"/>
      <c r="EE14" s="76"/>
      <c r="EF14" s="76"/>
      <c r="EG14" s="76"/>
      <c r="EH14" s="76"/>
      <c r="EI14" s="76"/>
      <c r="EJ14" s="76"/>
      <c r="EK14" s="76"/>
      <c r="EL14" s="76"/>
      <c r="EM14" s="76"/>
      <c r="EN14" s="1" t="s">
        <v>317</v>
      </c>
    </row>
    <row r="15" spans="1:256" ht="29.25" customHeight="1" x14ac:dyDescent="0.25">
      <c r="A15" s="8"/>
      <c r="B15" s="8"/>
      <c r="C15" s="8"/>
      <c r="D15" s="102"/>
      <c r="E15" s="102"/>
      <c r="F15" s="102"/>
      <c r="G15" s="102"/>
      <c r="H15" s="102"/>
      <c r="I15" s="102"/>
      <c r="J15" s="102"/>
      <c r="K15" s="102"/>
      <c r="L15" s="102"/>
      <c r="M15" s="102"/>
      <c r="N15" s="102"/>
      <c r="O15" s="102"/>
      <c r="P15" s="102"/>
      <c r="Q15" s="102"/>
      <c r="R15" s="1"/>
      <c r="S15" s="1"/>
      <c r="T15" s="1"/>
      <c r="U15" s="1"/>
      <c r="V15" s="1"/>
      <c r="W15" s="1"/>
      <c r="X15" s="1"/>
      <c r="Y15" s="1"/>
      <c r="Z15" s="1"/>
      <c r="AA15" s="1"/>
      <c r="AB15" s="1"/>
      <c r="AC15" s="1"/>
      <c r="AD15" s="1"/>
      <c r="AE15" s="1"/>
      <c r="AF15" s="80" t="s">
        <v>447</v>
      </c>
      <c r="AG15" s="80"/>
      <c r="AH15" s="80"/>
      <c r="AI15" s="80"/>
      <c r="AJ15" s="80"/>
      <c r="AK15" s="80"/>
      <c r="AL15" s="80"/>
      <c r="AM15" s="80"/>
      <c r="AN15" s="80"/>
      <c r="AO15" s="80"/>
      <c r="AP15" s="80"/>
      <c r="AQ15" s="80"/>
      <c r="AR15" s="80"/>
      <c r="AS15" s="80"/>
      <c r="AT15" s="80" t="s">
        <v>448</v>
      </c>
      <c r="AU15" s="80"/>
      <c r="AV15" s="80"/>
      <c r="AW15" s="80"/>
      <c r="AX15" s="80"/>
      <c r="AY15" s="80"/>
      <c r="AZ15" s="80"/>
      <c r="BA15" s="80"/>
      <c r="BB15" s="80"/>
      <c r="BC15" s="80"/>
      <c r="BD15" s="80"/>
      <c r="BE15" s="80"/>
      <c r="BF15" s="80"/>
      <c r="BG15" s="80"/>
      <c r="BH15" s="80" t="s">
        <v>449</v>
      </c>
      <c r="BI15" s="80"/>
      <c r="BJ15" s="80"/>
      <c r="BK15" s="80"/>
      <c r="BL15" s="80"/>
      <c r="BM15" s="80"/>
      <c r="BN15" s="80"/>
      <c r="BO15" s="80"/>
      <c r="BP15" s="80"/>
      <c r="BQ15" s="80"/>
      <c r="BR15" s="80"/>
      <c r="BS15" s="80"/>
      <c r="BT15" s="80"/>
      <c r="BU15" s="80"/>
      <c r="BV15" s="80" t="s">
        <v>450</v>
      </c>
      <c r="BW15" s="80"/>
      <c r="BX15" s="80"/>
      <c r="BY15" s="80"/>
      <c r="BZ15" s="80"/>
      <c r="CA15" s="80"/>
      <c r="CB15" s="80"/>
      <c r="CC15" s="80"/>
      <c r="CD15" s="80"/>
      <c r="CE15" s="80"/>
      <c r="CF15" s="80"/>
      <c r="CG15" s="80"/>
      <c r="CH15" s="80"/>
      <c r="CI15" s="80"/>
      <c r="CJ15" s="80" t="s">
        <v>451</v>
      </c>
      <c r="CK15" s="80"/>
      <c r="CL15" s="80"/>
      <c r="CM15" s="80"/>
      <c r="CN15" s="80"/>
      <c r="CO15" s="80"/>
      <c r="CP15" s="80"/>
      <c r="CQ15" s="80"/>
      <c r="CR15" s="80"/>
      <c r="CS15" s="80"/>
      <c r="CT15" s="80"/>
      <c r="CU15" s="80"/>
      <c r="CV15" s="80"/>
      <c r="CW15" s="80"/>
      <c r="CX15" s="80" t="s">
        <v>452</v>
      </c>
      <c r="CY15" s="80"/>
      <c r="CZ15" s="80"/>
      <c r="DA15" s="80"/>
      <c r="DB15" s="80"/>
      <c r="DC15" s="80"/>
      <c r="DD15" s="80"/>
      <c r="DE15" s="80"/>
      <c r="DF15" s="80"/>
      <c r="DG15" s="80"/>
      <c r="DH15" s="80"/>
      <c r="DI15" s="80"/>
      <c r="DJ15" s="80"/>
      <c r="DK15" s="80"/>
      <c r="DL15" s="80" t="s">
        <v>453</v>
      </c>
      <c r="DM15" s="80"/>
      <c r="DN15" s="80"/>
      <c r="DO15" s="80"/>
      <c r="DP15" s="80"/>
      <c r="DQ15" s="80"/>
      <c r="DR15" s="80"/>
      <c r="DS15" s="80"/>
      <c r="DT15" s="80"/>
      <c r="DU15" s="80"/>
      <c r="DV15" s="80"/>
      <c r="DW15" s="80"/>
      <c r="DX15" s="80"/>
      <c r="DY15" s="80"/>
      <c r="DZ15" s="101" t="s">
        <v>760</v>
      </c>
      <c r="EA15" s="101"/>
      <c r="EB15" s="101"/>
      <c r="EC15" s="101"/>
      <c r="ED15" s="101"/>
      <c r="EE15" s="101"/>
      <c r="EF15" s="101"/>
      <c r="EG15" s="101"/>
      <c r="EH15" s="101"/>
      <c r="EI15" s="101"/>
      <c r="EJ15" s="101"/>
      <c r="EK15" s="101"/>
      <c r="EL15" s="101"/>
      <c r="EM15" s="101"/>
      <c r="EN15" s="1"/>
    </row>
    <row r="16" spans="1:256" ht="45" customHeight="1" x14ac:dyDescent="0.25">
      <c r="A16" s="8"/>
      <c r="B16" s="8"/>
      <c r="C16" s="8"/>
      <c r="D16" s="80" t="s">
        <v>41</v>
      </c>
      <c r="E16" s="80"/>
      <c r="F16" s="80"/>
      <c r="G16" s="80"/>
      <c r="H16" s="80"/>
      <c r="I16" s="80"/>
      <c r="J16" s="80"/>
      <c r="K16" s="8" t="s">
        <v>761</v>
      </c>
      <c r="L16" s="8"/>
      <c r="M16" s="8"/>
      <c r="N16" s="8"/>
      <c r="O16" s="8"/>
      <c r="P16" s="8"/>
      <c r="Q16" s="8"/>
      <c r="R16" s="80" t="s">
        <v>762</v>
      </c>
      <c r="S16" s="80"/>
      <c r="T16" s="80"/>
      <c r="U16" s="80"/>
      <c r="V16" s="80"/>
      <c r="W16" s="80"/>
      <c r="X16" s="80"/>
      <c r="Y16" s="8" t="s">
        <v>761</v>
      </c>
      <c r="Z16" s="8"/>
      <c r="AA16" s="8"/>
      <c r="AB16" s="8"/>
      <c r="AC16" s="8"/>
      <c r="AD16" s="8"/>
      <c r="AE16" s="8"/>
      <c r="AF16" s="8" t="s">
        <v>41</v>
      </c>
      <c r="AG16" s="8"/>
      <c r="AH16" s="8"/>
      <c r="AI16" s="8"/>
      <c r="AJ16" s="8"/>
      <c r="AK16" s="8"/>
      <c r="AL16" s="8"/>
      <c r="AM16" s="8" t="s">
        <v>42</v>
      </c>
      <c r="AN16" s="8"/>
      <c r="AO16" s="8"/>
      <c r="AP16" s="8"/>
      <c r="AQ16" s="8"/>
      <c r="AR16" s="8"/>
      <c r="AS16" s="8"/>
      <c r="AT16" s="8" t="s">
        <v>41</v>
      </c>
      <c r="AU16" s="8"/>
      <c r="AV16" s="8"/>
      <c r="AW16" s="8"/>
      <c r="AX16" s="8"/>
      <c r="AY16" s="8"/>
      <c r="AZ16" s="8"/>
      <c r="BA16" s="8" t="s">
        <v>42</v>
      </c>
      <c r="BB16" s="8"/>
      <c r="BC16" s="8"/>
      <c r="BD16" s="8"/>
      <c r="BE16" s="8"/>
      <c r="BF16" s="8"/>
      <c r="BG16" s="8"/>
      <c r="BH16" s="8" t="s">
        <v>41</v>
      </c>
      <c r="BI16" s="8"/>
      <c r="BJ16" s="8"/>
      <c r="BK16" s="8"/>
      <c r="BL16" s="8"/>
      <c r="BM16" s="8"/>
      <c r="BN16" s="8"/>
      <c r="BO16" s="8" t="s">
        <v>42</v>
      </c>
      <c r="BP16" s="8"/>
      <c r="BQ16" s="8"/>
      <c r="BR16" s="8"/>
      <c r="BS16" s="8"/>
      <c r="BT16" s="8"/>
      <c r="BU16" s="8"/>
      <c r="BV16" s="8" t="s">
        <v>41</v>
      </c>
      <c r="BW16" s="8"/>
      <c r="BX16" s="8"/>
      <c r="BY16" s="8"/>
      <c r="BZ16" s="8"/>
      <c r="CA16" s="8"/>
      <c r="CB16" s="8"/>
      <c r="CC16" s="8" t="s">
        <v>42</v>
      </c>
      <c r="CD16" s="8"/>
      <c r="CE16" s="8"/>
      <c r="CF16" s="8"/>
      <c r="CG16" s="8"/>
      <c r="CH16" s="8"/>
      <c r="CI16" s="8"/>
      <c r="CJ16" s="8" t="s">
        <v>41</v>
      </c>
      <c r="CK16" s="8"/>
      <c r="CL16" s="8"/>
      <c r="CM16" s="8"/>
      <c r="CN16" s="8"/>
      <c r="CO16" s="8"/>
      <c r="CP16" s="8"/>
      <c r="CQ16" s="8" t="s">
        <v>42</v>
      </c>
      <c r="CR16" s="8"/>
      <c r="CS16" s="8"/>
      <c r="CT16" s="8"/>
      <c r="CU16" s="8"/>
      <c r="CV16" s="8"/>
      <c r="CW16" s="8"/>
      <c r="CX16" s="8" t="s">
        <v>41</v>
      </c>
      <c r="CY16" s="8"/>
      <c r="CZ16" s="8"/>
      <c r="DA16" s="8"/>
      <c r="DB16" s="8"/>
      <c r="DC16" s="8"/>
      <c r="DD16" s="8"/>
      <c r="DE16" s="8" t="s">
        <v>42</v>
      </c>
      <c r="DF16" s="8"/>
      <c r="DG16" s="8"/>
      <c r="DH16" s="8"/>
      <c r="DI16" s="8"/>
      <c r="DJ16" s="8"/>
      <c r="DK16" s="8"/>
      <c r="DL16" s="8" t="s">
        <v>41</v>
      </c>
      <c r="DM16" s="8"/>
      <c r="DN16" s="8"/>
      <c r="DO16" s="8"/>
      <c r="DP16" s="8"/>
      <c r="DQ16" s="8"/>
      <c r="DR16" s="8"/>
      <c r="DS16" s="8" t="s">
        <v>42</v>
      </c>
      <c r="DT16" s="8"/>
      <c r="DU16" s="8"/>
      <c r="DV16" s="8"/>
      <c r="DW16" s="8"/>
      <c r="DX16" s="8"/>
      <c r="DY16" s="8"/>
      <c r="DZ16" s="8" t="s">
        <v>41</v>
      </c>
      <c r="EA16" s="8"/>
      <c r="EB16" s="8"/>
      <c r="EC16" s="8"/>
      <c r="ED16" s="8"/>
      <c r="EE16" s="8"/>
      <c r="EF16" s="8"/>
      <c r="EG16" s="8" t="s">
        <v>42</v>
      </c>
      <c r="EH16" s="8"/>
      <c r="EI16" s="8"/>
      <c r="EJ16" s="8"/>
      <c r="EK16" s="8"/>
      <c r="EL16" s="8"/>
      <c r="EM16" s="8"/>
      <c r="EN16" s="1"/>
    </row>
    <row r="17" spans="1:144" ht="60.75" customHeight="1" x14ac:dyDescent="0.25">
      <c r="A17" s="8"/>
      <c r="B17" s="8"/>
      <c r="C17" s="8"/>
      <c r="D17" s="257" t="s">
        <v>488</v>
      </c>
      <c r="E17" s="257" t="s">
        <v>489</v>
      </c>
      <c r="F17" s="257" t="s">
        <v>763</v>
      </c>
      <c r="G17" s="257" t="s">
        <v>764</v>
      </c>
      <c r="H17" s="257" t="s">
        <v>765</v>
      </c>
      <c r="I17" s="257" t="s">
        <v>491</v>
      </c>
      <c r="J17" s="528" t="s">
        <v>492</v>
      </c>
      <c r="K17" s="257" t="s">
        <v>488</v>
      </c>
      <c r="L17" s="257" t="s">
        <v>489</v>
      </c>
      <c r="M17" s="257" t="s">
        <v>763</v>
      </c>
      <c r="N17" s="257" t="s">
        <v>764</v>
      </c>
      <c r="O17" s="257" t="s">
        <v>765</v>
      </c>
      <c r="P17" s="257" t="s">
        <v>491</v>
      </c>
      <c r="Q17" s="528" t="s">
        <v>492</v>
      </c>
      <c r="R17" s="257" t="s">
        <v>488</v>
      </c>
      <c r="S17" s="257" t="s">
        <v>489</v>
      </c>
      <c r="T17" s="257" t="s">
        <v>763</v>
      </c>
      <c r="U17" s="257" t="s">
        <v>764</v>
      </c>
      <c r="V17" s="257" t="s">
        <v>765</v>
      </c>
      <c r="W17" s="257" t="s">
        <v>491</v>
      </c>
      <c r="X17" s="528" t="s">
        <v>492</v>
      </c>
      <c r="Y17" s="257" t="s">
        <v>488</v>
      </c>
      <c r="Z17" s="257" t="s">
        <v>489</v>
      </c>
      <c r="AA17" s="257" t="s">
        <v>763</v>
      </c>
      <c r="AB17" s="257" t="s">
        <v>764</v>
      </c>
      <c r="AC17" s="257" t="s">
        <v>765</v>
      </c>
      <c r="AD17" s="257" t="s">
        <v>491</v>
      </c>
      <c r="AE17" s="528" t="s">
        <v>492</v>
      </c>
      <c r="AF17" s="257" t="s">
        <v>488</v>
      </c>
      <c r="AG17" s="257" t="s">
        <v>489</v>
      </c>
      <c r="AH17" s="257" t="s">
        <v>763</v>
      </c>
      <c r="AI17" s="257" t="s">
        <v>764</v>
      </c>
      <c r="AJ17" s="257" t="s">
        <v>765</v>
      </c>
      <c r="AK17" s="257" t="s">
        <v>491</v>
      </c>
      <c r="AL17" s="528" t="s">
        <v>492</v>
      </c>
      <c r="AM17" s="257" t="s">
        <v>488</v>
      </c>
      <c r="AN17" s="257" t="s">
        <v>489</v>
      </c>
      <c r="AO17" s="257" t="s">
        <v>763</v>
      </c>
      <c r="AP17" s="257" t="s">
        <v>764</v>
      </c>
      <c r="AQ17" s="257" t="s">
        <v>765</v>
      </c>
      <c r="AR17" s="257" t="s">
        <v>491</v>
      </c>
      <c r="AS17" s="528" t="s">
        <v>492</v>
      </c>
      <c r="AT17" s="257" t="s">
        <v>488</v>
      </c>
      <c r="AU17" s="257" t="s">
        <v>489</v>
      </c>
      <c r="AV17" s="257" t="s">
        <v>763</v>
      </c>
      <c r="AW17" s="257" t="s">
        <v>764</v>
      </c>
      <c r="AX17" s="257" t="s">
        <v>765</v>
      </c>
      <c r="AY17" s="257" t="s">
        <v>491</v>
      </c>
      <c r="AZ17" s="528" t="s">
        <v>492</v>
      </c>
      <c r="BA17" s="257" t="s">
        <v>488</v>
      </c>
      <c r="BB17" s="257" t="s">
        <v>489</v>
      </c>
      <c r="BC17" s="257" t="s">
        <v>763</v>
      </c>
      <c r="BD17" s="257" t="s">
        <v>764</v>
      </c>
      <c r="BE17" s="257" t="s">
        <v>765</v>
      </c>
      <c r="BF17" s="257" t="s">
        <v>491</v>
      </c>
      <c r="BG17" s="528" t="s">
        <v>492</v>
      </c>
      <c r="BH17" s="257" t="s">
        <v>488</v>
      </c>
      <c r="BI17" s="257" t="s">
        <v>489</v>
      </c>
      <c r="BJ17" s="257" t="s">
        <v>763</v>
      </c>
      <c r="BK17" s="257" t="s">
        <v>764</v>
      </c>
      <c r="BL17" s="257" t="s">
        <v>765</v>
      </c>
      <c r="BM17" s="257" t="s">
        <v>491</v>
      </c>
      <c r="BN17" s="528" t="s">
        <v>492</v>
      </c>
      <c r="BO17" s="257" t="s">
        <v>488</v>
      </c>
      <c r="BP17" s="257" t="s">
        <v>489</v>
      </c>
      <c r="BQ17" s="257" t="s">
        <v>763</v>
      </c>
      <c r="BR17" s="257" t="s">
        <v>764</v>
      </c>
      <c r="BS17" s="257" t="s">
        <v>765</v>
      </c>
      <c r="BT17" s="257" t="s">
        <v>491</v>
      </c>
      <c r="BU17" s="528" t="s">
        <v>492</v>
      </c>
      <c r="BV17" s="257" t="s">
        <v>488</v>
      </c>
      <c r="BW17" s="257" t="s">
        <v>489</v>
      </c>
      <c r="BX17" s="257" t="s">
        <v>763</v>
      </c>
      <c r="BY17" s="257" t="s">
        <v>764</v>
      </c>
      <c r="BZ17" s="257" t="s">
        <v>765</v>
      </c>
      <c r="CA17" s="257" t="s">
        <v>491</v>
      </c>
      <c r="CB17" s="528" t="s">
        <v>492</v>
      </c>
      <c r="CC17" s="257" t="s">
        <v>488</v>
      </c>
      <c r="CD17" s="257" t="s">
        <v>489</v>
      </c>
      <c r="CE17" s="257" t="s">
        <v>763</v>
      </c>
      <c r="CF17" s="257" t="s">
        <v>764</v>
      </c>
      <c r="CG17" s="257" t="s">
        <v>765</v>
      </c>
      <c r="CH17" s="257" t="s">
        <v>491</v>
      </c>
      <c r="CI17" s="528" t="s">
        <v>492</v>
      </c>
      <c r="CJ17" s="257" t="s">
        <v>488</v>
      </c>
      <c r="CK17" s="257" t="s">
        <v>489</v>
      </c>
      <c r="CL17" s="257" t="s">
        <v>763</v>
      </c>
      <c r="CM17" s="257" t="s">
        <v>764</v>
      </c>
      <c r="CN17" s="257" t="s">
        <v>765</v>
      </c>
      <c r="CO17" s="257" t="s">
        <v>491</v>
      </c>
      <c r="CP17" s="528" t="s">
        <v>492</v>
      </c>
      <c r="CQ17" s="257" t="s">
        <v>488</v>
      </c>
      <c r="CR17" s="257" t="s">
        <v>489</v>
      </c>
      <c r="CS17" s="257" t="s">
        <v>763</v>
      </c>
      <c r="CT17" s="257" t="s">
        <v>764</v>
      </c>
      <c r="CU17" s="257" t="s">
        <v>765</v>
      </c>
      <c r="CV17" s="257" t="s">
        <v>491</v>
      </c>
      <c r="CW17" s="528" t="s">
        <v>492</v>
      </c>
      <c r="CX17" s="257" t="s">
        <v>488</v>
      </c>
      <c r="CY17" s="257" t="s">
        <v>489</v>
      </c>
      <c r="CZ17" s="257" t="s">
        <v>763</v>
      </c>
      <c r="DA17" s="257" t="s">
        <v>764</v>
      </c>
      <c r="DB17" s="257" t="s">
        <v>765</v>
      </c>
      <c r="DC17" s="257" t="s">
        <v>491</v>
      </c>
      <c r="DD17" s="528" t="s">
        <v>492</v>
      </c>
      <c r="DE17" s="257" t="s">
        <v>488</v>
      </c>
      <c r="DF17" s="257" t="s">
        <v>489</v>
      </c>
      <c r="DG17" s="257" t="s">
        <v>763</v>
      </c>
      <c r="DH17" s="257" t="s">
        <v>764</v>
      </c>
      <c r="DI17" s="257" t="s">
        <v>765</v>
      </c>
      <c r="DJ17" s="257" t="s">
        <v>491</v>
      </c>
      <c r="DK17" s="528" t="s">
        <v>492</v>
      </c>
      <c r="DL17" s="257" t="s">
        <v>488</v>
      </c>
      <c r="DM17" s="257" t="s">
        <v>489</v>
      </c>
      <c r="DN17" s="257" t="s">
        <v>763</v>
      </c>
      <c r="DO17" s="257" t="s">
        <v>764</v>
      </c>
      <c r="DP17" s="257" t="s">
        <v>765</v>
      </c>
      <c r="DQ17" s="257" t="s">
        <v>491</v>
      </c>
      <c r="DR17" s="528" t="s">
        <v>492</v>
      </c>
      <c r="DS17" s="257" t="s">
        <v>488</v>
      </c>
      <c r="DT17" s="257" t="s">
        <v>489</v>
      </c>
      <c r="DU17" s="257" t="s">
        <v>763</v>
      </c>
      <c r="DV17" s="257" t="s">
        <v>764</v>
      </c>
      <c r="DW17" s="257" t="s">
        <v>765</v>
      </c>
      <c r="DX17" s="257" t="s">
        <v>491</v>
      </c>
      <c r="DY17" s="528" t="s">
        <v>492</v>
      </c>
      <c r="DZ17" s="257" t="s">
        <v>488</v>
      </c>
      <c r="EA17" s="257" t="s">
        <v>489</v>
      </c>
      <c r="EB17" s="257" t="s">
        <v>763</v>
      </c>
      <c r="EC17" s="257" t="s">
        <v>764</v>
      </c>
      <c r="ED17" s="257" t="s">
        <v>765</v>
      </c>
      <c r="EE17" s="257" t="s">
        <v>491</v>
      </c>
      <c r="EF17" s="528" t="s">
        <v>492</v>
      </c>
      <c r="EG17" s="257" t="s">
        <v>488</v>
      </c>
      <c r="EH17" s="257" t="s">
        <v>489</v>
      </c>
      <c r="EI17" s="257" t="s">
        <v>763</v>
      </c>
      <c r="EJ17" s="257" t="s">
        <v>764</v>
      </c>
      <c r="EK17" s="257" t="s">
        <v>765</v>
      </c>
      <c r="EL17" s="257" t="s">
        <v>491</v>
      </c>
      <c r="EM17" s="528" t="s">
        <v>492</v>
      </c>
      <c r="EN17" s="1"/>
    </row>
    <row r="18" spans="1:144" x14ac:dyDescent="0.25">
      <c r="A18" s="527">
        <v>1</v>
      </c>
      <c r="B18" s="527">
        <v>2</v>
      </c>
      <c r="C18" s="527">
        <v>3</v>
      </c>
      <c r="D18" s="544" t="s">
        <v>628</v>
      </c>
      <c r="E18" s="544" t="s">
        <v>629</v>
      </c>
      <c r="F18" s="544" t="s">
        <v>630</v>
      </c>
      <c r="G18" s="544" t="s">
        <v>631</v>
      </c>
      <c r="H18" s="544" t="s">
        <v>632</v>
      </c>
      <c r="I18" s="544" t="s">
        <v>633</v>
      </c>
      <c r="J18" s="544" t="s">
        <v>634</v>
      </c>
      <c r="K18" s="544" t="s">
        <v>635</v>
      </c>
      <c r="L18" s="544" t="s">
        <v>636</v>
      </c>
      <c r="M18" s="544" t="s">
        <v>637</v>
      </c>
      <c r="N18" s="544" t="s">
        <v>638</v>
      </c>
      <c r="O18" s="544" t="s">
        <v>639</v>
      </c>
      <c r="P18" s="544" t="s">
        <v>640</v>
      </c>
      <c r="Q18" s="544" t="s">
        <v>641</v>
      </c>
      <c r="R18" s="544" t="s">
        <v>668</v>
      </c>
      <c r="S18" s="544" t="s">
        <v>669</v>
      </c>
      <c r="T18" s="544" t="s">
        <v>670</v>
      </c>
      <c r="U18" s="544" t="s">
        <v>671</v>
      </c>
      <c r="V18" s="544" t="s">
        <v>672</v>
      </c>
      <c r="W18" s="544" t="s">
        <v>673</v>
      </c>
      <c r="X18" s="544" t="s">
        <v>766</v>
      </c>
      <c r="Y18" s="544" t="s">
        <v>674</v>
      </c>
      <c r="Z18" s="544" t="s">
        <v>675</v>
      </c>
      <c r="AA18" s="544" t="s">
        <v>676</v>
      </c>
      <c r="AB18" s="544" t="s">
        <v>677</v>
      </c>
      <c r="AC18" s="544" t="s">
        <v>678</v>
      </c>
      <c r="AD18" s="544" t="s">
        <v>679</v>
      </c>
      <c r="AE18" s="544" t="s">
        <v>767</v>
      </c>
      <c r="AF18" s="544" t="s">
        <v>493</v>
      </c>
      <c r="AG18" s="544" t="s">
        <v>494</v>
      </c>
      <c r="AH18" s="544" t="s">
        <v>495</v>
      </c>
      <c r="AI18" s="544" t="s">
        <v>496</v>
      </c>
      <c r="AJ18" s="544" t="s">
        <v>497</v>
      </c>
      <c r="AK18" s="544" t="s">
        <v>498</v>
      </c>
      <c r="AL18" s="544" t="s">
        <v>499</v>
      </c>
      <c r="AM18" s="544" t="s">
        <v>500</v>
      </c>
      <c r="AN18" s="544" t="s">
        <v>501</v>
      </c>
      <c r="AO18" s="544" t="s">
        <v>502</v>
      </c>
      <c r="AP18" s="544" t="s">
        <v>503</v>
      </c>
      <c r="AQ18" s="544" t="s">
        <v>504</v>
      </c>
      <c r="AR18" s="544" t="s">
        <v>505</v>
      </c>
      <c r="AS18" s="544" t="s">
        <v>506</v>
      </c>
      <c r="AT18" s="544" t="s">
        <v>768</v>
      </c>
      <c r="AU18" s="544" t="s">
        <v>769</v>
      </c>
      <c r="AV18" s="544" t="s">
        <v>770</v>
      </c>
      <c r="AW18" s="544" t="s">
        <v>771</v>
      </c>
      <c r="AX18" s="544" t="s">
        <v>772</v>
      </c>
      <c r="AY18" s="544" t="s">
        <v>773</v>
      </c>
      <c r="AZ18" s="544" t="s">
        <v>774</v>
      </c>
      <c r="BA18" s="544" t="s">
        <v>775</v>
      </c>
      <c r="BB18" s="544" t="s">
        <v>776</v>
      </c>
      <c r="BC18" s="544" t="s">
        <v>777</v>
      </c>
      <c r="BD18" s="544" t="s">
        <v>778</v>
      </c>
      <c r="BE18" s="544" t="s">
        <v>779</v>
      </c>
      <c r="BF18" s="544" t="s">
        <v>780</v>
      </c>
      <c r="BG18" s="544" t="s">
        <v>781</v>
      </c>
      <c r="BH18" s="544" t="s">
        <v>782</v>
      </c>
      <c r="BI18" s="544" t="s">
        <v>783</v>
      </c>
      <c r="BJ18" s="544" t="s">
        <v>784</v>
      </c>
      <c r="BK18" s="544" t="s">
        <v>785</v>
      </c>
      <c r="BL18" s="544" t="s">
        <v>786</v>
      </c>
      <c r="BM18" s="544" t="s">
        <v>787</v>
      </c>
      <c r="BN18" s="544" t="s">
        <v>788</v>
      </c>
      <c r="BO18" s="544" t="s">
        <v>775</v>
      </c>
      <c r="BP18" s="544" t="s">
        <v>776</v>
      </c>
      <c r="BQ18" s="544" t="s">
        <v>777</v>
      </c>
      <c r="BR18" s="544" t="s">
        <v>778</v>
      </c>
      <c r="BS18" s="544" t="s">
        <v>779</v>
      </c>
      <c r="BT18" s="544" t="s">
        <v>780</v>
      </c>
      <c r="BU18" s="544" t="s">
        <v>781</v>
      </c>
      <c r="BV18" s="544" t="s">
        <v>782</v>
      </c>
      <c r="BW18" s="544" t="s">
        <v>783</v>
      </c>
      <c r="BX18" s="544" t="s">
        <v>784</v>
      </c>
      <c r="BY18" s="544" t="s">
        <v>785</v>
      </c>
      <c r="BZ18" s="544" t="s">
        <v>786</v>
      </c>
      <c r="CA18" s="544" t="s">
        <v>787</v>
      </c>
      <c r="CB18" s="544" t="s">
        <v>788</v>
      </c>
      <c r="CC18" s="544" t="s">
        <v>789</v>
      </c>
      <c r="CD18" s="544" t="s">
        <v>790</v>
      </c>
      <c r="CE18" s="544" t="s">
        <v>791</v>
      </c>
      <c r="CF18" s="544" t="s">
        <v>792</v>
      </c>
      <c r="CG18" s="544" t="s">
        <v>793</v>
      </c>
      <c r="CH18" s="544" t="s">
        <v>794</v>
      </c>
      <c r="CI18" s="544" t="s">
        <v>795</v>
      </c>
      <c r="CJ18" s="544" t="s">
        <v>796</v>
      </c>
      <c r="CK18" s="544" t="s">
        <v>797</v>
      </c>
      <c r="CL18" s="544" t="s">
        <v>798</v>
      </c>
      <c r="CM18" s="544" t="s">
        <v>799</v>
      </c>
      <c r="CN18" s="544" t="s">
        <v>800</v>
      </c>
      <c r="CO18" s="544" t="s">
        <v>801</v>
      </c>
      <c r="CP18" s="544" t="s">
        <v>802</v>
      </c>
      <c r="CQ18" s="544" t="s">
        <v>803</v>
      </c>
      <c r="CR18" s="544" t="s">
        <v>804</v>
      </c>
      <c r="CS18" s="544" t="s">
        <v>805</v>
      </c>
      <c r="CT18" s="544" t="s">
        <v>806</v>
      </c>
      <c r="CU18" s="544" t="s">
        <v>807</v>
      </c>
      <c r="CV18" s="544" t="s">
        <v>808</v>
      </c>
      <c r="CW18" s="544" t="s">
        <v>809</v>
      </c>
      <c r="CX18" s="544" t="s">
        <v>810</v>
      </c>
      <c r="CY18" s="544" t="s">
        <v>811</v>
      </c>
      <c r="CZ18" s="544" t="s">
        <v>812</v>
      </c>
      <c r="DA18" s="544" t="s">
        <v>813</v>
      </c>
      <c r="DB18" s="544" t="s">
        <v>814</v>
      </c>
      <c r="DC18" s="544" t="s">
        <v>815</v>
      </c>
      <c r="DD18" s="544" t="s">
        <v>816</v>
      </c>
      <c r="DE18" s="544" t="s">
        <v>817</v>
      </c>
      <c r="DF18" s="544" t="s">
        <v>818</v>
      </c>
      <c r="DG18" s="544" t="s">
        <v>819</v>
      </c>
      <c r="DH18" s="544" t="s">
        <v>820</v>
      </c>
      <c r="DI18" s="544" t="s">
        <v>821</v>
      </c>
      <c r="DJ18" s="544" t="s">
        <v>822</v>
      </c>
      <c r="DK18" s="544" t="s">
        <v>823</v>
      </c>
      <c r="DL18" s="544" t="s">
        <v>824</v>
      </c>
      <c r="DM18" s="544" t="s">
        <v>825</v>
      </c>
      <c r="DN18" s="544" t="s">
        <v>826</v>
      </c>
      <c r="DO18" s="544" t="s">
        <v>827</v>
      </c>
      <c r="DP18" s="544" t="s">
        <v>828</v>
      </c>
      <c r="DQ18" s="544" t="s">
        <v>829</v>
      </c>
      <c r="DR18" s="544" t="s">
        <v>830</v>
      </c>
      <c r="DS18" s="544" t="s">
        <v>831</v>
      </c>
      <c r="DT18" s="544" t="s">
        <v>832</v>
      </c>
      <c r="DU18" s="544" t="s">
        <v>833</v>
      </c>
      <c r="DV18" s="544" t="s">
        <v>834</v>
      </c>
      <c r="DW18" s="544" t="s">
        <v>835</v>
      </c>
      <c r="DX18" s="544" t="s">
        <v>836</v>
      </c>
      <c r="DY18" s="544" t="s">
        <v>837</v>
      </c>
      <c r="DZ18" s="544" t="s">
        <v>507</v>
      </c>
      <c r="EA18" s="544" t="s">
        <v>508</v>
      </c>
      <c r="EB18" s="544" t="s">
        <v>509</v>
      </c>
      <c r="EC18" s="544" t="s">
        <v>510</v>
      </c>
      <c r="ED18" s="544" t="s">
        <v>511</v>
      </c>
      <c r="EE18" s="544" t="s">
        <v>512</v>
      </c>
      <c r="EF18" s="544" t="s">
        <v>513</v>
      </c>
      <c r="EG18" s="544" t="s">
        <v>514</v>
      </c>
      <c r="EH18" s="544" t="s">
        <v>515</v>
      </c>
      <c r="EI18" s="544" t="s">
        <v>516</v>
      </c>
      <c r="EJ18" s="544" t="s">
        <v>517</v>
      </c>
      <c r="EK18" s="544" t="s">
        <v>518</v>
      </c>
      <c r="EL18" s="544" t="s">
        <v>519</v>
      </c>
      <c r="EM18" s="544" t="s">
        <v>520</v>
      </c>
      <c r="EN18" s="527">
        <v>8</v>
      </c>
    </row>
    <row r="19" spans="1:144" ht="25.5" x14ac:dyDescent="0.25">
      <c r="A19" s="137">
        <v>0</v>
      </c>
      <c r="B19" s="136" t="s">
        <v>97</v>
      </c>
      <c r="C19" s="137" t="s">
        <v>98</v>
      </c>
      <c r="D19" s="428">
        <f t="shared" ref="D19:AI19" si="0">SUM(D20:D25)</f>
        <v>0</v>
      </c>
      <c r="E19" s="428">
        <f t="shared" si="0"/>
        <v>0</v>
      </c>
      <c r="F19" s="428">
        <f t="shared" si="0"/>
        <v>24.264999999999997</v>
      </c>
      <c r="G19" s="428">
        <f t="shared" si="0"/>
        <v>0</v>
      </c>
      <c r="H19" s="428">
        <f t="shared" si="0"/>
        <v>1.6</v>
      </c>
      <c r="I19" s="428">
        <f t="shared" si="0"/>
        <v>0</v>
      </c>
      <c r="J19" s="428">
        <f t="shared" si="0"/>
        <v>0</v>
      </c>
      <c r="K19" s="428">
        <f t="shared" si="0"/>
        <v>0</v>
      </c>
      <c r="L19" s="428">
        <f t="shared" si="0"/>
        <v>0</v>
      </c>
      <c r="M19" s="428">
        <f t="shared" si="0"/>
        <v>0</v>
      </c>
      <c r="N19" s="428">
        <f t="shared" si="0"/>
        <v>0</v>
      </c>
      <c r="O19" s="428">
        <f t="shared" si="0"/>
        <v>0</v>
      </c>
      <c r="P19" s="428">
        <f t="shared" si="0"/>
        <v>0</v>
      </c>
      <c r="Q19" s="428">
        <f t="shared" si="0"/>
        <v>0</v>
      </c>
      <c r="R19" s="428">
        <f t="shared" si="0"/>
        <v>0</v>
      </c>
      <c r="S19" s="428">
        <f t="shared" si="0"/>
        <v>0</v>
      </c>
      <c r="T19" s="428">
        <f t="shared" si="0"/>
        <v>1.92</v>
      </c>
      <c r="U19" s="428">
        <f t="shared" si="0"/>
        <v>0</v>
      </c>
      <c r="V19" s="428">
        <f t="shared" si="0"/>
        <v>0</v>
      </c>
      <c r="W19" s="428">
        <f t="shared" si="0"/>
        <v>0</v>
      </c>
      <c r="X19" s="428">
        <f t="shared" si="0"/>
        <v>0</v>
      </c>
      <c r="Y19" s="428">
        <f t="shared" si="0"/>
        <v>0</v>
      </c>
      <c r="Z19" s="428">
        <f t="shared" si="0"/>
        <v>0</v>
      </c>
      <c r="AA19" s="428">
        <f t="shared" si="0"/>
        <v>0</v>
      </c>
      <c r="AB19" s="428">
        <f t="shared" si="0"/>
        <v>0</v>
      </c>
      <c r="AC19" s="428">
        <f t="shared" si="0"/>
        <v>0</v>
      </c>
      <c r="AD19" s="428">
        <f t="shared" si="0"/>
        <v>0</v>
      </c>
      <c r="AE19" s="428">
        <f t="shared" si="0"/>
        <v>0</v>
      </c>
      <c r="AF19" s="428">
        <f t="shared" si="0"/>
        <v>0.25</v>
      </c>
      <c r="AG19" s="428">
        <f t="shared" si="0"/>
        <v>0</v>
      </c>
      <c r="AH19" s="428">
        <f t="shared" si="0"/>
        <v>7.9150000000000009</v>
      </c>
      <c r="AI19" s="428">
        <f t="shared" si="0"/>
        <v>0</v>
      </c>
      <c r="AJ19" s="428">
        <f t="shared" ref="AJ19:BO19" si="1">SUM(AJ20:AJ25)</f>
        <v>0</v>
      </c>
      <c r="AK19" s="428">
        <f t="shared" si="1"/>
        <v>0</v>
      </c>
      <c r="AL19" s="428">
        <f t="shared" si="1"/>
        <v>0</v>
      </c>
      <c r="AM19" s="428">
        <f t="shared" si="1"/>
        <v>0</v>
      </c>
      <c r="AN19" s="428">
        <f t="shared" si="1"/>
        <v>0</v>
      </c>
      <c r="AO19" s="428">
        <f t="shared" si="1"/>
        <v>0</v>
      </c>
      <c r="AP19" s="428">
        <f t="shared" si="1"/>
        <v>0</v>
      </c>
      <c r="AQ19" s="428">
        <f t="shared" si="1"/>
        <v>0</v>
      </c>
      <c r="AR19" s="428">
        <f t="shared" si="1"/>
        <v>0</v>
      </c>
      <c r="AS19" s="428">
        <f t="shared" si="1"/>
        <v>0</v>
      </c>
      <c r="AT19" s="428">
        <f t="shared" si="1"/>
        <v>0.25</v>
      </c>
      <c r="AU19" s="428">
        <f t="shared" si="1"/>
        <v>0</v>
      </c>
      <c r="AV19" s="428">
        <f t="shared" si="1"/>
        <v>5.2</v>
      </c>
      <c r="AW19" s="428">
        <f t="shared" si="1"/>
        <v>0</v>
      </c>
      <c r="AX19" s="428">
        <f t="shared" si="1"/>
        <v>0</v>
      </c>
      <c r="AY19" s="428">
        <f t="shared" si="1"/>
        <v>0</v>
      </c>
      <c r="AZ19" s="428">
        <f t="shared" si="1"/>
        <v>0</v>
      </c>
      <c r="BA19" s="428">
        <f t="shared" si="1"/>
        <v>0</v>
      </c>
      <c r="BB19" s="428">
        <f t="shared" si="1"/>
        <v>0</v>
      </c>
      <c r="BC19" s="428">
        <f t="shared" si="1"/>
        <v>0</v>
      </c>
      <c r="BD19" s="428">
        <f t="shared" si="1"/>
        <v>0</v>
      </c>
      <c r="BE19" s="428">
        <f t="shared" si="1"/>
        <v>0</v>
      </c>
      <c r="BF19" s="428">
        <f t="shared" si="1"/>
        <v>0</v>
      </c>
      <c r="BG19" s="428">
        <f t="shared" si="1"/>
        <v>0</v>
      </c>
      <c r="BH19" s="428">
        <f t="shared" si="1"/>
        <v>0.25</v>
      </c>
      <c r="BI19" s="428">
        <f t="shared" si="1"/>
        <v>0</v>
      </c>
      <c r="BJ19" s="428">
        <f t="shared" si="1"/>
        <v>10.850000000000001</v>
      </c>
      <c r="BK19" s="428">
        <f t="shared" si="1"/>
        <v>0</v>
      </c>
      <c r="BL19" s="428">
        <f t="shared" si="1"/>
        <v>0</v>
      </c>
      <c r="BM19" s="428">
        <f t="shared" si="1"/>
        <v>0</v>
      </c>
      <c r="BN19" s="428">
        <f t="shared" si="1"/>
        <v>0</v>
      </c>
      <c r="BO19" s="428">
        <f t="shared" si="1"/>
        <v>0</v>
      </c>
      <c r="BP19" s="428">
        <f t="shared" ref="BP19:CU19" si="2">SUM(BP20:BP25)</f>
        <v>0</v>
      </c>
      <c r="BQ19" s="428">
        <f t="shared" si="2"/>
        <v>0</v>
      </c>
      <c r="BR19" s="428">
        <f t="shared" si="2"/>
        <v>0</v>
      </c>
      <c r="BS19" s="428">
        <f t="shared" si="2"/>
        <v>0</v>
      </c>
      <c r="BT19" s="428">
        <f t="shared" si="2"/>
        <v>0</v>
      </c>
      <c r="BU19" s="428">
        <f t="shared" si="2"/>
        <v>0</v>
      </c>
      <c r="BV19" s="428">
        <f t="shared" si="2"/>
        <v>0.25</v>
      </c>
      <c r="BW19" s="428">
        <f t="shared" si="2"/>
        <v>0</v>
      </c>
      <c r="BX19" s="428">
        <f t="shared" si="2"/>
        <v>7.1</v>
      </c>
      <c r="BY19" s="428">
        <f t="shared" si="2"/>
        <v>0</v>
      </c>
      <c r="BZ19" s="428">
        <f t="shared" si="2"/>
        <v>0.8</v>
      </c>
      <c r="CA19" s="428">
        <f t="shared" si="2"/>
        <v>0</v>
      </c>
      <c r="CB19" s="428">
        <f t="shared" si="2"/>
        <v>0</v>
      </c>
      <c r="CC19" s="428">
        <f t="shared" si="2"/>
        <v>0</v>
      </c>
      <c r="CD19" s="428">
        <f t="shared" si="2"/>
        <v>0</v>
      </c>
      <c r="CE19" s="428">
        <f t="shared" si="2"/>
        <v>0</v>
      </c>
      <c r="CF19" s="428">
        <f t="shared" si="2"/>
        <v>0</v>
      </c>
      <c r="CG19" s="428">
        <f t="shared" si="2"/>
        <v>0</v>
      </c>
      <c r="CH19" s="428">
        <f t="shared" si="2"/>
        <v>0</v>
      </c>
      <c r="CI19" s="428">
        <f t="shared" si="2"/>
        <v>0</v>
      </c>
      <c r="CJ19" s="428">
        <f t="shared" si="2"/>
        <v>0.25</v>
      </c>
      <c r="CK19" s="428">
        <f t="shared" si="2"/>
        <v>0</v>
      </c>
      <c r="CL19" s="428">
        <f t="shared" si="2"/>
        <v>1.5</v>
      </c>
      <c r="CM19" s="428">
        <f t="shared" si="2"/>
        <v>0</v>
      </c>
      <c r="CN19" s="428">
        <f t="shared" si="2"/>
        <v>0</v>
      </c>
      <c r="CO19" s="428">
        <f t="shared" si="2"/>
        <v>0</v>
      </c>
      <c r="CP19" s="428">
        <f t="shared" si="2"/>
        <v>0</v>
      </c>
      <c r="CQ19" s="428">
        <f t="shared" si="2"/>
        <v>0</v>
      </c>
      <c r="CR19" s="428">
        <f t="shared" si="2"/>
        <v>0</v>
      </c>
      <c r="CS19" s="428">
        <f t="shared" si="2"/>
        <v>0</v>
      </c>
      <c r="CT19" s="428">
        <f t="shared" si="2"/>
        <v>0</v>
      </c>
      <c r="CU19" s="428">
        <f t="shared" si="2"/>
        <v>0</v>
      </c>
      <c r="CV19" s="428">
        <f t="shared" ref="CV19:EA19" si="3">SUM(CV20:CV25)</f>
        <v>0</v>
      </c>
      <c r="CW19" s="428">
        <f t="shared" si="3"/>
        <v>0</v>
      </c>
      <c r="CX19" s="428">
        <f t="shared" si="3"/>
        <v>0.25</v>
      </c>
      <c r="CY19" s="428">
        <f t="shared" si="3"/>
        <v>0</v>
      </c>
      <c r="CZ19" s="428">
        <f t="shared" si="3"/>
        <v>1.5</v>
      </c>
      <c r="DA19" s="428">
        <f t="shared" si="3"/>
        <v>0</v>
      </c>
      <c r="DB19" s="428">
        <f t="shared" si="3"/>
        <v>0</v>
      </c>
      <c r="DC19" s="428">
        <f t="shared" si="3"/>
        <v>0</v>
      </c>
      <c r="DD19" s="428">
        <f t="shared" si="3"/>
        <v>0</v>
      </c>
      <c r="DE19" s="428">
        <f t="shared" si="3"/>
        <v>0</v>
      </c>
      <c r="DF19" s="428">
        <f t="shared" si="3"/>
        <v>0</v>
      </c>
      <c r="DG19" s="428">
        <f t="shared" si="3"/>
        <v>0</v>
      </c>
      <c r="DH19" s="428">
        <f t="shared" si="3"/>
        <v>0</v>
      </c>
      <c r="DI19" s="428">
        <f t="shared" si="3"/>
        <v>0</v>
      </c>
      <c r="DJ19" s="428">
        <f t="shared" si="3"/>
        <v>0</v>
      </c>
      <c r="DK19" s="428">
        <f t="shared" si="3"/>
        <v>0</v>
      </c>
      <c r="DL19" s="428">
        <f t="shared" si="3"/>
        <v>0.25</v>
      </c>
      <c r="DM19" s="428">
        <f t="shared" si="3"/>
        <v>0</v>
      </c>
      <c r="DN19" s="428">
        <f t="shared" si="3"/>
        <v>1.5</v>
      </c>
      <c r="DO19" s="428">
        <f t="shared" si="3"/>
        <v>0</v>
      </c>
      <c r="DP19" s="428">
        <f t="shared" si="3"/>
        <v>0</v>
      </c>
      <c r="DQ19" s="428">
        <f t="shared" si="3"/>
        <v>0</v>
      </c>
      <c r="DR19" s="428">
        <f t="shared" si="3"/>
        <v>0</v>
      </c>
      <c r="DS19" s="428">
        <f t="shared" si="3"/>
        <v>0</v>
      </c>
      <c r="DT19" s="428">
        <f t="shared" si="3"/>
        <v>0</v>
      </c>
      <c r="DU19" s="428">
        <f t="shared" si="3"/>
        <v>0</v>
      </c>
      <c r="DV19" s="428">
        <f t="shared" si="3"/>
        <v>0</v>
      </c>
      <c r="DW19" s="428">
        <f t="shared" si="3"/>
        <v>0</v>
      </c>
      <c r="DX19" s="428">
        <f t="shared" si="3"/>
        <v>0</v>
      </c>
      <c r="DY19" s="428">
        <f t="shared" si="3"/>
        <v>0</v>
      </c>
      <c r="DZ19" s="428">
        <f t="shared" si="3"/>
        <v>1.75</v>
      </c>
      <c r="EA19" s="428">
        <f t="shared" si="3"/>
        <v>0</v>
      </c>
      <c r="EB19" s="428">
        <f t="shared" ref="EB19:FG19" si="4">SUM(EB20:EB25)</f>
        <v>35.564999999999998</v>
      </c>
      <c r="EC19" s="428">
        <f t="shared" si="4"/>
        <v>0</v>
      </c>
      <c r="ED19" s="428">
        <f t="shared" si="4"/>
        <v>0.8</v>
      </c>
      <c r="EE19" s="428">
        <f t="shared" si="4"/>
        <v>0</v>
      </c>
      <c r="EF19" s="428">
        <f t="shared" si="4"/>
        <v>0</v>
      </c>
      <c r="EG19" s="428">
        <f t="shared" si="4"/>
        <v>0</v>
      </c>
      <c r="EH19" s="428">
        <f t="shared" si="4"/>
        <v>0</v>
      </c>
      <c r="EI19" s="428">
        <f t="shared" si="4"/>
        <v>0</v>
      </c>
      <c r="EJ19" s="428">
        <f t="shared" si="4"/>
        <v>0</v>
      </c>
      <c r="EK19" s="428">
        <f t="shared" si="4"/>
        <v>0</v>
      </c>
      <c r="EL19" s="428">
        <f t="shared" si="4"/>
        <v>0</v>
      </c>
      <c r="EM19" s="428">
        <f t="shared" si="4"/>
        <v>0</v>
      </c>
      <c r="EN19" s="557" t="s">
        <v>98</v>
      </c>
    </row>
    <row r="20" spans="1:144" ht="25.5" x14ac:dyDescent="0.25">
      <c r="A20" s="146" t="s">
        <v>99</v>
      </c>
      <c r="B20" s="145" t="s">
        <v>100</v>
      </c>
      <c r="C20" s="146" t="s">
        <v>98</v>
      </c>
      <c r="D20" s="432">
        <f t="shared" ref="D20:AI20" si="5">D27</f>
        <v>0</v>
      </c>
      <c r="E20" s="432">
        <f t="shared" si="5"/>
        <v>0</v>
      </c>
      <c r="F20" s="432">
        <f t="shared" si="5"/>
        <v>0</v>
      </c>
      <c r="G20" s="432">
        <f t="shared" si="5"/>
        <v>0</v>
      </c>
      <c r="H20" s="432">
        <f t="shared" si="5"/>
        <v>0</v>
      </c>
      <c r="I20" s="432">
        <f t="shared" si="5"/>
        <v>0</v>
      </c>
      <c r="J20" s="432">
        <f t="shared" si="5"/>
        <v>0</v>
      </c>
      <c r="K20" s="432">
        <f t="shared" si="5"/>
        <v>0</v>
      </c>
      <c r="L20" s="432">
        <f t="shared" si="5"/>
        <v>0</v>
      </c>
      <c r="M20" s="432">
        <f t="shared" si="5"/>
        <v>0</v>
      </c>
      <c r="N20" s="432">
        <f t="shared" si="5"/>
        <v>0</v>
      </c>
      <c r="O20" s="432">
        <f t="shared" si="5"/>
        <v>0</v>
      </c>
      <c r="P20" s="432">
        <f t="shared" si="5"/>
        <v>0</v>
      </c>
      <c r="Q20" s="432">
        <f t="shared" si="5"/>
        <v>0</v>
      </c>
      <c r="R20" s="432">
        <f t="shared" si="5"/>
        <v>0</v>
      </c>
      <c r="S20" s="432">
        <f t="shared" si="5"/>
        <v>0</v>
      </c>
      <c r="T20" s="432">
        <f t="shared" si="5"/>
        <v>1.92</v>
      </c>
      <c r="U20" s="432">
        <f t="shared" si="5"/>
        <v>0</v>
      </c>
      <c r="V20" s="432">
        <f t="shared" si="5"/>
        <v>0</v>
      </c>
      <c r="W20" s="432">
        <f t="shared" si="5"/>
        <v>0</v>
      </c>
      <c r="X20" s="432">
        <f t="shared" si="5"/>
        <v>0</v>
      </c>
      <c r="Y20" s="432">
        <f t="shared" si="5"/>
        <v>0</v>
      </c>
      <c r="Z20" s="432">
        <f t="shared" si="5"/>
        <v>0</v>
      </c>
      <c r="AA20" s="432">
        <f t="shared" si="5"/>
        <v>0</v>
      </c>
      <c r="AB20" s="432">
        <f t="shared" si="5"/>
        <v>0</v>
      </c>
      <c r="AC20" s="432">
        <f t="shared" si="5"/>
        <v>0</v>
      </c>
      <c r="AD20" s="432">
        <f t="shared" si="5"/>
        <v>0</v>
      </c>
      <c r="AE20" s="432">
        <f t="shared" si="5"/>
        <v>0</v>
      </c>
      <c r="AF20" s="432">
        <f t="shared" si="5"/>
        <v>0.25</v>
      </c>
      <c r="AG20" s="432">
        <f t="shared" si="5"/>
        <v>0</v>
      </c>
      <c r="AH20" s="432">
        <f t="shared" si="5"/>
        <v>1.5</v>
      </c>
      <c r="AI20" s="432">
        <f t="shared" si="5"/>
        <v>0</v>
      </c>
      <c r="AJ20" s="432">
        <f t="shared" ref="AJ20:BO20" si="6">AJ27</f>
        <v>0</v>
      </c>
      <c r="AK20" s="432">
        <f t="shared" si="6"/>
        <v>0</v>
      </c>
      <c r="AL20" s="432">
        <f t="shared" si="6"/>
        <v>0</v>
      </c>
      <c r="AM20" s="432">
        <f t="shared" si="6"/>
        <v>0</v>
      </c>
      <c r="AN20" s="432">
        <f t="shared" si="6"/>
        <v>0</v>
      </c>
      <c r="AO20" s="432">
        <f t="shared" si="6"/>
        <v>0</v>
      </c>
      <c r="AP20" s="432">
        <f t="shared" si="6"/>
        <v>0</v>
      </c>
      <c r="AQ20" s="432">
        <f t="shared" si="6"/>
        <v>0</v>
      </c>
      <c r="AR20" s="432">
        <f t="shared" si="6"/>
        <v>0</v>
      </c>
      <c r="AS20" s="432">
        <f t="shared" si="6"/>
        <v>0</v>
      </c>
      <c r="AT20" s="432">
        <f t="shared" si="6"/>
        <v>0.25</v>
      </c>
      <c r="AU20" s="432">
        <f t="shared" si="6"/>
        <v>0</v>
      </c>
      <c r="AV20" s="432">
        <f t="shared" si="6"/>
        <v>1.5</v>
      </c>
      <c r="AW20" s="432">
        <f t="shared" si="6"/>
        <v>0</v>
      </c>
      <c r="AX20" s="432">
        <f t="shared" si="6"/>
        <v>0</v>
      </c>
      <c r="AY20" s="432">
        <f t="shared" si="6"/>
        <v>0</v>
      </c>
      <c r="AZ20" s="432">
        <f t="shared" si="6"/>
        <v>0</v>
      </c>
      <c r="BA20" s="432">
        <f t="shared" si="6"/>
        <v>0</v>
      </c>
      <c r="BB20" s="432">
        <f t="shared" si="6"/>
        <v>0</v>
      </c>
      <c r="BC20" s="432">
        <f t="shared" si="6"/>
        <v>0</v>
      </c>
      <c r="BD20" s="432">
        <f t="shared" si="6"/>
        <v>0</v>
      </c>
      <c r="BE20" s="432">
        <f t="shared" si="6"/>
        <v>0</v>
      </c>
      <c r="BF20" s="432">
        <f t="shared" si="6"/>
        <v>0</v>
      </c>
      <c r="BG20" s="432">
        <f t="shared" si="6"/>
        <v>0</v>
      </c>
      <c r="BH20" s="432">
        <f t="shared" si="6"/>
        <v>0.25</v>
      </c>
      <c r="BI20" s="432">
        <f t="shared" si="6"/>
        <v>0</v>
      </c>
      <c r="BJ20" s="432">
        <f t="shared" si="6"/>
        <v>1.5</v>
      </c>
      <c r="BK20" s="432">
        <f t="shared" si="6"/>
        <v>0</v>
      </c>
      <c r="BL20" s="432">
        <f t="shared" si="6"/>
        <v>0</v>
      </c>
      <c r="BM20" s="432">
        <f t="shared" si="6"/>
        <v>0</v>
      </c>
      <c r="BN20" s="432">
        <f t="shared" si="6"/>
        <v>0</v>
      </c>
      <c r="BO20" s="432">
        <f t="shared" si="6"/>
        <v>0</v>
      </c>
      <c r="BP20" s="432">
        <f t="shared" ref="BP20:CU20" si="7">BP27</f>
        <v>0</v>
      </c>
      <c r="BQ20" s="432">
        <f t="shared" si="7"/>
        <v>0</v>
      </c>
      <c r="BR20" s="432">
        <f t="shared" si="7"/>
        <v>0</v>
      </c>
      <c r="BS20" s="432">
        <f t="shared" si="7"/>
        <v>0</v>
      </c>
      <c r="BT20" s="432">
        <f t="shared" si="7"/>
        <v>0</v>
      </c>
      <c r="BU20" s="432">
        <f t="shared" si="7"/>
        <v>0</v>
      </c>
      <c r="BV20" s="432">
        <f t="shared" si="7"/>
        <v>0.25</v>
      </c>
      <c r="BW20" s="432">
        <f t="shared" si="7"/>
        <v>0</v>
      </c>
      <c r="BX20" s="432">
        <f t="shared" si="7"/>
        <v>1.5</v>
      </c>
      <c r="BY20" s="432">
        <f t="shared" si="7"/>
        <v>0</v>
      </c>
      <c r="BZ20" s="432">
        <f t="shared" si="7"/>
        <v>0</v>
      </c>
      <c r="CA20" s="432">
        <f t="shared" si="7"/>
        <v>0</v>
      </c>
      <c r="CB20" s="432">
        <f t="shared" si="7"/>
        <v>0</v>
      </c>
      <c r="CC20" s="432">
        <f t="shared" si="7"/>
        <v>0</v>
      </c>
      <c r="CD20" s="432">
        <f t="shared" si="7"/>
        <v>0</v>
      </c>
      <c r="CE20" s="432">
        <f t="shared" si="7"/>
        <v>0</v>
      </c>
      <c r="CF20" s="432">
        <f t="shared" si="7"/>
        <v>0</v>
      </c>
      <c r="CG20" s="432">
        <f t="shared" si="7"/>
        <v>0</v>
      </c>
      <c r="CH20" s="432">
        <f t="shared" si="7"/>
        <v>0</v>
      </c>
      <c r="CI20" s="432">
        <f t="shared" si="7"/>
        <v>0</v>
      </c>
      <c r="CJ20" s="432">
        <f t="shared" si="7"/>
        <v>0.25</v>
      </c>
      <c r="CK20" s="432">
        <f t="shared" si="7"/>
        <v>0</v>
      </c>
      <c r="CL20" s="432">
        <f t="shared" si="7"/>
        <v>1.5</v>
      </c>
      <c r="CM20" s="432">
        <f t="shared" si="7"/>
        <v>0</v>
      </c>
      <c r="CN20" s="432">
        <f t="shared" si="7"/>
        <v>0</v>
      </c>
      <c r="CO20" s="432">
        <f t="shared" si="7"/>
        <v>0</v>
      </c>
      <c r="CP20" s="432">
        <f t="shared" si="7"/>
        <v>0</v>
      </c>
      <c r="CQ20" s="432">
        <f t="shared" si="7"/>
        <v>0</v>
      </c>
      <c r="CR20" s="432">
        <f t="shared" si="7"/>
        <v>0</v>
      </c>
      <c r="CS20" s="432">
        <f t="shared" si="7"/>
        <v>0</v>
      </c>
      <c r="CT20" s="432">
        <f t="shared" si="7"/>
        <v>0</v>
      </c>
      <c r="CU20" s="432">
        <f t="shared" si="7"/>
        <v>0</v>
      </c>
      <c r="CV20" s="432">
        <f t="shared" ref="CV20:EA20" si="8">CV27</f>
        <v>0</v>
      </c>
      <c r="CW20" s="432">
        <f t="shared" si="8"/>
        <v>0</v>
      </c>
      <c r="CX20" s="432">
        <f t="shared" si="8"/>
        <v>0.25</v>
      </c>
      <c r="CY20" s="432">
        <f t="shared" si="8"/>
        <v>0</v>
      </c>
      <c r="CZ20" s="432">
        <f t="shared" si="8"/>
        <v>1.5</v>
      </c>
      <c r="DA20" s="432">
        <f t="shared" si="8"/>
        <v>0</v>
      </c>
      <c r="DB20" s="432">
        <f t="shared" si="8"/>
        <v>0</v>
      </c>
      <c r="DC20" s="432">
        <f t="shared" si="8"/>
        <v>0</v>
      </c>
      <c r="DD20" s="432">
        <f t="shared" si="8"/>
        <v>0</v>
      </c>
      <c r="DE20" s="432">
        <f t="shared" si="8"/>
        <v>0</v>
      </c>
      <c r="DF20" s="432">
        <f t="shared" si="8"/>
        <v>0</v>
      </c>
      <c r="DG20" s="432">
        <f t="shared" si="8"/>
        <v>0</v>
      </c>
      <c r="DH20" s="432">
        <f t="shared" si="8"/>
        <v>0</v>
      </c>
      <c r="DI20" s="432">
        <f t="shared" si="8"/>
        <v>0</v>
      </c>
      <c r="DJ20" s="432">
        <f t="shared" si="8"/>
        <v>0</v>
      </c>
      <c r="DK20" s="432">
        <f t="shared" si="8"/>
        <v>0</v>
      </c>
      <c r="DL20" s="432">
        <f t="shared" si="8"/>
        <v>0.25</v>
      </c>
      <c r="DM20" s="432">
        <f t="shared" si="8"/>
        <v>0</v>
      </c>
      <c r="DN20" s="432">
        <f t="shared" si="8"/>
        <v>1.5</v>
      </c>
      <c r="DO20" s="432">
        <f t="shared" si="8"/>
        <v>0</v>
      </c>
      <c r="DP20" s="432">
        <f t="shared" si="8"/>
        <v>0</v>
      </c>
      <c r="DQ20" s="432">
        <f t="shared" si="8"/>
        <v>0</v>
      </c>
      <c r="DR20" s="432">
        <f t="shared" si="8"/>
        <v>0</v>
      </c>
      <c r="DS20" s="432">
        <f t="shared" si="8"/>
        <v>0</v>
      </c>
      <c r="DT20" s="432">
        <f t="shared" si="8"/>
        <v>0</v>
      </c>
      <c r="DU20" s="432">
        <f t="shared" si="8"/>
        <v>0</v>
      </c>
      <c r="DV20" s="432">
        <f t="shared" si="8"/>
        <v>0</v>
      </c>
      <c r="DW20" s="432">
        <f t="shared" si="8"/>
        <v>0</v>
      </c>
      <c r="DX20" s="432">
        <f t="shared" si="8"/>
        <v>0</v>
      </c>
      <c r="DY20" s="432">
        <f t="shared" si="8"/>
        <v>0</v>
      </c>
      <c r="DZ20" s="432">
        <f t="shared" si="8"/>
        <v>1.75</v>
      </c>
      <c r="EA20" s="432">
        <f t="shared" si="8"/>
        <v>0</v>
      </c>
      <c r="EB20" s="432">
        <f t="shared" ref="EB20:EM20" si="9">EB27</f>
        <v>10.5</v>
      </c>
      <c r="EC20" s="432">
        <f t="shared" si="9"/>
        <v>0</v>
      </c>
      <c r="ED20" s="432">
        <f t="shared" si="9"/>
        <v>0</v>
      </c>
      <c r="EE20" s="432">
        <f t="shared" si="9"/>
        <v>0</v>
      </c>
      <c r="EF20" s="432">
        <f t="shared" si="9"/>
        <v>0</v>
      </c>
      <c r="EG20" s="432">
        <f t="shared" si="9"/>
        <v>0</v>
      </c>
      <c r="EH20" s="432">
        <f t="shared" si="9"/>
        <v>0</v>
      </c>
      <c r="EI20" s="432">
        <f t="shared" si="9"/>
        <v>0</v>
      </c>
      <c r="EJ20" s="432">
        <f t="shared" si="9"/>
        <v>0</v>
      </c>
      <c r="EK20" s="432">
        <f t="shared" si="9"/>
        <v>0</v>
      </c>
      <c r="EL20" s="432">
        <f t="shared" si="9"/>
        <v>0</v>
      </c>
      <c r="EM20" s="432">
        <f t="shared" si="9"/>
        <v>0</v>
      </c>
      <c r="EN20" s="557" t="s">
        <v>98</v>
      </c>
    </row>
    <row r="21" spans="1:144" ht="38.25" x14ac:dyDescent="0.25">
      <c r="A21" s="146" t="s">
        <v>101</v>
      </c>
      <c r="B21" s="145" t="s">
        <v>102</v>
      </c>
      <c r="C21" s="146" t="s">
        <v>98</v>
      </c>
      <c r="D21" s="432">
        <f t="shared" ref="D21:AI21" si="10">D47</f>
        <v>0</v>
      </c>
      <c r="E21" s="432">
        <f t="shared" si="10"/>
        <v>0</v>
      </c>
      <c r="F21" s="432">
        <f t="shared" si="10"/>
        <v>24.264999999999997</v>
      </c>
      <c r="G21" s="432">
        <f t="shared" si="10"/>
        <v>0</v>
      </c>
      <c r="H21" s="432">
        <f t="shared" si="10"/>
        <v>1.6</v>
      </c>
      <c r="I21" s="432">
        <f t="shared" si="10"/>
        <v>0</v>
      </c>
      <c r="J21" s="432">
        <f t="shared" si="10"/>
        <v>0</v>
      </c>
      <c r="K21" s="432">
        <f t="shared" si="10"/>
        <v>0</v>
      </c>
      <c r="L21" s="432">
        <f t="shared" si="10"/>
        <v>0</v>
      </c>
      <c r="M21" s="432">
        <f t="shared" si="10"/>
        <v>0</v>
      </c>
      <c r="N21" s="432">
        <f t="shared" si="10"/>
        <v>0</v>
      </c>
      <c r="O21" s="432">
        <f t="shared" si="10"/>
        <v>0</v>
      </c>
      <c r="P21" s="432">
        <f t="shared" si="10"/>
        <v>0</v>
      </c>
      <c r="Q21" s="432">
        <f t="shared" si="10"/>
        <v>0</v>
      </c>
      <c r="R21" s="432">
        <f t="shared" si="10"/>
        <v>0</v>
      </c>
      <c r="S21" s="432">
        <f t="shared" si="10"/>
        <v>0</v>
      </c>
      <c r="T21" s="432">
        <f t="shared" si="10"/>
        <v>0</v>
      </c>
      <c r="U21" s="432">
        <f t="shared" si="10"/>
        <v>0</v>
      </c>
      <c r="V21" s="432">
        <f t="shared" si="10"/>
        <v>0</v>
      </c>
      <c r="W21" s="432">
        <f t="shared" si="10"/>
        <v>0</v>
      </c>
      <c r="X21" s="432">
        <f t="shared" si="10"/>
        <v>0</v>
      </c>
      <c r="Y21" s="432">
        <f t="shared" si="10"/>
        <v>0</v>
      </c>
      <c r="Z21" s="432">
        <f t="shared" si="10"/>
        <v>0</v>
      </c>
      <c r="AA21" s="432">
        <f t="shared" si="10"/>
        <v>0</v>
      </c>
      <c r="AB21" s="432">
        <f t="shared" si="10"/>
        <v>0</v>
      </c>
      <c r="AC21" s="432">
        <f t="shared" si="10"/>
        <v>0</v>
      </c>
      <c r="AD21" s="432">
        <f t="shared" si="10"/>
        <v>0</v>
      </c>
      <c r="AE21" s="432">
        <f t="shared" si="10"/>
        <v>0</v>
      </c>
      <c r="AF21" s="432">
        <f t="shared" si="10"/>
        <v>0</v>
      </c>
      <c r="AG21" s="432">
        <f t="shared" si="10"/>
        <v>0</v>
      </c>
      <c r="AH21" s="432">
        <f t="shared" si="10"/>
        <v>6.4150000000000009</v>
      </c>
      <c r="AI21" s="432">
        <f t="shared" si="10"/>
        <v>0</v>
      </c>
      <c r="AJ21" s="432">
        <f t="shared" ref="AJ21:BO21" si="11">AJ47</f>
        <v>0</v>
      </c>
      <c r="AK21" s="432">
        <f t="shared" si="11"/>
        <v>0</v>
      </c>
      <c r="AL21" s="432">
        <f t="shared" si="11"/>
        <v>0</v>
      </c>
      <c r="AM21" s="432">
        <f t="shared" si="11"/>
        <v>0</v>
      </c>
      <c r="AN21" s="432">
        <f t="shared" si="11"/>
        <v>0</v>
      </c>
      <c r="AO21" s="432">
        <f t="shared" si="11"/>
        <v>0</v>
      </c>
      <c r="AP21" s="432">
        <f t="shared" si="11"/>
        <v>0</v>
      </c>
      <c r="AQ21" s="432">
        <f t="shared" si="11"/>
        <v>0</v>
      </c>
      <c r="AR21" s="432">
        <f t="shared" si="11"/>
        <v>0</v>
      </c>
      <c r="AS21" s="432">
        <f t="shared" si="11"/>
        <v>0</v>
      </c>
      <c r="AT21" s="432">
        <f t="shared" si="11"/>
        <v>0</v>
      </c>
      <c r="AU21" s="432">
        <f t="shared" si="11"/>
        <v>0</v>
      </c>
      <c r="AV21" s="432">
        <f t="shared" si="11"/>
        <v>3.7</v>
      </c>
      <c r="AW21" s="432">
        <f t="shared" si="11"/>
        <v>0</v>
      </c>
      <c r="AX21" s="432">
        <f t="shared" si="11"/>
        <v>0</v>
      </c>
      <c r="AY21" s="432">
        <f t="shared" si="11"/>
        <v>0</v>
      </c>
      <c r="AZ21" s="432">
        <f t="shared" si="11"/>
        <v>0</v>
      </c>
      <c r="BA21" s="432">
        <f t="shared" si="11"/>
        <v>0</v>
      </c>
      <c r="BB21" s="432">
        <f t="shared" si="11"/>
        <v>0</v>
      </c>
      <c r="BC21" s="432">
        <f t="shared" si="11"/>
        <v>0</v>
      </c>
      <c r="BD21" s="432">
        <f t="shared" si="11"/>
        <v>0</v>
      </c>
      <c r="BE21" s="432">
        <f t="shared" si="11"/>
        <v>0</v>
      </c>
      <c r="BF21" s="432">
        <f t="shared" si="11"/>
        <v>0</v>
      </c>
      <c r="BG21" s="432">
        <f t="shared" si="11"/>
        <v>0</v>
      </c>
      <c r="BH21" s="432">
        <f t="shared" si="11"/>
        <v>0</v>
      </c>
      <c r="BI21" s="432">
        <f t="shared" si="11"/>
        <v>0</v>
      </c>
      <c r="BJ21" s="432">
        <f t="shared" si="11"/>
        <v>9.3500000000000014</v>
      </c>
      <c r="BK21" s="432">
        <f t="shared" si="11"/>
        <v>0</v>
      </c>
      <c r="BL21" s="432">
        <f t="shared" si="11"/>
        <v>0</v>
      </c>
      <c r="BM21" s="432">
        <f t="shared" si="11"/>
        <v>0</v>
      </c>
      <c r="BN21" s="432">
        <f t="shared" si="11"/>
        <v>0</v>
      </c>
      <c r="BO21" s="432">
        <f t="shared" si="11"/>
        <v>0</v>
      </c>
      <c r="BP21" s="432">
        <f t="shared" ref="BP21:CU21" si="12">BP47</f>
        <v>0</v>
      </c>
      <c r="BQ21" s="432">
        <f t="shared" si="12"/>
        <v>0</v>
      </c>
      <c r="BR21" s="432">
        <f t="shared" si="12"/>
        <v>0</v>
      </c>
      <c r="BS21" s="432">
        <f t="shared" si="12"/>
        <v>0</v>
      </c>
      <c r="BT21" s="432">
        <f t="shared" si="12"/>
        <v>0</v>
      </c>
      <c r="BU21" s="432">
        <f t="shared" si="12"/>
        <v>0</v>
      </c>
      <c r="BV21" s="432">
        <f t="shared" si="12"/>
        <v>0</v>
      </c>
      <c r="BW21" s="432">
        <f t="shared" si="12"/>
        <v>0</v>
      </c>
      <c r="BX21" s="432">
        <f t="shared" si="12"/>
        <v>5.6</v>
      </c>
      <c r="BY21" s="432">
        <f t="shared" si="12"/>
        <v>0</v>
      </c>
      <c r="BZ21" s="432">
        <f t="shared" si="12"/>
        <v>0.8</v>
      </c>
      <c r="CA21" s="432">
        <f t="shared" si="12"/>
        <v>0</v>
      </c>
      <c r="CB21" s="432">
        <f t="shared" si="12"/>
        <v>0</v>
      </c>
      <c r="CC21" s="432">
        <f t="shared" si="12"/>
        <v>0</v>
      </c>
      <c r="CD21" s="432">
        <f t="shared" si="12"/>
        <v>0</v>
      </c>
      <c r="CE21" s="432">
        <f t="shared" si="12"/>
        <v>0</v>
      </c>
      <c r="CF21" s="432">
        <f t="shared" si="12"/>
        <v>0</v>
      </c>
      <c r="CG21" s="432">
        <f t="shared" si="12"/>
        <v>0</v>
      </c>
      <c r="CH21" s="432">
        <f t="shared" si="12"/>
        <v>0</v>
      </c>
      <c r="CI21" s="432">
        <f t="shared" si="12"/>
        <v>0</v>
      </c>
      <c r="CJ21" s="432">
        <f t="shared" si="12"/>
        <v>0</v>
      </c>
      <c r="CK21" s="432">
        <f t="shared" si="12"/>
        <v>0</v>
      </c>
      <c r="CL21" s="432">
        <f t="shared" si="12"/>
        <v>0</v>
      </c>
      <c r="CM21" s="432">
        <f t="shared" si="12"/>
        <v>0</v>
      </c>
      <c r="CN21" s="432">
        <f t="shared" si="12"/>
        <v>0</v>
      </c>
      <c r="CO21" s="432">
        <f t="shared" si="12"/>
        <v>0</v>
      </c>
      <c r="CP21" s="432">
        <f t="shared" si="12"/>
        <v>0</v>
      </c>
      <c r="CQ21" s="432">
        <f t="shared" si="12"/>
        <v>0</v>
      </c>
      <c r="CR21" s="432">
        <f t="shared" si="12"/>
        <v>0</v>
      </c>
      <c r="CS21" s="432">
        <f t="shared" si="12"/>
        <v>0</v>
      </c>
      <c r="CT21" s="432">
        <f t="shared" si="12"/>
        <v>0</v>
      </c>
      <c r="CU21" s="432">
        <f t="shared" si="12"/>
        <v>0</v>
      </c>
      <c r="CV21" s="432">
        <f t="shared" ref="CV21:EA21" si="13">CV47</f>
        <v>0</v>
      </c>
      <c r="CW21" s="432">
        <f t="shared" si="13"/>
        <v>0</v>
      </c>
      <c r="CX21" s="432">
        <f t="shared" si="13"/>
        <v>0</v>
      </c>
      <c r="CY21" s="432">
        <f t="shared" si="13"/>
        <v>0</v>
      </c>
      <c r="CZ21" s="432">
        <f t="shared" si="13"/>
        <v>0</v>
      </c>
      <c r="DA21" s="432">
        <f t="shared" si="13"/>
        <v>0</v>
      </c>
      <c r="DB21" s="432">
        <f t="shared" si="13"/>
        <v>0</v>
      </c>
      <c r="DC21" s="432">
        <f t="shared" si="13"/>
        <v>0</v>
      </c>
      <c r="DD21" s="432">
        <f t="shared" si="13"/>
        <v>0</v>
      </c>
      <c r="DE21" s="432">
        <f t="shared" si="13"/>
        <v>0</v>
      </c>
      <c r="DF21" s="432">
        <f t="shared" si="13"/>
        <v>0</v>
      </c>
      <c r="DG21" s="432">
        <f t="shared" si="13"/>
        <v>0</v>
      </c>
      <c r="DH21" s="432">
        <f t="shared" si="13"/>
        <v>0</v>
      </c>
      <c r="DI21" s="432">
        <f t="shared" si="13"/>
        <v>0</v>
      </c>
      <c r="DJ21" s="432">
        <f t="shared" si="13"/>
        <v>0</v>
      </c>
      <c r="DK21" s="432">
        <f t="shared" si="13"/>
        <v>0</v>
      </c>
      <c r="DL21" s="432">
        <f t="shared" si="13"/>
        <v>0</v>
      </c>
      <c r="DM21" s="432">
        <f t="shared" si="13"/>
        <v>0</v>
      </c>
      <c r="DN21" s="432">
        <f t="shared" si="13"/>
        <v>0</v>
      </c>
      <c r="DO21" s="432">
        <f t="shared" si="13"/>
        <v>0</v>
      </c>
      <c r="DP21" s="432">
        <f t="shared" si="13"/>
        <v>0</v>
      </c>
      <c r="DQ21" s="432">
        <f t="shared" si="13"/>
        <v>0</v>
      </c>
      <c r="DR21" s="432">
        <f t="shared" si="13"/>
        <v>0</v>
      </c>
      <c r="DS21" s="432">
        <f t="shared" si="13"/>
        <v>0</v>
      </c>
      <c r="DT21" s="432">
        <f t="shared" si="13"/>
        <v>0</v>
      </c>
      <c r="DU21" s="432">
        <f t="shared" si="13"/>
        <v>0</v>
      </c>
      <c r="DV21" s="432">
        <f t="shared" si="13"/>
        <v>0</v>
      </c>
      <c r="DW21" s="432">
        <f t="shared" si="13"/>
        <v>0</v>
      </c>
      <c r="DX21" s="432">
        <f t="shared" si="13"/>
        <v>0</v>
      </c>
      <c r="DY21" s="432">
        <f t="shared" si="13"/>
        <v>0</v>
      </c>
      <c r="DZ21" s="432">
        <f t="shared" si="13"/>
        <v>0</v>
      </c>
      <c r="EA21" s="432">
        <f t="shared" si="13"/>
        <v>0</v>
      </c>
      <c r="EB21" s="432">
        <f t="shared" ref="EB21:EM21" si="14">EB47</f>
        <v>25.064999999999998</v>
      </c>
      <c r="EC21" s="432">
        <f t="shared" si="14"/>
        <v>0</v>
      </c>
      <c r="ED21" s="432">
        <f t="shared" si="14"/>
        <v>0.8</v>
      </c>
      <c r="EE21" s="432">
        <f t="shared" si="14"/>
        <v>0</v>
      </c>
      <c r="EF21" s="432">
        <f t="shared" si="14"/>
        <v>0</v>
      </c>
      <c r="EG21" s="432">
        <f t="shared" si="14"/>
        <v>0</v>
      </c>
      <c r="EH21" s="432">
        <f t="shared" si="14"/>
        <v>0</v>
      </c>
      <c r="EI21" s="432">
        <f t="shared" si="14"/>
        <v>0</v>
      </c>
      <c r="EJ21" s="432">
        <f t="shared" si="14"/>
        <v>0</v>
      </c>
      <c r="EK21" s="432">
        <f t="shared" si="14"/>
        <v>0</v>
      </c>
      <c r="EL21" s="432">
        <f t="shared" si="14"/>
        <v>0</v>
      </c>
      <c r="EM21" s="432">
        <f t="shared" si="14"/>
        <v>0</v>
      </c>
      <c r="EN21" s="557" t="s">
        <v>98</v>
      </c>
    </row>
    <row r="22" spans="1:144" ht="102" x14ac:dyDescent="0.25">
      <c r="A22" s="146" t="s">
        <v>104</v>
      </c>
      <c r="B22" s="153" t="s">
        <v>105</v>
      </c>
      <c r="C22" s="146" t="s">
        <v>98</v>
      </c>
      <c r="D22" s="432">
        <f t="shared" ref="D22:AI22" si="15">D90</f>
        <v>0</v>
      </c>
      <c r="E22" s="432">
        <f t="shared" si="15"/>
        <v>0</v>
      </c>
      <c r="F22" s="432">
        <f t="shared" si="15"/>
        <v>0</v>
      </c>
      <c r="G22" s="432">
        <f t="shared" si="15"/>
        <v>0</v>
      </c>
      <c r="H22" s="432">
        <f t="shared" si="15"/>
        <v>0</v>
      </c>
      <c r="I22" s="432">
        <f t="shared" si="15"/>
        <v>0</v>
      </c>
      <c r="J22" s="432">
        <f t="shared" si="15"/>
        <v>0</v>
      </c>
      <c r="K22" s="432">
        <f t="shared" si="15"/>
        <v>0</v>
      </c>
      <c r="L22" s="432">
        <f t="shared" si="15"/>
        <v>0</v>
      </c>
      <c r="M22" s="432">
        <f t="shared" si="15"/>
        <v>0</v>
      </c>
      <c r="N22" s="432">
        <f t="shared" si="15"/>
        <v>0</v>
      </c>
      <c r="O22" s="432">
        <f t="shared" si="15"/>
        <v>0</v>
      </c>
      <c r="P22" s="432">
        <f t="shared" si="15"/>
        <v>0</v>
      </c>
      <c r="Q22" s="432">
        <f t="shared" si="15"/>
        <v>0</v>
      </c>
      <c r="R22" s="432">
        <f t="shared" si="15"/>
        <v>0</v>
      </c>
      <c r="S22" s="432">
        <f t="shared" si="15"/>
        <v>0</v>
      </c>
      <c r="T22" s="432">
        <f t="shared" si="15"/>
        <v>0</v>
      </c>
      <c r="U22" s="432">
        <f t="shared" si="15"/>
        <v>0</v>
      </c>
      <c r="V22" s="432">
        <f t="shared" si="15"/>
        <v>0</v>
      </c>
      <c r="W22" s="432">
        <f t="shared" si="15"/>
        <v>0</v>
      </c>
      <c r="X22" s="432">
        <f t="shared" si="15"/>
        <v>0</v>
      </c>
      <c r="Y22" s="432">
        <f t="shared" si="15"/>
        <v>0</v>
      </c>
      <c r="Z22" s="432">
        <f t="shared" si="15"/>
        <v>0</v>
      </c>
      <c r="AA22" s="432">
        <f t="shared" si="15"/>
        <v>0</v>
      </c>
      <c r="AB22" s="432">
        <f t="shared" si="15"/>
        <v>0</v>
      </c>
      <c r="AC22" s="432">
        <f t="shared" si="15"/>
        <v>0</v>
      </c>
      <c r="AD22" s="432">
        <f t="shared" si="15"/>
        <v>0</v>
      </c>
      <c r="AE22" s="432">
        <f t="shared" si="15"/>
        <v>0</v>
      </c>
      <c r="AF22" s="432">
        <f t="shared" si="15"/>
        <v>0</v>
      </c>
      <c r="AG22" s="432">
        <f t="shared" si="15"/>
        <v>0</v>
      </c>
      <c r="AH22" s="432">
        <f t="shared" si="15"/>
        <v>0</v>
      </c>
      <c r="AI22" s="432">
        <f t="shared" si="15"/>
        <v>0</v>
      </c>
      <c r="AJ22" s="432">
        <f t="shared" ref="AJ22:BO22" si="16">AJ90</f>
        <v>0</v>
      </c>
      <c r="AK22" s="432">
        <f t="shared" si="16"/>
        <v>0</v>
      </c>
      <c r="AL22" s="432">
        <f t="shared" si="16"/>
        <v>0</v>
      </c>
      <c r="AM22" s="432">
        <f t="shared" si="16"/>
        <v>0</v>
      </c>
      <c r="AN22" s="432">
        <f t="shared" si="16"/>
        <v>0</v>
      </c>
      <c r="AO22" s="432">
        <f t="shared" si="16"/>
        <v>0</v>
      </c>
      <c r="AP22" s="432">
        <f t="shared" si="16"/>
        <v>0</v>
      </c>
      <c r="AQ22" s="432">
        <f t="shared" si="16"/>
        <v>0</v>
      </c>
      <c r="AR22" s="432">
        <f t="shared" si="16"/>
        <v>0</v>
      </c>
      <c r="AS22" s="432">
        <f t="shared" si="16"/>
        <v>0</v>
      </c>
      <c r="AT22" s="432">
        <f t="shared" si="16"/>
        <v>0</v>
      </c>
      <c r="AU22" s="432">
        <f t="shared" si="16"/>
        <v>0</v>
      </c>
      <c r="AV22" s="432">
        <f t="shared" si="16"/>
        <v>0</v>
      </c>
      <c r="AW22" s="432">
        <f t="shared" si="16"/>
        <v>0</v>
      </c>
      <c r="AX22" s="432">
        <f t="shared" si="16"/>
        <v>0</v>
      </c>
      <c r="AY22" s="432">
        <f t="shared" si="16"/>
        <v>0</v>
      </c>
      <c r="AZ22" s="432">
        <f t="shared" si="16"/>
        <v>0</v>
      </c>
      <c r="BA22" s="432">
        <f t="shared" si="16"/>
        <v>0</v>
      </c>
      <c r="BB22" s="432">
        <f t="shared" si="16"/>
        <v>0</v>
      </c>
      <c r="BC22" s="432">
        <f t="shared" si="16"/>
        <v>0</v>
      </c>
      <c r="BD22" s="432">
        <f t="shared" si="16"/>
        <v>0</v>
      </c>
      <c r="BE22" s="432">
        <f t="shared" si="16"/>
        <v>0</v>
      </c>
      <c r="BF22" s="432">
        <f t="shared" si="16"/>
        <v>0</v>
      </c>
      <c r="BG22" s="432">
        <f t="shared" si="16"/>
        <v>0</v>
      </c>
      <c r="BH22" s="432">
        <f t="shared" si="16"/>
        <v>0</v>
      </c>
      <c r="BI22" s="432">
        <f t="shared" si="16"/>
        <v>0</v>
      </c>
      <c r="BJ22" s="432">
        <f t="shared" si="16"/>
        <v>0</v>
      </c>
      <c r="BK22" s="432">
        <f t="shared" si="16"/>
        <v>0</v>
      </c>
      <c r="BL22" s="432">
        <f t="shared" si="16"/>
        <v>0</v>
      </c>
      <c r="BM22" s="432">
        <f t="shared" si="16"/>
        <v>0</v>
      </c>
      <c r="BN22" s="432">
        <f t="shared" si="16"/>
        <v>0</v>
      </c>
      <c r="BO22" s="432">
        <f t="shared" si="16"/>
        <v>0</v>
      </c>
      <c r="BP22" s="432">
        <f t="shared" ref="BP22:CU22" si="17">BP90</f>
        <v>0</v>
      </c>
      <c r="BQ22" s="432">
        <f t="shared" si="17"/>
        <v>0</v>
      </c>
      <c r="BR22" s="432">
        <f t="shared" si="17"/>
        <v>0</v>
      </c>
      <c r="BS22" s="432">
        <f t="shared" si="17"/>
        <v>0</v>
      </c>
      <c r="BT22" s="432">
        <f t="shared" si="17"/>
        <v>0</v>
      </c>
      <c r="BU22" s="432">
        <f t="shared" si="17"/>
        <v>0</v>
      </c>
      <c r="BV22" s="432">
        <f t="shared" si="17"/>
        <v>0</v>
      </c>
      <c r="BW22" s="432">
        <f t="shared" si="17"/>
        <v>0</v>
      </c>
      <c r="BX22" s="432">
        <f t="shared" si="17"/>
        <v>0</v>
      </c>
      <c r="BY22" s="432">
        <f t="shared" si="17"/>
        <v>0</v>
      </c>
      <c r="BZ22" s="432">
        <f t="shared" si="17"/>
        <v>0</v>
      </c>
      <c r="CA22" s="432">
        <f t="shared" si="17"/>
        <v>0</v>
      </c>
      <c r="CB22" s="432">
        <f t="shared" si="17"/>
        <v>0</v>
      </c>
      <c r="CC22" s="432">
        <f t="shared" si="17"/>
        <v>0</v>
      </c>
      <c r="CD22" s="432">
        <f t="shared" si="17"/>
        <v>0</v>
      </c>
      <c r="CE22" s="432">
        <f t="shared" si="17"/>
        <v>0</v>
      </c>
      <c r="CF22" s="432">
        <f t="shared" si="17"/>
        <v>0</v>
      </c>
      <c r="CG22" s="432">
        <f t="shared" si="17"/>
        <v>0</v>
      </c>
      <c r="CH22" s="432">
        <f t="shared" si="17"/>
        <v>0</v>
      </c>
      <c r="CI22" s="432">
        <f t="shared" si="17"/>
        <v>0</v>
      </c>
      <c r="CJ22" s="432">
        <f t="shared" si="17"/>
        <v>0</v>
      </c>
      <c r="CK22" s="432">
        <f t="shared" si="17"/>
        <v>0</v>
      </c>
      <c r="CL22" s="432">
        <f t="shared" si="17"/>
        <v>0</v>
      </c>
      <c r="CM22" s="432">
        <f t="shared" si="17"/>
        <v>0</v>
      </c>
      <c r="CN22" s="432">
        <f t="shared" si="17"/>
        <v>0</v>
      </c>
      <c r="CO22" s="432">
        <f t="shared" si="17"/>
        <v>0</v>
      </c>
      <c r="CP22" s="432">
        <f t="shared" si="17"/>
        <v>0</v>
      </c>
      <c r="CQ22" s="432">
        <f t="shared" si="17"/>
        <v>0</v>
      </c>
      <c r="CR22" s="432">
        <f t="shared" si="17"/>
        <v>0</v>
      </c>
      <c r="CS22" s="432">
        <f t="shared" si="17"/>
        <v>0</v>
      </c>
      <c r="CT22" s="432">
        <f t="shared" si="17"/>
        <v>0</v>
      </c>
      <c r="CU22" s="432">
        <f t="shared" si="17"/>
        <v>0</v>
      </c>
      <c r="CV22" s="432">
        <f t="shared" ref="CV22:EA22" si="18">CV90</f>
        <v>0</v>
      </c>
      <c r="CW22" s="432">
        <f t="shared" si="18"/>
        <v>0</v>
      </c>
      <c r="CX22" s="432">
        <f t="shared" si="18"/>
        <v>0</v>
      </c>
      <c r="CY22" s="432">
        <f t="shared" si="18"/>
        <v>0</v>
      </c>
      <c r="CZ22" s="432">
        <f t="shared" si="18"/>
        <v>0</v>
      </c>
      <c r="DA22" s="432">
        <f t="shared" si="18"/>
        <v>0</v>
      </c>
      <c r="DB22" s="432">
        <f t="shared" si="18"/>
        <v>0</v>
      </c>
      <c r="DC22" s="432">
        <f t="shared" si="18"/>
        <v>0</v>
      </c>
      <c r="DD22" s="432">
        <f t="shared" si="18"/>
        <v>0</v>
      </c>
      <c r="DE22" s="432">
        <f t="shared" si="18"/>
        <v>0</v>
      </c>
      <c r="DF22" s="432">
        <f t="shared" si="18"/>
        <v>0</v>
      </c>
      <c r="DG22" s="432">
        <f t="shared" si="18"/>
        <v>0</v>
      </c>
      <c r="DH22" s="432">
        <f t="shared" si="18"/>
        <v>0</v>
      </c>
      <c r="DI22" s="432">
        <f t="shared" si="18"/>
        <v>0</v>
      </c>
      <c r="DJ22" s="432">
        <f t="shared" si="18"/>
        <v>0</v>
      </c>
      <c r="DK22" s="432">
        <f t="shared" si="18"/>
        <v>0</v>
      </c>
      <c r="DL22" s="432">
        <f t="shared" si="18"/>
        <v>0</v>
      </c>
      <c r="DM22" s="432">
        <f t="shared" si="18"/>
        <v>0</v>
      </c>
      <c r="DN22" s="432">
        <f t="shared" si="18"/>
        <v>0</v>
      </c>
      <c r="DO22" s="432">
        <f t="shared" si="18"/>
        <v>0</v>
      </c>
      <c r="DP22" s="432">
        <f t="shared" si="18"/>
        <v>0</v>
      </c>
      <c r="DQ22" s="432">
        <f t="shared" si="18"/>
        <v>0</v>
      </c>
      <c r="DR22" s="432">
        <f t="shared" si="18"/>
        <v>0</v>
      </c>
      <c r="DS22" s="432">
        <f t="shared" si="18"/>
        <v>0</v>
      </c>
      <c r="DT22" s="432">
        <f t="shared" si="18"/>
        <v>0</v>
      </c>
      <c r="DU22" s="432">
        <f t="shared" si="18"/>
        <v>0</v>
      </c>
      <c r="DV22" s="432">
        <f t="shared" si="18"/>
        <v>0</v>
      </c>
      <c r="DW22" s="432">
        <f t="shared" si="18"/>
        <v>0</v>
      </c>
      <c r="DX22" s="432">
        <f t="shared" si="18"/>
        <v>0</v>
      </c>
      <c r="DY22" s="432">
        <f t="shared" si="18"/>
        <v>0</v>
      </c>
      <c r="DZ22" s="432">
        <f t="shared" si="18"/>
        <v>0</v>
      </c>
      <c r="EA22" s="432">
        <f t="shared" si="18"/>
        <v>0</v>
      </c>
      <c r="EB22" s="432">
        <f t="shared" ref="EB22:EM22" si="19">EB90</f>
        <v>0</v>
      </c>
      <c r="EC22" s="432">
        <f t="shared" si="19"/>
        <v>0</v>
      </c>
      <c r="ED22" s="432">
        <f t="shared" si="19"/>
        <v>0</v>
      </c>
      <c r="EE22" s="432">
        <f t="shared" si="19"/>
        <v>0</v>
      </c>
      <c r="EF22" s="432">
        <f t="shared" si="19"/>
        <v>0</v>
      </c>
      <c r="EG22" s="432">
        <f t="shared" si="19"/>
        <v>0</v>
      </c>
      <c r="EH22" s="432">
        <f t="shared" si="19"/>
        <v>0</v>
      </c>
      <c r="EI22" s="432">
        <f t="shared" si="19"/>
        <v>0</v>
      </c>
      <c r="EJ22" s="432">
        <f t="shared" si="19"/>
        <v>0</v>
      </c>
      <c r="EK22" s="432">
        <f t="shared" si="19"/>
        <v>0</v>
      </c>
      <c r="EL22" s="432">
        <f t="shared" si="19"/>
        <v>0</v>
      </c>
      <c r="EM22" s="432">
        <f t="shared" si="19"/>
        <v>0</v>
      </c>
      <c r="EN22" s="557" t="s">
        <v>98</v>
      </c>
    </row>
    <row r="23" spans="1:144" ht="38.25" x14ac:dyDescent="0.25">
      <c r="A23" s="436" t="s">
        <v>106</v>
      </c>
      <c r="B23" s="155" t="s">
        <v>107</v>
      </c>
      <c r="C23" s="146" t="s">
        <v>98</v>
      </c>
      <c r="D23" s="432">
        <f t="shared" ref="D23:AI23" si="20">D93</f>
        <v>0</v>
      </c>
      <c r="E23" s="432">
        <f t="shared" si="20"/>
        <v>0</v>
      </c>
      <c r="F23" s="432">
        <f t="shared" si="20"/>
        <v>0</v>
      </c>
      <c r="G23" s="432">
        <f t="shared" si="20"/>
        <v>0</v>
      </c>
      <c r="H23" s="432">
        <f t="shared" si="20"/>
        <v>0</v>
      </c>
      <c r="I23" s="432">
        <f t="shared" si="20"/>
        <v>0</v>
      </c>
      <c r="J23" s="432">
        <f t="shared" si="20"/>
        <v>0</v>
      </c>
      <c r="K23" s="432">
        <f t="shared" si="20"/>
        <v>0</v>
      </c>
      <c r="L23" s="432">
        <f t="shared" si="20"/>
        <v>0</v>
      </c>
      <c r="M23" s="432">
        <f t="shared" si="20"/>
        <v>0</v>
      </c>
      <c r="N23" s="432">
        <f t="shared" si="20"/>
        <v>0</v>
      </c>
      <c r="O23" s="432">
        <f t="shared" si="20"/>
        <v>0</v>
      </c>
      <c r="P23" s="432">
        <f t="shared" si="20"/>
        <v>0</v>
      </c>
      <c r="Q23" s="432">
        <f t="shared" si="20"/>
        <v>0</v>
      </c>
      <c r="R23" s="432">
        <f t="shared" si="20"/>
        <v>0</v>
      </c>
      <c r="S23" s="432">
        <f t="shared" si="20"/>
        <v>0</v>
      </c>
      <c r="T23" s="432">
        <f t="shared" si="20"/>
        <v>0</v>
      </c>
      <c r="U23" s="432">
        <f t="shared" si="20"/>
        <v>0</v>
      </c>
      <c r="V23" s="432">
        <f t="shared" si="20"/>
        <v>0</v>
      </c>
      <c r="W23" s="432">
        <f t="shared" si="20"/>
        <v>0</v>
      </c>
      <c r="X23" s="432">
        <f t="shared" si="20"/>
        <v>0</v>
      </c>
      <c r="Y23" s="432">
        <f t="shared" si="20"/>
        <v>0</v>
      </c>
      <c r="Z23" s="432">
        <f t="shared" si="20"/>
        <v>0</v>
      </c>
      <c r="AA23" s="432">
        <f t="shared" si="20"/>
        <v>0</v>
      </c>
      <c r="AB23" s="432">
        <f t="shared" si="20"/>
        <v>0</v>
      </c>
      <c r="AC23" s="432">
        <f t="shared" si="20"/>
        <v>0</v>
      </c>
      <c r="AD23" s="432">
        <f t="shared" si="20"/>
        <v>0</v>
      </c>
      <c r="AE23" s="432">
        <f t="shared" si="20"/>
        <v>0</v>
      </c>
      <c r="AF23" s="432">
        <f t="shared" si="20"/>
        <v>0</v>
      </c>
      <c r="AG23" s="432">
        <f t="shared" si="20"/>
        <v>0</v>
      </c>
      <c r="AH23" s="432">
        <f t="shared" si="20"/>
        <v>0</v>
      </c>
      <c r="AI23" s="432">
        <f t="shared" si="20"/>
        <v>0</v>
      </c>
      <c r="AJ23" s="432">
        <f t="shared" ref="AJ23:BO23" si="21">AJ93</f>
        <v>0</v>
      </c>
      <c r="AK23" s="432">
        <f t="shared" si="21"/>
        <v>0</v>
      </c>
      <c r="AL23" s="432">
        <f t="shared" si="21"/>
        <v>0</v>
      </c>
      <c r="AM23" s="432">
        <f t="shared" si="21"/>
        <v>0</v>
      </c>
      <c r="AN23" s="432">
        <f t="shared" si="21"/>
        <v>0</v>
      </c>
      <c r="AO23" s="432">
        <f t="shared" si="21"/>
        <v>0</v>
      </c>
      <c r="AP23" s="432">
        <f t="shared" si="21"/>
        <v>0</v>
      </c>
      <c r="AQ23" s="432">
        <f t="shared" si="21"/>
        <v>0</v>
      </c>
      <c r="AR23" s="432">
        <f t="shared" si="21"/>
        <v>0</v>
      </c>
      <c r="AS23" s="432">
        <f t="shared" si="21"/>
        <v>0</v>
      </c>
      <c r="AT23" s="432">
        <f t="shared" si="21"/>
        <v>0</v>
      </c>
      <c r="AU23" s="432">
        <f t="shared" si="21"/>
        <v>0</v>
      </c>
      <c r="AV23" s="432">
        <f t="shared" si="21"/>
        <v>0</v>
      </c>
      <c r="AW23" s="432">
        <f t="shared" si="21"/>
        <v>0</v>
      </c>
      <c r="AX23" s="432">
        <f t="shared" si="21"/>
        <v>0</v>
      </c>
      <c r="AY23" s="432">
        <f t="shared" si="21"/>
        <v>0</v>
      </c>
      <c r="AZ23" s="432">
        <f t="shared" si="21"/>
        <v>0</v>
      </c>
      <c r="BA23" s="432">
        <f t="shared" si="21"/>
        <v>0</v>
      </c>
      <c r="BB23" s="432">
        <f t="shared" si="21"/>
        <v>0</v>
      </c>
      <c r="BC23" s="432">
        <f t="shared" si="21"/>
        <v>0</v>
      </c>
      <c r="BD23" s="432">
        <f t="shared" si="21"/>
        <v>0</v>
      </c>
      <c r="BE23" s="432">
        <f t="shared" si="21"/>
        <v>0</v>
      </c>
      <c r="BF23" s="432">
        <f t="shared" si="21"/>
        <v>0</v>
      </c>
      <c r="BG23" s="432">
        <f t="shared" si="21"/>
        <v>0</v>
      </c>
      <c r="BH23" s="432">
        <f t="shared" si="21"/>
        <v>0</v>
      </c>
      <c r="BI23" s="432">
        <f t="shared" si="21"/>
        <v>0</v>
      </c>
      <c r="BJ23" s="432">
        <f t="shared" si="21"/>
        <v>0</v>
      </c>
      <c r="BK23" s="432">
        <f t="shared" si="21"/>
        <v>0</v>
      </c>
      <c r="BL23" s="432">
        <f t="shared" si="21"/>
        <v>0</v>
      </c>
      <c r="BM23" s="432">
        <f t="shared" si="21"/>
        <v>0</v>
      </c>
      <c r="BN23" s="432">
        <f t="shared" si="21"/>
        <v>0</v>
      </c>
      <c r="BO23" s="432">
        <f t="shared" si="21"/>
        <v>0</v>
      </c>
      <c r="BP23" s="432">
        <f t="shared" ref="BP23:CU23" si="22">BP93</f>
        <v>0</v>
      </c>
      <c r="BQ23" s="432">
        <f t="shared" si="22"/>
        <v>0</v>
      </c>
      <c r="BR23" s="432">
        <f t="shared" si="22"/>
        <v>0</v>
      </c>
      <c r="BS23" s="432">
        <f t="shared" si="22"/>
        <v>0</v>
      </c>
      <c r="BT23" s="432">
        <f t="shared" si="22"/>
        <v>0</v>
      </c>
      <c r="BU23" s="432">
        <f t="shared" si="22"/>
        <v>0</v>
      </c>
      <c r="BV23" s="432">
        <f t="shared" si="22"/>
        <v>0</v>
      </c>
      <c r="BW23" s="432">
        <f t="shared" si="22"/>
        <v>0</v>
      </c>
      <c r="BX23" s="432">
        <f t="shared" si="22"/>
        <v>0</v>
      </c>
      <c r="BY23" s="432">
        <f t="shared" si="22"/>
        <v>0</v>
      </c>
      <c r="BZ23" s="432">
        <f t="shared" si="22"/>
        <v>0</v>
      </c>
      <c r="CA23" s="432">
        <f t="shared" si="22"/>
        <v>0</v>
      </c>
      <c r="CB23" s="432">
        <f t="shared" si="22"/>
        <v>0</v>
      </c>
      <c r="CC23" s="432">
        <f t="shared" si="22"/>
        <v>0</v>
      </c>
      <c r="CD23" s="432">
        <f t="shared" si="22"/>
        <v>0</v>
      </c>
      <c r="CE23" s="432">
        <f t="shared" si="22"/>
        <v>0</v>
      </c>
      <c r="CF23" s="432">
        <f t="shared" si="22"/>
        <v>0</v>
      </c>
      <c r="CG23" s="432">
        <f t="shared" si="22"/>
        <v>0</v>
      </c>
      <c r="CH23" s="432">
        <f t="shared" si="22"/>
        <v>0</v>
      </c>
      <c r="CI23" s="432">
        <f t="shared" si="22"/>
        <v>0</v>
      </c>
      <c r="CJ23" s="432">
        <f t="shared" si="22"/>
        <v>0</v>
      </c>
      <c r="CK23" s="432">
        <f t="shared" si="22"/>
        <v>0</v>
      </c>
      <c r="CL23" s="432">
        <f t="shared" si="22"/>
        <v>0</v>
      </c>
      <c r="CM23" s="432">
        <f t="shared" si="22"/>
        <v>0</v>
      </c>
      <c r="CN23" s="432">
        <f t="shared" si="22"/>
        <v>0</v>
      </c>
      <c r="CO23" s="432">
        <f t="shared" si="22"/>
        <v>0</v>
      </c>
      <c r="CP23" s="432">
        <f t="shared" si="22"/>
        <v>0</v>
      </c>
      <c r="CQ23" s="432">
        <f t="shared" si="22"/>
        <v>0</v>
      </c>
      <c r="CR23" s="432">
        <f t="shared" si="22"/>
        <v>0</v>
      </c>
      <c r="CS23" s="432">
        <f t="shared" si="22"/>
        <v>0</v>
      </c>
      <c r="CT23" s="432">
        <f t="shared" si="22"/>
        <v>0</v>
      </c>
      <c r="CU23" s="432">
        <f t="shared" si="22"/>
        <v>0</v>
      </c>
      <c r="CV23" s="432">
        <f t="shared" ref="CV23:EA23" si="23">CV93</f>
        <v>0</v>
      </c>
      <c r="CW23" s="432">
        <f t="shared" si="23"/>
        <v>0</v>
      </c>
      <c r="CX23" s="432">
        <f t="shared" si="23"/>
        <v>0</v>
      </c>
      <c r="CY23" s="432">
        <f t="shared" si="23"/>
        <v>0</v>
      </c>
      <c r="CZ23" s="432">
        <f t="shared" si="23"/>
        <v>0</v>
      </c>
      <c r="DA23" s="432">
        <f t="shared" si="23"/>
        <v>0</v>
      </c>
      <c r="DB23" s="432">
        <f t="shared" si="23"/>
        <v>0</v>
      </c>
      <c r="DC23" s="432">
        <f t="shared" si="23"/>
        <v>0</v>
      </c>
      <c r="DD23" s="432">
        <f t="shared" si="23"/>
        <v>0</v>
      </c>
      <c r="DE23" s="432">
        <f t="shared" si="23"/>
        <v>0</v>
      </c>
      <c r="DF23" s="432">
        <f t="shared" si="23"/>
        <v>0</v>
      </c>
      <c r="DG23" s="432">
        <f t="shared" si="23"/>
        <v>0</v>
      </c>
      <c r="DH23" s="432">
        <f t="shared" si="23"/>
        <v>0</v>
      </c>
      <c r="DI23" s="432">
        <f t="shared" si="23"/>
        <v>0</v>
      </c>
      <c r="DJ23" s="432">
        <f t="shared" si="23"/>
        <v>0</v>
      </c>
      <c r="DK23" s="432">
        <f t="shared" si="23"/>
        <v>0</v>
      </c>
      <c r="DL23" s="432">
        <f t="shared" si="23"/>
        <v>0</v>
      </c>
      <c r="DM23" s="432">
        <f t="shared" si="23"/>
        <v>0</v>
      </c>
      <c r="DN23" s="432">
        <f t="shared" si="23"/>
        <v>0</v>
      </c>
      <c r="DO23" s="432">
        <f t="shared" si="23"/>
        <v>0</v>
      </c>
      <c r="DP23" s="432">
        <f t="shared" si="23"/>
        <v>0</v>
      </c>
      <c r="DQ23" s="432">
        <f t="shared" si="23"/>
        <v>0</v>
      </c>
      <c r="DR23" s="432">
        <f t="shared" si="23"/>
        <v>0</v>
      </c>
      <c r="DS23" s="432">
        <f t="shared" si="23"/>
        <v>0</v>
      </c>
      <c r="DT23" s="432">
        <f t="shared" si="23"/>
        <v>0</v>
      </c>
      <c r="DU23" s="432">
        <f t="shared" si="23"/>
        <v>0</v>
      </c>
      <c r="DV23" s="432">
        <f t="shared" si="23"/>
        <v>0</v>
      </c>
      <c r="DW23" s="432">
        <f t="shared" si="23"/>
        <v>0</v>
      </c>
      <c r="DX23" s="432">
        <f t="shared" si="23"/>
        <v>0</v>
      </c>
      <c r="DY23" s="432">
        <f t="shared" si="23"/>
        <v>0</v>
      </c>
      <c r="DZ23" s="432">
        <f t="shared" si="23"/>
        <v>0</v>
      </c>
      <c r="EA23" s="432">
        <f t="shared" si="23"/>
        <v>0</v>
      </c>
      <c r="EB23" s="432">
        <f t="shared" ref="EB23:EM23" si="24">EB93</f>
        <v>0</v>
      </c>
      <c r="EC23" s="432">
        <f t="shared" si="24"/>
        <v>0</v>
      </c>
      <c r="ED23" s="432">
        <f t="shared" si="24"/>
        <v>0</v>
      </c>
      <c r="EE23" s="432">
        <f t="shared" si="24"/>
        <v>0</v>
      </c>
      <c r="EF23" s="432">
        <f t="shared" si="24"/>
        <v>0</v>
      </c>
      <c r="EG23" s="432">
        <f t="shared" si="24"/>
        <v>0</v>
      </c>
      <c r="EH23" s="432">
        <f t="shared" si="24"/>
        <v>0</v>
      </c>
      <c r="EI23" s="432">
        <f t="shared" si="24"/>
        <v>0</v>
      </c>
      <c r="EJ23" s="432">
        <f t="shared" si="24"/>
        <v>0</v>
      </c>
      <c r="EK23" s="432">
        <f t="shared" si="24"/>
        <v>0</v>
      </c>
      <c r="EL23" s="432">
        <f t="shared" si="24"/>
        <v>0</v>
      </c>
      <c r="EM23" s="432">
        <f t="shared" si="24"/>
        <v>0</v>
      </c>
      <c r="EN23" s="557" t="s">
        <v>98</v>
      </c>
    </row>
    <row r="24" spans="1:144" ht="38.25" x14ac:dyDescent="0.25">
      <c r="A24" s="436" t="s">
        <v>108</v>
      </c>
      <c r="B24" s="155" t="s">
        <v>109</v>
      </c>
      <c r="C24" s="146" t="s">
        <v>98</v>
      </c>
      <c r="D24" s="432">
        <f t="shared" ref="D24:AI24" si="25">D107</f>
        <v>0</v>
      </c>
      <c r="E24" s="432">
        <f t="shared" si="25"/>
        <v>0</v>
      </c>
      <c r="F24" s="432">
        <f t="shared" si="25"/>
        <v>0</v>
      </c>
      <c r="G24" s="432">
        <f t="shared" si="25"/>
        <v>0</v>
      </c>
      <c r="H24" s="432">
        <f t="shared" si="25"/>
        <v>0</v>
      </c>
      <c r="I24" s="432">
        <f t="shared" si="25"/>
        <v>0</v>
      </c>
      <c r="J24" s="432">
        <f t="shared" si="25"/>
        <v>0</v>
      </c>
      <c r="K24" s="432">
        <f t="shared" si="25"/>
        <v>0</v>
      </c>
      <c r="L24" s="432">
        <f t="shared" si="25"/>
        <v>0</v>
      </c>
      <c r="M24" s="432">
        <f t="shared" si="25"/>
        <v>0</v>
      </c>
      <c r="N24" s="432">
        <f t="shared" si="25"/>
        <v>0</v>
      </c>
      <c r="O24" s="432">
        <f t="shared" si="25"/>
        <v>0</v>
      </c>
      <c r="P24" s="432">
        <f t="shared" si="25"/>
        <v>0</v>
      </c>
      <c r="Q24" s="432">
        <f t="shared" si="25"/>
        <v>0</v>
      </c>
      <c r="R24" s="432">
        <f t="shared" si="25"/>
        <v>0</v>
      </c>
      <c r="S24" s="432">
        <f t="shared" si="25"/>
        <v>0</v>
      </c>
      <c r="T24" s="432">
        <f t="shared" si="25"/>
        <v>0</v>
      </c>
      <c r="U24" s="432">
        <f t="shared" si="25"/>
        <v>0</v>
      </c>
      <c r="V24" s="432">
        <f t="shared" si="25"/>
        <v>0</v>
      </c>
      <c r="W24" s="432">
        <f t="shared" si="25"/>
        <v>0</v>
      </c>
      <c r="X24" s="432">
        <f t="shared" si="25"/>
        <v>0</v>
      </c>
      <c r="Y24" s="432">
        <f t="shared" si="25"/>
        <v>0</v>
      </c>
      <c r="Z24" s="432">
        <f t="shared" si="25"/>
        <v>0</v>
      </c>
      <c r="AA24" s="432">
        <f t="shared" si="25"/>
        <v>0</v>
      </c>
      <c r="AB24" s="432">
        <f t="shared" si="25"/>
        <v>0</v>
      </c>
      <c r="AC24" s="432">
        <f t="shared" si="25"/>
        <v>0</v>
      </c>
      <c r="AD24" s="432">
        <f t="shared" si="25"/>
        <v>0</v>
      </c>
      <c r="AE24" s="432">
        <f t="shared" si="25"/>
        <v>0</v>
      </c>
      <c r="AF24" s="432">
        <f t="shared" si="25"/>
        <v>0</v>
      </c>
      <c r="AG24" s="432">
        <f t="shared" si="25"/>
        <v>0</v>
      </c>
      <c r="AH24" s="432">
        <f t="shared" si="25"/>
        <v>0</v>
      </c>
      <c r="AI24" s="432">
        <f t="shared" si="25"/>
        <v>0</v>
      </c>
      <c r="AJ24" s="432">
        <f t="shared" ref="AJ24:BO24" si="26">AJ107</f>
        <v>0</v>
      </c>
      <c r="AK24" s="432">
        <f t="shared" si="26"/>
        <v>0</v>
      </c>
      <c r="AL24" s="432">
        <f t="shared" si="26"/>
        <v>0</v>
      </c>
      <c r="AM24" s="432">
        <f t="shared" si="26"/>
        <v>0</v>
      </c>
      <c r="AN24" s="432">
        <f t="shared" si="26"/>
        <v>0</v>
      </c>
      <c r="AO24" s="432">
        <f t="shared" si="26"/>
        <v>0</v>
      </c>
      <c r="AP24" s="432">
        <f t="shared" si="26"/>
        <v>0</v>
      </c>
      <c r="AQ24" s="432">
        <f t="shared" si="26"/>
        <v>0</v>
      </c>
      <c r="AR24" s="432">
        <f t="shared" si="26"/>
        <v>0</v>
      </c>
      <c r="AS24" s="432">
        <f t="shared" si="26"/>
        <v>0</v>
      </c>
      <c r="AT24" s="432">
        <f t="shared" si="26"/>
        <v>0</v>
      </c>
      <c r="AU24" s="432">
        <f t="shared" si="26"/>
        <v>0</v>
      </c>
      <c r="AV24" s="432">
        <f t="shared" si="26"/>
        <v>0</v>
      </c>
      <c r="AW24" s="432">
        <f t="shared" si="26"/>
        <v>0</v>
      </c>
      <c r="AX24" s="432">
        <f t="shared" si="26"/>
        <v>0</v>
      </c>
      <c r="AY24" s="432">
        <f t="shared" si="26"/>
        <v>0</v>
      </c>
      <c r="AZ24" s="432">
        <f t="shared" si="26"/>
        <v>0</v>
      </c>
      <c r="BA24" s="432">
        <f t="shared" si="26"/>
        <v>0</v>
      </c>
      <c r="BB24" s="432">
        <f t="shared" si="26"/>
        <v>0</v>
      </c>
      <c r="BC24" s="432">
        <f t="shared" si="26"/>
        <v>0</v>
      </c>
      <c r="BD24" s="432">
        <f t="shared" si="26"/>
        <v>0</v>
      </c>
      <c r="BE24" s="432">
        <f t="shared" si="26"/>
        <v>0</v>
      </c>
      <c r="BF24" s="432">
        <f t="shared" si="26"/>
        <v>0</v>
      </c>
      <c r="BG24" s="432">
        <f t="shared" si="26"/>
        <v>0</v>
      </c>
      <c r="BH24" s="432">
        <f t="shared" si="26"/>
        <v>0</v>
      </c>
      <c r="BI24" s="432">
        <f t="shared" si="26"/>
        <v>0</v>
      </c>
      <c r="BJ24" s="432">
        <f t="shared" si="26"/>
        <v>0</v>
      </c>
      <c r="BK24" s="432">
        <f t="shared" si="26"/>
        <v>0</v>
      </c>
      <c r="BL24" s="432">
        <f t="shared" si="26"/>
        <v>0</v>
      </c>
      <c r="BM24" s="432">
        <f t="shared" si="26"/>
        <v>0</v>
      </c>
      <c r="BN24" s="432">
        <f t="shared" si="26"/>
        <v>0</v>
      </c>
      <c r="BO24" s="432">
        <f t="shared" si="26"/>
        <v>0</v>
      </c>
      <c r="BP24" s="432">
        <f t="shared" ref="BP24:CU24" si="27">BP107</f>
        <v>0</v>
      </c>
      <c r="BQ24" s="432">
        <f t="shared" si="27"/>
        <v>0</v>
      </c>
      <c r="BR24" s="432">
        <f t="shared" si="27"/>
        <v>0</v>
      </c>
      <c r="BS24" s="432">
        <f t="shared" si="27"/>
        <v>0</v>
      </c>
      <c r="BT24" s="432">
        <f t="shared" si="27"/>
        <v>0</v>
      </c>
      <c r="BU24" s="432">
        <f t="shared" si="27"/>
        <v>0</v>
      </c>
      <c r="BV24" s="432">
        <f t="shared" si="27"/>
        <v>0</v>
      </c>
      <c r="BW24" s="432">
        <f t="shared" si="27"/>
        <v>0</v>
      </c>
      <c r="BX24" s="432">
        <f t="shared" si="27"/>
        <v>0</v>
      </c>
      <c r="BY24" s="432">
        <f t="shared" si="27"/>
        <v>0</v>
      </c>
      <c r="BZ24" s="432">
        <f t="shared" si="27"/>
        <v>0</v>
      </c>
      <c r="CA24" s="432">
        <f t="shared" si="27"/>
        <v>0</v>
      </c>
      <c r="CB24" s="432">
        <f t="shared" si="27"/>
        <v>0</v>
      </c>
      <c r="CC24" s="432">
        <f t="shared" si="27"/>
        <v>0</v>
      </c>
      <c r="CD24" s="432">
        <f t="shared" si="27"/>
        <v>0</v>
      </c>
      <c r="CE24" s="432">
        <f t="shared" si="27"/>
        <v>0</v>
      </c>
      <c r="CF24" s="432">
        <f t="shared" si="27"/>
        <v>0</v>
      </c>
      <c r="CG24" s="432">
        <f t="shared" si="27"/>
        <v>0</v>
      </c>
      <c r="CH24" s="432">
        <f t="shared" si="27"/>
        <v>0</v>
      </c>
      <c r="CI24" s="432">
        <f t="shared" si="27"/>
        <v>0</v>
      </c>
      <c r="CJ24" s="432">
        <f t="shared" si="27"/>
        <v>0</v>
      </c>
      <c r="CK24" s="432">
        <f t="shared" si="27"/>
        <v>0</v>
      </c>
      <c r="CL24" s="432">
        <f t="shared" si="27"/>
        <v>0</v>
      </c>
      <c r="CM24" s="432">
        <f t="shared" si="27"/>
        <v>0</v>
      </c>
      <c r="CN24" s="432">
        <f t="shared" si="27"/>
        <v>0</v>
      </c>
      <c r="CO24" s="432">
        <f t="shared" si="27"/>
        <v>0</v>
      </c>
      <c r="CP24" s="432">
        <f t="shared" si="27"/>
        <v>0</v>
      </c>
      <c r="CQ24" s="432">
        <f t="shared" si="27"/>
        <v>0</v>
      </c>
      <c r="CR24" s="432">
        <f t="shared" si="27"/>
        <v>0</v>
      </c>
      <c r="CS24" s="432">
        <f t="shared" si="27"/>
        <v>0</v>
      </c>
      <c r="CT24" s="432">
        <f t="shared" si="27"/>
        <v>0</v>
      </c>
      <c r="CU24" s="432">
        <f t="shared" si="27"/>
        <v>0</v>
      </c>
      <c r="CV24" s="432">
        <f t="shared" ref="CV24:EA24" si="28">CV107</f>
        <v>0</v>
      </c>
      <c r="CW24" s="432">
        <f t="shared" si="28"/>
        <v>0</v>
      </c>
      <c r="CX24" s="432">
        <f t="shared" si="28"/>
        <v>0</v>
      </c>
      <c r="CY24" s="432">
        <f t="shared" si="28"/>
        <v>0</v>
      </c>
      <c r="CZ24" s="432">
        <f t="shared" si="28"/>
        <v>0</v>
      </c>
      <c r="DA24" s="432">
        <f t="shared" si="28"/>
        <v>0</v>
      </c>
      <c r="DB24" s="432">
        <f t="shared" si="28"/>
        <v>0</v>
      </c>
      <c r="DC24" s="432">
        <f t="shared" si="28"/>
        <v>0</v>
      </c>
      <c r="DD24" s="432">
        <f t="shared" si="28"/>
        <v>0</v>
      </c>
      <c r="DE24" s="432">
        <f t="shared" si="28"/>
        <v>0</v>
      </c>
      <c r="DF24" s="432">
        <f t="shared" si="28"/>
        <v>0</v>
      </c>
      <c r="DG24" s="432">
        <f t="shared" si="28"/>
        <v>0</v>
      </c>
      <c r="DH24" s="432">
        <f t="shared" si="28"/>
        <v>0</v>
      </c>
      <c r="DI24" s="432">
        <f t="shared" si="28"/>
        <v>0</v>
      </c>
      <c r="DJ24" s="432">
        <f t="shared" si="28"/>
        <v>0</v>
      </c>
      <c r="DK24" s="432">
        <f t="shared" si="28"/>
        <v>0</v>
      </c>
      <c r="DL24" s="432">
        <f t="shared" si="28"/>
        <v>0</v>
      </c>
      <c r="DM24" s="432">
        <f t="shared" si="28"/>
        <v>0</v>
      </c>
      <c r="DN24" s="432">
        <f t="shared" si="28"/>
        <v>0</v>
      </c>
      <c r="DO24" s="432">
        <f t="shared" si="28"/>
        <v>0</v>
      </c>
      <c r="DP24" s="432">
        <f t="shared" si="28"/>
        <v>0</v>
      </c>
      <c r="DQ24" s="432">
        <f t="shared" si="28"/>
        <v>0</v>
      </c>
      <c r="DR24" s="432">
        <f t="shared" si="28"/>
        <v>0</v>
      </c>
      <c r="DS24" s="432">
        <f t="shared" si="28"/>
        <v>0</v>
      </c>
      <c r="DT24" s="432">
        <f t="shared" si="28"/>
        <v>0</v>
      </c>
      <c r="DU24" s="432">
        <f t="shared" si="28"/>
        <v>0</v>
      </c>
      <c r="DV24" s="432">
        <f t="shared" si="28"/>
        <v>0</v>
      </c>
      <c r="DW24" s="432">
        <f t="shared" si="28"/>
        <v>0</v>
      </c>
      <c r="DX24" s="432">
        <f t="shared" si="28"/>
        <v>0</v>
      </c>
      <c r="DY24" s="432">
        <f t="shared" si="28"/>
        <v>0</v>
      </c>
      <c r="DZ24" s="432">
        <f t="shared" si="28"/>
        <v>0</v>
      </c>
      <c r="EA24" s="432">
        <f t="shared" si="28"/>
        <v>0</v>
      </c>
      <c r="EB24" s="432">
        <f t="shared" ref="EB24:EM24" si="29">EB107</f>
        <v>0</v>
      </c>
      <c r="EC24" s="432">
        <f t="shared" si="29"/>
        <v>0</v>
      </c>
      <c r="ED24" s="432">
        <f t="shared" si="29"/>
        <v>0</v>
      </c>
      <c r="EE24" s="432">
        <f t="shared" si="29"/>
        <v>0</v>
      </c>
      <c r="EF24" s="432">
        <f t="shared" si="29"/>
        <v>0</v>
      </c>
      <c r="EG24" s="432">
        <f t="shared" si="29"/>
        <v>0</v>
      </c>
      <c r="EH24" s="432">
        <f t="shared" si="29"/>
        <v>0</v>
      </c>
      <c r="EI24" s="432">
        <f t="shared" si="29"/>
        <v>0</v>
      </c>
      <c r="EJ24" s="432">
        <f t="shared" si="29"/>
        <v>0</v>
      </c>
      <c r="EK24" s="432">
        <f t="shared" si="29"/>
        <v>0</v>
      </c>
      <c r="EL24" s="432">
        <f t="shared" si="29"/>
        <v>0</v>
      </c>
      <c r="EM24" s="432">
        <f t="shared" si="29"/>
        <v>0</v>
      </c>
      <c r="EN24" s="557" t="s">
        <v>98</v>
      </c>
    </row>
    <row r="25" spans="1:144" ht="25.5" x14ac:dyDescent="0.25">
      <c r="A25" s="436" t="s">
        <v>110</v>
      </c>
      <c r="B25" s="155" t="s">
        <v>111</v>
      </c>
      <c r="C25" s="146" t="s">
        <v>98</v>
      </c>
      <c r="D25" s="432">
        <f t="shared" ref="D25:AI25" si="30">D108</f>
        <v>0</v>
      </c>
      <c r="E25" s="432">
        <f t="shared" si="30"/>
        <v>0</v>
      </c>
      <c r="F25" s="432">
        <f t="shared" si="30"/>
        <v>0</v>
      </c>
      <c r="G25" s="432">
        <f t="shared" si="30"/>
        <v>0</v>
      </c>
      <c r="H25" s="432">
        <f t="shared" si="30"/>
        <v>0</v>
      </c>
      <c r="I25" s="432">
        <f t="shared" si="30"/>
        <v>0</v>
      </c>
      <c r="J25" s="432">
        <f t="shared" si="30"/>
        <v>0</v>
      </c>
      <c r="K25" s="432">
        <f t="shared" si="30"/>
        <v>0</v>
      </c>
      <c r="L25" s="432">
        <f t="shared" si="30"/>
        <v>0</v>
      </c>
      <c r="M25" s="432">
        <f t="shared" si="30"/>
        <v>0</v>
      </c>
      <c r="N25" s="432">
        <f t="shared" si="30"/>
        <v>0</v>
      </c>
      <c r="O25" s="432">
        <f t="shared" si="30"/>
        <v>0</v>
      </c>
      <c r="P25" s="432">
        <f t="shared" si="30"/>
        <v>0</v>
      </c>
      <c r="Q25" s="432">
        <f t="shared" si="30"/>
        <v>0</v>
      </c>
      <c r="R25" s="432">
        <f t="shared" si="30"/>
        <v>0</v>
      </c>
      <c r="S25" s="432">
        <f t="shared" si="30"/>
        <v>0</v>
      </c>
      <c r="T25" s="432">
        <f t="shared" si="30"/>
        <v>0</v>
      </c>
      <c r="U25" s="432">
        <f t="shared" si="30"/>
        <v>0</v>
      </c>
      <c r="V25" s="432">
        <f t="shared" si="30"/>
        <v>0</v>
      </c>
      <c r="W25" s="432">
        <f t="shared" si="30"/>
        <v>0</v>
      </c>
      <c r="X25" s="432">
        <f t="shared" si="30"/>
        <v>0</v>
      </c>
      <c r="Y25" s="432">
        <f t="shared" si="30"/>
        <v>0</v>
      </c>
      <c r="Z25" s="432">
        <f t="shared" si="30"/>
        <v>0</v>
      </c>
      <c r="AA25" s="432">
        <f t="shared" si="30"/>
        <v>0</v>
      </c>
      <c r="AB25" s="432">
        <f t="shared" si="30"/>
        <v>0</v>
      </c>
      <c r="AC25" s="432">
        <f t="shared" si="30"/>
        <v>0</v>
      </c>
      <c r="AD25" s="432">
        <f t="shared" si="30"/>
        <v>0</v>
      </c>
      <c r="AE25" s="432">
        <f t="shared" si="30"/>
        <v>0</v>
      </c>
      <c r="AF25" s="432">
        <f t="shared" si="30"/>
        <v>0</v>
      </c>
      <c r="AG25" s="432">
        <f t="shared" si="30"/>
        <v>0</v>
      </c>
      <c r="AH25" s="432">
        <f t="shared" si="30"/>
        <v>0</v>
      </c>
      <c r="AI25" s="432">
        <f t="shared" si="30"/>
        <v>0</v>
      </c>
      <c r="AJ25" s="432">
        <f t="shared" ref="AJ25:BO25" si="31">AJ108</f>
        <v>0</v>
      </c>
      <c r="AK25" s="432">
        <f t="shared" si="31"/>
        <v>0</v>
      </c>
      <c r="AL25" s="432">
        <f t="shared" si="31"/>
        <v>0</v>
      </c>
      <c r="AM25" s="432">
        <f t="shared" si="31"/>
        <v>0</v>
      </c>
      <c r="AN25" s="432">
        <f t="shared" si="31"/>
        <v>0</v>
      </c>
      <c r="AO25" s="432">
        <f t="shared" si="31"/>
        <v>0</v>
      </c>
      <c r="AP25" s="432">
        <f t="shared" si="31"/>
        <v>0</v>
      </c>
      <c r="AQ25" s="432">
        <f t="shared" si="31"/>
        <v>0</v>
      </c>
      <c r="AR25" s="432">
        <f t="shared" si="31"/>
        <v>0</v>
      </c>
      <c r="AS25" s="432">
        <f t="shared" si="31"/>
        <v>0</v>
      </c>
      <c r="AT25" s="432">
        <f t="shared" si="31"/>
        <v>0</v>
      </c>
      <c r="AU25" s="432">
        <f t="shared" si="31"/>
        <v>0</v>
      </c>
      <c r="AV25" s="432">
        <f t="shared" si="31"/>
        <v>0</v>
      </c>
      <c r="AW25" s="432">
        <f t="shared" si="31"/>
        <v>0</v>
      </c>
      <c r="AX25" s="432">
        <f t="shared" si="31"/>
        <v>0</v>
      </c>
      <c r="AY25" s="432">
        <f t="shared" si="31"/>
        <v>0</v>
      </c>
      <c r="AZ25" s="432">
        <f t="shared" si="31"/>
        <v>0</v>
      </c>
      <c r="BA25" s="432">
        <f t="shared" si="31"/>
        <v>0</v>
      </c>
      <c r="BB25" s="432">
        <f t="shared" si="31"/>
        <v>0</v>
      </c>
      <c r="BC25" s="432">
        <f t="shared" si="31"/>
        <v>0</v>
      </c>
      <c r="BD25" s="432">
        <f t="shared" si="31"/>
        <v>0</v>
      </c>
      <c r="BE25" s="432">
        <f t="shared" si="31"/>
        <v>0</v>
      </c>
      <c r="BF25" s="432">
        <f t="shared" si="31"/>
        <v>0</v>
      </c>
      <c r="BG25" s="432">
        <f t="shared" si="31"/>
        <v>0</v>
      </c>
      <c r="BH25" s="432">
        <f t="shared" si="31"/>
        <v>0</v>
      </c>
      <c r="BI25" s="432">
        <f t="shared" si="31"/>
        <v>0</v>
      </c>
      <c r="BJ25" s="432">
        <f t="shared" si="31"/>
        <v>0</v>
      </c>
      <c r="BK25" s="432">
        <f t="shared" si="31"/>
        <v>0</v>
      </c>
      <c r="BL25" s="432">
        <f t="shared" si="31"/>
        <v>0</v>
      </c>
      <c r="BM25" s="432">
        <f t="shared" si="31"/>
        <v>0</v>
      </c>
      <c r="BN25" s="432">
        <f t="shared" si="31"/>
        <v>0</v>
      </c>
      <c r="BO25" s="432">
        <f t="shared" si="31"/>
        <v>0</v>
      </c>
      <c r="BP25" s="432">
        <f t="shared" ref="BP25:CU25" si="32">BP108</f>
        <v>0</v>
      </c>
      <c r="BQ25" s="432">
        <f t="shared" si="32"/>
        <v>0</v>
      </c>
      <c r="BR25" s="432">
        <f t="shared" si="32"/>
        <v>0</v>
      </c>
      <c r="BS25" s="432">
        <f t="shared" si="32"/>
        <v>0</v>
      </c>
      <c r="BT25" s="432">
        <f t="shared" si="32"/>
        <v>0</v>
      </c>
      <c r="BU25" s="432">
        <f t="shared" si="32"/>
        <v>0</v>
      </c>
      <c r="BV25" s="432">
        <f t="shared" si="32"/>
        <v>0</v>
      </c>
      <c r="BW25" s="432">
        <f t="shared" si="32"/>
        <v>0</v>
      </c>
      <c r="BX25" s="432">
        <f t="shared" si="32"/>
        <v>0</v>
      </c>
      <c r="BY25" s="432">
        <f t="shared" si="32"/>
        <v>0</v>
      </c>
      <c r="BZ25" s="432">
        <f t="shared" si="32"/>
        <v>0</v>
      </c>
      <c r="CA25" s="432">
        <f t="shared" si="32"/>
        <v>0</v>
      </c>
      <c r="CB25" s="432">
        <f t="shared" si="32"/>
        <v>0</v>
      </c>
      <c r="CC25" s="432">
        <f t="shared" si="32"/>
        <v>0</v>
      </c>
      <c r="CD25" s="432">
        <f t="shared" si="32"/>
        <v>0</v>
      </c>
      <c r="CE25" s="432">
        <f t="shared" si="32"/>
        <v>0</v>
      </c>
      <c r="CF25" s="432">
        <f t="shared" si="32"/>
        <v>0</v>
      </c>
      <c r="CG25" s="432">
        <f t="shared" si="32"/>
        <v>0</v>
      </c>
      <c r="CH25" s="432">
        <f t="shared" si="32"/>
        <v>0</v>
      </c>
      <c r="CI25" s="432">
        <f t="shared" si="32"/>
        <v>0</v>
      </c>
      <c r="CJ25" s="432">
        <f t="shared" si="32"/>
        <v>0</v>
      </c>
      <c r="CK25" s="432">
        <f t="shared" si="32"/>
        <v>0</v>
      </c>
      <c r="CL25" s="432">
        <f t="shared" si="32"/>
        <v>0</v>
      </c>
      <c r="CM25" s="432">
        <f t="shared" si="32"/>
        <v>0</v>
      </c>
      <c r="CN25" s="432">
        <f t="shared" si="32"/>
        <v>0</v>
      </c>
      <c r="CO25" s="432">
        <f t="shared" si="32"/>
        <v>0</v>
      </c>
      <c r="CP25" s="432">
        <f t="shared" si="32"/>
        <v>0</v>
      </c>
      <c r="CQ25" s="432">
        <f t="shared" si="32"/>
        <v>0</v>
      </c>
      <c r="CR25" s="432">
        <f t="shared" si="32"/>
        <v>0</v>
      </c>
      <c r="CS25" s="432">
        <f t="shared" si="32"/>
        <v>0</v>
      </c>
      <c r="CT25" s="432">
        <f t="shared" si="32"/>
        <v>0</v>
      </c>
      <c r="CU25" s="432">
        <f t="shared" si="32"/>
        <v>0</v>
      </c>
      <c r="CV25" s="432">
        <f t="shared" ref="CV25:EA25" si="33">CV108</f>
        <v>0</v>
      </c>
      <c r="CW25" s="432">
        <f t="shared" si="33"/>
        <v>0</v>
      </c>
      <c r="CX25" s="432">
        <f t="shared" si="33"/>
        <v>0</v>
      </c>
      <c r="CY25" s="432">
        <f t="shared" si="33"/>
        <v>0</v>
      </c>
      <c r="CZ25" s="432">
        <f t="shared" si="33"/>
        <v>0</v>
      </c>
      <c r="DA25" s="432">
        <f t="shared" si="33"/>
        <v>0</v>
      </c>
      <c r="DB25" s="432">
        <f t="shared" si="33"/>
        <v>0</v>
      </c>
      <c r="DC25" s="432">
        <f t="shared" si="33"/>
        <v>0</v>
      </c>
      <c r="DD25" s="432">
        <f t="shared" si="33"/>
        <v>0</v>
      </c>
      <c r="DE25" s="432">
        <f t="shared" si="33"/>
        <v>0</v>
      </c>
      <c r="DF25" s="432">
        <f t="shared" si="33"/>
        <v>0</v>
      </c>
      <c r="DG25" s="432">
        <f t="shared" si="33"/>
        <v>0</v>
      </c>
      <c r="DH25" s="432">
        <f t="shared" si="33"/>
        <v>0</v>
      </c>
      <c r="DI25" s="432">
        <f t="shared" si="33"/>
        <v>0</v>
      </c>
      <c r="DJ25" s="432">
        <f t="shared" si="33"/>
        <v>0</v>
      </c>
      <c r="DK25" s="432">
        <f t="shared" si="33"/>
        <v>0</v>
      </c>
      <c r="DL25" s="432">
        <f t="shared" si="33"/>
        <v>0</v>
      </c>
      <c r="DM25" s="432">
        <f t="shared" si="33"/>
        <v>0</v>
      </c>
      <c r="DN25" s="432">
        <f t="shared" si="33"/>
        <v>0</v>
      </c>
      <c r="DO25" s="432">
        <f t="shared" si="33"/>
        <v>0</v>
      </c>
      <c r="DP25" s="432">
        <f t="shared" si="33"/>
        <v>0</v>
      </c>
      <c r="DQ25" s="432">
        <f t="shared" si="33"/>
        <v>0</v>
      </c>
      <c r="DR25" s="432">
        <f t="shared" si="33"/>
        <v>0</v>
      </c>
      <c r="DS25" s="432">
        <f t="shared" si="33"/>
        <v>0</v>
      </c>
      <c r="DT25" s="432">
        <f t="shared" si="33"/>
        <v>0</v>
      </c>
      <c r="DU25" s="432">
        <f t="shared" si="33"/>
        <v>0</v>
      </c>
      <c r="DV25" s="432">
        <f t="shared" si="33"/>
        <v>0</v>
      </c>
      <c r="DW25" s="432">
        <f t="shared" si="33"/>
        <v>0</v>
      </c>
      <c r="DX25" s="432">
        <f t="shared" si="33"/>
        <v>0</v>
      </c>
      <c r="DY25" s="432">
        <f t="shared" si="33"/>
        <v>0</v>
      </c>
      <c r="DZ25" s="432">
        <f t="shared" si="33"/>
        <v>0</v>
      </c>
      <c r="EA25" s="432">
        <f t="shared" si="33"/>
        <v>0</v>
      </c>
      <c r="EB25" s="432">
        <f t="shared" ref="EB25:EM25" si="34">EB108</f>
        <v>0</v>
      </c>
      <c r="EC25" s="432">
        <f t="shared" si="34"/>
        <v>0</v>
      </c>
      <c r="ED25" s="432">
        <f t="shared" si="34"/>
        <v>0</v>
      </c>
      <c r="EE25" s="432">
        <f t="shared" si="34"/>
        <v>0</v>
      </c>
      <c r="EF25" s="432">
        <f t="shared" si="34"/>
        <v>0</v>
      </c>
      <c r="EG25" s="432">
        <f t="shared" si="34"/>
        <v>0</v>
      </c>
      <c r="EH25" s="432">
        <f t="shared" si="34"/>
        <v>0</v>
      </c>
      <c r="EI25" s="432">
        <f t="shared" si="34"/>
        <v>0</v>
      </c>
      <c r="EJ25" s="432">
        <f t="shared" si="34"/>
        <v>0</v>
      </c>
      <c r="EK25" s="432">
        <f t="shared" si="34"/>
        <v>0</v>
      </c>
      <c r="EL25" s="432">
        <f t="shared" si="34"/>
        <v>0</v>
      </c>
      <c r="EM25" s="432">
        <f t="shared" si="34"/>
        <v>0</v>
      </c>
      <c r="EN25" s="557" t="s">
        <v>98</v>
      </c>
    </row>
    <row r="26" spans="1:144" x14ac:dyDescent="0.25">
      <c r="A26" s="436">
        <v>1</v>
      </c>
      <c r="B26" s="156" t="s">
        <v>112</v>
      </c>
      <c r="C26" s="115" t="s">
        <v>98</v>
      </c>
      <c r="D26" s="437" t="s">
        <v>98</v>
      </c>
      <c r="E26" s="437" t="s">
        <v>98</v>
      </c>
      <c r="F26" s="437" t="s">
        <v>98</v>
      </c>
      <c r="G26" s="437" t="s">
        <v>98</v>
      </c>
      <c r="H26" s="437" t="s">
        <v>98</v>
      </c>
      <c r="I26" s="437" t="s">
        <v>98</v>
      </c>
      <c r="J26" s="437" t="s">
        <v>98</v>
      </c>
      <c r="K26" s="437" t="s">
        <v>98</v>
      </c>
      <c r="L26" s="437" t="s">
        <v>98</v>
      </c>
      <c r="M26" s="437" t="s">
        <v>98</v>
      </c>
      <c r="N26" s="437" t="s">
        <v>98</v>
      </c>
      <c r="O26" s="437" t="s">
        <v>98</v>
      </c>
      <c r="P26" s="437" t="s">
        <v>98</v>
      </c>
      <c r="Q26" s="437" t="s">
        <v>98</v>
      </c>
      <c r="R26" s="437" t="s">
        <v>98</v>
      </c>
      <c r="S26" s="437" t="s">
        <v>98</v>
      </c>
      <c r="T26" s="437" t="s">
        <v>98</v>
      </c>
      <c r="U26" s="437" t="s">
        <v>98</v>
      </c>
      <c r="V26" s="437" t="s">
        <v>98</v>
      </c>
      <c r="W26" s="437" t="s">
        <v>98</v>
      </c>
      <c r="X26" s="437" t="s">
        <v>98</v>
      </c>
      <c r="Y26" s="437" t="s">
        <v>98</v>
      </c>
      <c r="Z26" s="437" t="s">
        <v>98</v>
      </c>
      <c r="AA26" s="437" t="s">
        <v>98</v>
      </c>
      <c r="AB26" s="437" t="s">
        <v>98</v>
      </c>
      <c r="AC26" s="437" t="s">
        <v>98</v>
      </c>
      <c r="AD26" s="437" t="s">
        <v>98</v>
      </c>
      <c r="AE26" s="437" t="s">
        <v>98</v>
      </c>
      <c r="AF26" s="437" t="s">
        <v>98</v>
      </c>
      <c r="AG26" s="437" t="s">
        <v>98</v>
      </c>
      <c r="AH26" s="437" t="s">
        <v>98</v>
      </c>
      <c r="AI26" s="437" t="s">
        <v>98</v>
      </c>
      <c r="AJ26" s="437" t="s">
        <v>98</v>
      </c>
      <c r="AK26" s="437" t="s">
        <v>98</v>
      </c>
      <c r="AL26" s="437" t="s">
        <v>98</v>
      </c>
      <c r="AM26" s="437" t="s">
        <v>98</v>
      </c>
      <c r="AN26" s="437" t="s">
        <v>98</v>
      </c>
      <c r="AO26" s="437" t="s">
        <v>98</v>
      </c>
      <c r="AP26" s="437" t="s">
        <v>98</v>
      </c>
      <c r="AQ26" s="437" t="s">
        <v>98</v>
      </c>
      <c r="AR26" s="437" t="s">
        <v>98</v>
      </c>
      <c r="AS26" s="437" t="s">
        <v>98</v>
      </c>
      <c r="AT26" s="437" t="s">
        <v>98</v>
      </c>
      <c r="AU26" s="437" t="s">
        <v>98</v>
      </c>
      <c r="AV26" s="437" t="s">
        <v>98</v>
      </c>
      <c r="AW26" s="437" t="s">
        <v>98</v>
      </c>
      <c r="AX26" s="437" t="s">
        <v>98</v>
      </c>
      <c r="AY26" s="437" t="s">
        <v>98</v>
      </c>
      <c r="AZ26" s="437" t="s">
        <v>98</v>
      </c>
      <c r="BA26" s="437" t="s">
        <v>98</v>
      </c>
      <c r="BB26" s="437" t="s">
        <v>98</v>
      </c>
      <c r="BC26" s="437" t="s">
        <v>98</v>
      </c>
      <c r="BD26" s="437" t="s">
        <v>98</v>
      </c>
      <c r="BE26" s="437" t="s">
        <v>98</v>
      </c>
      <c r="BF26" s="437" t="s">
        <v>98</v>
      </c>
      <c r="BG26" s="437" t="s">
        <v>98</v>
      </c>
      <c r="BH26" s="437" t="s">
        <v>98</v>
      </c>
      <c r="BI26" s="437" t="s">
        <v>98</v>
      </c>
      <c r="BJ26" s="437" t="s">
        <v>98</v>
      </c>
      <c r="BK26" s="437" t="s">
        <v>98</v>
      </c>
      <c r="BL26" s="437" t="s">
        <v>98</v>
      </c>
      <c r="BM26" s="437" t="s">
        <v>98</v>
      </c>
      <c r="BN26" s="437" t="s">
        <v>98</v>
      </c>
      <c r="BO26" s="437" t="s">
        <v>98</v>
      </c>
      <c r="BP26" s="437" t="s">
        <v>98</v>
      </c>
      <c r="BQ26" s="437" t="s">
        <v>98</v>
      </c>
      <c r="BR26" s="437" t="s">
        <v>98</v>
      </c>
      <c r="BS26" s="437" t="s">
        <v>98</v>
      </c>
      <c r="BT26" s="437" t="s">
        <v>98</v>
      </c>
      <c r="BU26" s="437" t="s">
        <v>98</v>
      </c>
      <c r="BV26" s="437" t="s">
        <v>98</v>
      </c>
      <c r="BW26" s="437" t="s">
        <v>98</v>
      </c>
      <c r="BX26" s="437" t="s">
        <v>98</v>
      </c>
      <c r="BY26" s="437" t="s">
        <v>98</v>
      </c>
      <c r="BZ26" s="437" t="s">
        <v>98</v>
      </c>
      <c r="CA26" s="437" t="s">
        <v>98</v>
      </c>
      <c r="CB26" s="437" t="s">
        <v>98</v>
      </c>
      <c r="CC26" s="437" t="s">
        <v>98</v>
      </c>
      <c r="CD26" s="437" t="s">
        <v>98</v>
      </c>
      <c r="CE26" s="437" t="s">
        <v>98</v>
      </c>
      <c r="CF26" s="437" t="s">
        <v>98</v>
      </c>
      <c r="CG26" s="437" t="s">
        <v>98</v>
      </c>
      <c r="CH26" s="437" t="s">
        <v>98</v>
      </c>
      <c r="CI26" s="437" t="s">
        <v>98</v>
      </c>
      <c r="CJ26" s="437" t="s">
        <v>98</v>
      </c>
      <c r="CK26" s="437" t="s">
        <v>98</v>
      </c>
      <c r="CL26" s="437" t="s">
        <v>98</v>
      </c>
      <c r="CM26" s="437" t="s">
        <v>98</v>
      </c>
      <c r="CN26" s="437" t="s">
        <v>98</v>
      </c>
      <c r="CO26" s="437" t="s">
        <v>98</v>
      </c>
      <c r="CP26" s="437" t="s">
        <v>98</v>
      </c>
      <c r="CQ26" s="437" t="s">
        <v>98</v>
      </c>
      <c r="CR26" s="437" t="s">
        <v>98</v>
      </c>
      <c r="CS26" s="437" t="s">
        <v>98</v>
      </c>
      <c r="CT26" s="437" t="s">
        <v>98</v>
      </c>
      <c r="CU26" s="437" t="s">
        <v>98</v>
      </c>
      <c r="CV26" s="437" t="s">
        <v>98</v>
      </c>
      <c r="CW26" s="437" t="s">
        <v>98</v>
      </c>
      <c r="CX26" s="437" t="s">
        <v>98</v>
      </c>
      <c r="CY26" s="437" t="s">
        <v>98</v>
      </c>
      <c r="CZ26" s="437" t="s">
        <v>98</v>
      </c>
      <c r="DA26" s="437" t="s">
        <v>98</v>
      </c>
      <c r="DB26" s="437" t="s">
        <v>98</v>
      </c>
      <c r="DC26" s="437" t="s">
        <v>98</v>
      </c>
      <c r="DD26" s="437" t="s">
        <v>98</v>
      </c>
      <c r="DE26" s="437" t="s">
        <v>98</v>
      </c>
      <c r="DF26" s="437" t="s">
        <v>98</v>
      </c>
      <c r="DG26" s="437" t="s">
        <v>98</v>
      </c>
      <c r="DH26" s="437" t="s">
        <v>98</v>
      </c>
      <c r="DI26" s="437" t="s">
        <v>98</v>
      </c>
      <c r="DJ26" s="437" t="s">
        <v>98</v>
      </c>
      <c r="DK26" s="437" t="s">
        <v>98</v>
      </c>
      <c r="DL26" s="437" t="s">
        <v>98</v>
      </c>
      <c r="DM26" s="437" t="s">
        <v>98</v>
      </c>
      <c r="DN26" s="437" t="s">
        <v>98</v>
      </c>
      <c r="DO26" s="437" t="s">
        <v>98</v>
      </c>
      <c r="DP26" s="437" t="s">
        <v>98</v>
      </c>
      <c r="DQ26" s="437" t="s">
        <v>98</v>
      </c>
      <c r="DR26" s="437" t="s">
        <v>98</v>
      </c>
      <c r="DS26" s="437" t="s">
        <v>98</v>
      </c>
      <c r="DT26" s="437" t="s">
        <v>98</v>
      </c>
      <c r="DU26" s="437" t="s">
        <v>98</v>
      </c>
      <c r="DV26" s="437" t="s">
        <v>98</v>
      </c>
      <c r="DW26" s="437" t="s">
        <v>98</v>
      </c>
      <c r="DX26" s="437" t="s">
        <v>98</v>
      </c>
      <c r="DY26" s="437" t="s">
        <v>98</v>
      </c>
      <c r="DZ26" s="437" t="s">
        <v>98</v>
      </c>
      <c r="EA26" s="437" t="s">
        <v>98</v>
      </c>
      <c r="EB26" s="437" t="s">
        <v>98</v>
      </c>
      <c r="EC26" s="437" t="s">
        <v>98</v>
      </c>
      <c r="ED26" s="437" t="s">
        <v>98</v>
      </c>
      <c r="EE26" s="437" t="s">
        <v>98</v>
      </c>
      <c r="EF26" s="437" t="s">
        <v>98</v>
      </c>
      <c r="EG26" s="437" t="s">
        <v>98</v>
      </c>
      <c r="EH26" s="437" t="s">
        <v>98</v>
      </c>
      <c r="EI26" s="437" t="s">
        <v>98</v>
      </c>
      <c r="EJ26" s="437" t="s">
        <v>98</v>
      </c>
      <c r="EK26" s="437" t="s">
        <v>98</v>
      </c>
      <c r="EL26" s="437" t="s">
        <v>98</v>
      </c>
      <c r="EM26" s="437" t="s">
        <v>98</v>
      </c>
      <c r="EN26" s="557" t="s">
        <v>98</v>
      </c>
    </row>
    <row r="27" spans="1:144" ht="38.25" x14ac:dyDescent="0.25">
      <c r="A27" s="283" t="s">
        <v>113</v>
      </c>
      <c r="B27" s="162" t="s">
        <v>114</v>
      </c>
      <c r="C27" s="163" t="s">
        <v>98</v>
      </c>
      <c r="D27" s="288">
        <f t="shared" ref="D27:M28" si="35">D28</f>
        <v>0</v>
      </c>
      <c r="E27" s="288">
        <f t="shared" si="35"/>
        <v>0</v>
      </c>
      <c r="F27" s="288">
        <f t="shared" si="35"/>
        <v>0</v>
      </c>
      <c r="G27" s="288">
        <f t="shared" si="35"/>
        <v>0</v>
      </c>
      <c r="H27" s="288">
        <f t="shared" si="35"/>
        <v>0</v>
      </c>
      <c r="I27" s="288">
        <f t="shared" si="35"/>
        <v>0</v>
      </c>
      <c r="J27" s="288">
        <f t="shared" si="35"/>
        <v>0</v>
      </c>
      <c r="K27" s="288">
        <f t="shared" si="35"/>
        <v>0</v>
      </c>
      <c r="L27" s="288">
        <f t="shared" si="35"/>
        <v>0</v>
      </c>
      <c r="M27" s="288">
        <f t="shared" si="35"/>
        <v>0</v>
      </c>
      <c r="N27" s="288">
        <f t="shared" ref="N27:W28" si="36">N28</f>
        <v>0</v>
      </c>
      <c r="O27" s="288">
        <f t="shared" si="36"/>
        <v>0</v>
      </c>
      <c r="P27" s="288">
        <f t="shared" si="36"/>
        <v>0</v>
      </c>
      <c r="Q27" s="288">
        <f t="shared" si="36"/>
        <v>0</v>
      </c>
      <c r="R27" s="288">
        <f t="shared" si="36"/>
        <v>0</v>
      </c>
      <c r="S27" s="288">
        <f t="shared" si="36"/>
        <v>0</v>
      </c>
      <c r="T27" s="288">
        <f t="shared" si="36"/>
        <v>1.92</v>
      </c>
      <c r="U27" s="288">
        <f t="shared" si="36"/>
        <v>0</v>
      </c>
      <c r="V27" s="288">
        <f t="shared" si="36"/>
        <v>0</v>
      </c>
      <c r="W27" s="288">
        <f t="shared" si="36"/>
        <v>0</v>
      </c>
      <c r="X27" s="288">
        <f t="shared" ref="X27:AG28" si="37">X28</f>
        <v>0</v>
      </c>
      <c r="Y27" s="288">
        <f t="shared" si="37"/>
        <v>0</v>
      </c>
      <c r="Z27" s="288">
        <f t="shared" si="37"/>
        <v>0</v>
      </c>
      <c r="AA27" s="288">
        <f t="shared" si="37"/>
        <v>0</v>
      </c>
      <c r="AB27" s="288">
        <f t="shared" si="37"/>
        <v>0</v>
      </c>
      <c r="AC27" s="288">
        <f t="shared" si="37"/>
        <v>0</v>
      </c>
      <c r="AD27" s="288">
        <f t="shared" si="37"/>
        <v>0</v>
      </c>
      <c r="AE27" s="288">
        <f t="shared" si="37"/>
        <v>0</v>
      </c>
      <c r="AF27" s="288">
        <f t="shared" si="37"/>
        <v>0.25</v>
      </c>
      <c r="AG27" s="288">
        <f t="shared" si="37"/>
        <v>0</v>
      </c>
      <c r="AH27" s="288">
        <f t="shared" ref="AH27:AQ28" si="38">AH28</f>
        <v>1.5</v>
      </c>
      <c r="AI27" s="288">
        <f t="shared" si="38"/>
        <v>0</v>
      </c>
      <c r="AJ27" s="288">
        <f t="shared" si="38"/>
        <v>0</v>
      </c>
      <c r="AK27" s="288">
        <f t="shared" si="38"/>
        <v>0</v>
      </c>
      <c r="AL27" s="288">
        <f t="shared" si="38"/>
        <v>0</v>
      </c>
      <c r="AM27" s="288">
        <f t="shared" si="38"/>
        <v>0</v>
      </c>
      <c r="AN27" s="288">
        <f t="shared" si="38"/>
        <v>0</v>
      </c>
      <c r="AO27" s="288">
        <f t="shared" si="38"/>
        <v>0</v>
      </c>
      <c r="AP27" s="288">
        <f t="shared" si="38"/>
        <v>0</v>
      </c>
      <c r="AQ27" s="288">
        <f t="shared" si="38"/>
        <v>0</v>
      </c>
      <c r="AR27" s="288">
        <f t="shared" ref="AR27:BA28" si="39">AR28</f>
        <v>0</v>
      </c>
      <c r="AS27" s="288">
        <f t="shared" si="39"/>
        <v>0</v>
      </c>
      <c r="AT27" s="288">
        <f t="shared" si="39"/>
        <v>0.25</v>
      </c>
      <c r="AU27" s="288">
        <f t="shared" si="39"/>
        <v>0</v>
      </c>
      <c r="AV27" s="288">
        <f t="shared" si="39"/>
        <v>1.5</v>
      </c>
      <c r="AW27" s="288">
        <f t="shared" si="39"/>
        <v>0</v>
      </c>
      <c r="AX27" s="288">
        <f t="shared" si="39"/>
        <v>0</v>
      </c>
      <c r="AY27" s="288">
        <f t="shared" si="39"/>
        <v>0</v>
      </c>
      <c r="AZ27" s="288">
        <f t="shared" si="39"/>
        <v>0</v>
      </c>
      <c r="BA27" s="288">
        <f t="shared" si="39"/>
        <v>0</v>
      </c>
      <c r="BB27" s="288">
        <f t="shared" ref="BB27:BK28" si="40">BB28</f>
        <v>0</v>
      </c>
      <c r="BC27" s="288">
        <f t="shared" si="40"/>
        <v>0</v>
      </c>
      <c r="BD27" s="288">
        <f t="shared" si="40"/>
        <v>0</v>
      </c>
      <c r="BE27" s="288">
        <f t="shared" si="40"/>
        <v>0</v>
      </c>
      <c r="BF27" s="288">
        <f t="shared" si="40"/>
        <v>0</v>
      </c>
      <c r="BG27" s="288">
        <f t="shared" si="40"/>
        <v>0</v>
      </c>
      <c r="BH27" s="288">
        <f t="shared" si="40"/>
        <v>0.25</v>
      </c>
      <c r="BI27" s="288">
        <f t="shared" si="40"/>
        <v>0</v>
      </c>
      <c r="BJ27" s="288">
        <f t="shared" si="40"/>
        <v>1.5</v>
      </c>
      <c r="BK27" s="288">
        <f t="shared" si="40"/>
        <v>0</v>
      </c>
      <c r="BL27" s="288">
        <f t="shared" ref="BL27:BU28" si="41">BL28</f>
        <v>0</v>
      </c>
      <c r="BM27" s="288">
        <f t="shared" si="41"/>
        <v>0</v>
      </c>
      <c r="BN27" s="288">
        <f t="shared" si="41"/>
        <v>0</v>
      </c>
      <c r="BO27" s="288">
        <f t="shared" si="41"/>
        <v>0</v>
      </c>
      <c r="BP27" s="288">
        <f t="shared" si="41"/>
        <v>0</v>
      </c>
      <c r="BQ27" s="288">
        <f t="shared" si="41"/>
        <v>0</v>
      </c>
      <c r="BR27" s="288">
        <f t="shared" si="41"/>
        <v>0</v>
      </c>
      <c r="BS27" s="288">
        <f t="shared" si="41"/>
        <v>0</v>
      </c>
      <c r="BT27" s="288">
        <f t="shared" si="41"/>
        <v>0</v>
      </c>
      <c r="BU27" s="288">
        <f t="shared" si="41"/>
        <v>0</v>
      </c>
      <c r="BV27" s="288">
        <f t="shared" ref="BV27:CE28" si="42">BV28</f>
        <v>0.25</v>
      </c>
      <c r="BW27" s="288">
        <f t="shared" si="42"/>
        <v>0</v>
      </c>
      <c r="BX27" s="288">
        <f t="shared" si="42"/>
        <v>1.5</v>
      </c>
      <c r="BY27" s="288">
        <f t="shared" si="42"/>
        <v>0</v>
      </c>
      <c r="BZ27" s="288">
        <f t="shared" si="42"/>
        <v>0</v>
      </c>
      <c r="CA27" s="288">
        <f t="shared" si="42"/>
        <v>0</v>
      </c>
      <c r="CB27" s="288">
        <f t="shared" si="42"/>
        <v>0</v>
      </c>
      <c r="CC27" s="288">
        <f t="shared" si="42"/>
        <v>0</v>
      </c>
      <c r="CD27" s="288">
        <f t="shared" si="42"/>
        <v>0</v>
      </c>
      <c r="CE27" s="288">
        <f t="shared" si="42"/>
        <v>0</v>
      </c>
      <c r="CF27" s="288">
        <f t="shared" ref="CF27:CO28" si="43">CF28</f>
        <v>0</v>
      </c>
      <c r="CG27" s="288">
        <f t="shared" si="43"/>
        <v>0</v>
      </c>
      <c r="CH27" s="288">
        <f t="shared" si="43"/>
        <v>0</v>
      </c>
      <c r="CI27" s="288">
        <f t="shared" si="43"/>
        <v>0</v>
      </c>
      <c r="CJ27" s="288">
        <f t="shared" si="43"/>
        <v>0.25</v>
      </c>
      <c r="CK27" s="288">
        <f t="shared" si="43"/>
        <v>0</v>
      </c>
      <c r="CL27" s="288">
        <f t="shared" si="43"/>
        <v>1.5</v>
      </c>
      <c r="CM27" s="288">
        <f t="shared" si="43"/>
        <v>0</v>
      </c>
      <c r="CN27" s="288">
        <f t="shared" si="43"/>
        <v>0</v>
      </c>
      <c r="CO27" s="288">
        <f t="shared" si="43"/>
        <v>0</v>
      </c>
      <c r="CP27" s="288">
        <f t="shared" ref="CP27:CY28" si="44">CP28</f>
        <v>0</v>
      </c>
      <c r="CQ27" s="288">
        <f t="shared" si="44"/>
        <v>0</v>
      </c>
      <c r="CR27" s="288">
        <f t="shared" si="44"/>
        <v>0</v>
      </c>
      <c r="CS27" s="288">
        <f t="shared" si="44"/>
        <v>0</v>
      </c>
      <c r="CT27" s="288">
        <f t="shared" si="44"/>
        <v>0</v>
      </c>
      <c r="CU27" s="288">
        <f t="shared" si="44"/>
        <v>0</v>
      </c>
      <c r="CV27" s="288">
        <f t="shared" si="44"/>
        <v>0</v>
      </c>
      <c r="CW27" s="288">
        <f t="shared" si="44"/>
        <v>0</v>
      </c>
      <c r="CX27" s="288">
        <f t="shared" si="44"/>
        <v>0.25</v>
      </c>
      <c r="CY27" s="288">
        <f t="shared" si="44"/>
        <v>0</v>
      </c>
      <c r="CZ27" s="288">
        <f t="shared" ref="CZ27:DI28" si="45">CZ28</f>
        <v>1.5</v>
      </c>
      <c r="DA27" s="288">
        <f t="shared" si="45"/>
        <v>0</v>
      </c>
      <c r="DB27" s="288">
        <f t="shared" si="45"/>
        <v>0</v>
      </c>
      <c r="DC27" s="288">
        <f t="shared" si="45"/>
        <v>0</v>
      </c>
      <c r="DD27" s="288">
        <f t="shared" si="45"/>
        <v>0</v>
      </c>
      <c r="DE27" s="288">
        <f t="shared" si="45"/>
        <v>0</v>
      </c>
      <c r="DF27" s="288">
        <f t="shared" si="45"/>
        <v>0</v>
      </c>
      <c r="DG27" s="288">
        <f t="shared" si="45"/>
        <v>0</v>
      </c>
      <c r="DH27" s="288">
        <f t="shared" si="45"/>
        <v>0</v>
      </c>
      <c r="DI27" s="288">
        <f t="shared" si="45"/>
        <v>0</v>
      </c>
      <c r="DJ27" s="288">
        <f t="shared" ref="DJ27:DS28" si="46">DJ28</f>
        <v>0</v>
      </c>
      <c r="DK27" s="288">
        <f t="shared" si="46"/>
        <v>0</v>
      </c>
      <c r="DL27" s="288">
        <f t="shared" si="46"/>
        <v>0.25</v>
      </c>
      <c r="DM27" s="288">
        <f t="shared" si="46"/>
        <v>0</v>
      </c>
      <c r="DN27" s="288">
        <f t="shared" si="46"/>
        <v>1.5</v>
      </c>
      <c r="DO27" s="288">
        <f t="shared" si="46"/>
        <v>0</v>
      </c>
      <c r="DP27" s="288">
        <f t="shared" si="46"/>
        <v>0</v>
      </c>
      <c r="DQ27" s="288">
        <f t="shared" si="46"/>
        <v>0</v>
      </c>
      <c r="DR27" s="288">
        <f t="shared" si="46"/>
        <v>0</v>
      </c>
      <c r="DS27" s="288">
        <f t="shared" si="46"/>
        <v>0</v>
      </c>
      <c r="DT27" s="288">
        <f t="shared" ref="DT27:EC28" si="47">DT28</f>
        <v>0</v>
      </c>
      <c r="DU27" s="288">
        <f t="shared" si="47"/>
        <v>0</v>
      </c>
      <c r="DV27" s="288">
        <f t="shared" si="47"/>
        <v>0</v>
      </c>
      <c r="DW27" s="288">
        <f t="shared" si="47"/>
        <v>0</v>
      </c>
      <c r="DX27" s="288">
        <f t="shared" si="47"/>
        <v>0</v>
      </c>
      <c r="DY27" s="288">
        <f t="shared" si="47"/>
        <v>0</v>
      </c>
      <c r="DZ27" s="288">
        <f t="shared" si="47"/>
        <v>1.75</v>
      </c>
      <c r="EA27" s="288">
        <f t="shared" si="47"/>
        <v>0</v>
      </c>
      <c r="EB27" s="288">
        <f t="shared" si="47"/>
        <v>10.5</v>
      </c>
      <c r="EC27" s="288">
        <f t="shared" si="47"/>
        <v>0</v>
      </c>
      <c r="ED27" s="288">
        <f t="shared" ref="ED27:EM28" si="48">ED28</f>
        <v>0</v>
      </c>
      <c r="EE27" s="288">
        <f t="shared" si="48"/>
        <v>0</v>
      </c>
      <c r="EF27" s="288">
        <f t="shared" si="48"/>
        <v>0</v>
      </c>
      <c r="EG27" s="288">
        <f t="shared" si="48"/>
        <v>0</v>
      </c>
      <c r="EH27" s="288">
        <f t="shared" si="48"/>
        <v>0</v>
      </c>
      <c r="EI27" s="288">
        <f t="shared" si="48"/>
        <v>0</v>
      </c>
      <c r="EJ27" s="288">
        <f t="shared" si="48"/>
        <v>0</v>
      </c>
      <c r="EK27" s="288">
        <f t="shared" si="48"/>
        <v>0</v>
      </c>
      <c r="EL27" s="288">
        <f t="shared" si="48"/>
        <v>0</v>
      </c>
      <c r="EM27" s="288">
        <f t="shared" si="48"/>
        <v>0</v>
      </c>
      <c r="EN27" s="557" t="s">
        <v>98</v>
      </c>
    </row>
    <row r="28" spans="1:144" ht="63.75" x14ac:dyDescent="0.25">
      <c r="A28" s="436" t="s">
        <v>115</v>
      </c>
      <c r="B28" s="155" t="s">
        <v>116</v>
      </c>
      <c r="C28" s="115" t="s">
        <v>98</v>
      </c>
      <c r="D28" s="442">
        <f t="shared" si="35"/>
        <v>0</v>
      </c>
      <c r="E28" s="442">
        <f t="shared" si="35"/>
        <v>0</v>
      </c>
      <c r="F28" s="442">
        <f t="shared" si="35"/>
        <v>0</v>
      </c>
      <c r="G28" s="442">
        <f t="shared" si="35"/>
        <v>0</v>
      </c>
      <c r="H28" s="442">
        <f t="shared" si="35"/>
        <v>0</v>
      </c>
      <c r="I28" s="442">
        <f t="shared" si="35"/>
        <v>0</v>
      </c>
      <c r="J28" s="442">
        <f t="shared" si="35"/>
        <v>0</v>
      </c>
      <c r="K28" s="442">
        <f t="shared" si="35"/>
        <v>0</v>
      </c>
      <c r="L28" s="442">
        <f t="shared" si="35"/>
        <v>0</v>
      </c>
      <c r="M28" s="442">
        <f t="shared" si="35"/>
        <v>0</v>
      </c>
      <c r="N28" s="442">
        <f t="shared" si="36"/>
        <v>0</v>
      </c>
      <c r="O28" s="442">
        <f t="shared" si="36"/>
        <v>0</v>
      </c>
      <c r="P28" s="442">
        <f t="shared" si="36"/>
        <v>0</v>
      </c>
      <c r="Q28" s="442">
        <f t="shared" si="36"/>
        <v>0</v>
      </c>
      <c r="R28" s="442">
        <f t="shared" si="36"/>
        <v>0</v>
      </c>
      <c r="S28" s="442">
        <f t="shared" si="36"/>
        <v>0</v>
      </c>
      <c r="T28" s="442">
        <f t="shared" si="36"/>
        <v>1.92</v>
      </c>
      <c r="U28" s="442">
        <f t="shared" si="36"/>
        <v>0</v>
      </c>
      <c r="V28" s="442">
        <f t="shared" si="36"/>
        <v>0</v>
      </c>
      <c r="W28" s="442">
        <f t="shared" si="36"/>
        <v>0</v>
      </c>
      <c r="X28" s="442">
        <f t="shared" si="37"/>
        <v>0</v>
      </c>
      <c r="Y28" s="442">
        <f t="shared" si="37"/>
        <v>0</v>
      </c>
      <c r="Z28" s="442">
        <f t="shared" si="37"/>
        <v>0</v>
      </c>
      <c r="AA28" s="442">
        <f t="shared" si="37"/>
        <v>0</v>
      </c>
      <c r="AB28" s="442">
        <f t="shared" si="37"/>
        <v>0</v>
      </c>
      <c r="AC28" s="442">
        <f t="shared" si="37"/>
        <v>0</v>
      </c>
      <c r="AD28" s="442">
        <f t="shared" si="37"/>
        <v>0</v>
      </c>
      <c r="AE28" s="442">
        <f t="shared" si="37"/>
        <v>0</v>
      </c>
      <c r="AF28" s="442">
        <f t="shared" si="37"/>
        <v>0.25</v>
      </c>
      <c r="AG28" s="442">
        <f t="shared" si="37"/>
        <v>0</v>
      </c>
      <c r="AH28" s="442">
        <f t="shared" si="38"/>
        <v>1.5</v>
      </c>
      <c r="AI28" s="442">
        <f t="shared" si="38"/>
        <v>0</v>
      </c>
      <c r="AJ28" s="442">
        <f t="shared" si="38"/>
        <v>0</v>
      </c>
      <c r="AK28" s="442">
        <f t="shared" si="38"/>
        <v>0</v>
      </c>
      <c r="AL28" s="442">
        <f t="shared" si="38"/>
        <v>0</v>
      </c>
      <c r="AM28" s="442">
        <f t="shared" si="38"/>
        <v>0</v>
      </c>
      <c r="AN28" s="442">
        <f t="shared" si="38"/>
        <v>0</v>
      </c>
      <c r="AO28" s="442">
        <f t="shared" si="38"/>
        <v>0</v>
      </c>
      <c r="AP28" s="442">
        <f t="shared" si="38"/>
        <v>0</v>
      </c>
      <c r="AQ28" s="442">
        <f t="shared" si="38"/>
        <v>0</v>
      </c>
      <c r="AR28" s="442">
        <f t="shared" si="39"/>
        <v>0</v>
      </c>
      <c r="AS28" s="442">
        <f t="shared" si="39"/>
        <v>0</v>
      </c>
      <c r="AT28" s="442">
        <f t="shared" si="39"/>
        <v>0.25</v>
      </c>
      <c r="AU28" s="442">
        <f t="shared" si="39"/>
        <v>0</v>
      </c>
      <c r="AV28" s="442">
        <f t="shared" si="39"/>
        <v>1.5</v>
      </c>
      <c r="AW28" s="442">
        <f t="shared" si="39"/>
        <v>0</v>
      </c>
      <c r="AX28" s="442">
        <f t="shared" si="39"/>
        <v>0</v>
      </c>
      <c r="AY28" s="442">
        <f t="shared" si="39"/>
        <v>0</v>
      </c>
      <c r="AZ28" s="442">
        <f t="shared" si="39"/>
        <v>0</v>
      </c>
      <c r="BA28" s="442">
        <f t="shared" si="39"/>
        <v>0</v>
      </c>
      <c r="BB28" s="442">
        <f t="shared" si="40"/>
        <v>0</v>
      </c>
      <c r="BC28" s="442">
        <f t="shared" si="40"/>
        <v>0</v>
      </c>
      <c r="BD28" s="442">
        <f t="shared" si="40"/>
        <v>0</v>
      </c>
      <c r="BE28" s="442">
        <f t="shared" si="40"/>
        <v>0</v>
      </c>
      <c r="BF28" s="442">
        <f t="shared" si="40"/>
        <v>0</v>
      </c>
      <c r="BG28" s="442">
        <f t="shared" si="40"/>
        <v>0</v>
      </c>
      <c r="BH28" s="442">
        <f t="shared" si="40"/>
        <v>0.25</v>
      </c>
      <c r="BI28" s="442">
        <f t="shared" si="40"/>
        <v>0</v>
      </c>
      <c r="BJ28" s="442">
        <f t="shared" si="40"/>
        <v>1.5</v>
      </c>
      <c r="BK28" s="442">
        <f t="shared" si="40"/>
        <v>0</v>
      </c>
      <c r="BL28" s="442">
        <f t="shared" si="41"/>
        <v>0</v>
      </c>
      <c r="BM28" s="442">
        <f t="shared" si="41"/>
        <v>0</v>
      </c>
      <c r="BN28" s="442">
        <f t="shared" si="41"/>
        <v>0</v>
      </c>
      <c r="BO28" s="442">
        <f t="shared" si="41"/>
        <v>0</v>
      </c>
      <c r="BP28" s="442">
        <f t="shared" si="41"/>
        <v>0</v>
      </c>
      <c r="BQ28" s="442">
        <f t="shared" si="41"/>
        <v>0</v>
      </c>
      <c r="BR28" s="442">
        <f t="shared" si="41"/>
        <v>0</v>
      </c>
      <c r="BS28" s="442">
        <f t="shared" si="41"/>
        <v>0</v>
      </c>
      <c r="BT28" s="442">
        <f t="shared" si="41"/>
        <v>0</v>
      </c>
      <c r="BU28" s="442">
        <f t="shared" si="41"/>
        <v>0</v>
      </c>
      <c r="BV28" s="442">
        <f t="shared" si="42"/>
        <v>0.25</v>
      </c>
      <c r="BW28" s="442">
        <f t="shared" si="42"/>
        <v>0</v>
      </c>
      <c r="BX28" s="442">
        <f t="shared" si="42"/>
        <v>1.5</v>
      </c>
      <c r="BY28" s="442">
        <f t="shared" si="42"/>
        <v>0</v>
      </c>
      <c r="BZ28" s="442">
        <f t="shared" si="42"/>
        <v>0</v>
      </c>
      <c r="CA28" s="442">
        <f t="shared" si="42"/>
        <v>0</v>
      </c>
      <c r="CB28" s="442">
        <f t="shared" si="42"/>
        <v>0</v>
      </c>
      <c r="CC28" s="442">
        <f t="shared" si="42"/>
        <v>0</v>
      </c>
      <c r="CD28" s="442">
        <f t="shared" si="42"/>
        <v>0</v>
      </c>
      <c r="CE28" s="442">
        <f t="shared" si="42"/>
        <v>0</v>
      </c>
      <c r="CF28" s="442">
        <f t="shared" si="43"/>
        <v>0</v>
      </c>
      <c r="CG28" s="442">
        <f t="shared" si="43"/>
        <v>0</v>
      </c>
      <c r="CH28" s="442">
        <f t="shared" si="43"/>
        <v>0</v>
      </c>
      <c r="CI28" s="442">
        <f t="shared" si="43"/>
        <v>0</v>
      </c>
      <c r="CJ28" s="442">
        <f t="shared" si="43"/>
        <v>0.25</v>
      </c>
      <c r="CK28" s="442">
        <f t="shared" si="43"/>
        <v>0</v>
      </c>
      <c r="CL28" s="442">
        <f t="shared" si="43"/>
        <v>1.5</v>
      </c>
      <c r="CM28" s="442">
        <f t="shared" si="43"/>
        <v>0</v>
      </c>
      <c r="CN28" s="442">
        <f t="shared" si="43"/>
        <v>0</v>
      </c>
      <c r="CO28" s="442">
        <f t="shared" si="43"/>
        <v>0</v>
      </c>
      <c r="CP28" s="442">
        <f t="shared" si="44"/>
        <v>0</v>
      </c>
      <c r="CQ28" s="442">
        <f t="shared" si="44"/>
        <v>0</v>
      </c>
      <c r="CR28" s="442">
        <f t="shared" si="44"/>
        <v>0</v>
      </c>
      <c r="CS28" s="442">
        <f t="shared" si="44"/>
        <v>0</v>
      </c>
      <c r="CT28" s="442">
        <f t="shared" si="44"/>
        <v>0</v>
      </c>
      <c r="CU28" s="442">
        <f t="shared" si="44"/>
        <v>0</v>
      </c>
      <c r="CV28" s="442">
        <f t="shared" si="44"/>
        <v>0</v>
      </c>
      <c r="CW28" s="442">
        <f t="shared" si="44"/>
        <v>0</v>
      </c>
      <c r="CX28" s="442">
        <f t="shared" si="44"/>
        <v>0.25</v>
      </c>
      <c r="CY28" s="442">
        <f t="shared" si="44"/>
        <v>0</v>
      </c>
      <c r="CZ28" s="442">
        <f t="shared" si="45"/>
        <v>1.5</v>
      </c>
      <c r="DA28" s="442">
        <f t="shared" si="45"/>
        <v>0</v>
      </c>
      <c r="DB28" s="442">
        <f t="shared" si="45"/>
        <v>0</v>
      </c>
      <c r="DC28" s="442">
        <f t="shared" si="45"/>
        <v>0</v>
      </c>
      <c r="DD28" s="442">
        <f t="shared" si="45"/>
        <v>0</v>
      </c>
      <c r="DE28" s="442">
        <f t="shared" si="45"/>
        <v>0</v>
      </c>
      <c r="DF28" s="442">
        <f t="shared" si="45"/>
        <v>0</v>
      </c>
      <c r="DG28" s="442">
        <f t="shared" si="45"/>
        <v>0</v>
      </c>
      <c r="DH28" s="442">
        <f t="shared" si="45"/>
        <v>0</v>
      </c>
      <c r="DI28" s="442">
        <f t="shared" si="45"/>
        <v>0</v>
      </c>
      <c r="DJ28" s="442">
        <f t="shared" si="46"/>
        <v>0</v>
      </c>
      <c r="DK28" s="442">
        <f t="shared" si="46"/>
        <v>0</v>
      </c>
      <c r="DL28" s="442">
        <f t="shared" si="46"/>
        <v>0.25</v>
      </c>
      <c r="DM28" s="442">
        <f t="shared" si="46"/>
        <v>0</v>
      </c>
      <c r="DN28" s="442">
        <f t="shared" si="46"/>
        <v>1.5</v>
      </c>
      <c r="DO28" s="442">
        <f t="shared" si="46"/>
        <v>0</v>
      </c>
      <c r="DP28" s="442">
        <f t="shared" si="46"/>
        <v>0</v>
      </c>
      <c r="DQ28" s="442">
        <f t="shared" si="46"/>
        <v>0</v>
      </c>
      <c r="DR28" s="442">
        <f t="shared" si="46"/>
        <v>0</v>
      </c>
      <c r="DS28" s="442">
        <f t="shared" si="46"/>
        <v>0</v>
      </c>
      <c r="DT28" s="442">
        <f t="shared" si="47"/>
        <v>0</v>
      </c>
      <c r="DU28" s="442">
        <f t="shared" si="47"/>
        <v>0</v>
      </c>
      <c r="DV28" s="442">
        <f t="shared" si="47"/>
        <v>0</v>
      </c>
      <c r="DW28" s="442">
        <f t="shared" si="47"/>
        <v>0</v>
      </c>
      <c r="DX28" s="442">
        <f t="shared" si="47"/>
        <v>0</v>
      </c>
      <c r="DY28" s="442">
        <f t="shared" si="47"/>
        <v>0</v>
      </c>
      <c r="DZ28" s="442">
        <f t="shared" si="47"/>
        <v>1.75</v>
      </c>
      <c r="EA28" s="442">
        <f t="shared" si="47"/>
        <v>0</v>
      </c>
      <c r="EB28" s="442">
        <f t="shared" si="47"/>
        <v>10.5</v>
      </c>
      <c r="EC28" s="442">
        <f t="shared" si="47"/>
        <v>0</v>
      </c>
      <c r="ED28" s="442">
        <f t="shared" si="48"/>
        <v>0</v>
      </c>
      <c r="EE28" s="442">
        <f t="shared" si="48"/>
        <v>0</v>
      </c>
      <c r="EF28" s="442">
        <f t="shared" si="48"/>
        <v>0</v>
      </c>
      <c r="EG28" s="442">
        <f t="shared" si="48"/>
        <v>0</v>
      </c>
      <c r="EH28" s="442">
        <f t="shared" si="48"/>
        <v>0</v>
      </c>
      <c r="EI28" s="442">
        <f t="shared" si="48"/>
        <v>0</v>
      </c>
      <c r="EJ28" s="442">
        <f t="shared" si="48"/>
        <v>0</v>
      </c>
      <c r="EK28" s="442">
        <f t="shared" si="48"/>
        <v>0</v>
      </c>
      <c r="EL28" s="442">
        <f t="shared" si="48"/>
        <v>0</v>
      </c>
      <c r="EM28" s="442">
        <f t="shared" si="48"/>
        <v>0</v>
      </c>
      <c r="EN28" s="557" t="s">
        <v>98</v>
      </c>
    </row>
    <row r="29" spans="1:144" ht="127.5" x14ac:dyDescent="0.25">
      <c r="A29" s="169" t="s">
        <v>117</v>
      </c>
      <c r="B29" s="170" t="s">
        <v>118</v>
      </c>
      <c r="C29" s="171" t="s">
        <v>119</v>
      </c>
      <c r="D29" s="442">
        <v>0</v>
      </c>
      <c r="E29" s="442">
        <v>0</v>
      </c>
      <c r="F29" s="442">
        <v>0</v>
      </c>
      <c r="G29" s="442">
        <v>0</v>
      </c>
      <c r="H29" s="442">
        <v>0</v>
      </c>
      <c r="I29" s="442">
        <v>0</v>
      </c>
      <c r="J29" s="442">
        <v>0</v>
      </c>
      <c r="K29" s="442">
        <v>0</v>
      </c>
      <c r="L29" s="442">
        <v>0</v>
      </c>
      <c r="M29" s="442">
        <v>0</v>
      </c>
      <c r="N29" s="442">
        <v>0</v>
      </c>
      <c r="O29" s="442">
        <v>0</v>
      </c>
      <c r="P29" s="442">
        <v>0</v>
      </c>
      <c r="Q29" s="442">
        <v>0</v>
      </c>
      <c r="R29" s="442">
        <v>0</v>
      </c>
      <c r="S29" s="442">
        <v>0</v>
      </c>
      <c r="T29" s="442">
        <v>1.92</v>
      </c>
      <c r="U29" s="442">
        <v>0</v>
      </c>
      <c r="V29" s="442">
        <v>0</v>
      </c>
      <c r="W29" s="442">
        <v>0</v>
      </c>
      <c r="X29" s="442">
        <v>0</v>
      </c>
      <c r="Y29" s="442">
        <v>0</v>
      </c>
      <c r="Z29" s="442">
        <v>0</v>
      </c>
      <c r="AA29" s="442">
        <v>0</v>
      </c>
      <c r="AB29" s="442">
        <v>0</v>
      </c>
      <c r="AC29" s="442">
        <v>0</v>
      </c>
      <c r="AD29" s="442">
        <v>0</v>
      </c>
      <c r="AE29" s="442">
        <v>0</v>
      </c>
      <c r="AF29" s="442">
        <v>0.25</v>
      </c>
      <c r="AG29" s="442">
        <v>0</v>
      </c>
      <c r="AH29" s="442">
        <v>1.5</v>
      </c>
      <c r="AI29" s="442">
        <v>0</v>
      </c>
      <c r="AJ29" s="442">
        <v>0</v>
      </c>
      <c r="AK29" s="442">
        <v>0</v>
      </c>
      <c r="AL29" s="442">
        <v>0</v>
      </c>
      <c r="AM29" s="442">
        <v>0</v>
      </c>
      <c r="AN29" s="442">
        <v>0</v>
      </c>
      <c r="AO29" s="442">
        <v>0</v>
      </c>
      <c r="AP29" s="442">
        <v>0</v>
      </c>
      <c r="AQ29" s="442">
        <v>0</v>
      </c>
      <c r="AR29" s="442">
        <v>0</v>
      </c>
      <c r="AS29" s="442">
        <v>0</v>
      </c>
      <c r="AT29" s="442">
        <v>0.25</v>
      </c>
      <c r="AU29" s="442">
        <v>0</v>
      </c>
      <c r="AV29" s="442">
        <v>1.5</v>
      </c>
      <c r="AW29" s="442">
        <v>0</v>
      </c>
      <c r="AX29" s="442">
        <v>0</v>
      </c>
      <c r="AY29" s="442">
        <v>0</v>
      </c>
      <c r="AZ29" s="442">
        <v>0</v>
      </c>
      <c r="BA29" s="442">
        <v>0</v>
      </c>
      <c r="BB29" s="442">
        <v>0</v>
      </c>
      <c r="BC29" s="442">
        <v>0</v>
      </c>
      <c r="BD29" s="442">
        <v>0</v>
      </c>
      <c r="BE29" s="442">
        <v>0</v>
      </c>
      <c r="BF29" s="442">
        <v>0</v>
      </c>
      <c r="BG29" s="442">
        <v>0</v>
      </c>
      <c r="BH29" s="442">
        <v>0.25</v>
      </c>
      <c r="BI29" s="442">
        <v>0</v>
      </c>
      <c r="BJ29" s="442">
        <v>1.5</v>
      </c>
      <c r="BK29" s="442">
        <v>0</v>
      </c>
      <c r="BL29" s="442">
        <v>0</v>
      </c>
      <c r="BM29" s="442">
        <v>0</v>
      </c>
      <c r="BN29" s="442">
        <v>0</v>
      </c>
      <c r="BO29" s="442">
        <v>0</v>
      </c>
      <c r="BP29" s="442">
        <v>0</v>
      </c>
      <c r="BQ29" s="442">
        <v>0</v>
      </c>
      <c r="BR29" s="442">
        <v>0</v>
      </c>
      <c r="BS29" s="442">
        <v>0</v>
      </c>
      <c r="BT29" s="442">
        <v>0</v>
      </c>
      <c r="BU29" s="442">
        <v>0</v>
      </c>
      <c r="BV29" s="442">
        <v>0.25</v>
      </c>
      <c r="BW29" s="442">
        <v>0</v>
      </c>
      <c r="BX29" s="442">
        <v>1.5</v>
      </c>
      <c r="BY29" s="442">
        <v>0</v>
      </c>
      <c r="BZ29" s="442">
        <v>0</v>
      </c>
      <c r="CA29" s="442">
        <v>0</v>
      </c>
      <c r="CB29" s="442">
        <v>0</v>
      </c>
      <c r="CC29" s="442">
        <v>0</v>
      </c>
      <c r="CD29" s="442">
        <v>0</v>
      </c>
      <c r="CE29" s="442">
        <v>0</v>
      </c>
      <c r="CF29" s="442">
        <v>0</v>
      </c>
      <c r="CG29" s="442">
        <v>0</v>
      </c>
      <c r="CH29" s="442">
        <v>0</v>
      </c>
      <c r="CI29" s="442">
        <v>0</v>
      </c>
      <c r="CJ29" s="442">
        <v>0.25</v>
      </c>
      <c r="CK29" s="442">
        <v>0</v>
      </c>
      <c r="CL29" s="442">
        <v>1.5</v>
      </c>
      <c r="CM29" s="442">
        <v>0</v>
      </c>
      <c r="CN29" s="442">
        <v>0</v>
      </c>
      <c r="CO29" s="442">
        <v>0</v>
      </c>
      <c r="CP29" s="442">
        <v>0</v>
      </c>
      <c r="CQ29" s="442">
        <v>0</v>
      </c>
      <c r="CR29" s="442">
        <v>0</v>
      </c>
      <c r="CS29" s="442">
        <v>0</v>
      </c>
      <c r="CT29" s="442">
        <v>0</v>
      </c>
      <c r="CU29" s="442">
        <v>0</v>
      </c>
      <c r="CV29" s="442">
        <v>0</v>
      </c>
      <c r="CW29" s="442">
        <v>0</v>
      </c>
      <c r="CX29" s="442">
        <v>0.25</v>
      </c>
      <c r="CY29" s="442">
        <v>0</v>
      </c>
      <c r="CZ29" s="442">
        <v>1.5</v>
      </c>
      <c r="DA29" s="442">
        <v>0</v>
      </c>
      <c r="DB29" s="442">
        <v>0</v>
      </c>
      <c r="DC29" s="442">
        <v>0</v>
      </c>
      <c r="DD29" s="442">
        <v>0</v>
      </c>
      <c r="DE29" s="442">
        <v>0</v>
      </c>
      <c r="DF29" s="442">
        <v>0</v>
      </c>
      <c r="DG29" s="442">
        <v>0</v>
      </c>
      <c r="DH29" s="442">
        <v>0</v>
      </c>
      <c r="DI29" s="442">
        <v>0</v>
      </c>
      <c r="DJ29" s="442">
        <v>0</v>
      </c>
      <c r="DK29" s="442">
        <v>0</v>
      </c>
      <c r="DL29" s="442">
        <v>0.25</v>
      </c>
      <c r="DM29" s="442">
        <v>0</v>
      </c>
      <c r="DN29" s="442">
        <v>1.5</v>
      </c>
      <c r="DO29" s="442">
        <v>0</v>
      </c>
      <c r="DP29" s="442">
        <v>0</v>
      </c>
      <c r="DQ29" s="442">
        <v>0</v>
      </c>
      <c r="DR29" s="442">
        <v>0</v>
      </c>
      <c r="DS29" s="442">
        <v>0</v>
      </c>
      <c r="DT29" s="442">
        <v>0</v>
      </c>
      <c r="DU29" s="442">
        <v>0</v>
      </c>
      <c r="DV29" s="442">
        <v>0</v>
      </c>
      <c r="DW29" s="442">
        <v>0</v>
      </c>
      <c r="DX29" s="442">
        <v>0</v>
      </c>
      <c r="DY29" s="442">
        <v>0</v>
      </c>
      <c r="DZ29" s="437">
        <f t="shared" ref="DZ29:DZ46" si="49">AF29+AT29+BH29+BV29+CJ29+CX29+DL29</f>
        <v>1.75</v>
      </c>
      <c r="EA29" s="437">
        <f t="shared" ref="EA29:EA46" si="50">AG29+AU29+BI29+BW29+CK29+CY29+DM29</f>
        <v>0</v>
      </c>
      <c r="EB29" s="437">
        <f t="shared" ref="EB29:EB46" si="51">AH29+AV29+BJ29+BX29+CL29+CZ29+DN29</f>
        <v>10.5</v>
      </c>
      <c r="EC29" s="437">
        <f t="shared" ref="EC29:EC46" si="52">AI29+AW29+BK29+BY29+CM29+DA29+DO29</f>
        <v>0</v>
      </c>
      <c r="ED29" s="437">
        <f t="shared" ref="ED29:ED46" si="53">AJ29+AX29+BL29+BZ29+CN29+DB29+DP29</f>
        <v>0</v>
      </c>
      <c r="EE29" s="437">
        <f t="shared" ref="EE29:EE46" si="54">AK29+AY29+BM29+CA29+CO29+DC29+DQ29</f>
        <v>0</v>
      </c>
      <c r="EF29" s="437">
        <f t="shared" ref="EF29:EF46" si="55">AL29+AZ29+BN29+CB29+CP29+DD29+DR29</f>
        <v>0</v>
      </c>
      <c r="EG29" s="442">
        <v>0</v>
      </c>
      <c r="EH29" s="442">
        <v>0</v>
      </c>
      <c r="EI29" s="442">
        <v>0</v>
      </c>
      <c r="EJ29" s="442">
        <v>0</v>
      </c>
      <c r="EK29" s="442">
        <v>0</v>
      </c>
      <c r="EL29" s="442">
        <v>0</v>
      </c>
      <c r="EM29" s="442">
        <v>0</v>
      </c>
      <c r="EN29" s="557" t="s">
        <v>98</v>
      </c>
    </row>
    <row r="30" spans="1:144" ht="63.75" x14ac:dyDescent="0.25">
      <c r="A30" s="436" t="s">
        <v>120</v>
      </c>
      <c r="B30" s="155" t="s">
        <v>121</v>
      </c>
      <c r="C30" s="115" t="s">
        <v>98</v>
      </c>
      <c r="D30" s="442">
        <v>0</v>
      </c>
      <c r="E30" s="442">
        <v>0</v>
      </c>
      <c r="F30" s="442">
        <v>0</v>
      </c>
      <c r="G30" s="442">
        <v>0</v>
      </c>
      <c r="H30" s="442">
        <v>0</v>
      </c>
      <c r="I30" s="442">
        <v>0</v>
      </c>
      <c r="J30" s="442">
        <v>0</v>
      </c>
      <c r="K30" s="442">
        <v>0</v>
      </c>
      <c r="L30" s="442">
        <v>0</v>
      </c>
      <c r="M30" s="442">
        <v>0</v>
      </c>
      <c r="N30" s="442">
        <v>0</v>
      </c>
      <c r="O30" s="442">
        <v>0</v>
      </c>
      <c r="P30" s="442">
        <v>0</v>
      </c>
      <c r="Q30" s="442">
        <v>0</v>
      </c>
      <c r="R30" s="442">
        <v>0</v>
      </c>
      <c r="S30" s="442">
        <v>0</v>
      </c>
      <c r="T30" s="442">
        <v>0</v>
      </c>
      <c r="U30" s="442">
        <v>0</v>
      </c>
      <c r="V30" s="442">
        <v>0</v>
      </c>
      <c r="W30" s="442">
        <v>0</v>
      </c>
      <c r="X30" s="442">
        <v>0</v>
      </c>
      <c r="Y30" s="442">
        <v>0</v>
      </c>
      <c r="Z30" s="442">
        <v>0</v>
      </c>
      <c r="AA30" s="442">
        <v>0</v>
      </c>
      <c r="AB30" s="442">
        <v>0</v>
      </c>
      <c r="AC30" s="442">
        <v>0</v>
      </c>
      <c r="AD30" s="442">
        <v>0</v>
      </c>
      <c r="AE30" s="442">
        <v>0</v>
      </c>
      <c r="AF30" s="442">
        <v>0</v>
      </c>
      <c r="AG30" s="442">
        <v>0</v>
      </c>
      <c r="AH30" s="442">
        <v>0</v>
      </c>
      <c r="AI30" s="442">
        <v>0</v>
      </c>
      <c r="AJ30" s="442">
        <v>0</v>
      </c>
      <c r="AK30" s="442">
        <v>0</v>
      </c>
      <c r="AL30" s="442">
        <v>0</v>
      </c>
      <c r="AM30" s="442">
        <v>0</v>
      </c>
      <c r="AN30" s="442">
        <v>0</v>
      </c>
      <c r="AO30" s="442">
        <v>0</v>
      </c>
      <c r="AP30" s="442">
        <v>0</v>
      </c>
      <c r="AQ30" s="442">
        <v>0</v>
      </c>
      <c r="AR30" s="442">
        <v>0</v>
      </c>
      <c r="AS30" s="442">
        <v>0</v>
      </c>
      <c r="AT30" s="442">
        <v>0</v>
      </c>
      <c r="AU30" s="442">
        <v>0</v>
      </c>
      <c r="AV30" s="442">
        <v>0</v>
      </c>
      <c r="AW30" s="442">
        <v>0</v>
      </c>
      <c r="AX30" s="442">
        <v>0</v>
      </c>
      <c r="AY30" s="442">
        <v>0</v>
      </c>
      <c r="AZ30" s="442">
        <v>0</v>
      </c>
      <c r="BA30" s="442">
        <v>0</v>
      </c>
      <c r="BB30" s="442">
        <v>0</v>
      </c>
      <c r="BC30" s="442">
        <v>0</v>
      </c>
      <c r="BD30" s="442">
        <v>0</v>
      </c>
      <c r="BE30" s="442">
        <v>0</v>
      </c>
      <c r="BF30" s="442">
        <v>0</v>
      </c>
      <c r="BG30" s="442">
        <v>0</v>
      </c>
      <c r="BH30" s="442">
        <v>0</v>
      </c>
      <c r="BI30" s="442">
        <v>0</v>
      </c>
      <c r="BJ30" s="442">
        <v>0</v>
      </c>
      <c r="BK30" s="442">
        <v>0</v>
      </c>
      <c r="BL30" s="442">
        <v>0</v>
      </c>
      <c r="BM30" s="442">
        <v>0</v>
      </c>
      <c r="BN30" s="442">
        <v>0</v>
      </c>
      <c r="BO30" s="442">
        <v>0</v>
      </c>
      <c r="BP30" s="442">
        <v>0</v>
      </c>
      <c r="BQ30" s="442">
        <v>0</v>
      </c>
      <c r="BR30" s="442">
        <v>0</v>
      </c>
      <c r="BS30" s="442">
        <v>0</v>
      </c>
      <c r="BT30" s="442">
        <v>0</v>
      </c>
      <c r="BU30" s="442">
        <v>0</v>
      </c>
      <c r="BV30" s="442">
        <v>0</v>
      </c>
      <c r="BW30" s="442">
        <v>0</v>
      </c>
      <c r="BX30" s="442">
        <v>0</v>
      </c>
      <c r="BY30" s="442">
        <v>0</v>
      </c>
      <c r="BZ30" s="442">
        <v>0</v>
      </c>
      <c r="CA30" s="442">
        <v>0</v>
      </c>
      <c r="CB30" s="442">
        <v>0</v>
      </c>
      <c r="CC30" s="442">
        <v>0</v>
      </c>
      <c r="CD30" s="442">
        <v>0</v>
      </c>
      <c r="CE30" s="442">
        <v>0</v>
      </c>
      <c r="CF30" s="442">
        <v>0</v>
      </c>
      <c r="CG30" s="442">
        <v>0</v>
      </c>
      <c r="CH30" s="442">
        <v>0</v>
      </c>
      <c r="CI30" s="442">
        <v>0</v>
      </c>
      <c r="CJ30" s="442">
        <v>0</v>
      </c>
      <c r="CK30" s="442">
        <v>0</v>
      </c>
      <c r="CL30" s="442">
        <v>0</v>
      </c>
      <c r="CM30" s="442">
        <v>0</v>
      </c>
      <c r="CN30" s="442">
        <v>0</v>
      </c>
      <c r="CO30" s="442">
        <v>0</v>
      </c>
      <c r="CP30" s="442">
        <v>0</v>
      </c>
      <c r="CQ30" s="442">
        <v>0</v>
      </c>
      <c r="CR30" s="442">
        <v>0</v>
      </c>
      <c r="CS30" s="442">
        <v>0</v>
      </c>
      <c r="CT30" s="442">
        <v>0</v>
      </c>
      <c r="CU30" s="442">
        <v>0</v>
      </c>
      <c r="CV30" s="442">
        <v>0</v>
      </c>
      <c r="CW30" s="442">
        <v>0</v>
      </c>
      <c r="CX30" s="442">
        <v>0</v>
      </c>
      <c r="CY30" s="442">
        <v>0</v>
      </c>
      <c r="CZ30" s="442">
        <v>0</v>
      </c>
      <c r="DA30" s="442">
        <v>0</v>
      </c>
      <c r="DB30" s="442">
        <v>0</v>
      </c>
      <c r="DC30" s="442">
        <v>0</v>
      </c>
      <c r="DD30" s="442">
        <v>0</v>
      </c>
      <c r="DE30" s="442">
        <v>0</v>
      </c>
      <c r="DF30" s="442">
        <v>0</v>
      </c>
      <c r="DG30" s="442">
        <v>0</v>
      </c>
      <c r="DH30" s="442">
        <v>0</v>
      </c>
      <c r="DI30" s="442">
        <v>0</v>
      </c>
      <c r="DJ30" s="442">
        <v>0</v>
      </c>
      <c r="DK30" s="442">
        <v>0</v>
      </c>
      <c r="DL30" s="442">
        <v>0</v>
      </c>
      <c r="DM30" s="442">
        <v>0</v>
      </c>
      <c r="DN30" s="442">
        <v>0</v>
      </c>
      <c r="DO30" s="442">
        <v>0</v>
      </c>
      <c r="DP30" s="442">
        <v>0</v>
      </c>
      <c r="DQ30" s="442">
        <v>0</v>
      </c>
      <c r="DR30" s="442">
        <v>0</v>
      </c>
      <c r="DS30" s="442">
        <v>0</v>
      </c>
      <c r="DT30" s="442">
        <v>0</v>
      </c>
      <c r="DU30" s="442">
        <v>0</v>
      </c>
      <c r="DV30" s="442">
        <v>0</v>
      </c>
      <c r="DW30" s="442">
        <v>0</v>
      </c>
      <c r="DX30" s="442">
        <v>0</v>
      </c>
      <c r="DY30" s="442">
        <v>0</v>
      </c>
      <c r="DZ30" s="437">
        <f t="shared" si="49"/>
        <v>0</v>
      </c>
      <c r="EA30" s="437">
        <f t="shared" si="50"/>
        <v>0</v>
      </c>
      <c r="EB30" s="437">
        <f t="shared" si="51"/>
        <v>0</v>
      </c>
      <c r="EC30" s="437">
        <f t="shared" si="52"/>
        <v>0</v>
      </c>
      <c r="ED30" s="437">
        <f t="shared" si="53"/>
        <v>0</v>
      </c>
      <c r="EE30" s="437">
        <f t="shared" si="54"/>
        <v>0</v>
      </c>
      <c r="EF30" s="437">
        <f t="shared" si="55"/>
        <v>0</v>
      </c>
      <c r="EG30" s="442">
        <v>0</v>
      </c>
      <c r="EH30" s="442">
        <v>0</v>
      </c>
      <c r="EI30" s="442">
        <v>0</v>
      </c>
      <c r="EJ30" s="442">
        <v>0</v>
      </c>
      <c r="EK30" s="442">
        <v>0</v>
      </c>
      <c r="EL30" s="442">
        <v>0</v>
      </c>
      <c r="EM30" s="442">
        <v>0</v>
      </c>
      <c r="EN30" s="557" t="s">
        <v>98</v>
      </c>
    </row>
    <row r="31" spans="1:144" ht="51" x14ac:dyDescent="0.25">
      <c r="A31" s="436" t="s">
        <v>122</v>
      </c>
      <c r="B31" s="155" t="s">
        <v>123</v>
      </c>
      <c r="C31" s="115" t="s">
        <v>98</v>
      </c>
      <c r="D31" s="442">
        <v>0</v>
      </c>
      <c r="E31" s="442">
        <v>0</v>
      </c>
      <c r="F31" s="442">
        <v>0</v>
      </c>
      <c r="G31" s="442">
        <v>0</v>
      </c>
      <c r="H31" s="442">
        <v>0</v>
      </c>
      <c r="I31" s="442">
        <v>0</v>
      </c>
      <c r="J31" s="442">
        <v>0</v>
      </c>
      <c r="K31" s="442">
        <v>0</v>
      </c>
      <c r="L31" s="442">
        <v>0</v>
      </c>
      <c r="M31" s="442">
        <v>0</v>
      </c>
      <c r="N31" s="442">
        <v>0</v>
      </c>
      <c r="O31" s="442">
        <v>0</v>
      </c>
      <c r="P31" s="442">
        <v>0</v>
      </c>
      <c r="Q31" s="442">
        <v>0</v>
      </c>
      <c r="R31" s="442">
        <v>0</v>
      </c>
      <c r="S31" s="442">
        <v>0</v>
      </c>
      <c r="T31" s="442">
        <v>0</v>
      </c>
      <c r="U31" s="442">
        <v>0</v>
      </c>
      <c r="V31" s="442">
        <v>0</v>
      </c>
      <c r="W31" s="442">
        <v>0</v>
      </c>
      <c r="X31" s="442">
        <v>0</v>
      </c>
      <c r="Y31" s="442">
        <v>0</v>
      </c>
      <c r="Z31" s="442">
        <v>0</v>
      </c>
      <c r="AA31" s="442">
        <v>0</v>
      </c>
      <c r="AB31" s="442">
        <v>0</v>
      </c>
      <c r="AC31" s="442">
        <v>0</v>
      </c>
      <c r="AD31" s="442">
        <v>0</v>
      </c>
      <c r="AE31" s="442">
        <v>0</v>
      </c>
      <c r="AF31" s="442">
        <v>0</v>
      </c>
      <c r="AG31" s="442">
        <v>0</v>
      </c>
      <c r="AH31" s="442">
        <v>0</v>
      </c>
      <c r="AI31" s="442">
        <v>0</v>
      </c>
      <c r="AJ31" s="442">
        <v>0</v>
      </c>
      <c r="AK31" s="442">
        <v>0</v>
      </c>
      <c r="AL31" s="442">
        <v>0</v>
      </c>
      <c r="AM31" s="442">
        <v>0</v>
      </c>
      <c r="AN31" s="442">
        <v>0</v>
      </c>
      <c r="AO31" s="442">
        <v>0</v>
      </c>
      <c r="AP31" s="442">
        <v>0</v>
      </c>
      <c r="AQ31" s="442">
        <v>0</v>
      </c>
      <c r="AR31" s="442">
        <v>0</v>
      </c>
      <c r="AS31" s="442">
        <v>0</v>
      </c>
      <c r="AT31" s="442">
        <v>0</v>
      </c>
      <c r="AU31" s="442">
        <v>0</v>
      </c>
      <c r="AV31" s="442">
        <v>0</v>
      </c>
      <c r="AW31" s="442">
        <v>0</v>
      </c>
      <c r="AX31" s="442">
        <v>0</v>
      </c>
      <c r="AY31" s="442">
        <v>0</v>
      </c>
      <c r="AZ31" s="442">
        <v>0</v>
      </c>
      <c r="BA31" s="442">
        <v>0</v>
      </c>
      <c r="BB31" s="442">
        <v>0</v>
      </c>
      <c r="BC31" s="442">
        <v>0</v>
      </c>
      <c r="BD31" s="442">
        <v>0</v>
      </c>
      <c r="BE31" s="442">
        <v>0</v>
      </c>
      <c r="BF31" s="442">
        <v>0</v>
      </c>
      <c r="BG31" s="442">
        <v>0</v>
      </c>
      <c r="BH31" s="442">
        <v>0</v>
      </c>
      <c r="BI31" s="442">
        <v>0</v>
      </c>
      <c r="BJ31" s="442">
        <v>0</v>
      </c>
      <c r="BK31" s="442">
        <v>0</v>
      </c>
      <c r="BL31" s="442">
        <v>0</v>
      </c>
      <c r="BM31" s="442">
        <v>0</v>
      </c>
      <c r="BN31" s="442">
        <v>0</v>
      </c>
      <c r="BO31" s="442">
        <v>0</v>
      </c>
      <c r="BP31" s="442">
        <v>0</v>
      </c>
      <c r="BQ31" s="442">
        <v>0</v>
      </c>
      <c r="BR31" s="442">
        <v>0</v>
      </c>
      <c r="BS31" s="442">
        <v>0</v>
      </c>
      <c r="BT31" s="442">
        <v>0</v>
      </c>
      <c r="BU31" s="442">
        <v>0</v>
      </c>
      <c r="BV31" s="442">
        <v>0</v>
      </c>
      <c r="BW31" s="442">
        <v>0</v>
      </c>
      <c r="BX31" s="442">
        <v>0</v>
      </c>
      <c r="BY31" s="442">
        <v>0</v>
      </c>
      <c r="BZ31" s="442">
        <v>0</v>
      </c>
      <c r="CA31" s="442">
        <v>0</v>
      </c>
      <c r="CB31" s="442">
        <v>0</v>
      </c>
      <c r="CC31" s="442">
        <v>0</v>
      </c>
      <c r="CD31" s="442">
        <v>0</v>
      </c>
      <c r="CE31" s="442">
        <v>0</v>
      </c>
      <c r="CF31" s="442">
        <v>0</v>
      </c>
      <c r="CG31" s="442">
        <v>0</v>
      </c>
      <c r="CH31" s="442">
        <v>0</v>
      </c>
      <c r="CI31" s="442">
        <v>0</v>
      </c>
      <c r="CJ31" s="442">
        <v>0</v>
      </c>
      <c r="CK31" s="442">
        <v>0</v>
      </c>
      <c r="CL31" s="442">
        <v>0</v>
      </c>
      <c r="CM31" s="442">
        <v>0</v>
      </c>
      <c r="CN31" s="442">
        <v>0</v>
      </c>
      <c r="CO31" s="442">
        <v>0</v>
      </c>
      <c r="CP31" s="442">
        <v>0</v>
      </c>
      <c r="CQ31" s="442">
        <v>0</v>
      </c>
      <c r="CR31" s="442">
        <v>0</v>
      </c>
      <c r="CS31" s="442">
        <v>0</v>
      </c>
      <c r="CT31" s="442">
        <v>0</v>
      </c>
      <c r="CU31" s="442">
        <v>0</v>
      </c>
      <c r="CV31" s="442">
        <v>0</v>
      </c>
      <c r="CW31" s="442">
        <v>0</v>
      </c>
      <c r="CX31" s="442">
        <v>0</v>
      </c>
      <c r="CY31" s="442">
        <v>0</v>
      </c>
      <c r="CZ31" s="442">
        <v>0</v>
      </c>
      <c r="DA31" s="442">
        <v>0</v>
      </c>
      <c r="DB31" s="442">
        <v>0</v>
      </c>
      <c r="DC31" s="442">
        <v>0</v>
      </c>
      <c r="DD31" s="442">
        <v>0</v>
      </c>
      <c r="DE31" s="442">
        <v>0</v>
      </c>
      <c r="DF31" s="442">
        <v>0</v>
      </c>
      <c r="DG31" s="442">
        <v>0</v>
      </c>
      <c r="DH31" s="442">
        <v>0</v>
      </c>
      <c r="DI31" s="442">
        <v>0</v>
      </c>
      <c r="DJ31" s="442">
        <v>0</v>
      </c>
      <c r="DK31" s="442">
        <v>0</v>
      </c>
      <c r="DL31" s="442">
        <v>0</v>
      </c>
      <c r="DM31" s="442">
        <v>0</v>
      </c>
      <c r="DN31" s="442">
        <v>0</v>
      </c>
      <c r="DO31" s="442">
        <v>0</v>
      </c>
      <c r="DP31" s="442">
        <v>0</v>
      </c>
      <c r="DQ31" s="442">
        <v>0</v>
      </c>
      <c r="DR31" s="442">
        <v>0</v>
      </c>
      <c r="DS31" s="442">
        <v>0</v>
      </c>
      <c r="DT31" s="442">
        <v>0</v>
      </c>
      <c r="DU31" s="442">
        <v>0</v>
      </c>
      <c r="DV31" s="442">
        <v>0</v>
      </c>
      <c r="DW31" s="442">
        <v>0</v>
      </c>
      <c r="DX31" s="442">
        <v>0</v>
      </c>
      <c r="DY31" s="442">
        <v>0</v>
      </c>
      <c r="DZ31" s="437">
        <f t="shared" si="49"/>
        <v>0</v>
      </c>
      <c r="EA31" s="437">
        <f t="shared" si="50"/>
        <v>0</v>
      </c>
      <c r="EB31" s="437">
        <f t="shared" si="51"/>
        <v>0</v>
      </c>
      <c r="EC31" s="437">
        <f t="shared" si="52"/>
        <v>0</v>
      </c>
      <c r="ED31" s="437">
        <f t="shared" si="53"/>
        <v>0</v>
      </c>
      <c r="EE31" s="437">
        <f t="shared" si="54"/>
        <v>0</v>
      </c>
      <c r="EF31" s="437">
        <f t="shared" si="55"/>
        <v>0</v>
      </c>
      <c r="EG31" s="442">
        <v>0</v>
      </c>
      <c r="EH31" s="442">
        <v>0</v>
      </c>
      <c r="EI31" s="442">
        <v>0</v>
      </c>
      <c r="EJ31" s="442">
        <v>0</v>
      </c>
      <c r="EK31" s="442">
        <v>0</v>
      </c>
      <c r="EL31" s="442">
        <v>0</v>
      </c>
      <c r="EM31" s="442">
        <v>0</v>
      </c>
      <c r="EN31" s="557" t="s">
        <v>98</v>
      </c>
    </row>
    <row r="32" spans="1:144" ht="38.25" x14ac:dyDescent="0.25">
      <c r="A32" s="232" t="s">
        <v>124</v>
      </c>
      <c r="B32" s="155" t="s">
        <v>125</v>
      </c>
      <c r="C32" s="115" t="s">
        <v>98</v>
      </c>
      <c r="D32" s="442">
        <v>0</v>
      </c>
      <c r="E32" s="442">
        <v>0</v>
      </c>
      <c r="F32" s="442">
        <v>0</v>
      </c>
      <c r="G32" s="442">
        <v>0</v>
      </c>
      <c r="H32" s="442">
        <v>0</v>
      </c>
      <c r="I32" s="442">
        <v>0</v>
      </c>
      <c r="J32" s="442">
        <v>0</v>
      </c>
      <c r="K32" s="442">
        <v>0</v>
      </c>
      <c r="L32" s="442">
        <v>0</v>
      </c>
      <c r="M32" s="442">
        <v>0</v>
      </c>
      <c r="N32" s="442">
        <v>0</v>
      </c>
      <c r="O32" s="442">
        <v>0</v>
      </c>
      <c r="P32" s="442">
        <v>0</v>
      </c>
      <c r="Q32" s="442">
        <v>0</v>
      </c>
      <c r="R32" s="442">
        <v>0</v>
      </c>
      <c r="S32" s="442">
        <v>0</v>
      </c>
      <c r="T32" s="442">
        <v>0</v>
      </c>
      <c r="U32" s="442">
        <v>0</v>
      </c>
      <c r="V32" s="442">
        <v>0</v>
      </c>
      <c r="W32" s="442">
        <v>0</v>
      </c>
      <c r="X32" s="442">
        <v>0</v>
      </c>
      <c r="Y32" s="442">
        <v>0</v>
      </c>
      <c r="Z32" s="442">
        <v>0</v>
      </c>
      <c r="AA32" s="442">
        <v>0</v>
      </c>
      <c r="AB32" s="442">
        <v>0</v>
      </c>
      <c r="AC32" s="442">
        <v>0</v>
      </c>
      <c r="AD32" s="442">
        <v>0</v>
      </c>
      <c r="AE32" s="442">
        <v>0</v>
      </c>
      <c r="AF32" s="442">
        <v>0</v>
      </c>
      <c r="AG32" s="442">
        <v>0</v>
      </c>
      <c r="AH32" s="442">
        <v>0</v>
      </c>
      <c r="AI32" s="442">
        <v>0</v>
      </c>
      <c r="AJ32" s="442">
        <v>0</v>
      </c>
      <c r="AK32" s="442">
        <v>0</v>
      </c>
      <c r="AL32" s="442">
        <v>0</v>
      </c>
      <c r="AM32" s="442">
        <v>0</v>
      </c>
      <c r="AN32" s="442">
        <v>0</v>
      </c>
      <c r="AO32" s="442">
        <v>0</v>
      </c>
      <c r="AP32" s="442">
        <v>0</v>
      </c>
      <c r="AQ32" s="442">
        <v>0</v>
      </c>
      <c r="AR32" s="442">
        <v>0</v>
      </c>
      <c r="AS32" s="442">
        <v>0</v>
      </c>
      <c r="AT32" s="442">
        <v>0</v>
      </c>
      <c r="AU32" s="442">
        <v>0</v>
      </c>
      <c r="AV32" s="442">
        <v>0</v>
      </c>
      <c r="AW32" s="442">
        <v>0</v>
      </c>
      <c r="AX32" s="442">
        <v>0</v>
      </c>
      <c r="AY32" s="442">
        <v>0</v>
      </c>
      <c r="AZ32" s="442">
        <v>0</v>
      </c>
      <c r="BA32" s="442">
        <v>0</v>
      </c>
      <c r="BB32" s="442">
        <v>0</v>
      </c>
      <c r="BC32" s="442">
        <v>0</v>
      </c>
      <c r="BD32" s="442">
        <v>0</v>
      </c>
      <c r="BE32" s="442">
        <v>0</v>
      </c>
      <c r="BF32" s="442">
        <v>0</v>
      </c>
      <c r="BG32" s="442">
        <v>0</v>
      </c>
      <c r="BH32" s="442">
        <v>0</v>
      </c>
      <c r="BI32" s="442">
        <v>0</v>
      </c>
      <c r="BJ32" s="442">
        <v>0</v>
      </c>
      <c r="BK32" s="442">
        <v>0</v>
      </c>
      <c r="BL32" s="442">
        <v>0</v>
      </c>
      <c r="BM32" s="442">
        <v>0</v>
      </c>
      <c r="BN32" s="442">
        <v>0</v>
      </c>
      <c r="BO32" s="442">
        <v>0</v>
      </c>
      <c r="BP32" s="442">
        <v>0</v>
      </c>
      <c r="BQ32" s="442">
        <v>0</v>
      </c>
      <c r="BR32" s="442">
        <v>0</v>
      </c>
      <c r="BS32" s="442">
        <v>0</v>
      </c>
      <c r="BT32" s="442">
        <v>0</v>
      </c>
      <c r="BU32" s="442">
        <v>0</v>
      </c>
      <c r="BV32" s="442">
        <v>0</v>
      </c>
      <c r="BW32" s="442">
        <v>0</v>
      </c>
      <c r="BX32" s="442">
        <v>0</v>
      </c>
      <c r="BY32" s="442">
        <v>0</v>
      </c>
      <c r="BZ32" s="442">
        <v>0</v>
      </c>
      <c r="CA32" s="442">
        <v>0</v>
      </c>
      <c r="CB32" s="442">
        <v>0</v>
      </c>
      <c r="CC32" s="442">
        <v>0</v>
      </c>
      <c r="CD32" s="442">
        <v>0</v>
      </c>
      <c r="CE32" s="442">
        <v>0</v>
      </c>
      <c r="CF32" s="442">
        <v>0</v>
      </c>
      <c r="CG32" s="442">
        <v>0</v>
      </c>
      <c r="CH32" s="442">
        <v>0</v>
      </c>
      <c r="CI32" s="442">
        <v>0</v>
      </c>
      <c r="CJ32" s="442">
        <v>0</v>
      </c>
      <c r="CK32" s="442">
        <v>0</v>
      </c>
      <c r="CL32" s="442">
        <v>0</v>
      </c>
      <c r="CM32" s="442">
        <v>0</v>
      </c>
      <c r="CN32" s="442">
        <v>0</v>
      </c>
      <c r="CO32" s="442">
        <v>0</v>
      </c>
      <c r="CP32" s="442">
        <v>0</v>
      </c>
      <c r="CQ32" s="442">
        <v>0</v>
      </c>
      <c r="CR32" s="442">
        <v>0</v>
      </c>
      <c r="CS32" s="442">
        <v>0</v>
      </c>
      <c r="CT32" s="442">
        <v>0</v>
      </c>
      <c r="CU32" s="442">
        <v>0</v>
      </c>
      <c r="CV32" s="442">
        <v>0</v>
      </c>
      <c r="CW32" s="442">
        <v>0</v>
      </c>
      <c r="CX32" s="442">
        <v>0</v>
      </c>
      <c r="CY32" s="442">
        <v>0</v>
      </c>
      <c r="CZ32" s="442">
        <v>0</v>
      </c>
      <c r="DA32" s="442">
        <v>0</v>
      </c>
      <c r="DB32" s="442">
        <v>0</v>
      </c>
      <c r="DC32" s="442">
        <v>0</v>
      </c>
      <c r="DD32" s="442">
        <v>0</v>
      </c>
      <c r="DE32" s="442">
        <v>0</v>
      </c>
      <c r="DF32" s="442">
        <v>0</v>
      </c>
      <c r="DG32" s="442">
        <v>0</v>
      </c>
      <c r="DH32" s="442">
        <v>0</v>
      </c>
      <c r="DI32" s="442">
        <v>0</v>
      </c>
      <c r="DJ32" s="442">
        <v>0</v>
      </c>
      <c r="DK32" s="442">
        <v>0</v>
      </c>
      <c r="DL32" s="442">
        <v>0</v>
      </c>
      <c r="DM32" s="442">
        <v>0</v>
      </c>
      <c r="DN32" s="442">
        <v>0</v>
      </c>
      <c r="DO32" s="442">
        <v>0</v>
      </c>
      <c r="DP32" s="442">
        <v>0</v>
      </c>
      <c r="DQ32" s="442">
        <v>0</v>
      </c>
      <c r="DR32" s="442">
        <v>0</v>
      </c>
      <c r="DS32" s="442">
        <v>0</v>
      </c>
      <c r="DT32" s="442">
        <v>0</v>
      </c>
      <c r="DU32" s="442">
        <v>0</v>
      </c>
      <c r="DV32" s="442">
        <v>0</v>
      </c>
      <c r="DW32" s="442">
        <v>0</v>
      </c>
      <c r="DX32" s="442">
        <v>0</v>
      </c>
      <c r="DY32" s="442">
        <v>0</v>
      </c>
      <c r="DZ32" s="437">
        <f t="shared" si="49"/>
        <v>0</v>
      </c>
      <c r="EA32" s="437">
        <f t="shared" si="50"/>
        <v>0</v>
      </c>
      <c r="EB32" s="437">
        <f t="shared" si="51"/>
        <v>0</v>
      </c>
      <c r="EC32" s="437">
        <f t="shared" si="52"/>
        <v>0</v>
      </c>
      <c r="ED32" s="437">
        <f t="shared" si="53"/>
        <v>0</v>
      </c>
      <c r="EE32" s="437">
        <f t="shared" si="54"/>
        <v>0</v>
      </c>
      <c r="EF32" s="437">
        <f t="shared" si="55"/>
        <v>0</v>
      </c>
      <c r="EG32" s="442">
        <v>0</v>
      </c>
      <c r="EH32" s="442">
        <v>0</v>
      </c>
      <c r="EI32" s="442">
        <v>0</v>
      </c>
      <c r="EJ32" s="442">
        <v>0</v>
      </c>
      <c r="EK32" s="442">
        <v>0</v>
      </c>
      <c r="EL32" s="442">
        <v>0</v>
      </c>
      <c r="EM32" s="442">
        <v>0</v>
      </c>
      <c r="EN32" s="557" t="s">
        <v>98</v>
      </c>
    </row>
    <row r="33" spans="1:144" ht="63.75" x14ac:dyDescent="0.25">
      <c r="A33" s="436" t="s">
        <v>126</v>
      </c>
      <c r="B33" s="155" t="s">
        <v>127</v>
      </c>
      <c r="C33" s="115" t="s">
        <v>98</v>
      </c>
      <c r="D33" s="442">
        <v>0</v>
      </c>
      <c r="E33" s="442">
        <v>0</v>
      </c>
      <c r="F33" s="442">
        <v>0</v>
      </c>
      <c r="G33" s="442">
        <v>0</v>
      </c>
      <c r="H33" s="442">
        <v>0</v>
      </c>
      <c r="I33" s="442">
        <v>0</v>
      </c>
      <c r="J33" s="442">
        <v>0</v>
      </c>
      <c r="K33" s="442">
        <v>0</v>
      </c>
      <c r="L33" s="442">
        <v>0</v>
      </c>
      <c r="M33" s="442">
        <v>0</v>
      </c>
      <c r="N33" s="442">
        <v>0</v>
      </c>
      <c r="O33" s="442">
        <v>0</v>
      </c>
      <c r="P33" s="442">
        <v>0</v>
      </c>
      <c r="Q33" s="442">
        <v>0</v>
      </c>
      <c r="R33" s="442">
        <v>0</v>
      </c>
      <c r="S33" s="442">
        <v>0</v>
      </c>
      <c r="T33" s="442">
        <v>0</v>
      </c>
      <c r="U33" s="442">
        <v>0</v>
      </c>
      <c r="V33" s="442">
        <v>0</v>
      </c>
      <c r="W33" s="442">
        <v>0</v>
      </c>
      <c r="X33" s="442">
        <v>0</v>
      </c>
      <c r="Y33" s="442">
        <v>0</v>
      </c>
      <c r="Z33" s="442">
        <v>0</v>
      </c>
      <c r="AA33" s="442">
        <v>0</v>
      </c>
      <c r="AB33" s="442">
        <v>0</v>
      </c>
      <c r="AC33" s="442">
        <v>0</v>
      </c>
      <c r="AD33" s="442">
        <v>0</v>
      </c>
      <c r="AE33" s="442">
        <v>0</v>
      </c>
      <c r="AF33" s="442">
        <v>0</v>
      </c>
      <c r="AG33" s="442">
        <v>0</v>
      </c>
      <c r="AH33" s="442">
        <v>0</v>
      </c>
      <c r="AI33" s="442">
        <v>0</v>
      </c>
      <c r="AJ33" s="442">
        <v>0</v>
      </c>
      <c r="AK33" s="442">
        <v>0</v>
      </c>
      <c r="AL33" s="442">
        <v>0</v>
      </c>
      <c r="AM33" s="442">
        <v>0</v>
      </c>
      <c r="AN33" s="442">
        <v>0</v>
      </c>
      <c r="AO33" s="442">
        <v>0</v>
      </c>
      <c r="AP33" s="442">
        <v>0</v>
      </c>
      <c r="AQ33" s="442">
        <v>0</v>
      </c>
      <c r="AR33" s="442">
        <v>0</v>
      </c>
      <c r="AS33" s="442">
        <v>0</v>
      </c>
      <c r="AT33" s="442">
        <v>0</v>
      </c>
      <c r="AU33" s="442">
        <v>0</v>
      </c>
      <c r="AV33" s="442">
        <v>0</v>
      </c>
      <c r="AW33" s="442">
        <v>0</v>
      </c>
      <c r="AX33" s="442">
        <v>0</v>
      </c>
      <c r="AY33" s="442">
        <v>0</v>
      </c>
      <c r="AZ33" s="442">
        <v>0</v>
      </c>
      <c r="BA33" s="442">
        <v>0</v>
      </c>
      <c r="BB33" s="442">
        <v>0</v>
      </c>
      <c r="BC33" s="442">
        <v>0</v>
      </c>
      <c r="BD33" s="442">
        <v>0</v>
      </c>
      <c r="BE33" s="442">
        <v>0</v>
      </c>
      <c r="BF33" s="442">
        <v>0</v>
      </c>
      <c r="BG33" s="442">
        <v>0</v>
      </c>
      <c r="BH33" s="442">
        <v>0</v>
      </c>
      <c r="BI33" s="442">
        <v>0</v>
      </c>
      <c r="BJ33" s="442">
        <v>0</v>
      </c>
      <c r="BK33" s="442">
        <v>0</v>
      </c>
      <c r="BL33" s="442">
        <v>0</v>
      </c>
      <c r="BM33" s="442">
        <v>0</v>
      </c>
      <c r="BN33" s="442">
        <v>0</v>
      </c>
      <c r="BO33" s="442">
        <v>0</v>
      </c>
      <c r="BP33" s="442">
        <v>0</v>
      </c>
      <c r="BQ33" s="442">
        <v>0</v>
      </c>
      <c r="BR33" s="442">
        <v>0</v>
      </c>
      <c r="BS33" s="442">
        <v>0</v>
      </c>
      <c r="BT33" s="442">
        <v>0</v>
      </c>
      <c r="BU33" s="442">
        <v>0</v>
      </c>
      <c r="BV33" s="442">
        <v>0</v>
      </c>
      <c r="BW33" s="442">
        <v>0</v>
      </c>
      <c r="BX33" s="442">
        <v>0</v>
      </c>
      <c r="BY33" s="442">
        <v>0</v>
      </c>
      <c r="BZ33" s="442">
        <v>0</v>
      </c>
      <c r="CA33" s="442">
        <v>0</v>
      </c>
      <c r="CB33" s="442">
        <v>0</v>
      </c>
      <c r="CC33" s="442">
        <v>0</v>
      </c>
      <c r="CD33" s="442">
        <v>0</v>
      </c>
      <c r="CE33" s="442">
        <v>0</v>
      </c>
      <c r="CF33" s="442">
        <v>0</v>
      </c>
      <c r="CG33" s="442">
        <v>0</v>
      </c>
      <c r="CH33" s="442">
        <v>0</v>
      </c>
      <c r="CI33" s="442">
        <v>0</v>
      </c>
      <c r="CJ33" s="442">
        <v>0</v>
      </c>
      <c r="CK33" s="442">
        <v>0</v>
      </c>
      <c r="CL33" s="442">
        <v>0</v>
      </c>
      <c r="CM33" s="442">
        <v>0</v>
      </c>
      <c r="CN33" s="442">
        <v>0</v>
      </c>
      <c r="CO33" s="442">
        <v>0</v>
      </c>
      <c r="CP33" s="442">
        <v>0</v>
      </c>
      <c r="CQ33" s="442">
        <v>0</v>
      </c>
      <c r="CR33" s="442">
        <v>0</v>
      </c>
      <c r="CS33" s="442">
        <v>0</v>
      </c>
      <c r="CT33" s="442">
        <v>0</v>
      </c>
      <c r="CU33" s="442">
        <v>0</v>
      </c>
      <c r="CV33" s="442">
        <v>0</v>
      </c>
      <c r="CW33" s="442">
        <v>0</v>
      </c>
      <c r="CX33" s="442">
        <v>0</v>
      </c>
      <c r="CY33" s="442">
        <v>0</v>
      </c>
      <c r="CZ33" s="442">
        <v>0</v>
      </c>
      <c r="DA33" s="442">
        <v>0</v>
      </c>
      <c r="DB33" s="442">
        <v>0</v>
      </c>
      <c r="DC33" s="442">
        <v>0</v>
      </c>
      <c r="DD33" s="442">
        <v>0</v>
      </c>
      <c r="DE33" s="442">
        <v>0</v>
      </c>
      <c r="DF33" s="442">
        <v>0</v>
      </c>
      <c r="DG33" s="442">
        <v>0</v>
      </c>
      <c r="DH33" s="442">
        <v>0</v>
      </c>
      <c r="DI33" s="442">
        <v>0</v>
      </c>
      <c r="DJ33" s="442">
        <v>0</v>
      </c>
      <c r="DK33" s="442">
        <v>0</v>
      </c>
      <c r="DL33" s="442">
        <v>0</v>
      </c>
      <c r="DM33" s="442">
        <v>0</v>
      </c>
      <c r="DN33" s="442">
        <v>0</v>
      </c>
      <c r="DO33" s="442">
        <v>0</v>
      </c>
      <c r="DP33" s="442">
        <v>0</v>
      </c>
      <c r="DQ33" s="442">
        <v>0</v>
      </c>
      <c r="DR33" s="442">
        <v>0</v>
      </c>
      <c r="DS33" s="442">
        <v>0</v>
      </c>
      <c r="DT33" s="442">
        <v>0</v>
      </c>
      <c r="DU33" s="442">
        <v>0</v>
      </c>
      <c r="DV33" s="442">
        <v>0</v>
      </c>
      <c r="DW33" s="442">
        <v>0</v>
      </c>
      <c r="DX33" s="442">
        <v>0</v>
      </c>
      <c r="DY33" s="442">
        <v>0</v>
      </c>
      <c r="DZ33" s="437">
        <f t="shared" si="49"/>
        <v>0</v>
      </c>
      <c r="EA33" s="437">
        <f t="shared" si="50"/>
        <v>0</v>
      </c>
      <c r="EB33" s="437">
        <f t="shared" si="51"/>
        <v>0</v>
      </c>
      <c r="EC33" s="437">
        <f t="shared" si="52"/>
        <v>0</v>
      </c>
      <c r="ED33" s="437">
        <f t="shared" si="53"/>
        <v>0</v>
      </c>
      <c r="EE33" s="437">
        <f t="shared" si="54"/>
        <v>0</v>
      </c>
      <c r="EF33" s="437">
        <f t="shared" si="55"/>
        <v>0</v>
      </c>
      <c r="EG33" s="442">
        <v>0</v>
      </c>
      <c r="EH33" s="442">
        <v>0</v>
      </c>
      <c r="EI33" s="442">
        <v>0</v>
      </c>
      <c r="EJ33" s="442">
        <v>0</v>
      </c>
      <c r="EK33" s="442">
        <v>0</v>
      </c>
      <c r="EL33" s="442">
        <v>0</v>
      </c>
      <c r="EM33" s="442">
        <v>0</v>
      </c>
      <c r="EN33" s="557" t="s">
        <v>98</v>
      </c>
    </row>
    <row r="34" spans="1:144" ht="38.25" x14ac:dyDescent="0.25">
      <c r="A34" s="436" t="s">
        <v>128</v>
      </c>
      <c r="B34" s="155" t="s">
        <v>129</v>
      </c>
      <c r="C34" s="115" t="s">
        <v>98</v>
      </c>
      <c r="D34" s="442">
        <v>0</v>
      </c>
      <c r="E34" s="442">
        <v>0</v>
      </c>
      <c r="F34" s="442">
        <v>0</v>
      </c>
      <c r="G34" s="442">
        <v>0</v>
      </c>
      <c r="H34" s="442">
        <v>0</v>
      </c>
      <c r="I34" s="442">
        <v>0</v>
      </c>
      <c r="J34" s="442">
        <v>0</v>
      </c>
      <c r="K34" s="442">
        <v>0</v>
      </c>
      <c r="L34" s="442">
        <v>0</v>
      </c>
      <c r="M34" s="442">
        <v>0</v>
      </c>
      <c r="N34" s="442">
        <v>0</v>
      </c>
      <c r="O34" s="442">
        <v>0</v>
      </c>
      <c r="P34" s="442">
        <v>0</v>
      </c>
      <c r="Q34" s="442">
        <v>0</v>
      </c>
      <c r="R34" s="442">
        <v>0</v>
      </c>
      <c r="S34" s="442">
        <v>0</v>
      </c>
      <c r="T34" s="442">
        <v>0</v>
      </c>
      <c r="U34" s="442">
        <v>0</v>
      </c>
      <c r="V34" s="442">
        <v>0</v>
      </c>
      <c r="W34" s="442">
        <v>0</v>
      </c>
      <c r="X34" s="442">
        <v>0</v>
      </c>
      <c r="Y34" s="442">
        <v>0</v>
      </c>
      <c r="Z34" s="442">
        <v>0</v>
      </c>
      <c r="AA34" s="442">
        <v>0</v>
      </c>
      <c r="AB34" s="442">
        <v>0</v>
      </c>
      <c r="AC34" s="442">
        <v>0</v>
      </c>
      <c r="AD34" s="442">
        <v>0</v>
      </c>
      <c r="AE34" s="442">
        <v>0</v>
      </c>
      <c r="AF34" s="442">
        <v>0</v>
      </c>
      <c r="AG34" s="442">
        <v>0</v>
      </c>
      <c r="AH34" s="442">
        <v>0</v>
      </c>
      <c r="AI34" s="442">
        <v>0</v>
      </c>
      <c r="AJ34" s="442">
        <v>0</v>
      </c>
      <c r="AK34" s="442">
        <v>0</v>
      </c>
      <c r="AL34" s="442">
        <v>0</v>
      </c>
      <c r="AM34" s="442">
        <v>0</v>
      </c>
      <c r="AN34" s="442">
        <v>0</v>
      </c>
      <c r="AO34" s="442">
        <v>0</v>
      </c>
      <c r="AP34" s="442">
        <v>0</v>
      </c>
      <c r="AQ34" s="442">
        <v>0</v>
      </c>
      <c r="AR34" s="442">
        <v>0</v>
      </c>
      <c r="AS34" s="442">
        <v>0</v>
      </c>
      <c r="AT34" s="442">
        <v>0</v>
      </c>
      <c r="AU34" s="442">
        <v>0</v>
      </c>
      <c r="AV34" s="442">
        <v>0</v>
      </c>
      <c r="AW34" s="442">
        <v>0</v>
      </c>
      <c r="AX34" s="442">
        <v>0</v>
      </c>
      <c r="AY34" s="442">
        <v>0</v>
      </c>
      <c r="AZ34" s="442">
        <v>0</v>
      </c>
      <c r="BA34" s="442">
        <v>0</v>
      </c>
      <c r="BB34" s="442">
        <v>0</v>
      </c>
      <c r="BC34" s="442">
        <v>0</v>
      </c>
      <c r="BD34" s="442">
        <v>0</v>
      </c>
      <c r="BE34" s="442">
        <v>0</v>
      </c>
      <c r="BF34" s="442">
        <v>0</v>
      </c>
      <c r="BG34" s="442">
        <v>0</v>
      </c>
      <c r="BH34" s="442">
        <v>0</v>
      </c>
      <c r="BI34" s="442">
        <v>0</v>
      </c>
      <c r="BJ34" s="442">
        <v>0</v>
      </c>
      <c r="BK34" s="442">
        <v>0</v>
      </c>
      <c r="BL34" s="442">
        <v>0</v>
      </c>
      <c r="BM34" s="442">
        <v>0</v>
      </c>
      <c r="BN34" s="442">
        <v>0</v>
      </c>
      <c r="BO34" s="442">
        <v>0</v>
      </c>
      <c r="BP34" s="442">
        <v>0</v>
      </c>
      <c r="BQ34" s="442">
        <v>0</v>
      </c>
      <c r="BR34" s="442">
        <v>0</v>
      </c>
      <c r="BS34" s="442">
        <v>0</v>
      </c>
      <c r="BT34" s="442">
        <v>0</v>
      </c>
      <c r="BU34" s="442">
        <v>0</v>
      </c>
      <c r="BV34" s="442">
        <v>0</v>
      </c>
      <c r="BW34" s="442">
        <v>0</v>
      </c>
      <c r="BX34" s="442">
        <v>0</v>
      </c>
      <c r="BY34" s="442">
        <v>0</v>
      </c>
      <c r="BZ34" s="442">
        <v>0</v>
      </c>
      <c r="CA34" s="442">
        <v>0</v>
      </c>
      <c r="CB34" s="442">
        <v>0</v>
      </c>
      <c r="CC34" s="442">
        <v>0</v>
      </c>
      <c r="CD34" s="442">
        <v>0</v>
      </c>
      <c r="CE34" s="442">
        <v>0</v>
      </c>
      <c r="CF34" s="442">
        <v>0</v>
      </c>
      <c r="CG34" s="442">
        <v>0</v>
      </c>
      <c r="CH34" s="442">
        <v>0</v>
      </c>
      <c r="CI34" s="442">
        <v>0</v>
      </c>
      <c r="CJ34" s="442">
        <v>0</v>
      </c>
      <c r="CK34" s="442">
        <v>0</v>
      </c>
      <c r="CL34" s="442">
        <v>0</v>
      </c>
      <c r="CM34" s="442">
        <v>0</v>
      </c>
      <c r="CN34" s="442">
        <v>0</v>
      </c>
      <c r="CO34" s="442">
        <v>0</v>
      </c>
      <c r="CP34" s="442">
        <v>0</v>
      </c>
      <c r="CQ34" s="442">
        <v>0</v>
      </c>
      <c r="CR34" s="442">
        <v>0</v>
      </c>
      <c r="CS34" s="442">
        <v>0</v>
      </c>
      <c r="CT34" s="442">
        <v>0</v>
      </c>
      <c r="CU34" s="442">
        <v>0</v>
      </c>
      <c r="CV34" s="442">
        <v>0</v>
      </c>
      <c r="CW34" s="442">
        <v>0</v>
      </c>
      <c r="CX34" s="442">
        <v>0</v>
      </c>
      <c r="CY34" s="442">
        <v>0</v>
      </c>
      <c r="CZ34" s="442">
        <v>0</v>
      </c>
      <c r="DA34" s="442">
        <v>0</v>
      </c>
      <c r="DB34" s="442">
        <v>0</v>
      </c>
      <c r="DC34" s="442">
        <v>0</v>
      </c>
      <c r="DD34" s="442">
        <v>0</v>
      </c>
      <c r="DE34" s="442">
        <v>0</v>
      </c>
      <c r="DF34" s="442">
        <v>0</v>
      </c>
      <c r="DG34" s="442">
        <v>0</v>
      </c>
      <c r="DH34" s="442">
        <v>0</v>
      </c>
      <c r="DI34" s="442">
        <v>0</v>
      </c>
      <c r="DJ34" s="442">
        <v>0</v>
      </c>
      <c r="DK34" s="442">
        <v>0</v>
      </c>
      <c r="DL34" s="442">
        <v>0</v>
      </c>
      <c r="DM34" s="442">
        <v>0</v>
      </c>
      <c r="DN34" s="442">
        <v>0</v>
      </c>
      <c r="DO34" s="442">
        <v>0</v>
      </c>
      <c r="DP34" s="442">
        <v>0</v>
      </c>
      <c r="DQ34" s="442">
        <v>0</v>
      </c>
      <c r="DR34" s="442">
        <v>0</v>
      </c>
      <c r="DS34" s="442">
        <v>0</v>
      </c>
      <c r="DT34" s="442">
        <v>0</v>
      </c>
      <c r="DU34" s="442">
        <v>0</v>
      </c>
      <c r="DV34" s="442">
        <v>0</v>
      </c>
      <c r="DW34" s="442">
        <v>0</v>
      </c>
      <c r="DX34" s="442">
        <v>0</v>
      </c>
      <c r="DY34" s="442">
        <v>0</v>
      </c>
      <c r="DZ34" s="437">
        <f t="shared" si="49"/>
        <v>0</v>
      </c>
      <c r="EA34" s="437">
        <f t="shared" si="50"/>
        <v>0</v>
      </c>
      <c r="EB34" s="437">
        <f t="shared" si="51"/>
        <v>0</v>
      </c>
      <c r="EC34" s="437">
        <f t="shared" si="52"/>
        <v>0</v>
      </c>
      <c r="ED34" s="437">
        <f t="shared" si="53"/>
        <v>0</v>
      </c>
      <c r="EE34" s="437">
        <f t="shared" si="54"/>
        <v>0</v>
      </c>
      <c r="EF34" s="437">
        <f t="shared" si="55"/>
        <v>0</v>
      </c>
      <c r="EG34" s="442">
        <v>0</v>
      </c>
      <c r="EH34" s="442">
        <v>0</v>
      </c>
      <c r="EI34" s="442">
        <v>0</v>
      </c>
      <c r="EJ34" s="442">
        <v>0</v>
      </c>
      <c r="EK34" s="442">
        <v>0</v>
      </c>
      <c r="EL34" s="442">
        <v>0</v>
      </c>
      <c r="EM34" s="442">
        <v>0</v>
      </c>
      <c r="EN34" s="557" t="s">
        <v>98</v>
      </c>
    </row>
    <row r="35" spans="1:144" ht="51" x14ac:dyDescent="0.25">
      <c r="A35" s="232" t="s">
        <v>130</v>
      </c>
      <c r="B35" s="155" t="s">
        <v>131</v>
      </c>
      <c r="C35" s="115" t="s">
        <v>98</v>
      </c>
      <c r="D35" s="442">
        <v>0</v>
      </c>
      <c r="E35" s="442">
        <v>0</v>
      </c>
      <c r="F35" s="442">
        <v>0</v>
      </c>
      <c r="G35" s="442">
        <v>0</v>
      </c>
      <c r="H35" s="442">
        <v>0</v>
      </c>
      <c r="I35" s="442">
        <v>0</v>
      </c>
      <c r="J35" s="442">
        <v>0</v>
      </c>
      <c r="K35" s="442">
        <v>0</v>
      </c>
      <c r="L35" s="442">
        <v>0</v>
      </c>
      <c r="M35" s="442">
        <v>0</v>
      </c>
      <c r="N35" s="442">
        <v>0</v>
      </c>
      <c r="O35" s="442">
        <v>0</v>
      </c>
      <c r="P35" s="442">
        <v>0</v>
      </c>
      <c r="Q35" s="442">
        <v>0</v>
      </c>
      <c r="R35" s="442">
        <v>0</v>
      </c>
      <c r="S35" s="442">
        <v>0</v>
      </c>
      <c r="T35" s="442">
        <v>0</v>
      </c>
      <c r="U35" s="442">
        <v>0</v>
      </c>
      <c r="V35" s="442">
        <v>0</v>
      </c>
      <c r="W35" s="442">
        <v>0</v>
      </c>
      <c r="X35" s="442">
        <v>0</v>
      </c>
      <c r="Y35" s="442">
        <v>0</v>
      </c>
      <c r="Z35" s="442">
        <v>0</v>
      </c>
      <c r="AA35" s="442">
        <v>0</v>
      </c>
      <c r="AB35" s="442">
        <v>0</v>
      </c>
      <c r="AC35" s="442">
        <v>0</v>
      </c>
      <c r="AD35" s="442">
        <v>0</v>
      </c>
      <c r="AE35" s="442">
        <v>0</v>
      </c>
      <c r="AF35" s="442">
        <v>0</v>
      </c>
      <c r="AG35" s="442">
        <v>0</v>
      </c>
      <c r="AH35" s="442">
        <v>0</v>
      </c>
      <c r="AI35" s="442">
        <v>0</v>
      </c>
      <c r="AJ35" s="442">
        <v>0</v>
      </c>
      <c r="AK35" s="442">
        <v>0</v>
      </c>
      <c r="AL35" s="442">
        <v>0</v>
      </c>
      <c r="AM35" s="442">
        <v>0</v>
      </c>
      <c r="AN35" s="442">
        <v>0</v>
      </c>
      <c r="AO35" s="442">
        <v>0</v>
      </c>
      <c r="AP35" s="442">
        <v>0</v>
      </c>
      <c r="AQ35" s="442">
        <v>0</v>
      </c>
      <c r="AR35" s="442">
        <v>0</v>
      </c>
      <c r="AS35" s="442">
        <v>0</v>
      </c>
      <c r="AT35" s="442">
        <v>0</v>
      </c>
      <c r="AU35" s="442">
        <v>0</v>
      </c>
      <c r="AV35" s="442">
        <v>0</v>
      </c>
      <c r="AW35" s="442">
        <v>0</v>
      </c>
      <c r="AX35" s="442">
        <v>0</v>
      </c>
      <c r="AY35" s="442">
        <v>0</v>
      </c>
      <c r="AZ35" s="442">
        <v>0</v>
      </c>
      <c r="BA35" s="442">
        <v>0</v>
      </c>
      <c r="BB35" s="442">
        <v>0</v>
      </c>
      <c r="BC35" s="442">
        <v>0</v>
      </c>
      <c r="BD35" s="442">
        <v>0</v>
      </c>
      <c r="BE35" s="442">
        <v>0</v>
      </c>
      <c r="BF35" s="442">
        <v>0</v>
      </c>
      <c r="BG35" s="442">
        <v>0</v>
      </c>
      <c r="BH35" s="442">
        <v>0</v>
      </c>
      <c r="BI35" s="442">
        <v>0</v>
      </c>
      <c r="BJ35" s="442">
        <v>0</v>
      </c>
      <c r="BK35" s="442">
        <v>0</v>
      </c>
      <c r="BL35" s="442">
        <v>0</v>
      </c>
      <c r="BM35" s="442">
        <v>0</v>
      </c>
      <c r="BN35" s="442">
        <v>0</v>
      </c>
      <c r="BO35" s="442">
        <v>0</v>
      </c>
      <c r="BP35" s="442">
        <v>0</v>
      </c>
      <c r="BQ35" s="442">
        <v>0</v>
      </c>
      <c r="BR35" s="442">
        <v>0</v>
      </c>
      <c r="BS35" s="442">
        <v>0</v>
      </c>
      <c r="BT35" s="442">
        <v>0</v>
      </c>
      <c r="BU35" s="442">
        <v>0</v>
      </c>
      <c r="BV35" s="442">
        <v>0</v>
      </c>
      <c r="BW35" s="442">
        <v>0</v>
      </c>
      <c r="BX35" s="442">
        <v>0</v>
      </c>
      <c r="BY35" s="442">
        <v>0</v>
      </c>
      <c r="BZ35" s="442">
        <v>0</v>
      </c>
      <c r="CA35" s="442">
        <v>0</v>
      </c>
      <c r="CB35" s="442">
        <v>0</v>
      </c>
      <c r="CC35" s="442">
        <v>0</v>
      </c>
      <c r="CD35" s="442">
        <v>0</v>
      </c>
      <c r="CE35" s="442">
        <v>0</v>
      </c>
      <c r="CF35" s="442">
        <v>0</v>
      </c>
      <c r="CG35" s="442">
        <v>0</v>
      </c>
      <c r="CH35" s="442">
        <v>0</v>
      </c>
      <c r="CI35" s="442">
        <v>0</v>
      </c>
      <c r="CJ35" s="442">
        <v>0</v>
      </c>
      <c r="CK35" s="442">
        <v>0</v>
      </c>
      <c r="CL35" s="442">
        <v>0</v>
      </c>
      <c r="CM35" s="442">
        <v>0</v>
      </c>
      <c r="CN35" s="442">
        <v>0</v>
      </c>
      <c r="CO35" s="442">
        <v>0</v>
      </c>
      <c r="CP35" s="442">
        <v>0</v>
      </c>
      <c r="CQ35" s="442">
        <v>0</v>
      </c>
      <c r="CR35" s="442">
        <v>0</v>
      </c>
      <c r="CS35" s="442">
        <v>0</v>
      </c>
      <c r="CT35" s="442">
        <v>0</v>
      </c>
      <c r="CU35" s="442">
        <v>0</v>
      </c>
      <c r="CV35" s="442">
        <v>0</v>
      </c>
      <c r="CW35" s="442">
        <v>0</v>
      </c>
      <c r="CX35" s="442">
        <v>0</v>
      </c>
      <c r="CY35" s="442">
        <v>0</v>
      </c>
      <c r="CZ35" s="442">
        <v>0</v>
      </c>
      <c r="DA35" s="442">
        <v>0</v>
      </c>
      <c r="DB35" s="442">
        <v>0</v>
      </c>
      <c r="DC35" s="442">
        <v>0</v>
      </c>
      <c r="DD35" s="442">
        <v>0</v>
      </c>
      <c r="DE35" s="442">
        <v>0</v>
      </c>
      <c r="DF35" s="442">
        <v>0</v>
      </c>
      <c r="DG35" s="442">
        <v>0</v>
      </c>
      <c r="DH35" s="442">
        <v>0</v>
      </c>
      <c r="DI35" s="442">
        <v>0</v>
      </c>
      <c r="DJ35" s="442">
        <v>0</v>
      </c>
      <c r="DK35" s="442">
        <v>0</v>
      </c>
      <c r="DL35" s="442">
        <v>0</v>
      </c>
      <c r="DM35" s="442">
        <v>0</v>
      </c>
      <c r="DN35" s="442">
        <v>0</v>
      </c>
      <c r="DO35" s="442">
        <v>0</v>
      </c>
      <c r="DP35" s="442">
        <v>0</v>
      </c>
      <c r="DQ35" s="442">
        <v>0</v>
      </c>
      <c r="DR35" s="442">
        <v>0</v>
      </c>
      <c r="DS35" s="442">
        <v>0</v>
      </c>
      <c r="DT35" s="442">
        <v>0</v>
      </c>
      <c r="DU35" s="442">
        <v>0</v>
      </c>
      <c r="DV35" s="442">
        <v>0</v>
      </c>
      <c r="DW35" s="442">
        <v>0</v>
      </c>
      <c r="DX35" s="442">
        <v>0</v>
      </c>
      <c r="DY35" s="442">
        <v>0</v>
      </c>
      <c r="DZ35" s="437">
        <f t="shared" si="49"/>
        <v>0</v>
      </c>
      <c r="EA35" s="437">
        <f t="shared" si="50"/>
        <v>0</v>
      </c>
      <c r="EB35" s="437">
        <f t="shared" si="51"/>
        <v>0</v>
      </c>
      <c r="EC35" s="437">
        <f t="shared" si="52"/>
        <v>0</v>
      </c>
      <c r="ED35" s="437">
        <f t="shared" si="53"/>
        <v>0</v>
      </c>
      <c r="EE35" s="437">
        <f t="shared" si="54"/>
        <v>0</v>
      </c>
      <c r="EF35" s="437">
        <f t="shared" si="55"/>
        <v>0</v>
      </c>
      <c r="EG35" s="442">
        <v>0</v>
      </c>
      <c r="EH35" s="442">
        <v>0</v>
      </c>
      <c r="EI35" s="442">
        <v>0</v>
      </c>
      <c r="EJ35" s="442">
        <v>0</v>
      </c>
      <c r="EK35" s="442">
        <v>0</v>
      </c>
      <c r="EL35" s="442">
        <v>0</v>
      </c>
      <c r="EM35" s="442">
        <v>0</v>
      </c>
      <c r="EN35" s="557" t="s">
        <v>98</v>
      </c>
    </row>
    <row r="36" spans="1:144" ht="51" x14ac:dyDescent="0.25">
      <c r="A36" s="436" t="s">
        <v>132</v>
      </c>
      <c r="B36" s="155" t="s">
        <v>133</v>
      </c>
      <c r="C36" s="115" t="s">
        <v>98</v>
      </c>
      <c r="D36" s="442">
        <v>0</v>
      </c>
      <c r="E36" s="442">
        <v>0</v>
      </c>
      <c r="F36" s="442">
        <v>0</v>
      </c>
      <c r="G36" s="442">
        <v>0</v>
      </c>
      <c r="H36" s="442">
        <v>0</v>
      </c>
      <c r="I36" s="442">
        <v>0</v>
      </c>
      <c r="J36" s="442">
        <v>0</v>
      </c>
      <c r="K36" s="442">
        <v>0</v>
      </c>
      <c r="L36" s="442">
        <v>0</v>
      </c>
      <c r="M36" s="442">
        <v>0</v>
      </c>
      <c r="N36" s="442">
        <v>0</v>
      </c>
      <c r="O36" s="442">
        <v>0</v>
      </c>
      <c r="P36" s="442">
        <v>0</v>
      </c>
      <c r="Q36" s="442">
        <v>0</v>
      </c>
      <c r="R36" s="442">
        <v>0</v>
      </c>
      <c r="S36" s="442">
        <v>0</v>
      </c>
      <c r="T36" s="442">
        <v>0</v>
      </c>
      <c r="U36" s="442">
        <v>0</v>
      </c>
      <c r="V36" s="442">
        <v>0</v>
      </c>
      <c r="W36" s="442">
        <v>0</v>
      </c>
      <c r="X36" s="442">
        <v>0</v>
      </c>
      <c r="Y36" s="442">
        <v>0</v>
      </c>
      <c r="Z36" s="442">
        <v>0</v>
      </c>
      <c r="AA36" s="442">
        <v>0</v>
      </c>
      <c r="AB36" s="442">
        <v>0</v>
      </c>
      <c r="AC36" s="442">
        <v>0</v>
      </c>
      <c r="AD36" s="442">
        <v>0</v>
      </c>
      <c r="AE36" s="442">
        <v>0</v>
      </c>
      <c r="AF36" s="442">
        <v>0</v>
      </c>
      <c r="AG36" s="442">
        <v>0</v>
      </c>
      <c r="AH36" s="442">
        <v>0</v>
      </c>
      <c r="AI36" s="442">
        <v>0</v>
      </c>
      <c r="AJ36" s="442">
        <v>0</v>
      </c>
      <c r="AK36" s="442">
        <v>0</v>
      </c>
      <c r="AL36" s="442">
        <v>0</v>
      </c>
      <c r="AM36" s="442">
        <v>0</v>
      </c>
      <c r="AN36" s="442">
        <v>0</v>
      </c>
      <c r="AO36" s="442">
        <v>0</v>
      </c>
      <c r="AP36" s="442">
        <v>0</v>
      </c>
      <c r="AQ36" s="442">
        <v>0</v>
      </c>
      <c r="AR36" s="442">
        <v>0</v>
      </c>
      <c r="AS36" s="442">
        <v>0</v>
      </c>
      <c r="AT36" s="442">
        <v>0</v>
      </c>
      <c r="AU36" s="442">
        <v>0</v>
      </c>
      <c r="AV36" s="442">
        <v>0</v>
      </c>
      <c r="AW36" s="442">
        <v>0</v>
      </c>
      <c r="AX36" s="442">
        <v>0</v>
      </c>
      <c r="AY36" s="442">
        <v>0</v>
      </c>
      <c r="AZ36" s="442">
        <v>0</v>
      </c>
      <c r="BA36" s="442">
        <v>0</v>
      </c>
      <c r="BB36" s="442">
        <v>0</v>
      </c>
      <c r="BC36" s="442">
        <v>0</v>
      </c>
      <c r="BD36" s="442">
        <v>0</v>
      </c>
      <c r="BE36" s="442">
        <v>0</v>
      </c>
      <c r="BF36" s="442">
        <v>0</v>
      </c>
      <c r="BG36" s="442">
        <v>0</v>
      </c>
      <c r="BH36" s="442">
        <v>0</v>
      </c>
      <c r="BI36" s="442">
        <v>0</v>
      </c>
      <c r="BJ36" s="442">
        <v>0</v>
      </c>
      <c r="BK36" s="442">
        <v>0</v>
      </c>
      <c r="BL36" s="442">
        <v>0</v>
      </c>
      <c r="BM36" s="442">
        <v>0</v>
      </c>
      <c r="BN36" s="442">
        <v>0</v>
      </c>
      <c r="BO36" s="442">
        <v>0</v>
      </c>
      <c r="BP36" s="442">
        <v>0</v>
      </c>
      <c r="BQ36" s="442">
        <v>0</v>
      </c>
      <c r="BR36" s="442">
        <v>0</v>
      </c>
      <c r="BS36" s="442">
        <v>0</v>
      </c>
      <c r="BT36" s="442">
        <v>0</v>
      </c>
      <c r="BU36" s="442">
        <v>0</v>
      </c>
      <c r="BV36" s="442">
        <v>0</v>
      </c>
      <c r="BW36" s="442">
        <v>0</v>
      </c>
      <c r="BX36" s="442">
        <v>0</v>
      </c>
      <c r="BY36" s="442">
        <v>0</v>
      </c>
      <c r="BZ36" s="442">
        <v>0</v>
      </c>
      <c r="CA36" s="442">
        <v>0</v>
      </c>
      <c r="CB36" s="442">
        <v>0</v>
      </c>
      <c r="CC36" s="442">
        <v>0</v>
      </c>
      <c r="CD36" s="442">
        <v>0</v>
      </c>
      <c r="CE36" s="442">
        <v>0</v>
      </c>
      <c r="CF36" s="442">
        <v>0</v>
      </c>
      <c r="CG36" s="442">
        <v>0</v>
      </c>
      <c r="CH36" s="442">
        <v>0</v>
      </c>
      <c r="CI36" s="442">
        <v>0</v>
      </c>
      <c r="CJ36" s="442">
        <v>0</v>
      </c>
      <c r="CK36" s="442">
        <v>0</v>
      </c>
      <c r="CL36" s="442">
        <v>0</v>
      </c>
      <c r="CM36" s="442">
        <v>0</v>
      </c>
      <c r="CN36" s="442">
        <v>0</v>
      </c>
      <c r="CO36" s="442">
        <v>0</v>
      </c>
      <c r="CP36" s="442">
        <v>0</v>
      </c>
      <c r="CQ36" s="442">
        <v>0</v>
      </c>
      <c r="CR36" s="442">
        <v>0</v>
      </c>
      <c r="CS36" s="442">
        <v>0</v>
      </c>
      <c r="CT36" s="442">
        <v>0</v>
      </c>
      <c r="CU36" s="442">
        <v>0</v>
      </c>
      <c r="CV36" s="442">
        <v>0</v>
      </c>
      <c r="CW36" s="442">
        <v>0</v>
      </c>
      <c r="CX36" s="442">
        <v>0</v>
      </c>
      <c r="CY36" s="442">
        <v>0</v>
      </c>
      <c r="CZ36" s="442">
        <v>0</v>
      </c>
      <c r="DA36" s="442">
        <v>0</v>
      </c>
      <c r="DB36" s="442">
        <v>0</v>
      </c>
      <c r="DC36" s="442">
        <v>0</v>
      </c>
      <c r="DD36" s="442">
        <v>0</v>
      </c>
      <c r="DE36" s="442">
        <v>0</v>
      </c>
      <c r="DF36" s="442">
        <v>0</v>
      </c>
      <c r="DG36" s="442">
        <v>0</v>
      </c>
      <c r="DH36" s="442">
        <v>0</v>
      </c>
      <c r="DI36" s="442">
        <v>0</v>
      </c>
      <c r="DJ36" s="442">
        <v>0</v>
      </c>
      <c r="DK36" s="442">
        <v>0</v>
      </c>
      <c r="DL36" s="442">
        <v>0</v>
      </c>
      <c r="DM36" s="442">
        <v>0</v>
      </c>
      <c r="DN36" s="442">
        <v>0</v>
      </c>
      <c r="DO36" s="442">
        <v>0</v>
      </c>
      <c r="DP36" s="442">
        <v>0</v>
      </c>
      <c r="DQ36" s="442">
        <v>0</v>
      </c>
      <c r="DR36" s="442">
        <v>0</v>
      </c>
      <c r="DS36" s="442">
        <v>0</v>
      </c>
      <c r="DT36" s="442">
        <v>0</v>
      </c>
      <c r="DU36" s="442">
        <v>0</v>
      </c>
      <c r="DV36" s="442">
        <v>0</v>
      </c>
      <c r="DW36" s="442">
        <v>0</v>
      </c>
      <c r="DX36" s="442">
        <v>0</v>
      </c>
      <c r="DY36" s="442">
        <v>0</v>
      </c>
      <c r="DZ36" s="437">
        <f t="shared" si="49"/>
        <v>0</v>
      </c>
      <c r="EA36" s="437">
        <f t="shared" si="50"/>
        <v>0</v>
      </c>
      <c r="EB36" s="437">
        <f t="shared" si="51"/>
        <v>0</v>
      </c>
      <c r="EC36" s="437">
        <f t="shared" si="52"/>
        <v>0</v>
      </c>
      <c r="ED36" s="437">
        <f t="shared" si="53"/>
        <v>0</v>
      </c>
      <c r="EE36" s="437">
        <f t="shared" si="54"/>
        <v>0</v>
      </c>
      <c r="EF36" s="437">
        <f t="shared" si="55"/>
        <v>0</v>
      </c>
      <c r="EG36" s="442">
        <v>0</v>
      </c>
      <c r="EH36" s="442">
        <v>0</v>
      </c>
      <c r="EI36" s="442">
        <v>0</v>
      </c>
      <c r="EJ36" s="442">
        <v>0</v>
      </c>
      <c r="EK36" s="442">
        <v>0</v>
      </c>
      <c r="EL36" s="442">
        <v>0</v>
      </c>
      <c r="EM36" s="442">
        <v>0</v>
      </c>
      <c r="EN36" s="557" t="s">
        <v>98</v>
      </c>
    </row>
    <row r="37" spans="1:144" ht="114.75" x14ac:dyDescent="0.25">
      <c r="A37" s="436" t="s">
        <v>132</v>
      </c>
      <c r="B37" s="155" t="s">
        <v>134</v>
      </c>
      <c r="C37" s="115" t="s">
        <v>98</v>
      </c>
      <c r="D37" s="442">
        <v>0</v>
      </c>
      <c r="E37" s="442">
        <v>0</v>
      </c>
      <c r="F37" s="442">
        <v>0</v>
      </c>
      <c r="G37" s="442">
        <v>0</v>
      </c>
      <c r="H37" s="442">
        <v>0</v>
      </c>
      <c r="I37" s="442">
        <v>0</v>
      </c>
      <c r="J37" s="442">
        <v>0</v>
      </c>
      <c r="K37" s="442">
        <v>0</v>
      </c>
      <c r="L37" s="442">
        <v>0</v>
      </c>
      <c r="M37" s="442">
        <v>0</v>
      </c>
      <c r="N37" s="442">
        <v>0</v>
      </c>
      <c r="O37" s="442">
        <v>0</v>
      </c>
      <c r="P37" s="442">
        <v>0</v>
      </c>
      <c r="Q37" s="442">
        <v>0</v>
      </c>
      <c r="R37" s="442">
        <v>0</v>
      </c>
      <c r="S37" s="442">
        <v>0</v>
      </c>
      <c r="T37" s="442">
        <v>0</v>
      </c>
      <c r="U37" s="442">
        <v>0</v>
      </c>
      <c r="V37" s="442">
        <v>0</v>
      </c>
      <c r="W37" s="442">
        <v>0</v>
      </c>
      <c r="X37" s="442">
        <v>0</v>
      </c>
      <c r="Y37" s="442">
        <v>0</v>
      </c>
      <c r="Z37" s="442">
        <v>0</v>
      </c>
      <c r="AA37" s="442">
        <v>0</v>
      </c>
      <c r="AB37" s="442">
        <v>0</v>
      </c>
      <c r="AC37" s="442">
        <v>0</v>
      </c>
      <c r="AD37" s="442">
        <v>0</v>
      </c>
      <c r="AE37" s="442">
        <v>0</v>
      </c>
      <c r="AF37" s="442">
        <v>0</v>
      </c>
      <c r="AG37" s="442">
        <v>0</v>
      </c>
      <c r="AH37" s="442">
        <v>0</v>
      </c>
      <c r="AI37" s="442">
        <v>0</v>
      </c>
      <c r="AJ37" s="442">
        <v>0</v>
      </c>
      <c r="AK37" s="442">
        <v>0</v>
      </c>
      <c r="AL37" s="442">
        <v>0</v>
      </c>
      <c r="AM37" s="442">
        <v>0</v>
      </c>
      <c r="AN37" s="442">
        <v>0</v>
      </c>
      <c r="AO37" s="442">
        <v>0</v>
      </c>
      <c r="AP37" s="442">
        <v>0</v>
      </c>
      <c r="AQ37" s="442">
        <v>0</v>
      </c>
      <c r="AR37" s="442">
        <v>0</v>
      </c>
      <c r="AS37" s="442">
        <v>0</v>
      </c>
      <c r="AT37" s="442">
        <v>0</v>
      </c>
      <c r="AU37" s="442">
        <v>0</v>
      </c>
      <c r="AV37" s="442">
        <v>0</v>
      </c>
      <c r="AW37" s="442">
        <v>0</v>
      </c>
      <c r="AX37" s="442">
        <v>0</v>
      </c>
      <c r="AY37" s="442">
        <v>0</v>
      </c>
      <c r="AZ37" s="442">
        <v>0</v>
      </c>
      <c r="BA37" s="442">
        <v>0</v>
      </c>
      <c r="BB37" s="442">
        <v>0</v>
      </c>
      <c r="BC37" s="442">
        <v>0</v>
      </c>
      <c r="BD37" s="442">
        <v>0</v>
      </c>
      <c r="BE37" s="442">
        <v>0</v>
      </c>
      <c r="BF37" s="442">
        <v>0</v>
      </c>
      <c r="BG37" s="442">
        <v>0</v>
      </c>
      <c r="BH37" s="442">
        <v>0</v>
      </c>
      <c r="BI37" s="442">
        <v>0</v>
      </c>
      <c r="BJ37" s="442">
        <v>0</v>
      </c>
      <c r="BK37" s="442">
        <v>0</v>
      </c>
      <c r="BL37" s="442">
        <v>0</v>
      </c>
      <c r="BM37" s="442">
        <v>0</v>
      </c>
      <c r="BN37" s="442">
        <v>0</v>
      </c>
      <c r="BO37" s="442">
        <v>0</v>
      </c>
      <c r="BP37" s="442">
        <v>0</v>
      </c>
      <c r="BQ37" s="442">
        <v>0</v>
      </c>
      <c r="BR37" s="442">
        <v>0</v>
      </c>
      <c r="BS37" s="442">
        <v>0</v>
      </c>
      <c r="BT37" s="442">
        <v>0</v>
      </c>
      <c r="BU37" s="442">
        <v>0</v>
      </c>
      <c r="BV37" s="442">
        <v>0</v>
      </c>
      <c r="BW37" s="442">
        <v>0</v>
      </c>
      <c r="BX37" s="442">
        <v>0</v>
      </c>
      <c r="BY37" s="442">
        <v>0</v>
      </c>
      <c r="BZ37" s="442">
        <v>0</v>
      </c>
      <c r="CA37" s="442">
        <v>0</v>
      </c>
      <c r="CB37" s="442">
        <v>0</v>
      </c>
      <c r="CC37" s="442">
        <v>0</v>
      </c>
      <c r="CD37" s="442">
        <v>0</v>
      </c>
      <c r="CE37" s="442">
        <v>0</v>
      </c>
      <c r="CF37" s="442">
        <v>0</v>
      </c>
      <c r="CG37" s="442">
        <v>0</v>
      </c>
      <c r="CH37" s="442">
        <v>0</v>
      </c>
      <c r="CI37" s="442">
        <v>0</v>
      </c>
      <c r="CJ37" s="442">
        <v>0</v>
      </c>
      <c r="CK37" s="442">
        <v>0</v>
      </c>
      <c r="CL37" s="442">
        <v>0</v>
      </c>
      <c r="CM37" s="442">
        <v>0</v>
      </c>
      <c r="CN37" s="442">
        <v>0</v>
      </c>
      <c r="CO37" s="442">
        <v>0</v>
      </c>
      <c r="CP37" s="442">
        <v>0</v>
      </c>
      <c r="CQ37" s="442">
        <v>0</v>
      </c>
      <c r="CR37" s="442">
        <v>0</v>
      </c>
      <c r="CS37" s="442">
        <v>0</v>
      </c>
      <c r="CT37" s="442">
        <v>0</v>
      </c>
      <c r="CU37" s="442">
        <v>0</v>
      </c>
      <c r="CV37" s="442">
        <v>0</v>
      </c>
      <c r="CW37" s="442">
        <v>0</v>
      </c>
      <c r="CX37" s="442">
        <v>0</v>
      </c>
      <c r="CY37" s="442">
        <v>0</v>
      </c>
      <c r="CZ37" s="442">
        <v>0</v>
      </c>
      <c r="DA37" s="442">
        <v>0</v>
      </c>
      <c r="DB37" s="442">
        <v>0</v>
      </c>
      <c r="DC37" s="442">
        <v>0</v>
      </c>
      <c r="DD37" s="442">
        <v>0</v>
      </c>
      <c r="DE37" s="442">
        <v>0</v>
      </c>
      <c r="DF37" s="442">
        <v>0</v>
      </c>
      <c r="DG37" s="442">
        <v>0</v>
      </c>
      <c r="DH37" s="442">
        <v>0</v>
      </c>
      <c r="DI37" s="442">
        <v>0</v>
      </c>
      <c r="DJ37" s="442">
        <v>0</v>
      </c>
      <c r="DK37" s="442">
        <v>0</v>
      </c>
      <c r="DL37" s="442">
        <v>0</v>
      </c>
      <c r="DM37" s="442">
        <v>0</v>
      </c>
      <c r="DN37" s="442">
        <v>0</v>
      </c>
      <c r="DO37" s="442">
        <v>0</v>
      </c>
      <c r="DP37" s="442">
        <v>0</v>
      </c>
      <c r="DQ37" s="442">
        <v>0</v>
      </c>
      <c r="DR37" s="442">
        <v>0</v>
      </c>
      <c r="DS37" s="442">
        <v>0</v>
      </c>
      <c r="DT37" s="442">
        <v>0</v>
      </c>
      <c r="DU37" s="442">
        <v>0</v>
      </c>
      <c r="DV37" s="442">
        <v>0</v>
      </c>
      <c r="DW37" s="442">
        <v>0</v>
      </c>
      <c r="DX37" s="442">
        <v>0</v>
      </c>
      <c r="DY37" s="442">
        <v>0</v>
      </c>
      <c r="DZ37" s="437">
        <f t="shared" si="49"/>
        <v>0</v>
      </c>
      <c r="EA37" s="437">
        <f t="shared" si="50"/>
        <v>0</v>
      </c>
      <c r="EB37" s="437">
        <f t="shared" si="51"/>
        <v>0</v>
      </c>
      <c r="EC37" s="437">
        <f t="shared" si="52"/>
        <v>0</v>
      </c>
      <c r="ED37" s="437">
        <f t="shared" si="53"/>
        <v>0</v>
      </c>
      <c r="EE37" s="437">
        <f t="shared" si="54"/>
        <v>0</v>
      </c>
      <c r="EF37" s="437">
        <f t="shared" si="55"/>
        <v>0</v>
      </c>
      <c r="EG37" s="442">
        <v>0</v>
      </c>
      <c r="EH37" s="442">
        <v>0</v>
      </c>
      <c r="EI37" s="442">
        <v>0</v>
      </c>
      <c r="EJ37" s="442">
        <v>0</v>
      </c>
      <c r="EK37" s="442">
        <v>0</v>
      </c>
      <c r="EL37" s="442">
        <v>0</v>
      </c>
      <c r="EM37" s="442">
        <v>0</v>
      </c>
      <c r="EN37" s="557" t="s">
        <v>98</v>
      </c>
    </row>
    <row r="38" spans="1:144" ht="102" x14ac:dyDescent="0.25">
      <c r="A38" s="436" t="s">
        <v>132</v>
      </c>
      <c r="B38" s="155" t="s">
        <v>135</v>
      </c>
      <c r="C38" s="115" t="s">
        <v>98</v>
      </c>
      <c r="D38" s="442">
        <v>0</v>
      </c>
      <c r="E38" s="442">
        <v>0</v>
      </c>
      <c r="F38" s="442">
        <v>0</v>
      </c>
      <c r="G38" s="442">
        <v>0</v>
      </c>
      <c r="H38" s="442">
        <v>0</v>
      </c>
      <c r="I38" s="442">
        <v>0</v>
      </c>
      <c r="J38" s="442">
        <v>0</v>
      </c>
      <c r="K38" s="442">
        <v>0</v>
      </c>
      <c r="L38" s="442">
        <v>0</v>
      </c>
      <c r="M38" s="442">
        <v>0</v>
      </c>
      <c r="N38" s="442">
        <v>0</v>
      </c>
      <c r="O38" s="442">
        <v>0</v>
      </c>
      <c r="P38" s="442">
        <v>0</v>
      </c>
      <c r="Q38" s="442">
        <v>0</v>
      </c>
      <c r="R38" s="442">
        <v>0</v>
      </c>
      <c r="S38" s="442">
        <v>0</v>
      </c>
      <c r="T38" s="442">
        <v>0</v>
      </c>
      <c r="U38" s="442">
        <v>0</v>
      </c>
      <c r="V38" s="442">
        <v>0</v>
      </c>
      <c r="W38" s="442">
        <v>0</v>
      </c>
      <c r="X38" s="442">
        <v>0</v>
      </c>
      <c r="Y38" s="442">
        <v>0</v>
      </c>
      <c r="Z38" s="442">
        <v>0</v>
      </c>
      <c r="AA38" s="442">
        <v>0</v>
      </c>
      <c r="AB38" s="442">
        <v>0</v>
      </c>
      <c r="AC38" s="442">
        <v>0</v>
      </c>
      <c r="AD38" s="442">
        <v>0</v>
      </c>
      <c r="AE38" s="442">
        <v>0</v>
      </c>
      <c r="AF38" s="442">
        <v>0</v>
      </c>
      <c r="AG38" s="442">
        <v>0</v>
      </c>
      <c r="AH38" s="442">
        <v>0</v>
      </c>
      <c r="AI38" s="442">
        <v>0</v>
      </c>
      <c r="AJ38" s="442">
        <v>0</v>
      </c>
      <c r="AK38" s="442">
        <v>0</v>
      </c>
      <c r="AL38" s="442">
        <v>0</v>
      </c>
      <c r="AM38" s="442">
        <v>0</v>
      </c>
      <c r="AN38" s="442">
        <v>0</v>
      </c>
      <c r="AO38" s="442">
        <v>0</v>
      </c>
      <c r="AP38" s="442">
        <v>0</v>
      </c>
      <c r="AQ38" s="442">
        <v>0</v>
      </c>
      <c r="AR38" s="442">
        <v>0</v>
      </c>
      <c r="AS38" s="442">
        <v>0</v>
      </c>
      <c r="AT38" s="442">
        <v>0</v>
      </c>
      <c r="AU38" s="442">
        <v>0</v>
      </c>
      <c r="AV38" s="442">
        <v>0</v>
      </c>
      <c r="AW38" s="442">
        <v>0</v>
      </c>
      <c r="AX38" s="442">
        <v>0</v>
      </c>
      <c r="AY38" s="442">
        <v>0</v>
      </c>
      <c r="AZ38" s="442">
        <v>0</v>
      </c>
      <c r="BA38" s="442">
        <v>0</v>
      </c>
      <c r="BB38" s="442">
        <v>0</v>
      </c>
      <c r="BC38" s="442">
        <v>0</v>
      </c>
      <c r="BD38" s="442">
        <v>0</v>
      </c>
      <c r="BE38" s="442">
        <v>0</v>
      </c>
      <c r="BF38" s="442">
        <v>0</v>
      </c>
      <c r="BG38" s="442">
        <v>0</v>
      </c>
      <c r="BH38" s="442">
        <v>0</v>
      </c>
      <c r="BI38" s="442">
        <v>0</v>
      </c>
      <c r="BJ38" s="442">
        <v>0</v>
      </c>
      <c r="BK38" s="442">
        <v>0</v>
      </c>
      <c r="BL38" s="442">
        <v>0</v>
      </c>
      <c r="BM38" s="442">
        <v>0</v>
      </c>
      <c r="BN38" s="442">
        <v>0</v>
      </c>
      <c r="BO38" s="442">
        <v>0</v>
      </c>
      <c r="BP38" s="442">
        <v>0</v>
      </c>
      <c r="BQ38" s="442">
        <v>0</v>
      </c>
      <c r="BR38" s="442">
        <v>0</v>
      </c>
      <c r="BS38" s="442">
        <v>0</v>
      </c>
      <c r="BT38" s="442">
        <v>0</v>
      </c>
      <c r="BU38" s="442">
        <v>0</v>
      </c>
      <c r="BV38" s="442">
        <v>0</v>
      </c>
      <c r="BW38" s="442">
        <v>0</v>
      </c>
      <c r="BX38" s="442">
        <v>0</v>
      </c>
      <c r="BY38" s="442">
        <v>0</v>
      </c>
      <c r="BZ38" s="442">
        <v>0</v>
      </c>
      <c r="CA38" s="442">
        <v>0</v>
      </c>
      <c r="CB38" s="442">
        <v>0</v>
      </c>
      <c r="CC38" s="442">
        <v>0</v>
      </c>
      <c r="CD38" s="442">
        <v>0</v>
      </c>
      <c r="CE38" s="442">
        <v>0</v>
      </c>
      <c r="CF38" s="442">
        <v>0</v>
      </c>
      <c r="CG38" s="442">
        <v>0</v>
      </c>
      <c r="CH38" s="442">
        <v>0</v>
      </c>
      <c r="CI38" s="442">
        <v>0</v>
      </c>
      <c r="CJ38" s="442">
        <v>0</v>
      </c>
      <c r="CK38" s="442">
        <v>0</v>
      </c>
      <c r="CL38" s="442">
        <v>0</v>
      </c>
      <c r="CM38" s="442">
        <v>0</v>
      </c>
      <c r="CN38" s="442">
        <v>0</v>
      </c>
      <c r="CO38" s="442">
        <v>0</v>
      </c>
      <c r="CP38" s="442">
        <v>0</v>
      </c>
      <c r="CQ38" s="442">
        <v>0</v>
      </c>
      <c r="CR38" s="442">
        <v>0</v>
      </c>
      <c r="CS38" s="442">
        <v>0</v>
      </c>
      <c r="CT38" s="442">
        <v>0</v>
      </c>
      <c r="CU38" s="442">
        <v>0</v>
      </c>
      <c r="CV38" s="442">
        <v>0</v>
      </c>
      <c r="CW38" s="442">
        <v>0</v>
      </c>
      <c r="CX38" s="442">
        <v>0</v>
      </c>
      <c r="CY38" s="442">
        <v>0</v>
      </c>
      <c r="CZ38" s="442">
        <v>0</v>
      </c>
      <c r="DA38" s="442">
        <v>0</v>
      </c>
      <c r="DB38" s="442">
        <v>0</v>
      </c>
      <c r="DC38" s="442">
        <v>0</v>
      </c>
      <c r="DD38" s="442">
        <v>0</v>
      </c>
      <c r="DE38" s="442">
        <v>0</v>
      </c>
      <c r="DF38" s="442">
        <v>0</v>
      </c>
      <c r="DG38" s="442">
        <v>0</v>
      </c>
      <c r="DH38" s="442">
        <v>0</v>
      </c>
      <c r="DI38" s="442">
        <v>0</v>
      </c>
      <c r="DJ38" s="442">
        <v>0</v>
      </c>
      <c r="DK38" s="442">
        <v>0</v>
      </c>
      <c r="DL38" s="442">
        <v>0</v>
      </c>
      <c r="DM38" s="442">
        <v>0</v>
      </c>
      <c r="DN38" s="442">
        <v>0</v>
      </c>
      <c r="DO38" s="442">
        <v>0</v>
      </c>
      <c r="DP38" s="442">
        <v>0</v>
      </c>
      <c r="DQ38" s="442">
        <v>0</v>
      </c>
      <c r="DR38" s="442">
        <v>0</v>
      </c>
      <c r="DS38" s="442">
        <v>0</v>
      </c>
      <c r="DT38" s="442">
        <v>0</v>
      </c>
      <c r="DU38" s="442">
        <v>0</v>
      </c>
      <c r="DV38" s="442">
        <v>0</v>
      </c>
      <c r="DW38" s="442">
        <v>0</v>
      </c>
      <c r="DX38" s="442">
        <v>0</v>
      </c>
      <c r="DY38" s="442">
        <v>0</v>
      </c>
      <c r="DZ38" s="437">
        <f t="shared" si="49"/>
        <v>0</v>
      </c>
      <c r="EA38" s="437">
        <f t="shared" si="50"/>
        <v>0</v>
      </c>
      <c r="EB38" s="437">
        <f t="shared" si="51"/>
        <v>0</v>
      </c>
      <c r="EC38" s="437">
        <f t="shared" si="52"/>
        <v>0</v>
      </c>
      <c r="ED38" s="437">
        <f t="shared" si="53"/>
        <v>0</v>
      </c>
      <c r="EE38" s="437">
        <f t="shared" si="54"/>
        <v>0</v>
      </c>
      <c r="EF38" s="437">
        <f t="shared" si="55"/>
        <v>0</v>
      </c>
      <c r="EG38" s="442">
        <v>0</v>
      </c>
      <c r="EH38" s="442">
        <v>0</v>
      </c>
      <c r="EI38" s="442">
        <v>0</v>
      </c>
      <c r="EJ38" s="442">
        <v>0</v>
      </c>
      <c r="EK38" s="442">
        <v>0</v>
      </c>
      <c r="EL38" s="442">
        <v>0</v>
      </c>
      <c r="EM38" s="442">
        <v>0</v>
      </c>
      <c r="EN38" s="557" t="s">
        <v>98</v>
      </c>
    </row>
    <row r="39" spans="1:144" ht="102" x14ac:dyDescent="0.25">
      <c r="A39" s="436" t="s">
        <v>132</v>
      </c>
      <c r="B39" s="155" t="s">
        <v>136</v>
      </c>
      <c r="C39" s="115" t="s">
        <v>98</v>
      </c>
      <c r="D39" s="442">
        <v>0</v>
      </c>
      <c r="E39" s="442">
        <v>0</v>
      </c>
      <c r="F39" s="442">
        <v>0</v>
      </c>
      <c r="G39" s="442">
        <v>0</v>
      </c>
      <c r="H39" s="442">
        <v>0</v>
      </c>
      <c r="I39" s="442">
        <v>0</v>
      </c>
      <c r="J39" s="442">
        <v>0</v>
      </c>
      <c r="K39" s="442">
        <v>0</v>
      </c>
      <c r="L39" s="442">
        <v>0</v>
      </c>
      <c r="M39" s="442">
        <v>0</v>
      </c>
      <c r="N39" s="442">
        <v>0</v>
      </c>
      <c r="O39" s="442">
        <v>0</v>
      </c>
      <c r="P39" s="442">
        <v>0</v>
      </c>
      <c r="Q39" s="442">
        <v>0</v>
      </c>
      <c r="R39" s="442">
        <v>0</v>
      </c>
      <c r="S39" s="442">
        <v>0</v>
      </c>
      <c r="T39" s="442">
        <v>0</v>
      </c>
      <c r="U39" s="442">
        <v>0</v>
      </c>
      <c r="V39" s="442">
        <v>0</v>
      </c>
      <c r="W39" s="442">
        <v>0</v>
      </c>
      <c r="X39" s="442">
        <v>0</v>
      </c>
      <c r="Y39" s="442">
        <v>0</v>
      </c>
      <c r="Z39" s="442">
        <v>0</v>
      </c>
      <c r="AA39" s="442">
        <v>0</v>
      </c>
      <c r="AB39" s="442">
        <v>0</v>
      </c>
      <c r="AC39" s="442">
        <v>0</v>
      </c>
      <c r="AD39" s="442">
        <v>0</v>
      </c>
      <c r="AE39" s="442">
        <v>0</v>
      </c>
      <c r="AF39" s="442">
        <v>0</v>
      </c>
      <c r="AG39" s="442">
        <v>0</v>
      </c>
      <c r="AH39" s="442">
        <v>0</v>
      </c>
      <c r="AI39" s="442">
        <v>0</v>
      </c>
      <c r="AJ39" s="442">
        <v>0</v>
      </c>
      <c r="AK39" s="442">
        <v>0</v>
      </c>
      <c r="AL39" s="442">
        <v>0</v>
      </c>
      <c r="AM39" s="442">
        <v>0</v>
      </c>
      <c r="AN39" s="442">
        <v>0</v>
      </c>
      <c r="AO39" s="442">
        <v>0</v>
      </c>
      <c r="AP39" s="442">
        <v>0</v>
      </c>
      <c r="AQ39" s="442">
        <v>0</v>
      </c>
      <c r="AR39" s="442">
        <v>0</v>
      </c>
      <c r="AS39" s="442">
        <v>0</v>
      </c>
      <c r="AT39" s="442">
        <v>0</v>
      </c>
      <c r="AU39" s="442">
        <v>0</v>
      </c>
      <c r="AV39" s="442">
        <v>0</v>
      </c>
      <c r="AW39" s="442">
        <v>0</v>
      </c>
      <c r="AX39" s="442">
        <v>0</v>
      </c>
      <c r="AY39" s="442">
        <v>0</v>
      </c>
      <c r="AZ39" s="442">
        <v>0</v>
      </c>
      <c r="BA39" s="442">
        <v>0</v>
      </c>
      <c r="BB39" s="442">
        <v>0</v>
      </c>
      <c r="BC39" s="442">
        <v>0</v>
      </c>
      <c r="BD39" s="442">
        <v>0</v>
      </c>
      <c r="BE39" s="442">
        <v>0</v>
      </c>
      <c r="BF39" s="442">
        <v>0</v>
      </c>
      <c r="BG39" s="442">
        <v>0</v>
      </c>
      <c r="BH39" s="442">
        <v>0</v>
      </c>
      <c r="BI39" s="442">
        <v>0</v>
      </c>
      <c r="BJ39" s="442">
        <v>0</v>
      </c>
      <c r="BK39" s="442">
        <v>0</v>
      </c>
      <c r="BL39" s="442">
        <v>0</v>
      </c>
      <c r="BM39" s="442">
        <v>0</v>
      </c>
      <c r="BN39" s="442">
        <v>0</v>
      </c>
      <c r="BO39" s="442">
        <v>0</v>
      </c>
      <c r="BP39" s="442">
        <v>0</v>
      </c>
      <c r="BQ39" s="442">
        <v>0</v>
      </c>
      <c r="BR39" s="442">
        <v>0</v>
      </c>
      <c r="BS39" s="442">
        <v>0</v>
      </c>
      <c r="BT39" s="442">
        <v>0</v>
      </c>
      <c r="BU39" s="442">
        <v>0</v>
      </c>
      <c r="BV39" s="442">
        <v>0</v>
      </c>
      <c r="BW39" s="442">
        <v>0</v>
      </c>
      <c r="BX39" s="442">
        <v>0</v>
      </c>
      <c r="BY39" s="442">
        <v>0</v>
      </c>
      <c r="BZ39" s="442">
        <v>0</v>
      </c>
      <c r="CA39" s="442">
        <v>0</v>
      </c>
      <c r="CB39" s="442">
        <v>0</v>
      </c>
      <c r="CC39" s="442">
        <v>0</v>
      </c>
      <c r="CD39" s="442">
        <v>0</v>
      </c>
      <c r="CE39" s="442">
        <v>0</v>
      </c>
      <c r="CF39" s="442">
        <v>0</v>
      </c>
      <c r="CG39" s="442">
        <v>0</v>
      </c>
      <c r="CH39" s="442">
        <v>0</v>
      </c>
      <c r="CI39" s="442">
        <v>0</v>
      </c>
      <c r="CJ39" s="442">
        <v>0</v>
      </c>
      <c r="CK39" s="442">
        <v>0</v>
      </c>
      <c r="CL39" s="442">
        <v>0</v>
      </c>
      <c r="CM39" s="442">
        <v>0</v>
      </c>
      <c r="CN39" s="442">
        <v>0</v>
      </c>
      <c r="CO39" s="442">
        <v>0</v>
      </c>
      <c r="CP39" s="442">
        <v>0</v>
      </c>
      <c r="CQ39" s="442">
        <v>0</v>
      </c>
      <c r="CR39" s="442">
        <v>0</v>
      </c>
      <c r="CS39" s="442">
        <v>0</v>
      </c>
      <c r="CT39" s="442">
        <v>0</v>
      </c>
      <c r="CU39" s="442">
        <v>0</v>
      </c>
      <c r="CV39" s="442">
        <v>0</v>
      </c>
      <c r="CW39" s="442">
        <v>0</v>
      </c>
      <c r="CX39" s="442">
        <v>0</v>
      </c>
      <c r="CY39" s="442">
        <v>0</v>
      </c>
      <c r="CZ39" s="442">
        <v>0</v>
      </c>
      <c r="DA39" s="442">
        <v>0</v>
      </c>
      <c r="DB39" s="442">
        <v>0</v>
      </c>
      <c r="DC39" s="442">
        <v>0</v>
      </c>
      <c r="DD39" s="442">
        <v>0</v>
      </c>
      <c r="DE39" s="442">
        <v>0</v>
      </c>
      <c r="DF39" s="442">
        <v>0</v>
      </c>
      <c r="DG39" s="442">
        <v>0</v>
      </c>
      <c r="DH39" s="442">
        <v>0</v>
      </c>
      <c r="DI39" s="442">
        <v>0</v>
      </c>
      <c r="DJ39" s="442">
        <v>0</v>
      </c>
      <c r="DK39" s="442">
        <v>0</v>
      </c>
      <c r="DL39" s="442">
        <v>0</v>
      </c>
      <c r="DM39" s="442">
        <v>0</v>
      </c>
      <c r="DN39" s="442">
        <v>0</v>
      </c>
      <c r="DO39" s="442">
        <v>0</v>
      </c>
      <c r="DP39" s="442">
        <v>0</v>
      </c>
      <c r="DQ39" s="442">
        <v>0</v>
      </c>
      <c r="DR39" s="442">
        <v>0</v>
      </c>
      <c r="DS39" s="442">
        <v>0</v>
      </c>
      <c r="DT39" s="442">
        <v>0</v>
      </c>
      <c r="DU39" s="442">
        <v>0</v>
      </c>
      <c r="DV39" s="442">
        <v>0</v>
      </c>
      <c r="DW39" s="442">
        <v>0</v>
      </c>
      <c r="DX39" s="442">
        <v>0</v>
      </c>
      <c r="DY39" s="442">
        <v>0</v>
      </c>
      <c r="DZ39" s="437">
        <f t="shared" si="49"/>
        <v>0</v>
      </c>
      <c r="EA39" s="437">
        <f t="shared" si="50"/>
        <v>0</v>
      </c>
      <c r="EB39" s="437">
        <f t="shared" si="51"/>
        <v>0</v>
      </c>
      <c r="EC39" s="437">
        <f t="shared" si="52"/>
        <v>0</v>
      </c>
      <c r="ED39" s="437">
        <f t="shared" si="53"/>
        <v>0</v>
      </c>
      <c r="EE39" s="437">
        <f t="shared" si="54"/>
        <v>0</v>
      </c>
      <c r="EF39" s="437">
        <f t="shared" si="55"/>
        <v>0</v>
      </c>
      <c r="EG39" s="442">
        <v>0</v>
      </c>
      <c r="EH39" s="442">
        <v>0</v>
      </c>
      <c r="EI39" s="442">
        <v>0</v>
      </c>
      <c r="EJ39" s="442">
        <v>0</v>
      </c>
      <c r="EK39" s="442">
        <v>0</v>
      </c>
      <c r="EL39" s="442">
        <v>0</v>
      </c>
      <c r="EM39" s="442">
        <v>0</v>
      </c>
      <c r="EN39" s="557" t="s">
        <v>98</v>
      </c>
    </row>
    <row r="40" spans="1:144" ht="51" x14ac:dyDescent="0.25">
      <c r="A40" s="436" t="s">
        <v>137</v>
      </c>
      <c r="B40" s="155" t="s">
        <v>133</v>
      </c>
      <c r="C40" s="115" t="s">
        <v>98</v>
      </c>
      <c r="D40" s="442">
        <v>0</v>
      </c>
      <c r="E40" s="442">
        <v>0</v>
      </c>
      <c r="F40" s="442">
        <v>0</v>
      </c>
      <c r="G40" s="442">
        <v>0</v>
      </c>
      <c r="H40" s="442">
        <v>0</v>
      </c>
      <c r="I40" s="442">
        <v>0</v>
      </c>
      <c r="J40" s="442">
        <v>0</v>
      </c>
      <c r="K40" s="442">
        <v>0</v>
      </c>
      <c r="L40" s="442">
        <v>0</v>
      </c>
      <c r="M40" s="442">
        <v>0</v>
      </c>
      <c r="N40" s="442">
        <v>0</v>
      </c>
      <c r="O40" s="442">
        <v>0</v>
      </c>
      <c r="P40" s="442">
        <v>0</v>
      </c>
      <c r="Q40" s="442">
        <v>0</v>
      </c>
      <c r="R40" s="442">
        <v>0</v>
      </c>
      <c r="S40" s="442">
        <v>0</v>
      </c>
      <c r="T40" s="442">
        <v>0</v>
      </c>
      <c r="U40" s="442">
        <v>0</v>
      </c>
      <c r="V40" s="442">
        <v>0</v>
      </c>
      <c r="W40" s="442">
        <v>0</v>
      </c>
      <c r="X40" s="442">
        <v>0</v>
      </c>
      <c r="Y40" s="442">
        <v>0</v>
      </c>
      <c r="Z40" s="442">
        <v>0</v>
      </c>
      <c r="AA40" s="442">
        <v>0</v>
      </c>
      <c r="AB40" s="442">
        <v>0</v>
      </c>
      <c r="AC40" s="442">
        <v>0</v>
      </c>
      <c r="AD40" s="442">
        <v>0</v>
      </c>
      <c r="AE40" s="442">
        <v>0</v>
      </c>
      <c r="AF40" s="442">
        <v>0</v>
      </c>
      <c r="AG40" s="442">
        <v>0</v>
      </c>
      <c r="AH40" s="442">
        <v>0</v>
      </c>
      <c r="AI40" s="442">
        <v>0</v>
      </c>
      <c r="AJ40" s="442">
        <v>0</v>
      </c>
      <c r="AK40" s="442">
        <v>0</v>
      </c>
      <c r="AL40" s="442">
        <v>0</v>
      </c>
      <c r="AM40" s="442">
        <v>0</v>
      </c>
      <c r="AN40" s="442">
        <v>0</v>
      </c>
      <c r="AO40" s="442">
        <v>0</v>
      </c>
      <c r="AP40" s="442">
        <v>0</v>
      </c>
      <c r="AQ40" s="442">
        <v>0</v>
      </c>
      <c r="AR40" s="442">
        <v>0</v>
      </c>
      <c r="AS40" s="442">
        <v>0</v>
      </c>
      <c r="AT40" s="442">
        <v>0</v>
      </c>
      <c r="AU40" s="442">
        <v>0</v>
      </c>
      <c r="AV40" s="442">
        <v>0</v>
      </c>
      <c r="AW40" s="442">
        <v>0</v>
      </c>
      <c r="AX40" s="442">
        <v>0</v>
      </c>
      <c r="AY40" s="442">
        <v>0</v>
      </c>
      <c r="AZ40" s="442">
        <v>0</v>
      </c>
      <c r="BA40" s="442">
        <v>0</v>
      </c>
      <c r="BB40" s="442">
        <v>0</v>
      </c>
      <c r="BC40" s="442">
        <v>0</v>
      </c>
      <c r="BD40" s="442">
        <v>0</v>
      </c>
      <c r="BE40" s="442">
        <v>0</v>
      </c>
      <c r="BF40" s="442">
        <v>0</v>
      </c>
      <c r="BG40" s="442">
        <v>0</v>
      </c>
      <c r="BH40" s="442">
        <v>0</v>
      </c>
      <c r="BI40" s="442">
        <v>0</v>
      </c>
      <c r="BJ40" s="442">
        <v>0</v>
      </c>
      <c r="BK40" s="442">
        <v>0</v>
      </c>
      <c r="BL40" s="442">
        <v>0</v>
      </c>
      <c r="BM40" s="442">
        <v>0</v>
      </c>
      <c r="BN40" s="442">
        <v>0</v>
      </c>
      <c r="BO40" s="442">
        <v>0</v>
      </c>
      <c r="BP40" s="442">
        <v>0</v>
      </c>
      <c r="BQ40" s="442">
        <v>0</v>
      </c>
      <c r="BR40" s="442">
        <v>0</v>
      </c>
      <c r="BS40" s="442">
        <v>0</v>
      </c>
      <c r="BT40" s="442">
        <v>0</v>
      </c>
      <c r="BU40" s="442">
        <v>0</v>
      </c>
      <c r="BV40" s="442">
        <v>0</v>
      </c>
      <c r="BW40" s="442">
        <v>0</v>
      </c>
      <c r="BX40" s="442">
        <v>0</v>
      </c>
      <c r="BY40" s="442">
        <v>0</v>
      </c>
      <c r="BZ40" s="442">
        <v>0</v>
      </c>
      <c r="CA40" s="442">
        <v>0</v>
      </c>
      <c r="CB40" s="442">
        <v>0</v>
      </c>
      <c r="CC40" s="442">
        <v>0</v>
      </c>
      <c r="CD40" s="442">
        <v>0</v>
      </c>
      <c r="CE40" s="442">
        <v>0</v>
      </c>
      <c r="CF40" s="442">
        <v>0</v>
      </c>
      <c r="CG40" s="442">
        <v>0</v>
      </c>
      <c r="CH40" s="442">
        <v>0</v>
      </c>
      <c r="CI40" s="442">
        <v>0</v>
      </c>
      <c r="CJ40" s="442">
        <v>0</v>
      </c>
      <c r="CK40" s="442">
        <v>0</v>
      </c>
      <c r="CL40" s="442">
        <v>0</v>
      </c>
      <c r="CM40" s="442">
        <v>0</v>
      </c>
      <c r="CN40" s="442">
        <v>0</v>
      </c>
      <c r="CO40" s="442">
        <v>0</v>
      </c>
      <c r="CP40" s="442">
        <v>0</v>
      </c>
      <c r="CQ40" s="442">
        <v>0</v>
      </c>
      <c r="CR40" s="442">
        <v>0</v>
      </c>
      <c r="CS40" s="442">
        <v>0</v>
      </c>
      <c r="CT40" s="442">
        <v>0</v>
      </c>
      <c r="CU40" s="442">
        <v>0</v>
      </c>
      <c r="CV40" s="442">
        <v>0</v>
      </c>
      <c r="CW40" s="442">
        <v>0</v>
      </c>
      <c r="CX40" s="442">
        <v>0</v>
      </c>
      <c r="CY40" s="442">
        <v>0</v>
      </c>
      <c r="CZ40" s="442">
        <v>0</v>
      </c>
      <c r="DA40" s="442">
        <v>0</v>
      </c>
      <c r="DB40" s="442">
        <v>0</v>
      </c>
      <c r="DC40" s="442">
        <v>0</v>
      </c>
      <c r="DD40" s="442">
        <v>0</v>
      </c>
      <c r="DE40" s="442">
        <v>0</v>
      </c>
      <c r="DF40" s="442">
        <v>0</v>
      </c>
      <c r="DG40" s="442">
        <v>0</v>
      </c>
      <c r="DH40" s="442">
        <v>0</v>
      </c>
      <c r="DI40" s="442">
        <v>0</v>
      </c>
      <c r="DJ40" s="442">
        <v>0</v>
      </c>
      <c r="DK40" s="442">
        <v>0</v>
      </c>
      <c r="DL40" s="442">
        <v>0</v>
      </c>
      <c r="DM40" s="442">
        <v>0</v>
      </c>
      <c r="DN40" s="442">
        <v>0</v>
      </c>
      <c r="DO40" s="442">
        <v>0</v>
      </c>
      <c r="DP40" s="442">
        <v>0</v>
      </c>
      <c r="DQ40" s="442">
        <v>0</v>
      </c>
      <c r="DR40" s="442">
        <v>0</v>
      </c>
      <c r="DS40" s="442">
        <v>0</v>
      </c>
      <c r="DT40" s="442">
        <v>0</v>
      </c>
      <c r="DU40" s="442">
        <v>0</v>
      </c>
      <c r="DV40" s="442">
        <v>0</v>
      </c>
      <c r="DW40" s="442">
        <v>0</v>
      </c>
      <c r="DX40" s="442">
        <v>0</v>
      </c>
      <c r="DY40" s="442">
        <v>0</v>
      </c>
      <c r="DZ40" s="437">
        <f t="shared" si="49"/>
        <v>0</v>
      </c>
      <c r="EA40" s="437">
        <f t="shared" si="50"/>
        <v>0</v>
      </c>
      <c r="EB40" s="437">
        <f t="shared" si="51"/>
        <v>0</v>
      </c>
      <c r="EC40" s="437">
        <f t="shared" si="52"/>
        <v>0</v>
      </c>
      <c r="ED40" s="437">
        <f t="shared" si="53"/>
        <v>0</v>
      </c>
      <c r="EE40" s="437">
        <f t="shared" si="54"/>
        <v>0</v>
      </c>
      <c r="EF40" s="437">
        <f t="shared" si="55"/>
        <v>0</v>
      </c>
      <c r="EG40" s="442">
        <v>0</v>
      </c>
      <c r="EH40" s="442">
        <v>0</v>
      </c>
      <c r="EI40" s="442">
        <v>0</v>
      </c>
      <c r="EJ40" s="442">
        <v>0</v>
      </c>
      <c r="EK40" s="442">
        <v>0</v>
      </c>
      <c r="EL40" s="442">
        <v>0</v>
      </c>
      <c r="EM40" s="442">
        <v>0</v>
      </c>
      <c r="EN40" s="557" t="s">
        <v>98</v>
      </c>
    </row>
    <row r="41" spans="1:144" ht="114.75" x14ac:dyDescent="0.25">
      <c r="A41" s="436" t="s">
        <v>137</v>
      </c>
      <c r="B41" s="155" t="s">
        <v>134</v>
      </c>
      <c r="C41" s="115" t="s">
        <v>98</v>
      </c>
      <c r="D41" s="442">
        <v>0</v>
      </c>
      <c r="E41" s="442">
        <v>0</v>
      </c>
      <c r="F41" s="442">
        <v>0</v>
      </c>
      <c r="G41" s="442">
        <v>0</v>
      </c>
      <c r="H41" s="442">
        <v>0</v>
      </c>
      <c r="I41" s="442">
        <v>0</v>
      </c>
      <c r="J41" s="442">
        <v>0</v>
      </c>
      <c r="K41" s="442">
        <v>0</v>
      </c>
      <c r="L41" s="442">
        <v>0</v>
      </c>
      <c r="M41" s="442">
        <v>0</v>
      </c>
      <c r="N41" s="442">
        <v>0</v>
      </c>
      <c r="O41" s="442">
        <v>0</v>
      </c>
      <c r="P41" s="442">
        <v>0</v>
      </c>
      <c r="Q41" s="442">
        <v>0</v>
      </c>
      <c r="R41" s="442">
        <v>0</v>
      </c>
      <c r="S41" s="442">
        <v>0</v>
      </c>
      <c r="T41" s="442">
        <v>0</v>
      </c>
      <c r="U41" s="442">
        <v>0</v>
      </c>
      <c r="V41" s="442">
        <v>0</v>
      </c>
      <c r="W41" s="442">
        <v>0</v>
      </c>
      <c r="X41" s="442">
        <v>0</v>
      </c>
      <c r="Y41" s="442">
        <v>0</v>
      </c>
      <c r="Z41" s="442">
        <v>0</v>
      </c>
      <c r="AA41" s="442">
        <v>0</v>
      </c>
      <c r="AB41" s="442">
        <v>0</v>
      </c>
      <c r="AC41" s="442">
        <v>0</v>
      </c>
      <c r="AD41" s="442">
        <v>0</v>
      </c>
      <c r="AE41" s="442">
        <v>0</v>
      </c>
      <c r="AF41" s="442">
        <v>0</v>
      </c>
      <c r="AG41" s="442">
        <v>0</v>
      </c>
      <c r="AH41" s="442">
        <v>0</v>
      </c>
      <c r="AI41" s="442">
        <v>0</v>
      </c>
      <c r="AJ41" s="442">
        <v>0</v>
      </c>
      <c r="AK41" s="442">
        <v>0</v>
      </c>
      <c r="AL41" s="442">
        <v>0</v>
      </c>
      <c r="AM41" s="442">
        <v>0</v>
      </c>
      <c r="AN41" s="442">
        <v>0</v>
      </c>
      <c r="AO41" s="442">
        <v>0</v>
      </c>
      <c r="AP41" s="442">
        <v>0</v>
      </c>
      <c r="AQ41" s="442">
        <v>0</v>
      </c>
      <c r="AR41" s="442">
        <v>0</v>
      </c>
      <c r="AS41" s="442">
        <v>0</v>
      </c>
      <c r="AT41" s="442">
        <v>0</v>
      </c>
      <c r="AU41" s="442">
        <v>0</v>
      </c>
      <c r="AV41" s="442">
        <v>0</v>
      </c>
      <c r="AW41" s="442">
        <v>0</v>
      </c>
      <c r="AX41" s="442">
        <v>0</v>
      </c>
      <c r="AY41" s="442">
        <v>0</v>
      </c>
      <c r="AZ41" s="442">
        <v>0</v>
      </c>
      <c r="BA41" s="442">
        <v>0</v>
      </c>
      <c r="BB41" s="442">
        <v>0</v>
      </c>
      <c r="BC41" s="442">
        <v>0</v>
      </c>
      <c r="BD41" s="442">
        <v>0</v>
      </c>
      <c r="BE41" s="442">
        <v>0</v>
      </c>
      <c r="BF41" s="442">
        <v>0</v>
      </c>
      <c r="BG41" s="442">
        <v>0</v>
      </c>
      <c r="BH41" s="442">
        <v>0</v>
      </c>
      <c r="BI41" s="442">
        <v>0</v>
      </c>
      <c r="BJ41" s="442">
        <v>0</v>
      </c>
      <c r="BK41" s="442">
        <v>0</v>
      </c>
      <c r="BL41" s="442">
        <v>0</v>
      </c>
      <c r="BM41" s="442">
        <v>0</v>
      </c>
      <c r="BN41" s="442">
        <v>0</v>
      </c>
      <c r="BO41" s="442">
        <v>0</v>
      </c>
      <c r="BP41" s="442">
        <v>0</v>
      </c>
      <c r="BQ41" s="442">
        <v>0</v>
      </c>
      <c r="BR41" s="442">
        <v>0</v>
      </c>
      <c r="BS41" s="442">
        <v>0</v>
      </c>
      <c r="BT41" s="442">
        <v>0</v>
      </c>
      <c r="BU41" s="442">
        <v>0</v>
      </c>
      <c r="BV41" s="442">
        <v>0</v>
      </c>
      <c r="BW41" s="442">
        <v>0</v>
      </c>
      <c r="BX41" s="442">
        <v>0</v>
      </c>
      <c r="BY41" s="442">
        <v>0</v>
      </c>
      <c r="BZ41" s="442">
        <v>0</v>
      </c>
      <c r="CA41" s="442">
        <v>0</v>
      </c>
      <c r="CB41" s="442">
        <v>0</v>
      </c>
      <c r="CC41" s="442">
        <v>0</v>
      </c>
      <c r="CD41" s="442">
        <v>0</v>
      </c>
      <c r="CE41" s="442">
        <v>0</v>
      </c>
      <c r="CF41" s="442">
        <v>0</v>
      </c>
      <c r="CG41" s="442">
        <v>0</v>
      </c>
      <c r="CH41" s="442">
        <v>0</v>
      </c>
      <c r="CI41" s="442">
        <v>0</v>
      </c>
      <c r="CJ41" s="442">
        <v>0</v>
      </c>
      <c r="CK41" s="442">
        <v>0</v>
      </c>
      <c r="CL41" s="442">
        <v>0</v>
      </c>
      <c r="CM41" s="442">
        <v>0</v>
      </c>
      <c r="CN41" s="442">
        <v>0</v>
      </c>
      <c r="CO41" s="442">
        <v>0</v>
      </c>
      <c r="CP41" s="442">
        <v>0</v>
      </c>
      <c r="CQ41" s="442">
        <v>0</v>
      </c>
      <c r="CR41" s="442">
        <v>0</v>
      </c>
      <c r="CS41" s="442">
        <v>0</v>
      </c>
      <c r="CT41" s="442">
        <v>0</v>
      </c>
      <c r="CU41" s="442">
        <v>0</v>
      </c>
      <c r="CV41" s="442">
        <v>0</v>
      </c>
      <c r="CW41" s="442">
        <v>0</v>
      </c>
      <c r="CX41" s="442">
        <v>0</v>
      </c>
      <c r="CY41" s="442">
        <v>0</v>
      </c>
      <c r="CZ41" s="442">
        <v>0</v>
      </c>
      <c r="DA41" s="442">
        <v>0</v>
      </c>
      <c r="DB41" s="442">
        <v>0</v>
      </c>
      <c r="DC41" s="442">
        <v>0</v>
      </c>
      <c r="DD41" s="442">
        <v>0</v>
      </c>
      <c r="DE41" s="442">
        <v>0</v>
      </c>
      <c r="DF41" s="442">
        <v>0</v>
      </c>
      <c r="DG41" s="442">
        <v>0</v>
      </c>
      <c r="DH41" s="442">
        <v>0</v>
      </c>
      <c r="DI41" s="442">
        <v>0</v>
      </c>
      <c r="DJ41" s="442">
        <v>0</v>
      </c>
      <c r="DK41" s="442">
        <v>0</v>
      </c>
      <c r="DL41" s="442">
        <v>0</v>
      </c>
      <c r="DM41" s="442">
        <v>0</v>
      </c>
      <c r="DN41" s="442">
        <v>0</v>
      </c>
      <c r="DO41" s="442">
        <v>0</v>
      </c>
      <c r="DP41" s="442">
        <v>0</v>
      </c>
      <c r="DQ41" s="442">
        <v>0</v>
      </c>
      <c r="DR41" s="442">
        <v>0</v>
      </c>
      <c r="DS41" s="442">
        <v>0</v>
      </c>
      <c r="DT41" s="442">
        <v>0</v>
      </c>
      <c r="DU41" s="442">
        <v>0</v>
      </c>
      <c r="DV41" s="442">
        <v>0</v>
      </c>
      <c r="DW41" s="442">
        <v>0</v>
      </c>
      <c r="DX41" s="442">
        <v>0</v>
      </c>
      <c r="DY41" s="442">
        <v>0</v>
      </c>
      <c r="DZ41" s="437">
        <f t="shared" si="49"/>
        <v>0</v>
      </c>
      <c r="EA41" s="437">
        <f t="shared" si="50"/>
        <v>0</v>
      </c>
      <c r="EB41" s="437">
        <f t="shared" si="51"/>
        <v>0</v>
      </c>
      <c r="EC41" s="437">
        <f t="shared" si="52"/>
        <v>0</v>
      </c>
      <c r="ED41" s="437">
        <f t="shared" si="53"/>
        <v>0</v>
      </c>
      <c r="EE41" s="437">
        <f t="shared" si="54"/>
        <v>0</v>
      </c>
      <c r="EF41" s="437">
        <f t="shared" si="55"/>
        <v>0</v>
      </c>
      <c r="EG41" s="442">
        <v>0</v>
      </c>
      <c r="EH41" s="442">
        <v>0</v>
      </c>
      <c r="EI41" s="442">
        <v>0</v>
      </c>
      <c r="EJ41" s="442">
        <v>0</v>
      </c>
      <c r="EK41" s="442">
        <v>0</v>
      </c>
      <c r="EL41" s="442">
        <v>0</v>
      </c>
      <c r="EM41" s="442">
        <v>0</v>
      </c>
      <c r="EN41" s="557" t="s">
        <v>98</v>
      </c>
    </row>
    <row r="42" spans="1:144" ht="102" x14ac:dyDescent="0.25">
      <c r="A42" s="436" t="s">
        <v>137</v>
      </c>
      <c r="B42" s="155" t="s">
        <v>135</v>
      </c>
      <c r="C42" s="115" t="s">
        <v>98</v>
      </c>
      <c r="D42" s="442">
        <v>0</v>
      </c>
      <c r="E42" s="442">
        <v>0</v>
      </c>
      <c r="F42" s="442">
        <v>0</v>
      </c>
      <c r="G42" s="442">
        <v>0</v>
      </c>
      <c r="H42" s="442">
        <v>0</v>
      </c>
      <c r="I42" s="442">
        <v>0</v>
      </c>
      <c r="J42" s="442">
        <v>0</v>
      </c>
      <c r="K42" s="442">
        <v>0</v>
      </c>
      <c r="L42" s="442">
        <v>0</v>
      </c>
      <c r="M42" s="442">
        <v>0</v>
      </c>
      <c r="N42" s="442">
        <v>0</v>
      </c>
      <c r="O42" s="442">
        <v>0</v>
      </c>
      <c r="P42" s="442">
        <v>0</v>
      </c>
      <c r="Q42" s="442">
        <v>0</v>
      </c>
      <c r="R42" s="442">
        <v>0</v>
      </c>
      <c r="S42" s="442">
        <v>0</v>
      </c>
      <c r="T42" s="442">
        <v>0</v>
      </c>
      <c r="U42" s="442">
        <v>0</v>
      </c>
      <c r="V42" s="442">
        <v>0</v>
      </c>
      <c r="W42" s="442">
        <v>0</v>
      </c>
      <c r="X42" s="442">
        <v>0</v>
      </c>
      <c r="Y42" s="442">
        <v>0</v>
      </c>
      <c r="Z42" s="442">
        <v>0</v>
      </c>
      <c r="AA42" s="442">
        <v>0</v>
      </c>
      <c r="AB42" s="442">
        <v>0</v>
      </c>
      <c r="AC42" s="442">
        <v>0</v>
      </c>
      <c r="AD42" s="442">
        <v>0</v>
      </c>
      <c r="AE42" s="442">
        <v>0</v>
      </c>
      <c r="AF42" s="442">
        <v>0</v>
      </c>
      <c r="AG42" s="442">
        <v>0</v>
      </c>
      <c r="AH42" s="442">
        <v>0</v>
      </c>
      <c r="AI42" s="442">
        <v>0</v>
      </c>
      <c r="AJ42" s="442">
        <v>0</v>
      </c>
      <c r="AK42" s="442">
        <v>0</v>
      </c>
      <c r="AL42" s="442">
        <v>0</v>
      </c>
      <c r="AM42" s="442">
        <v>0</v>
      </c>
      <c r="AN42" s="442">
        <v>0</v>
      </c>
      <c r="AO42" s="442">
        <v>0</v>
      </c>
      <c r="AP42" s="442">
        <v>0</v>
      </c>
      <c r="AQ42" s="442">
        <v>0</v>
      </c>
      <c r="AR42" s="442">
        <v>0</v>
      </c>
      <c r="AS42" s="442">
        <v>0</v>
      </c>
      <c r="AT42" s="442">
        <v>0</v>
      </c>
      <c r="AU42" s="442">
        <v>0</v>
      </c>
      <c r="AV42" s="442">
        <v>0</v>
      </c>
      <c r="AW42" s="442">
        <v>0</v>
      </c>
      <c r="AX42" s="442">
        <v>0</v>
      </c>
      <c r="AY42" s="442">
        <v>0</v>
      </c>
      <c r="AZ42" s="442">
        <v>0</v>
      </c>
      <c r="BA42" s="442">
        <v>0</v>
      </c>
      <c r="BB42" s="442">
        <v>0</v>
      </c>
      <c r="BC42" s="442">
        <v>0</v>
      </c>
      <c r="BD42" s="442">
        <v>0</v>
      </c>
      <c r="BE42" s="442">
        <v>0</v>
      </c>
      <c r="BF42" s="442">
        <v>0</v>
      </c>
      <c r="BG42" s="442">
        <v>0</v>
      </c>
      <c r="BH42" s="442">
        <v>0</v>
      </c>
      <c r="BI42" s="442">
        <v>0</v>
      </c>
      <c r="BJ42" s="442">
        <v>0</v>
      </c>
      <c r="BK42" s="442">
        <v>0</v>
      </c>
      <c r="BL42" s="442">
        <v>0</v>
      </c>
      <c r="BM42" s="442">
        <v>0</v>
      </c>
      <c r="BN42" s="442">
        <v>0</v>
      </c>
      <c r="BO42" s="442">
        <v>0</v>
      </c>
      <c r="BP42" s="442">
        <v>0</v>
      </c>
      <c r="BQ42" s="442">
        <v>0</v>
      </c>
      <c r="BR42" s="442">
        <v>0</v>
      </c>
      <c r="BS42" s="442">
        <v>0</v>
      </c>
      <c r="BT42" s="442">
        <v>0</v>
      </c>
      <c r="BU42" s="442">
        <v>0</v>
      </c>
      <c r="BV42" s="442">
        <v>0</v>
      </c>
      <c r="BW42" s="442">
        <v>0</v>
      </c>
      <c r="BX42" s="442">
        <v>0</v>
      </c>
      <c r="BY42" s="442">
        <v>0</v>
      </c>
      <c r="BZ42" s="442">
        <v>0</v>
      </c>
      <c r="CA42" s="442">
        <v>0</v>
      </c>
      <c r="CB42" s="442">
        <v>0</v>
      </c>
      <c r="CC42" s="442">
        <v>0</v>
      </c>
      <c r="CD42" s="442">
        <v>0</v>
      </c>
      <c r="CE42" s="442">
        <v>0</v>
      </c>
      <c r="CF42" s="442">
        <v>0</v>
      </c>
      <c r="CG42" s="442">
        <v>0</v>
      </c>
      <c r="CH42" s="442">
        <v>0</v>
      </c>
      <c r="CI42" s="442">
        <v>0</v>
      </c>
      <c r="CJ42" s="442">
        <v>0</v>
      </c>
      <c r="CK42" s="442">
        <v>0</v>
      </c>
      <c r="CL42" s="442">
        <v>0</v>
      </c>
      <c r="CM42" s="442">
        <v>0</v>
      </c>
      <c r="CN42" s="442">
        <v>0</v>
      </c>
      <c r="CO42" s="442">
        <v>0</v>
      </c>
      <c r="CP42" s="442">
        <v>0</v>
      </c>
      <c r="CQ42" s="442">
        <v>0</v>
      </c>
      <c r="CR42" s="442">
        <v>0</v>
      </c>
      <c r="CS42" s="442">
        <v>0</v>
      </c>
      <c r="CT42" s="442">
        <v>0</v>
      </c>
      <c r="CU42" s="442">
        <v>0</v>
      </c>
      <c r="CV42" s="442">
        <v>0</v>
      </c>
      <c r="CW42" s="442">
        <v>0</v>
      </c>
      <c r="CX42" s="442">
        <v>0</v>
      </c>
      <c r="CY42" s="442">
        <v>0</v>
      </c>
      <c r="CZ42" s="442">
        <v>0</v>
      </c>
      <c r="DA42" s="442">
        <v>0</v>
      </c>
      <c r="DB42" s="442">
        <v>0</v>
      </c>
      <c r="DC42" s="442">
        <v>0</v>
      </c>
      <c r="DD42" s="442">
        <v>0</v>
      </c>
      <c r="DE42" s="442">
        <v>0</v>
      </c>
      <c r="DF42" s="442">
        <v>0</v>
      </c>
      <c r="DG42" s="442">
        <v>0</v>
      </c>
      <c r="DH42" s="442">
        <v>0</v>
      </c>
      <c r="DI42" s="442">
        <v>0</v>
      </c>
      <c r="DJ42" s="442">
        <v>0</v>
      </c>
      <c r="DK42" s="442">
        <v>0</v>
      </c>
      <c r="DL42" s="442">
        <v>0</v>
      </c>
      <c r="DM42" s="442">
        <v>0</v>
      </c>
      <c r="DN42" s="442">
        <v>0</v>
      </c>
      <c r="DO42" s="442">
        <v>0</v>
      </c>
      <c r="DP42" s="442">
        <v>0</v>
      </c>
      <c r="DQ42" s="442">
        <v>0</v>
      </c>
      <c r="DR42" s="442">
        <v>0</v>
      </c>
      <c r="DS42" s="442">
        <v>0</v>
      </c>
      <c r="DT42" s="442">
        <v>0</v>
      </c>
      <c r="DU42" s="442">
        <v>0</v>
      </c>
      <c r="DV42" s="442">
        <v>0</v>
      </c>
      <c r="DW42" s="442">
        <v>0</v>
      </c>
      <c r="DX42" s="442">
        <v>0</v>
      </c>
      <c r="DY42" s="442">
        <v>0</v>
      </c>
      <c r="DZ42" s="437">
        <f t="shared" si="49"/>
        <v>0</v>
      </c>
      <c r="EA42" s="437">
        <f t="shared" si="50"/>
        <v>0</v>
      </c>
      <c r="EB42" s="437">
        <f t="shared" si="51"/>
        <v>0</v>
      </c>
      <c r="EC42" s="437">
        <f t="shared" si="52"/>
        <v>0</v>
      </c>
      <c r="ED42" s="437">
        <f t="shared" si="53"/>
        <v>0</v>
      </c>
      <c r="EE42" s="437">
        <f t="shared" si="54"/>
        <v>0</v>
      </c>
      <c r="EF42" s="437">
        <f t="shared" si="55"/>
        <v>0</v>
      </c>
      <c r="EG42" s="442">
        <v>0</v>
      </c>
      <c r="EH42" s="442">
        <v>0</v>
      </c>
      <c r="EI42" s="442">
        <v>0</v>
      </c>
      <c r="EJ42" s="442">
        <v>0</v>
      </c>
      <c r="EK42" s="442">
        <v>0</v>
      </c>
      <c r="EL42" s="442">
        <v>0</v>
      </c>
      <c r="EM42" s="442">
        <v>0</v>
      </c>
      <c r="EN42" s="557" t="s">
        <v>98</v>
      </c>
    </row>
    <row r="43" spans="1:144" ht="102" x14ac:dyDescent="0.25">
      <c r="A43" s="436" t="s">
        <v>137</v>
      </c>
      <c r="B43" s="155" t="s">
        <v>136</v>
      </c>
      <c r="C43" s="115" t="s">
        <v>98</v>
      </c>
      <c r="D43" s="442">
        <v>0</v>
      </c>
      <c r="E43" s="442">
        <v>0</v>
      </c>
      <c r="F43" s="442">
        <v>0</v>
      </c>
      <c r="G43" s="442">
        <v>0</v>
      </c>
      <c r="H43" s="442">
        <v>0</v>
      </c>
      <c r="I43" s="442">
        <v>0</v>
      </c>
      <c r="J43" s="442">
        <v>0</v>
      </c>
      <c r="K43" s="442">
        <v>0</v>
      </c>
      <c r="L43" s="442">
        <v>0</v>
      </c>
      <c r="M43" s="442">
        <v>0</v>
      </c>
      <c r="N43" s="442">
        <v>0</v>
      </c>
      <c r="O43" s="442">
        <v>0</v>
      </c>
      <c r="P43" s="442">
        <v>0</v>
      </c>
      <c r="Q43" s="442">
        <v>0</v>
      </c>
      <c r="R43" s="442">
        <v>0</v>
      </c>
      <c r="S43" s="442">
        <v>0</v>
      </c>
      <c r="T43" s="442">
        <v>0</v>
      </c>
      <c r="U43" s="442">
        <v>0</v>
      </c>
      <c r="V43" s="442">
        <v>0</v>
      </c>
      <c r="W43" s="442">
        <v>0</v>
      </c>
      <c r="X43" s="442">
        <v>0</v>
      </c>
      <c r="Y43" s="442">
        <v>0</v>
      </c>
      <c r="Z43" s="442">
        <v>0</v>
      </c>
      <c r="AA43" s="442">
        <v>0</v>
      </c>
      <c r="AB43" s="442">
        <v>0</v>
      </c>
      <c r="AC43" s="442">
        <v>0</v>
      </c>
      <c r="AD43" s="442">
        <v>0</v>
      </c>
      <c r="AE43" s="442">
        <v>0</v>
      </c>
      <c r="AF43" s="442">
        <v>0</v>
      </c>
      <c r="AG43" s="442">
        <v>0</v>
      </c>
      <c r="AH43" s="442">
        <v>0</v>
      </c>
      <c r="AI43" s="442">
        <v>0</v>
      </c>
      <c r="AJ43" s="442">
        <v>0</v>
      </c>
      <c r="AK43" s="442">
        <v>0</v>
      </c>
      <c r="AL43" s="442">
        <v>0</v>
      </c>
      <c r="AM43" s="442">
        <v>0</v>
      </c>
      <c r="AN43" s="442">
        <v>0</v>
      </c>
      <c r="AO43" s="442">
        <v>0</v>
      </c>
      <c r="AP43" s="442">
        <v>0</v>
      </c>
      <c r="AQ43" s="442">
        <v>0</v>
      </c>
      <c r="AR43" s="442">
        <v>0</v>
      </c>
      <c r="AS43" s="442">
        <v>0</v>
      </c>
      <c r="AT43" s="442">
        <v>0</v>
      </c>
      <c r="AU43" s="442">
        <v>0</v>
      </c>
      <c r="AV43" s="442">
        <v>0</v>
      </c>
      <c r="AW43" s="442">
        <v>0</v>
      </c>
      <c r="AX43" s="442">
        <v>0</v>
      </c>
      <c r="AY43" s="442">
        <v>0</v>
      </c>
      <c r="AZ43" s="442">
        <v>0</v>
      </c>
      <c r="BA43" s="442">
        <v>0</v>
      </c>
      <c r="BB43" s="442">
        <v>0</v>
      </c>
      <c r="BC43" s="442">
        <v>0</v>
      </c>
      <c r="BD43" s="442">
        <v>0</v>
      </c>
      <c r="BE43" s="442">
        <v>0</v>
      </c>
      <c r="BF43" s="442">
        <v>0</v>
      </c>
      <c r="BG43" s="442">
        <v>0</v>
      </c>
      <c r="BH43" s="442">
        <v>0</v>
      </c>
      <c r="BI43" s="442">
        <v>0</v>
      </c>
      <c r="BJ43" s="442">
        <v>0</v>
      </c>
      <c r="BK43" s="442">
        <v>0</v>
      </c>
      <c r="BL43" s="442">
        <v>0</v>
      </c>
      <c r="BM43" s="442">
        <v>0</v>
      </c>
      <c r="BN43" s="442">
        <v>0</v>
      </c>
      <c r="BO43" s="442">
        <v>0</v>
      </c>
      <c r="BP43" s="442">
        <v>0</v>
      </c>
      <c r="BQ43" s="442">
        <v>0</v>
      </c>
      <c r="BR43" s="442">
        <v>0</v>
      </c>
      <c r="BS43" s="442">
        <v>0</v>
      </c>
      <c r="BT43" s="442">
        <v>0</v>
      </c>
      <c r="BU43" s="442">
        <v>0</v>
      </c>
      <c r="BV43" s="442">
        <v>0</v>
      </c>
      <c r="BW43" s="442">
        <v>0</v>
      </c>
      <c r="BX43" s="442">
        <v>0</v>
      </c>
      <c r="BY43" s="442">
        <v>0</v>
      </c>
      <c r="BZ43" s="442">
        <v>0</v>
      </c>
      <c r="CA43" s="442">
        <v>0</v>
      </c>
      <c r="CB43" s="442">
        <v>0</v>
      </c>
      <c r="CC43" s="442">
        <v>0</v>
      </c>
      <c r="CD43" s="442">
        <v>0</v>
      </c>
      <c r="CE43" s="442">
        <v>0</v>
      </c>
      <c r="CF43" s="442">
        <v>0</v>
      </c>
      <c r="CG43" s="442">
        <v>0</v>
      </c>
      <c r="CH43" s="442">
        <v>0</v>
      </c>
      <c r="CI43" s="442">
        <v>0</v>
      </c>
      <c r="CJ43" s="442">
        <v>0</v>
      </c>
      <c r="CK43" s="442">
        <v>0</v>
      </c>
      <c r="CL43" s="442">
        <v>0</v>
      </c>
      <c r="CM43" s="442">
        <v>0</v>
      </c>
      <c r="CN43" s="442">
        <v>0</v>
      </c>
      <c r="CO43" s="442">
        <v>0</v>
      </c>
      <c r="CP43" s="442">
        <v>0</v>
      </c>
      <c r="CQ43" s="442">
        <v>0</v>
      </c>
      <c r="CR43" s="442">
        <v>0</v>
      </c>
      <c r="CS43" s="442">
        <v>0</v>
      </c>
      <c r="CT43" s="442">
        <v>0</v>
      </c>
      <c r="CU43" s="442">
        <v>0</v>
      </c>
      <c r="CV43" s="442">
        <v>0</v>
      </c>
      <c r="CW43" s="442">
        <v>0</v>
      </c>
      <c r="CX43" s="442">
        <v>0</v>
      </c>
      <c r="CY43" s="442">
        <v>0</v>
      </c>
      <c r="CZ43" s="442">
        <v>0</v>
      </c>
      <c r="DA43" s="442">
        <v>0</v>
      </c>
      <c r="DB43" s="442">
        <v>0</v>
      </c>
      <c r="DC43" s="442">
        <v>0</v>
      </c>
      <c r="DD43" s="442">
        <v>0</v>
      </c>
      <c r="DE43" s="442">
        <v>0</v>
      </c>
      <c r="DF43" s="442">
        <v>0</v>
      </c>
      <c r="DG43" s="442">
        <v>0</v>
      </c>
      <c r="DH43" s="442">
        <v>0</v>
      </c>
      <c r="DI43" s="442">
        <v>0</v>
      </c>
      <c r="DJ43" s="442">
        <v>0</v>
      </c>
      <c r="DK43" s="442">
        <v>0</v>
      </c>
      <c r="DL43" s="442">
        <v>0</v>
      </c>
      <c r="DM43" s="442">
        <v>0</v>
      </c>
      <c r="DN43" s="442">
        <v>0</v>
      </c>
      <c r="DO43" s="442">
        <v>0</v>
      </c>
      <c r="DP43" s="442">
        <v>0</v>
      </c>
      <c r="DQ43" s="442">
        <v>0</v>
      </c>
      <c r="DR43" s="442">
        <v>0</v>
      </c>
      <c r="DS43" s="442">
        <v>0</v>
      </c>
      <c r="DT43" s="442">
        <v>0</v>
      </c>
      <c r="DU43" s="442">
        <v>0</v>
      </c>
      <c r="DV43" s="442">
        <v>0</v>
      </c>
      <c r="DW43" s="442">
        <v>0</v>
      </c>
      <c r="DX43" s="442">
        <v>0</v>
      </c>
      <c r="DY43" s="442">
        <v>0</v>
      </c>
      <c r="DZ43" s="437">
        <f t="shared" si="49"/>
        <v>0</v>
      </c>
      <c r="EA43" s="437">
        <f t="shared" si="50"/>
        <v>0</v>
      </c>
      <c r="EB43" s="437">
        <f t="shared" si="51"/>
        <v>0</v>
      </c>
      <c r="EC43" s="437">
        <f t="shared" si="52"/>
        <v>0</v>
      </c>
      <c r="ED43" s="437">
        <f t="shared" si="53"/>
        <v>0</v>
      </c>
      <c r="EE43" s="437">
        <f t="shared" si="54"/>
        <v>0</v>
      </c>
      <c r="EF43" s="437">
        <f t="shared" si="55"/>
        <v>0</v>
      </c>
      <c r="EG43" s="442">
        <v>0</v>
      </c>
      <c r="EH43" s="442">
        <v>0</v>
      </c>
      <c r="EI43" s="442">
        <v>0</v>
      </c>
      <c r="EJ43" s="442">
        <v>0</v>
      </c>
      <c r="EK43" s="442">
        <v>0</v>
      </c>
      <c r="EL43" s="442">
        <v>0</v>
      </c>
      <c r="EM43" s="442">
        <v>0</v>
      </c>
      <c r="EN43" s="557" t="s">
        <v>98</v>
      </c>
    </row>
    <row r="44" spans="1:144" ht="89.25" x14ac:dyDescent="0.25">
      <c r="A44" s="232" t="s">
        <v>138</v>
      </c>
      <c r="B44" s="155" t="s">
        <v>139</v>
      </c>
      <c r="C44" s="115" t="s">
        <v>98</v>
      </c>
      <c r="D44" s="442">
        <v>0</v>
      </c>
      <c r="E44" s="442">
        <v>0</v>
      </c>
      <c r="F44" s="442">
        <v>0</v>
      </c>
      <c r="G44" s="442">
        <v>0</v>
      </c>
      <c r="H44" s="442">
        <v>0</v>
      </c>
      <c r="I44" s="442">
        <v>0</v>
      </c>
      <c r="J44" s="442">
        <v>0</v>
      </c>
      <c r="K44" s="442">
        <v>0</v>
      </c>
      <c r="L44" s="442">
        <v>0</v>
      </c>
      <c r="M44" s="442">
        <v>0</v>
      </c>
      <c r="N44" s="442">
        <v>0</v>
      </c>
      <c r="O44" s="442">
        <v>0</v>
      </c>
      <c r="P44" s="442">
        <v>0</v>
      </c>
      <c r="Q44" s="442">
        <v>0</v>
      </c>
      <c r="R44" s="442">
        <v>0</v>
      </c>
      <c r="S44" s="442">
        <v>0</v>
      </c>
      <c r="T44" s="442">
        <v>0</v>
      </c>
      <c r="U44" s="442">
        <v>0</v>
      </c>
      <c r="V44" s="442">
        <v>0</v>
      </c>
      <c r="W44" s="442">
        <v>0</v>
      </c>
      <c r="X44" s="442">
        <v>0</v>
      </c>
      <c r="Y44" s="442">
        <v>0</v>
      </c>
      <c r="Z44" s="442">
        <v>0</v>
      </c>
      <c r="AA44" s="442">
        <v>0</v>
      </c>
      <c r="AB44" s="442">
        <v>0</v>
      </c>
      <c r="AC44" s="442">
        <v>0</v>
      </c>
      <c r="AD44" s="442">
        <v>0</v>
      </c>
      <c r="AE44" s="442">
        <v>0</v>
      </c>
      <c r="AF44" s="442">
        <v>0</v>
      </c>
      <c r="AG44" s="442">
        <v>0</v>
      </c>
      <c r="AH44" s="442">
        <v>0</v>
      </c>
      <c r="AI44" s="442">
        <v>0</v>
      </c>
      <c r="AJ44" s="442">
        <v>0</v>
      </c>
      <c r="AK44" s="442">
        <v>0</v>
      </c>
      <c r="AL44" s="442">
        <v>0</v>
      </c>
      <c r="AM44" s="442">
        <v>0</v>
      </c>
      <c r="AN44" s="442">
        <v>0</v>
      </c>
      <c r="AO44" s="442">
        <v>0</v>
      </c>
      <c r="AP44" s="442">
        <v>0</v>
      </c>
      <c r="AQ44" s="442">
        <v>0</v>
      </c>
      <c r="AR44" s="442">
        <v>0</v>
      </c>
      <c r="AS44" s="442">
        <v>0</v>
      </c>
      <c r="AT44" s="442">
        <v>0</v>
      </c>
      <c r="AU44" s="442">
        <v>0</v>
      </c>
      <c r="AV44" s="442">
        <v>0</v>
      </c>
      <c r="AW44" s="442">
        <v>0</v>
      </c>
      <c r="AX44" s="442">
        <v>0</v>
      </c>
      <c r="AY44" s="442">
        <v>0</v>
      </c>
      <c r="AZ44" s="442">
        <v>0</v>
      </c>
      <c r="BA44" s="442">
        <v>0</v>
      </c>
      <c r="BB44" s="442">
        <v>0</v>
      </c>
      <c r="BC44" s="442">
        <v>0</v>
      </c>
      <c r="BD44" s="442">
        <v>0</v>
      </c>
      <c r="BE44" s="442">
        <v>0</v>
      </c>
      <c r="BF44" s="442">
        <v>0</v>
      </c>
      <c r="BG44" s="442">
        <v>0</v>
      </c>
      <c r="BH44" s="442">
        <v>0</v>
      </c>
      <c r="BI44" s="442">
        <v>0</v>
      </c>
      <c r="BJ44" s="442">
        <v>0</v>
      </c>
      <c r="BK44" s="442">
        <v>0</v>
      </c>
      <c r="BL44" s="442">
        <v>0</v>
      </c>
      <c r="BM44" s="442">
        <v>0</v>
      </c>
      <c r="BN44" s="442">
        <v>0</v>
      </c>
      <c r="BO44" s="442">
        <v>0</v>
      </c>
      <c r="BP44" s="442">
        <v>0</v>
      </c>
      <c r="BQ44" s="442">
        <v>0</v>
      </c>
      <c r="BR44" s="442">
        <v>0</v>
      </c>
      <c r="BS44" s="442">
        <v>0</v>
      </c>
      <c r="BT44" s="442">
        <v>0</v>
      </c>
      <c r="BU44" s="442">
        <v>0</v>
      </c>
      <c r="BV44" s="442">
        <v>0</v>
      </c>
      <c r="BW44" s="442">
        <v>0</v>
      </c>
      <c r="BX44" s="442">
        <v>0</v>
      </c>
      <c r="BY44" s="442">
        <v>0</v>
      </c>
      <c r="BZ44" s="442">
        <v>0</v>
      </c>
      <c r="CA44" s="442">
        <v>0</v>
      </c>
      <c r="CB44" s="442">
        <v>0</v>
      </c>
      <c r="CC44" s="442">
        <v>0</v>
      </c>
      <c r="CD44" s="442">
        <v>0</v>
      </c>
      <c r="CE44" s="442">
        <v>0</v>
      </c>
      <c r="CF44" s="442">
        <v>0</v>
      </c>
      <c r="CG44" s="442">
        <v>0</v>
      </c>
      <c r="CH44" s="442">
        <v>0</v>
      </c>
      <c r="CI44" s="442">
        <v>0</v>
      </c>
      <c r="CJ44" s="442">
        <v>0</v>
      </c>
      <c r="CK44" s="442">
        <v>0</v>
      </c>
      <c r="CL44" s="442">
        <v>0</v>
      </c>
      <c r="CM44" s="442">
        <v>0</v>
      </c>
      <c r="CN44" s="442">
        <v>0</v>
      </c>
      <c r="CO44" s="442">
        <v>0</v>
      </c>
      <c r="CP44" s="442">
        <v>0</v>
      </c>
      <c r="CQ44" s="442">
        <v>0</v>
      </c>
      <c r="CR44" s="442">
        <v>0</v>
      </c>
      <c r="CS44" s="442">
        <v>0</v>
      </c>
      <c r="CT44" s="442">
        <v>0</v>
      </c>
      <c r="CU44" s="442">
        <v>0</v>
      </c>
      <c r="CV44" s="442">
        <v>0</v>
      </c>
      <c r="CW44" s="442">
        <v>0</v>
      </c>
      <c r="CX44" s="442">
        <v>0</v>
      </c>
      <c r="CY44" s="442">
        <v>0</v>
      </c>
      <c r="CZ44" s="442">
        <v>0</v>
      </c>
      <c r="DA44" s="442">
        <v>0</v>
      </c>
      <c r="DB44" s="442">
        <v>0</v>
      </c>
      <c r="DC44" s="442">
        <v>0</v>
      </c>
      <c r="DD44" s="442">
        <v>0</v>
      </c>
      <c r="DE44" s="442">
        <v>0</v>
      </c>
      <c r="DF44" s="442">
        <v>0</v>
      </c>
      <c r="DG44" s="442">
        <v>0</v>
      </c>
      <c r="DH44" s="442">
        <v>0</v>
      </c>
      <c r="DI44" s="442">
        <v>0</v>
      </c>
      <c r="DJ44" s="442">
        <v>0</v>
      </c>
      <c r="DK44" s="442">
        <v>0</v>
      </c>
      <c r="DL44" s="442">
        <v>0</v>
      </c>
      <c r="DM44" s="442">
        <v>0</v>
      </c>
      <c r="DN44" s="442">
        <v>0</v>
      </c>
      <c r="DO44" s="442">
        <v>0</v>
      </c>
      <c r="DP44" s="442">
        <v>0</v>
      </c>
      <c r="DQ44" s="442">
        <v>0</v>
      </c>
      <c r="DR44" s="442">
        <v>0</v>
      </c>
      <c r="DS44" s="442">
        <v>0</v>
      </c>
      <c r="DT44" s="442">
        <v>0</v>
      </c>
      <c r="DU44" s="442">
        <v>0</v>
      </c>
      <c r="DV44" s="442">
        <v>0</v>
      </c>
      <c r="DW44" s="442">
        <v>0</v>
      </c>
      <c r="DX44" s="442">
        <v>0</v>
      </c>
      <c r="DY44" s="442">
        <v>0</v>
      </c>
      <c r="DZ44" s="437">
        <f t="shared" si="49"/>
        <v>0</v>
      </c>
      <c r="EA44" s="437">
        <f t="shared" si="50"/>
        <v>0</v>
      </c>
      <c r="EB44" s="437">
        <f t="shared" si="51"/>
        <v>0</v>
      </c>
      <c r="EC44" s="437">
        <f t="shared" si="52"/>
        <v>0</v>
      </c>
      <c r="ED44" s="437">
        <f t="shared" si="53"/>
        <v>0</v>
      </c>
      <c r="EE44" s="437">
        <f t="shared" si="54"/>
        <v>0</v>
      </c>
      <c r="EF44" s="437">
        <f t="shared" si="55"/>
        <v>0</v>
      </c>
      <c r="EG44" s="442">
        <v>0</v>
      </c>
      <c r="EH44" s="442">
        <v>0</v>
      </c>
      <c r="EI44" s="442">
        <v>0</v>
      </c>
      <c r="EJ44" s="442">
        <v>0</v>
      </c>
      <c r="EK44" s="442">
        <v>0</v>
      </c>
      <c r="EL44" s="442">
        <v>0</v>
      </c>
      <c r="EM44" s="442">
        <v>0</v>
      </c>
      <c r="EN44" s="557" t="s">
        <v>98</v>
      </c>
    </row>
    <row r="45" spans="1:144" ht="102" x14ac:dyDescent="0.25">
      <c r="A45" s="436" t="s">
        <v>140</v>
      </c>
      <c r="B45" s="155" t="s">
        <v>135</v>
      </c>
      <c r="C45" s="115" t="s">
        <v>98</v>
      </c>
      <c r="D45" s="442">
        <v>0</v>
      </c>
      <c r="E45" s="442">
        <v>0</v>
      </c>
      <c r="F45" s="442">
        <v>0</v>
      </c>
      <c r="G45" s="442">
        <v>0</v>
      </c>
      <c r="H45" s="442">
        <v>0</v>
      </c>
      <c r="I45" s="442">
        <v>0</v>
      </c>
      <c r="J45" s="442">
        <v>0</v>
      </c>
      <c r="K45" s="442">
        <v>0</v>
      </c>
      <c r="L45" s="442">
        <v>0</v>
      </c>
      <c r="M45" s="442">
        <v>0</v>
      </c>
      <c r="N45" s="442">
        <v>0</v>
      </c>
      <c r="O45" s="442">
        <v>0</v>
      </c>
      <c r="P45" s="442">
        <v>0</v>
      </c>
      <c r="Q45" s="442">
        <v>0</v>
      </c>
      <c r="R45" s="442">
        <v>0</v>
      </c>
      <c r="S45" s="442">
        <v>0</v>
      </c>
      <c r="T45" s="442">
        <v>0</v>
      </c>
      <c r="U45" s="442">
        <v>0</v>
      </c>
      <c r="V45" s="442">
        <v>0</v>
      </c>
      <c r="W45" s="442">
        <v>0</v>
      </c>
      <c r="X45" s="442">
        <v>0</v>
      </c>
      <c r="Y45" s="442">
        <v>0</v>
      </c>
      <c r="Z45" s="442">
        <v>0</v>
      </c>
      <c r="AA45" s="442">
        <v>0</v>
      </c>
      <c r="AB45" s="442">
        <v>0</v>
      </c>
      <c r="AC45" s="442">
        <v>0</v>
      </c>
      <c r="AD45" s="442">
        <v>0</v>
      </c>
      <c r="AE45" s="442">
        <v>0</v>
      </c>
      <c r="AF45" s="442">
        <v>0</v>
      </c>
      <c r="AG45" s="442">
        <v>0</v>
      </c>
      <c r="AH45" s="442">
        <v>0</v>
      </c>
      <c r="AI45" s="442">
        <v>0</v>
      </c>
      <c r="AJ45" s="442">
        <v>0</v>
      </c>
      <c r="AK45" s="442">
        <v>0</v>
      </c>
      <c r="AL45" s="442">
        <v>0</v>
      </c>
      <c r="AM45" s="442">
        <v>0</v>
      </c>
      <c r="AN45" s="442">
        <v>0</v>
      </c>
      <c r="AO45" s="442">
        <v>0</v>
      </c>
      <c r="AP45" s="442">
        <v>0</v>
      </c>
      <c r="AQ45" s="442">
        <v>0</v>
      </c>
      <c r="AR45" s="442">
        <v>0</v>
      </c>
      <c r="AS45" s="442">
        <v>0</v>
      </c>
      <c r="AT45" s="442">
        <v>0</v>
      </c>
      <c r="AU45" s="442">
        <v>0</v>
      </c>
      <c r="AV45" s="442">
        <v>0</v>
      </c>
      <c r="AW45" s="442">
        <v>0</v>
      </c>
      <c r="AX45" s="442">
        <v>0</v>
      </c>
      <c r="AY45" s="442">
        <v>0</v>
      </c>
      <c r="AZ45" s="442">
        <v>0</v>
      </c>
      <c r="BA45" s="442">
        <v>0</v>
      </c>
      <c r="BB45" s="442">
        <v>0</v>
      </c>
      <c r="BC45" s="442">
        <v>0</v>
      </c>
      <c r="BD45" s="442">
        <v>0</v>
      </c>
      <c r="BE45" s="442">
        <v>0</v>
      </c>
      <c r="BF45" s="442">
        <v>0</v>
      </c>
      <c r="BG45" s="442">
        <v>0</v>
      </c>
      <c r="BH45" s="442">
        <v>0</v>
      </c>
      <c r="BI45" s="442">
        <v>0</v>
      </c>
      <c r="BJ45" s="442">
        <v>0</v>
      </c>
      <c r="BK45" s="442">
        <v>0</v>
      </c>
      <c r="BL45" s="442">
        <v>0</v>
      </c>
      <c r="BM45" s="442">
        <v>0</v>
      </c>
      <c r="BN45" s="442">
        <v>0</v>
      </c>
      <c r="BO45" s="442">
        <v>0</v>
      </c>
      <c r="BP45" s="442">
        <v>0</v>
      </c>
      <c r="BQ45" s="442">
        <v>0</v>
      </c>
      <c r="BR45" s="442">
        <v>0</v>
      </c>
      <c r="BS45" s="442">
        <v>0</v>
      </c>
      <c r="BT45" s="442">
        <v>0</v>
      </c>
      <c r="BU45" s="442">
        <v>0</v>
      </c>
      <c r="BV45" s="442">
        <v>0</v>
      </c>
      <c r="BW45" s="442">
        <v>0</v>
      </c>
      <c r="BX45" s="442">
        <v>0</v>
      </c>
      <c r="BY45" s="442">
        <v>0</v>
      </c>
      <c r="BZ45" s="442">
        <v>0</v>
      </c>
      <c r="CA45" s="442">
        <v>0</v>
      </c>
      <c r="CB45" s="442">
        <v>0</v>
      </c>
      <c r="CC45" s="442">
        <v>0</v>
      </c>
      <c r="CD45" s="442">
        <v>0</v>
      </c>
      <c r="CE45" s="442">
        <v>0</v>
      </c>
      <c r="CF45" s="442">
        <v>0</v>
      </c>
      <c r="CG45" s="442">
        <v>0</v>
      </c>
      <c r="CH45" s="442">
        <v>0</v>
      </c>
      <c r="CI45" s="442">
        <v>0</v>
      </c>
      <c r="CJ45" s="442">
        <v>0</v>
      </c>
      <c r="CK45" s="442">
        <v>0</v>
      </c>
      <c r="CL45" s="442">
        <v>0</v>
      </c>
      <c r="CM45" s="442">
        <v>0</v>
      </c>
      <c r="CN45" s="442">
        <v>0</v>
      </c>
      <c r="CO45" s="442">
        <v>0</v>
      </c>
      <c r="CP45" s="442">
        <v>0</v>
      </c>
      <c r="CQ45" s="442">
        <v>0</v>
      </c>
      <c r="CR45" s="442">
        <v>0</v>
      </c>
      <c r="CS45" s="442">
        <v>0</v>
      </c>
      <c r="CT45" s="442">
        <v>0</v>
      </c>
      <c r="CU45" s="442">
        <v>0</v>
      </c>
      <c r="CV45" s="442">
        <v>0</v>
      </c>
      <c r="CW45" s="442">
        <v>0</v>
      </c>
      <c r="CX45" s="442">
        <v>0</v>
      </c>
      <c r="CY45" s="442">
        <v>0</v>
      </c>
      <c r="CZ45" s="442">
        <v>0</v>
      </c>
      <c r="DA45" s="442">
        <v>0</v>
      </c>
      <c r="DB45" s="442">
        <v>0</v>
      </c>
      <c r="DC45" s="442">
        <v>0</v>
      </c>
      <c r="DD45" s="442">
        <v>0</v>
      </c>
      <c r="DE45" s="442">
        <v>0</v>
      </c>
      <c r="DF45" s="442">
        <v>0</v>
      </c>
      <c r="DG45" s="442">
        <v>0</v>
      </c>
      <c r="DH45" s="442">
        <v>0</v>
      </c>
      <c r="DI45" s="442">
        <v>0</v>
      </c>
      <c r="DJ45" s="442">
        <v>0</v>
      </c>
      <c r="DK45" s="442">
        <v>0</v>
      </c>
      <c r="DL45" s="442">
        <v>0</v>
      </c>
      <c r="DM45" s="442">
        <v>0</v>
      </c>
      <c r="DN45" s="442">
        <v>0</v>
      </c>
      <c r="DO45" s="442">
        <v>0</v>
      </c>
      <c r="DP45" s="442">
        <v>0</v>
      </c>
      <c r="DQ45" s="442">
        <v>0</v>
      </c>
      <c r="DR45" s="442">
        <v>0</v>
      </c>
      <c r="DS45" s="442">
        <v>0</v>
      </c>
      <c r="DT45" s="442">
        <v>0</v>
      </c>
      <c r="DU45" s="442">
        <v>0</v>
      </c>
      <c r="DV45" s="442">
        <v>0</v>
      </c>
      <c r="DW45" s="442">
        <v>0</v>
      </c>
      <c r="DX45" s="442">
        <v>0</v>
      </c>
      <c r="DY45" s="442">
        <v>0</v>
      </c>
      <c r="DZ45" s="437">
        <f t="shared" si="49"/>
        <v>0</v>
      </c>
      <c r="EA45" s="437">
        <f t="shared" si="50"/>
        <v>0</v>
      </c>
      <c r="EB45" s="437">
        <f t="shared" si="51"/>
        <v>0</v>
      </c>
      <c r="EC45" s="437">
        <f t="shared" si="52"/>
        <v>0</v>
      </c>
      <c r="ED45" s="437">
        <f t="shared" si="53"/>
        <v>0</v>
      </c>
      <c r="EE45" s="437">
        <f t="shared" si="54"/>
        <v>0</v>
      </c>
      <c r="EF45" s="437">
        <f t="shared" si="55"/>
        <v>0</v>
      </c>
      <c r="EG45" s="442">
        <v>0</v>
      </c>
      <c r="EH45" s="442">
        <v>0</v>
      </c>
      <c r="EI45" s="442">
        <v>0</v>
      </c>
      <c r="EJ45" s="442">
        <v>0</v>
      </c>
      <c r="EK45" s="442">
        <v>0</v>
      </c>
      <c r="EL45" s="442">
        <v>0</v>
      </c>
      <c r="EM45" s="442">
        <v>0</v>
      </c>
      <c r="EN45" s="557" t="s">
        <v>98</v>
      </c>
    </row>
    <row r="46" spans="1:144" ht="76.5" x14ac:dyDescent="0.25">
      <c r="A46" s="436" t="s">
        <v>141</v>
      </c>
      <c r="B46" s="155" t="s">
        <v>142</v>
      </c>
      <c r="C46" s="115" t="s">
        <v>98</v>
      </c>
      <c r="D46" s="442">
        <v>0</v>
      </c>
      <c r="E46" s="442">
        <v>0</v>
      </c>
      <c r="F46" s="442">
        <v>0</v>
      </c>
      <c r="G46" s="442">
        <v>0</v>
      </c>
      <c r="H46" s="442">
        <v>0</v>
      </c>
      <c r="I46" s="442">
        <v>0</v>
      </c>
      <c r="J46" s="442">
        <v>0</v>
      </c>
      <c r="K46" s="442">
        <v>0</v>
      </c>
      <c r="L46" s="442">
        <v>0</v>
      </c>
      <c r="M46" s="442">
        <v>0</v>
      </c>
      <c r="N46" s="442">
        <v>0</v>
      </c>
      <c r="O46" s="442">
        <v>0</v>
      </c>
      <c r="P46" s="442">
        <v>0</v>
      </c>
      <c r="Q46" s="442">
        <v>0</v>
      </c>
      <c r="R46" s="442">
        <v>0</v>
      </c>
      <c r="S46" s="442">
        <v>0</v>
      </c>
      <c r="T46" s="442">
        <v>0</v>
      </c>
      <c r="U46" s="442">
        <v>0</v>
      </c>
      <c r="V46" s="442">
        <v>0</v>
      </c>
      <c r="W46" s="442">
        <v>0</v>
      </c>
      <c r="X46" s="442">
        <v>0</v>
      </c>
      <c r="Y46" s="442">
        <v>0</v>
      </c>
      <c r="Z46" s="442">
        <v>0</v>
      </c>
      <c r="AA46" s="442">
        <v>0</v>
      </c>
      <c r="AB46" s="442">
        <v>0</v>
      </c>
      <c r="AC46" s="442">
        <v>0</v>
      </c>
      <c r="AD46" s="442">
        <v>0</v>
      </c>
      <c r="AE46" s="442">
        <v>0</v>
      </c>
      <c r="AF46" s="442">
        <v>0</v>
      </c>
      <c r="AG46" s="442">
        <v>0</v>
      </c>
      <c r="AH46" s="442">
        <v>0</v>
      </c>
      <c r="AI46" s="442">
        <v>0</v>
      </c>
      <c r="AJ46" s="442">
        <v>0</v>
      </c>
      <c r="AK46" s="442">
        <v>0</v>
      </c>
      <c r="AL46" s="442">
        <v>0</v>
      </c>
      <c r="AM46" s="442">
        <v>0</v>
      </c>
      <c r="AN46" s="442">
        <v>0</v>
      </c>
      <c r="AO46" s="442">
        <v>0</v>
      </c>
      <c r="AP46" s="442">
        <v>0</v>
      </c>
      <c r="AQ46" s="442">
        <v>0</v>
      </c>
      <c r="AR46" s="442">
        <v>0</v>
      </c>
      <c r="AS46" s="442">
        <v>0</v>
      </c>
      <c r="AT46" s="442">
        <v>0</v>
      </c>
      <c r="AU46" s="442">
        <v>0</v>
      </c>
      <c r="AV46" s="442">
        <v>0</v>
      </c>
      <c r="AW46" s="442">
        <v>0</v>
      </c>
      <c r="AX46" s="442">
        <v>0</v>
      </c>
      <c r="AY46" s="442">
        <v>0</v>
      </c>
      <c r="AZ46" s="442">
        <v>0</v>
      </c>
      <c r="BA46" s="442">
        <v>0</v>
      </c>
      <c r="BB46" s="442">
        <v>0</v>
      </c>
      <c r="BC46" s="442">
        <v>0</v>
      </c>
      <c r="BD46" s="442">
        <v>0</v>
      </c>
      <c r="BE46" s="442">
        <v>0</v>
      </c>
      <c r="BF46" s="442">
        <v>0</v>
      </c>
      <c r="BG46" s="442">
        <v>0</v>
      </c>
      <c r="BH46" s="442">
        <v>0</v>
      </c>
      <c r="BI46" s="442">
        <v>0</v>
      </c>
      <c r="BJ46" s="442">
        <v>0</v>
      </c>
      <c r="BK46" s="442">
        <v>0</v>
      </c>
      <c r="BL46" s="442">
        <v>0</v>
      </c>
      <c r="BM46" s="442">
        <v>0</v>
      </c>
      <c r="BN46" s="442">
        <v>0</v>
      </c>
      <c r="BO46" s="442">
        <v>0</v>
      </c>
      <c r="BP46" s="442">
        <v>0</v>
      </c>
      <c r="BQ46" s="442">
        <v>0</v>
      </c>
      <c r="BR46" s="442">
        <v>0</v>
      </c>
      <c r="BS46" s="442">
        <v>0</v>
      </c>
      <c r="BT46" s="442">
        <v>0</v>
      </c>
      <c r="BU46" s="442">
        <v>0</v>
      </c>
      <c r="BV46" s="442">
        <v>0</v>
      </c>
      <c r="BW46" s="442">
        <v>0</v>
      </c>
      <c r="BX46" s="442">
        <v>0</v>
      </c>
      <c r="BY46" s="442">
        <v>0</v>
      </c>
      <c r="BZ46" s="442">
        <v>0</v>
      </c>
      <c r="CA46" s="442">
        <v>0</v>
      </c>
      <c r="CB46" s="442">
        <v>0</v>
      </c>
      <c r="CC46" s="442">
        <v>0</v>
      </c>
      <c r="CD46" s="442">
        <v>0</v>
      </c>
      <c r="CE46" s="442">
        <v>0</v>
      </c>
      <c r="CF46" s="442">
        <v>0</v>
      </c>
      <c r="CG46" s="442">
        <v>0</v>
      </c>
      <c r="CH46" s="442">
        <v>0</v>
      </c>
      <c r="CI46" s="442">
        <v>0</v>
      </c>
      <c r="CJ46" s="442">
        <v>0</v>
      </c>
      <c r="CK46" s="442">
        <v>0</v>
      </c>
      <c r="CL46" s="442">
        <v>0</v>
      </c>
      <c r="CM46" s="442">
        <v>0</v>
      </c>
      <c r="CN46" s="442">
        <v>0</v>
      </c>
      <c r="CO46" s="442">
        <v>0</v>
      </c>
      <c r="CP46" s="442">
        <v>0</v>
      </c>
      <c r="CQ46" s="442">
        <v>0</v>
      </c>
      <c r="CR46" s="442">
        <v>0</v>
      </c>
      <c r="CS46" s="442">
        <v>0</v>
      </c>
      <c r="CT46" s="442">
        <v>0</v>
      </c>
      <c r="CU46" s="442">
        <v>0</v>
      </c>
      <c r="CV46" s="442">
        <v>0</v>
      </c>
      <c r="CW46" s="442">
        <v>0</v>
      </c>
      <c r="CX46" s="442">
        <v>0</v>
      </c>
      <c r="CY46" s="442">
        <v>0</v>
      </c>
      <c r="CZ46" s="442">
        <v>0</v>
      </c>
      <c r="DA46" s="442">
        <v>0</v>
      </c>
      <c r="DB46" s="442">
        <v>0</v>
      </c>
      <c r="DC46" s="442">
        <v>0</v>
      </c>
      <c r="DD46" s="442">
        <v>0</v>
      </c>
      <c r="DE46" s="442">
        <v>0</v>
      </c>
      <c r="DF46" s="442">
        <v>0</v>
      </c>
      <c r="DG46" s="442">
        <v>0</v>
      </c>
      <c r="DH46" s="442">
        <v>0</v>
      </c>
      <c r="DI46" s="442">
        <v>0</v>
      </c>
      <c r="DJ46" s="442">
        <v>0</v>
      </c>
      <c r="DK46" s="442">
        <v>0</v>
      </c>
      <c r="DL46" s="442">
        <v>0</v>
      </c>
      <c r="DM46" s="442">
        <v>0</v>
      </c>
      <c r="DN46" s="442">
        <v>0</v>
      </c>
      <c r="DO46" s="442">
        <v>0</v>
      </c>
      <c r="DP46" s="442">
        <v>0</v>
      </c>
      <c r="DQ46" s="442">
        <v>0</v>
      </c>
      <c r="DR46" s="442">
        <v>0</v>
      </c>
      <c r="DS46" s="442">
        <v>0</v>
      </c>
      <c r="DT46" s="442">
        <v>0</v>
      </c>
      <c r="DU46" s="442">
        <v>0</v>
      </c>
      <c r="DV46" s="442">
        <v>0</v>
      </c>
      <c r="DW46" s="442">
        <v>0</v>
      </c>
      <c r="DX46" s="442">
        <v>0</v>
      </c>
      <c r="DY46" s="442">
        <v>0</v>
      </c>
      <c r="DZ46" s="437">
        <f t="shared" si="49"/>
        <v>0</v>
      </c>
      <c r="EA46" s="437">
        <f t="shared" si="50"/>
        <v>0</v>
      </c>
      <c r="EB46" s="437">
        <f t="shared" si="51"/>
        <v>0</v>
      </c>
      <c r="EC46" s="437">
        <f t="shared" si="52"/>
        <v>0</v>
      </c>
      <c r="ED46" s="437">
        <f t="shared" si="53"/>
        <v>0</v>
      </c>
      <c r="EE46" s="437">
        <f t="shared" si="54"/>
        <v>0</v>
      </c>
      <c r="EF46" s="437">
        <f t="shared" si="55"/>
        <v>0</v>
      </c>
      <c r="EG46" s="442">
        <v>0</v>
      </c>
      <c r="EH46" s="442">
        <v>0</v>
      </c>
      <c r="EI46" s="442">
        <v>0</v>
      </c>
      <c r="EJ46" s="442">
        <v>0</v>
      </c>
      <c r="EK46" s="442">
        <v>0</v>
      </c>
      <c r="EL46" s="442">
        <v>0</v>
      </c>
      <c r="EM46" s="442">
        <v>0</v>
      </c>
      <c r="EN46" s="557" t="s">
        <v>98</v>
      </c>
    </row>
    <row r="47" spans="1:144" ht="38.25" x14ac:dyDescent="0.25">
      <c r="A47" s="283" t="s">
        <v>143</v>
      </c>
      <c r="B47" s="162" t="s">
        <v>144</v>
      </c>
      <c r="C47" s="163" t="s">
        <v>98</v>
      </c>
      <c r="D47" s="288">
        <f t="shared" ref="D47:AI47" si="56">D48+D52+D73+D83</f>
        <v>0</v>
      </c>
      <c r="E47" s="288">
        <f t="shared" si="56"/>
        <v>0</v>
      </c>
      <c r="F47" s="288">
        <f t="shared" si="56"/>
        <v>24.264999999999997</v>
      </c>
      <c r="G47" s="288">
        <f t="shared" si="56"/>
        <v>0</v>
      </c>
      <c r="H47" s="288">
        <f t="shared" si="56"/>
        <v>1.6</v>
      </c>
      <c r="I47" s="288">
        <f t="shared" si="56"/>
        <v>0</v>
      </c>
      <c r="J47" s="288">
        <f t="shared" si="56"/>
        <v>0</v>
      </c>
      <c r="K47" s="288">
        <f t="shared" si="56"/>
        <v>0</v>
      </c>
      <c r="L47" s="288">
        <f t="shared" si="56"/>
        <v>0</v>
      </c>
      <c r="M47" s="288">
        <f t="shared" si="56"/>
        <v>0</v>
      </c>
      <c r="N47" s="288">
        <f t="shared" si="56"/>
        <v>0</v>
      </c>
      <c r="O47" s="288">
        <f t="shared" si="56"/>
        <v>0</v>
      </c>
      <c r="P47" s="288">
        <f t="shared" si="56"/>
        <v>0</v>
      </c>
      <c r="Q47" s="288">
        <f t="shared" si="56"/>
        <v>0</v>
      </c>
      <c r="R47" s="288">
        <f t="shared" si="56"/>
        <v>0</v>
      </c>
      <c r="S47" s="288">
        <f t="shared" si="56"/>
        <v>0</v>
      </c>
      <c r="T47" s="288">
        <f t="shared" si="56"/>
        <v>0</v>
      </c>
      <c r="U47" s="288">
        <f t="shared" si="56"/>
        <v>0</v>
      </c>
      <c r="V47" s="288">
        <f t="shared" si="56"/>
        <v>0</v>
      </c>
      <c r="W47" s="288">
        <f t="shared" si="56"/>
        <v>0</v>
      </c>
      <c r="X47" s="288">
        <f t="shared" si="56"/>
        <v>0</v>
      </c>
      <c r="Y47" s="288">
        <f t="shared" si="56"/>
        <v>0</v>
      </c>
      <c r="Z47" s="288">
        <f t="shared" si="56"/>
        <v>0</v>
      </c>
      <c r="AA47" s="288">
        <f t="shared" si="56"/>
        <v>0</v>
      </c>
      <c r="AB47" s="288">
        <f t="shared" si="56"/>
        <v>0</v>
      </c>
      <c r="AC47" s="288">
        <f t="shared" si="56"/>
        <v>0</v>
      </c>
      <c r="AD47" s="288">
        <f t="shared" si="56"/>
        <v>0</v>
      </c>
      <c r="AE47" s="288">
        <f t="shared" si="56"/>
        <v>0</v>
      </c>
      <c r="AF47" s="288">
        <f t="shared" si="56"/>
        <v>0</v>
      </c>
      <c r="AG47" s="288">
        <f t="shared" si="56"/>
        <v>0</v>
      </c>
      <c r="AH47" s="288">
        <f t="shared" si="56"/>
        <v>6.4150000000000009</v>
      </c>
      <c r="AI47" s="288">
        <f t="shared" si="56"/>
        <v>0</v>
      </c>
      <c r="AJ47" s="288">
        <f t="shared" ref="AJ47:BO47" si="57">AJ48+AJ52+AJ73+AJ83</f>
        <v>0</v>
      </c>
      <c r="AK47" s="288">
        <f t="shared" si="57"/>
        <v>0</v>
      </c>
      <c r="AL47" s="288">
        <f t="shared" si="57"/>
        <v>0</v>
      </c>
      <c r="AM47" s="288">
        <f t="shared" si="57"/>
        <v>0</v>
      </c>
      <c r="AN47" s="288">
        <f t="shared" si="57"/>
        <v>0</v>
      </c>
      <c r="AO47" s="288">
        <f t="shared" si="57"/>
        <v>0</v>
      </c>
      <c r="AP47" s="288">
        <f t="shared" si="57"/>
        <v>0</v>
      </c>
      <c r="AQ47" s="288">
        <f t="shared" si="57"/>
        <v>0</v>
      </c>
      <c r="AR47" s="288">
        <f t="shared" si="57"/>
        <v>0</v>
      </c>
      <c r="AS47" s="288">
        <f t="shared" si="57"/>
        <v>0</v>
      </c>
      <c r="AT47" s="288">
        <f t="shared" si="57"/>
        <v>0</v>
      </c>
      <c r="AU47" s="288">
        <f t="shared" si="57"/>
        <v>0</v>
      </c>
      <c r="AV47" s="288">
        <f t="shared" si="57"/>
        <v>3.7</v>
      </c>
      <c r="AW47" s="288">
        <f t="shared" si="57"/>
        <v>0</v>
      </c>
      <c r="AX47" s="288">
        <f t="shared" si="57"/>
        <v>0</v>
      </c>
      <c r="AY47" s="288">
        <f t="shared" si="57"/>
        <v>0</v>
      </c>
      <c r="AZ47" s="288">
        <f t="shared" si="57"/>
        <v>0</v>
      </c>
      <c r="BA47" s="288">
        <f t="shared" si="57"/>
        <v>0</v>
      </c>
      <c r="BB47" s="288">
        <f t="shared" si="57"/>
        <v>0</v>
      </c>
      <c r="BC47" s="288">
        <f t="shared" si="57"/>
        <v>0</v>
      </c>
      <c r="BD47" s="288">
        <f t="shared" si="57"/>
        <v>0</v>
      </c>
      <c r="BE47" s="288">
        <f t="shared" si="57"/>
        <v>0</v>
      </c>
      <c r="BF47" s="288">
        <f t="shared" si="57"/>
        <v>0</v>
      </c>
      <c r="BG47" s="288">
        <f t="shared" si="57"/>
        <v>0</v>
      </c>
      <c r="BH47" s="288">
        <f t="shared" si="57"/>
        <v>0</v>
      </c>
      <c r="BI47" s="288">
        <f t="shared" si="57"/>
        <v>0</v>
      </c>
      <c r="BJ47" s="288">
        <f t="shared" si="57"/>
        <v>9.3500000000000014</v>
      </c>
      <c r="BK47" s="288">
        <f t="shared" si="57"/>
        <v>0</v>
      </c>
      <c r="BL47" s="288">
        <f t="shared" si="57"/>
        <v>0</v>
      </c>
      <c r="BM47" s="288">
        <f t="shared" si="57"/>
        <v>0</v>
      </c>
      <c r="BN47" s="288">
        <f t="shared" si="57"/>
        <v>0</v>
      </c>
      <c r="BO47" s="288">
        <f t="shared" si="57"/>
        <v>0</v>
      </c>
      <c r="BP47" s="288">
        <f t="shared" ref="BP47:CU47" si="58">BP48+BP52+BP73+BP83</f>
        <v>0</v>
      </c>
      <c r="BQ47" s="288">
        <f t="shared" si="58"/>
        <v>0</v>
      </c>
      <c r="BR47" s="288">
        <f t="shared" si="58"/>
        <v>0</v>
      </c>
      <c r="BS47" s="288">
        <f t="shared" si="58"/>
        <v>0</v>
      </c>
      <c r="BT47" s="288">
        <f t="shared" si="58"/>
        <v>0</v>
      </c>
      <c r="BU47" s="288">
        <f t="shared" si="58"/>
        <v>0</v>
      </c>
      <c r="BV47" s="288">
        <f t="shared" si="58"/>
        <v>0</v>
      </c>
      <c r="BW47" s="288">
        <f t="shared" si="58"/>
        <v>0</v>
      </c>
      <c r="BX47" s="288">
        <f t="shared" si="58"/>
        <v>5.6</v>
      </c>
      <c r="BY47" s="288">
        <f t="shared" si="58"/>
        <v>0</v>
      </c>
      <c r="BZ47" s="288">
        <f t="shared" si="58"/>
        <v>0.8</v>
      </c>
      <c r="CA47" s="288">
        <f t="shared" si="58"/>
        <v>0</v>
      </c>
      <c r="CB47" s="288">
        <f t="shared" si="58"/>
        <v>0</v>
      </c>
      <c r="CC47" s="288">
        <f t="shared" si="58"/>
        <v>0</v>
      </c>
      <c r="CD47" s="288">
        <f t="shared" si="58"/>
        <v>0</v>
      </c>
      <c r="CE47" s="288">
        <f t="shared" si="58"/>
        <v>0</v>
      </c>
      <c r="CF47" s="288">
        <f t="shared" si="58"/>
        <v>0</v>
      </c>
      <c r="CG47" s="288">
        <f t="shared" si="58"/>
        <v>0</v>
      </c>
      <c r="CH47" s="288">
        <f t="shared" si="58"/>
        <v>0</v>
      </c>
      <c r="CI47" s="288">
        <f t="shared" si="58"/>
        <v>0</v>
      </c>
      <c r="CJ47" s="288">
        <f t="shared" si="58"/>
        <v>0</v>
      </c>
      <c r="CK47" s="288">
        <f t="shared" si="58"/>
        <v>0</v>
      </c>
      <c r="CL47" s="288">
        <f t="shared" si="58"/>
        <v>0</v>
      </c>
      <c r="CM47" s="288">
        <f t="shared" si="58"/>
        <v>0</v>
      </c>
      <c r="CN47" s="288">
        <f t="shared" si="58"/>
        <v>0</v>
      </c>
      <c r="CO47" s="288">
        <f t="shared" si="58"/>
        <v>0</v>
      </c>
      <c r="CP47" s="288">
        <f t="shared" si="58"/>
        <v>0</v>
      </c>
      <c r="CQ47" s="288">
        <f t="shared" si="58"/>
        <v>0</v>
      </c>
      <c r="CR47" s="288">
        <f t="shared" si="58"/>
        <v>0</v>
      </c>
      <c r="CS47" s="288">
        <f t="shared" si="58"/>
        <v>0</v>
      </c>
      <c r="CT47" s="288">
        <f t="shared" si="58"/>
        <v>0</v>
      </c>
      <c r="CU47" s="288">
        <f t="shared" si="58"/>
        <v>0</v>
      </c>
      <c r="CV47" s="288">
        <f t="shared" ref="CV47:EA47" si="59">CV48+CV52+CV73+CV83</f>
        <v>0</v>
      </c>
      <c r="CW47" s="288">
        <f t="shared" si="59"/>
        <v>0</v>
      </c>
      <c r="CX47" s="288">
        <f t="shared" si="59"/>
        <v>0</v>
      </c>
      <c r="CY47" s="288">
        <f t="shared" si="59"/>
        <v>0</v>
      </c>
      <c r="CZ47" s="288">
        <f t="shared" si="59"/>
        <v>0</v>
      </c>
      <c r="DA47" s="288">
        <f t="shared" si="59"/>
        <v>0</v>
      </c>
      <c r="DB47" s="288">
        <f t="shared" si="59"/>
        <v>0</v>
      </c>
      <c r="DC47" s="288">
        <f t="shared" si="59"/>
        <v>0</v>
      </c>
      <c r="DD47" s="288">
        <f t="shared" si="59"/>
        <v>0</v>
      </c>
      <c r="DE47" s="288">
        <f t="shared" si="59"/>
        <v>0</v>
      </c>
      <c r="DF47" s="288">
        <f t="shared" si="59"/>
        <v>0</v>
      </c>
      <c r="DG47" s="288">
        <f t="shared" si="59"/>
        <v>0</v>
      </c>
      <c r="DH47" s="288">
        <f t="shared" si="59"/>
        <v>0</v>
      </c>
      <c r="DI47" s="288">
        <f t="shared" si="59"/>
        <v>0</v>
      </c>
      <c r="DJ47" s="288">
        <f t="shared" si="59"/>
        <v>0</v>
      </c>
      <c r="DK47" s="288">
        <f t="shared" si="59"/>
        <v>0</v>
      </c>
      <c r="DL47" s="288">
        <f t="shared" si="59"/>
        <v>0</v>
      </c>
      <c r="DM47" s="288">
        <f t="shared" si="59"/>
        <v>0</v>
      </c>
      <c r="DN47" s="288">
        <f t="shared" si="59"/>
        <v>0</v>
      </c>
      <c r="DO47" s="288">
        <f t="shared" si="59"/>
        <v>0</v>
      </c>
      <c r="DP47" s="288">
        <f t="shared" si="59"/>
        <v>0</v>
      </c>
      <c r="DQ47" s="288">
        <f t="shared" si="59"/>
        <v>0</v>
      </c>
      <c r="DR47" s="288">
        <f t="shared" si="59"/>
        <v>0</v>
      </c>
      <c r="DS47" s="288">
        <f t="shared" si="59"/>
        <v>0</v>
      </c>
      <c r="DT47" s="288">
        <f t="shared" si="59"/>
        <v>0</v>
      </c>
      <c r="DU47" s="288">
        <f t="shared" si="59"/>
        <v>0</v>
      </c>
      <c r="DV47" s="288">
        <f t="shared" si="59"/>
        <v>0</v>
      </c>
      <c r="DW47" s="288">
        <f t="shared" si="59"/>
        <v>0</v>
      </c>
      <c r="DX47" s="288">
        <f t="shared" si="59"/>
        <v>0</v>
      </c>
      <c r="DY47" s="288">
        <f t="shared" si="59"/>
        <v>0</v>
      </c>
      <c r="DZ47" s="288">
        <f t="shared" si="59"/>
        <v>0</v>
      </c>
      <c r="EA47" s="288">
        <f t="shared" si="59"/>
        <v>0</v>
      </c>
      <c r="EB47" s="288">
        <f t="shared" ref="EB47:FG47" si="60">EB48+EB52+EB73+EB83</f>
        <v>25.064999999999998</v>
      </c>
      <c r="EC47" s="288">
        <f t="shared" si="60"/>
        <v>0</v>
      </c>
      <c r="ED47" s="288">
        <f t="shared" si="60"/>
        <v>0.8</v>
      </c>
      <c r="EE47" s="288">
        <f t="shared" si="60"/>
        <v>0</v>
      </c>
      <c r="EF47" s="288">
        <f t="shared" si="60"/>
        <v>0</v>
      </c>
      <c r="EG47" s="288">
        <f t="shared" si="60"/>
        <v>0</v>
      </c>
      <c r="EH47" s="288">
        <f t="shared" si="60"/>
        <v>0</v>
      </c>
      <c r="EI47" s="288">
        <f t="shared" si="60"/>
        <v>0</v>
      </c>
      <c r="EJ47" s="288">
        <f t="shared" si="60"/>
        <v>0</v>
      </c>
      <c r="EK47" s="288">
        <f t="shared" si="60"/>
        <v>0</v>
      </c>
      <c r="EL47" s="288">
        <f t="shared" si="60"/>
        <v>0</v>
      </c>
      <c r="EM47" s="288">
        <f t="shared" si="60"/>
        <v>0</v>
      </c>
      <c r="EN47" s="557" t="s">
        <v>98</v>
      </c>
    </row>
    <row r="48" spans="1:144" ht="63.75" x14ac:dyDescent="0.25">
      <c r="A48" s="226" t="s">
        <v>145</v>
      </c>
      <c r="B48" s="156" t="s">
        <v>146</v>
      </c>
      <c r="C48" s="119" t="s">
        <v>98</v>
      </c>
      <c r="D48" s="280">
        <f t="shared" ref="D48:M49" si="61">D49</f>
        <v>0</v>
      </c>
      <c r="E48" s="280">
        <f t="shared" si="61"/>
        <v>0</v>
      </c>
      <c r="F48" s="280">
        <f t="shared" si="61"/>
        <v>0</v>
      </c>
      <c r="G48" s="280">
        <f t="shared" si="61"/>
        <v>0</v>
      </c>
      <c r="H48" s="280">
        <f t="shared" si="61"/>
        <v>0</v>
      </c>
      <c r="I48" s="280">
        <f t="shared" si="61"/>
        <v>0</v>
      </c>
      <c r="J48" s="280">
        <f t="shared" si="61"/>
        <v>0</v>
      </c>
      <c r="K48" s="280">
        <f t="shared" si="61"/>
        <v>0</v>
      </c>
      <c r="L48" s="280">
        <f t="shared" si="61"/>
        <v>0</v>
      </c>
      <c r="M48" s="280">
        <f t="shared" si="61"/>
        <v>0</v>
      </c>
      <c r="N48" s="280">
        <f t="shared" ref="N48:W49" si="62">N49</f>
        <v>0</v>
      </c>
      <c r="O48" s="280">
        <f t="shared" si="62"/>
        <v>0</v>
      </c>
      <c r="P48" s="280">
        <f t="shared" si="62"/>
        <v>0</v>
      </c>
      <c r="Q48" s="280">
        <f t="shared" si="62"/>
        <v>0</v>
      </c>
      <c r="R48" s="280">
        <f t="shared" si="62"/>
        <v>0</v>
      </c>
      <c r="S48" s="280">
        <f t="shared" si="62"/>
        <v>0</v>
      </c>
      <c r="T48" s="280">
        <f t="shared" si="62"/>
        <v>0</v>
      </c>
      <c r="U48" s="280">
        <f t="shared" si="62"/>
        <v>0</v>
      </c>
      <c r="V48" s="280">
        <f t="shared" si="62"/>
        <v>0</v>
      </c>
      <c r="W48" s="280">
        <f t="shared" si="62"/>
        <v>0</v>
      </c>
      <c r="X48" s="280">
        <f t="shared" ref="X48:AG49" si="63">X49</f>
        <v>0</v>
      </c>
      <c r="Y48" s="280">
        <f t="shared" si="63"/>
        <v>0</v>
      </c>
      <c r="Z48" s="280">
        <f t="shared" si="63"/>
        <v>0</v>
      </c>
      <c r="AA48" s="280">
        <f t="shared" si="63"/>
        <v>0</v>
      </c>
      <c r="AB48" s="280">
        <f t="shared" si="63"/>
        <v>0</v>
      </c>
      <c r="AC48" s="280">
        <f t="shared" si="63"/>
        <v>0</v>
      </c>
      <c r="AD48" s="280">
        <f t="shared" si="63"/>
        <v>0</v>
      </c>
      <c r="AE48" s="280">
        <f t="shared" si="63"/>
        <v>0</v>
      </c>
      <c r="AF48" s="280">
        <f t="shared" si="63"/>
        <v>0</v>
      </c>
      <c r="AG48" s="280">
        <f t="shared" si="63"/>
        <v>0</v>
      </c>
      <c r="AH48" s="280">
        <f t="shared" ref="AH48:AQ49" si="64">AH49</f>
        <v>0</v>
      </c>
      <c r="AI48" s="280">
        <f t="shared" si="64"/>
        <v>0</v>
      </c>
      <c r="AJ48" s="280">
        <f t="shared" si="64"/>
        <v>0</v>
      </c>
      <c r="AK48" s="280">
        <f t="shared" si="64"/>
        <v>0</v>
      </c>
      <c r="AL48" s="280">
        <f t="shared" si="64"/>
        <v>0</v>
      </c>
      <c r="AM48" s="280">
        <f t="shared" si="64"/>
        <v>0</v>
      </c>
      <c r="AN48" s="280">
        <f t="shared" si="64"/>
        <v>0</v>
      </c>
      <c r="AO48" s="280">
        <f t="shared" si="64"/>
        <v>0</v>
      </c>
      <c r="AP48" s="280">
        <f t="shared" si="64"/>
        <v>0</v>
      </c>
      <c r="AQ48" s="280">
        <f t="shared" si="64"/>
        <v>0</v>
      </c>
      <c r="AR48" s="280">
        <f t="shared" ref="AR48:BA49" si="65">AR49</f>
        <v>0</v>
      </c>
      <c r="AS48" s="280">
        <f t="shared" si="65"/>
        <v>0</v>
      </c>
      <c r="AT48" s="280">
        <f t="shared" si="65"/>
        <v>0</v>
      </c>
      <c r="AU48" s="280">
        <f t="shared" si="65"/>
        <v>0</v>
      </c>
      <c r="AV48" s="280">
        <f t="shared" si="65"/>
        <v>0</v>
      </c>
      <c r="AW48" s="280">
        <f t="shared" si="65"/>
        <v>0</v>
      </c>
      <c r="AX48" s="280">
        <f t="shared" si="65"/>
        <v>0</v>
      </c>
      <c r="AY48" s="280">
        <f t="shared" si="65"/>
        <v>0</v>
      </c>
      <c r="AZ48" s="280">
        <f t="shared" si="65"/>
        <v>0</v>
      </c>
      <c r="BA48" s="280">
        <f t="shared" si="65"/>
        <v>0</v>
      </c>
      <c r="BB48" s="280">
        <f t="shared" ref="BB48:BK49" si="66">BB49</f>
        <v>0</v>
      </c>
      <c r="BC48" s="280">
        <f t="shared" si="66"/>
        <v>0</v>
      </c>
      <c r="BD48" s="280">
        <f t="shared" si="66"/>
        <v>0</v>
      </c>
      <c r="BE48" s="280">
        <f t="shared" si="66"/>
        <v>0</v>
      </c>
      <c r="BF48" s="280">
        <f t="shared" si="66"/>
        <v>0</v>
      </c>
      <c r="BG48" s="280">
        <f t="shared" si="66"/>
        <v>0</v>
      </c>
      <c r="BH48" s="280">
        <f t="shared" si="66"/>
        <v>0</v>
      </c>
      <c r="BI48" s="280">
        <f t="shared" si="66"/>
        <v>0</v>
      </c>
      <c r="BJ48" s="280">
        <f t="shared" si="66"/>
        <v>0</v>
      </c>
      <c r="BK48" s="280">
        <f t="shared" si="66"/>
        <v>0</v>
      </c>
      <c r="BL48" s="280">
        <f t="shared" ref="BL48:BU49" si="67">BL49</f>
        <v>0</v>
      </c>
      <c r="BM48" s="280">
        <f t="shared" si="67"/>
        <v>0</v>
      </c>
      <c r="BN48" s="280">
        <f t="shared" si="67"/>
        <v>0</v>
      </c>
      <c r="BO48" s="280">
        <f t="shared" si="67"/>
        <v>0</v>
      </c>
      <c r="BP48" s="280">
        <f t="shared" si="67"/>
        <v>0</v>
      </c>
      <c r="BQ48" s="280">
        <f t="shared" si="67"/>
        <v>0</v>
      </c>
      <c r="BR48" s="280">
        <f t="shared" si="67"/>
        <v>0</v>
      </c>
      <c r="BS48" s="280">
        <f t="shared" si="67"/>
        <v>0</v>
      </c>
      <c r="BT48" s="280">
        <f t="shared" si="67"/>
        <v>0</v>
      </c>
      <c r="BU48" s="280">
        <f t="shared" si="67"/>
        <v>0</v>
      </c>
      <c r="BV48" s="280">
        <f t="shared" ref="BV48:CE49" si="68">BV49</f>
        <v>0</v>
      </c>
      <c r="BW48" s="280">
        <f t="shared" si="68"/>
        <v>0</v>
      </c>
      <c r="BX48" s="280">
        <f t="shared" si="68"/>
        <v>0</v>
      </c>
      <c r="BY48" s="280">
        <f t="shared" si="68"/>
        <v>0</v>
      </c>
      <c r="BZ48" s="280">
        <f t="shared" si="68"/>
        <v>0</v>
      </c>
      <c r="CA48" s="280">
        <f t="shared" si="68"/>
        <v>0</v>
      </c>
      <c r="CB48" s="280">
        <f t="shared" si="68"/>
        <v>0</v>
      </c>
      <c r="CC48" s="280">
        <f t="shared" si="68"/>
        <v>0</v>
      </c>
      <c r="CD48" s="280">
        <f t="shared" si="68"/>
        <v>0</v>
      </c>
      <c r="CE48" s="280">
        <f t="shared" si="68"/>
        <v>0</v>
      </c>
      <c r="CF48" s="280">
        <f t="shared" ref="CF48:CO49" si="69">CF49</f>
        <v>0</v>
      </c>
      <c r="CG48" s="280">
        <f t="shared" si="69"/>
        <v>0</v>
      </c>
      <c r="CH48" s="280">
        <f t="shared" si="69"/>
        <v>0</v>
      </c>
      <c r="CI48" s="280">
        <f t="shared" si="69"/>
        <v>0</v>
      </c>
      <c r="CJ48" s="280">
        <f t="shared" si="69"/>
        <v>0</v>
      </c>
      <c r="CK48" s="280">
        <f t="shared" si="69"/>
        <v>0</v>
      </c>
      <c r="CL48" s="280">
        <f t="shared" si="69"/>
        <v>0</v>
      </c>
      <c r="CM48" s="280">
        <f t="shared" si="69"/>
        <v>0</v>
      </c>
      <c r="CN48" s="280">
        <f t="shared" si="69"/>
        <v>0</v>
      </c>
      <c r="CO48" s="280">
        <f t="shared" si="69"/>
        <v>0</v>
      </c>
      <c r="CP48" s="280">
        <f t="shared" ref="CP48:CY49" si="70">CP49</f>
        <v>0</v>
      </c>
      <c r="CQ48" s="280">
        <f t="shared" si="70"/>
        <v>0</v>
      </c>
      <c r="CR48" s="280">
        <f t="shared" si="70"/>
        <v>0</v>
      </c>
      <c r="CS48" s="280">
        <f t="shared" si="70"/>
        <v>0</v>
      </c>
      <c r="CT48" s="280">
        <f t="shared" si="70"/>
        <v>0</v>
      </c>
      <c r="CU48" s="280">
        <f t="shared" si="70"/>
        <v>0</v>
      </c>
      <c r="CV48" s="280">
        <f t="shared" si="70"/>
        <v>0</v>
      </c>
      <c r="CW48" s="280">
        <f t="shared" si="70"/>
        <v>0</v>
      </c>
      <c r="CX48" s="280">
        <f t="shared" si="70"/>
        <v>0</v>
      </c>
      <c r="CY48" s="280">
        <f t="shared" si="70"/>
        <v>0</v>
      </c>
      <c r="CZ48" s="280">
        <f t="shared" ref="CZ48:DI49" si="71">CZ49</f>
        <v>0</v>
      </c>
      <c r="DA48" s="280">
        <f t="shared" si="71"/>
        <v>0</v>
      </c>
      <c r="DB48" s="280">
        <f t="shared" si="71"/>
        <v>0</v>
      </c>
      <c r="DC48" s="280">
        <f t="shared" si="71"/>
        <v>0</v>
      </c>
      <c r="DD48" s="280">
        <f t="shared" si="71"/>
        <v>0</v>
      </c>
      <c r="DE48" s="280">
        <f t="shared" si="71"/>
        <v>0</v>
      </c>
      <c r="DF48" s="280">
        <f t="shared" si="71"/>
        <v>0</v>
      </c>
      <c r="DG48" s="280">
        <f t="shared" si="71"/>
        <v>0</v>
      </c>
      <c r="DH48" s="280">
        <f t="shared" si="71"/>
        <v>0</v>
      </c>
      <c r="DI48" s="280">
        <f t="shared" si="71"/>
        <v>0</v>
      </c>
      <c r="DJ48" s="280">
        <f t="shared" ref="DJ48:DS49" si="72">DJ49</f>
        <v>0</v>
      </c>
      <c r="DK48" s="280">
        <f t="shared" si="72"/>
        <v>0</v>
      </c>
      <c r="DL48" s="280">
        <f t="shared" si="72"/>
        <v>0</v>
      </c>
      <c r="DM48" s="280">
        <f t="shared" si="72"/>
        <v>0</v>
      </c>
      <c r="DN48" s="280">
        <f t="shared" si="72"/>
        <v>0</v>
      </c>
      <c r="DO48" s="280">
        <f t="shared" si="72"/>
        <v>0</v>
      </c>
      <c r="DP48" s="280">
        <f t="shared" si="72"/>
        <v>0</v>
      </c>
      <c r="DQ48" s="280">
        <f t="shared" si="72"/>
        <v>0</v>
      </c>
      <c r="DR48" s="280">
        <f t="shared" si="72"/>
        <v>0</v>
      </c>
      <c r="DS48" s="280">
        <f t="shared" si="72"/>
        <v>0</v>
      </c>
      <c r="DT48" s="280">
        <f t="shared" ref="DT48:EC49" si="73">DT49</f>
        <v>0</v>
      </c>
      <c r="DU48" s="280">
        <f t="shared" si="73"/>
        <v>0</v>
      </c>
      <c r="DV48" s="280">
        <f t="shared" si="73"/>
        <v>0</v>
      </c>
      <c r="DW48" s="280">
        <f t="shared" si="73"/>
        <v>0</v>
      </c>
      <c r="DX48" s="280">
        <f t="shared" si="73"/>
        <v>0</v>
      </c>
      <c r="DY48" s="280">
        <f t="shared" si="73"/>
        <v>0</v>
      </c>
      <c r="DZ48" s="280">
        <f t="shared" si="73"/>
        <v>0</v>
      </c>
      <c r="EA48" s="280">
        <f t="shared" si="73"/>
        <v>0</v>
      </c>
      <c r="EB48" s="280">
        <f t="shared" si="73"/>
        <v>0</v>
      </c>
      <c r="EC48" s="280">
        <f t="shared" si="73"/>
        <v>0</v>
      </c>
      <c r="ED48" s="280">
        <f t="shared" ref="ED48:EM49" si="74">ED49</f>
        <v>0</v>
      </c>
      <c r="EE48" s="280">
        <f t="shared" si="74"/>
        <v>0</v>
      </c>
      <c r="EF48" s="280">
        <f t="shared" si="74"/>
        <v>0</v>
      </c>
      <c r="EG48" s="280">
        <f t="shared" si="74"/>
        <v>0</v>
      </c>
      <c r="EH48" s="280">
        <f t="shared" si="74"/>
        <v>0</v>
      </c>
      <c r="EI48" s="280">
        <f t="shared" si="74"/>
        <v>0</v>
      </c>
      <c r="EJ48" s="280">
        <f t="shared" si="74"/>
        <v>0</v>
      </c>
      <c r="EK48" s="280">
        <f t="shared" si="74"/>
        <v>0</v>
      </c>
      <c r="EL48" s="280">
        <f t="shared" si="74"/>
        <v>0</v>
      </c>
      <c r="EM48" s="280">
        <f t="shared" si="74"/>
        <v>0</v>
      </c>
      <c r="EN48" s="557" t="s">
        <v>98</v>
      </c>
    </row>
    <row r="49" spans="1:144" ht="38.25" x14ac:dyDescent="0.25">
      <c r="A49" s="226" t="s">
        <v>147</v>
      </c>
      <c r="B49" s="156" t="s">
        <v>148</v>
      </c>
      <c r="C49" s="263" t="s">
        <v>98</v>
      </c>
      <c r="D49" s="269">
        <f t="shared" si="61"/>
        <v>0</v>
      </c>
      <c r="E49" s="269">
        <f t="shared" si="61"/>
        <v>0</v>
      </c>
      <c r="F49" s="269">
        <f t="shared" si="61"/>
        <v>0</v>
      </c>
      <c r="G49" s="269">
        <f t="shared" si="61"/>
        <v>0</v>
      </c>
      <c r="H49" s="269">
        <f t="shared" si="61"/>
        <v>0</v>
      </c>
      <c r="I49" s="269">
        <f t="shared" si="61"/>
        <v>0</v>
      </c>
      <c r="J49" s="269">
        <f t="shared" si="61"/>
        <v>0</v>
      </c>
      <c r="K49" s="269">
        <f t="shared" si="61"/>
        <v>0</v>
      </c>
      <c r="L49" s="269">
        <f t="shared" si="61"/>
        <v>0</v>
      </c>
      <c r="M49" s="269">
        <f t="shared" si="61"/>
        <v>0</v>
      </c>
      <c r="N49" s="269">
        <f t="shared" si="62"/>
        <v>0</v>
      </c>
      <c r="O49" s="269">
        <f t="shared" si="62"/>
        <v>0</v>
      </c>
      <c r="P49" s="269">
        <f t="shared" si="62"/>
        <v>0</v>
      </c>
      <c r="Q49" s="269">
        <f t="shared" si="62"/>
        <v>0</v>
      </c>
      <c r="R49" s="269">
        <f t="shared" si="62"/>
        <v>0</v>
      </c>
      <c r="S49" s="269">
        <f t="shared" si="62"/>
        <v>0</v>
      </c>
      <c r="T49" s="269">
        <f t="shared" si="62"/>
        <v>0</v>
      </c>
      <c r="U49" s="269">
        <f t="shared" si="62"/>
        <v>0</v>
      </c>
      <c r="V49" s="269">
        <f t="shared" si="62"/>
        <v>0</v>
      </c>
      <c r="W49" s="269">
        <f t="shared" si="62"/>
        <v>0</v>
      </c>
      <c r="X49" s="269">
        <f t="shared" si="63"/>
        <v>0</v>
      </c>
      <c r="Y49" s="269">
        <f t="shared" si="63"/>
        <v>0</v>
      </c>
      <c r="Z49" s="269">
        <f t="shared" si="63"/>
        <v>0</v>
      </c>
      <c r="AA49" s="269">
        <f t="shared" si="63"/>
        <v>0</v>
      </c>
      <c r="AB49" s="269">
        <f t="shared" si="63"/>
        <v>0</v>
      </c>
      <c r="AC49" s="269">
        <f t="shared" si="63"/>
        <v>0</v>
      </c>
      <c r="AD49" s="269">
        <f t="shared" si="63"/>
        <v>0</v>
      </c>
      <c r="AE49" s="269">
        <f t="shared" si="63"/>
        <v>0</v>
      </c>
      <c r="AF49" s="269">
        <f t="shared" si="63"/>
        <v>0</v>
      </c>
      <c r="AG49" s="269">
        <f t="shared" si="63"/>
        <v>0</v>
      </c>
      <c r="AH49" s="269">
        <f t="shared" si="64"/>
        <v>0</v>
      </c>
      <c r="AI49" s="269">
        <f t="shared" si="64"/>
        <v>0</v>
      </c>
      <c r="AJ49" s="269">
        <f t="shared" si="64"/>
        <v>0</v>
      </c>
      <c r="AK49" s="269">
        <f t="shared" si="64"/>
        <v>0</v>
      </c>
      <c r="AL49" s="269">
        <f t="shared" si="64"/>
        <v>0</v>
      </c>
      <c r="AM49" s="269">
        <f t="shared" si="64"/>
        <v>0</v>
      </c>
      <c r="AN49" s="269">
        <f t="shared" si="64"/>
        <v>0</v>
      </c>
      <c r="AO49" s="269">
        <f t="shared" si="64"/>
        <v>0</v>
      </c>
      <c r="AP49" s="269">
        <f t="shared" si="64"/>
        <v>0</v>
      </c>
      <c r="AQ49" s="269">
        <f t="shared" si="64"/>
        <v>0</v>
      </c>
      <c r="AR49" s="269">
        <f t="shared" si="65"/>
        <v>0</v>
      </c>
      <c r="AS49" s="269">
        <f t="shared" si="65"/>
        <v>0</v>
      </c>
      <c r="AT49" s="269">
        <f t="shared" si="65"/>
        <v>0</v>
      </c>
      <c r="AU49" s="269">
        <f t="shared" si="65"/>
        <v>0</v>
      </c>
      <c r="AV49" s="269">
        <f t="shared" si="65"/>
        <v>0</v>
      </c>
      <c r="AW49" s="269">
        <f t="shared" si="65"/>
        <v>0</v>
      </c>
      <c r="AX49" s="269">
        <f t="shared" si="65"/>
        <v>0</v>
      </c>
      <c r="AY49" s="269">
        <f t="shared" si="65"/>
        <v>0</v>
      </c>
      <c r="AZ49" s="269">
        <f t="shared" si="65"/>
        <v>0</v>
      </c>
      <c r="BA49" s="269">
        <f t="shared" si="65"/>
        <v>0</v>
      </c>
      <c r="BB49" s="269">
        <f t="shared" si="66"/>
        <v>0</v>
      </c>
      <c r="BC49" s="269">
        <f t="shared" si="66"/>
        <v>0</v>
      </c>
      <c r="BD49" s="269">
        <f t="shared" si="66"/>
        <v>0</v>
      </c>
      <c r="BE49" s="269">
        <f t="shared" si="66"/>
        <v>0</v>
      </c>
      <c r="BF49" s="269">
        <f t="shared" si="66"/>
        <v>0</v>
      </c>
      <c r="BG49" s="269">
        <f t="shared" si="66"/>
        <v>0</v>
      </c>
      <c r="BH49" s="269">
        <f t="shared" si="66"/>
        <v>0</v>
      </c>
      <c r="BI49" s="269">
        <f t="shared" si="66"/>
        <v>0</v>
      </c>
      <c r="BJ49" s="269">
        <f t="shared" si="66"/>
        <v>0</v>
      </c>
      <c r="BK49" s="269">
        <f t="shared" si="66"/>
        <v>0</v>
      </c>
      <c r="BL49" s="269">
        <f t="shared" si="67"/>
        <v>0</v>
      </c>
      <c r="BM49" s="269">
        <f t="shared" si="67"/>
        <v>0</v>
      </c>
      <c r="BN49" s="269">
        <f t="shared" si="67"/>
        <v>0</v>
      </c>
      <c r="BO49" s="269">
        <f t="shared" si="67"/>
        <v>0</v>
      </c>
      <c r="BP49" s="269">
        <f t="shared" si="67"/>
        <v>0</v>
      </c>
      <c r="BQ49" s="269">
        <f t="shared" si="67"/>
        <v>0</v>
      </c>
      <c r="BR49" s="269">
        <f t="shared" si="67"/>
        <v>0</v>
      </c>
      <c r="BS49" s="269">
        <f t="shared" si="67"/>
        <v>0</v>
      </c>
      <c r="BT49" s="269">
        <f t="shared" si="67"/>
        <v>0</v>
      </c>
      <c r="BU49" s="269">
        <f t="shared" si="67"/>
        <v>0</v>
      </c>
      <c r="BV49" s="269">
        <f t="shared" si="68"/>
        <v>0</v>
      </c>
      <c r="BW49" s="269">
        <f t="shared" si="68"/>
        <v>0</v>
      </c>
      <c r="BX49" s="269">
        <f t="shared" si="68"/>
        <v>0</v>
      </c>
      <c r="BY49" s="269">
        <f t="shared" si="68"/>
        <v>0</v>
      </c>
      <c r="BZ49" s="269">
        <f t="shared" si="68"/>
        <v>0</v>
      </c>
      <c r="CA49" s="269">
        <f t="shared" si="68"/>
        <v>0</v>
      </c>
      <c r="CB49" s="269">
        <f t="shared" si="68"/>
        <v>0</v>
      </c>
      <c r="CC49" s="269">
        <f t="shared" si="68"/>
        <v>0</v>
      </c>
      <c r="CD49" s="269">
        <f t="shared" si="68"/>
        <v>0</v>
      </c>
      <c r="CE49" s="269">
        <f t="shared" si="68"/>
        <v>0</v>
      </c>
      <c r="CF49" s="269">
        <f t="shared" si="69"/>
        <v>0</v>
      </c>
      <c r="CG49" s="269">
        <f t="shared" si="69"/>
        <v>0</v>
      </c>
      <c r="CH49" s="269">
        <f t="shared" si="69"/>
        <v>0</v>
      </c>
      <c r="CI49" s="269">
        <f t="shared" si="69"/>
        <v>0</v>
      </c>
      <c r="CJ49" s="269">
        <f t="shared" si="69"/>
        <v>0</v>
      </c>
      <c r="CK49" s="269">
        <f t="shared" si="69"/>
        <v>0</v>
      </c>
      <c r="CL49" s="269">
        <f t="shared" si="69"/>
        <v>0</v>
      </c>
      <c r="CM49" s="269">
        <f t="shared" si="69"/>
        <v>0</v>
      </c>
      <c r="CN49" s="269">
        <f t="shared" si="69"/>
        <v>0</v>
      </c>
      <c r="CO49" s="269">
        <f t="shared" si="69"/>
        <v>0</v>
      </c>
      <c r="CP49" s="269">
        <f t="shared" si="70"/>
        <v>0</v>
      </c>
      <c r="CQ49" s="269">
        <f t="shared" si="70"/>
        <v>0</v>
      </c>
      <c r="CR49" s="269">
        <f t="shared" si="70"/>
        <v>0</v>
      </c>
      <c r="CS49" s="269">
        <f t="shared" si="70"/>
        <v>0</v>
      </c>
      <c r="CT49" s="269">
        <f t="shared" si="70"/>
        <v>0</v>
      </c>
      <c r="CU49" s="269">
        <f t="shared" si="70"/>
        <v>0</v>
      </c>
      <c r="CV49" s="269">
        <f t="shared" si="70"/>
        <v>0</v>
      </c>
      <c r="CW49" s="269">
        <f t="shared" si="70"/>
        <v>0</v>
      </c>
      <c r="CX49" s="269">
        <f t="shared" si="70"/>
        <v>0</v>
      </c>
      <c r="CY49" s="269">
        <f t="shared" si="70"/>
        <v>0</v>
      </c>
      <c r="CZ49" s="269">
        <f t="shared" si="71"/>
        <v>0</v>
      </c>
      <c r="DA49" s="269">
        <f t="shared" si="71"/>
        <v>0</v>
      </c>
      <c r="DB49" s="269">
        <f t="shared" si="71"/>
        <v>0</v>
      </c>
      <c r="DC49" s="269">
        <f t="shared" si="71"/>
        <v>0</v>
      </c>
      <c r="DD49" s="269">
        <f t="shared" si="71"/>
        <v>0</v>
      </c>
      <c r="DE49" s="269">
        <f t="shared" si="71"/>
        <v>0</v>
      </c>
      <c r="DF49" s="269">
        <f t="shared" si="71"/>
        <v>0</v>
      </c>
      <c r="DG49" s="269">
        <f t="shared" si="71"/>
        <v>0</v>
      </c>
      <c r="DH49" s="269">
        <f t="shared" si="71"/>
        <v>0</v>
      </c>
      <c r="DI49" s="269">
        <f t="shared" si="71"/>
        <v>0</v>
      </c>
      <c r="DJ49" s="269">
        <f t="shared" si="72"/>
        <v>0</v>
      </c>
      <c r="DK49" s="269">
        <f t="shared" si="72"/>
        <v>0</v>
      </c>
      <c r="DL49" s="269">
        <f t="shared" si="72"/>
        <v>0</v>
      </c>
      <c r="DM49" s="269">
        <f t="shared" si="72"/>
        <v>0</v>
      </c>
      <c r="DN49" s="269">
        <f t="shared" si="72"/>
        <v>0</v>
      </c>
      <c r="DO49" s="269">
        <f t="shared" si="72"/>
        <v>0</v>
      </c>
      <c r="DP49" s="269">
        <f t="shared" si="72"/>
        <v>0</v>
      </c>
      <c r="DQ49" s="269">
        <f t="shared" si="72"/>
        <v>0</v>
      </c>
      <c r="DR49" s="269">
        <f t="shared" si="72"/>
        <v>0</v>
      </c>
      <c r="DS49" s="269">
        <f t="shared" si="72"/>
        <v>0</v>
      </c>
      <c r="DT49" s="269">
        <f t="shared" si="73"/>
        <v>0</v>
      </c>
      <c r="DU49" s="269">
        <f t="shared" si="73"/>
        <v>0</v>
      </c>
      <c r="DV49" s="269">
        <f t="shared" si="73"/>
        <v>0</v>
      </c>
      <c r="DW49" s="269">
        <f t="shared" si="73"/>
        <v>0</v>
      </c>
      <c r="DX49" s="269">
        <f t="shared" si="73"/>
        <v>0</v>
      </c>
      <c r="DY49" s="269">
        <f t="shared" si="73"/>
        <v>0</v>
      </c>
      <c r="DZ49" s="269">
        <f t="shared" si="73"/>
        <v>0</v>
      </c>
      <c r="EA49" s="269">
        <f t="shared" si="73"/>
        <v>0</v>
      </c>
      <c r="EB49" s="269">
        <f t="shared" si="73"/>
        <v>0</v>
      </c>
      <c r="EC49" s="269">
        <f t="shared" si="73"/>
        <v>0</v>
      </c>
      <c r="ED49" s="269">
        <f t="shared" si="74"/>
        <v>0</v>
      </c>
      <c r="EE49" s="269">
        <f t="shared" si="74"/>
        <v>0</v>
      </c>
      <c r="EF49" s="269">
        <f t="shared" si="74"/>
        <v>0</v>
      </c>
      <c r="EG49" s="269">
        <f t="shared" si="74"/>
        <v>0</v>
      </c>
      <c r="EH49" s="269">
        <f t="shared" si="74"/>
        <v>0</v>
      </c>
      <c r="EI49" s="269">
        <f t="shared" si="74"/>
        <v>0</v>
      </c>
      <c r="EJ49" s="269">
        <f t="shared" si="74"/>
        <v>0</v>
      </c>
      <c r="EK49" s="269">
        <f t="shared" si="74"/>
        <v>0</v>
      </c>
      <c r="EL49" s="269">
        <f t="shared" si="74"/>
        <v>0</v>
      </c>
      <c r="EM49" s="269">
        <f t="shared" si="74"/>
        <v>0</v>
      </c>
      <c r="EN49" s="557" t="s">
        <v>98</v>
      </c>
    </row>
    <row r="50" spans="1:144" s="536" customFormat="1" ht="51" hidden="1" x14ac:dyDescent="0.25">
      <c r="A50" s="309" t="s">
        <v>147</v>
      </c>
      <c r="B50" s="186" t="s">
        <v>149</v>
      </c>
      <c r="C50" s="228" t="s">
        <v>150</v>
      </c>
      <c r="D50" s="294"/>
      <c r="E50" s="294"/>
      <c r="F50" s="294"/>
      <c r="G50" s="294"/>
      <c r="H50" s="294"/>
      <c r="I50" s="294"/>
      <c r="J50" s="294"/>
      <c r="K50" s="294"/>
      <c r="L50" s="294"/>
      <c r="M50" s="294"/>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4"/>
      <c r="AN50" s="294"/>
      <c r="AO50" s="294"/>
      <c r="AP50" s="294"/>
      <c r="AQ50" s="294"/>
      <c r="AR50" s="294"/>
      <c r="AS50" s="294"/>
      <c r="AT50" s="294"/>
      <c r="AU50" s="294"/>
      <c r="AV50" s="294"/>
      <c r="AW50" s="294"/>
      <c r="AX50" s="294"/>
      <c r="AY50" s="294"/>
      <c r="AZ50" s="294"/>
      <c r="BA50" s="294"/>
      <c r="BB50" s="294"/>
      <c r="BC50" s="294"/>
      <c r="BD50" s="294"/>
      <c r="BE50" s="294"/>
      <c r="BF50" s="294"/>
      <c r="BG50" s="294"/>
      <c r="BH50" s="280"/>
      <c r="BI50" s="280"/>
      <c r="BJ50" s="280"/>
      <c r="BK50" s="280"/>
      <c r="BL50" s="280"/>
      <c r="BM50" s="294"/>
      <c r="BN50" s="294"/>
      <c r="BO50" s="294"/>
      <c r="BP50" s="294"/>
      <c r="BQ50" s="294"/>
      <c r="BR50" s="294"/>
      <c r="BS50" s="294"/>
      <c r="BT50" s="294"/>
      <c r="BU50" s="294"/>
      <c r="BV50" s="280"/>
      <c r="BW50" s="280"/>
      <c r="BX50" s="280"/>
      <c r="BY50" s="280"/>
      <c r="BZ50" s="280"/>
      <c r="CA50" s="280"/>
      <c r="CB50" s="294"/>
      <c r="CC50" s="294"/>
      <c r="CD50" s="294"/>
      <c r="CE50" s="294"/>
      <c r="CF50" s="294"/>
      <c r="CG50" s="294"/>
      <c r="CH50" s="294"/>
      <c r="CI50" s="294"/>
      <c r="CJ50" s="294"/>
      <c r="CK50" s="280"/>
      <c r="CL50" s="280"/>
      <c r="CM50" s="280"/>
      <c r="CN50" s="280"/>
      <c r="CO50" s="280"/>
      <c r="CP50" s="294"/>
      <c r="CQ50" s="294"/>
      <c r="CR50" s="294"/>
      <c r="CS50" s="294"/>
      <c r="CT50" s="294"/>
      <c r="CU50" s="294"/>
      <c r="CV50" s="294"/>
      <c r="CW50" s="294"/>
      <c r="CX50" s="280"/>
      <c r="CY50" s="280"/>
      <c r="CZ50" s="280"/>
      <c r="DA50" s="280"/>
      <c r="DB50" s="280"/>
      <c r="DC50" s="280"/>
      <c r="DD50" s="313"/>
      <c r="DE50" s="294"/>
      <c r="DF50" s="294"/>
      <c r="DG50" s="294"/>
      <c r="DH50" s="294"/>
      <c r="DI50" s="294"/>
      <c r="DJ50" s="294"/>
      <c r="DK50" s="294"/>
      <c r="DL50" s="294"/>
      <c r="DM50" s="280"/>
      <c r="DN50" s="280"/>
      <c r="DO50" s="280"/>
      <c r="DP50" s="280"/>
      <c r="DQ50" s="280"/>
      <c r="DR50" s="294"/>
      <c r="DS50" s="294"/>
      <c r="DT50" s="294"/>
      <c r="DU50" s="294"/>
      <c r="DV50" s="294"/>
      <c r="DW50" s="294"/>
      <c r="DX50" s="294"/>
      <c r="DY50" s="294"/>
      <c r="DZ50" s="280">
        <f t="shared" ref="DZ50:EF51" si="75">AF50+AT50+BH50+BV50+CJ50+CX50+DL50</f>
        <v>0</v>
      </c>
      <c r="EA50" s="280">
        <f t="shared" si="75"/>
        <v>0</v>
      </c>
      <c r="EB50" s="280">
        <f t="shared" si="75"/>
        <v>0</v>
      </c>
      <c r="EC50" s="280">
        <f t="shared" si="75"/>
        <v>0</v>
      </c>
      <c r="ED50" s="280">
        <f t="shared" si="75"/>
        <v>0</v>
      </c>
      <c r="EE50" s="280">
        <f t="shared" si="75"/>
        <v>0</v>
      </c>
      <c r="EF50" s="280">
        <f t="shared" si="75"/>
        <v>0</v>
      </c>
      <c r="EG50" s="294">
        <v>0</v>
      </c>
      <c r="EH50" s="294">
        <v>0</v>
      </c>
      <c r="EI50" s="294">
        <v>0</v>
      </c>
      <c r="EJ50" s="294">
        <v>0</v>
      </c>
      <c r="EK50" s="294">
        <v>0</v>
      </c>
      <c r="EL50" s="294">
        <v>0</v>
      </c>
      <c r="EM50" s="294">
        <v>0</v>
      </c>
      <c r="EN50" s="454" t="s">
        <v>98</v>
      </c>
    </row>
    <row r="51" spans="1:144" ht="63.75" x14ac:dyDescent="0.25">
      <c r="A51" s="232" t="s">
        <v>151</v>
      </c>
      <c r="B51" s="155" t="s">
        <v>152</v>
      </c>
      <c r="C51" s="115" t="s">
        <v>98</v>
      </c>
      <c r="D51" s="294">
        <v>0</v>
      </c>
      <c r="E51" s="294">
        <v>0</v>
      </c>
      <c r="F51" s="294">
        <v>0</v>
      </c>
      <c r="G51" s="294">
        <v>0</v>
      </c>
      <c r="H51" s="294">
        <v>0</v>
      </c>
      <c r="I51" s="294">
        <v>0</v>
      </c>
      <c r="J51" s="294">
        <v>0</v>
      </c>
      <c r="K51" s="294">
        <v>0</v>
      </c>
      <c r="L51" s="294">
        <v>0</v>
      </c>
      <c r="M51" s="294">
        <v>0</v>
      </c>
      <c r="N51" s="294">
        <v>0</v>
      </c>
      <c r="O51" s="294">
        <v>0</v>
      </c>
      <c r="P51" s="294">
        <v>0</v>
      </c>
      <c r="Q51" s="294">
        <v>0</v>
      </c>
      <c r="R51" s="294">
        <v>0</v>
      </c>
      <c r="S51" s="294">
        <v>0</v>
      </c>
      <c r="T51" s="294">
        <v>0</v>
      </c>
      <c r="U51" s="294">
        <v>0</v>
      </c>
      <c r="V51" s="294">
        <v>0</v>
      </c>
      <c r="W51" s="294">
        <v>0</v>
      </c>
      <c r="X51" s="294">
        <v>0</v>
      </c>
      <c r="Y51" s="294">
        <v>0</v>
      </c>
      <c r="Z51" s="294">
        <v>0</v>
      </c>
      <c r="AA51" s="294">
        <v>0</v>
      </c>
      <c r="AB51" s="294">
        <v>0</v>
      </c>
      <c r="AC51" s="294">
        <v>0</v>
      </c>
      <c r="AD51" s="294">
        <v>0</v>
      </c>
      <c r="AE51" s="294">
        <v>0</v>
      </c>
      <c r="AF51" s="294">
        <v>0</v>
      </c>
      <c r="AG51" s="294">
        <v>0</v>
      </c>
      <c r="AH51" s="294">
        <v>0</v>
      </c>
      <c r="AI51" s="294">
        <v>0</v>
      </c>
      <c r="AJ51" s="294">
        <v>0</v>
      </c>
      <c r="AK51" s="294">
        <v>0</v>
      </c>
      <c r="AL51" s="294">
        <v>0</v>
      </c>
      <c r="AM51" s="294">
        <v>0</v>
      </c>
      <c r="AN51" s="294">
        <v>0</v>
      </c>
      <c r="AO51" s="294">
        <v>0</v>
      </c>
      <c r="AP51" s="294">
        <v>0</v>
      </c>
      <c r="AQ51" s="294">
        <v>0</v>
      </c>
      <c r="AR51" s="294">
        <v>0</v>
      </c>
      <c r="AS51" s="294">
        <v>0</v>
      </c>
      <c r="AT51" s="294">
        <v>0</v>
      </c>
      <c r="AU51" s="294">
        <v>0</v>
      </c>
      <c r="AV51" s="294">
        <v>0</v>
      </c>
      <c r="AW51" s="294">
        <v>0</v>
      </c>
      <c r="AX51" s="294">
        <v>0</v>
      </c>
      <c r="AY51" s="294">
        <v>0</v>
      </c>
      <c r="AZ51" s="294">
        <v>0</v>
      </c>
      <c r="BA51" s="294">
        <v>0</v>
      </c>
      <c r="BB51" s="294">
        <v>0</v>
      </c>
      <c r="BC51" s="294">
        <v>0</v>
      </c>
      <c r="BD51" s="294">
        <v>0</v>
      </c>
      <c r="BE51" s="294">
        <v>0</v>
      </c>
      <c r="BF51" s="294">
        <v>0</v>
      </c>
      <c r="BG51" s="294">
        <v>0</v>
      </c>
      <c r="BH51" s="442">
        <v>0</v>
      </c>
      <c r="BI51" s="442">
        <v>0</v>
      </c>
      <c r="BJ51" s="442">
        <v>0</v>
      </c>
      <c r="BK51" s="442">
        <v>0</v>
      </c>
      <c r="BL51" s="442">
        <v>0</v>
      </c>
      <c r="BM51" s="442">
        <v>0</v>
      </c>
      <c r="BN51" s="442">
        <v>0</v>
      </c>
      <c r="BO51" s="294">
        <v>0</v>
      </c>
      <c r="BP51" s="294">
        <v>0</v>
      </c>
      <c r="BQ51" s="294">
        <v>0</v>
      </c>
      <c r="BR51" s="294">
        <v>0</v>
      </c>
      <c r="BS51" s="294">
        <v>0</v>
      </c>
      <c r="BT51" s="294">
        <v>0</v>
      </c>
      <c r="BU51" s="294">
        <v>0</v>
      </c>
      <c r="BV51" s="294">
        <v>0</v>
      </c>
      <c r="BW51" s="294">
        <v>0</v>
      </c>
      <c r="BX51" s="442">
        <v>0</v>
      </c>
      <c r="BY51" s="442">
        <v>0</v>
      </c>
      <c r="BZ51" s="442">
        <v>0</v>
      </c>
      <c r="CA51" s="442">
        <v>0</v>
      </c>
      <c r="CB51" s="442">
        <v>0</v>
      </c>
      <c r="CC51" s="294">
        <v>0</v>
      </c>
      <c r="CD51" s="294">
        <v>0</v>
      </c>
      <c r="CE51" s="294">
        <v>0</v>
      </c>
      <c r="CF51" s="294">
        <v>0</v>
      </c>
      <c r="CG51" s="294">
        <v>0</v>
      </c>
      <c r="CH51" s="294">
        <v>0</v>
      </c>
      <c r="CI51" s="294">
        <v>0</v>
      </c>
      <c r="CJ51" s="294">
        <v>0</v>
      </c>
      <c r="CK51" s="294">
        <v>0</v>
      </c>
      <c r="CL51" s="294">
        <v>0</v>
      </c>
      <c r="CM51" s="294">
        <v>0</v>
      </c>
      <c r="CN51" s="294">
        <v>0</v>
      </c>
      <c r="CO51" s="294">
        <v>0</v>
      </c>
      <c r="CP51" s="294">
        <v>0</v>
      </c>
      <c r="CQ51" s="294">
        <v>0</v>
      </c>
      <c r="CR51" s="294">
        <v>0</v>
      </c>
      <c r="CS51" s="294">
        <v>0</v>
      </c>
      <c r="CT51" s="294">
        <v>0</v>
      </c>
      <c r="CU51" s="294">
        <v>0</v>
      </c>
      <c r="CV51" s="294">
        <v>0</v>
      </c>
      <c r="CW51" s="294">
        <v>0</v>
      </c>
      <c r="CX51" s="294">
        <v>0</v>
      </c>
      <c r="CY51" s="294">
        <v>0</v>
      </c>
      <c r="CZ51" s="294">
        <v>0</v>
      </c>
      <c r="DA51" s="294">
        <v>0</v>
      </c>
      <c r="DB51" s="294">
        <v>0</v>
      </c>
      <c r="DC51" s="294">
        <v>0</v>
      </c>
      <c r="DD51" s="294">
        <v>0</v>
      </c>
      <c r="DE51" s="294">
        <v>0</v>
      </c>
      <c r="DF51" s="294">
        <v>0</v>
      </c>
      <c r="DG51" s="294">
        <v>0</v>
      </c>
      <c r="DH51" s="294">
        <v>0</v>
      </c>
      <c r="DI51" s="294">
        <v>0</v>
      </c>
      <c r="DJ51" s="294">
        <v>0</v>
      </c>
      <c r="DK51" s="294">
        <v>0</v>
      </c>
      <c r="DL51" s="294">
        <v>0</v>
      </c>
      <c r="DM51" s="294">
        <v>0</v>
      </c>
      <c r="DN51" s="294">
        <v>0</v>
      </c>
      <c r="DO51" s="294">
        <v>0</v>
      </c>
      <c r="DP51" s="294">
        <v>0</v>
      </c>
      <c r="DQ51" s="294">
        <v>0</v>
      </c>
      <c r="DR51" s="294">
        <v>0</v>
      </c>
      <c r="DS51" s="294">
        <v>0</v>
      </c>
      <c r="DT51" s="294">
        <v>0</v>
      </c>
      <c r="DU51" s="294">
        <v>0</v>
      </c>
      <c r="DV51" s="294">
        <v>0</v>
      </c>
      <c r="DW51" s="294">
        <v>0</v>
      </c>
      <c r="DX51" s="294">
        <v>0</v>
      </c>
      <c r="DY51" s="294">
        <v>0</v>
      </c>
      <c r="DZ51" s="437">
        <f t="shared" si="75"/>
        <v>0</v>
      </c>
      <c r="EA51" s="437">
        <f t="shared" si="75"/>
        <v>0</v>
      </c>
      <c r="EB51" s="437">
        <f t="shared" si="75"/>
        <v>0</v>
      </c>
      <c r="EC51" s="437">
        <f t="shared" si="75"/>
        <v>0</v>
      </c>
      <c r="ED51" s="437">
        <f t="shared" si="75"/>
        <v>0</v>
      </c>
      <c r="EE51" s="437">
        <f t="shared" si="75"/>
        <v>0</v>
      </c>
      <c r="EF51" s="437">
        <f t="shared" si="75"/>
        <v>0</v>
      </c>
      <c r="EG51" s="294">
        <v>0</v>
      </c>
      <c r="EH51" s="294">
        <v>0</v>
      </c>
      <c r="EI51" s="294">
        <v>0</v>
      </c>
      <c r="EJ51" s="294">
        <v>0</v>
      </c>
      <c r="EK51" s="294">
        <v>0</v>
      </c>
      <c r="EL51" s="294">
        <v>0</v>
      </c>
      <c r="EM51" s="294">
        <v>0</v>
      </c>
      <c r="EN51" s="557" t="s">
        <v>98</v>
      </c>
    </row>
    <row r="52" spans="1:144" ht="51" x14ac:dyDescent="0.25">
      <c r="A52" s="226" t="s">
        <v>153</v>
      </c>
      <c r="B52" s="156" t="s">
        <v>154</v>
      </c>
      <c r="C52" s="119" t="s">
        <v>98</v>
      </c>
      <c r="D52" s="280">
        <f t="shared" ref="D52:AI52" si="76">D53+D72</f>
        <v>0</v>
      </c>
      <c r="E52" s="280">
        <f t="shared" si="76"/>
        <v>0</v>
      </c>
      <c r="F52" s="280">
        <f t="shared" si="76"/>
        <v>24.264999999999997</v>
      </c>
      <c r="G52" s="280">
        <f t="shared" si="76"/>
        <v>0</v>
      </c>
      <c r="H52" s="280">
        <f t="shared" si="76"/>
        <v>1.6</v>
      </c>
      <c r="I52" s="280">
        <f t="shared" si="76"/>
        <v>0</v>
      </c>
      <c r="J52" s="280">
        <f t="shared" si="76"/>
        <v>0</v>
      </c>
      <c r="K52" s="280">
        <f t="shared" si="76"/>
        <v>0</v>
      </c>
      <c r="L52" s="280">
        <f t="shared" si="76"/>
        <v>0</v>
      </c>
      <c r="M52" s="280">
        <f t="shared" si="76"/>
        <v>0</v>
      </c>
      <c r="N52" s="280">
        <f t="shared" si="76"/>
        <v>0</v>
      </c>
      <c r="O52" s="280">
        <f t="shared" si="76"/>
        <v>0</v>
      </c>
      <c r="P52" s="280">
        <f t="shared" si="76"/>
        <v>0</v>
      </c>
      <c r="Q52" s="280">
        <f t="shared" si="76"/>
        <v>0</v>
      </c>
      <c r="R52" s="280">
        <f t="shared" si="76"/>
        <v>0</v>
      </c>
      <c r="S52" s="280">
        <f t="shared" si="76"/>
        <v>0</v>
      </c>
      <c r="T52" s="280">
        <f t="shared" si="76"/>
        <v>0</v>
      </c>
      <c r="U52" s="280">
        <f t="shared" si="76"/>
        <v>0</v>
      </c>
      <c r="V52" s="280">
        <f t="shared" si="76"/>
        <v>0</v>
      </c>
      <c r="W52" s="280">
        <f t="shared" si="76"/>
        <v>0</v>
      </c>
      <c r="X52" s="280">
        <f t="shared" si="76"/>
        <v>0</v>
      </c>
      <c r="Y52" s="280">
        <f t="shared" si="76"/>
        <v>0</v>
      </c>
      <c r="Z52" s="280">
        <f t="shared" si="76"/>
        <v>0</v>
      </c>
      <c r="AA52" s="280">
        <f t="shared" si="76"/>
        <v>0</v>
      </c>
      <c r="AB52" s="280">
        <f t="shared" si="76"/>
        <v>0</v>
      </c>
      <c r="AC52" s="280">
        <f t="shared" si="76"/>
        <v>0</v>
      </c>
      <c r="AD52" s="280">
        <f t="shared" si="76"/>
        <v>0</v>
      </c>
      <c r="AE52" s="280">
        <f t="shared" si="76"/>
        <v>0</v>
      </c>
      <c r="AF52" s="280">
        <f t="shared" si="76"/>
        <v>0</v>
      </c>
      <c r="AG52" s="280">
        <f t="shared" si="76"/>
        <v>0</v>
      </c>
      <c r="AH52" s="280">
        <f t="shared" si="76"/>
        <v>6.4150000000000009</v>
      </c>
      <c r="AI52" s="280">
        <f t="shared" si="76"/>
        <v>0</v>
      </c>
      <c r="AJ52" s="280">
        <f t="shared" ref="AJ52:BO52" si="77">AJ53+AJ72</f>
        <v>0</v>
      </c>
      <c r="AK52" s="280">
        <f t="shared" si="77"/>
        <v>0</v>
      </c>
      <c r="AL52" s="280">
        <f t="shared" si="77"/>
        <v>0</v>
      </c>
      <c r="AM52" s="280">
        <f t="shared" si="77"/>
        <v>0</v>
      </c>
      <c r="AN52" s="280">
        <f t="shared" si="77"/>
        <v>0</v>
      </c>
      <c r="AO52" s="280">
        <f t="shared" si="77"/>
        <v>0</v>
      </c>
      <c r="AP52" s="280">
        <f t="shared" si="77"/>
        <v>0</v>
      </c>
      <c r="AQ52" s="280">
        <f t="shared" si="77"/>
        <v>0</v>
      </c>
      <c r="AR52" s="280">
        <f t="shared" si="77"/>
        <v>0</v>
      </c>
      <c r="AS52" s="280">
        <f t="shared" si="77"/>
        <v>0</v>
      </c>
      <c r="AT52" s="280">
        <f t="shared" si="77"/>
        <v>0</v>
      </c>
      <c r="AU52" s="280">
        <f t="shared" si="77"/>
        <v>0</v>
      </c>
      <c r="AV52" s="280">
        <f t="shared" si="77"/>
        <v>3.7</v>
      </c>
      <c r="AW52" s="280">
        <f t="shared" si="77"/>
        <v>0</v>
      </c>
      <c r="AX52" s="280">
        <f t="shared" si="77"/>
        <v>0</v>
      </c>
      <c r="AY52" s="280">
        <f t="shared" si="77"/>
        <v>0</v>
      </c>
      <c r="AZ52" s="280">
        <f t="shared" si="77"/>
        <v>0</v>
      </c>
      <c r="BA52" s="280">
        <f t="shared" si="77"/>
        <v>0</v>
      </c>
      <c r="BB52" s="280">
        <f t="shared" si="77"/>
        <v>0</v>
      </c>
      <c r="BC52" s="280">
        <f t="shared" si="77"/>
        <v>0</v>
      </c>
      <c r="BD52" s="280">
        <f t="shared" si="77"/>
        <v>0</v>
      </c>
      <c r="BE52" s="280">
        <f t="shared" si="77"/>
        <v>0</v>
      </c>
      <c r="BF52" s="280">
        <f t="shared" si="77"/>
        <v>0</v>
      </c>
      <c r="BG52" s="280">
        <f t="shared" si="77"/>
        <v>0</v>
      </c>
      <c r="BH52" s="280">
        <f t="shared" si="77"/>
        <v>0</v>
      </c>
      <c r="BI52" s="280">
        <f t="shared" si="77"/>
        <v>0</v>
      </c>
      <c r="BJ52" s="280">
        <f t="shared" si="77"/>
        <v>9.3500000000000014</v>
      </c>
      <c r="BK52" s="280">
        <f t="shared" si="77"/>
        <v>0</v>
      </c>
      <c r="BL52" s="280">
        <f t="shared" si="77"/>
        <v>0</v>
      </c>
      <c r="BM52" s="280">
        <f t="shared" si="77"/>
        <v>0</v>
      </c>
      <c r="BN52" s="280">
        <f t="shared" si="77"/>
        <v>0</v>
      </c>
      <c r="BO52" s="280">
        <f t="shared" si="77"/>
        <v>0</v>
      </c>
      <c r="BP52" s="280">
        <f t="shared" ref="BP52:CU52" si="78">BP53+BP72</f>
        <v>0</v>
      </c>
      <c r="BQ52" s="280">
        <f t="shared" si="78"/>
        <v>0</v>
      </c>
      <c r="BR52" s="280">
        <f t="shared" si="78"/>
        <v>0</v>
      </c>
      <c r="BS52" s="280">
        <f t="shared" si="78"/>
        <v>0</v>
      </c>
      <c r="BT52" s="280">
        <f t="shared" si="78"/>
        <v>0</v>
      </c>
      <c r="BU52" s="280">
        <f t="shared" si="78"/>
        <v>0</v>
      </c>
      <c r="BV52" s="280">
        <f t="shared" si="78"/>
        <v>0</v>
      </c>
      <c r="BW52" s="280">
        <f t="shared" si="78"/>
        <v>0</v>
      </c>
      <c r="BX52" s="280">
        <f t="shared" si="78"/>
        <v>5.6</v>
      </c>
      <c r="BY52" s="280">
        <f t="shared" si="78"/>
        <v>0</v>
      </c>
      <c r="BZ52" s="280">
        <f t="shared" si="78"/>
        <v>0.8</v>
      </c>
      <c r="CA52" s="280">
        <f t="shared" si="78"/>
        <v>0</v>
      </c>
      <c r="CB52" s="280">
        <f t="shared" si="78"/>
        <v>0</v>
      </c>
      <c r="CC52" s="280">
        <f t="shared" si="78"/>
        <v>0</v>
      </c>
      <c r="CD52" s="280">
        <f t="shared" si="78"/>
        <v>0</v>
      </c>
      <c r="CE52" s="280">
        <f t="shared" si="78"/>
        <v>0</v>
      </c>
      <c r="CF52" s="280">
        <f t="shared" si="78"/>
        <v>0</v>
      </c>
      <c r="CG52" s="280">
        <f t="shared" si="78"/>
        <v>0</v>
      </c>
      <c r="CH52" s="280">
        <f t="shared" si="78"/>
        <v>0</v>
      </c>
      <c r="CI52" s="280">
        <f t="shared" si="78"/>
        <v>0</v>
      </c>
      <c r="CJ52" s="280">
        <f t="shared" si="78"/>
        <v>0</v>
      </c>
      <c r="CK52" s="280">
        <f t="shared" si="78"/>
        <v>0</v>
      </c>
      <c r="CL52" s="280">
        <f t="shared" si="78"/>
        <v>0</v>
      </c>
      <c r="CM52" s="280">
        <f t="shared" si="78"/>
        <v>0</v>
      </c>
      <c r="CN52" s="280">
        <f t="shared" si="78"/>
        <v>0</v>
      </c>
      <c r="CO52" s="280">
        <f t="shared" si="78"/>
        <v>0</v>
      </c>
      <c r="CP52" s="280">
        <f t="shared" si="78"/>
        <v>0</v>
      </c>
      <c r="CQ52" s="280">
        <f t="shared" si="78"/>
        <v>0</v>
      </c>
      <c r="CR52" s="280">
        <f t="shared" si="78"/>
        <v>0</v>
      </c>
      <c r="CS52" s="280">
        <f t="shared" si="78"/>
        <v>0</v>
      </c>
      <c r="CT52" s="280">
        <f t="shared" si="78"/>
        <v>0</v>
      </c>
      <c r="CU52" s="280">
        <f t="shared" si="78"/>
        <v>0</v>
      </c>
      <c r="CV52" s="280">
        <f t="shared" ref="CV52:EA52" si="79">CV53+CV72</f>
        <v>0</v>
      </c>
      <c r="CW52" s="280">
        <f t="shared" si="79"/>
        <v>0</v>
      </c>
      <c r="CX52" s="280">
        <f t="shared" si="79"/>
        <v>0</v>
      </c>
      <c r="CY52" s="280">
        <f t="shared" si="79"/>
        <v>0</v>
      </c>
      <c r="CZ52" s="280">
        <f t="shared" si="79"/>
        <v>0</v>
      </c>
      <c r="DA52" s="280">
        <f t="shared" si="79"/>
        <v>0</v>
      </c>
      <c r="DB52" s="280">
        <f t="shared" si="79"/>
        <v>0</v>
      </c>
      <c r="DC52" s="280">
        <f t="shared" si="79"/>
        <v>0</v>
      </c>
      <c r="DD52" s="280">
        <f t="shared" si="79"/>
        <v>0</v>
      </c>
      <c r="DE52" s="280">
        <f t="shared" si="79"/>
        <v>0</v>
      </c>
      <c r="DF52" s="280">
        <f t="shared" si="79"/>
        <v>0</v>
      </c>
      <c r="DG52" s="280">
        <f t="shared" si="79"/>
        <v>0</v>
      </c>
      <c r="DH52" s="280">
        <f t="shared" si="79"/>
        <v>0</v>
      </c>
      <c r="DI52" s="280">
        <f t="shared" si="79"/>
        <v>0</v>
      </c>
      <c r="DJ52" s="280">
        <f t="shared" si="79"/>
        <v>0</v>
      </c>
      <c r="DK52" s="280">
        <f t="shared" si="79"/>
        <v>0</v>
      </c>
      <c r="DL52" s="280">
        <f t="shared" si="79"/>
        <v>0</v>
      </c>
      <c r="DM52" s="280">
        <f t="shared" si="79"/>
        <v>0</v>
      </c>
      <c r="DN52" s="280">
        <f t="shared" si="79"/>
        <v>0</v>
      </c>
      <c r="DO52" s="280">
        <f t="shared" si="79"/>
        <v>0</v>
      </c>
      <c r="DP52" s="280">
        <f t="shared" si="79"/>
        <v>0</v>
      </c>
      <c r="DQ52" s="280">
        <f t="shared" si="79"/>
        <v>0</v>
      </c>
      <c r="DR52" s="280">
        <f t="shared" si="79"/>
        <v>0</v>
      </c>
      <c r="DS52" s="280">
        <f t="shared" si="79"/>
        <v>0</v>
      </c>
      <c r="DT52" s="280">
        <f t="shared" si="79"/>
        <v>0</v>
      </c>
      <c r="DU52" s="280">
        <f t="shared" si="79"/>
        <v>0</v>
      </c>
      <c r="DV52" s="280">
        <f t="shared" si="79"/>
        <v>0</v>
      </c>
      <c r="DW52" s="280">
        <f t="shared" si="79"/>
        <v>0</v>
      </c>
      <c r="DX52" s="280">
        <f t="shared" si="79"/>
        <v>0</v>
      </c>
      <c r="DY52" s="280">
        <f t="shared" si="79"/>
        <v>0</v>
      </c>
      <c r="DZ52" s="280">
        <f t="shared" si="79"/>
        <v>0</v>
      </c>
      <c r="EA52" s="280">
        <f t="shared" si="79"/>
        <v>0</v>
      </c>
      <c r="EB52" s="280">
        <f t="shared" ref="EB52:FG52" si="80">EB53+EB72</f>
        <v>25.064999999999998</v>
      </c>
      <c r="EC52" s="280">
        <f t="shared" si="80"/>
        <v>0</v>
      </c>
      <c r="ED52" s="280">
        <f t="shared" si="80"/>
        <v>0.8</v>
      </c>
      <c r="EE52" s="280">
        <f t="shared" si="80"/>
        <v>0</v>
      </c>
      <c r="EF52" s="280">
        <f t="shared" si="80"/>
        <v>0</v>
      </c>
      <c r="EG52" s="280">
        <f t="shared" si="80"/>
        <v>0</v>
      </c>
      <c r="EH52" s="280">
        <f t="shared" si="80"/>
        <v>0</v>
      </c>
      <c r="EI52" s="280">
        <f t="shared" si="80"/>
        <v>0</v>
      </c>
      <c r="EJ52" s="280">
        <f t="shared" si="80"/>
        <v>0</v>
      </c>
      <c r="EK52" s="280">
        <f t="shared" si="80"/>
        <v>0</v>
      </c>
      <c r="EL52" s="280">
        <f t="shared" si="80"/>
        <v>0</v>
      </c>
      <c r="EM52" s="280">
        <f t="shared" si="80"/>
        <v>0</v>
      </c>
      <c r="EN52" s="557" t="s">
        <v>98</v>
      </c>
    </row>
    <row r="53" spans="1:144" ht="38.25" x14ac:dyDescent="0.25">
      <c r="A53" s="226" t="s">
        <v>155</v>
      </c>
      <c r="B53" s="156" t="s">
        <v>156</v>
      </c>
      <c r="C53" s="263" t="s">
        <v>98</v>
      </c>
      <c r="D53" s="432">
        <f t="shared" ref="D53:AI53" si="81">SUM(D54:D71)</f>
        <v>0</v>
      </c>
      <c r="E53" s="432">
        <f t="shared" si="81"/>
        <v>0</v>
      </c>
      <c r="F53" s="432">
        <f t="shared" si="81"/>
        <v>24.264999999999997</v>
      </c>
      <c r="G53" s="432">
        <f t="shared" si="81"/>
        <v>0</v>
      </c>
      <c r="H53" s="432">
        <f t="shared" si="81"/>
        <v>1.6</v>
      </c>
      <c r="I53" s="432">
        <f t="shared" si="81"/>
        <v>0</v>
      </c>
      <c r="J53" s="432">
        <f t="shared" si="81"/>
        <v>0</v>
      </c>
      <c r="K53" s="432">
        <f t="shared" si="81"/>
        <v>0</v>
      </c>
      <c r="L53" s="432">
        <f t="shared" si="81"/>
        <v>0</v>
      </c>
      <c r="M53" s="432">
        <f t="shared" si="81"/>
        <v>0</v>
      </c>
      <c r="N53" s="432">
        <f t="shared" si="81"/>
        <v>0</v>
      </c>
      <c r="O53" s="432">
        <f t="shared" si="81"/>
        <v>0</v>
      </c>
      <c r="P53" s="432">
        <f t="shared" si="81"/>
        <v>0</v>
      </c>
      <c r="Q53" s="432">
        <f t="shared" si="81"/>
        <v>0</v>
      </c>
      <c r="R53" s="432">
        <f t="shared" si="81"/>
        <v>0</v>
      </c>
      <c r="S53" s="432">
        <f t="shared" si="81"/>
        <v>0</v>
      </c>
      <c r="T53" s="432">
        <f t="shared" si="81"/>
        <v>0</v>
      </c>
      <c r="U53" s="432">
        <f t="shared" si="81"/>
        <v>0</v>
      </c>
      <c r="V53" s="432">
        <f t="shared" si="81"/>
        <v>0</v>
      </c>
      <c r="W53" s="432">
        <f t="shared" si="81"/>
        <v>0</v>
      </c>
      <c r="X53" s="432">
        <f t="shared" si="81"/>
        <v>0</v>
      </c>
      <c r="Y53" s="432">
        <f t="shared" si="81"/>
        <v>0</v>
      </c>
      <c r="Z53" s="432">
        <f t="shared" si="81"/>
        <v>0</v>
      </c>
      <c r="AA53" s="432">
        <f t="shared" si="81"/>
        <v>0</v>
      </c>
      <c r="AB53" s="432">
        <f t="shared" si="81"/>
        <v>0</v>
      </c>
      <c r="AC53" s="432">
        <f t="shared" si="81"/>
        <v>0</v>
      </c>
      <c r="AD53" s="432">
        <f t="shared" si="81"/>
        <v>0</v>
      </c>
      <c r="AE53" s="432">
        <f t="shared" si="81"/>
        <v>0</v>
      </c>
      <c r="AF53" s="432">
        <f t="shared" si="81"/>
        <v>0</v>
      </c>
      <c r="AG53" s="432">
        <f t="shared" si="81"/>
        <v>0</v>
      </c>
      <c r="AH53" s="432">
        <f t="shared" si="81"/>
        <v>6.4150000000000009</v>
      </c>
      <c r="AI53" s="432">
        <f t="shared" si="81"/>
        <v>0</v>
      </c>
      <c r="AJ53" s="432">
        <f t="shared" ref="AJ53:BO53" si="82">SUM(AJ54:AJ71)</f>
        <v>0</v>
      </c>
      <c r="AK53" s="432">
        <f t="shared" si="82"/>
        <v>0</v>
      </c>
      <c r="AL53" s="432">
        <f t="shared" si="82"/>
        <v>0</v>
      </c>
      <c r="AM53" s="432">
        <f t="shared" si="82"/>
        <v>0</v>
      </c>
      <c r="AN53" s="432">
        <f t="shared" si="82"/>
        <v>0</v>
      </c>
      <c r="AO53" s="432">
        <f t="shared" si="82"/>
        <v>0</v>
      </c>
      <c r="AP53" s="432">
        <f t="shared" si="82"/>
        <v>0</v>
      </c>
      <c r="AQ53" s="432">
        <f t="shared" si="82"/>
        <v>0</v>
      </c>
      <c r="AR53" s="432">
        <f t="shared" si="82"/>
        <v>0</v>
      </c>
      <c r="AS53" s="432">
        <f t="shared" si="82"/>
        <v>0</v>
      </c>
      <c r="AT53" s="432">
        <f t="shared" si="82"/>
        <v>0</v>
      </c>
      <c r="AU53" s="432">
        <f t="shared" si="82"/>
        <v>0</v>
      </c>
      <c r="AV53" s="432">
        <f t="shared" si="82"/>
        <v>3.7</v>
      </c>
      <c r="AW53" s="432">
        <f t="shared" si="82"/>
        <v>0</v>
      </c>
      <c r="AX53" s="432">
        <f t="shared" si="82"/>
        <v>0</v>
      </c>
      <c r="AY53" s="432">
        <f t="shared" si="82"/>
        <v>0</v>
      </c>
      <c r="AZ53" s="432">
        <f t="shared" si="82"/>
        <v>0</v>
      </c>
      <c r="BA53" s="432">
        <f t="shared" si="82"/>
        <v>0</v>
      </c>
      <c r="BB53" s="432">
        <f t="shared" si="82"/>
        <v>0</v>
      </c>
      <c r="BC53" s="432">
        <f t="shared" si="82"/>
        <v>0</v>
      </c>
      <c r="BD53" s="432">
        <f t="shared" si="82"/>
        <v>0</v>
      </c>
      <c r="BE53" s="432">
        <f t="shared" si="82"/>
        <v>0</v>
      </c>
      <c r="BF53" s="432">
        <f t="shared" si="82"/>
        <v>0</v>
      </c>
      <c r="BG53" s="432">
        <f t="shared" si="82"/>
        <v>0</v>
      </c>
      <c r="BH53" s="432">
        <f t="shared" si="82"/>
        <v>0</v>
      </c>
      <c r="BI53" s="432">
        <f t="shared" si="82"/>
        <v>0</v>
      </c>
      <c r="BJ53" s="432">
        <f t="shared" si="82"/>
        <v>9.3500000000000014</v>
      </c>
      <c r="BK53" s="432">
        <f t="shared" si="82"/>
        <v>0</v>
      </c>
      <c r="BL53" s="432">
        <f t="shared" si="82"/>
        <v>0</v>
      </c>
      <c r="BM53" s="432">
        <f t="shared" si="82"/>
        <v>0</v>
      </c>
      <c r="BN53" s="432">
        <f t="shared" si="82"/>
        <v>0</v>
      </c>
      <c r="BO53" s="432">
        <f t="shared" si="82"/>
        <v>0</v>
      </c>
      <c r="BP53" s="432">
        <f t="shared" ref="BP53:CU53" si="83">SUM(BP54:BP71)</f>
        <v>0</v>
      </c>
      <c r="BQ53" s="432">
        <f t="shared" si="83"/>
        <v>0</v>
      </c>
      <c r="BR53" s="432">
        <f t="shared" si="83"/>
        <v>0</v>
      </c>
      <c r="BS53" s="432">
        <f t="shared" si="83"/>
        <v>0</v>
      </c>
      <c r="BT53" s="432">
        <f t="shared" si="83"/>
        <v>0</v>
      </c>
      <c r="BU53" s="432">
        <f t="shared" si="83"/>
        <v>0</v>
      </c>
      <c r="BV53" s="432">
        <f t="shared" si="83"/>
        <v>0</v>
      </c>
      <c r="BW53" s="432">
        <f t="shared" si="83"/>
        <v>0</v>
      </c>
      <c r="BX53" s="432">
        <f t="shared" si="83"/>
        <v>5.6</v>
      </c>
      <c r="BY53" s="432">
        <f t="shared" si="83"/>
        <v>0</v>
      </c>
      <c r="BZ53" s="432">
        <f t="shared" si="83"/>
        <v>0.8</v>
      </c>
      <c r="CA53" s="432">
        <f t="shared" si="83"/>
        <v>0</v>
      </c>
      <c r="CB53" s="432">
        <f t="shared" si="83"/>
        <v>0</v>
      </c>
      <c r="CC53" s="432">
        <f t="shared" si="83"/>
        <v>0</v>
      </c>
      <c r="CD53" s="432">
        <f t="shared" si="83"/>
        <v>0</v>
      </c>
      <c r="CE53" s="432">
        <f t="shared" si="83"/>
        <v>0</v>
      </c>
      <c r="CF53" s="432">
        <f t="shared" si="83"/>
        <v>0</v>
      </c>
      <c r="CG53" s="432">
        <f t="shared" si="83"/>
        <v>0</v>
      </c>
      <c r="CH53" s="432">
        <f t="shared" si="83"/>
        <v>0</v>
      </c>
      <c r="CI53" s="432">
        <f t="shared" si="83"/>
        <v>0</v>
      </c>
      <c r="CJ53" s="432">
        <f t="shared" si="83"/>
        <v>0</v>
      </c>
      <c r="CK53" s="432">
        <f t="shared" si="83"/>
        <v>0</v>
      </c>
      <c r="CL53" s="432">
        <f t="shared" si="83"/>
        <v>0</v>
      </c>
      <c r="CM53" s="432">
        <f t="shared" si="83"/>
        <v>0</v>
      </c>
      <c r="CN53" s="432">
        <f t="shared" si="83"/>
        <v>0</v>
      </c>
      <c r="CO53" s="432">
        <f t="shared" si="83"/>
        <v>0</v>
      </c>
      <c r="CP53" s="432">
        <f t="shared" si="83"/>
        <v>0</v>
      </c>
      <c r="CQ53" s="432">
        <f t="shared" si="83"/>
        <v>0</v>
      </c>
      <c r="CR53" s="432">
        <f t="shared" si="83"/>
        <v>0</v>
      </c>
      <c r="CS53" s="432">
        <f t="shared" si="83"/>
        <v>0</v>
      </c>
      <c r="CT53" s="432">
        <f t="shared" si="83"/>
        <v>0</v>
      </c>
      <c r="CU53" s="432">
        <f t="shared" si="83"/>
        <v>0</v>
      </c>
      <c r="CV53" s="432">
        <f t="shared" ref="CV53:EA53" si="84">SUM(CV54:CV71)</f>
        <v>0</v>
      </c>
      <c r="CW53" s="432">
        <f t="shared" si="84"/>
        <v>0</v>
      </c>
      <c r="CX53" s="432">
        <f t="shared" si="84"/>
        <v>0</v>
      </c>
      <c r="CY53" s="432">
        <f t="shared" si="84"/>
        <v>0</v>
      </c>
      <c r="CZ53" s="432">
        <f t="shared" si="84"/>
        <v>0</v>
      </c>
      <c r="DA53" s="432">
        <f t="shared" si="84"/>
        <v>0</v>
      </c>
      <c r="DB53" s="432">
        <f t="shared" si="84"/>
        <v>0</v>
      </c>
      <c r="DC53" s="432">
        <f t="shared" si="84"/>
        <v>0</v>
      </c>
      <c r="DD53" s="432">
        <f t="shared" si="84"/>
        <v>0</v>
      </c>
      <c r="DE53" s="432">
        <f t="shared" si="84"/>
        <v>0</v>
      </c>
      <c r="DF53" s="432">
        <f t="shared" si="84"/>
        <v>0</v>
      </c>
      <c r="DG53" s="432">
        <f t="shared" si="84"/>
        <v>0</v>
      </c>
      <c r="DH53" s="432">
        <f t="shared" si="84"/>
        <v>0</v>
      </c>
      <c r="DI53" s="432">
        <f t="shared" si="84"/>
        <v>0</v>
      </c>
      <c r="DJ53" s="432">
        <f t="shared" si="84"/>
        <v>0</v>
      </c>
      <c r="DK53" s="432">
        <f t="shared" si="84"/>
        <v>0</v>
      </c>
      <c r="DL53" s="432">
        <f t="shared" si="84"/>
        <v>0</v>
      </c>
      <c r="DM53" s="432">
        <f t="shared" si="84"/>
        <v>0</v>
      </c>
      <c r="DN53" s="432">
        <f t="shared" si="84"/>
        <v>0</v>
      </c>
      <c r="DO53" s="432">
        <f t="shared" si="84"/>
        <v>0</v>
      </c>
      <c r="DP53" s="432">
        <f t="shared" si="84"/>
        <v>0</v>
      </c>
      <c r="DQ53" s="432">
        <f t="shared" si="84"/>
        <v>0</v>
      </c>
      <c r="DR53" s="432">
        <f t="shared" si="84"/>
        <v>0</v>
      </c>
      <c r="DS53" s="432">
        <f t="shared" si="84"/>
        <v>0</v>
      </c>
      <c r="DT53" s="432">
        <f t="shared" si="84"/>
        <v>0</v>
      </c>
      <c r="DU53" s="432">
        <f t="shared" si="84"/>
        <v>0</v>
      </c>
      <c r="DV53" s="432">
        <f t="shared" si="84"/>
        <v>0</v>
      </c>
      <c r="DW53" s="432">
        <f t="shared" si="84"/>
        <v>0</v>
      </c>
      <c r="DX53" s="432">
        <f t="shared" si="84"/>
        <v>0</v>
      </c>
      <c r="DY53" s="432">
        <f t="shared" si="84"/>
        <v>0</v>
      </c>
      <c r="DZ53" s="432">
        <f t="shared" si="84"/>
        <v>0</v>
      </c>
      <c r="EA53" s="432">
        <f t="shared" si="84"/>
        <v>0</v>
      </c>
      <c r="EB53" s="432">
        <f t="shared" ref="EB53:FG53" si="85">SUM(EB54:EB71)</f>
        <v>25.064999999999998</v>
      </c>
      <c r="EC53" s="432">
        <f t="shared" si="85"/>
        <v>0</v>
      </c>
      <c r="ED53" s="432">
        <f t="shared" si="85"/>
        <v>0.8</v>
      </c>
      <c r="EE53" s="432">
        <f t="shared" si="85"/>
        <v>0</v>
      </c>
      <c r="EF53" s="432">
        <f t="shared" si="85"/>
        <v>0</v>
      </c>
      <c r="EG53" s="432">
        <f t="shared" si="85"/>
        <v>0</v>
      </c>
      <c r="EH53" s="432">
        <f t="shared" si="85"/>
        <v>0</v>
      </c>
      <c r="EI53" s="432">
        <f t="shared" si="85"/>
        <v>0</v>
      </c>
      <c r="EJ53" s="432">
        <f t="shared" si="85"/>
        <v>0</v>
      </c>
      <c r="EK53" s="432">
        <f t="shared" si="85"/>
        <v>0</v>
      </c>
      <c r="EL53" s="432">
        <f t="shared" si="85"/>
        <v>0</v>
      </c>
      <c r="EM53" s="432">
        <f t="shared" si="85"/>
        <v>0</v>
      </c>
      <c r="EN53" s="557" t="s">
        <v>98</v>
      </c>
    </row>
    <row r="54" spans="1:144" s="536" customFormat="1" ht="89.25" x14ac:dyDescent="0.25">
      <c r="A54" s="309" t="s">
        <v>155</v>
      </c>
      <c r="B54" s="186" t="s">
        <v>157</v>
      </c>
      <c r="C54" s="228" t="s">
        <v>158</v>
      </c>
      <c r="D54" s="294">
        <v>0</v>
      </c>
      <c r="E54" s="294">
        <v>0</v>
      </c>
      <c r="F54" s="294">
        <v>3.64</v>
      </c>
      <c r="G54" s="294">
        <v>0</v>
      </c>
      <c r="H54" s="294">
        <v>0</v>
      </c>
      <c r="I54" s="294">
        <v>0</v>
      </c>
      <c r="J54" s="294">
        <v>0</v>
      </c>
      <c r="K54" s="294">
        <f t="shared" ref="K54:L56" si="86">AF54+AT54+BH54+BV54+CJ54+CX54+DL54</f>
        <v>0</v>
      </c>
      <c r="L54" s="294">
        <f t="shared" si="86"/>
        <v>0</v>
      </c>
      <c r="M54" s="294">
        <v>0</v>
      </c>
      <c r="N54" s="294">
        <f t="shared" ref="N54:Q56" si="87">AI54+AW54+BK54+BY54+CM54+DA54+DO54</f>
        <v>0</v>
      </c>
      <c r="O54" s="294">
        <f t="shared" si="87"/>
        <v>0</v>
      </c>
      <c r="P54" s="294">
        <f t="shared" si="87"/>
        <v>0</v>
      </c>
      <c r="Q54" s="294">
        <f t="shared" si="87"/>
        <v>0</v>
      </c>
      <c r="R54" s="294">
        <v>0</v>
      </c>
      <c r="S54" s="294">
        <v>0</v>
      </c>
      <c r="T54" s="294">
        <v>0</v>
      </c>
      <c r="U54" s="294">
        <v>0</v>
      </c>
      <c r="V54" s="294">
        <v>0</v>
      </c>
      <c r="W54" s="294">
        <v>0</v>
      </c>
      <c r="X54" s="294">
        <v>0</v>
      </c>
      <c r="Y54" s="294">
        <v>0</v>
      </c>
      <c r="Z54" s="294">
        <v>0</v>
      </c>
      <c r="AA54" s="294">
        <v>0</v>
      </c>
      <c r="AB54" s="294">
        <v>0</v>
      </c>
      <c r="AC54" s="294">
        <v>0</v>
      </c>
      <c r="AD54" s="294">
        <v>0</v>
      </c>
      <c r="AE54" s="294">
        <v>0</v>
      </c>
      <c r="AF54" s="294">
        <v>0</v>
      </c>
      <c r="AG54" s="294">
        <v>0</v>
      </c>
      <c r="AH54" s="294">
        <v>3.64</v>
      </c>
      <c r="AI54" s="294">
        <v>0</v>
      </c>
      <c r="AJ54" s="294">
        <v>0</v>
      </c>
      <c r="AK54" s="294">
        <v>0</v>
      </c>
      <c r="AL54" s="294">
        <v>0</v>
      </c>
      <c r="AM54" s="294">
        <v>0</v>
      </c>
      <c r="AN54" s="294">
        <v>0</v>
      </c>
      <c r="AO54" s="294">
        <v>0</v>
      </c>
      <c r="AP54" s="294">
        <v>0</v>
      </c>
      <c r="AQ54" s="294">
        <v>0</v>
      </c>
      <c r="AR54" s="294">
        <v>0</v>
      </c>
      <c r="AS54" s="294">
        <v>0</v>
      </c>
      <c r="AT54" s="294">
        <v>0</v>
      </c>
      <c r="AU54" s="294">
        <v>0</v>
      </c>
      <c r="AV54" s="294">
        <v>0</v>
      </c>
      <c r="AW54" s="294">
        <v>0</v>
      </c>
      <c r="AX54" s="294">
        <v>0</v>
      </c>
      <c r="AY54" s="294">
        <v>0</v>
      </c>
      <c r="AZ54" s="294">
        <v>0</v>
      </c>
      <c r="BA54" s="294">
        <v>0</v>
      </c>
      <c r="BB54" s="294">
        <v>0</v>
      </c>
      <c r="BC54" s="294">
        <v>0</v>
      </c>
      <c r="BD54" s="294">
        <v>0</v>
      </c>
      <c r="BE54" s="294">
        <v>0</v>
      </c>
      <c r="BF54" s="294">
        <v>0</v>
      </c>
      <c r="BG54" s="294">
        <v>0</v>
      </c>
      <c r="BH54" s="294">
        <v>0</v>
      </c>
      <c r="BI54" s="294">
        <v>0</v>
      </c>
      <c r="BJ54" s="294">
        <v>0</v>
      </c>
      <c r="BK54" s="294">
        <v>0</v>
      </c>
      <c r="BL54" s="294">
        <v>0</v>
      </c>
      <c r="BM54" s="294">
        <v>0</v>
      </c>
      <c r="BN54" s="294">
        <v>0</v>
      </c>
      <c r="BO54" s="294">
        <v>0</v>
      </c>
      <c r="BP54" s="294">
        <v>0</v>
      </c>
      <c r="BQ54" s="294">
        <v>0</v>
      </c>
      <c r="BR54" s="294">
        <v>0</v>
      </c>
      <c r="BS54" s="294">
        <v>0</v>
      </c>
      <c r="BT54" s="294">
        <v>0</v>
      </c>
      <c r="BU54" s="294">
        <v>0</v>
      </c>
      <c r="BV54" s="280">
        <v>0</v>
      </c>
      <c r="BW54" s="280">
        <v>0</v>
      </c>
      <c r="BX54" s="280">
        <v>0</v>
      </c>
      <c r="BY54" s="280">
        <v>0</v>
      </c>
      <c r="BZ54" s="280">
        <v>0</v>
      </c>
      <c r="CA54" s="280">
        <v>0</v>
      </c>
      <c r="CB54" s="294">
        <v>0</v>
      </c>
      <c r="CC54" s="294">
        <v>0</v>
      </c>
      <c r="CD54" s="294">
        <v>0</v>
      </c>
      <c r="CE54" s="294">
        <v>0</v>
      </c>
      <c r="CF54" s="294">
        <v>0</v>
      </c>
      <c r="CG54" s="294">
        <v>0</v>
      </c>
      <c r="CH54" s="294">
        <v>0</v>
      </c>
      <c r="CI54" s="294">
        <v>0</v>
      </c>
      <c r="CJ54" s="280">
        <v>0</v>
      </c>
      <c r="CK54" s="280">
        <v>0</v>
      </c>
      <c r="CL54" s="280">
        <v>0</v>
      </c>
      <c r="CM54" s="280">
        <v>0</v>
      </c>
      <c r="CN54" s="280">
        <v>0</v>
      </c>
      <c r="CO54" s="280">
        <v>0</v>
      </c>
      <c r="CP54" s="294">
        <v>0</v>
      </c>
      <c r="CQ54" s="294">
        <v>0</v>
      </c>
      <c r="CR54" s="294">
        <v>0</v>
      </c>
      <c r="CS54" s="294">
        <v>0</v>
      </c>
      <c r="CT54" s="294">
        <v>0</v>
      </c>
      <c r="CU54" s="294">
        <v>0</v>
      </c>
      <c r="CV54" s="294">
        <v>0</v>
      </c>
      <c r="CW54" s="294">
        <v>0</v>
      </c>
      <c r="CX54" s="280">
        <v>0</v>
      </c>
      <c r="CY54" s="280">
        <v>0</v>
      </c>
      <c r="CZ54" s="280">
        <v>0</v>
      </c>
      <c r="DA54" s="280">
        <v>0</v>
      </c>
      <c r="DB54" s="280">
        <v>0</v>
      </c>
      <c r="DC54" s="280">
        <v>0</v>
      </c>
      <c r="DD54" s="280">
        <v>0</v>
      </c>
      <c r="DE54" s="294">
        <v>0</v>
      </c>
      <c r="DF54" s="294">
        <v>0</v>
      </c>
      <c r="DG54" s="294">
        <v>0</v>
      </c>
      <c r="DH54" s="294">
        <v>0</v>
      </c>
      <c r="DI54" s="294">
        <v>0</v>
      </c>
      <c r="DJ54" s="294">
        <v>0</v>
      </c>
      <c r="DK54" s="294">
        <v>0</v>
      </c>
      <c r="DL54" s="280">
        <v>0</v>
      </c>
      <c r="DM54" s="280">
        <v>0</v>
      </c>
      <c r="DN54" s="280">
        <v>0</v>
      </c>
      <c r="DO54" s="280">
        <v>0</v>
      </c>
      <c r="DP54" s="280">
        <v>0</v>
      </c>
      <c r="DQ54" s="280">
        <v>0</v>
      </c>
      <c r="DR54" s="294">
        <v>0</v>
      </c>
      <c r="DS54" s="294">
        <v>0</v>
      </c>
      <c r="DT54" s="294">
        <v>0</v>
      </c>
      <c r="DU54" s="294">
        <v>0</v>
      </c>
      <c r="DV54" s="294">
        <v>0</v>
      </c>
      <c r="DW54" s="294">
        <v>0</v>
      </c>
      <c r="DX54" s="294">
        <v>0</v>
      </c>
      <c r="DY54" s="294">
        <v>0</v>
      </c>
      <c r="DZ54" s="280">
        <f t="shared" ref="DZ54:EF56" si="88">AF54+AT54+BH54+BV54+CJ54+CX54+DL54</f>
        <v>0</v>
      </c>
      <c r="EA54" s="280">
        <f t="shared" si="88"/>
        <v>0</v>
      </c>
      <c r="EB54" s="280">
        <f t="shared" si="88"/>
        <v>3.64</v>
      </c>
      <c r="EC54" s="280">
        <f t="shared" si="88"/>
        <v>0</v>
      </c>
      <c r="ED54" s="280">
        <f t="shared" si="88"/>
        <v>0</v>
      </c>
      <c r="EE54" s="280">
        <f t="shared" si="88"/>
        <v>0</v>
      </c>
      <c r="EF54" s="280">
        <f t="shared" si="88"/>
        <v>0</v>
      </c>
      <c r="EG54" s="294">
        <v>0</v>
      </c>
      <c r="EH54" s="294">
        <v>0</v>
      </c>
      <c r="EI54" s="294">
        <v>0</v>
      </c>
      <c r="EJ54" s="294">
        <v>0</v>
      </c>
      <c r="EK54" s="294">
        <v>0</v>
      </c>
      <c r="EL54" s="294">
        <v>0</v>
      </c>
      <c r="EM54" s="294">
        <v>0</v>
      </c>
      <c r="EN54" s="558" t="s">
        <v>98</v>
      </c>
    </row>
    <row r="55" spans="1:144" s="536" customFormat="1" ht="63.75" x14ac:dyDescent="0.25">
      <c r="A55" s="309" t="s">
        <v>155</v>
      </c>
      <c r="B55" s="186" t="s">
        <v>159</v>
      </c>
      <c r="C55" s="228" t="s">
        <v>160</v>
      </c>
      <c r="D55" s="294">
        <v>0</v>
      </c>
      <c r="E55" s="294">
        <v>0</v>
      </c>
      <c r="F55" s="294">
        <v>1.4</v>
      </c>
      <c r="G55" s="294">
        <v>0</v>
      </c>
      <c r="H55" s="294">
        <v>0</v>
      </c>
      <c r="I55" s="294">
        <v>0</v>
      </c>
      <c r="J55" s="294">
        <v>0</v>
      </c>
      <c r="K55" s="294">
        <f t="shared" si="86"/>
        <v>0</v>
      </c>
      <c r="L55" s="294">
        <f t="shared" si="86"/>
        <v>0</v>
      </c>
      <c r="M55" s="294">
        <v>0</v>
      </c>
      <c r="N55" s="294">
        <f t="shared" si="87"/>
        <v>0</v>
      </c>
      <c r="O55" s="294">
        <f t="shared" si="87"/>
        <v>0</v>
      </c>
      <c r="P55" s="294">
        <f t="shared" si="87"/>
        <v>0</v>
      </c>
      <c r="Q55" s="294">
        <f t="shared" si="87"/>
        <v>0</v>
      </c>
      <c r="R55" s="294">
        <v>0</v>
      </c>
      <c r="S55" s="294">
        <v>0</v>
      </c>
      <c r="T55" s="294">
        <v>0</v>
      </c>
      <c r="U55" s="294">
        <v>0</v>
      </c>
      <c r="V55" s="294">
        <v>0</v>
      </c>
      <c r="W55" s="294">
        <v>0</v>
      </c>
      <c r="X55" s="294">
        <v>0</v>
      </c>
      <c r="Y55" s="294">
        <v>0</v>
      </c>
      <c r="Z55" s="294">
        <v>0</v>
      </c>
      <c r="AA55" s="294">
        <v>0</v>
      </c>
      <c r="AB55" s="294">
        <v>0</v>
      </c>
      <c r="AC55" s="294">
        <v>0</v>
      </c>
      <c r="AD55" s="294">
        <v>0</v>
      </c>
      <c r="AE55" s="294">
        <v>0</v>
      </c>
      <c r="AF55" s="294">
        <v>0</v>
      </c>
      <c r="AG55" s="294">
        <v>0</v>
      </c>
      <c r="AH55" s="294">
        <v>0</v>
      </c>
      <c r="AI55" s="294">
        <v>0</v>
      </c>
      <c r="AJ55" s="294">
        <v>0</v>
      </c>
      <c r="AK55" s="294">
        <v>0</v>
      </c>
      <c r="AL55" s="294">
        <v>0</v>
      </c>
      <c r="AM55" s="294">
        <v>0</v>
      </c>
      <c r="AN55" s="294">
        <v>0</v>
      </c>
      <c r="AO55" s="294">
        <v>0</v>
      </c>
      <c r="AP55" s="294">
        <v>0</v>
      </c>
      <c r="AQ55" s="294">
        <v>0</v>
      </c>
      <c r="AR55" s="294">
        <v>0</v>
      </c>
      <c r="AS55" s="294">
        <v>0</v>
      </c>
      <c r="AT55" s="294">
        <v>0</v>
      </c>
      <c r="AU55" s="294">
        <v>0</v>
      </c>
      <c r="AV55" s="294">
        <v>0</v>
      </c>
      <c r="AW55" s="294">
        <v>0</v>
      </c>
      <c r="AX55" s="294">
        <v>0</v>
      </c>
      <c r="AY55" s="294">
        <v>0</v>
      </c>
      <c r="AZ55" s="294">
        <v>0</v>
      </c>
      <c r="BA55" s="294">
        <v>0</v>
      </c>
      <c r="BB55" s="294">
        <v>0</v>
      </c>
      <c r="BC55" s="294">
        <v>0</v>
      </c>
      <c r="BD55" s="294">
        <v>0</v>
      </c>
      <c r="BE55" s="294">
        <v>0</v>
      </c>
      <c r="BF55" s="294">
        <v>0</v>
      </c>
      <c r="BG55" s="294">
        <v>0</v>
      </c>
      <c r="BH55" s="294">
        <v>0</v>
      </c>
      <c r="BI55" s="294">
        <v>0</v>
      </c>
      <c r="BJ55" s="294">
        <v>0</v>
      </c>
      <c r="BK55" s="294">
        <v>0</v>
      </c>
      <c r="BL55" s="294">
        <v>0</v>
      </c>
      <c r="BM55" s="294">
        <v>0</v>
      </c>
      <c r="BN55" s="294">
        <v>0</v>
      </c>
      <c r="BO55" s="294">
        <v>0</v>
      </c>
      <c r="BP55" s="294">
        <v>0</v>
      </c>
      <c r="BQ55" s="294">
        <v>0</v>
      </c>
      <c r="BR55" s="294">
        <v>0</v>
      </c>
      <c r="BS55" s="294">
        <v>0</v>
      </c>
      <c r="BT55" s="294">
        <v>0</v>
      </c>
      <c r="BU55" s="294">
        <v>0</v>
      </c>
      <c r="BV55" s="280">
        <v>0</v>
      </c>
      <c r="BW55" s="280">
        <v>0</v>
      </c>
      <c r="BX55" s="280">
        <v>1.4</v>
      </c>
      <c r="BY55" s="280">
        <v>0</v>
      </c>
      <c r="BZ55" s="280">
        <v>0</v>
      </c>
      <c r="CA55" s="280">
        <v>0</v>
      </c>
      <c r="CB55" s="294">
        <v>0</v>
      </c>
      <c r="CC55" s="294">
        <v>0</v>
      </c>
      <c r="CD55" s="294">
        <v>0</v>
      </c>
      <c r="CE55" s="294">
        <v>0</v>
      </c>
      <c r="CF55" s="294">
        <v>0</v>
      </c>
      <c r="CG55" s="294">
        <v>0</v>
      </c>
      <c r="CH55" s="294">
        <v>0</v>
      </c>
      <c r="CI55" s="294">
        <v>0</v>
      </c>
      <c r="CJ55" s="280">
        <v>0</v>
      </c>
      <c r="CK55" s="280">
        <v>0</v>
      </c>
      <c r="CL55" s="280">
        <v>0</v>
      </c>
      <c r="CM55" s="280">
        <v>0</v>
      </c>
      <c r="CN55" s="280">
        <v>0</v>
      </c>
      <c r="CO55" s="280">
        <v>0</v>
      </c>
      <c r="CP55" s="294">
        <v>0</v>
      </c>
      <c r="CQ55" s="294">
        <v>0</v>
      </c>
      <c r="CR55" s="294">
        <v>0</v>
      </c>
      <c r="CS55" s="294">
        <v>0</v>
      </c>
      <c r="CT55" s="294">
        <v>0</v>
      </c>
      <c r="CU55" s="294">
        <v>0</v>
      </c>
      <c r="CV55" s="294">
        <v>0</v>
      </c>
      <c r="CW55" s="294">
        <v>0</v>
      </c>
      <c r="CX55" s="280">
        <v>0</v>
      </c>
      <c r="CY55" s="280">
        <v>0</v>
      </c>
      <c r="CZ55" s="280">
        <v>0</v>
      </c>
      <c r="DA55" s="280">
        <v>0</v>
      </c>
      <c r="DB55" s="280">
        <v>0</v>
      </c>
      <c r="DC55" s="280">
        <v>0</v>
      </c>
      <c r="DD55" s="280">
        <v>0</v>
      </c>
      <c r="DE55" s="294">
        <v>0</v>
      </c>
      <c r="DF55" s="294">
        <v>0</v>
      </c>
      <c r="DG55" s="294">
        <v>0</v>
      </c>
      <c r="DH55" s="294">
        <v>0</v>
      </c>
      <c r="DI55" s="294">
        <v>0</v>
      </c>
      <c r="DJ55" s="294">
        <v>0</v>
      </c>
      <c r="DK55" s="294">
        <v>0</v>
      </c>
      <c r="DL55" s="280">
        <v>0</v>
      </c>
      <c r="DM55" s="280">
        <v>0</v>
      </c>
      <c r="DN55" s="280">
        <v>0</v>
      </c>
      <c r="DO55" s="280">
        <v>0</v>
      </c>
      <c r="DP55" s="280">
        <v>0</v>
      </c>
      <c r="DQ55" s="280">
        <v>0</v>
      </c>
      <c r="DR55" s="294">
        <v>0</v>
      </c>
      <c r="DS55" s="294">
        <v>0</v>
      </c>
      <c r="DT55" s="294">
        <v>0</v>
      </c>
      <c r="DU55" s="294">
        <v>0</v>
      </c>
      <c r="DV55" s="294">
        <v>0</v>
      </c>
      <c r="DW55" s="294">
        <v>0</v>
      </c>
      <c r="DX55" s="294">
        <v>0</v>
      </c>
      <c r="DY55" s="294">
        <v>0</v>
      </c>
      <c r="DZ55" s="280">
        <f t="shared" si="88"/>
        <v>0</v>
      </c>
      <c r="EA55" s="280">
        <f t="shared" si="88"/>
        <v>0</v>
      </c>
      <c r="EB55" s="280">
        <f t="shared" si="88"/>
        <v>1.4</v>
      </c>
      <c r="EC55" s="280">
        <f t="shared" si="88"/>
        <v>0</v>
      </c>
      <c r="ED55" s="280">
        <f t="shared" si="88"/>
        <v>0</v>
      </c>
      <c r="EE55" s="280">
        <f t="shared" si="88"/>
        <v>0</v>
      </c>
      <c r="EF55" s="280">
        <f t="shared" si="88"/>
        <v>0</v>
      </c>
      <c r="EG55" s="294">
        <v>0</v>
      </c>
      <c r="EH55" s="294">
        <v>0</v>
      </c>
      <c r="EI55" s="294">
        <v>0</v>
      </c>
      <c r="EJ55" s="294">
        <v>0</v>
      </c>
      <c r="EK55" s="294">
        <v>0</v>
      </c>
      <c r="EL55" s="294">
        <v>0</v>
      </c>
      <c r="EM55" s="294">
        <v>0</v>
      </c>
      <c r="EN55" s="558" t="s">
        <v>98</v>
      </c>
    </row>
    <row r="56" spans="1:144" s="536" customFormat="1" ht="102" x14ac:dyDescent="0.25">
      <c r="A56" s="309" t="s">
        <v>155</v>
      </c>
      <c r="B56" s="186" t="s">
        <v>161</v>
      </c>
      <c r="C56" s="228" t="s">
        <v>162</v>
      </c>
      <c r="D56" s="294">
        <v>0</v>
      </c>
      <c r="E56" s="294">
        <v>0</v>
      </c>
      <c r="F56" s="294">
        <v>2.95</v>
      </c>
      <c r="G56" s="294">
        <v>0</v>
      </c>
      <c r="H56" s="294">
        <v>0</v>
      </c>
      <c r="I56" s="294">
        <v>0</v>
      </c>
      <c r="J56" s="294">
        <v>0</v>
      </c>
      <c r="K56" s="294">
        <f t="shared" si="86"/>
        <v>0</v>
      </c>
      <c r="L56" s="294">
        <f t="shared" si="86"/>
        <v>0</v>
      </c>
      <c r="M56" s="294">
        <v>0</v>
      </c>
      <c r="N56" s="294">
        <f t="shared" si="87"/>
        <v>0</v>
      </c>
      <c r="O56" s="294">
        <f t="shared" si="87"/>
        <v>0</v>
      </c>
      <c r="P56" s="294">
        <f t="shared" si="87"/>
        <v>0</v>
      </c>
      <c r="Q56" s="294">
        <f t="shared" si="87"/>
        <v>0</v>
      </c>
      <c r="R56" s="294">
        <v>0</v>
      </c>
      <c r="S56" s="294">
        <v>0</v>
      </c>
      <c r="T56" s="294">
        <v>0</v>
      </c>
      <c r="U56" s="294">
        <v>0</v>
      </c>
      <c r="V56" s="294">
        <v>0</v>
      </c>
      <c r="W56" s="294">
        <v>0</v>
      </c>
      <c r="X56" s="294">
        <v>0</v>
      </c>
      <c r="Y56" s="294">
        <v>0</v>
      </c>
      <c r="Z56" s="294">
        <v>0</v>
      </c>
      <c r="AA56" s="294">
        <v>0</v>
      </c>
      <c r="AB56" s="294">
        <v>0</v>
      </c>
      <c r="AC56" s="294">
        <v>0</v>
      </c>
      <c r="AD56" s="294">
        <v>0</v>
      </c>
      <c r="AE56" s="294">
        <v>0</v>
      </c>
      <c r="AF56" s="294">
        <v>0</v>
      </c>
      <c r="AG56" s="294">
        <v>0</v>
      </c>
      <c r="AH56" s="294">
        <v>0</v>
      </c>
      <c r="AI56" s="294">
        <v>0</v>
      </c>
      <c r="AJ56" s="294">
        <v>0</v>
      </c>
      <c r="AK56" s="294">
        <v>0</v>
      </c>
      <c r="AL56" s="294">
        <v>0</v>
      </c>
      <c r="AM56" s="294">
        <v>0</v>
      </c>
      <c r="AN56" s="294">
        <v>0</v>
      </c>
      <c r="AO56" s="294">
        <v>0</v>
      </c>
      <c r="AP56" s="294">
        <v>0</v>
      </c>
      <c r="AQ56" s="294">
        <v>0</v>
      </c>
      <c r="AR56" s="294">
        <v>0</v>
      </c>
      <c r="AS56" s="294">
        <v>0</v>
      </c>
      <c r="AT56" s="294">
        <v>0</v>
      </c>
      <c r="AU56" s="294">
        <v>0</v>
      </c>
      <c r="AV56" s="294">
        <v>0</v>
      </c>
      <c r="AW56" s="294">
        <v>0</v>
      </c>
      <c r="AX56" s="294">
        <v>0</v>
      </c>
      <c r="AY56" s="294">
        <v>0</v>
      </c>
      <c r="AZ56" s="294">
        <v>0</v>
      </c>
      <c r="BA56" s="294">
        <v>0</v>
      </c>
      <c r="BB56" s="294">
        <v>0</v>
      </c>
      <c r="BC56" s="294">
        <v>0</v>
      </c>
      <c r="BD56" s="294">
        <v>0</v>
      </c>
      <c r="BE56" s="294">
        <v>0</v>
      </c>
      <c r="BF56" s="294">
        <v>0</v>
      </c>
      <c r="BG56" s="294">
        <v>0</v>
      </c>
      <c r="BH56" s="294">
        <v>0</v>
      </c>
      <c r="BI56" s="294">
        <v>0</v>
      </c>
      <c r="BJ56" s="294">
        <v>2.95</v>
      </c>
      <c r="BK56" s="294">
        <v>0</v>
      </c>
      <c r="BL56" s="294">
        <v>0</v>
      </c>
      <c r="BM56" s="294">
        <v>0</v>
      </c>
      <c r="BN56" s="294">
        <v>0</v>
      </c>
      <c r="BO56" s="294">
        <v>0</v>
      </c>
      <c r="BP56" s="294">
        <v>0</v>
      </c>
      <c r="BQ56" s="294">
        <v>0</v>
      </c>
      <c r="BR56" s="294">
        <v>0</v>
      </c>
      <c r="BS56" s="294">
        <v>0</v>
      </c>
      <c r="BT56" s="294">
        <v>0</v>
      </c>
      <c r="BU56" s="294">
        <v>0</v>
      </c>
      <c r="BV56" s="280">
        <v>0</v>
      </c>
      <c r="BW56" s="280">
        <v>0</v>
      </c>
      <c r="BX56" s="280">
        <v>0</v>
      </c>
      <c r="BY56" s="280">
        <v>0</v>
      </c>
      <c r="BZ56" s="280">
        <v>0</v>
      </c>
      <c r="CA56" s="280">
        <v>0</v>
      </c>
      <c r="CB56" s="294">
        <v>0</v>
      </c>
      <c r="CC56" s="294">
        <v>0</v>
      </c>
      <c r="CD56" s="294">
        <v>0</v>
      </c>
      <c r="CE56" s="294">
        <v>0</v>
      </c>
      <c r="CF56" s="294">
        <v>0</v>
      </c>
      <c r="CG56" s="294">
        <v>0</v>
      </c>
      <c r="CH56" s="294">
        <v>0</v>
      </c>
      <c r="CI56" s="294">
        <v>0</v>
      </c>
      <c r="CJ56" s="280">
        <v>0</v>
      </c>
      <c r="CK56" s="280">
        <v>0</v>
      </c>
      <c r="CL56" s="280">
        <v>0</v>
      </c>
      <c r="CM56" s="280">
        <v>0</v>
      </c>
      <c r="CN56" s="280">
        <v>0</v>
      </c>
      <c r="CO56" s="280">
        <v>0</v>
      </c>
      <c r="CP56" s="294">
        <v>0</v>
      </c>
      <c r="CQ56" s="294">
        <v>0</v>
      </c>
      <c r="CR56" s="294">
        <v>0</v>
      </c>
      <c r="CS56" s="294">
        <v>0</v>
      </c>
      <c r="CT56" s="294">
        <v>0</v>
      </c>
      <c r="CU56" s="294">
        <v>0</v>
      </c>
      <c r="CV56" s="294">
        <v>0</v>
      </c>
      <c r="CW56" s="294">
        <v>0</v>
      </c>
      <c r="CX56" s="280">
        <v>0</v>
      </c>
      <c r="CY56" s="280">
        <v>0</v>
      </c>
      <c r="CZ56" s="280">
        <v>0</v>
      </c>
      <c r="DA56" s="280">
        <v>0</v>
      </c>
      <c r="DB56" s="280">
        <v>0</v>
      </c>
      <c r="DC56" s="280">
        <v>0</v>
      </c>
      <c r="DD56" s="280">
        <v>0</v>
      </c>
      <c r="DE56" s="294">
        <v>0</v>
      </c>
      <c r="DF56" s="294">
        <v>0</v>
      </c>
      <c r="DG56" s="294">
        <v>0</v>
      </c>
      <c r="DH56" s="294">
        <v>0</v>
      </c>
      <c r="DI56" s="294">
        <v>0</v>
      </c>
      <c r="DJ56" s="294">
        <v>0</v>
      </c>
      <c r="DK56" s="294">
        <v>0</v>
      </c>
      <c r="DL56" s="280">
        <v>0</v>
      </c>
      <c r="DM56" s="280">
        <v>0</v>
      </c>
      <c r="DN56" s="280">
        <v>0</v>
      </c>
      <c r="DO56" s="280">
        <v>0</v>
      </c>
      <c r="DP56" s="280">
        <v>0</v>
      </c>
      <c r="DQ56" s="280">
        <v>0</v>
      </c>
      <c r="DR56" s="294">
        <v>0</v>
      </c>
      <c r="DS56" s="294">
        <v>0</v>
      </c>
      <c r="DT56" s="294">
        <v>0</v>
      </c>
      <c r="DU56" s="294">
        <v>0</v>
      </c>
      <c r="DV56" s="294">
        <v>0</v>
      </c>
      <c r="DW56" s="294">
        <v>0</v>
      </c>
      <c r="DX56" s="294">
        <v>0</v>
      </c>
      <c r="DY56" s="294">
        <v>0</v>
      </c>
      <c r="DZ56" s="280">
        <f t="shared" si="88"/>
        <v>0</v>
      </c>
      <c r="EA56" s="280">
        <f t="shared" si="88"/>
        <v>0</v>
      </c>
      <c r="EB56" s="280">
        <f t="shared" si="88"/>
        <v>2.95</v>
      </c>
      <c r="EC56" s="280">
        <f t="shared" si="88"/>
        <v>0</v>
      </c>
      <c r="ED56" s="280">
        <f t="shared" si="88"/>
        <v>0</v>
      </c>
      <c r="EE56" s="280">
        <f t="shared" si="88"/>
        <v>0</v>
      </c>
      <c r="EF56" s="280">
        <f t="shared" si="88"/>
        <v>0</v>
      </c>
      <c r="EG56" s="294">
        <v>0</v>
      </c>
      <c r="EH56" s="294">
        <v>0</v>
      </c>
      <c r="EI56" s="294">
        <v>0</v>
      </c>
      <c r="EJ56" s="294">
        <v>0</v>
      </c>
      <c r="EK56" s="294">
        <v>0</v>
      </c>
      <c r="EL56" s="294">
        <v>0</v>
      </c>
      <c r="EM56" s="294">
        <v>0</v>
      </c>
      <c r="EN56" s="558" t="s">
        <v>98</v>
      </c>
    </row>
    <row r="57" spans="1:144" s="536" customFormat="1" ht="76.5" hidden="1" x14ac:dyDescent="0.25">
      <c r="A57" s="309" t="s">
        <v>155</v>
      </c>
      <c r="B57" s="186" t="s">
        <v>163</v>
      </c>
      <c r="C57" s="228" t="s">
        <v>164</v>
      </c>
      <c r="D57" s="294"/>
      <c r="E57" s="294"/>
      <c r="F57" s="294"/>
      <c r="G57" s="294"/>
      <c r="H57" s="294"/>
      <c r="I57" s="294"/>
      <c r="J57" s="294"/>
      <c r="K57" s="294"/>
      <c r="L57" s="294"/>
      <c r="M57" s="294"/>
      <c r="N57" s="294"/>
      <c r="O57" s="294"/>
      <c r="P57" s="294"/>
      <c r="Q57" s="294"/>
      <c r="R57" s="294"/>
      <c r="S57" s="294"/>
      <c r="T57" s="294"/>
      <c r="U57" s="294"/>
      <c r="V57" s="294"/>
      <c r="W57" s="294"/>
      <c r="X57" s="294"/>
      <c r="Y57" s="294"/>
      <c r="Z57" s="294"/>
      <c r="AA57" s="294"/>
      <c r="AB57" s="294"/>
      <c r="AC57" s="294"/>
      <c r="AD57" s="294"/>
      <c r="AE57" s="294"/>
      <c r="AF57" s="294"/>
      <c r="AG57" s="294"/>
      <c r="AH57" s="294"/>
      <c r="AI57" s="294"/>
      <c r="AJ57" s="294"/>
      <c r="AK57" s="294"/>
      <c r="AL57" s="294"/>
      <c r="AM57" s="294"/>
      <c r="AN57" s="294"/>
      <c r="AO57" s="294"/>
      <c r="AP57" s="294"/>
      <c r="AQ57" s="294"/>
      <c r="AR57" s="294"/>
      <c r="AS57" s="294"/>
      <c r="AT57" s="294"/>
      <c r="AU57" s="294"/>
      <c r="AV57" s="294"/>
      <c r="AW57" s="294"/>
      <c r="AX57" s="294"/>
      <c r="AY57" s="294"/>
      <c r="AZ57" s="294"/>
      <c r="BA57" s="294"/>
      <c r="BB57" s="294"/>
      <c r="BC57" s="294"/>
      <c r="BD57" s="294"/>
      <c r="BE57" s="294"/>
      <c r="BF57" s="294"/>
      <c r="BG57" s="294"/>
      <c r="BH57" s="280"/>
      <c r="BI57" s="280"/>
      <c r="BJ57" s="280"/>
      <c r="BK57" s="280"/>
      <c r="BL57" s="280"/>
      <c r="BM57" s="294"/>
      <c r="BN57" s="294"/>
      <c r="BO57" s="294"/>
      <c r="BP57" s="294"/>
      <c r="BQ57" s="294"/>
      <c r="BR57" s="294"/>
      <c r="BS57" s="294"/>
      <c r="BT57" s="294"/>
      <c r="BU57" s="294"/>
      <c r="BV57" s="280"/>
      <c r="BW57" s="280"/>
      <c r="BX57" s="280"/>
      <c r="BY57" s="280"/>
      <c r="BZ57" s="280"/>
      <c r="CA57" s="280"/>
      <c r="CB57" s="294"/>
      <c r="CC57" s="294"/>
      <c r="CD57" s="294"/>
      <c r="CE57" s="294"/>
      <c r="CF57" s="294"/>
      <c r="CG57" s="294"/>
      <c r="CH57" s="294"/>
      <c r="CI57" s="294"/>
      <c r="CJ57" s="280"/>
      <c r="CK57" s="280"/>
      <c r="CL57" s="280"/>
      <c r="CM57" s="280"/>
      <c r="CN57" s="280"/>
      <c r="CO57" s="280"/>
      <c r="CP57" s="294"/>
      <c r="CQ57" s="294"/>
      <c r="CR57" s="294"/>
      <c r="CS57" s="294"/>
      <c r="CT57" s="294"/>
      <c r="CU57" s="294"/>
      <c r="CV57" s="294"/>
      <c r="CW57" s="294"/>
      <c r="CX57" s="280"/>
      <c r="CY57" s="280"/>
      <c r="CZ57" s="280"/>
      <c r="DA57" s="280"/>
      <c r="DB57" s="280"/>
      <c r="DC57" s="280"/>
      <c r="DD57" s="280"/>
      <c r="DE57" s="294"/>
      <c r="DF57" s="294"/>
      <c r="DG57" s="294"/>
      <c r="DH57" s="294"/>
      <c r="DI57" s="294"/>
      <c r="DJ57" s="294"/>
      <c r="DK57" s="294"/>
      <c r="DL57" s="280"/>
      <c r="DM57" s="280"/>
      <c r="DN57" s="280"/>
      <c r="DO57" s="280"/>
      <c r="DP57" s="280"/>
      <c r="DQ57" s="280"/>
      <c r="DR57" s="294"/>
      <c r="DS57" s="294"/>
      <c r="DT57" s="294"/>
      <c r="DU57" s="294"/>
      <c r="DV57" s="294"/>
      <c r="DW57" s="294"/>
      <c r="DX57" s="294"/>
      <c r="DY57" s="294"/>
      <c r="DZ57" s="280"/>
      <c r="EA57" s="280"/>
      <c r="EB57" s="280"/>
      <c r="EC57" s="280"/>
      <c r="ED57" s="280"/>
      <c r="EE57" s="280"/>
      <c r="EF57" s="280"/>
      <c r="EG57" s="294"/>
      <c r="EH57" s="294"/>
      <c r="EI57" s="294"/>
      <c r="EJ57" s="294"/>
      <c r="EK57" s="294"/>
      <c r="EL57" s="294"/>
      <c r="EM57" s="294"/>
      <c r="EN57" s="558"/>
    </row>
    <row r="58" spans="1:144" s="536" customFormat="1" ht="89.25" hidden="1" x14ac:dyDescent="0.25">
      <c r="A58" s="309" t="s">
        <v>155</v>
      </c>
      <c r="B58" s="186" t="s">
        <v>165</v>
      </c>
      <c r="C58" s="228" t="s">
        <v>166</v>
      </c>
      <c r="D58" s="294"/>
      <c r="E58" s="294"/>
      <c r="F58" s="294"/>
      <c r="G58" s="294"/>
      <c r="H58" s="294"/>
      <c r="I58" s="294"/>
      <c r="J58" s="294"/>
      <c r="K58" s="294"/>
      <c r="L58" s="294"/>
      <c r="M58" s="294"/>
      <c r="N58" s="294"/>
      <c r="O58" s="294"/>
      <c r="P58" s="294"/>
      <c r="Q58" s="294"/>
      <c r="R58" s="294"/>
      <c r="S58" s="294"/>
      <c r="T58" s="294"/>
      <c r="U58" s="294"/>
      <c r="V58" s="294"/>
      <c r="W58" s="294"/>
      <c r="X58" s="294"/>
      <c r="Y58" s="294"/>
      <c r="Z58" s="294"/>
      <c r="AA58" s="294"/>
      <c r="AB58" s="294"/>
      <c r="AC58" s="294"/>
      <c r="AD58" s="294"/>
      <c r="AE58" s="294"/>
      <c r="AF58" s="294"/>
      <c r="AG58" s="294"/>
      <c r="AH58" s="294"/>
      <c r="AI58" s="294"/>
      <c r="AJ58" s="294"/>
      <c r="AK58" s="294"/>
      <c r="AL58" s="294"/>
      <c r="AM58" s="294"/>
      <c r="AN58" s="294"/>
      <c r="AO58" s="294"/>
      <c r="AP58" s="294"/>
      <c r="AQ58" s="294"/>
      <c r="AR58" s="294"/>
      <c r="AS58" s="294"/>
      <c r="AT58" s="294"/>
      <c r="AU58" s="294"/>
      <c r="AV58" s="294"/>
      <c r="AW58" s="294"/>
      <c r="AX58" s="294"/>
      <c r="AY58" s="294"/>
      <c r="AZ58" s="294"/>
      <c r="BA58" s="294"/>
      <c r="BB58" s="294"/>
      <c r="BC58" s="294"/>
      <c r="BD58" s="294"/>
      <c r="BE58" s="294"/>
      <c r="BF58" s="294"/>
      <c r="BG58" s="294"/>
      <c r="BH58" s="280"/>
      <c r="BI58" s="280"/>
      <c r="BJ58" s="280"/>
      <c r="BK58" s="280"/>
      <c r="BL58" s="280"/>
      <c r="BM58" s="294"/>
      <c r="BN58" s="294"/>
      <c r="BO58" s="294"/>
      <c r="BP58" s="294"/>
      <c r="BQ58" s="294"/>
      <c r="BR58" s="294"/>
      <c r="BS58" s="294"/>
      <c r="BT58" s="294"/>
      <c r="BU58" s="294"/>
      <c r="BV58" s="280"/>
      <c r="BW58" s="280"/>
      <c r="BX58" s="280"/>
      <c r="BY58" s="280"/>
      <c r="BZ58" s="280"/>
      <c r="CA58" s="280"/>
      <c r="CB58" s="294"/>
      <c r="CC58" s="294"/>
      <c r="CD58" s="294"/>
      <c r="CE58" s="294"/>
      <c r="CF58" s="294"/>
      <c r="CG58" s="294"/>
      <c r="CH58" s="294"/>
      <c r="CI58" s="294"/>
      <c r="CJ58" s="280"/>
      <c r="CK58" s="280"/>
      <c r="CL58" s="280"/>
      <c r="CM58" s="280"/>
      <c r="CN58" s="280"/>
      <c r="CO58" s="280"/>
      <c r="CP58" s="294"/>
      <c r="CQ58" s="294"/>
      <c r="CR58" s="294"/>
      <c r="CS58" s="294"/>
      <c r="CT58" s="294"/>
      <c r="CU58" s="294"/>
      <c r="CV58" s="294"/>
      <c r="CW58" s="294"/>
      <c r="CX58" s="280"/>
      <c r="CY58" s="280"/>
      <c r="CZ58" s="280"/>
      <c r="DA58" s="280"/>
      <c r="DB58" s="280"/>
      <c r="DC58" s="280"/>
      <c r="DD58" s="280"/>
      <c r="DE58" s="294"/>
      <c r="DF58" s="294"/>
      <c r="DG58" s="294"/>
      <c r="DH58" s="294"/>
      <c r="DI58" s="294"/>
      <c r="DJ58" s="294"/>
      <c r="DK58" s="294"/>
      <c r="DL58" s="280"/>
      <c r="DM58" s="280"/>
      <c r="DN58" s="280"/>
      <c r="DO58" s="280"/>
      <c r="DP58" s="280"/>
      <c r="DQ58" s="280"/>
      <c r="DR58" s="294"/>
      <c r="DS58" s="294"/>
      <c r="DT58" s="294"/>
      <c r="DU58" s="294"/>
      <c r="DV58" s="294"/>
      <c r="DW58" s="294"/>
      <c r="DX58" s="294"/>
      <c r="DY58" s="294"/>
      <c r="DZ58" s="280"/>
      <c r="EA58" s="280"/>
      <c r="EB58" s="280"/>
      <c r="EC58" s="280"/>
      <c r="ED58" s="280"/>
      <c r="EE58" s="280"/>
      <c r="EF58" s="280"/>
      <c r="EG58" s="294"/>
      <c r="EH58" s="294"/>
      <c r="EI58" s="294"/>
      <c r="EJ58" s="294"/>
      <c r="EK58" s="294"/>
      <c r="EL58" s="294"/>
      <c r="EM58" s="294"/>
      <c r="EN58" s="558"/>
    </row>
    <row r="59" spans="1:144" s="536" customFormat="1" ht="76.5" x14ac:dyDescent="0.25">
      <c r="A59" s="309" t="s">
        <v>155</v>
      </c>
      <c r="B59" s="186" t="s">
        <v>167</v>
      </c>
      <c r="C59" s="228" t="s">
        <v>168</v>
      </c>
      <c r="D59" s="294">
        <v>0</v>
      </c>
      <c r="E59" s="294">
        <v>0</v>
      </c>
      <c r="F59" s="294">
        <v>2.9</v>
      </c>
      <c r="G59" s="294">
        <v>0</v>
      </c>
      <c r="H59" s="294">
        <v>0</v>
      </c>
      <c r="I59" s="294">
        <v>0</v>
      </c>
      <c r="J59" s="294">
        <v>0</v>
      </c>
      <c r="K59" s="294">
        <f t="shared" ref="K59:L65" si="89">AF59+AT59+BH59+BV59+CJ59+CX59+DL59</f>
        <v>0</v>
      </c>
      <c r="L59" s="294">
        <f t="shared" si="89"/>
        <v>0</v>
      </c>
      <c r="M59" s="294">
        <v>0</v>
      </c>
      <c r="N59" s="294">
        <f t="shared" ref="N59:Q65" si="90">AI59+AW59+BK59+BY59+CM59+DA59+DO59</f>
        <v>0</v>
      </c>
      <c r="O59" s="294">
        <f t="shared" si="90"/>
        <v>0</v>
      </c>
      <c r="P59" s="294">
        <f t="shared" si="90"/>
        <v>0</v>
      </c>
      <c r="Q59" s="294">
        <f t="shared" si="90"/>
        <v>0</v>
      </c>
      <c r="R59" s="294">
        <v>0</v>
      </c>
      <c r="S59" s="294">
        <v>0</v>
      </c>
      <c r="T59" s="294">
        <v>0</v>
      </c>
      <c r="U59" s="294">
        <v>0</v>
      </c>
      <c r="V59" s="294">
        <v>0</v>
      </c>
      <c r="W59" s="294">
        <v>0</v>
      </c>
      <c r="X59" s="294">
        <v>0</v>
      </c>
      <c r="Y59" s="294">
        <v>0</v>
      </c>
      <c r="Z59" s="294">
        <v>0</v>
      </c>
      <c r="AA59" s="294">
        <v>0</v>
      </c>
      <c r="AB59" s="294">
        <v>0</v>
      </c>
      <c r="AC59" s="294">
        <v>0</v>
      </c>
      <c r="AD59" s="294">
        <v>0</v>
      </c>
      <c r="AE59" s="294">
        <v>0</v>
      </c>
      <c r="AF59" s="294">
        <v>0</v>
      </c>
      <c r="AG59" s="294">
        <v>0</v>
      </c>
      <c r="AH59" s="294">
        <v>0</v>
      </c>
      <c r="AI59" s="294">
        <v>0</v>
      </c>
      <c r="AJ59" s="294">
        <v>0</v>
      </c>
      <c r="AK59" s="294">
        <v>0</v>
      </c>
      <c r="AL59" s="294">
        <v>0</v>
      </c>
      <c r="AM59" s="294">
        <v>0</v>
      </c>
      <c r="AN59" s="294">
        <v>0</v>
      </c>
      <c r="AO59" s="294">
        <v>0</v>
      </c>
      <c r="AP59" s="294">
        <v>0</v>
      </c>
      <c r="AQ59" s="294">
        <v>0</v>
      </c>
      <c r="AR59" s="294">
        <v>0</v>
      </c>
      <c r="AS59" s="294">
        <v>0</v>
      </c>
      <c r="AT59" s="294">
        <v>0</v>
      </c>
      <c r="AU59" s="294">
        <v>0</v>
      </c>
      <c r="AV59" s="294">
        <v>2.9</v>
      </c>
      <c r="AW59" s="294">
        <v>0</v>
      </c>
      <c r="AX59" s="294">
        <v>0</v>
      </c>
      <c r="AY59" s="294">
        <v>0</v>
      </c>
      <c r="AZ59" s="294">
        <v>0</v>
      </c>
      <c r="BA59" s="294">
        <v>0</v>
      </c>
      <c r="BB59" s="294">
        <v>0</v>
      </c>
      <c r="BC59" s="294">
        <v>0</v>
      </c>
      <c r="BD59" s="294">
        <v>0</v>
      </c>
      <c r="BE59" s="294">
        <v>0</v>
      </c>
      <c r="BF59" s="294">
        <v>0</v>
      </c>
      <c r="BG59" s="294">
        <v>0</v>
      </c>
      <c r="BH59" s="280">
        <v>0</v>
      </c>
      <c r="BI59" s="280">
        <v>0</v>
      </c>
      <c r="BJ59" s="280">
        <v>0</v>
      </c>
      <c r="BK59" s="280">
        <v>0</v>
      </c>
      <c r="BL59" s="280">
        <v>0</v>
      </c>
      <c r="BM59" s="294">
        <v>0</v>
      </c>
      <c r="BN59" s="294">
        <v>0</v>
      </c>
      <c r="BO59" s="294">
        <v>0</v>
      </c>
      <c r="BP59" s="294">
        <v>0</v>
      </c>
      <c r="BQ59" s="294">
        <v>0</v>
      </c>
      <c r="BR59" s="294">
        <v>0</v>
      </c>
      <c r="BS59" s="294">
        <v>0</v>
      </c>
      <c r="BT59" s="294">
        <v>0</v>
      </c>
      <c r="BU59" s="294">
        <v>0</v>
      </c>
      <c r="BV59" s="280">
        <v>0</v>
      </c>
      <c r="BW59" s="280">
        <v>0</v>
      </c>
      <c r="BX59" s="280">
        <v>0</v>
      </c>
      <c r="BY59" s="280">
        <v>0</v>
      </c>
      <c r="BZ59" s="280">
        <v>0</v>
      </c>
      <c r="CA59" s="280">
        <v>0</v>
      </c>
      <c r="CB59" s="294">
        <v>0</v>
      </c>
      <c r="CC59" s="294">
        <v>0</v>
      </c>
      <c r="CD59" s="294">
        <v>0</v>
      </c>
      <c r="CE59" s="294">
        <v>0</v>
      </c>
      <c r="CF59" s="294">
        <v>0</v>
      </c>
      <c r="CG59" s="294">
        <v>0</v>
      </c>
      <c r="CH59" s="294">
        <v>0</v>
      </c>
      <c r="CI59" s="294">
        <v>0</v>
      </c>
      <c r="CJ59" s="280">
        <v>0</v>
      </c>
      <c r="CK59" s="280">
        <v>0</v>
      </c>
      <c r="CL59" s="280">
        <v>0</v>
      </c>
      <c r="CM59" s="280">
        <v>0</v>
      </c>
      <c r="CN59" s="280">
        <v>0</v>
      </c>
      <c r="CO59" s="280">
        <v>0</v>
      </c>
      <c r="CP59" s="294">
        <v>0</v>
      </c>
      <c r="CQ59" s="294">
        <v>0</v>
      </c>
      <c r="CR59" s="294">
        <v>0</v>
      </c>
      <c r="CS59" s="294">
        <v>0</v>
      </c>
      <c r="CT59" s="294">
        <v>0</v>
      </c>
      <c r="CU59" s="294">
        <v>0</v>
      </c>
      <c r="CV59" s="294">
        <v>0</v>
      </c>
      <c r="CW59" s="294">
        <v>0</v>
      </c>
      <c r="CX59" s="280">
        <v>0</v>
      </c>
      <c r="CY59" s="280">
        <v>0</v>
      </c>
      <c r="CZ59" s="280">
        <v>0</v>
      </c>
      <c r="DA59" s="280">
        <v>0</v>
      </c>
      <c r="DB59" s="280">
        <v>0</v>
      </c>
      <c r="DC59" s="280">
        <v>0</v>
      </c>
      <c r="DD59" s="280">
        <v>0</v>
      </c>
      <c r="DE59" s="294">
        <v>0</v>
      </c>
      <c r="DF59" s="294">
        <v>0</v>
      </c>
      <c r="DG59" s="294">
        <v>0</v>
      </c>
      <c r="DH59" s="294">
        <v>0</v>
      </c>
      <c r="DI59" s="294">
        <v>0</v>
      </c>
      <c r="DJ59" s="294">
        <v>0</v>
      </c>
      <c r="DK59" s="294">
        <v>0</v>
      </c>
      <c r="DL59" s="280">
        <v>0</v>
      </c>
      <c r="DM59" s="280">
        <v>0</v>
      </c>
      <c r="DN59" s="280">
        <v>0</v>
      </c>
      <c r="DO59" s="280">
        <v>0</v>
      </c>
      <c r="DP59" s="280">
        <v>0</v>
      </c>
      <c r="DQ59" s="280">
        <v>0</v>
      </c>
      <c r="DR59" s="294">
        <v>0</v>
      </c>
      <c r="DS59" s="294">
        <v>0</v>
      </c>
      <c r="DT59" s="294">
        <v>0</v>
      </c>
      <c r="DU59" s="294">
        <v>0</v>
      </c>
      <c r="DV59" s="294">
        <v>0</v>
      </c>
      <c r="DW59" s="294">
        <v>0</v>
      </c>
      <c r="DX59" s="294">
        <v>0</v>
      </c>
      <c r="DY59" s="294">
        <v>0</v>
      </c>
      <c r="DZ59" s="280">
        <f t="shared" ref="DZ59:DZ82" si="91">AF59+AT59+BH59+BV59+CJ59+CX59+DL59</f>
        <v>0</v>
      </c>
      <c r="EA59" s="280">
        <f t="shared" ref="EA59:EA82" si="92">AG59+AU59+BI59+BW59+CK59+CY59+DM59</f>
        <v>0</v>
      </c>
      <c r="EB59" s="280">
        <f t="shared" ref="EB59:EB82" si="93">AH59+AV59+BJ59+BX59+CL59+CZ59+DN59</f>
        <v>2.9</v>
      </c>
      <c r="EC59" s="280">
        <f t="shared" ref="EC59:EC82" si="94">AI59+AW59+BK59+BY59+CM59+DA59+DO59</f>
        <v>0</v>
      </c>
      <c r="ED59" s="280">
        <f t="shared" ref="ED59:ED82" si="95">AJ59+AX59+BL59+BZ59+CN59+DB59+DP59</f>
        <v>0</v>
      </c>
      <c r="EE59" s="280">
        <f t="shared" ref="EE59:EE82" si="96">AK59+AY59+BM59+CA59+CO59+DC59+DQ59</f>
        <v>0</v>
      </c>
      <c r="EF59" s="280">
        <f t="shared" ref="EF59:EF82" si="97">AL59+AZ59+BN59+CB59+CP59+DD59+DR59</f>
        <v>0</v>
      </c>
      <c r="EG59" s="294">
        <v>0</v>
      </c>
      <c r="EH59" s="294">
        <v>0</v>
      </c>
      <c r="EI59" s="294">
        <v>0</v>
      </c>
      <c r="EJ59" s="294">
        <v>0</v>
      </c>
      <c r="EK59" s="294">
        <v>0</v>
      </c>
      <c r="EL59" s="294">
        <v>0</v>
      </c>
      <c r="EM59" s="294">
        <v>0</v>
      </c>
      <c r="EN59" s="558" t="s">
        <v>98</v>
      </c>
    </row>
    <row r="60" spans="1:144" s="536" customFormat="1" ht="63.75" x14ac:dyDescent="0.25">
      <c r="A60" s="309" t="s">
        <v>155</v>
      </c>
      <c r="B60" s="186" t="s">
        <v>169</v>
      </c>
      <c r="C60" s="228" t="s">
        <v>170</v>
      </c>
      <c r="D60" s="294">
        <v>0</v>
      </c>
      <c r="E60" s="294">
        <v>0</v>
      </c>
      <c r="F60" s="294">
        <v>1</v>
      </c>
      <c r="G60" s="294">
        <v>0</v>
      </c>
      <c r="H60" s="294">
        <v>0</v>
      </c>
      <c r="I60" s="294">
        <v>0</v>
      </c>
      <c r="J60" s="294">
        <v>0</v>
      </c>
      <c r="K60" s="294">
        <f t="shared" si="89"/>
        <v>0</v>
      </c>
      <c r="L60" s="294">
        <f t="shared" si="89"/>
        <v>0</v>
      </c>
      <c r="M60" s="294">
        <v>0</v>
      </c>
      <c r="N60" s="294">
        <f t="shared" si="90"/>
        <v>0</v>
      </c>
      <c r="O60" s="294">
        <f t="shared" si="90"/>
        <v>0</v>
      </c>
      <c r="P60" s="294">
        <f t="shared" si="90"/>
        <v>0</v>
      </c>
      <c r="Q60" s="294">
        <f t="shared" si="90"/>
        <v>0</v>
      </c>
      <c r="R60" s="294">
        <v>0</v>
      </c>
      <c r="S60" s="294">
        <v>0</v>
      </c>
      <c r="T60" s="294">
        <v>0</v>
      </c>
      <c r="U60" s="294">
        <v>0</v>
      </c>
      <c r="V60" s="294">
        <v>0</v>
      </c>
      <c r="W60" s="294">
        <v>0</v>
      </c>
      <c r="X60" s="294">
        <v>0</v>
      </c>
      <c r="Y60" s="294">
        <v>0</v>
      </c>
      <c r="Z60" s="294">
        <v>0</v>
      </c>
      <c r="AA60" s="294">
        <v>0</v>
      </c>
      <c r="AB60" s="294">
        <v>0</v>
      </c>
      <c r="AC60" s="294">
        <v>0</v>
      </c>
      <c r="AD60" s="294">
        <v>0</v>
      </c>
      <c r="AE60" s="294">
        <v>0</v>
      </c>
      <c r="AF60" s="294">
        <v>0</v>
      </c>
      <c r="AG60" s="294">
        <v>0</v>
      </c>
      <c r="AH60" s="294">
        <v>1</v>
      </c>
      <c r="AI60" s="294">
        <v>0</v>
      </c>
      <c r="AJ60" s="294">
        <v>0</v>
      </c>
      <c r="AK60" s="294">
        <v>0</v>
      </c>
      <c r="AL60" s="294">
        <v>0</v>
      </c>
      <c r="AM60" s="294">
        <v>0</v>
      </c>
      <c r="AN60" s="294">
        <v>0</v>
      </c>
      <c r="AO60" s="294">
        <v>0</v>
      </c>
      <c r="AP60" s="294">
        <v>0</v>
      </c>
      <c r="AQ60" s="294">
        <v>0</v>
      </c>
      <c r="AR60" s="294">
        <v>0</v>
      </c>
      <c r="AS60" s="294">
        <v>0</v>
      </c>
      <c r="AT60" s="294">
        <v>0</v>
      </c>
      <c r="AU60" s="294">
        <v>0</v>
      </c>
      <c r="AV60" s="294">
        <v>0</v>
      </c>
      <c r="AW60" s="294">
        <v>0</v>
      </c>
      <c r="AX60" s="294">
        <v>0</v>
      </c>
      <c r="AY60" s="294">
        <v>0</v>
      </c>
      <c r="AZ60" s="294">
        <v>0</v>
      </c>
      <c r="BA60" s="294">
        <v>0</v>
      </c>
      <c r="BB60" s="294">
        <v>0</v>
      </c>
      <c r="BC60" s="294">
        <v>0</v>
      </c>
      <c r="BD60" s="294">
        <v>0</v>
      </c>
      <c r="BE60" s="294">
        <v>0</v>
      </c>
      <c r="BF60" s="294">
        <v>0</v>
      </c>
      <c r="BG60" s="294">
        <v>0</v>
      </c>
      <c r="BH60" s="280">
        <v>0</v>
      </c>
      <c r="BI60" s="280">
        <v>0</v>
      </c>
      <c r="BJ60" s="280">
        <v>0</v>
      </c>
      <c r="BK60" s="280">
        <v>0</v>
      </c>
      <c r="BL60" s="280">
        <v>0</v>
      </c>
      <c r="BM60" s="294">
        <v>0</v>
      </c>
      <c r="BN60" s="294">
        <v>0</v>
      </c>
      <c r="BO60" s="294">
        <v>0</v>
      </c>
      <c r="BP60" s="294">
        <v>0</v>
      </c>
      <c r="BQ60" s="294">
        <v>0</v>
      </c>
      <c r="BR60" s="294">
        <v>0</v>
      </c>
      <c r="BS60" s="294">
        <v>0</v>
      </c>
      <c r="BT60" s="294">
        <v>0</v>
      </c>
      <c r="BU60" s="294">
        <v>0</v>
      </c>
      <c r="BV60" s="280">
        <v>0</v>
      </c>
      <c r="BW60" s="280">
        <v>0</v>
      </c>
      <c r="BX60" s="280">
        <v>0</v>
      </c>
      <c r="BY60" s="280">
        <v>0</v>
      </c>
      <c r="BZ60" s="280">
        <v>0</v>
      </c>
      <c r="CA60" s="280">
        <v>0</v>
      </c>
      <c r="CB60" s="294">
        <v>0</v>
      </c>
      <c r="CC60" s="294">
        <v>0</v>
      </c>
      <c r="CD60" s="294">
        <v>0</v>
      </c>
      <c r="CE60" s="294">
        <v>0</v>
      </c>
      <c r="CF60" s="294">
        <v>0</v>
      </c>
      <c r="CG60" s="294">
        <v>0</v>
      </c>
      <c r="CH60" s="294">
        <v>0</v>
      </c>
      <c r="CI60" s="294">
        <v>0</v>
      </c>
      <c r="CJ60" s="280">
        <v>0</v>
      </c>
      <c r="CK60" s="280">
        <v>0</v>
      </c>
      <c r="CL60" s="280">
        <v>0</v>
      </c>
      <c r="CM60" s="280">
        <v>0</v>
      </c>
      <c r="CN60" s="280">
        <v>0</v>
      </c>
      <c r="CO60" s="280">
        <v>0</v>
      </c>
      <c r="CP60" s="294">
        <v>0</v>
      </c>
      <c r="CQ60" s="294">
        <v>0</v>
      </c>
      <c r="CR60" s="294">
        <v>0</v>
      </c>
      <c r="CS60" s="294">
        <v>0</v>
      </c>
      <c r="CT60" s="294">
        <v>0</v>
      </c>
      <c r="CU60" s="294">
        <v>0</v>
      </c>
      <c r="CV60" s="294">
        <v>0</v>
      </c>
      <c r="CW60" s="294">
        <v>0</v>
      </c>
      <c r="CX60" s="280">
        <v>0</v>
      </c>
      <c r="CY60" s="280">
        <v>0</v>
      </c>
      <c r="CZ60" s="280">
        <v>0</v>
      </c>
      <c r="DA60" s="280">
        <v>0</v>
      </c>
      <c r="DB60" s="280">
        <v>0</v>
      </c>
      <c r="DC60" s="280">
        <v>0</v>
      </c>
      <c r="DD60" s="280">
        <v>0</v>
      </c>
      <c r="DE60" s="294">
        <v>0</v>
      </c>
      <c r="DF60" s="294">
        <v>0</v>
      </c>
      <c r="DG60" s="294">
        <v>0</v>
      </c>
      <c r="DH60" s="294">
        <v>0</v>
      </c>
      <c r="DI60" s="294">
        <v>0</v>
      </c>
      <c r="DJ60" s="294">
        <v>0</v>
      </c>
      <c r="DK60" s="294">
        <v>0</v>
      </c>
      <c r="DL60" s="280">
        <v>0</v>
      </c>
      <c r="DM60" s="280">
        <v>0</v>
      </c>
      <c r="DN60" s="280">
        <v>0</v>
      </c>
      <c r="DO60" s="280">
        <v>0</v>
      </c>
      <c r="DP60" s="280">
        <v>0</v>
      </c>
      <c r="DQ60" s="280">
        <v>0</v>
      </c>
      <c r="DR60" s="294">
        <v>0</v>
      </c>
      <c r="DS60" s="294">
        <v>0</v>
      </c>
      <c r="DT60" s="294">
        <v>0</v>
      </c>
      <c r="DU60" s="294">
        <v>0</v>
      </c>
      <c r="DV60" s="294">
        <v>0</v>
      </c>
      <c r="DW60" s="294">
        <v>0</v>
      </c>
      <c r="DX60" s="294">
        <v>0</v>
      </c>
      <c r="DY60" s="294">
        <v>0</v>
      </c>
      <c r="DZ60" s="280">
        <f t="shared" si="91"/>
        <v>0</v>
      </c>
      <c r="EA60" s="280">
        <f t="shared" si="92"/>
        <v>0</v>
      </c>
      <c r="EB60" s="280">
        <f t="shared" si="93"/>
        <v>1</v>
      </c>
      <c r="EC60" s="280">
        <f t="shared" si="94"/>
        <v>0</v>
      </c>
      <c r="ED60" s="280">
        <f t="shared" si="95"/>
        <v>0</v>
      </c>
      <c r="EE60" s="280">
        <f t="shared" si="96"/>
        <v>0</v>
      </c>
      <c r="EF60" s="280">
        <f t="shared" si="97"/>
        <v>0</v>
      </c>
      <c r="EG60" s="294">
        <v>0</v>
      </c>
      <c r="EH60" s="294">
        <v>0</v>
      </c>
      <c r="EI60" s="294">
        <v>0</v>
      </c>
      <c r="EJ60" s="294">
        <v>0</v>
      </c>
      <c r="EK60" s="294">
        <v>0</v>
      </c>
      <c r="EL60" s="294">
        <v>0</v>
      </c>
      <c r="EM60" s="294">
        <v>0</v>
      </c>
      <c r="EN60" s="558" t="s">
        <v>98</v>
      </c>
    </row>
    <row r="61" spans="1:144" s="536" customFormat="1" ht="89.25" x14ac:dyDescent="0.25">
      <c r="A61" s="309" t="s">
        <v>155</v>
      </c>
      <c r="B61" s="186" t="s">
        <v>171</v>
      </c>
      <c r="C61" s="228" t="s">
        <v>172</v>
      </c>
      <c r="D61" s="294">
        <v>0</v>
      </c>
      <c r="E61" s="294">
        <v>0</v>
      </c>
      <c r="F61" s="294">
        <v>4.2</v>
      </c>
      <c r="G61" s="294">
        <v>0</v>
      </c>
      <c r="H61" s="294">
        <v>0</v>
      </c>
      <c r="I61" s="294">
        <v>0</v>
      </c>
      <c r="J61" s="294">
        <v>0</v>
      </c>
      <c r="K61" s="294">
        <f t="shared" si="89"/>
        <v>0</v>
      </c>
      <c r="L61" s="294">
        <f t="shared" si="89"/>
        <v>0</v>
      </c>
      <c r="M61" s="294">
        <v>0</v>
      </c>
      <c r="N61" s="294">
        <f t="shared" si="90"/>
        <v>0</v>
      </c>
      <c r="O61" s="294">
        <f t="shared" si="90"/>
        <v>0</v>
      </c>
      <c r="P61" s="294">
        <f t="shared" si="90"/>
        <v>0</v>
      </c>
      <c r="Q61" s="294">
        <f t="shared" si="90"/>
        <v>0</v>
      </c>
      <c r="R61" s="294">
        <v>0</v>
      </c>
      <c r="S61" s="294">
        <v>0</v>
      </c>
      <c r="T61" s="294">
        <v>0</v>
      </c>
      <c r="U61" s="294">
        <v>0</v>
      </c>
      <c r="V61" s="294">
        <v>0</v>
      </c>
      <c r="W61" s="294">
        <v>0</v>
      </c>
      <c r="X61" s="294">
        <v>0</v>
      </c>
      <c r="Y61" s="294">
        <v>0</v>
      </c>
      <c r="Z61" s="294">
        <v>0</v>
      </c>
      <c r="AA61" s="294">
        <v>0</v>
      </c>
      <c r="AB61" s="294">
        <v>0</v>
      </c>
      <c r="AC61" s="294">
        <v>0</v>
      </c>
      <c r="AD61" s="294">
        <v>0</v>
      </c>
      <c r="AE61" s="294">
        <v>0</v>
      </c>
      <c r="AF61" s="294">
        <v>0</v>
      </c>
      <c r="AG61" s="294">
        <v>0</v>
      </c>
      <c r="AH61" s="294">
        <v>0</v>
      </c>
      <c r="AI61" s="294">
        <v>0</v>
      </c>
      <c r="AJ61" s="294">
        <v>0</v>
      </c>
      <c r="AK61" s="294">
        <v>0</v>
      </c>
      <c r="AL61" s="294">
        <v>0</v>
      </c>
      <c r="AM61" s="294">
        <v>0</v>
      </c>
      <c r="AN61" s="294">
        <v>0</v>
      </c>
      <c r="AO61" s="294">
        <v>0</v>
      </c>
      <c r="AP61" s="294">
        <v>0</v>
      </c>
      <c r="AQ61" s="294">
        <v>0</v>
      </c>
      <c r="AR61" s="294">
        <v>0</v>
      </c>
      <c r="AS61" s="294">
        <v>0</v>
      </c>
      <c r="AT61" s="294">
        <v>0</v>
      </c>
      <c r="AU61" s="294">
        <v>0</v>
      </c>
      <c r="AV61" s="294">
        <v>0</v>
      </c>
      <c r="AW61" s="294">
        <v>0</v>
      </c>
      <c r="AX61" s="294">
        <v>0</v>
      </c>
      <c r="AY61" s="294">
        <v>0</v>
      </c>
      <c r="AZ61" s="294">
        <v>0</v>
      </c>
      <c r="BA61" s="294">
        <v>0</v>
      </c>
      <c r="BB61" s="294">
        <v>0</v>
      </c>
      <c r="BC61" s="294">
        <v>0</v>
      </c>
      <c r="BD61" s="294">
        <v>0</v>
      </c>
      <c r="BE61" s="294">
        <v>0</v>
      </c>
      <c r="BF61" s="294">
        <v>0</v>
      </c>
      <c r="BG61" s="294">
        <v>0</v>
      </c>
      <c r="BH61" s="280">
        <v>0</v>
      </c>
      <c r="BI61" s="280">
        <v>0</v>
      </c>
      <c r="BJ61" s="280">
        <v>0</v>
      </c>
      <c r="BK61" s="280">
        <v>0</v>
      </c>
      <c r="BL61" s="280">
        <v>0</v>
      </c>
      <c r="BM61" s="294">
        <v>0</v>
      </c>
      <c r="BN61" s="294">
        <v>0</v>
      </c>
      <c r="BO61" s="294">
        <v>0</v>
      </c>
      <c r="BP61" s="294">
        <v>0</v>
      </c>
      <c r="BQ61" s="294">
        <v>0</v>
      </c>
      <c r="BR61" s="294">
        <v>0</v>
      </c>
      <c r="BS61" s="294">
        <v>0</v>
      </c>
      <c r="BT61" s="294">
        <v>0</v>
      </c>
      <c r="BU61" s="294">
        <v>0</v>
      </c>
      <c r="BV61" s="280">
        <v>0</v>
      </c>
      <c r="BW61" s="280">
        <v>0</v>
      </c>
      <c r="BX61" s="280">
        <v>4.2</v>
      </c>
      <c r="BY61" s="280">
        <v>0</v>
      </c>
      <c r="BZ61" s="280">
        <v>0</v>
      </c>
      <c r="CA61" s="280">
        <v>0</v>
      </c>
      <c r="CB61" s="294">
        <v>0</v>
      </c>
      <c r="CC61" s="294">
        <v>0</v>
      </c>
      <c r="CD61" s="294">
        <v>0</v>
      </c>
      <c r="CE61" s="294">
        <v>0</v>
      </c>
      <c r="CF61" s="294">
        <v>0</v>
      </c>
      <c r="CG61" s="294">
        <v>0</v>
      </c>
      <c r="CH61" s="294">
        <v>0</v>
      </c>
      <c r="CI61" s="294">
        <v>0</v>
      </c>
      <c r="CJ61" s="280">
        <v>0</v>
      </c>
      <c r="CK61" s="280">
        <v>0</v>
      </c>
      <c r="CL61" s="280">
        <v>0</v>
      </c>
      <c r="CM61" s="280">
        <v>0</v>
      </c>
      <c r="CN61" s="280">
        <v>0</v>
      </c>
      <c r="CO61" s="280">
        <v>0</v>
      </c>
      <c r="CP61" s="294">
        <v>0</v>
      </c>
      <c r="CQ61" s="294">
        <v>0</v>
      </c>
      <c r="CR61" s="294">
        <v>0</v>
      </c>
      <c r="CS61" s="294">
        <v>0</v>
      </c>
      <c r="CT61" s="294">
        <v>0</v>
      </c>
      <c r="CU61" s="294">
        <v>0</v>
      </c>
      <c r="CV61" s="294">
        <v>0</v>
      </c>
      <c r="CW61" s="294">
        <v>0</v>
      </c>
      <c r="CX61" s="280">
        <v>0</v>
      </c>
      <c r="CY61" s="280">
        <v>0</v>
      </c>
      <c r="CZ61" s="280">
        <v>0</v>
      </c>
      <c r="DA61" s="280">
        <v>0</v>
      </c>
      <c r="DB61" s="280">
        <v>0</v>
      </c>
      <c r="DC61" s="280">
        <v>0</v>
      </c>
      <c r="DD61" s="280">
        <v>0</v>
      </c>
      <c r="DE61" s="294">
        <v>0</v>
      </c>
      <c r="DF61" s="294">
        <v>0</v>
      </c>
      <c r="DG61" s="294">
        <v>0</v>
      </c>
      <c r="DH61" s="294">
        <v>0</v>
      </c>
      <c r="DI61" s="294">
        <v>0</v>
      </c>
      <c r="DJ61" s="294">
        <v>0</v>
      </c>
      <c r="DK61" s="294">
        <v>0</v>
      </c>
      <c r="DL61" s="280">
        <v>0</v>
      </c>
      <c r="DM61" s="280">
        <v>0</v>
      </c>
      <c r="DN61" s="280">
        <v>0</v>
      </c>
      <c r="DO61" s="280">
        <v>0</v>
      </c>
      <c r="DP61" s="280">
        <v>0</v>
      </c>
      <c r="DQ61" s="280">
        <v>0</v>
      </c>
      <c r="DR61" s="294">
        <v>0</v>
      </c>
      <c r="DS61" s="294">
        <v>0</v>
      </c>
      <c r="DT61" s="294">
        <v>0</v>
      </c>
      <c r="DU61" s="294">
        <v>0</v>
      </c>
      <c r="DV61" s="294">
        <v>0</v>
      </c>
      <c r="DW61" s="294">
        <v>0</v>
      </c>
      <c r="DX61" s="294">
        <v>0</v>
      </c>
      <c r="DY61" s="294">
        <v>0</v>
      </c>
      <c r="DZ61" s="280">
        <f t="shared" si="91"/>
        <v>0</v>
      </c>
      <c r="EA61" s="280">
        <f t="shared" si="92"/>
        <v>0</v>
      </c>
      <c r="EB61" s="280">
        <f t="shared" si="93"/>
        <v>4.2</v>
      </c>
      <c r="EC61" s="280">
        <f t="shared" si="94"/>
        <v>0</v>
      </c>
      <c r="ED61" s="280">
        <f t="shared" si="95"/>
        <v>0</v>
      </c>
      <c r="EE61" s="280">
        <f t="shared" si="96"/>
        <v>0</v>
      </c>
      <c r="EF61" s="280">
        <f t="shared" si="97"/>
        <v>0</v>
      </c>
      <c r="EG61" s="294">
        <v>0</v>
      </c>
      <c r="EH61" s="294">
        <v>0</v>
      </c>
      <c r="EI61" s="294">
        <v>0</v>
      </c>
      <c r="EJ61" s="294">
        <v>0</v>
      </c>
      <c r="EK61" s="294">
        <v>0</v>
      </c>
      <c r="EL61" s="294">
        <v>0</v>
      </c>
      <c r="EM61" s="294">
        <v>0</v>
      </c>
      <c r="EN61" s="558" t="s">
        <v>98</v>
      </c>
    </row>
    <row r="62" spans="1:144" s="536" customFormat="1" ht="89.25" x14ac:dyDescent="0.25">
      <c r="A62" s="309" t="s">
        <v>155</v>
      </c>
      <c r="B62" s="186" t="s">
        <v>173</v>
      </c>
      <c r="C62" s="228" t="s">
        <v>174</v>
      </c>
      <c r="D62" s="294">
        <v>0</v>
      </c>
      <c r="E62" s="294">
        <v>0</v>
      </c>
      <c r="F62" s="294">
        <f>3.55/2</f>
        <v>1.7749999999999999</v>
      </c>
      <c r="G62" s="294">
        <v>0</v>
      </c>
      <c r="H62" s="294">
        <v>0</v>
      </c>
      <c r="I62" s="294">
        <v>0</v>
      </c>
      <c r="J62" s="294">
        <v>0</v>
      </c>
      <c r="K62" s="294">
        <f t="shared" si="89"/>
        <v>0</v>
      </c>
      <c r="L62" s="294">
        <f t="shared" si="89"/>
        <v>0</v>
      </c>
      <c r="M62" s="294">
        <v>0</v>
      </c>
      <c r="N62" s="294">
        <f t="shared" si="90"/>
        <v>0</v>
      </c>
      <c r="O62" s="294">
        <f t="shared" si="90"/>
        <v>0</v>
      </c>
      <c r="P62" s="294">
        <f t="shared" si="90"/>
        <v>0</v>
      </c>
      <c r="Q62" s="294">
        <f t="shared" si="90"/>
        <v>0</v>
      </c>
      <c r="R62" s="294">
        <v>0</v>
      </c>
      <c r="S62" s="294">
        <v>0</v>
      </c>
      <c r="T62" s="294">
        <v>0</v>
      </c>
      <c r="U62" s="294">
        <v>0</v>
      </c>
      <c r="V62" s="294">
        <v>0</v>
      </c>
      <c r="W62" s="294">
        <v>0</v>
      </c>
      <c r="X62" s="294">
        <v>0</v>
      </c>
      <c r="Y62" s="294">
        <v>0</v>
      </c>
      <c r="Z62" s="294">
        <v>0</v>
      </c>
      <c r="AA62" s="294">
        <v>0</v>
      </c>
      <c r="AB62" s="294">
        <v>0</v>
      </c>
      <c r="AC62" s="294">
        <v>0</v>
      </c>
      <c r="AD62" s="294">
        <v>0</v>
      </c>
      <c r="AE62" s="294">
        <v>0</v>
      </c>
      <c r="AF62" s="294">
        <v>0</v>
      </c>
      <c r="AG62" s="294">
        <v>0</v>
      </c>
      <c r="AH62" s="294">
        <f>3.55/2</f>
        <v>1.7749999999999999</v>
      </c>
      <c r="AI62" s="294">
        <v>0</v>
      </c>
      <c r="AJ62" s="294">
        <v>0</v>
      </c>
      <c r="AK62" s="294">
        <v>0</v>
      </c>
      <c r="AL62" s="294">
        <v>0</v>
      </c>
      <c r="AM62" s="294">
        <v>0</v>
      </c>
      <c r="AN62" s="294">
        <v>0</v>
      </c>
      <c r="AO62" s="294">
        <v>0</v>
      </c>
      <c r="AP62" s="294">
        <v>0</v>
      </c>
      <c r="AQ62" s="294">
        <v>0</v>
      </c>
      <c r="AR62" s="294">
        <v>0</v>
      </c>
      <c r="AS62" s="294">
        <v>0</v>
      </c>
      <c r="AT62" s="294">
        <v>0</v>
      </c>
      <c r="AU62" s="294">
        <v>0</v>
      </c>
      <c r="AV62" s="294">
        <v>0</v>
      </c>
      <c r="AW62" s="294">
        <v>0</v>
      </c>
      <c r="AX62" s="294">
        <v>0</v>
      </c>
      <c r="AY62" s="294">
        <v>0</v>
      </c>
      <c r="AZ62" s="294">
        <v>0</v>
      </c>
      <c r="BA62" s="294">
        <v>0</v>
      </c>
      <c r="BB62" s="294">
        <v>0</v>
      </c>
      <c r="BC62" s="294">
        <v>0</v>
      </c>
      <c r="BD62" s="294">
        <v>0</v>
      </c>
      <c r="BE62" s="294">
        <v>0</v>
      </c>
      <c r="BF62" s="294">
        <v>0</v>
      </c>
      <c r="BG62" s="294">
        <v>0</v>
      </c>
      <c r="BH62" s="280">
        <v>0</v>
      </c>
      <c r="BI62" s="280">
        <v>0</v>
      </c>
      <c r="BJ62" s="280">
        <v>0</v>
      </c>
      <c r="BK62" s="280">
        <v>0</v>
      </c>
      <c r="BL62" s="280">
        <v>0</v>
      </c>
      <c r="BM62" s="294">
        <v>0</v>
      </c>
      <c r="BN62" s="294">
        <v>0</v>
      </c>
      <c r="BO62" s="294">
        <v>0</v>
      </c>
      <c r="BP62" s="294">
        <v>0</v>
      </c>
      <c r="BQ62" s="294">
        <v>0</v>
      </c>
      <c r="BR62" s="294">
        <v>0</v>
      </c>
      <c r="BS62" s="294">
        <v>0</v>
      </c>
      <c r="BT62" s="294">
        <v>0</v>
      </c>
      <c r="BU62" s="294">
        <v>0</v>
      </c>
      <c r="BV62" s="280">
        <v>0</v>
      </c>
      <c r="BW62" s="280">
        <v>0</v>
      </c>
      <c r="BX62" s="280">
        <v>0</v>
      </c>
      <c r="BY62" s="280">
        <v>0</v>
      </c>
      <c r="BZ62" s="280">
        <v>0</v>
      </c>
      <c r="CA62" s="280">
        <v>0</v>
      </c>
      <c r="CB62" s="294">
        <v>0</v>
      </c>
      <c r="CC62" s="294">
        <v>0</v>
      </c>
      <c r="CD62" s="294">
        <v>0</v>
      </c>
      <c r="CE62" s="294">
        <v>0</v>
      </c>
      <c r="CF62" s="294">
        <v>0</v>
      </c>
      <c r="CG62" s="294">
        <v>0</v>
      </c>
      <c r="CH62" s="294">
        <v>0</v>
      </c>
      <c r="CI62" s="294">
        <v>0</v>
      </c>
      <c r="CJ62" s="280">
        <v>0</v>
      </c>
      <c r="CK62" s="280">
        <v>0</v>
      </c>
      <c r="CL62" s="280">
        <v>0</v>
      </c>
      <c r="CM62" s="280">
        <v>0</v>
      </c>
      <c r="CN62" s="280">
        <v>0</v>
      </c>
      <c r="CO62" s="280">
        <v>0</v>
      </c>
      <c r="CP62" s="294">
        <v>0</v>
      </c>
      <c r="CQ62" s="294">
        <v>0</v>
      </c>
      <c r="CR62" s="294">
        <v>0</v>
      </c>
      <c r="CS62" s="294">
        <v>0</v>
      </c>
      <c r="CT62" s="294">
        <v>0</v>
      </c>
      <c r="CU62" s="294">
        <v>0</v>
      </c>
      <c r="CV62" s="294">
        <v>0</v>
      </c>
      <c r="CW62" s="294">
        <v>0</v>
      </c>
      <c r="CX62" s="280">
        <v>0</v>
      </c>
      <c r="CY62" s="280">
        <v>0</v>
      </c>
      <c r="CZ62" s="280">
        <v>0</v>
      </c>
      <c r="DA62" s="280">
        <v>0</v>
      </c>
      <c r="DB62" s="280">
        <v>0</v>
      </c>
      <c r="DC62" s="280">
        <v>0</v>
      </c>
      <c r="DD62" s="280">
        <v>0</v>
      </c>
      <c r="DE62" s="294">
        <v>0</v>
      </c>
      <c r="DF62" s="294">
        <v>0</v>
      </c>
      <c r="DG62" s="294">
        <v>0</v>
      </c>
      <c r="DH62" s="294">
        <v>0</v>
      </c>
      <c r="DI62" s="294">
        <v>0</v>
      </c>
      <c r="DJ62" s="294">
        <v>0</v>
      </c>
      <c r="DK62" s="294">
        <v>0</v>
      </c>
      <c r="DL62" s="280">
        <v>0</v>
      </c>
      <c r="DM62" s="280">
        <v>0</v>
      </c>
      <c r="DN62" s="280">
        <v>0</v>
      </c>
      <c r="DO62" s="280">
        <v>0</v>
      </c>
      <c r="DP62" s="280">
        <v>0</v>
      </c>
      <c r="DQ62" s="280">
        <v>0</v>
      </c>
      <c r="DR62" s="294">
        <v>0</v>
      </c>
      <c r="DS62" s="294">
        <v>0</v>
      </c>
      <c r="DT62" s="294">
        <v>0</v>
      </c>
      <c r="DU62" s="294">
        <v>0</v>
      </c>
      <c r="DV62" s="294">
        <v>0</v>
      </c>
      <c r="DW62" s="294">
        <v>0</v>
      </c>
      <c r="DX62" s="294">
        <v>0</v>
      </c>
      <c r="DY62" s="294">
        <v>0</v>
      </c>
      <c r="DZ62" s="280">
        <f t="shared" si="91"/>
        <v>0</v>
      </c>
      <c r="EA62" s="280">
        <f t="shared" si="92"/>
        <v>0</v>
      </c>
      <c r="EB62" s="280">
        <f t="shared" si="93"/>
        <v>1.7749999999999999</v>
      </c>
      <c r="EC62" s="280">
        <f t="shared" si="94"/>
        <v>0</v>
      </c>
      <c r="ED62" s="280">
        <f t="shared" si="95"/>
        <v>0</v>
      </c>
      <c r="EE62" s="280">
        <f t="shared" si="96"/>
        <v>0</v>
      </c>
      <c r="EF62" s="280">
        <f t="shared" si="97"/>
        <v>0</v>
      </c>
      <c r="EG62" s="294">
        <v>0</v>
      </c>
      <c r="EH62" s="294">
        <v>0</v>
      </c>
      <c r="EI62" s="294">
        <v>0</v>
      </c>
      <c r="EJ62" s="294">
        <v>0</v>
      </c>
      <c r="EK62" s="294">
        <v>0</v>
      </c>
      <c r="EL62" s="294">
        <v>0</v>
      </c>
      <c r="EM62" s="294">
        <v>0</v>
      </c>
      <c r="EN62" s="558" t="s">
        <v>98</v>
      </c>
    </row>
    <row r="63" spans="1:144" s="536" customFormat="1" ht="63.75" x14ac:dyDescent="0.25">
      <c r="A63" s="309" t="s">
        <v>155</v>
      </c>
      <c r="B63" s="186" t="s">
        <v>175</v>
      </c>
      <c r="C63" s="228" t="s">
        <v>176</v>
      </c>
      <c r="D63" s="294">
        <v>0</v>
      </c>
      <c r="E63" s="294">
        <v>0</v>
      </c>
      <c r="F63" s="294">
        <v>0.8</v>
      </c>
      <c r="G63" s="294">
        <v>0</v>
      </c>
      <c r="H63" s="294">
        <v>0</v>
      </c>
      <c r="I63" s="294">
        <v>0</v>
      </c>
      <c r="J63" s="294">
        <v>0</v>
      </c>
      <c r="K63" s="294">
        <f t="shared" si="89"/>
        <v>0</v>
      </c>
      <c r="L63" s="294">
        <f t="shared" si="89"/>
        <v>0</v>
      </c>
      <c r="M63" s="294">
        <v>0</v>
      </c>
      <c r="N63" s="294">
        <f t="shared" si="90"/>
        <v>0</v>
      </c>
      <c r="O63" s="294">
        <f t="shared" si="90"/>
        <v>0</v>
      </c>
      <c r="P63" s="294">
        <f t="shared" si="90"/>
        <v>0</v>
      </c>
      <c r="Q63" s="294">
        <f t="shared" si="90"/>
        <v>0</v>
      </c>
      <c r="R63" s="294">
        <v>0</v>
      </c>
      <c r="S63" s="294">
        <v>0</v>
      </c>
      <c r="T63" s="294">
        <v>0</v>
      </c>
      <c r="U63" s="294">
        <v>0</v>
      </c>
      <c r="V63" s="294">
        <v>0</v>
      </c>
      <c r="W63" s="294">
        <v>0</v>
      </c>
      <c r="X63" s="294">
        <v>0</v>
      </c>
      <c r="Y63" s="294">
        <v>0</v>
      </c>
      <c r="Z63" s="294">
        <v>0</v>
      </c>
      <c r="AA63" s="294">
        <v>0</v>
      </c>
      <c r="AB63" s="294">
        <v>0</v>
      </c>
      <c r="AC63" s="294">
        <v>0</v>
      </c>
      <c r="AD63" s="294">
        <v>0</v>
      </c>
      <c r="AE63" s="294">
        <v>0</v>
      </c>
      <c r="AF63" s="294">
        <v>0</v>
      </c>
      <c r="AG63" s="294">
        <v>0</v>
      </c>
      <c r="AH63" s="294">
        <v>0</v>
      </c>
      <c r="AI63" s="294">
        <v>0</v>
      </c>
      <c r="AJ63" s="294">
        <v>0</v>
      </c>
      <c r="AK63" s="294">
        <v>0</v>
      </c>
      <c r="AL63" s="294">
        <v>0</v>
      </c>
      <c r="AM63" s="294">
        <v>0</v>
      </c>
      <c r="AN63" s="294">
        <v>0</v>
      </c>
      <c r="AO63" s="294">
        <v>0</v>
      </c>
      <c r="AP63" s="294">
        <v>0</v>
      </c>
      <c r="AQ63" s="294">
        <v>0</v>
      </c>
      <c r="AR63" s="294">
        <v>0</v>
      </c>
      <c r="AS63" s="294">
        <v>0</v>
      </c>
      <c r="AT63" s="294">
        <v>0</v>
      </c>
      <c r="AU63" s="294">
        <v>0</v>
      </c>
      <c r="AV63" s="294">
        <v>0.8</v>
      </c>
      <c r="AW63" s="294">
        <v>0</v>
      </c>
      <c r="AX63" s="294">
        <v>0</v>
      </c>
      <c r="AY63" s="294">
        <v>0</v>
      </c>
      <c r="AZ63" s="294">
        <v>0</v>
      </c>
      <c r="BA63" s="294">
        <v>0</v>
      </c>
      <c r="BB63" s="294">
        <v>0</v>
      </c>
      <c r="BC63" s="294">
        <v>0</v>
      </c>
      <c r="BD63" s="294">
        <v>0</v>
      </c>
      <c r="BE63" s="294">
        <v>0</v>
      </c>
      <c r="BF63" s="294">
        <v>0</v>
      </c>
      <c r="BG63" s="294">
        <v>0</v>
      </c>
      <c r="BH63" s="280">
        <v>0</v>
      </c>
      <c r="BI63" s="280">
        <v>0</v>
      </c>
      <c r="BJ63" s="280">
        <v>0</v>
      </c>
      <c r="BK63" s="280">
        <v>0</v>
      </c>
      <c r="BL63" s="280">
        <v>0</v>
      </c>
      <c r="BM63" s="294">
        <v>0</v>
      </c>
      <c r="BN63" s="294">
        <v>0</v>
      </c>
      <c r="BO63" s="294">
        <v>0</v>
      </c>
      <c r="BP63" s="294">
        <v>0</v>
      </c>
      <c r="BQ63" s="294">
        <v>0</v>
      </c>
      <c r="BR63" s="294">
        <v>0</v>
      </c>
      <c r="BS63" s="294">
        <v>0</v>
      </c>
      <c r="BT63" s="294">
        <v>0</v>
      </c>
      <c r="BU63" s="294">
        <v>0</v>
      </c>
      <c r="BV63" s="280">
        <v>0</v>
      </c>
      <c r="BW63" s="280">
        <v>0</v>
      </c>
      <c r="BX63" s="280">
        <v>0</v>
      </c>
      <c r="BY63" s="280">
        <v>0</v>
      </c>
      <c r="BZ63" s="280">
        <v>0</v>
      </c>
      <c r="CA63" s="280">
        <v>0</v>
      </c>
      <c r="CB63" s="294">
        <v>0</v>
      </c>
      <c r="CC63" s="294">
        <v>0</v>
      </c>
      <c r="CD63" s="294">
        <v>0</v>
      </c>
      <c r="CE63" s="294">
        <v>0</v>
      </c>
      <c r="CF63" s="294">
        <v>0</v>
      </c>
      <c r="CG63" s="294">
        <v>0</v>
      </c>
      <c r="CH63" s="294">
        <v>0</v>
      </c>
      <c r="CI63" s="294">
        <v>0</v>
      </c>
      <c r="CJ63" s="280">
        <v>0</v>
      </c>
      <c r="CK63" s="280">
        <v>0</v>
      </c>
      <c r="CL63" s="280">
        <v>0</v>
      </c>
      <c r="CM63" s="280">
        <v>0</v>
      </c>
      <c r="CN63" s="280">
        <v>0</v>
      </c>
      <c r="CO63" s="280">
        <v>0</v>
      </c>
      <c r="CP63" s="294">
        <v>0</v>
      </c>
      <c r="CQ63" s="294">
        <v>0</v>
      </c>
      <c r="CR63" s="294">
        <v>0</v>
      </c>
      <c r="CS63" s="294">
        <v>0</v>
      </c>
      <c r="CT63" s="294">
        <v>0</v>
      </c>
      <c r="CU63" s="294">
        <v>0</v>
      </c>
      <c r="CV63" s="294">
        <v>0</v>
      </c>
      <c r="CW63" s="294">
        <v>0</v>
      </c>
      <c r="CX63" s="280">
        <v>0</v>
      </c>
      <c r="CY63" s="280">
        <v>0</v>
      </c>
      <c r="CZ63" s="280">
        <v>0</v>
      </c>
      <c r="DA63" s="280">
        <v>0</v>
      </c>
      <c r="DB63" s="280">
        <v>0</v>
      </c>
      <c r="DC63" s="280">
        <v>0</v>
      </c>
      <c r="DD63" s="280">
        <v>0</v>
      </c>
      <c r="DE63" s="294">
        <v>0</v>
      </c>
      <c r="DF63" s="294">
        <v>0</v>
      </c>
      <c r="DG63" s="294">
        <v>0</v>
      </c>
      <c r="DH63" s="294">
        <v>0</v>
      </c>
      <c r="DI63" s="294">
        <v>0</v>
      </c>
      <c r="DJ63" s="294">
        <v>0</v>
      </c>
      <c r="DK63" s="294">
        <v>0</v>
      </c>
      <c r="DL63" s="280">
        <v>0</v>
      </c>
      <c r="DM63" s="280">
        <v>0</v>
      </c>
      <c r="DN63" s="280">
        <v>0</v>
      </c>
      <c r="DO63" s="280">
        <v>0</v>
      </c>
      <c r="DP63" s="280">
        <v>0</v>
      </c>
      <c r="DQ63" s="280">
        <v>0</v>
      </c>
      <c r="DR63" s="294">
        <v>0</v>
      </c>
      <c r="DS63" s="294">
        <v>0</v>
      </c>
      <c r="DT63" s="294">
        <v>0</v>
      </c>
      <c r="DU63" s="294">
        <v>0</v>
      </c>
      <c r="DV63" s="294">
        <v>0</v>
      </c>
      <c r="DW63" s="294">
        <v>0</v>
      </c>
      <c r="DX63" s="294">
        <v>0</v>
      </c>
      <c r="DY63" s="294">
        <v>0</v>
      </c>
      <c r="DZ63" s="280">
        <f t="shared" si="91"/>
        <v>0</v>
      </c>
      <c r="EA63" s="280">
        <f t="shared" si="92"/>
        <v>0</v>
      </c>
      <c r="EB63" s="280">
        <f t="shared" si="93"/>
        <v>0.8</v>
      </c>
      <c r="EC63" s="280">
        <f t="shared" si="94"/>
        <v>0</v>
      </c>
      <c r="ED63" s="280">
        <f t="shared" si="95"/>
        <v>0</v>
      </c>
      <c r="EE63" s="280">
        <f t="shared" si="96"/>
        <v>0</v>
      </c>
      <c r="EF63" s="280">
        <f t="shared" si="97"/>
        <v>0</v>
      </c>
      <c r="EG63" s="294">
        <v>0</v>
      </c>
      <c r="EH63" s="294">
        <v>0</v>
      </c>
      <c r="EI63" s="294">
        <v>0</v>
      </c>
      <c r="EJ63" s="294">
        <v>0</v>
      </c>
      <c r="EK63" s="294">
        <v>0</v>
      </c>
      <c r="EL63" s="294">
        <v>0</v>
      </c>
      <c r="EM63" s="294">
        <v>0</v>
      </c>
      <c r="EN63" s="558" t="s">
        <v>98</v>
      </c>
    </row>
    <row r="64" spans="1:144" s="536" customFormat="1" ht="63.75" x14ac:dyDescent="0.25">
      <c r="A64" s="309" t="s">
        <v>155</v>
      </c>
      <c r="B64" s="186" t="s">
        <v>177</v>
      </c>
      <c r="C64" s="228" t="s">
        <v>178</v>
      </c>
      <c r="D64" s="294">
        <v>0</v>
      </c>
      <c r="E64" s="294">
        <v>0</v>
      </c>
      <c r="F64" s="294">
        <v>1.6</v>
      </c>
      <c r="G64" s="294">
        <v>0</v>
      </c>
      <c r="H64" s="294">
        <v>0</v>
      </c>
      <c r="I64" s="294">
        <v>0</v>
      </c>
      <c r="J64" s="294">
        <v>0</v>
      </c>
      <c r="K64" s="294">
        <f t="shared" si="89"/>
        <v>0</v>
      </c>
      <c r="L64" s="294">
        <f t="shared" si="89"/>
        <v>0</v>
      </c>
      <c r="M64" s="294">
        <v>0</v>
      </c>
      <c r="N64" s="294">
        <f t="shared" si="90"/>
        <v>0</v>
      </c>
      <c r="O64" s="294">
        <f t="shared" si="90"/>
        <v>0</v>
      </c>
      <c r="P64" s="294">
        <f t="shared" si="90"/>
        <v>0</v>
      </c>
      <c r="Q64" s="294">
        <f t="shared" si="90"/>
        <v>0</v>
      </c>
      <c r="R64" s="294">
        <v>0</v>
      </c>
      <c r="S64" s="294">
        <v>0</v>
      </c>
      <c r="T64" s="294">
        <v>0</v>
      </c>
      <c r="U64" s="294">
        <v>0</v>
      </c>
      <c r="V64" s="294">
        <v>0</v>
      </c>
      <c r="W64" s="294">
        <v>0</v>
      </c>
      <c r="X64" s="294">
        <v>0</v>
      </c>
      <c r="Y64" s="294">
        <v>0</v>
      </c>
      <c r="Z64" s="294">
        <v>0</v>
      </c>
      <c r="AA64" s="294">
        <v>0</v>
      </c>
      <c r="AB64" s="294">
        <v>0</v>
      </c>
      <c r="AC64" s="294">
        <v>0</v>
      </c>
      <c r="AD64" s="294">
        <v>0</v>
      </c>
      <c r="AE64" s="294">
        <v>0</v>
      </c>
      <c r="AF64" s="294">
        <v>0</v>
      </c>
      <c r="AG64" s="294">
        <v>0</v>
      </c>
      <c r="AH64" s="294">
        <v>0</v>
      </c>
      <c r="AI64" s="294">
        <v>0</v>
      </c>
      <c r="AJ64" s="294">
        <v>0</v>
      </c>
      <c r="AK64" s="294">
        <v>0</v>
      </c>
      <c r="AL64" s="294">
        <v>0</v>
      </c>
      <c r="AM64" s="294">
        <v>0</v>
      </c>
      <c r="AN64" s="294">
        <v>0</v>
      </c>
      <c r="AO64" s="294">
        <v>0</v>
      </c>
      <c r="AP64" s="294">
        <v>0</v>
      </c>
      <c r="AQ64" s="294">
        <v>0</v>
      </c>
      <c r="AR64" s="294">
        <v>0</v>
      </c>
      <c r="AS64" s="294">
        <v>0</v>
      </c>
      <c r="AT64" s="294">
        <v>0</v>
      </c>
      <c r="AU64" s="294">
        <v>0</v>
      </c>
      <c r="AV64" s="294">
        <v>0</v>
      </c>
      <c r="AW64" s="294">
        <v>0</v>
      </c>
      <c r="AX64" s="294">
        <v>0</v>
      </c>
      <c r="AY64" s="294">
        <v>0</v>
      </c>
      <c r="AZ64" s="294">
        <v>0</v>
      </c>
      <c r="BA64" s="294">
        <v>0</v>
      </c>
      <c r="BB64" s="294">
        <v>0</v>
      </c>
      <c r="BC64" s="294">
        <v>0</v>
      </c>
      <c r="BD64" s="294">
        <v>0</v>
      </c>
      <c r="BE64" s="294">
        <v>0</v>
      </c>
      <c r="BF64" s="294">
        <v>0</v>
      </c>
      <c r="BG64" s="294">
        <v>0</v>
      </c>
      <c r="BH64" s="280">
        <v>0</v>
      </c>
      <c r="BI64" s="280">
        <v>0</v>
      </c>
      <c r="BJ64" s="280">
        <v>1.6</v>
      </c>
      <c r="BK64" s="280">
        <v>0</v>
      </c>
      <c r="BL64" s="280">
        <v>0</v>
      </c>
      <c r="BM64" s="294">
        <v>0</v>
      </c>
      <c r="BN64" s="294">
        <v>0</v>
      </c>
      <c r="BO64" s="294">
        <v>0</v>
      </c>
      <c r="BP64" s="294">
        <v>0</v>
      </c>
      <c r="BQ64" s="294">
        <v>0</v>
      </c>
      <c r="BR64" s="294">
        <v>0</v>
      </c>
      <c r="BS64" s="294">
        <v>0</v>
      </c>
      <c r="BT64" s="294">
        <v>0</v>
      </c>
      <c r="BU64" s="294">
        <v>0</v>
      </c>
      <c r="BV64" s="280">
        <v>0</v>
      </c>
      <c r="BW64" s="280">
        <v>0</v>
      </c>
      <c r="BX64" s="280">
        <v>0</v>
      </c>
      <c r="BY64" s="280">
        <v>0</v>
      </c>
      <c r="BZ64" s="280">
        <v>0</v>
      </c>
      <c r="CA64" s="280">
        <v>0</v>
      </c>
      <c r="CB64" s="294">
        <v>0</v>
      </c>
      <c r="CC64" s="294">
        <v>0</v>
      </c>
      <c r="CD64" s="294">
        <v>0</v>
      </c>
      <c r="CE64" s="294">
        <v>0</v>
      </c>
      <c r="CF64" s="294">
        <v>0</v>
      </c>
      <c r="CG64" s="294">
        <v>0</v>
      </c>
      <c r="CH64" s="294">
        <v>0</v>
      </c>
      <c r="CI64" s="294">
        <v>0</v>
      </c>
      <c r="CJ64" s="280">
        <v>0</v>
      </c>
      <c r="CK64" s="280">
        <v>0</v>
      </c>
      <c r="CL64" s="280">
        <v>0</v>
      </c>
      <c r="CM64" s="280">
        <v>0</v>
      </c>
      <c r="CN64" s="280">
        <v>0</v>
      </c>
      <c r="CO64" s="280">
        <v>0</v>
      </c>
      <c r="CP64" s="294">
        <v>0</v>
      </c>
      <c r="CQ64" s="294">
        <v>0</v>
      </c>
      <c r="CR64" s="294">
        <v>0</v>
      </c>
      <c r="CS64" s="294">
        <v>0</v>
      </c>
      <c r="CT64" s="294">
        <v>0</v>
      </c>
      <c r="CU64" s="294">
        <v>0</v>
      </c>
      <c r="CV64" s="294">
        <v>0</v>
      </c>
      <c r="CW64" s="294">
        <v>0</v>
      </c>
      <c r="CX64" s="280">
        <v>0</v>
      </c>
      <c r="CY64" s="280">
        <v>0</v>
      </c>
      <c r="CZ64" s="280">
        <v>0</v>
      </c>
      <c r="DA64" s="280">
        <v>0</v>
      </c>
      <c r="DB64" s="280">
        <v>0</v>
      </c>
      <c r="DC64" s="280">
        <v>0</v>
      </c>
      <c r="DD64" s="280">
        <v>0</v>
      </c>
      <c r="DE64" s="294">
        <v>0</v>
      </c>
      <c r="DF64" s="294">
        <v>0</v>
      </c>
      <c r="DG64" s="294">
        <v>0</v>
      </c>
      <c r="DH64" s="294">
        <v>0</v>
      </c>
      <c r="DI64" s="294">
        <v>0</v>
      </c>
      <c r="DJ64" s="294">
        <v>0</v>
      </c>
      <c r="DK64" s="294">
        <v>0</v>
      </c>
      <c r="DL64" s="280">
        <v>0</v>
      </c>
      <c r="DM64" s="280">
        <v>0</v>
      </c>
      <c r="DN64" s="280">
        <v>0</v>
      </c>
      <c r="DO64" s="280">
        <v>0</v>
      </c>
      <c r="DP64" s="280">
        <v>0</v>
      </c>
      <c r="DQ64" s="280">
        <v>0</v>
      </c>
      <c r="DR64" s="294">
        <v>0</v>
      </c>
      <c r="DS64" s="294">
        <v>0</v>
      </c>
      <c r="DT64" s="294">
        <v>0</v>
      </c>
      <c r="DU64" s="294">
        <v>0</v>
      </c>
      <c r="DV64" s="294">
        <v>0</v>
      </c>
      <c r="DW64" s="294">
        <v>0</v>
      </c>
      <c r="DX64" s="294">
        <v>0</v>
      </c>
      <c r="DY64" s="294">
        <v>0</v>
      </c>
      <c r="DZ64" s="280">
        <f t="shared" si="91"/>
        <v>0</v>
      </c>
      <c r="EA64" s="280">
        <f t="shared" si="92"/>
        <v>0</v>
      </c>
      <c r="EB64" s="280">
        <f t="shared" si="93"/>
        <v>1.6</v>
      </c>
      <c r="EC64" s="280">
        <f t="shared" si="94"/>
        <v>0</v>
      </c>
      <c r="ED64" s="280">
        <f t="shared" si="95"/>
        <v>0</v>
      </c>
      <c r="EE64" s="280">
        <f t="shared" si="96"/>
        <v>0</v>
      </c>
      <c r="EF64" s="280">
        <f t="shared" si="97"/>
        <v>0</v>
      </c>
      <c r="EG64" s="294">
        <v>0</v>
      </c>
      <c r="EH64" s="294">
        <v>0</v>
      </c>
      <c r="EI64" s="294">
        <v>0</v>
      </c>
      <c r="EJ64" s="294">
        <v>0</v>
      </c>
      <c r="EK64" s="294">
        <v>0</v>
      </c>
      <c r="EL64" s="294">
        <v>0</v>
      </c>
      <c r="EM64" s="294">
        <v>0</v>
      </c>
      <c r="EN64" s="558" t="s">
        <v>98</v>
      </c>
    </row>
    <row r="65" spans="1:144" s="536" customFormat="1" ht="63.75" x14ac:dyDescent="0.25">
      <c r="A65" s="309" t="s">
        <v>155</v>
      </c>
      <c r="B65" s="186" t="s">
        <v>179</v>
      </c>
      <c r="C65" s="228" t="s">
        <v>180</v>
      </c>
      <c r="D65" s="294">
        <v>0</v>
      </c>
      <c r="E65" s="294">
        <v>0</v>
      </c>
      <c r="F65" s="294">
        <v>2.4</v>
      </c>
      <c r="G65" s="294">
        <v>0</v>
      </c>
      <c r="H65" s="294">
        <v>0</v>
      </c>
      <c r="I65" s="294">
        <v>0</v>
      </c>
      <c r="J65" s="294">
        <v>0</v>
      </c>
      <c r="K65" s="294">
        <f t="shared" si="89"/>
        <v>0</v>
      </c>
      <c r="L65" s="294">
        <f t="shared" si="89"/>
        <v>0</v>
      </c>
      <c r="M65" s="294">
        <v>0</v>
      </c>
      <c r="N65" s="294">
        <f t="shared" si="90"/>
        <v>0</v>
      </c>
      <c r="O65" s="294">
        <f t="shared" si="90"/>
        <v>0</v>
      </c>
      <c r="P65" s="294">
        <f t="shared" si="90"/>
        <v>0</v>
      </c>
      <c r="Q65" s="294">
        <f t="shared" si="90"/>
        <v>0</v>
      </c>
      <c r="R65" s="294">
        <v>0</v>
      </c>
      <c r="S65" s="294">
        <v>0</v>
      </c>
      <c r="T65" s="294">
        <v>0</v>
      </c>
      <c r="U65" s="294">
        <v>0</v>
      </c>
      <c r="V65" s="294">
        <v>0</v>
      </c>
      <c r="W65" s="294">
        <v>0</v>
      </c>
      <c r="X65" s="294">
        <v>0</v>
      </c>
      <c r="Y65" s="294">
        <v>0</v>
      </c>
      <c r="Z65" s="294">
        <v>0</v>
      </c>
      <c r="AA65" s="294">
        <v>0</v>
      </c>
      <c r="AB65" s="294">
        <v>0</v>
      </c>
      <c r="AC65" s="294">
        <v>0</v>
      </c>
      <c r="AD65" s="294">
        <v>0</v>
      </c>
      <c r="AE65" s="294">
        <v>0</v>
      </c>
      <c r="AF65" s="294">
        <v>0</v>
      </c>
      <c r="AG65" s="294">
        <v>0</v>
      </c>
      <c r="AH65" s="294">
        <v>0</v>
      </c>
      <c r="AI65" s="294">
        <v>0</v>
      </c>
      <c r="AJ65" s="294">
        <v>0</v>
      </c>
      <c r="AK65" s="294">
        <v>0</v>
      </c>
      <c r="AL65" s="294">
        <v>0</v>
      </c>
      <c r="AM65" s="294">
        <v>0</v>
      </c>
      <c r="AN65" s="294">
        <v>0</v>
      </c>
      <c r="AO65" s="294">
        <v>0</v>
      </c>
      <c r="AP65" s="294">
        <v>0</v>
      </c>
      <c r="AQ65" s="294">
        <v>0</v>
      </c>
      <c r="AR65" s="294">
        <v>0</v>
      </c>
      <c r="AS65" s="294">
        <v>0</v>
      </c>
      <c r="AT65" s="294">
        <v>0</v>
      </c>
      <c r="AU65" s="294">
        <v>0</v>
      </c>
      <c r="AV65" s="294">
        <v>0</v>
      </c>
      <c r="AW65" s="294">
        <v>0</v>
      </c>
      <c r="AX65" s="294">
        <v>0</v>
      </c>
      <c r="AY65" s="294">
        <v>0</v>
      </c>
      <c r="AZ65" s="294">
        <v>0</v>
      </c>
      <c r="BA65" s="294">
        <v>0</v>
      </c>
      <c r="BB65" s="294">
        <v>0</v>
      </c>
      <c r="BC65" s="294">
        <v>0</v>
      </c>
      <c r="BD65" s="294">
        <v>0</v>
      </c>
      <c r="BE65" s="294">
        <v>0</v>
      </c>
      <c r="BF65" s="294">
        <v>0</v>
      </c>
      <c r="BG65" s="294">
        <v>0</v>
      </c>
      <c r="BH65" s="280">
        <v>0</v>
      </c>
      <c r="BI65" s="280">
        <v>0</v>
      </c>
      <c r="BJ65" s="280">
        <v>2.4</v>
      </c>
      <c r="BK65" s="280">
        <v>0</v>
      </c>
      <c r="BL65" s="280">
        <v>0</v>
      </c>
      <c r="BM65" s="294">
        <v>0</v>
      </c>
      <c r="BN65" s="294">
        <v>0</v>
      </c>
      <c r="BO65" s="294">
        <v>0</v>
      </c>
      <c r="BP65" s="294">
        <v>0</v>
      </c>
      <c r="BQ65" s="294">
        <v>0</v>
      </c>
      <c r="BR65" s="294">
        <v>0</v>
      </c>
      <c r="BS65" s="294">
        <v>0</v>
      </c>
      <c r="BT65" s="294">
        <v>0</v>
      </c>
      <c r="BU65" s="294">
        <v>0</v>
      </c>
      <c r="BV65" s="280">
        <v>0</v>
      </c>
      <c r="BW65" s="280">
        <v>0</v>
      </c>
      <c r="BX65" s="280">
        <v>0</v>
      </c>
      <c r="BY65" s="280">
        <v>0</v>
      </c>
      <c r="BZ65" s="280">
        <v>0</v>
      </c>
      <c r="CA65" s="280">
        <v>0</v>
      </c>
      <c r="CB65" s="294">
        <v>0</v>
      </c>
      <c r="CC65" s="294">
        <v>0</v>
      </c>
      <c r="CD65" s="294">
        <v>0</v>
      </c>
      <c r="CE65" s="294">
        <v>0</v>
      </c>
      <c r="CF65" s="294">
        <v>0</v>
      </c>
      <c r="CG65" s="294">
        <v>0</v>
      </c>
      <c r="CH65" s="294">
        <v>0</v>
      </c>
      <c r="CI65" s="294">
        <v>0</v>
      </c>
      <c r="CJ65" s="280">
        <v>0</v>
      </c>
      <c r="CK65" s="280">
        <v>0</v>
      </c>
      <c r="CL65" s="280">
        <v>0</v>
      </c>
      <c r="CM65" s="280">
        <v>0</v>
      </c>
      <c r="CN65" s="280">
        <v>0</v>
      </c>
      <c r="CO65" s="280">
        <v>0</v>
      </c>
      <c r="CP65" s="294">
        <v>0</v>
      </c>
      <c r="CQ65" s="294">
        <v>0</v>
      </c>
      <c r="CR65" s="294">
        <v>0</v>
      </c>
      <c r="CS65" s="294">
        <v>0</v>
      </c>
      <c r="CT65" s="294">
        <v>0</v>
      </c>
      <c r="CU65" s="294">
        <v>0</v>
      </c>
      <c r="CV65" s="294">
        <v>0</v>
      </c>
      <c r="CW65" s="294">
        <v>0</v>
      </c>
      <c r="CX65" s="280">
        <v>0</v>
      </c>
      <c r="CY65" s="280">
        <v>0</v>
      </c>
      <c r="CZ65" s="280">
        <v>0</v>
      </c>
      <c r="DA65" s="280">
        <v>0</v>
      </c>
      <c r="DB65" s="280">
        <v>0</v>
      </c>
      <c r="DC65" s="280">
        <v>0</v>
      </c>
      <c r="DD65" s="280">
        <v>0</v>
      </c>
      <c r="DE65" s="294">
        <v>0</v>
      </c>
      <c r="DF65" s="294">
        <v>0</v>
      </c>
      <c r="DG65" s="294">
        <v>0</v>
      </c>
      <c r="DH65" s="294">
        <v>0</v>
      </c>
      <c r="DI65" s="294">
        <v>0</v>
      </c>
      <c r="DJ65" s="294">
        <v>0</v>
      </c>
      <c r="DK65" s="294">
        <v>0</v>
      </c>
      <c r="DL65" s="280">
        <v>0</v>
      </c>
      <c r="DM65" s="280">
        <v>0</v>
      </c>
      <c r="DN65" s="280">
        <v>0</v>
      </c>
      <c r="DO65" s="280">
        <v>0</v>
      </c>
      <c r="DP65" s="280">
        <v>0</v>
      </c>
      <c r="DQ65" s="280">
        <v>0</v>
      </c>
      <c r="DR65" s="294">
        <v>0</v>
      </c>
      <c r="DS65" s="294">
        <v>0</v>
      </c>
      <c r="DT65" s="294">
        <v>0</v>
      </c>
      <c r="DU65" s="294">
        <v>0</v>
      </c>
      <c r="DV65" s="294">
        <v>0</v>
      </c>
      <c r="DW65" s="294">
        <v>0</v>
      </c>
      <c r="DX65" s="294">
        <v>0</v>
      </c>
      <c r="DY65" s="294">
        <v>0</v>
      </c>
      <c r="DZ65" s="280">
        <f t="shared" si="91"/>
        <v>0</v>
      </c>
      <c r="EA65" s="280">
        <f t="shared" si="92"/>
        <v>0</v>
      </c>
      <c r="EB65" s="280">
        <f t="shared" si="93"/>
        <v>2.4</v>
      </c>
      <c r="EC65" s="280">
        <f t="shared" si="94"/>
        <v>0</v>
      </c>
      <c r="ED65" s="280">
        <f t="shared" si="95"/>
        <v>0</v>
      </c>
      <c r="EE65" s="280">
        <f t="shared" si="96"/>
        <v>0</v>
      </c>
      <c r="EF65" s="280">
        <f t="shared" si="97"/>
        <v>0</v>
      </c>
      <c r="EG65" s="294">
        <v>0</v>
      </c>
      <c r="EH65" s="294">
        <v>0</v>
      </c>
      <c r="EI65" s="294">
        <v>0</v>
      </c>
      <c r="EJ65" s="294">
        <v>0</v>
      </c>
      <c r="EK65" s="294">
        <v>0</v>
      </c>
      <c r="EL65" s="294">
        <v>0</v>
      </c>
      <c r="EM65" s="294">
        <v>0</v>
      </c>
      <c r="EN65" s="558" t="s">
        <v>98</v>
      </c>
    </row>
    <row r="66" spans="1:144" s="536" customFormat="1" ht="63.75" hidden="1" x14ac:dyDescent="0.25">
      <c r="A66" s="309" t="s">
        <v>155</v>
      </c>
      <c r="B66" s="186" t="s">
        <v>181</v>
      </c>
      <c r="C66" s="228" t="s">
        <v>182</v>
      </c>
      <c r="D66" s="294"/>
      <c r="E66" s="294"/>
      <c r="F66" s="294"/>
      <c r="G66" s="294"/>
      <c r="H66" s="294"/>
      <c r="I66" s="294"/>
      <c r="J66" s="294"/>
      <c r="K66" s="294"/>
      <c r="L66" s="294"/>
      <c r="M66" s="294"/>
      <c r="N66" s="294"/>
      <c r="O66" s="294"/>
      <c r="P66" s="294"/>
      <c r="Q66" s="294"/>
      <c r="R66" s="294"/>
      <c r="S66" s="294"/>
      <c r="T66" s="294"/>
      <c r="U66" s="294"/>
      <c r="V66" s="294"/>
      <c r="W66" s="294"/>
      <c r="X66" s="294"/>
      <c r="Y66" s="294"/>
      <c r="Z66" s="294"/>
      <c r="AA66" s="294"/>
      <c r="AB66" s="294"/>
      <c r="AC66" s="294"/>
      <c r="AD66" s="294"/>
      <c r="AE66" s="294"/>
      <c r="AF66" s="294"/>
      <c r="AG66" s="294"/>
      <c r="AH66" s="294"/>
      <c r="AI66" s="294"/>
      <c r="AJ66" s="294"/>
      <c r="AK66" s="294"/>
      <c r="AL66" s="294"/>
      <c r="AM66" s="294"/>
      <c r="AN66" s="294"/>
      <c r="AO66" s="294"/>
      <c r="AP66" s="294"/>
      <c r="AQ66" s="294"/>
      <c r="AR66" s="294"/>
      <c r="AS66" s="294"/>
      <c r="AT66" s="294"/>
      <c r="AU66" s="294"/>
      <c r="AV66" s="294"/>
      <c r="AW66" s="294"/>
      <c r="AX66" s="294"/>
      <c r="AY66" s="294"/>
      <c r="AZ66" s="294"/>
      <c r="BA66" s="294"/>
      <c r="BB66" s="294"/>
      <c r="BC66" s="294"/>
      <c r="BD66" s="294"/>
      <c r="BE66" s="294"/>
      <c r="BF66" s="294"/>
      <c r="BG66" s="294"/>
      <c r="BH66" s="280"/>
      <c r="BI66" s="280"/>
      <c r="BJ66" s="280"/>
      <c r="BK66" s="280"/>
      <c r="BL66" s="280"/>
      <c r="BM66" s="294"/>
      <c r="BN66" s="294"/>
      <c r="BO66" s="294"/>
      <c r="BP66" s="294"/>
      <c r="BQ66" s="294"/>
      <c r="BR66" s="294"/>
      <c r="BS66" s="294"/>
      <c r="BT66" s="294"/>
      <c r="BU66" s="294"/>
      <c r="BV66" s="280"/>
      <c r="BW66" s="280"/>
      <c r="BX66" s="280"/>
      <c r="BY66" s="280"/>
      <c r="BZ66" s="280"/>
      <c r="CA66" s="280"/>
      <c r="CB66" s="294"/>
      <c r="CC66" s="294"/>
      <c r="CD66" s="294"/>
      <c r="CE66" s="294"/>
      <c r="CF66" s="294"/>
      <c r="CG66" s="294"/>
      <c r="CH66" s="294"/>
      <c r="CI66" s="294"/>
      <c r="CJ66" s="280"/>
      <c r="CK66" s="280"/>
      <c r="CL66" s="280"/>
      <c r="CM66" s="280"/>
      <c r="CN66" s="280"/>
      <c r="CO66" s="280"/>
      <c r="CP66" s="294"/>
      <c r="CQ66" s="294"/>
      <c r="CR66" s="294"/>
      <c r="CS66" s="294"/>
      <c r="CT66" s="294"/>
      <c r="CU66" s="294"/>
      <c r="CV66" s="294"/>
      <c r="CW66" s="294"/>
      <c r="CX66" s="280"/>
      <c r="CY66" s="280"/>
      <c r="CZ66" s="280"/>
      <c r="DA66" s="280"/>
      <c r="DB66" s="280"/>
      <c r="DC66" s="280"/>
      <c r="DD66" s="280"/>
      <c r="DE66" s="294"/>
      <c r="DF66" s="294"/>
      <c r="DG66" s="294"/>
      <c r="DH66" s="294"/>
      <c r="DI66" s="294"/>
      <c r="DJ66" s="294"/>
      <c r="DK66" s="294"/>
      <c r="DL66" s="280"/>
      <c r="DM66" s="280"/>
      <c r="DN66" s="280"/>
      <c r="DO66" s="280"/>
      <c r="DP66" s="280"/>
      <c r="DQ66" s="280"/>
      <c r="DR66" s="294"/>
      <c r="DS66" s="294"/>
      <c r="DT66" s="294"/>
      <c r="DU66" s="294"/>
      <c r="DV66" s="294"/>
      <c r="DW66" s="294"/>
      <c r="DX66" s="294"/>
      <c r="DY66" s="294"/>
      <c r="DZ66" s="280">
        <f t="shared" si="91"/>
        <v>0</v>
      </c>
      <c r="EA66" s="280">
        <f t="shared" si="92"/>
        <v>0</v>
      </c>
      <c r="EB66" s="280">
        <f t="shared" si="93"/>
        <v>0</v>
      </c>
      <c r="EC66" s="280">
        <f t="shared" si="94"/>
        <v>0</v>
      </c>
      <c r="ED66" s="280">
        <f t="shared" si="95"/>
        <v>0</v>
      </c>
      <c r="EE66" s="280">
        <f t="shared" si="96"/>
        <v>0</v>
      </c>
      <c r="EF66" s="280">
        <f t="shared" si="97"/>
        <v>0</v>
      </c>
      <c r="EG66" s="294">
        <v>0</v>
      </c>
      <c r="EH66" s="294">
        <v>0</v>
      </c>
      <c r="EI66" s="294">
        <v>0</v>
      </c>
      <c r="EJ66" s="294">
        <v>0</v>
      </c>
      <c r="EK66" s="294">
        <v>0</v>
      </c>
      <c r="EL66" s="294">
        <v>0</v>
      </c>
      <c r="EM66" s="294">
        <v>0</v>
      </c>
      <c r="EN66" s="558" t="s">
        <v>98</v>
      </c>
    </row>
    <row r="67" spans="1:144" s="536" customFormat="1" ht="63.75" x14ac:dyDescent="0.25">
      <c r="A67" s="309" t="s">
        <v>155</v>
      </c>
      <c r="B67" s="186" t="s">
        <v>183</v>
      </c>
      <c r="C67" s="228" t="s">
        <v>184</v>
      </c>
      <c r="D67" s="294">
        <v>0</v>
      </c>
      <c r="E67" s="294">
        <v>0</v>
      </c>
      <c r="F67" s="294">
        <v>1.2</v>
      </c>
      <c r="G67" s="294">
        <v>0</v>
      </c>
      <c r="H67" s="294">
        <v>0</v>
      </c>
      <c r="I67" s="294">
        <v>0</v>
      </c>
      <c r="J67" s="294">
        <v>0</v>
      </c>
      <c r="K67" s="294">
        <f>AF67+AT67+BH67+BV67+CJ67+CX67+DL67</f>
        <v>0</v>
      </c>
      <c r="L67" s="294">
        <f>AG67+AU67+BI67+BW67+CK67+CY67+DM67</f>
        <v>0</v>
      </c>
      <c r="M67" s="294">
        <v>0</v>
      </c>
      <c r="N67" s="294">
        <f>AI67+AW67+BK67+BY67+CM67+DA67+DO67</f>
        <v>0</v>
      </c>
      <c r="O67" s="294">
        <f>AJ67+AX67+BL67+BZ67+CN67+DB67+DP67</f>
        <v>0</v>
      </c>
      <c r="P67" s="294">
        <f>AK67+AY67+BM67+CA67+CO67+DC67+DQ67</f>
        <v>0</v>
      </c>
      <c r="Q67" s="294">
        <f>AL67+AZ67+BN67+CB67+CP67+DD67+DR67</f>
        <v>0</v>
      </c>
      <c r="R67" s="294">
        <v>0</v>
      </c>
      <c r="S67" s="294">
        <v>0</v>
      </c>
      <c r="T67" s="294">
        <v>0</v>
      </c>
      <c r="U67" s="294">
        <v>0</v>
      </c>
      <c r="V67" s="294">
        <v>0</v>
      </c>
      <c r="W67" s="294">
        <v>0</v>
      </c>
      <c r="X67" s="294">
        <v>0</v>
      </c>
      <c r="Y67" s="294">
        <v>0</v>
      </c>
      <c r="Z67" s="294">
        <v>0</v>
      </c>
      <c r="AA67" s="294">
        <v>0</v>
      </c>
      <c r="AB67" s="294">
        <v>0</v>
      </c>
      <c r="AC67" s="294">
        <v>0</v>
      </c>
      <c r="AD67" s="294">
        <v>0</v>
      </c>
      <c r="AE67" s="294">
        <v>0</v>
      </c>
      <c r="AF67" s="294">
        <v>0</v>
      </c>
      <c r="AG67" s="294">
        <v>0</v>
      </c>
      <c r="AH67" s="294">
        <v>0</v>
      </c>
      <c r="AI67" s="294">
        <v>0</v>
      </c>
      <c r="AJ67" s="294">
        <v>0</v>
      </c>
      <c r="AK67" s="294">
        <v>0</v>
      </c>
      <c r="AL67" s="294">
        <v>0</v>
      </c>
      <c r="AM67" s="294">
        <v>0</v>
      </c>
      <c r="AN67" s="294">
        <v>0</v>
      </c>
      <c r="AO67" s="294">
        <v>0</v>
      </c>
      <c r="AP67" s="294">
        <v>0</v>
      </c>
      <c r="AQ67" s="294">
        <v>0</v>
      </c>
      <c r="AR67" s="294">
        <v>0</v>
      </c>
      <c r="AS67" s="294">
        <v>0</v>
      </c>
      <c r="AT67" s="294">
        <v>0</v>
      </c>
      <c r="AU67" s="294">
        <v>0</v>
      </c>
      <c r="AV67" s="294">
        <v>0</v>
      </c>
      <c r="AW67" s="294">
        <v>0</v>
      </c>
      <c r="AX67" s="294">
        <v>0</v>
      </c>
      <c r="AY67" s="294">
        <v>0</v>
      </c>
      <c r="AZ67" s="294">
        <v>0</v>
      </c>
      <c r="BA67" s="294">
        <v>0</v>
      </c>
      <c r="BB67" s="294">
        <v>0</v>
      </c>
      <c r="BC67" s="294">
        <v>0</v>
      </c>
      <c r="BD67" s="294">
        <v>0</v>
      </c>
      <c r="BE67" s="294">
        <v>0</v>
      </c>
      <c r="BF67" s="294">
        <v>0</v>
      </c>
      <c r="BG67" s="294">
        <v>0</v>
      </c>
      <c r="BH67" s="280">
        <v>0</v>
      </c>
      <c r="BI67" s="280">
        <v>0</v>
      </c>
      <c r="BJ67" s="280">
        <v>1.2</v>
      </c>
      <c r="BK67" s="280">
        <v>0</v>
      </c>
      <c r="BL67" s="280">
        <v>0</v>
      </c>
      <c r="BM67" s="294">
        <v>0</v>
      </c>
      <c r="BN67" s="294">
        <v>0</v>
      </c>
      <c r="BO67" s="294">
        <v>0</v>
      </c>
      <c r="BP67" s="294">
        <v>0</v>
      </c>
      <c r="BQ67" s="294">
        <v>0</v>
      </c>
      <c r="BR67" s="294">
        <v>0</v>
      </c>
      <c r="BS67" s="294">
        <v>0</v>
      </c>
      <c r="BT67" s="294">
        <v>0</v>
      </c>
      <c r="BU67" s="294">
        <v>0</v>
      </c>
      <c r="BV67" s="280">
        <v>0</v>
      </c>
      <c r="BW67" s="280">
        <v>0</v>
      </c>
      <c r="BX67" s="280">
        <v>0</v>
      </c>
      <c r="BY67" s="280">
        <v>0</v>
      </c>
      <c r="BZ67" s="280">
        <v>0</v>
      </c>
      <c r="CA67" s="280">
        <v>0</v>
      </c>
      <c r="CB67" s="294">
        <v>0</v>
      </c>
      <c r="CC67" s="294">
        <v>0</v>
      </c>
      <c r="CD67" s="294">
        <v>0</v>
      </c>
      <c r="CE67" s="294">
        <v>0</v>
      </c>
      <c r="CF67" s="294">
        <v>0</v>
      </c>
      <c r="CG67" s="294">
        <v>0</v>
      </c>
      <c r="CH67" s="294">
        <v>0</v>
      </c>
      <c r="CI67" s="294">
        <v>0</v>
      </c>
      <c r="CJ67" s="280">
        <v>0</v>
      </c>
      <c r="CK67" s="280">
        <v>0</v>
      </c>
      <c r="CL67" s="280">
        <v>0</v>
      </c>
      <c r="CM67" s="280">
        <v>0</v>
      </c>
      <c r="CN67" s="280">
        <v>0</v>
      </c>
      <c r="CO67" s="280">
        <v>0</v>
      </c>
      <c r="CP67" s="294">
        <v>0</v>
      </c>
      <c r="CQ67" s="294">
        <v>0</v>
      </c>
      <c r="CR67" s="294">
        <v>0</v>
      </c>
      <c r="CS67" s="294">
        <v>0</v>
      </c>
      <c r="CT67" s="294">
        <v>0</v>
      </c>
      <c r="CU67" s="294">
        <v>0</v>
      </c>
      <c r="CV67" s="294">
        <v>0</v>
      </c>
      <c r="CW67" s="294">
        <v>0</v>
      </c>
      <c r="CX67" s="280">
        <v>0</v>
      </c>
      <c r="CY67" s="280">
        <v>0</v>
      </c>
      <c r="CZ67" s="280">
        <v>0</v>
      </c>
      <c r="DA67" s="280">
        <v>0</v>
      </c>
      <c r="DB67" s="280">
        <v>0</v>
      </c>
      <c r="DC67" s="280">
        <v>0</v>
      </c>
      <c r="DD67" s="280">
        <v>0</v>
      </c>
      <c r="DE67" s="294">
        <v>0</v>
      </c>
      <c r="DF67" s="294">
        <v>0</v>
      </c>
      <c r="DG67" s="294">
        <v>0</v>
      </c>
      <c r="DH67" s="294">
        <v>0</v>
      </c>
      <c r="DI67" s="294">
        <v>0</v>
      </c>
      <c r="DJ67" s="294">
        <v>0</v>
      </c>
      <c r="DK67" s="294">
        <v>0</v>
      </c>
      <c r="DL67" s="280">
        <v>0</v>
      </c>
      <c r="DM67" s="280">
        <v>0</v>
      </c>
      <c r="DN67" s="280">
        <v>0</v>
      </c>
      <c r="DO67" s="280">
        <v>0</v>
      </c>
      <c r="DP67" s="280">
        <v>0</v>
      </c>
      <c r="DQ67" s="280">
        <v>0</v>
      </c>
      <c r="DR67" s="294">
        <v>0</v>
      </c>
      <c r="DS67" s="294">
        <v>0</v>
      </c>
      <c r="DT67" s="294">
        <v>0</v>
      </c>
      <c r="DU67" s="294">
        <v>0</v>
      </c>
      <c r="DV67" s="294">
        <v>0</v>
      </c>
      <c r="DW67" s="294">
        <v>0</v>
      </c>
      <c r="DX67" s="294">
        <v>0</v>
      </c>
      <c r="DY67" s="294">
        <v>0</v>
      </c>
      <c r="DZ67" s="280">
        <f t="shared" si="91"/>
        <v>0</v>
      </c>
      <c r="EA67" s="280">
        <f t="shared" si="92"/>
        <v>0</v>
      </c>
      <c r="EB67" s="280">
        <f t="shared" si="93"/>
        <v>1.2</v>
      </c>
      <c r="EC67" s="280">
        <f t="shared" si="94"/>
        <v>0</v>
      </c>
      <c r="ED67" s="280">
        <f t="shared" si="95"/>
        <v>0</v>
      </c>
      <c r="EE67" s="280">
        <f t="shared" si="96"/>
        <v>0</v>
      </c>
      <c r="EF67" s="280">
        <f t="shared" si="97"/>
        <v>0</v>
      </c>
      <c r="EG67" s="294">
        <v>0</v>
      </c>
      <c r="EH67" s="294">
        <v>0</v>
      </c>
      <c r="EI67" s="294">
        <v>0</v>
      </c>
      <c r="EJ67" s="294">
        <v>0</v>
      </c>
      <c r="EK67" s="294">
        <v>0</v>
      </c>
      <c r="EL67" s="294">
        <v>0</v>
      </c>
      <c r="EM67" s="294">
        <v>0</v>
      </c>
      <c r="EN67" s="558" t="s">
        <v>98</v>
      </c>
    </row>
    <row r="68" spans="1:144" s="536" customFormat="1" ht="76.5" x14ac:dyDescent="0.25">
      <c r="A68" s="309" t="s">
        <v>155</v>
      </c>
      <c r="B68" s="186" t="s">
        <v>185</v>
      </c>
      <c r="C68" s="228" t="s">
        <v>186</v>
      </c>
      <c r="D68" s="294">
        <v>0</v>
      </c>
      <c r="E68" s="294">
        <v>0</v>
      </c>
      <c r="F68" s="294">
        <v>0</v>
      </c>
      <c r="G68" s="294">
        <v>0</v>
      </c>
      <c r="H68" s="294">
        <v>0.8</v>
      </c>
      <c r="I68" s="294">
        <v>0</v>
      </c>
      <c r="J68" s="294">
        <v>0</v>
      </c>
      <c r="K68" s="294">
        <f>AF68+AT68+BH68+BV68+CJ68+CX68+DL68</f>
        <v>0</v>
      </c>
      <c r="L68" s="294">
        <f>AG68+AU68+BI68+BW68+CK68+CY68+DM68</f>
        <v>0</v>
      </c>
      <c r="M68" s="294">
        <f>AH68+AV68+BJ68+BX68+CL68+CZ68+DN68</f>
        <v>0</v>
      </c>
      <c r="N68" s="294">
        <f>AI68+AW68+BK68+BY68+CM68+DA68+DO68</f>
        <v>0</v>
      </c>
      <c r="O68" s="294">
        <v>0</v>
      </c>
      <c r="P68" s="294">
        <f>AK68+AY68+BM68+CA68+CO68+DC68+DQ68</f>
        <v>0</v>
      </c>
      <c r="Q68" s="294">
        <f>AL68+AZ68+BN68+CB68+CP68+DD68+DR68</f>
        <v>0</v>
      </c>
      <c r="R68" s="294">
        <v>0</v>
      </c>
      <c r="S68" s="294">
        <v>0</v>
      </c>
      <c r="T68" s="294">
        <v>0</v>
      </c>
      <c r="U68" s="294">
        <v>0</v>
      </c>
      <c r="V68" s="294">
        <v>0</v>
      </c>
      <c r="W68" s="294">
        <v>0</v>
      </c>
      <c r="X68" s="294">
        <v>0</v>
      </c>
      <c r="Y68" s="294">
        <v>0</v>
      </c>
      <c r="Z68" s="294">
        <v>0</v>
      </c>
      <c r="AA68" s="294">
        <v>0</v>
      </c>
      <c r="AB68" s="294">
        <v>0</v>
      </c>
      <c r="AC68" s="294">
        <v>0</v>
      </c>
      <c r="AD68" s="294">
        <v>0</v>
      </c>
      <c r="AE68" s="294">
        <v>0</v>
      </c>
      <c r="AF68" s="294">
        <v>0</v>
      </c>
      <c r="AG68" s="294">
        <v>0</v>
      </c>
      <c r="AH68" s="294">
        <v>0</v>
      </c>
      <c r="AI68" s="294">
        <v>0</v>
      </c>
      <c r="AJ68" s="294">
        <v>0</v>
      </c>
      <c r="AK68" s="294">
        <v>0</v>
      </c>
      <c r="AL68" s="294">
        <v>0</v>
      </c>
      <c r="AM68" s="294">
        <v>0</v>
      </c>
      <c r="AN68" s="294">
        <v>0</v>
      </c>
      <c r="AO68" s="294">
        <v>0</v>
      </c>
      <c r="AP68" s="294">
        <v>0</v>
      </c>
      <c r="AQ68" s="294">
        <v>0</v>
      </c>
      <c r="AR68" s="294">
        <v>0</v>
      </c>
      <c r="AS68" s="294">
        <v>0</v>
      </c>
      <c r="AT68" s="294">
        <v>0</v>
      </c>
      <c r="AU68" s="294">
        <v>0</v>
      </c>
      <c r="AV68" s="294">
        <v>0</v>
      </c>
      <c r="AW68" s="294">
        <v>0</v>
      </c>
      <c r="AX68" s="294">
        <v>0</v>
      </c>
      <c r="AY68" s="294">
        <v>0</v>
      </c>
      <c r="AZ68" s="294">
        <v>0</v>
      </c>
      <c r="BA68" s="294">
        <v>0</v>
      </c>
      <c r="BB68" s="294">
        <v>0</v>
      </c>
      <c r="BC68" s="294">
        <v>0</v>
      </c>
      <c r="BD68" s="294">
        <v>0</v>
      </c>
      <c r="BE68" s="294">
        <v>0</v>
      </c>
      <c r="BF68" s="294">
        <v>0</v>
      </c>
      <c r="BG68" s="294">
        <v>0</v>
      </c>
      <c r="BH68" s="280">
        <v>0</v>
      </c>
      <c r="BI68" s="280">
        <v>0</v>
      </c>
      <c r="BJ68" s="280">
        <v>0</v>
      </c>
      <c r="BK68" s="280">
        <v>0</v>
      </c>
      <c r="BL68" s="280">
        <v>0</v>
      </c>
      <c r="BM68" s="294">
        <v>0</v>
      </c>
      <c r="BN68" s="294">
        <v>0</v>
      </c>
      <c r="BO68" s="294">
        <v>0</v>
      </c>
      <c r="BP68" s="294">
        <v>0</v>
      </c>
      <c r="BQ68" s="294">
        <v>0</v>
      </c>
      <c r="BR68" s="294">
        <v>0</v>
      </c>
      <c r="BS68" s="294">
        <v>0</v>
      </c>
      <c r="BT68" s="294">
        <v>0</v>
      </c>
      <c r="BU68" s="294">
        <v>0</v>
      </c>
      <c r="BV68" s="280">
        <v>0</v>
      </c>
      <c r="BW68" s="280">
        <v>0</v>
      </c>
      <c r="BX68" s="280">
        <v>0</v>
      </c>
      <c r="BY68" s="280">
        <v>0</v>
      </c>
      <c r="BZ68" s="280">
        <v>0.8</v>
      </c>
      <c r="CA68" s="280">
        <v>0</v>
      </c>
      <c r="CB68" s="294">
        <v>0</v>
      </c>
      <c r="CC68" s="294">
        <v>0</v>
      </c>
      <c r="CD68" s="294">
        <v>0</v>
      </c>
      <c r="CE68" s="294">
        <v>0</v>
      </c>
      <c r="CF68" s="294">
        <v>0</v>
      </c>
      <c r="CG68" s="294">
        <v>0</v>
      </c>
      <c r="CH68" s="294">
        <v>0</v>
      </c>
      <c r="CI68" s="294">
        <v>0</v>
      </c>
      <c r="CJ68" s="280">
        <v>0</v>
      </c>
      <c r="CK68" s="280">
        <v>0</v>
      </c>
      <c r="CL68" s="280">
        <v>0</v>
      </c>
      <c r="CM68" s="280">
        <v>0</v>
      </c>
      <c r="CN68" s="280">
        <v>0</v>
      </c>
      <c r="CO68" s="280">
        <v>0</v>
      </c>
      <c r="CP68" s="294">
        <v>0</v>
      </c>
      <c r="CQ68" s="294">
        <v>0</v>
      </c>
      <c r="CR68" s="294">
        <v>0</v>
      </c>
      <c r="CS68" s="294">
        <v>0</v>
      </c>
      <c r="CT68" s="294">
        <v>0</v>
      </c>
      <c r="CU68" s="294">
        <v>0</v>
      </c>
      <c r="CV68" s="294">
        <v>0</v>
      </c>
      <c r="CW68" s="294">
        <v>0</v>
      </c>
      <c r="CX68" s="280">
        <v>0</v>
      </c>
      <c r="CY68" s="280">
        <v>0</v>
      </c>
      <c r="CZ68" s="280">
        <v>0</v>
      </c>
      <c r="DA68" s="280">
        <v>0</v>
      </c>
      <c r="DB68" s="280">
        <v>0</v>
      </c>
      <c r="DC68" s="280">
        <v>0</v>
      </c>
      <c r="DD68" s="280">
        <v>0</v>
      </c>
      <c r="DE68" s="294">
        <v>0</v>
      </c>
      <c r="DF68" s="294">
        <v>0</v>
      </c>
      <c r="DG68" s="294">
        <v>0</v>
      </c>
      <c r="DH68" s="294">
        <v>0</v>
      </c>
      <c r="DI68" s="294">
        <v>0</v>
      </c>
      <c r="DJ68" s="294">
        <v>0</v>
      </c>
      <c r="DK68" s="294">
        <v>0</v>
      </c>
      <c r="DL68" s="280">
        <v>0</v>
      </c>
      <c r="DM68" s="280">
        <v>0</v>
      </c>
      <c r="DN68" s="280">
        <v>0</v>
      </c>
      <c r="DO68" s="280">
        <v>0</v>
      </c>
      <c r="DP68" s="280">
        <v>0</v>
      </c>
      <c r="DQ68" s="280">
        <v>0</v>
      </c>
      <c r="DR68" s="294">
        <v>0</v>
      </c>
      <c r="DS68" s="294">
        <v>0</v>
      </c>
      <c r="DT68" s="294">
        <v>0</v>
      </c>
      <c r="DU68" s="294">
        <v>0</v>
      </c>
      <c r="DV68" s="294">
        <v>0</v>
      </c>
      <c r="DW68" s="294">
        <v>0</v>
      </c>
      <c r="DX68" s="294">
        <v>0</v>
      </c>
      <c r="DY68" s="294">
        <v>0</v>
      </c>
      <c r="DZ68" s="280">
        <f t="shared" si="91"/>
        <v>0</v>
      </c>
      <c r="EA68" s="280">
        <f t="shared" si="92"/>
        <v>0</v>
      </c>
      <c r="EB68" s="280">
        <f t="shared" si="93"/>
        <v>0</v>
      </c>
      <c r="EC68" s="280">
        <f t="shared" si="94"/>
        <v>0</v>
      </c>
      <c r="ED68" s="280">
        <f t="shared" si="95"/>
        <v>0.8</v>
      </c>
      <c r="EE68" s="280">
        <f t="shared" si="96"/>
        <v>0</v>
      </c>
      <c r="EF68" s="280">
        <f t="shared" si="97"/>
        <v>0</v>
      </c>
      <c r="EG68" s="294">
        <v>0</v>
      </c>
      <c r="EH68" s="294">
        <v>0</v>
      </c>
      <c r="EI68" s="294">
        <v>0</v>
      </c>
      <c r="EJ68" s="294">
        <v>0</v>
      </c>
      <c r="EK68" s="294">
        <v>0</v>
      </c>
      <c r="EL68" s="294">
        <v>0</v>
      </c>
      <c r="EM68" s="294">
        <v>0</v>
      </c>
      <c r="EN68" s="558" t="s">
        <v>98</v>
      </c>
    </row>
    <row r="69" spans="1:144" s="536" customFormat="1" ht="76.5" hidden="1" x14ac:dyDescent="0.25">
      <c r="A69" s="309" t="s">
        <v>155</v>
      </c>
      <c r="B69" s="186" t="s">
        <v>187</v>
      </c>
      <c r="C69" s="228" t="s">
        <v>188</v>
      </c>
      <c r="D69" s="294"/>
      <c r="E69" s="294"/>
      <c r="F69" s="294"/>
      <c r="G69" s="294"/>
      <c r="H69" s="294"/>
      <c r="I69" s="294"/>
      <c r="J69" s="294"/>
      <c r="K69" s="294"/>
      <c r="L69" s="294"/>
      <c r="M69" s="294"/>
      <c r="N69" s="294"/>
      <c r="O69" s="294"/>
      <c r="P69" s="294"/>
      <c r="Q69" s="294"/>
      <c r="R69" s="294"/>
      <c r="S69" s="294"/>
      <c r="T69" s="294"/>
      <c r="U69" s="294"/>
      <c r="V69" s="294"/>
      <c r="W69" s="294"/>
      <c r="X69" s="294"/>
      <c r="Y69" s="294"/>
      <c r="Z69" s="294"/>
      <c r="AA69" s="294"/>
      <c r="AB69" s="294"/>
      <c r="AC69" s="294"/>
      <c r="AD69" s="294"/>
      <c r="AE69" s="294"/>
      <c r="AF69" s="294"/>
      <c r="AG69" s="294"/>
      <c r="AH69" s="294"/>
      <c r="AI69" s="294"/>
      <c r="AJ69" s="294"/>
      <c r="AK69" s="294"/>
      <c r="AL69" s="294"/>
      <c r="AM69" s="294"/>
      <c r="AN69" s="294"/>
      <c r="AO69" s="294"/>
      <c r="AP69" s="294"/>
      <c r="AQ69" s="294"/>
      <c r="AR69" s="294"/>
      <c r="AS69" s="294"/>
      <c r="AT69" s="294"/>
      <c r="AU69" s="294"/>
      <c r="AV69" s="294"/>
      <c r="AW69" s="294"/>
      <c r="AX69" s="294"/>
      <c r="AY69" s="294"/>
      <c r="AZ69" s="294"/>
      <c r="BA69" s="294"/>
      <c r="BB69" s="294"/>
      <c r="BC69" s="294"/>
      <c r="BD69" s="294"/>
      <c r="BE69" s="294"/>
      <c r="BF69" s="294"/>
      <c r="BG69" s="294"/>
      <c r="BH69" s="280"/>
      <c r="BI69" s="280"/>
      <c r="BJ69" s="280"/>
      <c r="BK69" s="280"/>
      <c r="BL69" s="280"/>
      <c r="BM69" s="294"/>
      <c r="BN69" s="294"/>
      <c r="BO69" s="294"/>
      <c r="BP69" s="294"/>
      <c r="BQ69" s="294"/>
      <c r="BR69" s="294"/>
      <c r="BS69" s="294"/>
      <c r="BT69" s="294"/>
      <c r="BU69" s="294"/>
      <c r="BV69" s="280"/>
      <c r="BW69" s="280"/>
      <c r="BX69" s="280"/>
      <c r="BY69" s="280"/>
      <c r="BZ69" s="280"/>
      <c r="CA69" s="280"/>
      <c r="CB69" s="294"/>
      <c r="CC69" s="294"/>
      <c r="CD69" s="294"/>
      <c r="CE69" s="294"/>
      <c r="CF69" s="294"/>
      <c r="CG69" s="294"/>
      <c r="CH69" s="294"/>
      <c r="CI69" s="294"/>
      <c r="CJ69" s="280"/>
      <c r="CK69" s="280"/>
      <c r="CL69" s="280"/>
      <c r="CM69" s="280"/>
      <c r="CN69" s="280"/>
      <c r="CO69" s="280"/>
      <c r="CP69" s="294"/>
      <c r="CQ69" s="294"/>
      <c r="CR69" s="294"/>
      <c r="CS69" s="294"/>
      <c r="CT69" s="294"/>
      <c r="CU69" s="294"/>
      <c r="CV69" s="294"/>
      <c r="CW69" s="294"/>
      <c r="CX69" s="280"/>
      <c r="CY69" s="280"/>
      <c r="CZ69" s="280"/>
      <c r="DA69" s="280"/>
      <c r="DB69" s="280"/>
      <c r="DC69" s="280"/>
      <c r="DD69" s="280"/>
      <c r="DE69" s="294"/>
      <c r="DF69" s="294"/>
      <c r="DG69" s="294"/>
      <c r="DH69" s="294"/>
      <c r="DI69" s="294"/>
      <c r="DJ69" s="294"/>
      <c r="DK69" s="294"/>
      <c r="DL69" s="280"/>
      <c r="DM69" s="280"/>
      <c r="DN69" s="280"/>
      <c r="DO69" s="280"/>
      <c r="DP69" s="280"/>
      <c r="DQ69" s="280"/>
      <c r="DR69" s="294"/>
      <c r="DS69" s="294"/>
      <c r="DT69" s="294"/>
      <c r="DU69" s="294"/>
      <c r="DV69" s="294"/>
      <c r="DW69" s="294"/>
      <c r="DX69" s="294"/>
      <c r="DY69" s="294"/>
      <c r="DZ69" s="280">
        <f t="shared" si="91"/>
        <v>0</v>
      </c>
      <c r="EA69" s="280">
        <f t="shared" si="92"/>
        <v>0</v>
      </c>
      <c r="EB69" s="280">
        <f t="shared" si="93"/>
        <v>0</v>
      </c>
      <c r="EC69" s="280">
        <f t="shared" si="94"/>
        <v>0</v>
      </c>
      <c r="ED69" s="280">
        <f t="shared" si="95"/>
        <v>0</v>
      </c>
      <c r="EE69" s="280">
        <f t="shared" si="96"/>
        <v>0</v>
      </c>
      <c r="EF69" s="280">
        <f t="shared" si="97"/>
        <v>0</v>
      </c>
      <c r="EG69" s="294">
        <v>0</v>
      </c>
      <c r="EH69" s="294">
        <v>0</v>
      </c>
      <c r="EI69" s="294">
        <v>0</v>
      </c>
      <c r="EJ69" s="294">
        <v>0</v>
      </c>
      <c r="EK69" s="294">
        <v>0</v>
      </c>
      <c r="EL69" s="294">
        <v>0</v>
      </c>
      <c r="EM69" s="294">
        <v>0</v>
      </c>
      <c r="EN69" s="558" t="s">
        <v>98</v>
      </c>
    </row>
    <row r="70" spans="1:144" s="536" customFormat="1" ht="63.75" x14ac:dyDescent="0.25">
      <c r="A70" s="309" t="s">
        <v>155</v>
      </c>
      <c r="B70" s="186" t="s">
        <v>189</v>
      </c>
      <c r="C70" s="228" t="s">
        <v>190</v>
      </c>
      <c r="D70" s="294">
        <v>0</v>
      </c>
      <c r="E70" s="294">
        <v>0</v>
      </c>
      <c r="F70" s="294">
        <v>0.4</v>
      </c>
      <c r="G70" s="294">
        <v>0</v>
      </c>
      <c r="H70" s="294">
        <v>0</v>
      </c>
      <c r="I70" s="294">
        <v>0</v>
      </c>
      <c r="J70" s="294">
        <v>0</v>
      </c>
      <c r="K70" s="294">
        <f>AF70+AT70+BH70+BV70+CJ70+CX70+DL70</f>
        <v>0</v>
      </c>
      <c r="L70" s="294">
        <f>AG70+AU70+BI70+BW70+CK70+CY70+DM70</f>
        <v>0</v>
      </c>
      <c r="M70" s="294">
        <v>0</v>
      </c>
      <c r="N70" s="294">
        <f t="shared" ref="N70:Q71" si="98">AI70+AW70+BK70+BY70+CM70+DA70+DO70</f>
        <v>0</v>
      </c>
      <c r="O70" s="294">
        <f t="shared" si="98"/>
        <v>0</v>
      </c>
      <c r="P70" s="294">
        <f t="shared" si="98"/>
        <v>0</v>
      </c>
      <c r="Q70" s="294">
        <f t="shared" si="98"/>
        <v>0</v>
      </c>
      <c r="R70" s="294">
        <v>0</v>
      </c>
      <c r="S70" s="294">
        <v>0</v>
      </c>
      <c r="T70" s="294">
        <v>0</v>
      </c>
      <c r="U70" s="294">
        <v>0</v>
      </c>
      <c r="V70" s="294">
        <v>0</v>
      </c>
      <c r="W70" s="294">
        <v>0</v>
      </c>
      <c r="X70" s="294">
        <v>0</v>
      </c>
      <c r="Y70" s="294">
        <v>0</v>
      </c>
      <c r="Z70" s="294">
        <v>0</v>
      </c>
      <c r="AA70" s="294">
        <v>0</v>
      </c>
      <c r="AB70" s="294">
        <v>0</v>
      </c>
      <c r="AC70" s="294">
        <v>0</v>
      </c>
      <c r="AD70" s="294">
        <v>0</v>
      </c>
      <c r="AE70" s="294">
        <v>0</v>
      </c>
      <c r="AF70" s="294">
        <v>0</v>
      </c>
      <c r="AG70" s="294">
        <v>0</v>
      </c>
      <c r="AH70" s="294">
        <v>0</v>
      </c>
      <c r="AI70" s="294">
        <v>0</v>
      </c>
      <c r="AJ70" s="294">
        <v>0</v>
      </c>
      <c r="AK70" s="294">
        <v>0</v>
      </c>
      <c r="AL70" s="294">
        <v>0</v>
      </c>
      <c r="AM70" s="294">
        <v>0</v>
      </c>
      <c r="AN70" s="294">
        <v>0</v>
      </c>
      <c r="AO70" s="294">
        <v>0</v>
      </c>
      <c r="AP70" s="294">
        <v>0</v>
      </c>
      <c r="AQ70" s="294">
        <v>0</v>
      </c>
      <c r="AR70" s="294">
        <v>0</v>
      </c>
      <c r="AS70" s="294">
        <v>0</v>
      </c>
      <c r="AT70" s="294">
        <v>0</v>
      </c>
      <c r="AU70" s="294">
        <v>0</v>
      </c>
      <c r="AV70" s="294">
        <v>0</v>
      </c>
      <c r="AW70" s="294">
        <v>0</v>
      </c>
      <c r="AX70" s="294">
        <v>0</v>
      </c>
      <c r="AY70" s="294">
        <v>0</v>
      </c>
      <c r="AZ70" s="294">
        <v>0</v>
      </c>
      <c r="BA70" s="294">
        <v>0</v>
      </c>
      <c r="BB70" s="294">
        <v>0</v>
      </c>
      <c r="BC70" s="294">
        <v>0</v>
      </c>
      <c r="BD70" s="294">
        <v>0</v>
      </c>
      <c r="BE70" s="294">
        <v>0</v>
      </c>
      <c r="BF70" s="294">
        <v>0</v>
      </c>
      <c r="BG70" s="294">
        <v>0</v>
      </c>
      <c r="BH70" s="280">
        <v>0</v>
      </c>
      <c r="BI70" s="280">
        <v>0</v>
      </c>
      <c r="BJ70" s="280">
        <v>0.4</v>
      </c>
      <c r="BK70" s="280">
        <v>0</v>
      </c>
      <c r="BL70" s="280">
        <v>0</v>
      </c>
      <c r="BM70" s="294">
        <v>0</v>
      </c>
      <c r="BN70" s="294">
        <v>0</v>
      </c>
      <c r="BO70" s="294">
        <v>0</v>
      </c>
      <c r="BP70" s="294">
        <v>0</v>
      </c>
      <c r="BQ70" s="294">
        <v>0</v>
      </c>
      <c r="BR70" s="294">
        <v>0</v>
      </c>
      <c r="BS70" s="294">
        <v>0</v>
      </c>
      <c r="BT70" s="294">
        <v>0</v>
      </c>
      <c r="BU70" s="294">
        <v>0</v>
      </c>
      <c r="BV70" s="280">
        <v>0</v>
      </c>
      <c r="BW70" s="280">
        <v>0</v>
      </c>
      <c r="BX70" s="280">
        <v>0</v>
      </c>
      <c r="BY70" s="280">
        <v>0</v>
      </c>
      <c r="BZ70" s="280">
        <v>0</v>
      </c>
      <c r="CA70" s="280">
        <v>0</v>
      </c>
      <c r="CB70" s="294">
        <v>0</v>
      </c>
      <c r="CC70" s="294">
        <v>0</v>
      </c>
      <c r="CD70" s="294">
        <v>0</v>
      </c>
      <c r="CE70" s="294">
        <v>0</v>
      </c>
      <c r="CF70" s="294">
        <v>0</v>
      </c>
      <c r="CG70" s="294">
        <v>0</v>
      </c>
      <c r="CH70" s="294">
        <v>0</v>
      </c>
      <c r="CI70" s="294">
        <v>0</v>
      </c>
      <c r="CJ70" s="280">
        <v>0</v>
      </c>
      <c r="CK70" s="280">
        <v>0</v>
      </c>
      <c r="CL70" s="280">
        <v>0</v>
      </c>
      <c r="CM70" s="280">
        <v>0</v>
      </c>
      <c r="CN70" s="280">
        <v>0</v>
      </c>
      <c r="CO70" s="280">
        <v>0</v>
      </c>
      <c r="CP70" s="294">
        <v>0</v>
      </c>
      <c r="CQ70" s="294">
        <v>0</v>
      </c>
      <c r="CR70" s="294">
        <v>0</v>
      </c>
      <c r="CS70" s="294">
        <v>0</v>
      </c>
      <c r="CT70" s="294">
        <v>0</v>
      </c>
      <c r="CU70" s="294">
        <v>0</v>
      </c>
      <c r="CV70" s="294">
        <v>0</v>
      </c>
      <c r="CW70" s="294">
        <v>0</v>
      </c>
      <c r="CX70" s="280">
        <v>0</v>
      </c>
      <c r="CY70" s="280">
        <v>0</v>
      </c>
      <c r="CZ70" s="280">
        <v>0</v>
      </c>
      <c r="DA70" s="280">
        <v>0</v>
      </c>
      <c r="DB70" s="280">
        <v>0</v>
      </c>
      <c r="DC70" s="280">
        <v>0</v>
      </c>
      <c r="DD70" s="280">
        <v>0</v>
      </c>
      <c r="DE70" s="294">
        <v>0</v>
      </c>
      <c r="DF70" s="294">
        <v>0</v>
      </c>
      <c r="DG70" s="294">
        <v>0</v>
      </c>
      <c r="DH70" s="294">
        <v>0</v>
      </c>
      <c r="DI70" s="294">
        <v>0</v>
      </c>
      <c r="DJ70" s="294">
        <v>0</v>
      </c>
      <c r="DK70" s="294">
        <v>0</v>
      </c>
      <c r="DL70" s="280">
        <v>0</v>
      </c>
      <c r="DM70" s="280">
        <v>0</v>
      </c>
      <c r="DN70" s="280">
        <v>0</v>
      </c>
      <c r="DO70" s="280">
        <v>0</v>
      </c>
      <c r="DP70" s="280">
        <v>0</v>
      </c>
      <c r="DQ70" s="280">
        <v>0</v>
      </c>
      <c r="DR70" s="294">
        <v>0</v>
      </c>
      <c r="DS70" s="294">
        <v>0</v>
      </c>
      <c r="DT70" s="294">
        <v>0</v>
      </c>
      <c r="DU70" s="294">
        <v>0</v>
      </c>
      <c r="DV70" s="294">
        <v>0</v>
      </c>
      <c r="DW70" s="294">
        <v>0</v>
      </c>
      <c r="DX70" s="294">
        <v>0</v>
      </c>
      <c r="DY70" s="294">
        <v>0</v>
      </c>
      <c r="DZ70" s="280">
        <f t="shared" si="91"/>
        <v>0</v>
      </c>
      <c r="EA70" s="280">
        <f t="shared" si="92"/>
        <v>0</v>
      </c>
      <c r="EB70" s="280">
        <f t="shared" si="93"/>
        <v>0.4</v>
      </c>
      <c r="EC70" s="280">
        <f t="shared" si="94"/>
        <v>0</v>
      </c>
      <c r="ED70" s="280">
        <f t="shared" si="95"/>
        <v>0</v>
      </c>
      <c r="EE70" s="280">
        <f t="shared" si="96"/>
        <v>0</v>
      </c>
      <c r="EF70" s="280">
        <f t="shared" si="97"/>
        <v>0</v>
      </c>
      <c r="EG70" s="294">
        <v>0</v>
      </c>
      <c r="EH70" s="294">
        <v>0</v>
      </c>
      <c r="EI70" s="294">
        <v>0</v>
      </c>
      <c r="EJ70" s="294">
        <v>0</v>
      </c>
      <c r="EK70" s="294">
        <v>0</v>
      </c>
      <c r="EL70" s="294">
        <v>0</v>
      </c>
      <c r="EM70" s="294">
        <v>0</v>
      </c>
      <c r="EN70" s="558" t="s">
        <v>98</v>
      </c>
    </row>
    <row r="71" spans="1:144" s="536" customFormat="1" ht="63.75" x14ac:dyDescent="0.25">
      <c r="A71" s="309" t="s">
        <v>155</v>
      </c>
      <c r="B71" s="186" t="s">
        <v>191</v>
      </c>
      <c r="C71" s="228" t="s">
        <v>192</v>
      </c>
      <c r="D71" s="294">
        <v>0</v>
      </c>
      <c r="E71" s="294">
        <v>0</v>
      </c>
      <c r="F71" s="294">
        <v>0</v>
      </c>
      <c r="G71" s="294">
        <v>0</v>
      </c>
      <c r="H71" s="294">
        <v>0.8</v>
      </c>
      <c r="I71" s="294">
        <v>0</v>
      </c>
      <c r="J71" s="294">
        <v>0</v>
      </c>
      <c r="K71" s="294">
        <f>AF71+AT71+BH71+BV71+CJ71+CX71+DL71</f>
        <v>0</v>
      </c>
      <c r="L71" s="294">
        <f>AG71+AU71+BI71+BW71+CK71+CY71+DM71</f>
        <v>0</v>
      </c>
      <c r="M71" s="294">
        <v>0</v>
      </c>
      <c r="N71" s="294">
        <f t="shared" si="98"/>
        <v>0</v>
      </c>
      <c r="O71" s="294">
        <f t="shared" si="98"/>
        <v>0</v>
      </c>
      <c r="P71" s="294">
        <f t="shared" si="98"/>
        <v>0</v>
      </c>
      <c r="Q71" s="294">
        <f t="shared" si="98"/>
        <v>0</v>
      </c>
      <c r="R71" s="294">
        <v>0</v>
      </c>
      <c r="S71" s="294">
        <v>0</v>
      </c>
      <c r="T71" s="294">
        <v>0</v>
      </c>
      <c r="U71" s="294">
        <v>0</v>
      </c>
      <c r="V71" s="294">
        <v>0</v>
      </c>
      <c r="W71" s="294">
        <v>0</v>
      </c>
      <c r="X71" s="294">
        <v>0</v>
      </c>
      <c r="Y71" s="294">
        <v>0</v>
      </c>
      <c r="Z71" s="294">
        <v>0</v>
      </c>
      <c r="AA71" s="294">
        <v>0</v>
      </c>
      <c r="AB71" s="294">
        <v>0</v>
      </c>
      <c r="AC71" s="294">
        <v>0</v>
      </c>
      <c r="AD71" s="294">
        <v>0</v>
      </c>
      <c r="AE71" s="294">
        <v>0</v>
      </c>
      <c r="AF71" s="294">
        <v>0</v>
      </c>
      <c r="AG71" s="294">
        <v>0</v>
      </c>
      <c r="AH71" s="294">
        <v>0</v>
      </c>
      <c r="AI71" s="294">
        <v>0</v>
      </c>
      <c r="AJ71" s="294">
        <v>0</v>
      </c>
      <c r="AK71" s="294">
        <v>0</v>
      </c>
      <c r="AL71" s="294">
        <v>0</v>
      </c>
      <c r="AM71" s="294">
        <v>0</v>
      </c>
      <c r="AN71" s="294">
        <v>0</v>
      </c>
      <c r="AO71" s="294">
        <v>0</v>
      </c>
      <c r="AP71" s="294">
        <v>0</v>
      </c>
      <c r="AQ71" s="294">
        <v>0</v>
      </c>
      <c r="AR71" s="294">
        <v>0</v>
      </c>
      <c r="AS71" s="294">
        <v>0</v>
      </c>
      <c r="AT71" s="294">
        <v>0</v>
      </c>
      <c r="AU71" s="294">
        <v>0</v>
      </c>
      <c r="AV71" s="294">
        <v>0</v>
      </c>
      <c r="AW71" s="294">
        <v>0</v>
      </c>
      <c r="AX71" s="294">
        <v>0</v>
      </c>
      <c r="AY71" s="294">
        <v>0</v>
      </c>
      <c r="AZ71" s="294">
        <v>0</v>
      </c>
      <c r="BA71" s="294">
        <v>0</v>
      </c>
      <c r="BB71" s="294">
        <v>0</v>
      </c>
      <c r="BC71" s="294">
        <v>0</v>
      </c>
      <c r="BD71" s="294">
        <v>0</v>
      </c>
      <c r="BE71" s="294">
        <v>0</v>
      </c>
      <c r="BF71" s="294">
        <v>0</v>
      </c>
      <c r="BG71" s="294">
        <v>0</v>
      </c>
      <c r="BH71" s="280">
        <v>0</v>
      </c>
      <c r="BI71" s="280">
        <v>0</v>
      </c>
      <c r="BJ71" s="280">
        <v>0.8</v>
      </c>
      <c r="BK71" s="280">
        <v>0</v>
      </c>
      <c r="BL71" s="280">
        <v>0</v>
      </c>
      <c r="BM71" s="294">
        <v>0</v>
      </c>
      <c r="BN71" s="294">
        <v>0</v>
      </c>
      <c r="BO71" s="294">
        <v>0</v>
      </c>
      <c r="BP71" s="294">
        <v>0</v>
      </c>
      <c r="BQ71" s="294">
        <v>0</v>
      </c>
      <c r="BR71" s="294">
        <v>0</v>
      </c>
      <c r="BS71" s="294">
        <v>0</v>
      </c>
      <c r="BT71" s="294">
        <v>0</v>
      </c>
      <c r="BU71" s="294">
        <v>0</v>
      </c>
      <c r="BV71" s="280">
        <v>0</v>
      </c>
      <c r="BW71" s="280">
        <v>0</v>
      </c>
      <c r="BX71" s="280">
        <v>0</v>
      </c>
      <c r="BY71" s="280">
        <v>0</v>
      </c>
      <c r="BZ71" s="280">
        <v>0</v>
      </c>
      <c r="CA71" s="280">
        <v>0</v>
      </c>
      <c r="CB71" s="294">
        <v>0</v>
      </c>
      <c r="CC71" s="294">
        <v>0</v>
      </c>
      <c r="CD71" s="294">
        <v>0</v>
      </c>
      <c r="CE71" s="294">
        <v>0</v>
      </c>
      <c r="CF71" s="294">
        <v>0</v>
      </c>
      <c r="CG71" s="294">
        <v>0</v>
      </c>
      <c r="CH71" s="294">
        <v>0</v>
      </c>
      <c r="CI71" s="294">
        <v>0</v>
      </c>
      <c r="CJ71" s="280">
        <v>0</v>
      </c>
      <c r="CK71" s="280">
        <v>0</v>
      </c>
      <c r="CL71" s="280">
        <v>0</v>
      </c>
      <c r="CM71" s="280">
        <v>0</v>
      </c>
      <c r="CN71" s="280">
        <v>0</v>
      </c>
      <c r="CO71" s="280">
        <v>0</v>
      </c>
      <c r="CP71" s="294">
        <v>0</v>
      </c>
      <c r="CQ71" s="294">
        <v>0</v>
      </c>
      <c r="CR71" s="294">
        <v>0</v>
      </c>
      <c r="CS71" s="294">
        <v>0</v>
      </c>
      <c r="CT71" s="294">
        <v>0</v>
      </c>
      <c r="CU71" s="294">
        <v>0</v>
      </c>
      <c r="CV71" s="294">
        <v>0</v>
      </c>
      <c r="CW71" s="294">
        <v>0</v>
      </c>
      <c r="CX71" s="280">
        <v>0</v>
      </c>
      <c r="CY71" s="280">
        <v>0</v>
      </c>
      <c r="CZ71" s="280">
        <v>0</v>
      </c>
      <c r="DA71" s="280">
        <v>0</v>
      </c>
      <c r="DB71" s="280">
        <v>0</v>
      </c>
      <c r="DC71" s="280">
        <v>0</v>
      </c>
      <c r="DD71" s="280">
        <v>0</v>
      </c>
      <c r="DE71" s="294">
        <v>0</v>
      </c>
      <c r="DF71" s="294">
        <v>0</v>
      </c>
      <c r="DG71" s="294">
        <v>0</v>
      </c>
      <c r="DH71" s="294">
        <v>0</v>
      </c>
      <c r="DI71" s="294">
        <v>0</v>
      </c>
      <c r="DJ71" s="294">
        <v>0</v>
      </c>
      <c r="DK71" s="294">
        <v>0</v>
      </c>
      <c r="DL71" s="280">
        <v>0</v>
      </c>
      <c r="DM71" s="280">
        <v>0</v>
      </c>
      <c r="DN71" s="280">
        <v>0</v>
      </c>
      <c r="DO71" s="280">
        <v>0</v>
      </c>
      <c r="DP71" s="280">
        <v>0</v>
      </c>
      <c r="DQ71" s="280">
        <v>0</v>
      </c>
      <c r="DR71" s="294">
        <v>0</v>
      </c>
      <c r="DS71" s="294">
        <v>0</v>
      </c>
      <c r="DT71" s="294">
        <v>0</v>
      </c>
      <c r="DU71" s="294">
        <v>0</v>
      </c>
      <c r="DV71" s="294">
        <v>0</v>
      </c>
      <c r="DW71" s="294">
        <v>0</v>
      </c>
      <c r="DX71" s="294">
        <v>0</v>
      </c>
      <c r="DY71" s="294">
        <v>0</v>
      </c>
      <c r="DZ71" s="280">
        <f t="shared" si="91"/>
        <v>0</v>
      </c>
      <c r="EA71" s="280">
        <f t="shared" si="92"/>
        <v>0</v>
      </c>
      <c r="EB71" s="280">
        <f t="shared" si="93"/>
        <v>0.8</v>
      </c>
      <c r="EC71" s="280">
        <f t="shared" si="94"/>
        <v>0</v>
      </c>
      <c r="ED71" s="280">
        <f t="shared" si="95"/>
        <v>0</v>
      </c>
      <c r="EE71" s="280">
        <f t="shared" si="96"/>
        <v>0</v>
      </c>
      <c r="EF71" s="280">
        <f t="shared" si="97"/>
        <v>0</v>
      </c>
      <c r="EG71" s="294">
        <v>0</v>
      </c>
      <c r="EH71" s="294">
        <v>0</v>
      </c>
      <c r="EI71" s="294">
        <v>0</v>
      </c>
      <c r="EJ71" s="294">
        <v>0</v>
      </c>
      <c r="EK71" s="294">
        <v>0</v>
      </c>
      <c r="EL71" s="294">
        <v>0</v>
      </c>
      <c r="EM71" s="294">
        <v>0</v>
      </c>
      <c r="EN71" s="558" t="s">
        <v>98</v>
      </c>
    </row>
    <row r="72" spans="1:144" s="536" customFormat="1" ht="51" x14ac:dyDescent="0.25">
      <c r="A72" s="275" t="s">
        <v>193</v>
      </c>
      <c r="B72" s="156" t="s">
        <v>194</v>
      </c>
      <c r="C72" s="119" t="s">
        <v>98</v>
      </c>
      <c r="D72" s="294">
        <v>0</v>
      </c>
      <c r="E72" s="294">
        <v>0</v>
      </c>
      <c r="F72" s="294">
        <v>0</v>
      </c>
      <c r="G72" s="294">
        <v>0</v>
      </c>
      <c r="H72" s="294">
        <v>0</v>
      </c>
      <c r="I72" s="294">
        <v>0</v>
      </c>
      <c r="J72" s="294">
        <v>0</v>
      </c>
      <c r="K72" s="294">
        <v>0</v>
      </c>
      <c r="L72" s="294">
        <v>0</v>
      </c>
      <c r="M72" s="294">
        <v>0</v>
      </c>
      <c r="N72" s="294">
        <v>0</v>
      </c>
      <c r="O72" s="294">
        <v>0</v>
      </c>
      <c r="P72" s="294">
        <v>0</v>
      </c>
      <c r="Q72" s="294">
        <v>0</v>
      </c>
      <c r="R72" s="294">
        <v>0</v>
      </c>
      <c r="S72" s="294">
        <v>0</v>
      </c>
      <c r="T72" s="294">
        <v>0</v>
      </c>
      <c r="U72" s="294">
        <v>0</v>
      </c>
      <c r="V72" s="294">
        <v>0</v>
      </c>
      <c r="W72" s="294">
        <v>0</v>
      </c>
      <c r="X72" s="294">
        <v>0</v>
      </c>
      <c r="Y72" s="294">
        <v>0</v>
      </c>
      <c r="Z72" s="294">
        <v>0</v>
      </c>
      <c r="AA72" s="294">
        <v>0</v>
      </c>
      <c r="AB72" s="294">
        <v>0</v>
      </c>
      <c r="AC72" s="294">
        <v>0</v>
      </c>
      <c r="AD72" s="294">
        <v>0</v>
      </c>
      <c r="AE72" s="294">
        <v>0</v>
      </c>
      <c r="AF72" s="294">
        <v>0</v>
      </c>
      <c r="AG72" s="294">
        <v>0</v>
      </c>
      <c r="AH72" s="294">
        <v>0</v>
      </c>
      <c r="AI72" s="294">
        <v>0</v>
      </c>
      <c r="AJ72" s="294">
        <v>0</v>
      </c>
      <c r="AK72" s="294">
        <v>0</v>
      </c>
      <c r="AL72" s="294">
        <v>0</v>
      </c>
      <c r="AM72" s="294">
        <v>0</v>
      </c>
      <c r="AN72" s="294">
        <v>0</v>
      </c>
      <c r="AO72" s="294">
        <v>0</v>
      </c>
      <c r="AP72" s="294">
        <v>0</v>
      </c>
      <c r="AQ72" s="294">
        <v>0</v>
      </c>
      <c r="AR72" s="294">
        <v>0</v>
      </c>
      <c r="AS72" s="294">
        <v>0</v>
      </c>
      <c r="AT72" s="313">
        <v>0</v>
      </c>
      <c r="AU72" s="313">
        <v>0</v>
      </c>
      <c r="AV72" s="313">
        <v>0</v>
      </c>
      <c r="AW72" s="313">
        <v>0</v>
      </c>
      <c r="AX72" s="313">
        <v>0</v>
      </c>
      <c r="AY72" s="294">
        <v>0</v>
      </c>
      <c r="AZ72" s="294">
        <v>0</v>
      </c>
      <c r="BA72" s="294">
        <v>0</v>
      </c>
      <c r="BB72" s="294">
        <v>0</v>
      </c>
      <c r="BC72" s="294">
        <v>0</v>
      </c>
      <c r="BD72" s="294">
        <v>0</v>
      </c>
      <c r="BE72" s="294">
        <v>0</v>
      </c>
      <c r="BF72" s="294">
        <v>0</v>
      </c>
      <c r="BG72" s="294">
        <v>0</v>
      </c>
      <c r="BH72" s="313">
        <v>0</v>
      </c>
      <c r="BI72" s="313">
        <v>0</v>
      </c>
      <c r="BJ72" s="313">
        <v>0</v>
      </c>
      <c r="BK72" s="313">
        <v>0</v>
      </c>
      <c r="BL72" s="313">
        <v>0</v>
      </c>
      <c r="BM72" s="294">
        <v>0</v>
      </c>
      <c r="BN72" s="294">
        <v>0</v>
      </c>
      <c r="BO72" s="294">
        <v>0</v>
      </c>
      <c r="BP72" s="294">
        <v>0</v>
      </c>
      <c r="BQ72" s="294">
        <v>0</v>
      </c>
      <c r="BR72" s="294">
        <v>0</v>
      </c>
      <c r="BS72" s="294">
        <v>0</v>
      </c>
      <c r="BT72" s="294">
        <v>0</v>
      </c>
      <c r="BU72" s="294">
        <v>0</v>
      </c>
      <c r="BV72" s="313">
        <v>0</v>
      </c>
      <c r="BW72" s="313">
        <v>0</v>
      </c>
      <c r="BX72" s="313">
        <v>0</v>
      </c>
      <c r="BY72" s="313">
        <v>0</v>
      </c>
      <c r="BZ72" s="313">
        <v>0</v>
      </c>
      <c r="CA72" s="313">
        <v>0</v>
      </c>
      <c r="CB72" s="294">
        <v>0</v>
      </c>
      <c r="CC72" s="294">
        <v>0</v>
      </c>
      <c r="CD72" s="294">
        <v>0</v>
      </c>
      <c r="CE72" s="294">
        <v>0</v>
      </c>
      <c r="CF72" s="294">
        <v>0</v>
      </c>
      <c r="CG72" s="294">
        <v>0</v>
      </c>
      <c r="CH72" s="294">
        <v>0</v>
      </c>
      <c r="CI72" s="294">
        <v>0</v>
      </c>
      <c r="CJ72" s="313">
        <v>0</v>
      </c>
      <c r="CK72" s="313">
        <v>0</v>
      </c>
      <c r="CL72" s="313">
        <v>0</v>
      </c>
      <c r="CM72" s="313">
        <v>0</v>
      </c>
      <c r="CN72" s="313">
        <v>0</v>
      </c>
      <c r="CO72" s="313">
        <v>0</v>
      </c>
      <c r="CP72" s="294">
        <v>0</v>
      </c>
      <c r="CQ72" s="294">
        <v>0</v>
      </c>
      <c r="CR72" s="294">
        <v>0</v>
      </c>
      <c r="CS72" s="294">
        <v>0</v>
      </c>
      <c r="CT72" s="294">
        <v>0</v>
      </c>
      <c r="CU72" s="294">
        <v>0</v>
      </c>
      <c r="CV72" s="294">
        <v>0</v>
      </c>
      <c r="CW72" s="294">
        <v>0</v>
      </c>
      <c r="CX72" s="313">
        <v>0</v>
      </c>
      <c r="CY72" s="313">
        <v>0</v>
      </c>
      <c r="CZ72" s="313">
        <v>0</v>
      </c>
      <c r="DA72" s="313">
        <v>0</v>
      </c>
      <c r="DB72" s="313">
        <v>0</v>
      </c>
      <c r="DC72" s="313">
        <v>0</v>
      </c>
      <c r="DD72" s="313">
        <v>0</v>
      </c>
      <c r="DE72" s="294">
        <v>0</v>
      </c>
      <c r="DF72" s="294">
        <v>0</v>
      </c>
      <c r="DG72" s="294">
        <v>0</v>
      </c>
      <c r="DH72" s="294">
        <v>0</v>
      </c>
      <c r="DI72" s="294">
        <v>0</v>
      </c>
      <c r="DJ72" s="294">
        <v>0</v>
      </c>
      <c r="DK72" s="294">
        <v>0</v>
      </c>
      <c r="DL72" s="313">
        <v>0</v>
      </c>
      <c r="DM72" s="313">
        <v>0</v>
      </c>
      <c r="DN72" s="313">
        <v>0</v>
      </c>
      <c r="DO72" s="313">
        <v>0</v>
      </c>
      <c r="DP72" s="313">
        <v>0</v>
      </c>
      <c r="DQ72" s="313">
        <v>0</v>
      </c>
      <c r="DR72" s="294">
        <v>0</v>
      </c>
      <c r="DS72" s="294">
        <v>0</v>
      </c>
      <c r="DT72" s="294">
        <v>0</v>
      </c>
      <c r="DU72" s="294">
        <v>0</v>
      </c>
      <c r="DV72" s="294">
        <v>0</v>
      </c>
      <c r="DW72" s="294">
        <v>0</v>
      </c>
      <c r="DX72" s="294">
        <v>0</v>
      </c>
      <c r="DY72" s="294">
        <v>0</v>
      </c>
      <c r="DZ72" s="280">
        <f t="shared" si="91"/>
        <v>0</v>
      </c>
      <c r="EA72" s="280">
        <f t="shared" si="92"/>
        <v>0</v>
      </c>
      <c r="EB72" s="280">
        <f t="shared" si="93"/>
        <v>0</v>
      </c>
      <c r="EC72" s="280">
        <f t="shared" si="94"/>
        <v>0</v>
      </c>
      <c r="ED72" s="280">
        <f t="shared" si="95"/>
        <v>0</v>
      </c>
      <c r="EE72" s="280">
        <f t="shared" si="96"/>
        <v>0</v>
      </c>
      <c r="EF72" s="280">
        <f t="shared" si="97"/>
        <v>0</v>
      </c>
      <c r="EG72" s="294">
        <v>0</v>
      </c>
      <c r="EH72" s="294">
        <v>0</v>
      </c>
      <c r="EI72" s="294">
        <v>0</v>
      </c>
      <c r="EJ72" s="294">
        <v>0</v>
      </c>
      <c r="EK72" s="294">
        <v>0</v>
      </c>
      <c r="EL72" s="294">
        <v>0</v>
      </c>
      <c r="EM72" s="294">
        <v>0</v>
      </c>
      <c r="EN72" s="558" t="s">
        <v>98</v>
      </c>
    </row>
    <row r="73" spans="1:144" s="536" customFormat="1" ht="38.25" x14ac:dyDescent="0.25">
      <c r="A73" s="226" t="s">
        <v>195</v>
      </c>
      <c r="B73" s="156" t="s">
        <v>196</v>
      </c>
      <c r="C73" s="263" t="s">
        <v>98</v>
      </c>
      <c r="D73" s="269">
        <v>0</v>
      </c>
      <c r="E73" s="269">
        <v>0</v>
      </c>
      <c r="F73" s="269">
        <v>0</v>
      </c>
      <c r="G73" s="269">
        <v>0</v>
      </c>
      <c r="H73" s="269">
        <v>0</v>
      </c>
      <c r="I73" s="269">
        <v>0</v>
      </c>
      <c r="J73" s="269">
        <v>0</v>
      </c>
      <c r="K73" s="269">
        <v>0</v>
      </c>
      <c r="L73" s="269">
        <v>0</v>
      </c>
      <c r="M73" s="269">
        <v>0</v>
      </c>
      <c r="N73" s="269">
        <v>0</v>
      </c>
      <c r="O73" s="269">
        <v>0</v>
      </c>
      <c r="P73" s="269">
        <v>0</v>
      </c>
      <c r="Q73" s="269">
        <v>0</v>
      </c>
      <c r="R73" s="269">
        <v>0</v>
      </c>
      <c r="S73" s="269">
        <v>0</v>
      </c>
      <c r="T73" s="269">
        <v>0</v>
      </c>
      <c r="U73" s="269">
        <v>0</v>
      </c>
      <c r="V73" s="269">
        <v>0</v>
      </c>
      <c r="W73" s="269">
        <v>0</v>
      </c>
      <c r="X73" s="269">
        <v>0</v>
      </c>
      <c r="Y73" s="269">
        <v>0</v>
      </c>
      <c r="Z73" s="269">
        <v>0</v>
      </c>
      <c r="AA73" s="269">
        <v>0</v>
      </c>
      <c r="AB73" s="269">
        <v>0</v>
      </c>
      <c r="AC73" s="269">
        <v>0</v>
      </c>
      <c r="AD73" s="269">
        <v>0</v>
      </c>
      <c r="AE73" s="269">
        <v>0</v>
      </c>
      <c r="AF73" s="269">
        <v>0</v>
      </c>
      <c r="AG73" s="269">
        <v>0</v>
      </c>
      <c r="AH73" s="269">
        <v>0</v>
      </c>
      <c r="AI73" s="269">
        <v>0</v>
      </c>
      <c r="AJ73" s="269">
        <v>0</v>
      </c>
      <c r="AK73" s="269">
        <v>0</v>
      </c>
      <c r="AL73" s="269">
        <v>0</v>
      </c>
      <c r="AM73" s="269">
        <v>0</v>
      </c>
      <c r="AN73" s="269">
        <v>0</v>
      </c>
      <c r="AO73" s="269">
        <v>0</v>
      </c>
      <c r="AP73" s="269">
        <v>0</v>
      </c>
      <c r="AQ73" s="269">
        <v>0</v>
      </c>
      <c r="AR73" s="269">
        <v>0</v>
      </c>
      <c r="AS73" s="269">
        <v>0</v>
      </c>
      <c r="AT73" s="269">
        <v>0</v>
      </c>
      <c r="AU73" s="269">
        <v>0</v>
      </c>
      <c r="AV73" s="269">
        <v>0</v>
      </c>
      <c r="AW73" s="269">
        <v>0</v>
      </c>
      <c r="AX73" s="269">
        <v>0</v>
      </c>
      <c r="AY73" s="269">
        <v>0</v>
      </c>
      <c r="AZ73" s="269">
        <v>0</v>
      </c>
      <c r="BA73" s="269">
        <v>0</v>
      </c>
      <c r="BB73" s="269">
        <v>0</v>
      </c>
      <c r="BC73" s="269">
        <v>0</v>
      </c>
      <c r="BD73" s="269">
        <v>0</v>
      </c>
      <c r="BE73" s="269">
        <v>0</v>
      </c>
      <c r="BF73" s="269">
        <v>0</v>
      </c>
      <c r="BG73" s="269">
        <v>0</v>
      </c>
      <c r="BH73" s="269">
        <v>0</v>
      </c>
      <c r="BI73" s="269">
        <v>0</v>
      </c>
      <c r="BJ73" s="269">
        <v>0</v>
      </c>
      <c r="BK73" s="269">
        <v>0</v>
      </c>
      <c r="BL73" s="269">
        <v>0</v>
      </c>
      <c r="BM73" s="269">
        <v>0</v>
      </c>
      <c r="BN73" s="269">
        <v>0</v>
      </c>
      <c r="BO73" s="269">
        <v>0</v>
      </c>
      <c r="BP73" s="269">
        <v>0</v>
      </c>
      <c r="BQ73" s="269">
        <v>0</v>
      </c>
      <c r="BR73" s="269">
        <v>0</v>
      </c>
      <c r="BS73" s="269">
        <v>0</v>
      </c>
      <c r="BT73" s="269">
        <v>0</v>
      </c>
      <c r="BU73" s="269">
        <v>0</v>
      </c>
      <c r="BV73" s="269">
        <v>0</v>
      </c>
      <c r="BW73" s="269">
        <v>0</v>
      </c>
      <c r="BX73" s="269">
        <v>0</v>
      </c>
      <c r="BY73" s="269">
        <v>0</v>
      </c>
      <c r="BZ73" s="269">
        <v>0</v>
      </c>
      <c r="CA73" s="269">
        <v>0</v>
      </c>
      <c r="CB73" s="269">
        <v>0</v>
      </c>
      <c r="CC73" s="269">
        <v>0</v>
      </c>
      <c r="CD73" s="269">
        <v>0</v>
      </c>
      <c r="CE73" s="269">
        <v>0</v>
      </c>
      <c r="CF73" s="269">
        <v>0</v>
      </c>
      <c r="CG73" s="269">
        <v>0</v>
      </c>
      <c r="CH73" s="269">
        <v>0</v>
      </c>
      <c r="CI73" s="269">
        <v>0</v>
      </c>
      <c r="CJ73" s="269">
        <v>0</v>
      </c>
      <c r="CK73" s="269">
        <v>0</v>
      </c>
      <c r="CL73" s="269">
        <v>0</v>
      </c>
      <c r="CM73" s="269">
        <v>0</v>
      </c>
      <c r="CN73" s="269">
        <v>0</v>
      </c>
      <c r="CO73" s="269">
        <v>0</v>
      </c>
      <c r="CP73" s="269">
        <v>0</v>
      </c>
      <c r="CQ73" s="269">
        <v>0</v>
      </c>
      <c r="CR73" s="269">
        <v>0</v>
      </c>
      <c r="CS73" s="269">
        <v>0</v>
      </c>
      <c r="CT73" s="269">
        <v>0</v>
      </c>
      <c r="CU73" s="269">
        <v>0</v>
      </c>
      <c r="CV73" s="269">
        <v>0</v>
      </c>
      <c r="CW73" s="269">
        <v>0</v>
      </c>
      <c r="CX73" s="269">
        <v>0</v>
      </c>
      <c r="CY73" s="269">
        <v>0</v>
      </c>
      <c r="CZ73" s="269">
        <v>0</v>
      </c>
      <c r="DA73" s="269">
        <v>0</v>
      </c>
      <c r="DB73" s="269">
        <v>0</v>
      </c>
      <c r="DC73" s="269">
        <v>0</v>
      </c>
      <c r="DD73" s="269">
        <v>0</v>
      </c>
      <c r="DE73" s="269">
        <v>0</v>
      </c>
      <c r="DF73" s="269">
        <v>0</v>
      </c>
      <c r="DG73" s="269">
        <v>0</v>
      </c>
      <c r="DH73" s="269">
        <v>0</v>
      </c>
      <c r="DI73" s="269">
        <v>0</v>
      </c>
      <c r="DJ73" s="269">
        <v>0</v>
      </c>
      <c r="DK73" s="269">
        <v>0</v>
      </c>
      <c r="DL73" s="269">
        <v>0</v>
      </c>
      <c r="DM73" s="269">
        <v>0</v>
      </c>
      <c r="DN73" s="269">
        <v>0</v>
      </c>
      <c r="DO73" s="269">
        <v>0</v>
      </c>
      <c r="DP73" s="269">
        <v>0</v>
      </c>
      <c r="DQ73" s="269">
        <v>0</v>
      </c>
      <c r="DR73" s="269">
        <v>0</v>
      </c>
      <c r="DS73" s="269">
        <v>0</v>
      </c>
      <c r="DT73" s="269">
        <v>0</v>
      </c>
      <c r="DU73" s="269">
        <v>0</v>
      </c>
      <c r="DV73" s="269">
        <v>0</v>
      </c>
      <c r="DW73" s="269">
        <v>0</v>
      </c>
      <c r="DX73" s="269">
        <v>0</v>
      </c>
      <c r="DY73" s="269">
        <v>0</v>
      </c>
      <c r="DZ73" s="269">
        <f t="shared" si="91"/>
        <v>0</v>
      </c>
      <c r="EA73" s="269">
        <f t="shared" si="92"/>
        <v>0</v>
      </c>
      <c r="EB73" s="269">
        <f t="shared" si="93"/>
        <v>0</v>
      </c>
      <c r="EC73" s="269">
        <f t="shared" si="94"/>
        <v>0</v>
      </c>
      <c r="ED73" s="269">
        <f t="shared" si="95"/>
        <v>0</v>
      </c>
      <c r="EE73" s="269">
        <f t="shared" si="96"/>
        <v>0</v>
      </c>
      <c r="EF73" s="269">
        <f t="shared" si="97"/>
        <v>0</v>
      </c>
      <c r="EG73" s="269">
        <v>0</v>
      </c>
      <c r="EH73" s="269">
        <v>0</v>
      </c>
      <c r="EI73" s="269">
        <v>0</v>
      </c>
      <c r="EJ73" s="269">
        <v>0</v>
      </c>
      <c r="EK73" s="269">
        <v>0</v>
      </c>
      <c r="EL73" s="269">
        <v>0</v>
      </c>
      <c r="EM73" s="269">
        <v>0</v>
      </c>
      <c r="EN73" s="558" t="s">
        <v>98</v>
      </c>
    </row>
    <row r="74" spans="1:144" s="536" customFormat="1" ht="38.25" x14ac:dyDescent="0.25">
      <c r="A74" s="275" t="s">
        <v>197</v>
      </c>
      <c r="B74" s="155" t="s">
        <v>198</v>
      </c>
      <c r="C74" s="119" t="s">
        <v>98</v>
      </c>
      <c r="D74" s="294">
        <v>0</v>
      </c>
      <c r="E74" s="294">
        <v>0</v>
      </c>
      <c r="F74" s="294">
        <v>0</v>
      </c>
      <c r="G74" s="294">
        <v>0</v>
      </c>
      <c r="H74" s="294">
        <v>0</v>
      </c>
      <c r="I74" s="294">
        <v>0</v>
      </c>
      <c r="J74" s="294">
        <v>0</v>
      </c>
      <c r="K74" s="294">
        <v>0</v>
      </c>
      <c r="L74" s="294">
        <v>0</v>
      </c>
      <c r="M74" s="294">
        <v>0</v>
      </c>
      <c r="N74" s="294">
        <v>0</v>
      </c>
      <c r="O74" s="294">
        <v>0</v>
      </c>
      <c r="P74" s="294">
        <v>0</v>
      </c>
      <c r="Q74" s="294">
        <v>0</v>
      </c>
      <c r="R74" s="294">
        <v>0</v>
      </c>
      <c r="S74" s="294">
        <v>0</v>
      </c>
      <c r="T74" s="294">
        <v>0</v>
      </c>
      <c r="U74" s="294">
        <v>0</v>
      </c>
      <c r="V74" s="294">
        <v>0</v>
      </c>
      <c r="W74" s="294">
        <v>0</v>
      </c>
      <c r="X74" s="294">
        <v>0</v>
      </c>
      <c r="Y74" s="294">
        <v>0</v>
      </c>
      <c r="Z74" s="294">
        <v>0</v>
      </c>
      <c r="AA74" s="294">
        <v>0</v>
      </c>
      <c r="AB74" s="294">
        <v>0</v>
      </c>
      <c r="AC74" s="294">
        <v>0</v>
      </c>
      <c r="AD74" s="294">
        <v>0</v>
      </c>
      <c r="AE74" s="294">
        <v>0</v>
      </c>
      <c r="AF74" s="294">
        <v>0</v>
      </c>
      <c r="AG74" s="294">
        <v>0</v>
      </c>
      <c r="AH74" s="294">
        <v>0</v>
      </c>
      <c r="AI74" s="294">
        <v>0</v>
      </c>
      <c r="AJ74" s="294">
        <v>0</v>
      </c>
      <c r="AK74" s="294">
        <v>0</v>
      </c>
      <c r="AL74" s="294">
        <v>0</v>
      </c>
      <c r="AM74" s="294">
        <v>0</v>
      </c>
      <c r="AN74" s="294">
        <v>0</v>
      </c>
      <c r="AO74" s="294">
        <v>0</v>
      </c>
      <c r="AP74" s="294">
        <v>0</v>
      </c>
      <c r="AQ74" s="294">
        <v>0</v>
      </c>
      <c r="AR74" s="294">
        <v>0</v>
      </c>
      <c r="AS74" s="294">
        <v>0</v>
      </c>
      <c r="AT74" s="313">
        <v>0</v>
      </c>
      <c r="AU74" s="313">
        <v>0</v>
      </c>
      <c r="AV74" s="313">
        <v>0</v>
      </c>
      <c r="AW74" s="313">
        <v>0</v>
      </c>
      <c r="AX74" s="313">
        <v>0</v>
      </c>
      <c r="AY74" s="294">
        <v>0</v>
      </c>
      <c r="AZ74" s="294">
        <v>0</v>
      </c>
      <c r="BA74" s="294">
        <v>0</v>
      </c>
      <c r="BB74" s="294">
        <v>0</v>
      </c>
      <c r="BC74" s="294">
        <v>0</v>
      </c>
      <c r="BD74" s="294">
        <v>0</v>
      </c>
      <c r="BE74" s="294">
        <v>0</v>
      </c>
      <c r="BF74" s="294">
        <v>0</v>
      </c>
      <c r="BG74" s="294">
        <v>0</v>
      </c>
      <c r="BH74" s="313">
        <v>0</v>
      </c>
      <c r="BI74" s="313">
        <v>0</v>
      </c>
      <c r="BJ74" s="313">
        <v>0</v>
      </c>
      <c r="BK74" s="313">
        <v>0</v>
      </c>
      <c r="BL74" s="313">
        <v>0</v>
      </c>
      <c r="BM74" s="294">
        <v>0</v>
      </c>
      <c r="BN74" s="294">
        <v>0</v>
      </c>
      <c r="BO74" s="294">
        <v>0</v>
      </c>
      <c r="BP74" s="294">
        <v>0</v>
      </c>
      <c r="BQ74" s="294">
        <v>0</v>
      </c>
      <c r="BR74" s="294">
        <v>0</v>
      </c>
      <c r="BS74" s="294">
        <v>0</v>
      </c>
      <c r="BT74" s="294">
        <v>0</v>
      </c>
      <c r="BU74" s="294">
        <v>0</v>
      </c>
      <c r="BV74" s="313">
        <v>0</v>
      </c>
      <c r="BW74" s="313">
        <v>0</v>
      </c>
      <c r="BX74" s="313">
        <v>0</v>
      </c>
      <c r="BY74" s="313">
        <v>0</v>
      </c>
      <c r="BZ74" s="313">
        <v>0</v>
      </c>
      <c r="CA74" s="313">
        <v>0</v>
      </c>
      <c r="CB74" s="294">
        <v>0</v>
      </c>
      <c r="CC74" s="294">
        <v>0</v>
      </c>
      <c r="CD74" s="294">
        <v>0</v>
      </c>
      <c r="CE74" s="294">
        <v>0</v>
      </c>
      <c r="CF74" s="294">
        <v>0</v>
      </c>
      <c r="CG74" s="294">
        <v>0</v>
      </c>
      <c r="CH74" s="294">
        <v>0</v>
      </c>
      <c r="CI74" s="294">
        <v>0</v>
      </c>
      <c r="CJ74" s="313">
        <v>0</v>
      </c>
      <c r="CK74" s="313">
        <v>0</v>
      </c>
      <c r="CL74" s="313">
        <v>0</v>
      </c>
      <c r="CM74" s="313">
        <v>0</v>
      </c>
      <c r="CN74" s="313">
        <v>0</v>
      </c>
      <c r="CO74" s="313">
        <v>0</v>
      </c>
      <c r="CP74" s="294">
        <v>0</v>
      </c>
      <c r="CQ74" s="294">
        <v>0</v>
      </c>
      <c r="CR74" s="294">
        <v>0</v>
      </c>
      <c r="CS74" s="294">
        <v>0</v>
      </c>
      <c r="CT74" s="294">
        <v>0</v>
      </c>
      <c r="CU74" s="294">
        <v>0</v>
      </c>
      <c r="CV74" s="294">
        <v>0</v>
      </c>
      <c r="CW74" s="294">
        <v>0</v>
      </c>
      <c r="CX74" s="313">
        <v>0</v>
      </c>
      <c r="CY74" s="313">
        <v>0</v>
      </c>
      <c r="CZ74" s="313">
        <v>0</v>
      </c>
      <c r="DA74" s="313">
        <v>0</v>
      </c>
      <c r="DB74" s="313">
        <v>0</v>
      </c>
      <c r="DC74" s="313">
        <v>0</v>
      </c>
      <c r="DD74" s="313">
        <v>0</v>
      </c>
      <c r="DE74" s="294">
        <v>0</v>
      </c>
      <c r="DF74" s="294">
        <v>0</v>
      </c>
      <c r="DG74" s="294">
        <v>0</v>
      </c>
      <c r="DH74" s="294">
        <v>0</v>
      </c>
      <c r="DI74" s="294">
        <v>0</v>
      </c>
      <c r="DJ74" s="294">
        <v>0</v>
      </c>
      <c r="DK74" s="294">
        <v>0</v>
      </c>
      <c r="DL74" s="313">
        <v>0</v>
      </c>
      <c r="DM74" s="313">
        <v>0</v>
      </c>
      <c r="DN74" s="313">
        <v>0</v>
      </c>
      <c r="DO74" s="313">
        <v>0</v>
      </c>
      <c r="DP74" s="313">
        <v>0</v>
      </c>
      <c r="DQ74" s="313">
        <v>0</v>
      </c>
      <c r="DR74" s="294">
        <v>0</v>
      </c>
      <c r="DS74" s="294">
        <v>0</v>
      </c>
      <c r="DT74" s="294">
        <v>0</v>
      </c>
      <c r="DU74" s="294">
        <v>0</v>
      </c>
      <c r="DV74" s="294">
        <v>0</v>
      </c>
      <c r="DW74" s="294">
        <v>0</v>
      </c>
      <c r="DX74" s="294">
        <v>0</v>
      </c>
      <c r="DY74" s="294">
        <v>0</v>
      </c>
      <c r="DZ74" s="280">
        <f t="shared" si="91"/>
        <v>0</v>
      </c>
      <c r="EA74" s="280">
        <f t="shared" si="92"/>
        <v>0</v>
      </c>
      <c r="EB74" s="280">
        <f t="shared" si="93"/>
        <v>0</v>
      </c>
      <c r="EC74" s="280">
        <f t="shared" si="94"/>
        <v>0</v>
      </c>
      <c r="ED74" s="280">
        <f t="shared" si="95"/>
        <v>0</v>
      </c>
      <c r="EE74" s="280">
        <f t="shared" si="96"/>
        <v>0</v>
      </c>
      <c r="EF74" s="280">
        <f t="shared" si="97"/>
        <v>0</v>
      </c>
      <c r="EG74" s="294">
        <v>0</v>
      </c>
      <c r="EH74" s="294">
        <v>0</v>
      </c>
      <c r="EI74" s="294">
        <v>0</v>
      </c>
      <c r="EJ74" s="294">
        <v>0</v>
      </c>
      <c r="EK74" s="294">
        <v>0</v>
      </c>
      <c r="EL74" s="294">
        <v>0</v>
      </c>
      <c r="EM74" s="294">
        <v>0</v>
      </c>
      <c r="EN74" s="558" t="s">
        <v>98</v>
      </c>
    </row>
    <row r="75" spans="1:144" s="536" customFormat="1" ht="38.25" x14ac:dyDescent="0.25">
      <c r="A75" s="169" t="s">
        <v>199</v>
      </c>
      <c r="B75" s="205" t="s">
        <v>200</v>
      </c>
      <c r="C75" s="171" t="s">
        <v>201</v>
      </c>
      <c r="D75" s="294">
        <v>0</v>
      </c>
      <c r="E75" s="294">
        <v>0</v>
      </c>
      <c r="F75" s="294">
        <v>0</v>
      </c>
      <c r="G75" s="294">
        <v>0</v>
      </c>
      <c r="H75" s="294">
        <v>0</v>
      </c>
      <c r="I75" s="294">
        <v>0</v>
      </c>
      <c r="J75" s="294">
        <v>0</v>
      </c>
      <c r="K75" s="294">
        <v>0</v>
      </c>
      <c r="L75" s="294">
        <v>0</v>
      </c>
      <c r="M75" s="294">
        <v>0</v>
      </c>
      <c r="N75" s="294">
        <v>0</v>
      </c>
      <c r="O75" s="294">
        <v>0</v>
      </c>
      <c r="P75" s="294">
        <v>0</v>
      </c>
      <c r="Q75" s="294">
        <v>0</v>
      </c>
      <c r="R75" s="294">
        <v>0</v>
      </c>
      <c r="S75" s="294">
        <v>0</v>
      </c>
      <c r="T75" s="294">
        <v>0</v>
      </c>
      <c r="U75" s="294">
        <v>0</v>
      </c>
      <c r="V75" s="294">
        <v>0</v>
      </c>
      <c r="W75" s="294">
        <v>0</v>
      </c>
      <c r="X75" s="294">
        <v>0</v>
      </c>
      <c r="Y75" s="294">
        <v>0</v>
      </c>
      <c r="Z75" s="294">
        <v>0</v>
      </c>
      <c r="AA75" s="294">
        <v>0</v>
      </c>
      <c r="AB75" s="294">
        <v>0</v>
      </c>
      <c r="AC75" s="294">
        <v>0</v>
      </c>
      <c r="AD75" s="294">
        <v>0</v>
      </c>
      <c r="AE75" s="294">
        <v>0</v>
      </c>
      <c r="AF75" s="294">
        <v>0</v>
      </c>
      <c r="AG75" s="294">
        <v>0</v>
      </c>
      <c r="AH75" s="294">
        <v>0</v>
      </c>
      <c r="AI75" s="294">
        <v>0</v>
      </c>
      <c r="AJ75" s="294">
        <v>0</v>
      </c>
      <c r="AK75" s="294">
        <v>0</v>
      </c>
      <c r="AL75" s="294">
        <v>0</v>
      </c>
      <c r="AM75" s="294">
        <v>0</v>
      </c>
      <c r="AN75" s="294">
        <v>0</v>
      </c>
      <c r="AO75" s="294">
        <v>0</v>
      </c>
      <c r="AP75" s="294">
        <v>0</v>
      </c>
      <c r="AQ75" s="294">
        <v>0</v>
      </c>
      <c r="AR75" s="294">
        <v>0</v>
      </c>
      <c r="AS75" s="294">
        <v>0</v>
      </c>
      <c r="AT75" s="313">
        <v>0</v>
      </c>
      <c r="AU75" s="313">
        <v>0</v>
      </c>
      <c r="AV75" s="313">
        <v>0</v>
      </c>
      <c r="AW75" s="313">
        <v>0</v>
      </c>
      <c r="AX75" s="313">
        <v>0</v>
      </c>
      <c r="AY75" s="294">
        <v>0</v>
      </c>
      <c r="AZ75" s="294">
        <v>0</v>
      </c>
      <c r="BA75" s="294">
        <v>0</v>
      </c>
      <c r="BB75" s="294">
        <v>0</v>
      </c>
      <c r="BC75" s="294">
        <v>0</v>
      </c>
      <c r="BD75" s="294">
        <v>0</v>
      </c>
      <c r="BE75" s="294">
        <v>0</v>
      </c>
      <c r="BF75" s="294">
        <v>0</v>
      </c>
      <c r="BG75" s="294">
        <v>0</v>
      </c>
      <c r="BH75" s="313">
        <v>0</v>
      </c>
      <c r="BI75" s="313">
        <v>0</v>
      </c>
      <c r="BJ75" s="313">
        <v>0</v>
      </c>
      <c r="BK75" s="313">
        <v>0</v>
      </c>
      <c r="BL75" s="313">
        <v>0</v>
      </c>
      <c r="BM75" s="294">
        <v>0</v>
      </c>
      <c r="BN75" s="294">
        <v>0</v>
      </c>
      <c r="BO75" s="294">
        <v>0</v>
      </c>
      <c r="BP75" s="294">
        <v>0</v>
      </c>
      <c r="BQ75" s="294">
        <v>0</v>
      </c>
      <c r="BR75" s="294">
        <v>0</v>
      </c>
      <c r="BS75" s="294">
        <v>0</v>
      </c>
      <c r="BT75" s="294">
        <v>0</v>
      </c>
      <c r="BU75" s="294">
        <v>0</v>
      </c>
      <c r="BV75" s="313">
        <v>0</v>
      </c>
      <c r="BW75" s="313">
        <v>0</v>
      </c>
      <c r="BX75" s="313">
        <v>0</v>
      </c>
      <c r="BY75" s="313">
        <v>0</v>
      </c>
      <c r="BZ75" s="313">
        <v>0</v>
      </c>
      <c r="CA75" s="313">
        <v>0</v>
      </c>
      <c r="CB75" s="294">
        <v>0</v>
      </c>
      <c r="CC75" s="294">
        <v>0</v>
      </c>
      <c r="CD75" s="294">
        <v>0</v>
      </c>
      <c r="CE75" s="294">
        <v>0</v>
      </c>
      <c r="CF75" s="294">
        <v>0</v>
      </c>
      <c r="CG75" s="294">
        <v>0</v>
      </c>
      <c r="CH75" s="294">
        <v>0</v>
      </c>
      <c r="CI75" s="294">
        <v>0</v>
      </c>
      <c r="CJ75" s="313">
        <v>0</v>
      </c>
      <c r="CK75" s="313">
        <v>0</v>
      </c>
      <c r="CL75" s="313">
        <v>0</v>
      </c>
      <c r="CM75" s="313">
        <v>0</v>
      </c>
      <c r="CN75" s="313">
        <v>0</v>
      </c>
      <c r="CO75" s="313">
        <v>0</v>
      </c>
      <c r="CP75" s="294">
        <v>0</v>
      </c>
      <c r="CQ75" s="294">
        <v>0</v>
      </c>
      <c r="CR75" s="294">
        <v>0</v>
      </c>
      <c r="CS75" s="294">
        <v>0</v>
      </c>
      <c r="CT75" s="294">
        <v>0</v>
      </c>
      <c r="CU75" s="294">
        <v>0</v>
      </c>
      <c r="CV75" s="294">
        <v>0</v>
      </c>
      <c r="CW75" s="294">
        <v>0</v>
      </c>
      <c r="CX75" s="313">
        <v>0</v>
      </c>
      <c r="CY75" s="313">
        <v>0</v>
      </c>
      <c r="CZ75" s="313">
        <v>0</v>
      </c>
      <c r="DA75" s="313">
        <v>0</v>
      </c>
      <c r="DB75" s="313">
        <v>0</v>
      </c>
      <c r="DC75" s="313">
        <v>0</v>
      </c>
      <c r="DD75" s="313">
        <v>0</v>
      </c>
      <c r="DE75" s="294">
        <v>0</v>
      </c>
      <c r="DF75" s="294">
        <v>0</v>
      </c>
      <c r="DG75" s="294">
        <v>0</v>
      </c>
      <c r="DH75" s="294">
        <v>0</v>
      </c>
      <c r="DI75" s="294">
        <v>0</v>
      </c>
      <c r="DJ75" s="294">
        <v>0</v>
      </c>
      <c r="DK75" s="294">
        <v>0</v>
      </c>
      <c r="DL75" s="313">
        <v>0</v>
      </c>
      <c r="DM75" s="313">
        <v>0</v>
      </c>
      <c r="DN75" s="313">
        <v>0</v>
      </c>
      <c r="DO75" s="313">
        <v>0</v>
      </c>
      <c r="DP75" s="313">
        <v>0</v>
      </c>
      <c r="DQ75" s="313">
        <v>0</v>
      </c>
      <c r="DR75" s="294">
        <v>0</v>
      </c>
      <c r="DS75" s="294">
        <v>0</v>
      </c>
      <c r="DT75" s="294">
        <v>0</v>
      </c>
      <c r="DU75" s="294">
        <v>0</v>
      </c>
      <c r="DV75" s="294">
        <v>0</v>
      </c>
      <c r="DW75" s="294">
        <v>0</v>
      </c>
      <c r="DX75" s="294">
        <v>0</v>
      </c>
      <c r="DY75" s="294">
        <v>0</v>
      </c>
      <c r="DZ75" s="280">
        <f t="shared" si="91"/>
        <v>0</v>
      </c>
      <c r="EA75" s="280">
        <f t="shared" si="92"/>
        <v>0</v>
      </c>
      <c r="EB75" s="280">
        <f t="shared" si="93"/>
        <v>0</v>
      </c>
      <c r="EC75" s="280">
        <f t="shared" si="94"/>
        <v>0</v>
      </c>
      <c r="ED75" s="280">
        <f t="shared" si="95"/>
        <v>0</v>
      </c>
      <c r="EE75" s="280">
        <f t="shared" si="96"/>
        <v>0</v>
      </c>
      <c r="EF75" s="280">
        <f t="shared" si="97"/>
        <v>0</v>
      </c>
      <c r="EG75" s="294">
        <v>0</v>
      </c>
      <c r="EH75" s="294">
        <v>0</v>
      </c>
      <c r="EI75" s="294">
        <v>0</v>
      </c>
      <c r="EJ75" s="294">
        <v>0</v>
      </c>
      <c r="EK75" s="294">
        <v>0</v>
      </c>
      <c r="EL75" s="294">
        <v>0</v>
      </c>
      <c r="EM75" s="294">
        <v>0</v>
      </c>
      <c r="EN75" s="558" t="s">
        <v>98</v>
      </c>
    </row>
    <row r="76" spans="1:144" ht="38.25" x14ac:dyDescent="0.25">
      <c r="A76" s="436" t="s">
        <v>202</v>
      </c>
      <c r="B76" s="155" t="s">
        <v>203</v>
      </c>
      <c r="C76" s="119" t="s">
        <v>98</v>
      </c>
      <c r="D76" s="442">
        <v>0</v>
      </c>
      <c r="E76" s="442">
        <v>0</v>
      </c>
      <c r="F76" s="442">
        <v>0</v>
      </c>
      <c r="G76" s="442">
        <v>0</v>
      </c>
      <c r="H76" s="442">
        <v>0</v>
      </c>
      <c r="I76" s="442">
        <v>0</v>
      </c>
      <c r="J76" s="442">
        <v>0</v>
      </c>
      <c r="K76" s="442">
        <v>0</v>
      </c>
      <c r="L76" s="442">
        <v>0</v>
      </c>
      <c r="M76" s="442">
        <v>0</v>
      </c>
      <c r="N76" s="442">
        <v>0</v>
      </c>
      <c r="O76" s="442">
        <v>0</v>
      </c>
      <c r="P76" s="442">
        <v>0</v>
      </c>
      <c r="Q76" s="442">
        <v>0</v>
      </c>
      <c r="R76" s="442">
        <v>0</v>
      </c>
      <c r="S76" s="442">
        <v>0</v>
      </c>
      <c r="T76" s="442">
        <v>0</v>
      </c>
      <c r="U76" s="442">
        <v>0</v>
      </c>
      <c r="V76" s="442">
        <v>0</v>
      </c>
      <c r="W76" s="442">
        <v>0</v>
      </c>
      <c r="X76" s="442">
        <v>0</v>
      </c>
      <c r="Y76" s="442">
        <v>0</v>
      </c>
      <c r="Z76" s="442">
        <v>0</v>
      </c>
      <c r="AA76" s="442">
        <v>0</v>
      </c>
      <c r="AB76" s="442">
        <v>0</v>
      </c>
      <c r="AC76" s="442">
        <v>0</v>
      </c>
      <c r="AD76" s="442">
        <v>0</v>
      </c>
      <c r="AE76" s="442">
        <v>0</v>
      </c>
      <c r="AF76" s="442">
        <v>0</v>
      </c>
      <c r="AG76" s="442">
        <v>0</v>
      </c>
      <c r="AH76" s="442">
        <v>0</v>
      </c>
      <c r="AI76" s="442">
        <v>0</v>
      </c>
      <c r="AJ76" s="442">
        <v>0</v>
      </c>
      <c r="AK76" s="442">
        <v>0</v>
      </c>
      <c r="AL76" s="442">
        <v>0</v>
      </c>
      <c r="AM76" s="442">
        <v>0</v>
      </c>
      <c r="AN76" s="442">
        <v>0</v>
      </c>
      <c r="AO76" s="442">
        <v>0</v>
      </c>
      <c r="AP76" s="442">
        <v>0</v>
      </c>
      <c r="AQ76" s="442">
        <v>0</v>
      </c>
      <c r="AR76" s="442">
        <v>0</v>
      </c>
      <c r="AS76" s="442">
        <v>0</v>
      </c>
      <c r="AT76" s="333">
        <v>0</v>
      </c>
      <c r="AU76" s="333">
        <v>0</v>
      </c>
      <c r="AV76" s="333">
        <v>0</v>
      </c>
      <c r="AW76" s="333">
        <v>0</v>
      </c>
      <c r="AX76" s="333">
        <v>0</v>
      </c>
      <c r="AY76" s="442">
        <v>0</v>
      </c>
      <c r="AZ76" s="442">
        <v>0</v>
      </c>
      <c r="BA76" s="442">
        <v>0</v>
      </c>
      <c r="BB76" s="442">
        <v>0</v>
      </c>
      <c r="BC76" s="442">
        <v>0</v>
      </c>
      <c r="BD76" s="442">
        <v>0</v>
      </c>
      <c r="BE76" s="442">
        <v>0</v>
      </c>
      <c r="BF76" s="442">
        <v>0</v>
      </c>
      <c r="BG76" s="442">
        <v>0</v>
      </c>
      <c r="BH76" s="333">
        <v>0</v>
      </c>
      <c r="BI76" s="333">
        <v>0</v>
      </c>
      <c r="BJ76" s="333">
        <v>0</v>
      </c>
      <c r="BK76" s="333">
        <v>0</v>
      </c>
      <c r="BL76" s="333">
        <v>0</v>
      </c>
      <c r="BM76" s="442">
        <v>0</v>
      </c>
      <c r="BN76" s="442">
        <v>0</v>
      </c>
      <c r="BO76" s="442">
        <v>0</v>
      </c>
      <c r="BP76" s="442">
        <v>0</v>
      </c>
      <c r="BQ76" s="442">
        <v>0</v>
      </c>
      <c r="BR76" s="442">
        <v>0</v>
      </c>
      <c r="BS76" s="442">
        <v>0</v>
      </c>
      <c r="BT76" s="442">
        <v>0</v>
      </c>
      <c r="BU76" s="442">
        <v>0</v>
      </c>
      <c r="BV76" s="333">
        <v>0</v>
      </c>
      <c r="BW76" s="333">
        <v>0</v>
      </c>
      <c r="BX76" s="333">
        <v>0</v>
      </c>
      <c r="BY76" s="333">
        <v>0</v>
      </c>
      <c r="BZ76" s="333">
        <v>0</v>
      </c>
      <c r="CA76" s="333">
        <v>0</v>
      </c>
      <c r="CB76" s="442">
        <v>0</v>
      </c>
      <c r="CC76" s="442">
        <v>0</v>
      </c>
      <c r="CD76" s="442">
        <v>0</v>
      </c>
      <c r="CE76" s="442">
        <v>0</v>
      </c>
      <c r="CF76" s="442">
        <v>0</v>
      </c>
      <c r="CG76" s="442">
        <v>0</v>
      </c>
      <c r="CH76" s="442">
        <v>0</v>
      </c>
      <c r="CI76" s="442">
        <v>0</v>
      </c>
      <c r="CJ76" s="333">
        <v>0</v>
      </c>
      <c r="CK76" s="333">
        <v>0</v>
      </c>
      <c r="CL76" s="333">
        <v>0</v>
      </c>
      <c r="CM76" s="333">
        <v>0</v>
      </c>
      <c r="CN76" s="333">
        <v>0</v>
      </c>
      <c r="CO76" s="333">
        <v>0</v>
      </c>
      <c r="CP76" s="442">
        <v>0</v>
      </c>
      <c r="CQ76" s="442">
        <v>0</v>
      </c>
      <c r="CR76" s="442">
        <v>0</v>
      </c>
      <c r="CS76" s="442">
        <v>0</v>
      </c>
      <c r="CT76" s="442">
        <v>0</v>
      </c>
      <c r="CU76" s="442">
        <v>0</v>
      </c>
      <c r="CV76" s="442">
        <v>0</v>
      </c>
      <c r="CW76" s="442">
        <v>0</v>
      </c>
      <c r="CX76" s="333">
        <v>0</v>
      </c>
      <c r="CY76" s="333">
        <v>0</v>
      </c>
      <c r="CZ76" s="333">
        <v>0</v>
      </c>
      <c r="DA76" s="333">
        <v>0</v>
      </c>
      <c r="DB76" s="333">
        <v>0</v>
      </c>
      <c r="DC76" s="333">
        <v>0</v>
      </c>
      <c r="DD76" s="333">
        <v>0</v>
      </c>
      <c r="DE76" s="442">
        <v>0</v>
      </c>
      <c r="DF76" s="442">
        <v>0</v>
      </c>
      <c r="DG76" s="442">
        <v>0</v>
      </c>
      <c r="DH76" s="442">
        <v>0</v>
      </c>
      <c r="DI76" s="442">
        <v>0</v>
      </c>
      <c r="DJ76" s="442">
        <v>0</v>
      </c>
      <c r="DK76" s="442">
        <v>0</v>
      </c>
      <c r="DL76" s="333">
        <v>0</v>
      </c>
      <c r="DM76" s="333">
        <v>0</v>
      </c>
      <c r="DN76" s="333">
        <v>0</v>
      </c>
      <c r="DO76" s="333">
        <v>0</v>
      </c>
      <c r="DP76" s="333">
        <v>0</v>
      </c>
      <c r="DQ76" s="333">
        <v>0</v>
      </c>
      <c r="DR76" s="442">
        <v>0</v>
      </c>
      <c r="DS76" s="442">
        <v>0</v>
      </c>
      <c r="DT76" s="442">
        <v>0</v>
      </c>
      <c r="DU76" s="442">
        <v>0</v>
      </c>
      <c r="DV76" s="442">
        <v>0</v>
      </c>
      <c r="DW76" s="442">
        <v>0</v>
      </c>
      <c r="DX76" s="442">
        <v>0</v>
      </c>
      <c r="DY76" s="442">
        <v>0</v>
      </c>
      <c r="DZ76" s="437">
        <f t="shared" si="91"/>
        <v>0</v>
      </c>
      <c r="EA76" s="437">
        <f t="shared" si="92"/>
        <v>0</v>
      </c>
      <c r="EB76" s="437">
        <f t="shared" si="93"/>
        <v>0</v>
      </c>
      <c r="EC76" s="437">
        <f t="shared" si="94"/>
        <v>0</v>
      </c>
      <c r="ED76" s="437">
        <f t="shared" si="95"/>
        <v>0</v>
      </c>
      <c r="EE76" s="437">
        <f t="shared" si="96"/>
        <v>0</v>
      </c>
      <c r="EF76" s="437">
        <f t="shared" si="97"/>
        <v>0</v>
      </c>
      <c r="EG76" s="442">
        <v>0</v>
      </c>
      <c r="EH76" s="442">
        <v>0</v>
      </c>
      <c r="EI76" s="442">
        <v>0</v>
      </c>
      <c r="EJ76" s="442">
        <v>0</v>
      </c>
      <c r="EK76" s="442">
        <v>0</v>
      </c>
      <c r="EL76" s="442">
        <v>0</v>
      </c>
      <c r="EM76" s="442">
        <v>0</v>
      </c>
      <c r="EN76" s="557" t="s">
        <v>98</v>
      </c>
    </row>
    <row r="77" spans="1:144" ht="38.25" x14ac:dyDescent="0.25">
      <c r="A77" s="436" t="s">
        <v>204</v>
      </c>
      <c r="B77" s="155" t="s">
        <v>205</v>
      </c>
      <c r="C77" s="119" t="s">
        <v>98</v>
      </c>
      <c r="D77" s="442">
        <v>0</v>
      </c>
      <c r="E77" s="442">
        <v>0</v>
      </c>
      <c r="F77" s="442">
        <v>0</v>
      </c>
      <c r="G77" s="442">
        <v>0</v>
      </c>
      <c r="H77" s="442">
        <v>0</v>
      </c>
      <c r="I77" s="442">
        <v>0</v>
      </c>
      <c r="J77" s="442">
        <v>0</v>
      </c>
      <c r="K77" s="442">
        <v>0</v>
      </c>
      <c r="L77" s="442">
        <v>0</v>
      </c>
      <c r="M77" s="442">
        <v>0</v>
      </c>
      <c r="N77" s="442">
        <v>0</v>
      </c>
      <c r="O77" s="442">
        <v>0</v>
      </c>
      <c r="P77" s="442">
        <v>0</v>
      </c>
      <c r="Q77" s="442">
        <v>0</v>
      </c>
      <c r="R77" s="442">
        <v>0</v>
      </c>
      <c r="S77" s="442">
        <v>0</v>
      </c>
      <c r="T77" s="442">
        <v>0</v>
      </c>
      <c r="U77" s="442">
        <v>0</v>
      </c>
      <c r="V77" s="442">
        <v>0</v>
      </c>
      <c r="W77" s="442">
        <v>0</v>
      </c>
      <c r="X77" s="442">
        <v>0</v>
      </c>
      <c r="Y77" s="442">
        <v>0</v>
      </c>
      <c r="Z77" s="442">
        <v>0</v>
      </c>
      <c r="AA77" s="442">
        <v>0</v>
      </c>
      <c r="AB77" s="442">
        <v>0</v>
      </c>
      <c r="AC77" s="442">
        <v>0</v>
      </c>
      <c r="AD77" s="442">
        <v>0</v>
      </c>
      <c r="AE77" s="442">
        <v>0</v>
      </c>
      <c r="AF77" s="442">
        <v>0</v>
      </c>
      <c r="AG77" s="442">
        <v>0</v>
      </c>
      <c r="AH77" s="442">
        <v>0</v>
      </c>
      <c r="AI77" s="442">
        <v>0</v>
      </c>
      <c r="AJ77" s="442">
        <v>0</v>
      </c>
      <c r="AK77" s="442">
        <v>0</v>
      </c>
      <c r="AL77" s="442">
        <v>0</v>
      </c>
      <c r="AM77" s="442">
        <v>0</v>
      </c>
      <c r="AN77" s="442">
        <v>0</v>
      </c>
      <c r="AO77" s="442">
        <v>0</v>
      </c>
      <c r="AP77" s="442">
        <v>0</v>
      </c>
      <c r="AQ77" s="442">
        <v>0</v>
      </c>
      <c r="AR77" s="442">
        <v>0</v>
      </c>
      <c r="AS77" s="442">
        <v>0</v>
      </c>
      <c r="AT77" s="333">
        <v>0</v>
      </c>
      <c r="AU77" s="333">
        <v>0</v>
      </c>
      <c r="AV77" s="333">
        <v>0</v>
      </c>
      <c r="AW77" s="333">
        <v>0</v>
      </c>
      <c r="AX77" s="333">
        <v>0</v>
      </c>
      <c r="AY77" s="442">
        <v>0</v>
      </c>
      <c r="AZ77" s="442">
        <v>0</v>
      </c>
      <c r="BA77" s="442">
        <v>0</v>
      </c>
      <c r="BB77" s="442">
        <v>0</v>
      </c>
      <c r="BC77" s="442">
        <v>0</v>
      </c>
      <c r="BD77" s="442">
        <v>0</v>
      </c>
      <c r="BE77" s="442">
        <v>0</v>
      </c>
      <c r="BF77" s="442">
        <v>0</v>
      </c>
      <c r="BG77" s="442">
        <v>0</v>
      </c>
      <c r="BH77" s="333">
        <v>0</v>
      </c>
      <c r="BI77" s="333">
        <v>0</v>
      </c>
      <c r="BJ77" s="333">
        <v>0</v>
      </c>
      <c r="BK77" s="333">
        <v>0</v>
      </c>
      <c r="BL77" s="333">
        <v>0</v>
      </c>
      <c r="BM77" s="442">
        <v>0</v>
      </c>
      <c r="BN77" s="442">
        <v>0</v>
      </c>
      <c r="BO77" s="442">
        <v>0</v>
      </c>
      <c r="BP77" s="442">
        <v>0</v>
      </c>
      <c r="BQ77" s="442">
        <v>0</v>
      </c>
      <c r="BR77" s="442">
        <v>0</v>
      </c>
      <c r="BS77" s="442">
        <v>0</v>
      </c>
      <c r="BT77" s="442">
        <v>0</v>
      </c>
      <c r="BU77" s="442">
        <v>0</v>
      </c>
      <c r="BV77" s="333">
        <v>0</v>
      </c>
      <c r="BW77" s="333">
        <v>0</v>
      </c>
      <c r="BX77" s="333">
        <v>0</v>
      </c>
      <c r="BY77" s="333">
        <v>0</v>
      </c>
      <c r="BZ77" s="333">
        <v>0</v>
      </c>
      <c r="CA77" s="333">
        <v>0</v>
      </c>
      <c r="CB77" s="442">
        <v>0</v>
      </c>
      <c r="CC77" s="442">
        <v>0</v>
      </c>
      <c r="CD77" s="442">
        <v>0</v>
      </c>
      <c r="CE77" s="442">
        <v>0</v>
      </c>
      <c r="CF77" s="442">
        <v>0</v>
      </c>
      <c r="CG77" s="442">
        <v>0</v>
      </c>
      <c r="CH77" s="442">
        <v>0</v>
      </c>
      <c r="CI77" s="442">
        <v>0</v>
      </c>
      <c r="CJ77" s="333">
        <v>0</v>
      </c>
      <c r="CK77" s="333">
        <v>0</v>
      </c>
      <c r="CL77" s="333">
        <v>0</v>
      </c>
      <c r="CM77" s="333">
        <v>0</v>
      </c>
      <c r="CN77" s="333">
        <v>0</v>
      </c>
      <c r="CO77" s="333">
        <v>0</v>
      </c>
      <c r="CP77" s="442">
        <v>0</v>
      </c>
      <c r="CQ77" s="442">
        <v>0</v>
      </c>
      <c r="CR77" s="442">
        <v>0</v>
      </c>
      <c r="CS77" s="442">
        <v>0</v>
      </c>
      <c r="CT77" s="442">
        <v>0</v>
      </c>
      <c r="CU77" s="442">
        <v>0</v>
      </c>
      <c r="CV77" s="442">
        <v>0</v>
      </c>
      <c r="CW77" s="442">
        <v>0</v>
      </c>
      <c r="CX77" s="333">
        <v>0</v>
      </c>
      <c r="CY77" s="333">
        <v>0</v>
      </c>
      <c r="CZ77" s="333">
        <v>0</v>
      </c>
      <c r="DA77" s="333">
        <v>0</v>
      </c>
      <c r="DB77" s="333">
        <v>0</v>
      </c>
      <c r="DC77" s="333">
        <v>0</v>
      </c>
      <c r="DD77" s="333">
        <v>0</v>
      </c>
      <c r="DE77" s="442">
        <v>0</v>
      </c>
      <c r="DF77" s="442">
        <v>0</v>
      </c>
      <c r="DG77" s="442">
        <v>0</v>
      </c>
      <c r="DH77" s="442">
        <v>0</v>
      </c>
      <c r="DI77" s="442">
        <v>0</v>
      </c>
      <c r="DJ77" s="442">
        <v>0</v>
      </c>
      <c r="DK77" s="442">
        <v>0</v>
      </c>
      <c r="DL77" s="333">
        <v>0</v>
      </c>
      <c r="DM77" s="333">
        <v>0</v>
      </c>
      <c r="DN77" s="333">
        <v>0</v>
      </c>
      <c r="DO77" s="333">
        <v>0</v>
      </c>
      <c r="DP77" s="333">
        <v>0</v>
      </c>
      <c r="DQ77" s="333">
        <v>0</v>
      </c>
      <c r="DR77" s="442">
        <v>0</v>
      </c>
      <c r="DS77" s="442">
        <v>0</v>
      </c>
      <c r="DT77" s="442">
        <v>0</v>
      </c>
      <c r="DU77" s="442">
        <v>0</v>
      </c>
      <c r="DV77" s="442">
        <v>0</v>
      </c>
      <c r="DW77" s="442">
        <v>0</v>
      </c>
      <c r="DX77" s="442">
        <v>0</v>
      </c>
      <c r="DY77" s="442">
        <v>0</v>
      </c>
      <c r="DZ77" s="437">
        <f t="shared" si="91"/>
        <v>0</v>
      </c>
      <c r="EA77" s="437">
        <f t="shared" si="92"/>
        <v>0</v>
      </c>
      <c r="EB77" s="437">
        <f t="shared" si="93"/>
        <v>0</v>
      </c>
      <c r="EC77" s="437">
        <f t="shared" si="94"/>
        <v>0</v>
      </c>
      <c r="ED77" s="437">
        <f t="shared" si="95"/>
        <v>0</v>
      </c>
      <c r="EE77" s="437">
        <f t="shared" si="96"/>
        <v>0</v>
      </c>
      <c r="EF77" s="437">
        <f t="shared" si="97"/>
        <v>0</v>
      </c>
      <c r="EG77" s="442">
        <v>0</v>
      </c>
      <c r="EH77" s="442">
        <v>0</v>
      </c>
      <c r="EI77" s="442">
        <v>0</v>
      </c>
      <c r="EJ77" s="442">
        <v>0</v>
      </c>
      <c r="EK77" s="442">
        <v>0</v>
      </c>
      <c r="EL77" s="442">
        <v>0</v>
      </c>
      <c r="EM77" s="442">
        <v>0</v>
      </c>
      <c r="EN77" s="557" t="s">
        <v>98</v>
      </c>
    </row>
    <row r="78" spans="1:144" ht="38.25" x14ac:dyDescent="0.25">
      <c r="A78" s="436" t="s">
        <v>206</v>
      </c>
      <c r="B78" s="155" t="s">
        <v>207</v>
      </c>
      <c r="C78" s="119" t="s">
        <v>98</v>
      </c>
      <c r="D78" s="442">
        <v>0</v>
      </c>
      <c r="E78" s="442">
        <v>0</v>
      </c>
      <c r="F78" s="442">
        <v>0</v>
      </c>
      <c r="G78" s="442">
        <v>0</v>
      </c>
      <c r="H78" s="442">
        <v>0</v>
      </c>
      <c r="I78" s="442">
        <v>0</v>
      </c>
      <c r="J78" s="442">
        <v>0</v>
      </c>
      <c r="K78" s="442">
        <v>0</v>
      </c>
      <c r="L78" s="442">
        <v>0</v>
      </c>
      <c r="M78" s="442">
        <v>0</v>
      </c>
      <c r="N78" s="442">
        <v>0</v>
      </c>
      <c r="O78" s="442">
        <v>0</v>
      </c>
      <c r="P78" s="442">
        <v>0</v>
      </c>
      <c r="Q78" s="442">
        <v>0</v>
      </c>
      <c r="R78" s="442">
        <v>0</v>
      </c>
      <c r="S78" s="442">
        <v>0</v>
      </c>
      <c r="T78" s="442">
        <v>0</v>
      </c>
      <c r="U78" s="442">
        <v>0</v>
      </c>
      <c r="V78" s="442">
        <v>0</v>
      </c>
      <c r="W78" s="442">
        <v>0</v>
      </c>
      <c r="X78" s="442">
        <v>0</v>
      </c>
      <c r="Y78" s="442">
        <v>0</v>
      </c>
      <c r="Z78" s="442">
        <v>0</v>
      </c>
      <c r="AA78" s="442">
        <v>0</v>
      </c>
      <c r="AB78" s="442">
        <v>0</v>
      </c>
      <c r="AC78" s="442">
        <v>0</v>
      </c>
      <c r="AD78" s="442">
        <v>0</v>
      </c>
      <c r="AE78" s="442">
        <v>0</v>
      </c>
      <c r="AF78" s="442">
        <v>0</v>
      </c>
      <c r="AG78" s="442">
        <v>0</v>
      </c>
      <c r="AH78" s="442">
        <v>0</v>
      </c>
      <c r="AI78" s="442">
        <v>0</v>
      </c>
      <c r="AJ78" s="442">
        <v>0</v>
      </c>
      <c r="AK78" s="442">
        <v>0</v>
      </c>
      <c r="AL78" s="442">
        <v>0</v>
      </c>
      <c r="AM78" s="442">
        <v>0</v>
      </c>
      <c r="AN78" s="442">
        <v>0</v>
      </c>
      <c r="AO78" s="442">
        <v>0</v>
      </c>
      <c r="AP78" s="442">
        <v>0</v>
      </c>
      <c r="AQ78" s="442">
        <v>0</v>
      </c>
      <c r="AR78" s="442">
        <v>0</v>
      </c>
      <c r="AS78" s="442">
        <v>0</v>
      </c>
      <c r="AT78" s="333">
        <v>0</v>
      </c>
      <c r="AU78" s="333">
        <v>0</v>
      </c>
      <c r="AV78" s="333">
        <v>0</v>
      </c>
      <c r="AW78" s="333">
        <v>0</v>
      </c>
      <c r="AX78" s="333">
        <v>0</v>
      </c>
      <c r="AY78" s="442">
        <v>0</v>
      </c>
      <c r="AZ78" s="442">
        <v>0</v>
      </c>
      <c r="BA78" s="442">
        <v>0</v>
      </c>
      <c r="BB78" s="442">
        <v>0</v>
      </c>
      <c r="BC78" s="442">
        <v>0</v>
      </c>
      <c r="BD78" s="442">
        <v>0</v>
      </c>
      <c r="BE78" s="442">
        <v>0</v>
      </c>
      <c r="BF78" s="442">
        <v>0</v>
      </c>
      <c r="BG78" s="442">
        <v>0</v>
      </c>
      <c r="BH78" s="333">
        <v>0</v>
      </c>
      <c r="BI78" s="333">
        <v>0</v>
      </c>
      <c r="BJ78" s="333">
        <v>0</v>
      </c>
      <c r="BK78" s="333">
        <v>0</v>
      </c>
      <c r="BL78" s="333">
        <v>0</v>
      </c>
      <c r="BM78" s="442">
        <v>0</v>
      </c>
      <c r="BN78" s="442">
        <v>0</v>
      </c>
      <c r="BO78" s="442">
        <v>0</v>
      </c>
      <c r="BP78" s="442">
        <v>0</v>
      </c>
      <c r="BQ78" s="442">
        <v>0</v>
      </c>
      <c r="BR78" s="442">
        <v>0</v>
      </c>
      <c r="BS78" s="442">
        <v>0</v>
      </c>
      <c r="BT78" s="442">
        <v>0</v>
      </c>
      <c r="BU78" s="442">
        <v>0</v>
      </c>
      <c r="BV78" s="333">
        <v>0</v>
      </c>
      <c r="BW78" s="333">
        <v>0</v>
      </c>
      <c r="BX78" s="333">
        <v>0</v>
      </c>
      <c r="BY78" s="333">
        <v>0</v>
      </c>
      <c r="BZ78" s="333">
        <v>0</v>
      </c>
      <c r="CA78" s="333">
        <v>0</v>
      </c>
      <c r="CB78" s="442">
        <v>0</v>
      </c>
      <c r="CC78" s="442">
        <v>0</v>
      </c>
      <c r="CD78" s="442">
        <v>0</v>
      </c>
      <c r="CE78" s="442">
        <v>0</v>
      </c>
      <c r="CF78" s="442">
        <v>0</v>
      </c>
      <c r="CG78" s="442">
        <v>0</v>
      </c>
      <c r="CH78" s="442">
        <v>0</v>
      </c>
      <c r="CI78" s="442">
        <v>0</v>
      </c>
      <c r="CJ78" s="333">
        <v>0</v>
      </c>
      <c r="CK78" s="333">
        <v>0</v>
      </c>
      <c r="CL78" s="333">
        <v>0</v>
      </c>
      <c r="CM78" s="333">
        <v>0</v>
      </c>
      <c r="CN78" s="333">
        <v>0</v>
      </c>
      <c r="CO78" s="333">
        <v>0</v>
      </c>
      <c r="CP78" s="442">
        <v>0</v>
      </c>
      <c r="CQ78" s="442">
        <v>0</v>
      </c>
      <c r="CR78" s="442">
        <v>0</v>
      </c>
      <c r="CS78" s="442">
        <v>0</v>
      </c>
      <c r="CT78" s="442">
        <v>0</v>
      </c>
      <c r="CU78" s="442">
        <v>0</v>
      </c>
      <c r="CV78" s="442">
        <v>0</v>
      </c>
      <c r="CW78" s="442">
        <v>0</v>
      </c>
      <c r="CX78" s="333">
        <v>0</v>
      </c>
      <c r="CY78" s="333">
        <v>0</v>
      </c>
      <c r="CZ78" s="333">
        <v>0</v>
      </c>
      <c r="DA78" s="333">
        <v>0</v>
      </c>
      <c r="DB78" s="333">
        <v>0</v>
      </c>
      <c r="DC78" s="333">
        <v>0</v>
      </c>
      <c r="DD78" s="333">
        <v>0</v>
      </c>
      <c r="DE78" s="442">
        <v>0</v>
      </c>
      <c r="DF78" s="442">
        <v>0</v>
      </c>
      <c r="DG78" s="442">
        <v>0</v>
      </c>
      <c r="DH78" s="442">
        <v>0</v>
      </c>
      <c r="DI78" s="442">
        <v>0</v>
      </c>
      <c r="DJ78" s="442">
        <v>0</v>
      </c>
      <c r="DK78" s="442">
        <v>0</v>
      </c>
      <c r="DL78" s="333">
        <v>0</v>
      </c>
      <c r="DM78" s="333">
        <v>0</v>
      </c>
      <c r="DN78" s="333">
        <v>0</v>
      </c>
      <c r="DO78" s="333">
        <v>0</v>
      </c>
      <c r="DP78" s="333">
        <v>0</v>
      </c>
      <c r="DQ78" s="333">
        <v>0</v>
      </c>
      <c r="DR78" s="442">
        <v>0</v>
      </c>
      <c r="DS78" s="442">
        <v>0</v>
      </c>
      <c r="DT78" s="442">
        <v>0</v>
      </c>
      <c r="DU78" s="442">
        <v>0</v>
      </c>
      <c r="DV78" s="442">
        <v>0</v>
      </c>
      <c r="DW78" s="442">
        <v>0</v>
      </c>
      <c r="DX78" s="442">
        <v>0</v>
      </c>
      <c r="DY78" s="442">
        <v>0</v>
      </c>
      <c r="DZ78" s="437">
        <f t="shared" si="91"/>
        <v>0</v>
      </c>
      <c r="EA78" s="437">
        <f t="shared" si="92"/>
        <v>0</v>
      </c>
      <c r="EB78" s="437">
        <f t="shared" si="93"/>
        <v>0</v>
      </c>
      <c r="EC78" s="437">
        <f t="shared" si="94"/>
        <v>0</v>
      </c>
      <c r="ED78" s="437">
        <f t="shared" si="95"/>
        <v>0</v>
      </c>
      <c r="EE78" s="437">
        <f t="shared" si="96"/>
        <v>0</v>
      </c>
      <c r="EF78" s="437">
        <f t="shared" si="97"/>
        <v>0</v>
      </c>
      <c r="EG78" s="442">
        <v>0</v>
      </c>
      <c r="EH78" s="442">
        <v>0</v>
      </c>
      <c r="EI78" s="442">
        <v>0</v>
      </c>
      <c r="EJ78" s="442">
        <v>0</v>
      </c>
      <c r="EK78" s="442">
        <v>0</v>
      </c>
      <c r="EL78" s="442">
        <v>0</v>
      </c>
      <c r="EM78" s="442">
        <v>0</v>
      </c>
      <c r="EN78" s="557" t="s">
        <v>98</v>
      </c>
    </row>
    <row r="79" spans="1:144" ht="51" x14ac:dyDescent="0.25">
      <c r="A79" s="436" t="s">
        <v>208</v>
      </c>
      <c r="B79" s="155" t="s">
        <v>209</v>
      </c>
      <c r="C79" s="119" t="s">
        <v>98</v>
      </c>
      <c r="D79" s="442">
        <v>0</v>
      </c>
      <c r="E79" s="442">
        <v>0</v>
      </c>
      <c r="F79" s="442">
        <v>0</v>
      </c>
      <c r="G79" s="442">
        <v>0</v>
      </c>
      <c r="H79" s="442">
        <v>0</v>
      </c>
      <c r="I79" s="442">
        <v>0</v>
      </c>
      <c r="J79" s="442">
        <v>0</v>
      </c>
      <c r="K79" s="442">
        <v>0</v>
      </c>
      <c r="L79" s="442">
        <v>0</v>
      </c>
      <c r="M79" s="442">
        <v>0</v>
      </c>
      <c r="N79" s="442">
        <v>0</v>
      </c>
      <c r="O79" s="442">
        <v>0</v>
      </c>
      <c r="P79" s="442">
        <v>0</v>
      </c>
      <c r="Q79" s="442">
        <v>0</v>
      </c>
      <c r="R79" s="442">
        <v>0</v>
      </c>
      <c r="S79" s="442">
        <v>0</v>
      </c>
      <c r="T79" s="442">
        <v>0</v>
      </c>
      <c r="U79" s="442">
        <v>0</v>
      </c>
      <c r="V79" s="442">
        <v>0</v>
      </c>
      <c r="W79" s="442">
        <v>0</v>
      </c>
      <c r="X79" s="442">
        <v>0</v>
      </c>
      <c r="Y79" s="442">
        <v>0</v>
      </c>
      <c r="Z79" s="442">
        <v>0</v>
      </c>
      <c r="AA79" s="442">
        <v>0</v>
      </c>
      <c r="AB79" s="442">
        <v>0</v>
      </c>
      <c r="AC79" s="442">
        <v>0</v>
      </c>
      <c r="AD79" s="442">
        <v>0</v>
      </c>
      <c r="AE79" s="442">
        <v>0</v>
      </c>
      <c r="AF79" s="442">
        <v>0</v>
      </c>
      <c r="AG79" s="442">
        <v>0</v>
      </c>
      <c r="AH79" s="442">
        <v>0</v>
      </c>
      <c r="AI79" s="442">
        <v>0</v>
      </c>
      <c r="AJ79" s="442">
        <v>0</v>
      </c>
      <c r="AK79" s="442">
        <v>0</v>
      </c>
      <c r="AL79" s="442">
        <v>0</v>
      </c>
      <c r="AM79" s="442">
        <v>0</v>
      </c>
      <c r="AN79" s="442">
        <v>0</v>
      </c>
      <c r="AO79" s="442">
        <v>0</v>
      </c>
      <c r="AP79" s="442">
        <v>0</v>
      </c>
      <c r="AQ79" s="442">
        <v>0</v>
      </c>
      <c r="AR79" s="442">
        <v>0</v>
      </c>
      <c r="AS79" s="442">
        <v>0</v>
      </c>
      <c r="AT79" s="333">
        <v>0</v>
      </c>
      <c r="AU79" s="333">
        <v>0</v>
      </c>
      <c r="AV79" s="333">
        <v>0</v>
      </c>
      <c r="AW79" s="333">
        <v>0</v>
      </c>
      <c r="AX79" s="333">
        <v>0</v>
      </c>
      <c r="AY79" s="442">
        <v>0</v>
      </c>
      <c r="AZ79" s="442">
        <v>0</v>
      </c>
      <c r="BA79" s="442">
        <v>0</v>
      </c>
      <c r="BB79" s="442">
        <v>0</v>
      </c>
      <c r="BC79" s="442">
        <v>0</v>
      </c>
      <c r="BD79" s="442">
        <v>0</v>
      </c>
      <c r="BE79" s="442">
        <v>0</v>
      </c>
      <c r="BF79" s="442">
        <v>0</v>
      </c>
      <c r="BG79" s="442">
        <v>0</v>
      </c>
      <c r="BH79" s="333">
        <v>0</v>
      </c>
      <c r="BI79" s="333">
        <v>0</v>
      </c>
      <c r="BJ79" s="333">
        <v>0</v>
      </c>
      <c r="BK79" s="333">
        <v>0</v>
      </c>
      <c r="BL79" s="333">
        <v>0</v>
      </c>
      <c r="BM79" s="442">
        <v>0</v>
      </c>
      <c r="BN79" s="442">
        <v>0</v>
      </c>
      <c r="BO79" s="442">
        <v>0</v>
      </c>
      <c r="BP79" s="442">
        <v>0</v>
      </c>
      <c r="BQ79" s="442">
        <v>0</v>
      </c>
      <c r="BR79" s="442">
        <v>0</v>
      </c>
      <c r="BS79" s="442">
        <v>0</v>
      </c>
      <c r="BT79" s="442">
        <v>0</v>
      </c>
      <c r="BU79" s="442">
        <v>0</v>
      </c>
      <c r="BV79" s="333">
        <v>0</v>
      </c>
      <c r="BW79" s="333">
        <v>0</v>
      </c>
      <c r="BX79" s="333">
        <v>0</v>
      </c>
      <c r="BY79" s="333">
        <v>0</v>
      </c>
      <c r="BZ79" s="333">
        <v>0</v>
      </c>
      <c r="CA79" s="333">
        <v>0</v>
      </c>
      <c r="CB79" s="442">
        <v>0</v>
      </c>
      <c r="CC79" s="442">
        <v>0</v>
      </c>
      <c r="CD79" s="442">
        <v>0</v>
      </c>
      <c r="CE79" s="442">
        <v>0</v>
      </c>
      <c r="CF79" s="442">
        <v>0</v>
      </c>
      <c r="CG79" s="442">
        <v>0</v>
      </c>
      <c r="CH79" s="442">
        <v>0</v>
      </c>
      <c r="CI79" s="442">
        <v>0</v>
      </c>
      <c r="CJ79" s="333">
        <v>0</v>
      </c>
      <c r="CK79" s="333">
        <v>0</v>
      </c>
      <c r="CL79" s="333">
        <v>0</v>
      </c>
      <c r="CM79" s="333">
        <v>0</v>
      </c>
      <c r="CN79" s="333">
        <v>0</v>
      </c>
      <c r="CO79" s="333">
        <v>0</v>
      </c>
      <c r="CP79" s="442">
        <v>0</v>
      </c>
      <c r="CQ79" s="442">
        <v>0</v>
      </c>
      <c r="CR79" s="442">
        <v>0</v>
      </c>
      <c r="CS79" s="442">
        <v>0</v>
      </c>
      <c r="CT79" s="442">
        <v>0</v>
      </c>
      <c r="CU79" s="442">
        <v>0</v>
      </c>
      <c r="CV79" s="442">
        <v>0</v>
      </c>
      <c r="CW79" s="442">
        <v>0</v>
      </c>
      <c r="CX79" s="333">
        <v>0</v>
      </c>
      <c r="CY79" s="333">
        <v>0</v>
      </c>
      <c r="CZ79" s="333">
        <v>0</v>
      </c>
      <c r="DA79" s="333">
        <v>0</v>
      </c>
      <c r="DB79" s="333">
        <v>0</v>
      </c>
      <c r="DC79" s="333">
        <v>0</v>
      </c>
      <c r="DD79" s="333">
        <v>0</v>
      </c>
      <c r="DE79" s="442">
        <v>0</v>
      </c>
      <c r="DF79" s="442">
        <v>0</v>
      </c>
      <c r="DG79" s="442">
        <v>0</v>
      </c>
      <c r="DH79" s="442">
        <v>0</v>
      </c>
      <c r="DI79" s="442">
        <v>0</v>
      </c>
      <c r="DJ79" s="442">
        <v>0</v>
      </c>
      <c r="DK79" s="442">
        <v>0</v>
      </c>
      <c r="DL79" s="333">
        <v>0</v>
      </c>
      <c r="DM79" s="333">
        <v>0</v>
      </c>
      <c r="DN79" s="333">
        <v>0</v>
      </c>
      <c r="DO79" s="333">
        <v>0</v>
      </c>
      <c r="DP79" s="333">
        <v>0</v>
      </c>
      <c r="DQ79" s="333">
        <v>0</v>
      </c>
      <c r="DR79" s="442">
        <v>0</v>
      </c>
      <c r="DS79" s="442">
        <v>0</v>
      </c>
      <c r="DT79" s="442">
        <v>0</v>
      </c>
      <c r="DU79" s="442">
        <v>0</v>
      </c>
      <c r="DV79" s="442">
        <v>0</v>
      </c>
      <c r="DW79" s="442">
        <v>0</v>
      </c>
      <c r="DX79" s="442">
        <v>0</v>
      </c>
      <c r="DY79" s="442">
        <v>0</v>
      </c>
      <c r="DZ79" s="437">
        <f t="shared" si="91"/>
        <v>0</v>
      </c>
      <c r="EA79" s="437">
        <f t="shared" si="92"/>
        <v>0</v>
      </c>
      <c r="EB79" s="437">
        <f t="shared" si="93"/>
        <v>0</v>
      </c>
      <c r="EC79" s="437">
        <f t="shared" si="94"/>
        <v>0</v>
      </c>
      <c r="ED79" s="437">
        <f t="shared" si="95"/>
        <v>0</v>
      </c>
      <c r="EE79" s="437">
        <f t="shared" si="96"/>
        <v>0</v>
      </c>
      <c r="EF79" s="437">
        <f t="shared" si="97"/>
        <v>0</v>
      </c>
      <c r="EG79" s="442">
        <v>0</v>
      </c>
      <c r="EH79" s="442">
        <v>0</v>
      </c>
      <c r="EI79" s="442">
        <v>0</v>
      </c>
      <c r="EJ79" s="442">
        <v>0</v>
      </c>
      <c r="EK79" s="442">
        <v>0</v>
      </c>
      <c r="EL79" s="442">
        <v>0</v>
      </c>
      <c r="EM79" s="442">
        <v>0</v>
      </c>
      <c r="EN79" s="557" t="s">
        <v>98</v>
      </c>
    </row>
    <row r="80" spans="1:144" ht="51" x14ac:dyDescent="0.25">
      <c r="A80" s="436" t="s">
        <v>210</v>
      </c>
      <c r="B80" s="155" t="s">
        <v>211</v>
      </c>
      <c r="C80" s="119" t="s">
        <v>98</v>
      </c>
      <c r="D80" s="442">
        <v>0</v>
      </c>
      <c r="E80" s="442">
        <v>0</v>
      </c>
      <c r="F80" s="442">
        <v>0</v>
      </c>
      <c r="G80" s="442">
        <v>0</v>
      </c>
      <c r="H80" s="442">
        <v>0</v>
      </c>
      <c r="I80" s="442">
        <v>0</v>
      </c>
      <c r="J80" s="442">
        <v>0</v>
      </c>
      <c r="K80" s="442">
        <v>0</v>
      </c>
      <c r="L80" s="442">
        <v>0</v>
      </c>
      <c r="M80" s="442">
        <v>0</v>
      </c>
      <c r="N80" s="442">
        <v>0</v>
      </c>
      <c r="O80" s="442">
        <v>0</v>
      </c>
      <c r="P80" s="442">
        <v>0</v>
      </c>
      <c r="Q80" s="442">
        <v>0</v>
      </c>
      <c r="R80" s="442">
        <v>0</v>
      </c>
      <c r="S80" s="442">
        <v>0</v>
      </c>
      <c r="T80" s="442">
        <v>0</v>
      </c>
      <c r="U80" s="442">
        <v>0</v>
      </c>
      <c r="V80" s="442">
        <v>0</v>
      </c>
      <c r="W80" s="442">
        <v>0</v>
      </c>
      <c r="X80" s="442">
        <v>0</v>
      </c>
      <c r="Y80" s="442">
        <v>0</v>
      </c>
      <c r="Z80" s="442">
        <v>0</v>
      </c>
      <c r="AA80" s="442">
        <v>0</v>
      </c>
      <c r="AB80" s="442">
        <v>0</v>
      </c>
      <c r="AC80" s="442">
        <v>0</v>
      </c>
      <c r="AD80" s="442">
        <v>0</v>
      </c>
      <c r="AE80" s="442">
        <v>0</v>
      </c>
      <c r="AF80" s="442">
        <v>0</v>
      </c>
      <c r="AG80" s="442">
        <v>0</v>
      </c>
      <c r="AH80" s="442">
        <v>0</v>
      </c>
      <c r="AI80" s="442">
        <v>0</v>
      </c>
      <c r="AJ80" s="442">
        <v>0</v>
      </c>
      <c r="AK80" s="442">
        <v>0</v>
      </c>
      <c r="AL80" s="442">
        <v>0</v>
      </c>
      <c r="AM80" s="442">
        <v>0</v>
      </c>
      <c r="AN80" s="442">
        <v>0</v>
      </c>
      <c r="AO80" s="442">
        <v>0</v>
      </c>
      <c r="AP80" s="442">
        <v>0</v>
      </c>
      <c r="AQ80" s="442">
        <v>0</v>
      </c>
      <c r="AR80" s="442">
        <v>0</v>
      </c>
      <c r="AS80" s="442">
        <v>0</v>
      </c>
      <c r="AT80" s="333">
        <v>0</v>
      </c>
      <c r="AU80" s="333">
        <v>0</v>
      </c>
      <c r="AV80" s="333">
        <v>0</v>
      </c>
      <c r="AW80" s="333">
        <v>0</v>
      </c>
      <c r="AX80" s="333">
        <v>0</v>
      </c>
      <c r="AY80" s="442">
        <v>0</v>
      </c>
      <c r="AZ80" s="442">
        <v>0</v>
      </c>
      <c r="BA80" s="442">
        <v>0</v>
      </c>
      <c r="BB80" s="442">
        <v>0</v>
      </c>
      <c r="BC80" s="442">
        <v>0</v>
      </c>
      <c r="BD80" s="442">
        <v>0</v>
      </c>
      <c r="BE80" s="442">
        <v>0</v>
      </c>
      <c r="BF80" s="442">
        <v>0</v>
      </c>
      <c r="BG80" s="442">
        <v>0</v>
      </c>
      <c r="BH80" s="333">
        <v>0</v>
      </c>
      <c r="BI80" s="333">
        <v>0</v>
      </c>
      <c r="BJ80" s="333">
        <v>0</v>
      </c>
      <c r="BK80" s="333">
        <v>0</v>
      </c>
      <c r="BL80" s="333">
        <v>0</v>
      </c>
      <c r="BM80" s="442">
        <v>0</v>
      </c>
      <c r="BN80" s="442">
        <v>0</v>
      </c>
      <c r="BO80" s="442">
        <v>0</v>
      </c>
      <c r="BP80" s="442">
        <v>0</v>
      </c>
      <c r="BQ80" s="442">
        <v>0</v>
      </c>
      <c r="BR80" s="442">
        <v>0</v>
      </c>
      <c r="BS80" s="442">
        <v>0</v>
      </c>
      <c r="BT80" s="442">
        <v>0</v>
      </c>
      <c r="BU80" s="442">
        <v>0</v>
      </c>
      <c r="BV80" s="333">
        <v>0</v>
      </c>
      <c r="BW80" s="333">
        <v>0</v>
      </c>
      <c r="BX80" s="333">
        <v>0</v>
      </c>
      <c r="BY80" s="333">
        <v>0</v>
      </c>
      <c r="BZ80" s="333">
        <v>0</v>
      </c>
      <c r="CA80" s="333">
        <v>0</v>
      </c>
      <c r="CB80" s="442">
        <v>0</v>
      </c>
      <c r="CC80" s="442">
        <v>0</v>
      </c>
      <c r="CD80" s="442">
        <v>0</v>
      </c>
      <c r="CE80" s="442">
        <v>0</v>
      </c>
      <c r="CF80" s="442">
        <v>0</v>
      </c>
      <c r="CG80" s="442">
        <v>0</v>
      </c>
      <c r="CH80" s="442">
        <v>0</v>
      </c>
      <c r="CI80" s="442">
        <v>0</v>
      </c>
      <c r="CJ80" s="333">
        <v>0</v>
      </c>
      <c r="CK80" s="333">
        <v>0</v>
      </c>
      <c r="CL80" s="333">
        <v>0</v>
      </c>
      <c r="CM80" s="333">
        <v>0</v>
      </c>
      <c r="CN80" s="333">
        <v>0</v>
      </c>
      <c r="CO80" s="333">
        <v>0</v>
      </c>
      <c r="CP80" s="442">
        <v>0</v>
      </c>
      <c r="CQ80" s="442">
        <v>0</v>
      </c>
      <c r="CR80" s="442">
        <v>0</v>
      </c>
      <c r="CS80" s="442">
        <v>0</v>
      </c>
      <c r="CT80" s="442">
        <v>0</v>
      </c>
      <c r="CU80" s="442">
        <v>0</v>
      </c>
      <c r="CV80" s="442">
        <v>0</v>
      </c>
      <c r="CW80" s="442">
        <v>0</v>
      </c>
      <c r="CX80" s="333">
        <v>0</v>
      </c>
      <c r="CY80" s="333">
        <v>0</v>
      </c>
      <c r="CZ80" s="333">
        <v>0</v>
      </c>
      <c r="DA80" s="333">
        <v>0</v>
      </c>
      <c r="DB80" s="333">
        <v>0</v>
      </c>
      <c r="DC80" s="333">
        <v>0</v>
      </c>
      <c r="DD80" s="333">
        <v>0</v>
      </c>
      <c r="DE80" s="442">
        <v>0</v>
      </c>
      <c r="DF80" s="442">
        <v>0</v>
      </c>
      <c r="DG80" s="442">
        <v>0</v>
      </c>
      <c r="DH80" s="442">
        <v>0</v>
      </c>
      <c r="DI80" s="442">
        <v>0</v>
      </c>
      <c r="DJ80" s="442">
        <v>0</v>
      </c>
      <c r="DK80" s="442">
        <v>0</v>
      </c>
      <c r="DL80" s="333">
        <v>0</v>
      </c>
      <c r="DM80" s="333">
        <v>0</v>
      </c>
      <c r="DN80" s="333">
        <v>0</v>
      </c>
      <c r="DO80" s="333">
        <v>0</v>
      </c>
      <c r="DP80" s="333">
        <v>0</v>
      </c>
      <c r="DQ80" s="333">
        <v>0</v>
      </c>
      <c r="DR80" s="442">
        <v>0</v>
      </c>
      <c r="DS80" s="442">
        <v>0</v>
      </c>
      <c r="DT80" s="442">
        <v>0</v>
      </c>
      <c r="DU80" s="442">
        <v>0</v>
      </c>
      <c r="DV80" s="442">
        <v>0</v>
      </c>
      <c r="DW80" s="442">
        <v>0</v>
      </c>
      <c r="DX80" s="442">
        <v>0</v>
      </c>
      <c r="DY80" s="442">
        <v>0</v>
      </c>
      <c r="DZ80" s="437">
        <f t="shared" si="91"/>
        <v>0</v>
      </c>
      <c r="EA80" s="437">
        <f t="shared" si="92"/>
        <v>0</v>
      </c>
      <c r="EB80" s="437">
        <f t="shared" si="93"/>
        <v>0</v>
      </c>
      <c r="EC80" s="437">
        <f t="shared" si="94"/>
        <v>0</v>
      </c>
      <c r="ED80" s="437">
        <f t="shared" si="95"/>
        <v>0</v>
      </c>
      <c r="EE80" s="437">
        <f t="shared" si="96"/>
        <v>0</v>
      </c>
      <c r="EF80" s="437">
        <f t="shared" si="97"/>
        <v>0</v>
      </c>
      <c r="EG80" s="442">
        <v>0</v>
      </c>
      <c r="EH80" s="442">
        <v>0</v>
      </c>
      <c r="EI80" s="442">
        <v>0</v>
      </c>
      <c r="EJ80" s="442">
        <v>0</v>
      </c>
      <c r="EK80" s="442">
        <v>0</v>
      </c>
      <c r="EL80" s="442">
        <v>0</v>
      </c>
      <c r="EM80" s="442">
        <v>0</v>
      </c>
      <c r="EN80" s="557" t="s">
        <v>98</v>
      </c>
    </row>
    <row r="81" spans="1:144" ht="51" x14ac:dyDescent="0.25">
      <c r="A81" s="436" t="s">
        <v>212</v>
      </c>
      <c r="B81" s="155" t="s">
        <v>213</v>
      </c>
      <c r="C81" s="119" t="s">
        <v>98</v>
      </c>
      <c r="D81" s="442">
        <v>0</v>
      </c>
      <c r="E81" s="442">
        <v>0</v>
      </c>
      <c r="F81" s="442">
        <v>0</v>
      </c>
      <c r="G81" s="442">
        <v>0</v>
      </c>
      <c r="H81" s="442">
        <v>0</v>
      </c>
      <c r="I81" s="442">
        <v>0</v>
      </c>
      <c r="J81" s="442">
        <v>0</v>
      </c>
      <c r="K81" s="442">
        <v>0</v>
      </c>
      <c r="L81" s="442">
        <v>0</v>
      </c>
      <c r="M81" s="442">
        <v>0</v>
      </c>
      <c r="N81" s="442">
        <v>0</v>
      </c>
      <c r="O81" s="442">
        <v>0</v>
      </c>
      <c r="P81" s="442">
        <v>0</v>
      </c>
      <c r="Q81" s="442">
        <v>0</v>
      </c>
      <c r="R81" s="442">
        <v>0</v>
      </c>
      <c r="S81" s="442">
        <v>0</v>
      </c>
      <c r="T81" s="442">
        <v>0</v>
      </c>
      <c r="U81" s="442">
        <v>0</v>
      </c>
      <c r="V81" s="442">
        <v>0</v>
      </c>
      <c r="W81" s="442">
        <v>0</v>
      </c>
      <c r="X81" s="442">
        <v>0</v>
      </c>
      <c r="Y81" s="442">
        <v>0</v>
      </c>
      <c r="Z81" s="442">
        <v>0</v>
      </c>
      <c r="AA81" s="442">
        <v>0</v>
      </c>
      <c r="AB81" s="442">
        <v>0</v>
      </c>
      <c r="AC81" s="442">
        <v>0</v>
      </c>
      <c r="AD81" s="442">
        <v>0</v>
      </c>
      <c r="AE81" s="442">
        <v>0</v>
      </c>
      <c r="AF81" s="442">
        <v>0</v>
      </c>
      <c r="AG81" s="442">
        <v>0</v>
      </c>
      <c r="AH81" s="442">
        <v>0</v>
      </c>
      <c r="AI81" s="442">
        <v>0</v>
      </c>
      <c r="AJ81" s="442">
        <v>0</v>
      </c>
      <c r="AK81" s="442">
        <v>0</v>
      </c>
      <c r="AL81" s="442">
        <v>0</v>
      </c>
      <c r="AM81" s="442">
        <v>0</v>
      </c>
      <c r="AN81" s="442">
        <v>0</v>
      </c>
      <c r="AO81" s="442">
        <v>0</v>
      </c>
      <c r="AP81" s="442">
        <v>0</v>
      </c>
      <c r="AQ81" s="442">
        <v>0</v>
      </c>
      <c r="AR81" s="442">
        <v>0</v>
      </c>
      <c r="AS81" s="442">
        <v>0</v>
      </c>
      <c r="AT81" s="333">
        <v>0</v>
      </c>
      <c r="AU81" s="333">
        <v>0</v>
      </c>
      <c r="AV81" s="333">
        <v>0</v>
      </c>
      <c r="AW81" s="333">
        <v>0</v>
      </c>
      <c r="AX81" s="333">
        <v>0</v>
      </c>
      <c r="AY81" s="442">
        <v>0</v>
      </c>
      <c r="AZ81" s="442">
        <v>0</v>
      </c>
      <c r="BA81" s="442">
        <v>0</v>
      </c>
      <c r="BB81" s="442">
        <v>0</v>
      </c>
      <c r="BC81" s="442">
        <v>0</v>
      </c>
      <c r="BD81" s="442">
        <v>0</v>
      </c>
      <c r="BE81" s="442">
        <v>0</v>
      </c>
      <c r="BF81" s="442">
        <v>0</v>
      </c>
      <c r="BG81" s="442">
        <v>0</v>
      </c>
      <c r="BH81" s="333">
        <v>0</v>
      </c>
      <c r="BI81" s="333">
        <v>0</v>
      </c>
      <c r="BJ81" s="333">
        <v>0</v>
      </c>
      <c r="BK81" s="333">
        <v>0</v>
      </c>
      <c r="BL81" s="333">
        <v>0</v>
      </c>
      <c r="BM81" s="442">
        <v>0</v>
      </c>
      <c r="BN81" s="442">
        <v>0</v>
      </c>
      <c r="BO81" s="442">
        <v>0</v>
      </c>
      <c r="BP81" s="442">
        <v>0</v>
      </c>
      <c r="BQ81" s="442">
        <v>0</v>
      </c>
      <c r="BR81" s="442">
        <v>0</v>
      </c>
      <c r="BS81" s="442">
        <v>0</v>
      </c>
      <c r="BT81" s="442">
        <v>0</v>
      </c>
      <c r="BU81" s="442">
        <v>0</v>
      </c>
      <c r="BV81" s="333">
        <v>0</v>
      </c>
      <c r="BW81" s="333">
        <v>0</v>
      </c>
      <c r="BX81" s="333">
        <v>0</v>
      </c>
      <c r="BY81" s="333">
        <v>0</v>
      </c>
      <c r="BZ81" s="333">
        <v>0</v>
      </c>
      <c r="CA81" s="333">
        <v>0</v>
      </c>
      <c r="CB81" s="442">
        <v>0</v>
      </c>
      <c r="CC81" s="442">
        <v>0</v>
      </c>
      <c r="CD81" s="442">
        <v>0</v>
      </c>
      <c r="CE81" s="442">
        <v>0</v>
      </c>
      <c r="CF81" s="442">
        <v>0</v>
      </c>
      <c r="CG81" s="442">
        <v>0</v>
      </c>
      <c r="CH81" s="442">
        <v>0</v>
      </c>
      <c r="CI81" s="442">
        <v>0</v>
      </c>
      <c r="CJ81" s="333">
        <v>0</v>
      </c>
      <c r="CK81" s="333">
        <v>0</v>
      </c>
      <c r="CL81" s="333">
        <v>0</v>
      </c>
      <c r="CM81" s="333">
        <v>0</v>
      </c>
      <c r="CN81" s="333">
        <v>0</v>
      </c>
      <c r="CO81" s="333">
        <v>0</v>
      </c>
      <c r="CP81" s="442">
        <v>0</v>
      </c>
      <c r="CQ81" s="442">
        <v>0</v>
      </c>
      <c r="CR81" s="442">
        <v>0</v>
      </c>
      <c r="CS81" s="442">
        <v>0</v>
      </c>
      <c r="CT81" s="442">
        <v>0</v>
      </c>
      <c r="CU81" s="442">
        <v>0</v>
      </c>
      <c r="CV81" s="442">
        <v>0</v>
      </c>
      <c r="CW81" s="442">
        <v>0</v>
      </c>
      <c r="CX81" s="333">
        <v>0</v>
      </c>
      <c r="CY81" s="333">
        <v>0</v>
      </c>
      <c r="CZ81" s="333">
        <v>0</v>
      </c>
      <c r="DA81" s="333">
        <v>0</v>
      </c>
      <c r="DB81" s="333">
        <v>0</v>
      </c>
      <c r="DC81" s="333">
        <v>0</v>
      </c>
      <c r="DD81" s="333">
        <v>0</v>
      </c>
      <c r="DE81" s="442">
        <v>0</v>
      </c>
      <c r="DF81" s="442">
        <v>0</v>
      </c>
      <c r="DG81" s="442">
        <v>0</v>
      </c>
      <c r="DH81" s="442">
        <v>0</v>
      </c>
      <c r="DI81" s="442">
        <v>0</v>
      </c>
      <c r="DJ81" s="442">
        <v>0</v>
      </c>
      <c r="DK81" s="442">
        <v>0</v>
      </c>
      <c r="DL81" s="333">
        <v>0</v>
      </c>
      <c r="DM81" s="333">
        <v>0</v>
      </c>
      <c r="DN81" s="333">
        <v>0</v>
      </c>
      <c r="DO81" s="333">
        <v>0</v>
      </c>
      <c r="DP81" s="333">
        <v>0</v>
      </c>
      <c r="DQ81" s="333">
        <v>0</v>
      </c>
      <c r="DR81" s="442">
        <v>0</v>
      </c>
      <c r="DS81" s="442">
        <v>0</v>
      </c>
      <c r="DT81" s="442">
        <v>0</v>
      </c>
      <c r="DU81" s="442">
        <v>0</v>
      </c>
      <c r="DV81" s="442">
        <v>0</v>
      </c>
      <c r="DW81" s="442">
        <v>0</v>
      </c>
      <c r="DX81" s="442">
        <v>0</v>
      </c>
      <c r="DY81" s="442">
        <v>0</v>
      </c>
      <c r="DZ81" s="437">
        <f t="shared" si="91"/>
        <v>0</v>
      </c>
      <c r="EA81" s="437">
        <f t="shared" si="92"/>
        <v>0</v>
      </c>
      <c r="EB81" s="437">
        <f t="shared" si="93"/>
        <v>0</v>
      </c>
      <c r="EC81" s="437">
        <f t="shared" si="94"/>
        <v>0</v>
      </c>
      <c r="ED81" s="437">
        <f t="shared" si="95"/>
        <v>0</v>
      </c>
      <c r="EE81" s="437">
        <f t="shared" si="96"/>
        <v>0</v>
      </c>
      <c r="EF81" s="437">
        <f t="shared" si="97"/>
        <v>0</v>
      </c>
      <c r="EG81" s="442">
        <v>0</v>
      </c>
      <c r="EH81" s="442">
        <v>0</v>
      </c>
      <c r="EI81" s="442">
        <v>0</v>
      </c>
      <c r="EJ81" s="442">
        <v>0</v>
      </c>
      <c r="EK81" s="442">
        <v>0</v>
      </c>
      <c r="EL81" s="442">
        <v>0</v>
      </c>
      <c r="EM81" s="442">
        <v>0</v>
      </c>
      <c r="EN81" s="557" t="s">
        <v>98</v>
      </c>
    </row>
    <row r="82" spans="1:144" ht="51" x14ac:dyDescent="0.25">
      <c r="A82" s="436" t="s">
        <v>214</v>
      </c>
      <c r="B82" s="155" t="s">
        <v>215</v>
      </c>
      <c r="C82" s="119" t="s">
        <v>98</v>
      </c>
      <c r="D82" s="442">
        <v>0</v>
      </c>
      <c r="E82" s="442">
        <v>0</v>
      </c>
      <c r="F82" s="442">
        <v>0</v>
      </c>
      <c r="G82" s="442">
        <v>0</v>
      </c>
      <c r="H82" s="442">
        <v>0</v>
      </c>
      <c r="I82" s="442">
        <v>0</v>
      </c>
      <c r="J82" s="442">
        <v>0</v>
      </c>
      <c r="K82" s="442">
        <v>0</v>
      </c>
      <c r="L82" s="442">
        <v>0</v>
      </c>
      <c r="M82" s="442">
        <v>0</v>
      </c>
      <c r="N82" s="442">
        <v>0</v>
      </c>
      <c r="O82" s="442">
        <v>0</v>
      </c>
      <c r="P82" s="442">
        <v>0</v>
      </c>
      <c r="Q82" s="442">
        <v>0</v>
      </c>
      <c r="R82" s="442">
        <v>0</v>
      </c>
      <c r="S82" s="442">
        <v>0</v>
      </c>
      <c r="T82" s="442">
        <v>0</v>
      </c>
      <c r="U82" s="442">
        <v>0</v>
      </c>
      <c r="V82" s="442">
        <v>0</v>
      </c>
      <c r="W82" s="442">
        <v>0</v>
      </c>
      <c r="X82" s="442">
        <v>0</v>
      </c>
      <c r="Y82" s="442">
        <v>0</v>
      </c>
      <c r="Z82" s="442">
        <v>0</v>
      </c>
      <c r="AA82" s="442">
        <v>0</v>
      </c>
      <c r="AB82" s="442">
        <v>0</v>
      </c>
      <c r="AC82" s="442">
        <v>0</v>
      </c>
      <c r="AD82" s="442">
        <v>0</v>
      </c>
      <c r="AE82" s="442">
        <v>0</v>
      </c>
      <c r="AF82" s="442">
        <v>0</v>
      </c>
      <c r="AG82" s="442">
        <v>0</v>
      </c>
      <c r="AH82" s="442">
        <v>0</v>
      </c>
      <c r="AI82" s="442">
        <v>0</v>
      </c>
      <c r="AJ82" s="442">
        <v>0</v>
      </c>
      <c r="AK82" s="442">
        <v>0</v>
      </c>
      <c r="AL82" s="442">
        <v>0</v>
      </c>
      <c r="AM82" s="442">
        <v>0</v>
      </c>
      <c r="AN82" s="442">
        <v>0</v>
      </c>
      <c r="AO82" s="442">
        <v>0</v>
      </c>
      <c r="AP82" s="442">
        <v>0</v>
      </c>
      <c r="AQ82" s="442">
        <v>0</v>
      </c>
      <c r="AR82" s="442">
        <v>0</v>
      </c>
      <c r="AS82" s="442">
        <v>0</v>
      </c>
      <c r="AT82" s="333">
        <v>0</v>
      </c>
      <c r="AU82" s="333">
        <v>0</v>
      </c>
      <c r="AV82" s="333">
        <v>0</v>
      </c>
      <c r="AW82" s="333">
        <v>0</v>
      </c>
      <c r="AX82" s="333">
        <v>0</v>
      </c>
      <c r="AY82" s="442">
        <v>0</v>
      </c>
      <c r="AZ82" s="442">
        <v>0</v>
      </c>
      <c r="BA82" s="442">
        <v>0</v>
      </c>
      <c r="BB82" s="442">
        <v>0</v>
      </c>
      <c r="BC82" s="442">
        <v>0</v>
      </c>
      <c r="BD82" s="442">
        <v>0</v>
      </c>
      <c r="BE82" s="442">
        <v>0</v>
      </c>
      <c r="BF82" s="442">
        <v>0</v>
      </c>
      <c r="BG82" s="442">
        <v>0</v>
      </c>
      <c r="BH82" s="333">
        <v>0</v>
      </c>
      <c r="BI82" s="333">
        <v>0</v>
      </c>
      <c r="BJ82" s="333">
        <v>0</v>
      </c>
      <c r="BK82" s="333">
        <v>0</v>
      </c>
      <c r="BL82" s="333">
        <v>0</v>
      </c>
      <c r="BM82" s="442">
        <v>0</v>
      </c>
      <c r="BN82" s="442">
        <v>0</v>
      </c>
      <c r="BO82" s="442">
        <v>0</v>
      </c>
      <c r="BP82" s="442">
        <v>0</v>
      </c>
      <c r="BQ82" s="442">
        <v>0</v>
      </c>
      <c r="BR82" s="442">
        <v>0</v>
      </c>
      <c r="BS82" s="442">
        <v>0</v>
      </c>
      <c r="BT82" s="442">
        <v>0</v>
      </c>
      <c r="BU82" s="442">
        <v>0</v>
      </c>
      <c r="BV82" s="333">
        <v>0</v>
      </c>
      <c r="BW82" s="333">
        <v>0</v>
      </c>
      <c r="BX82" s="333">
        <v>0</v>
      </c>
      <c r="BY82" s="333">
        <v>0</v>
      </c>
      <c r="BZ82" s="333">
        <v>0</v>
      </c>
      <c r="CA82" s="333">
        <v>0</v>
      </c>
      <c r="CB82" s="442">
        <v>0</v>
      </c>
      <c r="CC82" s="442">
        <v>0</v>
      </c>
      <c r="CD82" s="442">
        <v>0</v>
      </c>
      <c r="CE82" s="442">
        <v>0</v>
      </c>
      <c r="CF82" s="442">
        <v>0</v>
      </c>
      <c r="CG82" s="442">
        <v>0</v>
      </c>
      <c r="CH82" s="442">
        <v>0</v>
      </c>
      <c r="CI82" s="442">
        <v>0</v>
      </c>
      <c r="CJ82" s="333">
        <v>0</v>
      </c>
      <c r="CK82" s="333">
        <v>0</v>
      </c>
      <c r="CL82" s="333">
        <v>0</v>
      </c>
      <c r="CM82" s="333">
        <v>0</v>
      </c>
      <c r="CN82" s="333">
        <v>0</v>
      </c>
      <c r="CO82" s="333">
        <v>0</v>
      </c>
      <c r="CP82" s="442">
        <v>0</v>
      </c>
      <c r="CQ82" s="442">
        <v>0</v>
      </c>
      <c r="CR82" s="442">
        <v>0</v>
      </c>
      <c r="CS82" s="442">
        <v>0</v>
      </c>
      <c r="CT82" s="442">
        <v>0</v>
      </c>
      <c r="CU82" s="442">
        <v>0</v>
      </c>
      <c r="CV82" s="442">
        <v>0</v>
      </c>
      <c r="CW82" s="442">
        <v>0</v>
      </c>
      <c r="CX82" s="333">
        <v>0</v>
      </c>
      <c r="CY82" s="333">
        <v>0</v>
      </c>
      <c r="CZ82" s="333">
        <v>0</v>
      </c>
      <c r="DA82" s="333">
        <v>0</v>
      </c>
      <c r="DB82" s="333">
        <v>0</v>
      </c>
      <c r="DC82" s="333">
        <v>0</v>
      </c>
      <c r="DD82" s="333">
        <v>0</v>
      </c>
      <c r="DE82" s="442">
        <v>0</v>
      </c>
      <c r="DF82" s="442">
        <v>0</v>
      </c>
      <c r="DG82" s="442">
        <v>0</v>
      </c>
      <c r="DH82" s="442">
        <v>0</v>
      </c>
      <c r="DI82" s="442">
        <v>0</v>
      </c>
      <c r="DJ82" s="442">
        <v>0</v>
      </c>
      <c r="DK82" s="442">
        <v>0</v>
      </c>
      <c r="DL82" s="333">
        <v>0</v>
      </c>
      <c r="DM82" s="333">
        <v>0</v>
      </c>
      <c r="DN82" s="333">
        <v>0</v>
      </c>
      <c r="DO82" s="333">
        <v>0</v>
      </c>
      <c r="DP82" s="333">
        <v>0</v>
      </c>
      <c r="DQ82" s="333">
        <v>0</v>
      </c>
      <c r="DR82" s="442">
        <v>0</v>
      </c>
      <c r="DS82" s="442">
        <v>0</v>
      </c>
      <c r="DT82" s="442">
        <v>0</v>
      </c>
      <c r="DU82" s="442">
        <v>0</v>
      </c>
      <c r="DV82" s="442">
        <v>0</v>
      </c>
      <c r="DW82" s="442">
        <v>0</v>
      </c>
      <c r="DX82" s="442">
        <v>0</v>
      </c>
      <c r="DY82" s="442">
        <v>0</v>
      </c>
      <c r="DZ82" s="437">
        <f t="shared" si="91"/>
        <v>0</v>
      </c>
      <c r="EA82" s="437">
        <f t="shared" si="92"/>
        <v>0</v>
      </c>
      <c r="EB82" s="437">
        <f t="shared" si="93"/>
        <v>0</v>
      </c>
      <c r="EC82" s="437">
        <f t="shared" si="94"/>
        <v>0</v>
      </c>
      <c r="ED82" s="437">
        <f t="shared" si="95"/>
        <v>0</v>
      </c>
      <c r="EE82" s="437">
        <f t="shared" si="96"/>
        <v>0</v>
      </c>
      <c r="EF82" s="437">
        <f t="shared" si="97"/>
        <v>0</v>
      </c>
      <c r="EG82" s="442">
        <v>0</v>
      </c>
      <c r="EH82" s="442">
        <v>0</v>
      </c>
      <c r="EI82" s="442">
        <v>0</v>
      </c>
      <c r="EJ82" s="442">
        <v>0</v>
      </c>
      <c r="EK82" s="442">
        <v>0</v>
      </c>
      <c r="EL82" s="442">
        <v>0</v>
      </c>
      <c r="EM82" s="442">
        <v>0</v>
      </c>
      <c r="EN82" s="557" t="s">
        <v>98</v>
      </c>
    </row>
    <row r="83" spans="1:144" ht="51" x14ac:dyDescent="0.25">
      <c r="A83" s="226" t="s">
        <v>216</v>
      </c>
      <c r="B83" s="156" t="s">
        <v>217</v>
      </c>
      <c r="C83" s="119" t="s">
        <v>98</v>
      </c>
      <c r="D83" s="269">
        <f t="shared" ref="D83:AI83" si="99">D84+D89</f>
        <v>0</v>
      </c>
      <c r="E83" s="269">
        <f t="shared" si="99"/>
        <v>0</v>
      </c>
      <c r="F83" s="269">
        <f t="shared" si="99"/>
        <v>0</v>
      </c>
      <c r="G83" s="269">
        <f t="shared" si="99"/>
        <v>0</v>
      </c>
      <c r="H83" s="269">
        <f t="shared" si="99"/>
        <v>0</v>
      </c>
      <c r="I83" s="269">
        <f t="shared" si="99"/>
        <v>0</v>
      </c>
      <c r="J83" s="269">
        <f t="shared" si="99"/>
        <v>0</v>
      </c>
      <c r="K83" s="269">
        <f t="shared" si="99"/>
        <v>0</v>
      </c>
      <c r="L83" s="269">
        <f t="shared" si="99"/>
        <v>0</v>
      </c>
      <c r="M83" s="269">
        <f t="shared" si="99"/>
        <v>0</v>
      </c>
      <c r="N83" s="269">
        <f t="shared" si="99"/>
        <v>0</v>
      </c>
      <c r="O83" s="269">
        <f t="shared" si="99"/>
        <v>0</v>
      </c>
      <c r="P83" s="269">
        <f t="shared" si="99"/>
        <v>0</v>
      </c>
      <c r="Q83" s="269">
        <f t="shared" si="99"/>
        <v>0</v>
      </c>
      <c r="R83" s="269">
        <f t="shared" si="99"/>
        <v>0</v>
      </c>
      <c r="S83" s="269">
        <f t="shared" si="99"/>
        <v>0</v>
      </c>
      <c r="T83" s="269">
        <f t="shared" si="99"/>
        <v>0</v>
      </c>
      <c r="U83" s="269">
        <f t="shared" si="99"/>
        <v>0</v>
      </c>
      <c r="V83" s="269">
        <f t="shared" si="99"/>
        <v>0</v>
      </c>
      <c r="W83" s="269">
        <f t="shared" si="99"/>
        <v>0</v>
      </c>
      <c r="X83" s="269">
        <f t="shared" si="99"/>
        <v>0</v>
      </c>
      <c r="Y83" s="269">
        <f t="shared" si="99"/>
        <v>0</v>
      </c>
      <c r="Z83" s="269">
        <f t="shared" si="99"/>
        <v>0</v>
      </c>
      <c r="AA83" s="269">
        <f t="shared" si="99"/>
        <v>0</v>
      </c>
      <c r="AB83" s="269">
        <f t="shared" si="99"/>
        <v>0</v>
      </c>
      <c r="AC83" s="269">
        <f t="shared" si="99"/>
        <v>0</v>
      </c>
      <c r="AD83" s="269">
        <f t="shared" si="99"/>
        <v>0</v>
      </c>
      <c r="AE83" s="269">
        <f t="shared" si="99"/>
        <v>0</v>
      </c>
      <c r="AF83" s="269">
        <f t="shared" si="99"/>
        <v>0</v>
      </c>
      <c r="AG83" s="269">
        <f t="shared" si="99"/>
        <v>0</v>
      </c>
      <c r="AH83" s="269">
        <f t="shared" si="99"/>
        <v>0</v>
      </c>
      <c r="AI83" s="269">
        <f t="shared" si="99"/>
        <v>0</v>
      </c>
      <c r="AJ83" s="269">
        <f t="shared" ref="AJ83:BO83" si="100">AJ84+AJ89</f>
        <v>0</v>
      </c>
      <c r="AK83" s="269">
        <f t="shared" si="100"/>
        <v>0</v>
      </c>
      <c r="AL83" s="269">
        <f t="shared" si="100"/>
        <v>0</v>
      </c>
      <c r="AM83" s="269">
        <f t="shared" si="100"/>
        <v>0</v>
      </c>
      <c r="AN83" s="269">
        <f t="shared" si="100"/>
        <v>0</v>
      </c>
      <c r="AO83" s="269">
        <f t="shared" si="100"/>
        <v>0</v>
      </c>
      <c r="AP83" s="269">
        <f t="shared" si="100"/>
        <v>0</v>
      </c>
      <c r="AQ83" s="269">
        <f t="shared" si="100"/>
        <v>0</v>
      </c>
      <c r="AR83" s="269">
        <f t="shared" si="100"/>
        <v>0</v>
      </c>
      <c r="AS83" s="269">
        <f t="shared" si="100"/>
        <v>0</v>
      </c>
      <c r="AT83" s="269">
        <f t="shared" si="100"/>
        <v>0</v>
      </c>
      <c r="AU83" s="269">
        <f t="shared" si="100"/>
        <v>0</v>
      </c>
      <c r="AV83" s="269">
        <f t="shared" si="100"/>
        <v>0</v>
      </c>
      <c r="AW83" s="269">
        <f t="shared" si="100"/>
        <v>0</v>
      </c>
      <c r="AX83" s="269">
        <f t="shared" si="100"/>
        <v>0</v>
      </c>
      <c r="AY83" s="269">
        <f t="shared" si="100"/>
        <v>0</v>
      </c>
      <c r="AZ83" s="269">
        <f t="shared" si="100"/>
        <v>0</v>
      </c>
      <c r="BA83" s="269">
        <f t="shared" si="100"/>
        <v>0</v>
      </c>
      <c r="BB83" s="269">
        <f t="shared" si="100"/>
        <v>0</v>
      </c>
      <c r="BC83" s="269">
        <f t="shared" si="100"/>
        <v>0</v>
      </c>
      <c r="BD83" s="269">
        <f t="shared" si="100"/>
        <v>0</v>
      </c>
      <c r="BE83" s="269">
        <f t="shared" si="100"/>
        <v>0</v>
      </c>
      <c r="BF83" s="269">
        <f t="shared" si="100"/>
        <v>0</v>
      </c>
      <c r="BG83" s="269">
        <f t="shared" si="100"/>
        <v>0</v>
      </c>
      <c r="BH83" s="269">
        <f t="shared" si="100"/>
        <v>0</v>
      </c>
      <c r="BI83" s="269">
        <f t="shared" si="100"/>
        <v>0</v>
      </c>
      <c r="BJ83" s="269">
        <f t="shared" si="100"/>
        <v>0</v>
      </c>
      <c r="BK83" s="269">
        <f t="shared" si="100"/>
        <v>0</v>
      </c>
      <c r="BL83" s="269">
        <f t="shared" si="100"/>
        <v>0</v>
      </c>
      <c r="BM83" s="269">
        <f t="shared" si="100"/>
        <v>0</v>
      </c>
      <c r="BN83" s="269">
        <f t="shared" si="100"/>
        <v>0</v>
      </c>
      <c r="BO83" s="269">
        <f t="shared" si="100"/>
        <v>0</v>
      </c>
      <c r="BP83" s="269">
        <f t="shared" ref="BP83:CU83" si="101">BP84+BP89</f>
        <v>0</v>
      </c>
      <c r="BQ83" s="269">
        <f t="shared" si="101"/>
        <v>0</v>
      </c>
      <c r="BR83" s="269">
        <f t="shared" si="101"/>
        <v>0</v>
      </c>
      <c r="BS83" s="269">
        <f t="shared" si="101"/>
        <v>0</v>
      </c>
      <c r="BT83" s="269">
        <f t="shared" si="101"/>
        <v>0</v>
      </c>
      <c r="BU83" s="269">
        <f t="shared" si="101"/>
        <v>0</v>
      </c>
      <c r="BV83" s="269">
        <f t="shared" si="101"/>
        <v>0</v>
      </c>
      <c r="BW83" s="269">
        <f t="shared" si="101"/>
        <v>0</v>
      </c>
      <c r="BX83" s="269">
        <f t="shared" si="101"/>
        <v>0</v>
      </c>
      <c r="BY83" s="269">
        <f t="shared" si="101"/>
        <v>0</v>
      </c>
      <c r="BZ83" s="269">
        <f t="shared" si="101"/>
        <v>0</v>
      </c>
      <c r="CA83" s="269">
        <f t="shared" si="101"/>
        <v>0</v>
      </c>
      <c r="CB83" s="269">
        <f t="shared" si="101"/>
        <v>0</v>
      </c>
      <c r="CC83" s="269">
        <f t="shared" si="101"/>
        <v>0</v>
      </c>
      <c r="CD83" s="269">
        <f t="shared" si="101"/>
        <v>0</v>
      </c>
      <c r="CE83" s="269">
        <f t="shared" si="101"/>
        <v>0</v>
      </c>
      <c r="CF83" s="269">
        <f t="shared" si="101"/>
        <v>0</v>
      </c>
      <c r="CG83" s="269">
        <f t="shared" si="101"/>
        <v>0</v>
      </c>
      <c r="CH83" s="269">
        <f t="shared" si="101"/>
        <v>0</v>
      </c>
      <c r="CI83" s="269">
        <f t="shared" si="101"/>
        <v>0</v>
      </c>
      <c r="CJ83" s="269">
        <f t="shared" si="101"/>
        <v>0</v>
      </c>
      <c r="CK83" s="269">
        <f t="shared" si="101"/>
        <v>0</v>
      </c>
      <c r="CL83" s="269">
        <f t="shared" si="101"/>
        <v>0</v>
      </c>
      <c r="CM83" s="269">
        <f t="shared" si="101"/>
        <v>0</v>
      </c>
      <c r="CN83" s="269">
        <f t="shared" si="101"/>
        <v>0</v>
      </c>
      <c r="CO83" s="269">
        <f t="shared" si="101"/>
        <v>0</v>
      </c>
      <c r="CP83" s="269">
        <f t="shared" si="101"/>
        <v>0</v>
      </c>
      <c r="CQ83" s="269">
        <f t="shared" si="101"/>
        <v>0</v>
      </c>
      <c r="CR83" s="269">
        <f t="shared" si="101"/>
        <v>0</v>
      </c>
      <c r="CS83" s="269">
        <f t="shared" si="101"/>
        <v>0</v>
      </c>
      <c r="CT83" s="269">
        <f t="shared" si="101"/>
        <v>0</v>
      </c>
      <c r="CU83" s="269">
        <f t="shared" si="101"/>
        <v>0</v>
      </c>
      <c r="CV83" s="269">
        <f t="shared" ref="CV83:EA83" si="102">CV84+CV89</f>
        <v>0</v>
      </c>
      <c r="CW83" s="269">
        <f t="shared" si="102"/>
        <v>0</v>
      </c>
      <c r="CX83" s="269">
        <f t="shared" si="102"/>
        <v>0</v>
      </c>
      <c r="CY83" s="269">
        <f t="shared" si="102"/>
        <v>0</v>
      </c>
      <c r="CZ83" s="269">
        <f t="shared" si="102"/>
        <v>0</v>
      </c>
      <c r="DA83" s="269">
        <f t="shared" si="102"/>
        <v>0</v>
      </c>
      <c r="DB83" s="269">
        <f t="shared" si="102"/>
        <v>0</v>
      </c>
      <c r="DC83" s="269">
        <f t="shared" si="102"/>
        <v>0</v>
      </c>
      <c r="DD83" s="269">
        <f t="shared" si="102"/>
        <v>0</v>
      </c>
      <c r="DE83" s="269">
        <f t="shared" si="102"/>
        <v>0</v>
      </c>
      <c r="DF83" s="269">
        <f t="shared" si="102"/>
        <v>0</v>
      </c>
      <c r="DG83" s="269">
        <f t="shared" si="102"/>
        <v>0</v>
      </c>
      <c r="DH83" s="269">
        <f t="shared" si="102"/>
        <v>0</v>
      </c>
      <c r="DI83" s="269">
        <f t="shared" si="102"/>
        <v>0</v>
      </c>
      <c r="DJ83" s="269">
        <f t="shared" si="102"/>
        <v>0</v>
      </c>
      <c r="DK83" s="269">
        <f t="shared" si="102"/>
        <v>0</v>
      </c>
      <c r="DL83" s="269">
        <f t="shared" si="102"/>
        <v>0</v>
      </c>
      <c r="DM83" s="269">
        <f t="shared" si="102"/>
        <v>0</v>
      </c>
      <c r="DN83" s="269">
        <f t="shared" si="102"/>
        <v>0</v>
      </c>
      <c r="DO83" s="269">
        <f t="shared" si="102"/>
        <v>0</v>
      </c>
      <c r="DP83" s="269">
        <f t="shared" si="102"/>
        <v>0</v>
      </c>
      <c r="DQ83" s="269">
        <f t="shared" si="102"/>
        <v>0</v>
      </c>
      <c r="DR83" s="269">
        <f t="shared" si="102"/>
        <v>0</v>
      </c>
      <c r="DS83" s="269">
        <f t="shared" si="102"/>
        <v>0</v>
      </c>
      <c r="DT83" s="269">
        <f t="shared" si="102"/>
        <v>0</v>
      </c>
      <c r="DU83" s="269">
        <f t="shared" si="102"/>
        <v>0</v>
      </c>
      <c r="DV83" s="269">
        <f t="shared" si="102"/>
        <v>0</v>
      </c>
      <c r="DW83" s="269">
        <f t="shared" si="102"/>
        <v>0</v>
      </c>
      <c r="DX83" s="269">
        <f t="shared" si="102"/>
        <v>0</v>
      </c>
      <c r="DY83" s="269">
        <f t="shared" si="102"/>
        <v>0</v>
      </c>
      <c r="DZ83" s="269">
        <f t="shared" si="102"/>
        <v>0</v>
      </c>
      <c r="EA83" s="269">
        <f t="shared" si="102"/>
        <v>0</v>
      </c>
      <c r="EB83" s="269">
        <f t="shared" ref="EB83:FG83" si="103">EB84+EB89</f>
        <v>0</v>
      </c>
      <c r="EC83" s="269">
        <f t="shared" si="103"/>
        <v>0</v>
      </c>
      <c r="ED83" s="269">
        <f t="shared" si="103"/>
        <v>0</v>
      </c>
      <c r="EE83" s="269">
        <f t="shared" si="103"/>
        <v>0</v>
      </c>
      <c r="EF83" s="269">
        <f t="shared" si="103"/>
        <v>0</v>
      </c>
      <c r="EG83" s="269">
        <f t="shared" si="103"/>
        <v>0</v>
      </c>
      <c r="EH83" s="269">
        <f t="shared" si="103"/>
        <v>0</v>
      </c>
      <c r="EI83" s="269">
        <f t="shared" si="103"/>
        <v>0</v>
      </c>
      <c r="EJ83" s="269">
        <f t="shared" si="103"/>
        <v>0</v>
      </c>
      <c r="EK83" s="269">
        <f t="shared" si="103"/>
        <v>0</v>
      </c>
      <c r="EL83" s="269">
        <f t="shared" si="103"/>
        <v>0</v>
      </c>
      <c r="EM83" s="269">
        <f t="shared" si="103"/>
        <v>0</v>
      </c>
      <c r="EN83" s="557" t="s">
        <v>98</v>
      </c>
    </row>
    <row r="84" spans="1:144" ht="38.25" x14ac:dyDescent="0.25">
      <c r="A84" s="275" t="s">
        <v>218</v>
      </c>
      <c r="B84" s="156" t="s">
        <v>219</v>
      </c>
      <c r="C84" s="263" t="s">
        <v>98</v>
      </c>
      <c r="D84" s="269">
        <f t="shared" ref="D84:AI84" si="104">SUM(D85:D88)</f>
        <v>0</v>
      </c>
      <c r="E84" s="269">
        <f t="shared" si="104"/>
        <v>0</v>
      </c>
      <c r="F84" s="269">
        <f t="shared" si="104"/>
        <v>0</v>
      </c>
      <c r="G84" s="269">
        <f t="shared" si="104"/>
        <v>0</v>
      </c>
      <c r="H84" s="269">
        <f t="shared" si="104"/>
        <v>0</v>
      </c>
      <c r="I84" s="269">
        <f t="shared" si="104"/>
        <v>0</v>
      </c>
      <c r="J84" s="269">
        <f t="shared" si="104"/>
        <v>0</v>
      </c>
      <c r="K84" s="269">
        <f t="shared" si="104"/>
        <v>0</v>
      </c>
      <c r="L84" s="269">
        <f t="shared" si="104"/>
        <v>0</v>
      </c>
      <c r="M84" s="269">
        <f t="shared" si="104"/>
        <v>0</v>
      </c>
      <c r="N84" s="269">
        <f t="shared" si="104"/>
        <v>0</v>
      </c>
      <c r="O84" s="269">
        <f t="shared" si="104"/>
        <v>0</v>
      </c>
      <c r="P84" s="269">
        <f t="shared" si="104"/>
        <v>0</v>
      </c>
      <c r="Q84" s="269">
        <f t="shared" si="104"/>
        <v>0</v>
      </c>
      <c r="R84" s="269">
        <f t="shared" si="104"/>
        <v>0</v>
      </c>
      <c r="S84" s="269">
        <f t="shared" si="104"/>
        <v>0</v>
      </c>
      <c r="T84" s="269">
        <f t="shared" si="104"/>
        <v>0</v>
      </c>
      <c r="U84" s="269">
        <f t="shared" si="104"/>
        <v>0</v>
      </c>
      <c r="V84" s="269">
        <f t="shared" si="104"/>
        <v>0</v>
      </c>
      <c r="W84" s="269">
        <f t="shared" si="104"/>
        <v>0</v>
      </c>
      <c r="X84" s="269">
        <f t="shared" si="104"/>
        <v>0</v>
      </c>
      <c r="Y84" s="269">
        <f t="shared" si="104"/>
        <v>0</v>
      </c>
      <c r="Z84" s="269">
        <f t="shared" si="104"/>
        <v>0</v>
      </c>
      <c r="AA84" s="269">
        <f t="shared" si="104"/>
        <v>0</v>
      </c>
      <c r="AB84" s="269">
        <f t="shared" si="104"/>
        <v>0</v>
      </c>
      <c r="AC84" s="269">
        <f t="shared" si="104"/>
        <v>0</v>
      </c>
      <c r="AD84" s="269">
        <f t="shared" si="104"/>
        <v>0</v>
      </c>
      <c r="AE84" s="269">
        <f t="shared" si="104"/>
        <v>0</v>
      </c>
      <c r="AF84" s="269">
        <f t="shared" si="104"/>
        <v>0</v>
      </c>
      <c r="AG84" s="269">
        <f t="shared" si="104"/>
        <v>0</v>
      </c>
      <c r="AH84" s="269">
        <f t="shared" si="104"/>
        <v>0</v>
      </c>
      <c r="AI84" s="269">
        <f t="shared" si="104"/>
        <v>0</v>
      </c>
      <c r="AJ84" s="269">
        <f t="shared" ref="AJ84:BO84" si="105">SUM(AJ85:AJ88)</f>
        <v>0</v>
      </c>
      <c r="AK84" s="269">
        <f t="shared" si="105"/>
        <v>0</v>
      </c>
      <c r="AL84" s="269">
        <f t="shared" si="105"/>
        <v>0</v>
      </c>
      <c r="AM84" s="269">
        <f t="shared" si="105"/>
        <v>0</v>
      </c>
      <c r="AN84" s="269">
        <f t="shared" si="105"/>
        <v>0</v>
      </c>
      <c r="AO84" s="269">
        <f t="shared" si="105"/>
        <v>0</v>
      </c>
      <c r="AP84" s="269">
        <f t="shared" si="105"/>
        <v>0</v>
      </c>
      <c r="AQ84" s="269">
        <f t="shared" si="105"/>
        <v>0</v>
      </c>
      <c r="AR84" s="269">
        <f t="shared" si="105"/>
        <v>0</v>
      </c>
      <c r="AS84" s="269">
        <f t="shared" si="105"/>
        <v>0</v>
      </c>
      <c r="AT84" s="269">
        <f t="shared" si="105"/>
        <v>0</v>
      </c>
      <c r="AU84" s="269">
        <f t="shared" si="105"/>
        <v>0</v>
      </c>
      <c r="AV84" s="269">
        <f t="shared" si="105"/>
        <v>0</v>
      </c>
      <c r="AW84" s="269">
        <f t="shared" si="105"/>
        <v>0</v>
      </c>
      <c r="AX84" s="269">
        <f t="shared" si="105"/>
        <v>0</v>
      </c>
      <c r="AY84" s="269">
        <f t="shared" si="105"/>
        <v>0</v>
      </c>
      <c r="AZ84" s="269">
        <f t="shared" si="105"/>
        <v>0</v>
      </c>
      <c r="BA84" s="269">
        <f t="shared" si="105"/>
        <v>0</v>
      </c>
      <c r="BB84" s="269">
        <f t="shared" si="105"/>
        <v>0</v>
      </c>
      <c r="BC84" s="269">
        <f t="shared" si="105"/>
        <v>0</v>
      </c>
      <c r="BD84" s="269">
        <f t="shared" si="105"/>
        <v>0</v>
      </c>
      <c r="BE84" s="269">
        <f t="shared" si="105"/>
        <v>0</v>
      </c>
      <c r="BF84" s="269">
        <f t="shared" si="105"/>
        <v>0</v>
      </c>
      <c r="BG84" s="269">
        <f t="shared" si="105"/>
        <v>0</v>
      </c>
      <c r="BH84" s="269">
        <f t="shared" si="105"/>
        <v>0</v>
      </c>
      <c r="BI84" s="269">
        <f t="shared" si="105"/>
        <v>0</v>
      </c>
      <c r="BJ84" s="269">
        <f t="shared" si="105"/>
        <v>0</v>
      </c>
      <c r="BK84" s="269">
        <f t="shared" si="105"/>
        <v>0</v>
      </c>
      <c r="BL84" s="269">
        <f t="shared" si="105"/>
        <v>0</v>
      </c>
      <c r="BM84" s="269">
        <f t="shared" si="105"/>
        <v>0</v>
      </c>
      <c r="BN84" s="269">
        <f t="shared" si="105"/>
        <v>0</v>
      </c>
      <c r="BO84" s="269">
        <f t="shared" si="105"/>
        <v>0</v>
      </c>
      <c r="BP84" s="269">
        <f t="shared" ref="BP84:CU84" si="106">SUM(BP85:BP88)</f>
        <v>0</v>
      </c>
      <c r="BQ84" s="269">
        <f t="shared" si="106"/>
        <v>0</v>
      </c>
      <c r="BR84" s="269">
        <f t="shared" si="106"/>
        <v>0</v>
      </c>
      <c r="BS84" s="269">
        <f t="shared" si="106"/>
        <v>0</v>
      </c>
      <c r="BT84" s="269">
        <f t="shared" si="106"/>
        <v>0</v>
      </c>
      <c r="BU84" s="269">
        <f t="shared" si="106"/>
        <v>0</v>
      </c>
      <c r="BV84" s="269">
        <f t="shared" si="106"/>
        <v>0</v>
      </c>
      <c r="BW84" s="269">
        <f t="shared" si="106"/>
        <v>0</v>
      </c>
      <c r="BX84" s="269">
        <f t="shared" si="106"/>
        <v>0</v>
      </c>
      <c r="BY84" s="269">
        <f t="shared" si="106"/>
        <v>0</v>
      </c>
      <c r="BZ84" s="269">
        <f t="shared" si="106"/>
        <v>0</v>
      </c>
      <c r="CA84" s="269">
        <f t="shared" si="106"/>
        <v>0</v>
      </c>
      <c r="CB84" s="269">
        <f t="shared" si="106"/>
        <v>0</v>
      </c>
      <c r="CC84" s="269">
        <f t="shared" si="106"/>
        <v>0</v>
      </c>
      <c r="CD84" s="269">
        <f t="shared" si="106"/>
        <v>0</v>
      </c>
      <c r="CE84" s="269">
        <f t="shared" si="106"/>
        <v>0</v>
      </c>
      <c r="CF84" s="269">
        <f t="shared" si="106"/>
        <v>0</v>
      </c>
      <c r="CG84" s="269">
        <f t="shared" si="106"/>
        <v>0</v>
      </c>
      <c r="CH84" s="269">
        <f t="shared" si="106"/>
        <v>0</v>
      </c>
      <c r="CI84" s="269">
        <f t="shared" si="106"/>
        <v>0</v>
      </c>
      <c r="CJ84" s="269">
        <f t="shared" si="106"/>
        <v>0</v>
      </c>
      <c r="CK84" s="269">
        <f t="shared" si="106"/>
        <v>0</v>
      </c>
      <c r="CL84" s="269">
        <f t="shared" si="106"/>
        <v>0</v>
      </c>
      <c r="CM84" s="269">
        <f t="shared" si="106"/>
        <v>0</v>
      </c>
      <c r="CN84" s="269">
        <f t="shared" si="106"/>
        <v>0</v>
      </c>
      <c r="CO84" s="269">
        <f t="shared" si="106"/>
        <v>0</v>
      </c>
      <c r="CP84" s="269">
        <f t="shared" si="106"/>
        <v>0</v>
      </c>
      <c r="CQ84" s="269">
        <f t="shared" si="106"/>
        <v>0</v>
      </c>
      <c r="CR84" s="269">
        <f t="shared" si="106"/>
        <v>0</v>
      </c>
      <c r="CS84" s="269">
        <f t="shared" si="106"/>
        <v>0</v>
      </c>
      <c r="CT84" s="269">
        <f t="shared" si="106"/>
        <v>0</v>
      </c>
      <c r="CU84" s="269">
        <f t="shared" si="106"/>
        <v>0</v>
      </c>
      <c r="CV84" s="269">
        <f t="shared" ref="CV84:EA84" si="107">SUM(CV85:CV88)</f>
        <v>0</v>
      </c>
      <c r="CW84" s="269">
        <f t="shared" si="107"/>
        <v>0</v>
      </c>
      <c r="CX84" s="269">
        <f t="shared" si="107"/>
        <v>0</v>
      </c>
      <c r="CY84" s="269">
        <f t="shared" si="107"/>
        <v>0</v>
      </c>
      <c r="CZ84" s="269">
        <f t="shared" si="107"/>
        <v>0</v>
      </c>
      <c r="DA84" s="269">
        <f t="shared" si="107"/>
        <v>0</v>
      </c>
      <c r="DB84" s="269">
        <f t="shared" si="107"/>
        <v>0</v>
      </c>
      <c r="DC84" s="269">
        <f t="shared" si="107"/>
        <v>0</v>
      </c>
      <c r="DD84" s="269">
        <f t="shared" si="107"/>
        <v>0</v>
      </c>
      <c r="DE84" s="269">
        <f t="shared" si="107"/>
        <v>0</v>
      </c>
      <c r="DF84" s="269">
        <f t="shared" si="107"/>
        <v>0</v>
      </c>
      <c r="DG84" s="269">
        <f t="shared" si="107"/>
        <v>0</v>
      </c>
      <c r="DH84" s="269">
        <f t="shared" si="107"/>
        <v>0</v>
      </c>
      <c r="DI84" s="269">
        <f t="shared" si="107"/>
        <v>0</v>
      </c>
      <c r="DJ84" s="269">
        <f t="shared" si="107"/>
        <v>0</v>
      </c>
      <c r="DK84" s="269">
        <f t="shared" si="107"/>
        <v>0</v>
      </c>
      <c r="DL84" s="269">
        <f t="shared" si="107"/>
        <v>0</v>
      </c>
      <c r="DM84" s="269">
        <f t="shared" si="107"/>
        <v>0</v>
      </c>
      <c r="DN84" s="269">
        <f t="shared" si="107"/>
        <v>0</v>
      </c>
      <c r="DO84" s="269">
        <f t="shared" si="107"/>
        <v>0</v>
      </c>
      <c r="DP84" s="269">
        <f t="shared" si="107"/>
        <v>0</v>
      </c>
      <c r="DQ84" s="269">
        <f t="shared" si="107"/>
        <v>0</v>
      </c>
      <c r="DR84" s="269">
        <f t="shared" si="107"/>
        <v>0</v>
      </c>
      <c r="DS84" s="269">
        <f t="shared" si="107"/>
        <v>0</v>
      </c>
      <c r="DT84" s="269">
        <f t="shared" si="107"/>
        <v>0</v>
      </c>
      <c r="DU84" s="269">
        <f t="shared" si="107"/>
        <v>0</v>
      </c>
      <c r="DV84" s="269">
        <f t="shared" si="107"/>
        <v>0</v>
      </c>
      <c r="DW84" s="269">
        <f t="shared" si="107"/>
        <v>0</v>
      </c>
      <c r="DX84" s="269">
        <f t="shared" si="107"/>
        <v>0</v>
      </c>
      <c r="DY84" s="269">
        <f t="shared" si="107"/>
        <v>0</v>
      </c>
      <c r="DZ84" s="437">
        <f t="shared" ref="DZ84:DZ92" si="108">AF84+AT84+BH84+BV84+CJ84+CX84+DL84</f>
        <v>0</v>
      </c>
      <c r="EA84" s="437">
        <f t="shared" ref="EA84:EA92" si="109">AG84+AU84+BI84+BW84+CK84+CY84+DM84</f>
        <v>0</v>
      </c>
      <c r="EB84" s="437">
        <f t="shared" ref="EB84:EB92" si="110">AH84+AV84+BJ84+BX84+CL84+CZ84+DN84</f>
        <v>0</v>
      </c>
      <c r="EC84" s="437">
        <f t="shared" ref="EC84:EC92" si="111">AI84+AW84+BK84+BY84+CM84+DA84+DO84</f>
        <v>0</v>
      </c>
      <c r="ED84" s="437">
        <f t="shared" ref="ED84:ED92" si="112">AJ84+AX84+BL84+BZ84+CN84+DB84+DP84</f>
        <v>0</v>
      </c>
      <c r="EE84" s="437">
        <f t="shared" ref="EE84:EE92" si="113">AK84+AY84+BM84+CA84+CO84+DC84+DQ84</f>
        <v>0</v>
      </c>
      <c r="EF84" s="437">
        <f t="shared" ref="EF84:EF92" si="114">AL84+AZ84+BN84+CB84+CP84+DD84+DR84</f>
        <v>0</v>
      </c>
      <c r="EG84" s="269">
        <f t="shared" ref="EG84:EM84" si="115">SUM(EG85:EG88)</f>
        <v>0</v>
      </c>
      <c r="EH84" s="269">
        <f t="shared" si="115"/>
        <v>0</v>
      </c>
      <c r="EI84" s="269">
        <f t="shared" si="115"/>
        <v>0</v>
      </c>
      <c r="EJ84" s="269">
        <f t="shared" si="115"/>
        <v>0</v>
      </c>
      <c r="EK84" s="269">
        <f t="shared" si="115"/>
        <v>0</v>
      </c>
      <c r="EL84" s="269">
        <f t="shared" si="115"/>
        <v>0</v>
      </c>
      <c r="EM84" s="269">
        <f t="shared" si="115"/>
        <v>0</v>
      </c>
      <c r="EN84" s="557" t="s">
        <v>98</v>
      </c>
    </row>
    <row r="85" spans="1:144" s="536" customFormat="1" ht="25.5" x14ac:dyDescent="0.25">
      <c r="A85" s="363" t="s">
        <v>218</v>
      </c>
      <c r="B85" s="186" t="s">
        <v>220</v>
      </c>
      <c r="C85" s="228" t="s">
        <v>221</v>
      </c>
      <c r="D85" s="294">
        <v>0</v>
      </c>
      <c r="E85" s="294">
        <v>0</v>
      </c>
      <c r="F85" s="294">
        <v>0</v>
      </c>
      <c r="G85" s="294">
        <v>0</v>
      </c>
      <c r="H85" s="294">
        <v>0</v>
      </c>
      <c r="I85" s="294">
        <v>0</v>
      </c>
      <c r="J85" s="294">
        <v>0</v>
      </c>
      <c r="K85" s="294">
        <f t="shared" ref="K85:Q85" si="116">AF85+AT85+BH85+BV85+CJ85+CX85+DL85</f>
        <v>0</v>
      </c>
      <c r="L85" s="294">
        <f t="shared" si="116"/>
        <v>0</v>
      </c>
      <c r="M85" s="294">
        <f t="shared" si="116"/>
        <v>0</v>
      </c>
      <c r="N85" s="294">
        <f t="shared" si="116"/>
        <v>0</v>
      </c>
      <c r="O85" s="294">
        <f t="shared" si="116"/>
        <v>0</v>
      </c>
      <c r="P85" s="294">
        <f t="shared" si="116"/>
        <v>0</v>
      </c>
      <c r="Q85" s="294">
        <f t="shared" si="116"/>
        <v>0</v>
      </c>
      <c r="R85" s="294">
        <v>0</v>
      </c>
      <c r="S85" s="294">
        <v>0</v>
      </c>
      <c r="T85" s="294">
        <v>0</v>
      </c>
      <c r="U85" s="294">
        <v>0</v>
      </c>
      <c r="V85" s="294">
        <v>0</v>
      </c>
      <c r="W85" s="294">
        <v>0</v>
      </c>
      <c r="X85" s="294">
        <v>0</v>
      </c>
      <c r="Y85" s="294">
        <v>0</v>
      </c>
      <c r="Z85" s="294">
        <v>0</v>
      </c>
      <c r="AA85" s="294">
        <v>0</v>
      </c>
      <c r="AB85" s="294">
        <v>0</v>
      </c>
      <c r="AC85" s="294">
        <v>0</v>
      </c>
      <c r="AD85" s="294">
        <v>0</v>
      </c>
      <c r="AE85" s="294">
        <v>0</v>
      </c>
      <c r="AF85" s="294">
        <v>0</v>
      </c>
      <c r="AG85" s="294">
        <v>0</v>
      </c>
      <c r="AH85" s="294">
        <v>0</v>
      </c>
      <c r="AI85" s="294">
        <v>0</v>
      </c>
      <c r="AJ85" s="294">
        <v>0</v>
      </c>
      <c r="AK85" s="294">
        <v>0</v>
      </c>
      <c r="AL85" s="294">
        <v>0</v>
      </c>
      <c r="AM85" s="294">
        <v>0</v>
      </c>
      <c r="AN85" s="294">
        <v>0</v>
      </c>
      <c r="AO85" s="294">
        <v>0</v>
      </c>
      <c r="AP85" s="294">
        <v>0</v>
      </c>
      <c r="AQ85" s="294">
        <v>0</v>
      </c>
      <c r="AR85" s="294">
        <v>0</v>
      </c>
      <c r="AS85" s="294">
        <v>0</v>
      </c>
      <c r="AT85" s="294">
        <v>0</v>
      </c>
      <c r="AU85" s="294">
        <v>0</v>
      </c>
      <c r="AV85" s="294">
        <v>0</v>
      </c>
      <c r="AW85" s="294">
        <v>0</v>
      </c>
      <c r="AX85" s="294">
        <v>0</v>
      </c>
      <c r="AY85" s="294">
        <v>0</v>
      </c>
      <c r="AZ85" s="294">
        <v>0</v>
      </c>
      <c r="BA85" s="294">
        <v>0</v>
      </c>
      <c r="BB85" s="294">
        <v>0</v>
      </c>
      <c r="BC85" s="294">
        <v>0</v>
      </c>
      <c r="BD85" s="294">
        <v>0</v>
      </c>
      <c r="BE85" s="294">
        <v>0</v>
      </c>
      <c r="BF85" s="294">
        <v>0</v>
      </c>
      <c r="BG85" s="294">
        <v>0</v>
      </c>
      <c r="BH85" s="280">
        <v>0</v>
      </c>
      <c r="BI85" s="280">
        <v>0</v>
      </c>
      <c r="BJ85" s="280">
        <v>0</v>
      </c>
      <c r="BK85" s="280">
        <v>0</v>
      </c>
      <c r="BL85" s="280">
        <v>0</v>
      </c>
      <c r="BM85" s="294">
        <v>0</v>
      </c>
      <c r="BN85" s="294">
        <v>0</v>
      </c>
      <c r="BO85" s="294">
        <v>0</v>
      </c>
      <c r="BP85" s="294">
        <v>0</v>
      </c>
      <c r="BQ85" s="294">
        <v>0</v>
      </c>
      <c r="BR85" s="294">
        <v>0</v>
      </c>
      <c r="BS85" s="294">
        <v>0</v>
      </c>
      <c r="BT85" s="294">
        <v>0</v>
      </c>
      <c r="BU85" s="294">
        <v>0</v>
      </c>
      <c r="BV85" s="280">
        <v>0</v>
      </c>
      <c r="BW85" s="280">
        <v>0</v>
      </c>
      <c r="BX85" s="280">
        <v>0</v>
      </c>
      <c r="BY85" s="280">
        <v>0</v>
      </c>
      <c r="BZ85" s="280">
        <v>0</v>
      </c>
      <c r="CA85" s="280">
        <v>0</v>
      </c>
      <c r="CB85" s="294">
        <v>0</v>
      </c>
      <c r="CC85" s="294">
        <v>0</v>
      </c>
      <c r="CD85" s="294">
        <v>0</v>
      </c>
      <c r="CE85" s="294">
        <v>0</v>
      </c>
      <c r="CF85" s="294">
        <v>0</v>
      </c>
      <c r="CG85" s="294">
        <v>0</v>
      </c>
      <c r="CH85" s="294">
        <v>0</v>
      </c>
      <c r="CI85" s="294">
        <v>0</v>
      </c>
      <c r="CJ85" s="280">
        <v>0</v>
      </c>
      <c r="CK85" s="280">
        <v>0</v>
      </c>
      <c r="CL85" s="280">
        <v>0</v>
      </c>
      <c r="CM85" s="280">
        <v>0</v>
      </c>
      <c r="CN85" s="280">
        <v>0</v>
      </c>
      <c r="CO85" s="280">
        <v>0</v>
      </c>
      <c r="CP85" s="294">
        <v>0</v>
      </c>
      <c r="CQ85" s="294">
        <v>0</v>
      </c>
      <c r="CR85" s="294">
        <v>0</v>
      </c>
      <c r="CS85" s="294">
        <v>0</v>
      </c>
      <c r="CT85" s="294">
        <v>0</v>
      </c>
      <c r="CU85" s="294">
        <v>0</v>
      </c>
      <c r="CV85" s="294">
        <v>0</v>
      </c>
      <c r="CW85" s="294">
        <v>0</v>
      </c>
      <c r="CX85" s="280">
        <v>0</v>
      </c>
      <c r="CY85" s="280">
        <v>0</v>
      </c>
      <c r="CZ85" s="280">
        <v>0</v>
      </c>
      <c r="DA85" s="280">
        <v>0</v>
      </c>
      <c r="DB85" s="280">
        <v>0</v>
      </c>
      <c r="DC85" s="280">
        <v>0</v>
      </c>
      <c r="DD85" s="280">
        <v>0</v>
      </c>
      <c r="DE85" s="294">
        <v>0</v>
      </c>
      <c r="DF85" s="294">
        <v>0</v>
      </c>
      <c r="DG85" s="294">
        <v>0</v>
      </c>
      <c r="DH85" s="294">
        <v>0</v>
      </c>
      <c r="DI85" s="294">
        <v>0</v>
      </c>
      <c r="DJ85" s="294">
        <v>0</v>
      </c>
      <c r="DK85" s="294">
        <v>0</v>
      </c>
      <c r="DL85" s="280">
        <v>0</v>
      </c>
      <c r="DM85" s="280">
        <v>0</v>
      </c>
      <c r="DN85" s="280">
        <v>0</v>
      </c>
      <c r="DO85" s="280">
        <v>0</v>
      </c>
      <c r="DP85" s="280">
        <v>0</v>
      </c>
      <c r="DQ85" s="280">
        <v>0</v>
      </c>
      <c r="DR85" s="294">
        <v>0</v>
      </c>
      <c r="DS85" s="294">
        <v>0</v>
      </c>
      <c r="DT85" s="294">
        <v>0</v>
      </c>
      <c r="DU85" s="294">
        <v>0</v>
      </c>
      <c r="DV85" s="294">
        <v>0</v>
      </c>
      <c r="DW85" s="294">
        <v>0</v>
      </c>
      <c r="DX85" s="294">
        <v>0</v>
      </c>
      <c r="DY85" s="294">
        <v>0</v>
      </c>
      <c r="DZ85" s="280">
        <f t="shared" si="108"/>
        <v>0</v>
      </c>
      <c r="EA85" s="280">
        <f t="shared" si="109"/>
        <v>0</v>
      </c>
      <c r="EB85" s="280">
        <f t="shared" si="110"/>
        <v>0</v>
      </c>
      <c r="EC85" s="280">
        <f t="shared" si="111"/>
        <v>0</v>
      </c>
      <c r="ED85" s="280">
        <f t="shared" si="112"/>
        <v>0</v>
      </c>
      <c r="EE85" s="280">
        <f t="shared" si="113"/>
        <v>0</v>
      </c>
      <c r="EF85" s="280">
        <f t="shared" si="114"/>
        <v>0</v>
      </c>
      <c r="EG85" s="294">
        <v>0</v>
      </c>
      <c r="EH85" s="294">
        <v>0</v>
      </c>
      <c r="EI85" s="294">
        <v>0</v>
      </c>
      <c r="EJ85" s="294">
        <v>0</v>
      </c>
      <c r="EK85" s="294">
        <v>0</v>
      </c>
      <c r="EL85" s="294">
        <v>0</v>
      </c>
      <c r="EM85" s="294">
        <v>0</v>
      </c>
      <c r="EN85" s="558" t="s">
        <v>98</v>
      </c>
    </row>
    <row r="86" spans="1:144" s="536" customFormat="1" ht="25.5" hidden="1" x14ac:dyDescent="0.25">
      <c r="A86" s="363" t="s">
        <v>218</v>
      </c>
      <c r="B86" s="186" t="s">
        <v>222</v>
      </c>
      <c r="C86" s="228" t="s">
        <v>223</v>
      </c>
      <c r="D86" s="294"/>
      <c r="E86" s="294"/>
      <c r="F86" s="294"/>
      <c r="G86" s="294"/>
      <c r="H86" s="294"/>
      <c r="I86" s="294"/>
      <c r="J86" s="294"/>
      <c r="K86" s="294"/>
      <c r="L86" s="294"/>
      <c r="M86" s="294"/>
      <c r="N86" s="294"/>
      <c r="O86" s="294"/>
      <c r="P86" s="294"/>
      <c r="Q86" s="294"/>
      <c r="R86" s="294"/>
      <c r="S86" s="294"/>
      <c r="T86" s="294"/>
      <c r="U86" s="294"/>
      <c r="V86" s="294"/>
      <c r="W86" s="294"/>
      <c r="X86" s="294"/>
      <c r="Y86" s="294"/>
      <c r="Z86" s="294"/>
      <c r="AA86" s="294"/>
      <c r="AB86" s="294"/>
      <c r="AC86" s="294"/>
      <c r="AD86" s="294"/>
      <c r="AE86" s="294"/>
      <c r="AF86" s="294"/>
      <c r="AG86" s="294"/>
      <c r="AH86" s="294"/>
      <c r="AI86" s="294"/>
      <c r="AJ86" s="294"/>
      <c r="AK86" s="294"/>
      <c r="AL86" s="294"/>
      <c r="AM86" s="294"/>
      <c r="AN86" s="294"/>
      <c r="AO86" s="294"/>
      <c r="AP86" s="294"/>
      <c r="AQ86" s="294"/>
      <c r="AR86" s="294"/>
      <c r="AS86" s="294"/>
      <c r="AT86" s="294"/>
      <c r="AU86" s="294"/>
      <c r="AV86" s="294"/>
      <c r="AW86" s="294"/>
      <c r="AX86" s="294"/>
      <c r="AY86" s="294"/>
      <c r="AZ86" s="294"/>
      <c r="BA86" s="294"/>
      <c r="BB86" s="294"/>
      <c r="BC86" s="294"/>
      <c r="BD86" s="294"/>
      <c r="BE86" s="294"/>
      <c r="BF86" s="294"/>
      <c r="BG86" s="294"/>
      <c r="BH86" s="280"/>
      <c r="BI86" s="280"/>
      <c r="BJ86" s="280"/>
      <c r="BK86" s="280"/>
      <c r="BL86" s="280"/>
      <c r="BM86" s="294"/>
      <c r="BN86" s="294"/>
      <c r="BO86" s="294"/>
      <c r="BP86" s="294"/>
      <c r="BQ86" s="294"/>
      <c r="BR86" s="294"/>
      <c r="BS86" s="294"/>
      <c r="BT86" s="294"/>
      <c r="BU86" s="294"/>
      <c r="BV86" s="280"/>
      <c r="BW86" s="280"/>
      <c r="BX86" s="280"/>
      <c r="BY86" s="280"/>
      <c r="BZ86" s="280"/>
      <c r="CA86" s="280"/>
      <c r="CB86" s="294"/>
      <c r="CC86" s="294"/>
      <c r="CD86" s="294"/>
      <c r="CE86" s="294"/>
      <c r="CF86" s="294"/>
      <c r="CG86" s="294"/>
      <c r="CH86" s="294"/>
      <c r="CI86" s="294"/>
      <c r="CJ86" s="280"/>
      <c r="CK86" s="280"/>
      <c r="CL86" s="280"/>
      <c r="CM86" s="280"/>
      <c r="CN86" s="280"/>
      <c r="CO86" s="280"/>
      <c r="CP86" s="294"/>
      <c r="CQ86" s="294"/>
      <c r="CR86" s="294"/>
      <c r="CS86" s="294"/>
      <c r="CT86" s="294"/>
      <c r="CU86" s="294"/>
      <c r="CV86" s="294"/>
      <c r="CW86" s="294"/>
      <c r="CX86" s="280"/>
      <c r="CY86" s="280"/>
      <c r="CZ86" s="280"/>
      <c r="DA86" s="280"/>
      <c r="DB86" s="280"/>
      <c r="DC86" s="280"/>
      <c r="DD86" s="280"/>
      <c r="DE86" s="294"/>
      <c r="DF86" s="294"/>
      <c r="DG86" s="294"/>
      <c r="DH86" s="294"/>
      <c r="DI86" s="294"/>
      <c r="DJ86" s="294"/>
      <c r="DK86" s="294"/>
      <c r="DL86" s="280"/>
      <c r="DM86" s="280"/>
      <c r="DN86" s="280"/>
      <c r="DO86" s="280"/>
      <c r="DP86" s="280"/>
      <c r="DQ86" s="280"/>
      <c r="DR86" s="294"/>
      <c r="DS86" s="294"/>
      <c r="DT86" s="294"/>
      <c r="DU86" s="294"/>
      <c r="DV86" s="294"/>
      <c r="DW86" s="294"/>
      <c r="DX86" s="294"/>
      <c r="DY86" s="294"/>
      <c r="DZ86" s="280">
        <f t="shared" si="108"/>
        <v>0</v>
      </c>
      <c r="EA86" s="280">
        <f t="shared" si="109"/>
        <v>0</v>
      </c>
      <c r="EB86" s="280">
        <f t="shared" si="110"/>
        <v>0</v>
      </c>
      <c r="EC86" s="280">
        <f t="shared" si="111"/>
        <v>0</v>
      </c>
      <c r="ED86" s="280">
        <f t="shared" si="112"/>
        <v>0</v>
      </c>
      <c r="EE86" s="280">
        <f t="shared" si="113"/>
        <v>0</v>
      </c>
      <c r="EF86" s="280">
        <f t="shared" si="114"/>
        <v>0</v>
      </c>
      <c r="EG86" s="294">
        <v>0</v>
      </c>
      <c r="EH86" s="294">
        <v>0</v>
      </c>
      <c r="EI86" s="294">
        <v>0</v>
      </c>
      <c r="EJ86" s="294">
        <v>0</v>
      </c>
      <c r="EK86" s="294">
        <v>0</v>
      </c>
      <c r="EL86" s="294">
        <v>0</v>
      </c>
      <c r="EM86" s="294">
        <v>0</v>
      </c>
      <c r="EN86" s="558" t="s">
        <v>98</v>
      </c>
    </row>
    <row r="87" spans="1:144" s="536" customFormat="1" ht="38.25" x14ac:dyDescent="0.25">
      <c r="A87" s="363" t="s">
        <v>218</v>
      </c>
      <c r="B87" s="186" t="s">
        <v>224</v>
      </c>
      <c r="C87" s="228" t="s">
        <v>225</v>
      </c>
      <c r="D87" s="294">
        <v>0</v>
      </c>
      <c r="E87" s="294">
        <v>0</v>
      </c>
      <c r="F87" s="294">
        <v>0</v>
      </c>
      <c r="G87" s="294">
        <v>0</v>
      </c>
      <c r="H87" s="294">
        <v>0</v>
      </c>
      <c r="I87" s="294">
        <v>0</v>
      </c>
      <c r="J87" s="294">
        <v>0</v>
      </c>
      <c r="K87" s="294">
        <f t="shared" ref="K87:Q88" si="117">AF87+AT87+BH87+BV87+CJ87+CX87+DL87</f>
        <v>0</v>
      </c>
      <c r="L87" s="294">
        <f t="shared" si="117"/>
        <v>0</v>
      </c>
      <c r="M87" s="294">
        <f t="shared" si="117"/>
        <v>0</v>
      </c>
      <c r="N87" s="294">
        <f t="shared" si="117"/>
        <v>0</v>
      </c>
      <c r="O87" s="294">
        <f t="shared" si="117"/>
        <v>0</v>
      </c>
      <c r="P87" s="294">
        <f t="shared" si="117"/>
        <v>0</v>
      </c>
      <c r="Q87" s="294">
        <f t="shared" si="117"/>
        <v>0</v>
      </c>
      <c r="R87" s="294">
        <v>0</v>
      </c>
      <c r="S87" s="294">
        <v>0</v>
      </c>
      <c r="T87" s="294">
        <v>0</v>
      </c>
      <c r="U87" s="294">
        <v>0</v>
      </c>
      <c r="V87" s="294">
        <v>0</v>
      </c>
      <c r="W87" s="294">
        <v>0</v>
      </c>
      <c r="X87" s="294">
        <v>0</v>
      </c>
      <c r="Y87" s="294">
        <v>0</v>
      </c>
      <c r="Z87" s="294">
        <v>0</v>
      </c>
      <c r="AA87" s="294">
        <v>0</v>
      </c>
      <c r="AB87" s="294">
        <v>0</v>
      </c>
      <c r="AC87" s="294">
        <v>0</v>
      </c>
      <c r="AD87" s="294">
        <v>0</v>
      </c>
      <c r="AE87" s="294">
        <v>0</v>
      </c>
      <c r="AF87" s="294">
        <v>0</v>
      </c>
      <c r="AG87" s="294">
        <v>0</v>
      </c>
      <c r="AH87" s="294">
        <v>0</v>
      </c>
      <c r="AI87" s="294">
        <v>0</v>
      </c>
      <c r="AJ87" s="294">
        <v>0</v>
      </c>
      <c r="AK87" s="294">
        <v>0</v>
      </c>
      <c r="AL87" s="294">
        <v>0</v>
      </c>
      <c r="AM87" s="294">
        <v>0</v>
      </c>
      <c r="AN87" s="294">
        <v>0</v>
      </c>
      <c r="AO87" s="294">
        <v>0</v>
      </c>
      <c r="AP87" s="294">
        <v>0</v>
      </c>
      <c r="AQ87" s="294">
        <v>0</v>
      </c>
      <c r="AR87" s="294">
        <v>0</v>
      </c>
      <c r="AS87" s="294">
        <v>0</v>
      </c>
      <c r="AT87" s="294">
        <v>0</v>
      </c>
      <c r="AU87" s="294">
        <v>0</v>
      </c>
      <c r="AV87" s="294">
        <v>0</v>
      </c>
      <c r="AW87" s="294">
        <v>0</v>
      </c>
      <c r="AX87" s="294">
        <v>0</v>
      </c>
      <c r="AY87" s="294">
        <v>0</v>
      </c>
      <c r="AZ87" s="294">
        <v>0</v>
      </c>
      <c r="BA87" s="294">
        <v>0</v>
      </c>
      <c r="BB87" s="294">
        <v>0</v>
      </c>
      <c r="BC87" s="294">
        <v>0</v>
      </c>
      <c r="BD87" s="294">
        <v>0</v>
      </c>
      <c r="BE87" s="294">
        <v>0</v>
      </c>
      <c r="BF87" s="294">
        <v>0</v>
      </c>
      <c r="BG87" s="294">
        <v>0</v>
      </c>
      <c r="BH87" s="280">
        <v>0</v>
      </c>
      <c r="BI87" s="280">
        <v>0</v>
      </c>
      <c r="BJ87" s="280">
        <v>0</v>
      </c>
      <c r="BK87" s="280">
        <v>0</v>
      </c>
      <c r="BL87" s="280">
        <v>0</v>
      </c>
      <c r="BM87" s="294">
        <v>0</v>
      </c>
      <c r="BN87" s="294">
        <v>0</v>
      </c>
      <c r="BO87" s="294">
        <v>0</v>
      </c>
      <c r="BP87" s="294">
        <v>0</v>
      </c>
      <c r="BQ87" s="294">
        <v>0</v>
      </c>
      <c r="BR87" s="294">
        <v>0</v>
      </c>
      <c r="BS87" s="294">
        <v>0</v>
      </c>
      <c r="BT87" s="294">
        <v>0</v>
      </c>
      <c r="BU87" s="294">
        <v>0</v>
      </c>
      <c r="BV87" s="280">
        <v>0</v>
      </c>
      <c r="BW87" s="280">
        <v>0</v>
      </c>
      <c r="BX87" s="280">
        <v>0</v>
      </c>
      <c r="BY87" s="280">
        <v>0</v>
      </c>
      <c r="BZ87" s="280">
        <v>0</v>
      </c>
      <c r="CA87" s="280">
        <v>0</v>
      </c>
      <c r="CB87" s="294">
        <v>0</v>
      </c>
      <c r="CC87" s="294">
        <v>0</v>
      </c>
      <c r="CD87" s="294">
        <v>0</v>
      </c>
      <c r="CE87" s="294">
        <v>0</v>
      </c>
      <c r="CF87" s="294">
        <v>0</v>
      </c>
      <c r="CG87" s="294">
        <v>0</v>
      </c>
      <c r="CH87" s="294">
        <v>0</v>
      </c>
      <c r="CI87" s="294">
        <v>0</v>
      </c>
      <c r="CJ87" s="280">
        <v>0</v>
      </c>
      <c r="CK87" s="280">
        <v>0</v>
      </c>
      <c r="CL87" s="280">
        <v>0</v>
      </c>
      <c r="CM87" s="280">
        <v>0</v>
      </c>
      <c r="CN87" s="280">
        <v>0</v>
      </c>
      <c r="CO87" s="280">
        <v>0</v>
      </c>
      <c r="CP87" s="294">
        <v>0</v>
      </c>
      <c r="CQ87" s="294">
        <v>0</v>
      </c>
      <c r="CR87" s="294">
        <v>0</v>
      </c>
      <c r="CS87" s="294">
        <v>0</v>
      </c>
      <c r="CT87" s="294">
        <v>0</v>
      </c>
      <c r="CU87" s="294">
        <v>0</v>
      </c>
      <c r="CV87" s="294">
        <v>0</v>
      </c>
      <c r="CW87" s="294">
        <v>0</v>
      </c>
      <c r="CX87" s="280">
        <v>0</v>
      </c>
      <c r="CY87" s="280">
        <v>0</v>
      </c>
      <c r="CZ87" s="280">
        <v>0</v>
      </c>
      <c r="DA87" s="280">
        <v>0</v>
      </c>
      <c r="DB87" s="280">
        <v>0</v>
      </c>
      <c r="DC87" s="280">
        <v>0</v>
      </c>
      <c r="DD87" s="280">
        <v>0</v>
      </c>
      <c r="DE87" s="294">
        <v>0</v>
      </c>
      <c r="DF87" s="294">
        <v>0</v>
      </c>
      <c r="DG87" s="294">
        <v>0</v>
      </c>
      <c r="DH87" s="294">
        <v>0</v>
      </c>
      <c r="DI87" s="294">
        <v>0</v>
      </c>
      <c r="DJ87" s="294">
        <v>0</v>
      </c>
      <c r="DK87" s="294">
        <v>0</v>
      </c>
      <c r="DL87" s="280">
        <v>0</v>
      </c>
      <c r="DM87" s="280">
        <v>0</v>
      </c>
      <c r="DN87" s="280">
        <v>0</v>
      </c>
      <c r="DO87" s="280">
        <v>0</v>
      </c>
      <c r="DP87" s="280">
        <v>0</v>
      </c>
      <c r="DQ87" s="280">
        <v>0</v>
      </c>
      <c r="DR87" s="294">
        <v>0</v>
      </c>
      <c r="DS87" s="294">
        <v>0</v>
      </c>
      <c r="DT87" s="294">
        <v>0</v>
      </c>
      <c r="DU87" s="294">
        <v>0</v>
      </c>
      <c r="DV87" s="294">
        <v>0</v>
      </c>
      <c r="DW87" s="294">
        <v>0</v>
      </c>
      <c r="DX87" s="294">
        <v>0</v>
      </c>
      <c r="DY87" s="294">
        <v>0</v>
      </c>
      <c r="DZ87" s="280">
        <f t="shared" si="108"/>
        <v>0</v>
      </c>
      <c r="EA87" s="280">
        <f t="shared" si="109"/>
        <v>0</v>
      </c>
      <c r="EB87" s="280">
        <f t="shared" si="110"/>
        <v>0</v>
      </c>
      <c r="EC87" s="280">
        <f t="shared" si="111"/>
        <v>0</v>
      </c>
      <c r="ED87" s="280">
        <f t="shared" si="112"/>
        <v>0</v>
      </c>
      <c r="EE87" s="280">
        <f t="shared" si="113"/>
        <v>0</v>
      </c>
      <c r="EF87" s="280">
        <f t="shared" si="114"/>
        <v>0</v>
      </c>
      <c r="EG87" s="294">
        <v>0</v>
      </c>
      <c r="EH87" s="294">
        <v>0</v>
      </c>
      <c r="EI87" s="294">
        <v>0</v>
      </c>
      <c r="EJ87" s="294">
        <v>0</v>
      </c>
      <c r="EK87" s="294">
        <v>0</v>
      </c>
      <c r="EL87" s="294">
        <v>0</v>
      </c>
      <c r="EM87" s="294">
        <v>0</v>
      </c>
      <c r="EN87" s="558" t="s">
        <v>98</v>
      </c>
    </row>
    <row r="88" spans="1:144" s="536" customFormat="1" ht="25.5" x14ac:dyDescent="0.25">
      <c r="A88" s="363" t="s">
        <v>218</v>
      </c>
      <c r="B88" s="216" t="s">
        <v>226</v>
      </c>
      <c r="C88" s="228" t="s">
        <v>227</v>
      </c>
      <c r="D88" s="294">
        <v>0</v>
      </c>
      <c r="E88" s="294">
        <v>0</v>
      </c>
      <c r="F88" s="294">
        <v>0</v>
      </c>
      <c r="G88" s="294">
        <v>0</v>
      </c>
      <c r="H88" s="294">
        <v>0</v>
      </c>
      <c r="I88" s="294">
        <v>0</v>
      </c>
      <c r="J88" s="294">
        <v>0</v>
      </c>
      <c r="K88" s="294">
        <f t="shared" si="117"/>
        <v>0</v>
      </c>
      <c r="L88" s="294">
        <f t="shared" si="117"/>
        <v>0</v>
      </c>
      <c r="M88" s="294">
        <f t="shared" si="117"/>
        <v>0</v>
      </c>
      <c r="N88" s="294">
        <f t="shared" si="117"/>
        <v>0</v>
      </c>
      <c r="O88" s="294">
        <f t="shared" si="117"/>
        <v>0</v>
      </c>
      <c r="P88" s="294">
        <f t="shared" si="117"/>
        <v>0</v>
      </c>
      <c r="Q88" s="294">
        <f t="shared" si="117"/>
        <v>0</v>
      </c>
      <c r="R88" s="294">
        <v>0</v>
      </c>
      <c r="S88" s="294">
        <v>0</v>
      </c>
      <c r="T88" s="294">
        <v>0</v>
      </c>
      <c r="U88" s="294">
        <v>0</v>
      </c>
      <c r="V88" s="294">
        <v>0</v>
      </c>
      <c r="W88" s="294">
        <v>0</v>
      </c>
      <c r="X88" s="294">
        <v>0</v>
      </c>
      <c r="Y88" s="294">
        <v>0</v>
      </c>
      <c r="Z88" s="294">
        <v>0</v>
      </c>
      <c r="AA88" s="294">
        <v>0</v>
      </c>
      <c r="AB88" s="294">
        <v>0</v>
      </c>
      <c r="AC88" s="294">
        <v>0</v>
      </c>
      <c r="AD88" s="294">
        <v>0</v>
      </c>
      <c r="AE88" s="294">
        <v>0</v>
      </c>
      <c r="AF88" s="294">
        <v>0</v>
      </c>
      <c r="AG88" s="294">
        <v>0</v>
      </c>
      <c r="AH88" s="294">
        <v>0</v>
      </c>
      <c r="AI88" s="294">
        <v>0</v>
      </c>
      <c r="AJ88" s="294">
        <v>0</v>
      </c>
      <c r="AK88" s="294">
        <v>0</v>
      </c>
      <c r="AL88" s="294">
        <v>0</v>
      </c>
      <c r="AM88" s="294">
        <v>0</v>
      </c>
      <c r="AN88" s="294">
        <v>0</v>
      </c>
      <c r="AO88" s="294">
        <v>0</v>
      </c>
      <c r="AP88" s="294">
        <v>0</v>
      </c>
      <c r="AQ88" s="294">
        <v>0</v>
      </c>
      <c r="AR88" s="294">
        <v>0</v>
      </c>
      <c r="AS88" s="294">
        <v>0</v>
      </c>
      <c r="AT88" s="294">
        <v>0</v>
      </c>
      <c r="AU88" s="294">
        <v>0</v>
      </c>
      <c r="AV88" s="294">
        <v>0</v>
      </c>
      <c r="AW88" s="294">
        <v>0</v>
      </c>
      <c r="AX88" s="294">
        <v>0</v>
      </c>
      <c r="AY88" s="294">
        <v>0</v>
      </c>
      <c r="AZ88" s="294">
        <v>0</v>
      </c>
      <c r="BA88" s="294">
        <v>0</v>
      </c>
      <c r="BB88" s="294">
        <v>0</v>
      </c>
      <c r="BC88" s="294">
        <v>0</v>
      </c>
      <c r="BD88" s="294">
        <v>0</v>
      </c>
      <c r="BE88" s="294">
        <v>0</v>
      </c>
      <c r="BF88" s="294">
        <v>0</v>
      </c>
      <c r="BG88" s="294">
        <v>0</v>
      </c>
      <c r="BH88" s="280">
        <v>0</v>
      </c>
      <c r="BI88" s="280">
        <v>0</v>
      </c>
      <c r="BJ88" s="280">
        <v>0</v>
      </c>
      <c r="BK88" s="280">
        <v>0</v>
      </c>
      <c r="BL88" s="280">
        <v>0</v>
      </c>
      <c r="BM88" s="294">
        <v>0</v>
      </c>
      <c r="BN88" s="294">
        <v>0</v>
      </c>
      <c r="BO88" s="294">
        <v>0</v>
      </c>
      <c r="BP88" s="294">
        <v>0</v>
      </c>
      <c r="BQ88" s="294">
        <v>0</v>
      </c>
      <c r="BR88" s="294">
        <v>0</v>
      </c>
      <c r="BS88" s="294">
        <v>0</v>
      </c>
      <c r="BT88" s="294">
        <v>0</v>
      </c>
      <c r="BU88" s="294">
        <v>0</v>
      </c>
      <c r="BV88" s="280">
        <v>0</v>
      </c>
      <c r="BW88" s="280">
        <v>0</v>
      </c>
      <c r="BX88" s="280">
        <v>0</v>
      </c>
      <c r="BY88" s="280">
        <v>0</v>
      </c>
      <c r="BZ88" s="280">
        <v>0</v>
      </c>
      <c r="CA88" s="280">
        <v>0</v>
      </c>
      <c r="CB88" s="294">
        <v>0</v>
      </c>
      <c r="CC88" s="294">
        <v>0</v>
      </c>
      <c r="CD88" s="294">
        <v>0</v>
      </c>
      <c r="CE88" s="294">
        <v>0</v>
      </c>
      <c r="CF88" s="294">
        <v>0</v>
      </c>
      <c r="CG88" s="294">
        <v>0</v>
      </c>
      <c r="CH88" s="294">
        <v>0</v>
      </c>
      <c r="CI88" s="294">
        <v>0</v>
      </c>
      <c r="CJ88" s="280">
        <v>0</v>
      </c>
      <c r="CK88" s="280">
        <v>0</v>
      </c>
      <c r="CL88" s="280">
        <v>0</v>
      </c>
      <c r="CM88" s="280">
        <v>0</v>
      </c>
      <c r="CN88" s="280">
        <v>0</v>
      </c>
      <c r="CO88" s="280">
        <v>0</v>
      </c>
      <c r="CP88" s="294">
        <v>0</v>
      </c>
      <c r="CQ88" s="294">
        <v>0</v>
      </c>
      <c r="CR88" s="294">
        <v>0</v>
      </c>
      <c r="CS88" s="294">
        <v>0</v>
      </c>
      <c r="CT88" s="294">
        <v>0</v>
      </c>
      <c r="CU88" s="294">
        <v>0</v>
      </c>
      <c r="CV88" s="294">
        <v>0</v>
      </c>
      <c r="CW88" s="294">
        <v>0</v>
      </c>
      <c r="CX88" s="280">
        <v>0</v>
      </c>
      <c r="CY88" s="280">
        <v>0</v>
      </c>
      <c r="CZ88" s="280">
        <v>0</v>
      </c>
      <c r="DA88" s="280">
        <v>0</v>
      </c>
      <c r="DB88" s="280">
        <v>0</v>
      </c>
      <c r="DC88" s="280">
        <v>0</v>
      </c>
      <c r="DD88" s="280">
        <v>0</v>
      </c>
      <c r="DE88" s="294">
        <v>0</v>
      </c>
      <c r="DF88" s="294">
        <v>0</v>
      </c>
      <c r="DG88" s="294">
        <v>0</v>
      </c>
      <c r="DH88" s="294">
        <v>0</v>
      </c>
      <c r="DI88" s="294">
        <v>0</v>
      </c>
      <c r="DJ88" s="294">
        <v>0</v>
      </c>
      <c r="DK88" s="294">
        <v>0</v>
      </c>
      <c r="DL88" s="280">
        <v>0</v>
      </c>
      <c r="DM88" s="280">
        <v>0</v>
      </c>
      <c r="DN88" s="280">
        <v>0</v>
      </c>
      <c r="DO88" s="280">
        <v>0</v>
      </c>
      <c r="DP88" s="280">
        <v>0</v>
      </c>
      <c r="DQ88" s="280">
        <v>0</v>
      </c>
      <c r="DR88" s="294">
        <v>0</v>
      </c>
      <c r="DS88" s="294">
        <v>0</v>
      </c>
      <c r="DT88" s="294">
        <v>0</v>
      </c>
      <c r="DU88" s="294">
        <v>0</v>
      </c>
      <c r="DV88" s="294">
        <v>0</v>
      </c>
      <c r="DW88" s="294">
        <v>0</v>
      </c>
      <c r="DX88" s="294">
        <v>0</v>
      </c>
      <c r="DY88" s="294">
        <v>0</v>
      </c>
      <c r="DZ88" s="280">
        <f t="shared" si="108"/>
        <v>0</v>
      </c>
      <c r="EA88" s="280">
        <f t="shared" si="109"/>
        <v>0</v>
      </c>
      <c r="EB88" s="280">
        <f t="shared" si="110"/>
        <v>0</v>
      </c>
      <c r="EC88" s="280">
        <f t="shared" si="111"/>
        <v>0</v>
      </c>
      <c r="ED88" s="280">
        <f t="shared" si="112"/>
        <v>0</v>
      </c>
      <c r="EE88" s="280">
        <f t="shared" si="113"/>
        <v>0</v>
      </c>
      <c r="EF88" s="280">
        <f t="shared" si="114"/>
        <v>0</v>
      </c>
      <c r="EG88" s="294">
        <v>0</v>
      </c>
      <c r="EH88" s="294">
        <v>0</v>
      </c>
      <c r="EI88" s="294">
        <v>0</v>
      </c>
      <c r="EJ88" s="294">
        <v>0</v>
      </c>
      <c r="EK88" s="294">
        <v>0</v>
      </c>
      <c r="EL88" s="294">
        <v>0</v>
      </c>
      <c r="EM88" s="294">
        <v>0</v>
      </c>
      <c r="EN88" s="558" t="s">
        <v>98</v>
      </c>
    </row>
    <row r="89" spans="1:144" ht="51" x14ac:dyDescent="0.25">
      <c r="A89" s="436" t="s">
        <v>228</v>
      </c>
      <c r="B89" s="155" t="s">
        <v>229</v>
      </c>
      <c r="C89" s="115" t="s">
        <v>98</v>
      </c>
      <c r="D89" s="442">
        <v>0</v>
      </c>
      <c r="E89" s="442">
        <v>0</v>
      </c>
      <c r="F89" s="442">
        <v>0</v>
      </c>
      <c r="G89" s="442">
        <v>0</v>
      </c>
      <c r="H89" s="442">
        <v>0</v>
      </c>
      <c r="I89" s="442">
        <v>0</v>
      </c>
      <c r="J89" s="442">
        <v>0</v>
      </c>
      <c r="K89" s="442">
        <v>0</v>
      </c>
      <c r="L89" s="442">
        <v>0</v>
      </c>
      <c r="M89" s="442">
        <v>0</v>
      </c>
      <c r="N89" s="442">
        <v>0</v>
      </c>
      <c r="O89" s="442">
        <v>0</v>
      </c>
      <c r="P89" s="442">
        <v>0</v>
      </c>
      <c r="Q89" s="442">
        <v>0</v>
      </c>
      <c r="R89" s="442">
        <v>0</v>
      </c>
      <c r="S89" s="442">
        <v>0</v>
      </c>
      <c r="T89" s="442">
        <v>0</v>
      </c>
      <c r="U89" s="442">
        <v>0</v>
      </c>
      <c r="V89" s="442">
        <v>0</v>
      </c>
      <c r="W89" s="442">
        <v>0</v>
      </c>
      <c r="X89" s="442">
        <v>0</v>
      </c>
      <c r="Y89" s="442">
        <v>0</v>
      </c>
      <c r="Z89" s="442">
        <v>0</v>
      </c>
      <c r="AA89" s="442">
        <v>0</v>
      </c>
      <c r="AB89" s="442">
        <v>0</v>
      </c>
      <c r="AC89" s="442">
        <v>0</v>
      </c>
      <c r="AD89" s="442">
        <v>0</v>
      </c>
      <c r="AE89" s="442">
        <v>0</v>
      </c>
      <c r="AF89" s="442">
        <v>0</v>
      </c>
      <c r="AG89" s="442">
        <v>0</v>
      </c>
      <c r="AH89" s="442">
        <v>0</v>
      </c>
      <c r="AI89" s="442">
        <v>0</v>
      </c>
      <c r="AJ89" s="442">
        <v>0</v>
      </c>
      <c r="AK89" s="442">
        <v>0</v>
      </c>
      <c r="AL89" s="442">
        <v>0</v>
      </c>
      <c r="AM89" s="442">
        <v>0</v>
      </c>
      <c r="AN89" s="442">
        <v>0</v>
      </c>
      <c r="AO89" s="442">
        <v>0</v>
      </c>
      <c r="AP89" s="442">
        <v>0</v>
      </c>
      <c r="AQ89" s="442">
        <v>0</v>
      </c>
      <c r="AR89" s="442">
        <v>0</v>
      </c>
      <c r="AS89" s="442">
        <v>0</v>
      </c>
      <c r="AT89" s="442">
        <v>0</v>
      </c>
      <c r="AU89" s="442">
        <v>0</v>
      </c>
      <c r="AV89" s="442">
        <v>0</v>
      </c>
      <c r="AW89" s="442">
        <v>0</v>
      </c>
      <c r="AX89" s="442">
        <v>0</v>
      </c>
      <c r="AY89" s="442">
        <v>0</v>
      </c>
      <c r="AZ89" s="442">
        <v>0</v>
      </c>
      <c r="BA89" s="442">
        <v>0</v>
      </c>
      <c r="BB89" s="442">
        <v>0</v>
      </c>
      <c r="BC89" s="442">
        <v>0</v>
      </c>
      <c r="BD89" s="442">
        <v>0</v>
      </c>
      <c r="BE89" s="442">
        <v>0</v>
      </c>
      <c r="BF89" s="442">
        <v>0</v>
      </c>
      <c r="BG89" s="442">
        <v>0</v>
      </c>
      <c r="BH89" s="442">
        <v>0</v>
      </c>
      <c r="BI89" s="442">
        <v>0</v>
      </c>
      <c r="BJ89" s="442">
        <v>0</v>
      </c>
      <c r="BK89" s="442">
        <v>0</v>
      </c>
      <c r="BL89" s="442">
        <v>0</v>
      </c>
      <c r="BM89" s="442">
        <v>0</v>
      </c>
      <c r="BN89" s="442">
        <v>0</v>
      </c>
      <c r="BO89" s="442">
        <v>0</v>
      </c>
      <c r="BP89" s="442">
        <v>0</v>
      </c>
      <c r="BQ89" s="442">
        <v>0</v>
      </c>
      <c r="BR89" s="442">
        <v>0</v>
      </c>
      <c r="BS89" s="442">
        <v>0</v>
      </c>
      <c r="BT89" s="442">
        <v>0</v>
      </c>
      <c r="BU89" s="442">
        <v>0</v>
      </c>
      <c r="BV89" s="442">
        <v>0</v>
      </c>
      <c r="BW89" s="442">
        <v>0</v>
      </c>
      <c r="BX89" s="442">
        <v>0</v>
      </c>
      <c r="BY89" s="442">
        <v>0</v>
      </c>
      <c r="BZ89" s="442">
        <v>0</v>
      </c>
      <c r="CA89" s="442">
        <v>0</v>
      </c>
      <c r="CB89" s="442">
        <v>0</v>
      </c>
      <c r="CC89" s="442">
        <v>0</v>
      </c>
      <c r="CD89" s="442">
        <v>0</v>
      </c>
      <c r="CE89" s="442">
        <v>0</v>
      </c>
      <c r="CF89" s="442">
        <v>0</v>
      </c>
      <c r="CG89" s="442">
        <v>0</v>
      </c>
      <c r="CH89" s="442">
        <v>0</v>
      </c>
      <c r="CI89" s="442">
        <v>0</v>
      </c>
      <c r="CJ89" s="442">
        <v>0</v>
      </c>
      <c r="CK89" s="442">
        <v>0</v>
      </c>
      <c r="CL89" s="442">
        <v>0</v>
      </c>
      <c r="CM89" s="442">
        <v>0</v>
      </c>
      <c r="CN89" s="442">
        <v>0</v>
      </c>
      <c r="CO89" s="442">
        <v>0</v>
      </c>
      <c r="CP89" s="442">
        <v>0</v>
      </c>
      <c r="CQ89" s="442">
        <v>0</v>
      </c>
      <c r="CR89" s="442">
        <v>0</v>
      </c>
      <c r="CS89" s="442">
        <v>0</v>
      </c>
      <c r="CT89" s="442">
        <v>0</v>
      </c>
      <c r="CU89" s="442">
        <v>0</v>
      </c>
      <c r="CV89" s="442">
        <v>0</v>
      </c>
      <c r="CW89" s="442">
        <v>0</v>
      </c>
      <c r="CX89" s="442">
        <v>0</v>
      </c>
      <c r="CY89" s="442">
        <v>0</v>
      </c>
      <c r="CZ89" s="442">
        <v>0</v>
      </c>
      <c r="DA89" s="442">
        <v>0</v>
      </c>
      <c r="DB89" s="442">
        <v>0</v>
      </c>
      <c r="DC89" s="442">
        <v>0</v>
      </c>
      <c r="DD89" s="442">
        <v>0</v>
      </c>
      <c r="DE89" s="442">
        <v>0</v>
      </c>
      <c r="DF89" s="442">
        <v>0</v>
      </c>
      <c r="DG89" s="442">
        <v>0</v>
      </c>
      <c r="DH89" s="442">
        <v>0</v>
      </c>
      <c r="DI89" s="442">
        <v>0</v>
      </c>
      <c r="DJ89" s="442">
        <v>0</v>
      </c>
      <c r="DK89" s="442">
        <v>0</v>
      </c>
      <c r="DL89" s="442">
        <v>0</v>
      </c>
      <c r="DM89" s="442">
        <v>0</v>
      </c>
      <c r="DN89" s="442">
        <v>0</v>
      </c>
      <c r="DO89" s="442">
        <v>0</v>
      </c>
      <c r="DP89" s="442">
        <v>0</v>
      </c>
      <c r="DQ89" s="442">
        <v>0</v>
      </c>
      <c r="DR89" s="442">
        <v>0</v>
      </c>
      <c r="DS89" s="442">
        <v>0</v>
      </c>
      <c r="DT89" s="442">
        <v>0</v>
      </c>
      <c r="DU89" s="442">
        <v>0</v>
      </c>
      <c r="DV89" s="442">
        <v>0</v>
      </c>
      <c r="DW89" s="442">
        <v>0</v>
      </c>
      <c r="DX89" s="442">
        <v>0</v>
      </c>
      <c r="DY89" s="442">
        <v>0</v>
      </c>
      <c r="DZ89" s="437">
        <f t="shared" si="108"/>
        <v>0</v>
      </c>
      <c r="EA89" s="437">
        <f t="shared" si="109"/>
        <v>0</v>
      </c>
      <c r="EB89" s="437">
        <f t="shared" si="110"/>
        <v>0</v>
      </c>
      <c r="EC89" s="437">
        <f t="shared" si="111"/>
        <v>0</v>
      </c>
      <c r="ED89" s="437">
        <f t="shared" si="112"/>
        <v>0</v>
      </c>
      <c r="EE89" s="437">
        <f t="shared" si="113"/>
        <v>0</v>
      </c>
      <c r="EF89" s="437">
        <f t="shared" si="114"/>
        <v>0</v>
      </c>
      <c r="EG89" s="442">
        <v>0</v>
      </c>
      <c r="EH89" s="442">
        <v>0</v>
      </c>
      <c r="EI89" s="442">
        <v>0</v>
      </c>
      <c r="EJ89" s="442">
        <v>0</v>
      </c>
      <c r="EK89" s="442">
        <v>0</v>
      </c>
      <c r="EL89" s="442">
        <v>0</v>
      </c>
      <c r="EM89" s="442">
        <v>0</v>
      </c>
      <c r="EN89" s="557" t="s">
        <v>98</v>
      </c>
    </row>
    <row r="90" spans="1:144" ht="114.75" x14ac:dyDescent="0.25">
      <c r="A90" s="283" t="s">
        <v>230</v>
      </c>
      <c r="B90" s="162" t="s">
        <v>231</v>
      </c>
      <c r="C90" s="163" t="s">
        <v>98</v>
      </c>
      <c r="D90" s="375">
        <f t="shared" ref="D90:AI90" si="118">SUM(D91:D92)</f>
        <v>0</v>
      </c>
      <c r="E90" s="375">
        <f t="shared" si="118"/>
        <v>0</v>
      </c>
      <c r="F90" s="375">
        <f t="shared" si="118"/>
        <v>0</v>
      </c>
      <c r="G90" s="375">
        <f t="shared" si="118"/>
        <v>0</v>
      </c>
      <c r="H90" s="375">
        <f t="shared" si="118"/>
        <v>0</v>
      </c>
      <c r="I90" s="375">
        <f t="shared" si="118"/>
        <v>0</v>
      </c>
      <c r="J90" s="375">
        <f t="shared" si="118"/>
        <v>0</v>
      </c>
      <c r="K90" s="375">
        <f t="shared" si="118"/>
        <v>0</v>
      </c>
      <c r="L90" s="375">
        <f t="shared" si="118"/>
        <v>0</v>
      </c>
      <c r="M90" s="375">
        <f t="shared" si="118"/>
        <v>0</v>
      </c>
      <c r="N90" s="375">
        <f t="shared" si="118"/>
        <v>0</v>
      </c>
      <c r="O90" s="375">
        <f t="shared" si="118"/>
        <v>0</v>
      </c>
      <c r="P90" s="375">
        <f t="shared" si="118"/>
        <v>0</v>
      </c>
      <c r="Q90" s="375">
        <f t="shared" si="118"/>
        <v>0</v>
      </c>
      <c r="R90" s="375">
        <f t="shared" si="118"/>
        <v>0</v>
      </c>
      <c r="S90" s="375">
        <f t="shared" si="118"/>
        <v>0</v>
      </c>
      <c r="T90" s="375">
        <f t="shared" si="118"/>
        <v>0</v>
      </c>
      <c r="U90" s="375">
        <f t="shared" si="118"/>
        <v>0</v>
      </c>
      <c r="V90" s="375">
        <f t="shared" si="118"/>
        <v>0</v>
      </c>
      <c r="W90" s="375">
        <f t="shared" si="118"/>
        <v>0</v>
      </c>
      <c r="X90" s="375">
        <f t="shared" si="118"/>
        <v>0</v>
      </c>
      <c r="Y90" s="375">
        <f t="shared" si="118"/>
        <v>0</v>
      </c>
      <c r="Z90" s="375">
        <f t="shared" si="118"/>
        <v>0</v>
      </c>
      <c r="AA90" s="375">
        <f t="shared" si="118"/>
        <v>0</v>
      </c>
      <c r="AB90" s="375">
        <f t="shared" si="118"/>
        <v>0</v>
      </c>
      <c r="AC90" s="375">
        <f t="shared" si="118"/>
        <v>0</v>
      </c>
      <c r="AD90" s="375">
        <f t="shared" si="118"/>
        <v>0</v>
      </c>
      <c r="AE90" s="375">
        <f t="shared" si="118"/>
        <v>0</v>
      </c>
      <c r="AF90" s="375">
        <f t="shared" si="118"/>
        <v>0</v>
      </c>
      <c r="AG90" s="375">
        <f t="shared" si="118"/>
        <v>0</v>
      </c>
      <c r="AH90" s="375">
        <f t="shared" si="118"/>
        <v>0</v>
      </c>
      <c r="AI90" s="375">
        <f t="shared" si="118"/>
        <v>0</v>
      </c>
      <c r="AJ90" s="375">
        <f t="shared" ref="AJ90:BO90" si="119">SUM(AJ91:AJ92)</f>
        <v>0</v>
      </c>
      <c r="AK90" s="375">
        <f t="shared" si="119"/>
        <v>0</v>
      </c>
      <c r="AL90" s="375">
        <f t="shared" si="119"/>
        <v>0</v>
      </c>
      <c r="AM90" s="375">
        <f t="shared" si="119"/>
        <v>0</v>
      </c>
      <c r="AN90" s="375">
        <f t="shared" si="119"/>
        <v>0</v>
      </c>
      <c r="AO90" s="375">
        <f t="shared" si="119"/>
        <v>0</v>
      </c>
      <c r="AP90" s="375">
        <f t="shared" si="119"/>
        <v>0</v>
      </c>
      <c r="AQ90" s="375">
        <f t="shared" si="119"/>
        <v>0</v>
      </c>
      <c r="AR90" s="375">
        <f t="shared" si="119"/>
        <v>0</v>
      </c>
      <c r="AS90" s="375">
        <f t="shared" si="119"/>
        <v>0</v>
      </c>
      <c r="AT90" s="375">
        <f t="shared" si="119"/>
        <v>0</v>
      </c>
      <c r="AU90" s="375">
        <f t="shared" si="119"/>
        <v>0</v>
      </c>
      <c r="AV90" s="375">
        <f t="shared" si="119"/>
        <v>0</v>
      </c>
      <c r="AW90" s="375">
        <f t="shared" si="119"/>
        <v>0</v>
      </c>
      <c r="AX90" s="375">
        <f t="shared" si="119"/>
        <v>0</v>
      </c>
      <c r="AY90" s="375">
        <f t="shared" si="119"/>
        <v>0</v>
      </c>
      <c r="AZ90" s="375">
        <f t="shared" si="119"/>
        <v>0</v>
      </c>
      <c r="BA90" s="375">
        <f t="shared" si="119"/>
        <v>0</v>
      </c>
      <c r="BB90" s="375">
        <f t="shared" si="119"/>
        <v>0</v>
      </c>
      <c r="BC90" s="375">
        <f t="shared" si="119"/>
        <v>0</v>
      </c>
      <c r="BD90" s="375">
        <f t="shared" si="119"/>
        <v>0</v>
      </c>
      <c r="BE90" s="375">
        <f t="shared" si="119"/>
        <v>0</v>
      </c>
      <c r="BF90" s="375">
        <f t="shared" si="119"/>
        <v>0</v>
      </c>
      <c r="BG90" s="375">
        <f t="shared" si="119"/>
        <v>0</v>
      </c>
      <c r="BH90" s="375">
        <f t="shared" si="119"/>
        <v>0</v>
      </c>
      <c r="BI90" s="375">
        <f t="shared" si="119"/>
        <v>0</v>
      </c>
      <c r="BJ90" s="375">
        <f t="shared" si="119"/>
        <v>0</v>
      </c>
      <c r="BK90" s="375">
        <f t="shared" si="119"/>
        <v>0</v>
      </c>
      <c r="BL90" s="375">
        <f t="shared" si="119"/>
        <v>0</v>
      </c>
      <c r="BM90" s="375">
        <f t="shared" si="119"/>
        <v>0</v>
      </c>
      <c r="BN90" s="375">
        <f t="shared" si="119"/>
        <v>0</v>
      </c>
      <c r="BO90" s="375">
        <f t="shared" si="119"/>
        <v>0</v>
      </c>
      <c r="BP90" s="375">
        <f t="shared" ref="BP90:CU90" si="120">SUM(BP91:BP92)</f>
        <v>0</v>
      </c>
      <c r="BQ90" s="375">
        <f t="shared" si="120"/>
        <v>0</v>
      </c>
      <c r="BR90" s="375">
        <f t="shared" si="120"/>
        <v>0</v>
      </c>
      <c r="BS90" s="375">
        <f t="shared" si="120"/>
        <v>0</v>
      </c>
      <c r="BT90" s="375">
        <f t="shared" si="120"/>
        <v>0</v>
      </c>
      <c r="BU90" s="375">
        <f t="shared" si="120"/>
        <v>0</v>
      </c>
      <c r="BV90" s="375">
        <f t="shared" si="120"/>
        <v>0</v>
      </c>
      <c r="BW90" s="375">
        <f t="shared" si="120"/>
        <v>0</v>
      </c>
      <c r="BX90" s="375">
        <f t="shared" si="120"/>
        <v>0</v>
      </c>
      <c r="BY90" s="375">
        <f t="shared" si="120"/>
        <v>0</v>
      </c>
      <c r="BZ90" s="375">
        <f t="shared" si="120"/>
        <v>0</v>
      </c>
      <c r="CA90" s="375">
        <f t="shared" si="120"/>
        <v>0</v>
      </c>
      <c r="CB90" s="375">
        <f t="shared" si="120"/>
        <v>0</v>
      </c>
      <c r="CC90" s="375">
        <f t="shared" si="120"/>
        <v>0</v>
      </c>
      <c r="CD90" s="375">
        <f t="shared" si="120"/>
        <v>0</v>
      </c>
      <c r="CE90" s="375">
        <f t="shared" si="120"/>
        <v>0</v>
      </c>
      <c r="CF90" s="375">
        <f t="shared" si="120"/>
        <v>0</v>
      </c>
      <c r="CG90" s="375">
        <f t="shared" si="120"/>
        <v>0</v>
      </c>
      <c r="CH90" s="375">
        <f t="shared" si="120"/>
        <v>0</v>
      </c>
      <c r="CI90" s="375">
        <f t="shared" si="120"/>
        <v>0</v>
      </c>
      <c r="CJ90" s="375">
        <f t="shared" si="120"/>
        <v>0</v>
      </c>
      <c r="CK90" s="375">
        <f t="shared" si="120"/>
        <v>0</v>
      </c>
      <c r="CL90" s="375">
        <f t="shared" si="120"/>
        <v>0</v>
      </c>
      <c r="CM90" s="375">
        <f t="shared" si="120"/>
        <v>0</v>
      </c>
      <c r="CN90" s="375">
        <f t="shared" si="120"/>
        <v>0</v>
      </c>
      <c r="CO90" s="375">
        <f t="shared" si="120"/>
        <v>0</v>
      </c>
      <c r="CP90" s="375">
        <f t="shared" si="120"/>
        <v>0</v>
      </c>
      <c r="CQ90" s="375">
        <f t="shared" si="120"/>
        <v>0</v>
      </c>
      <c r="CR90" s="375">
        <f t="shared" si="120"/>
        <v>0</v>
      </c>
      <c r="CS90" s="375">
        <f t="shared" si="120"/>
        <v>0</v>
      </c>
      <c r="CT90" s="375">
        <f t="shared" si="120"/>
        <v>0</v>
      </c>
      <c r="CU90" s="375">
        <f t="shared" si="120"/>
        <v>0</v>
      </c>
      <c r="CV90" s="375">
        <f t="shared" ref="CV90:EA90" si="121">SUM(CV91:CV92)</f>
        <v>0</v>
      </c>
      <c r="CW90" s="375">
        <f t="shared" si="121"/>
        <v>0</v>
      </c>
      <c r="CX90" s="375">
        <f t="shared" si="121"/>
        <v>0</v>
      </c>
      <c r="CY90" s="375">
        <f t="shared" si="121"/>
        <v>0</v>
      </c>
      <c r="CZ90" s="375">
        <f t="shared" si="121"/>
        <v>0</v>
      </c>
      <c r="DA90" s="375">
        <f t="shared" si="121"/>
        <v>0</v>
      </c>
      <c r="DB90" s="375">
        <f t="shared" si="121"/>
        <v>0</v>
      </c>
      <c r="DC90" s="375">
        <f t="shared" si="121"/>
        <v>0</v>
      </c>
      <c r="DD90" s="375">
        <f t="shared" si="121"/>
        <v>0</v>
      </c>
      <c r="DE90" s="375">
        <f t="shared" si="121"/>
        <v>0</v>
      </c>
      <c r="DF90" s="375">
        <f t="shared" si="121"/>
        <v>0</v>
      </c>
      <c r="DG90" s="375">
        <f t="shared" si="121"/>
        <v>0</v>
      </c>
      <c r="DH90" s="375">
        <f t="shared" si="121"/>
        <v>0</v>
      </c>
      <c r="DI90" s="375">
        <f t="shared" si="121"/>
        <v>0</v>
      </c>
      <c r="DJ90" s="375">
        <f t="shared" si="121"/>
        <v>0</v>
      </c>
      <c r="DK90" s="375">
        <f t="shared" si="121"/>
        <v>0</v>
      </c>
      <c r="DL90" s="375">
        <f t="shared" si="121"/>
        <v>0</v>
      </c>
      <c r="DM90" s="375">
        <f t="shared" si="121"/>
        <v>0</v>
      </c>
      <c r="DN90" s="375">
        <f t="shared" si="121"/>
        <v>0</v>
      </c>
      <c r="DO90" s="375">
        <f t="shared" si="121"/>
        <v>0</v>
      </c>
      <c r="DP90" s="375">
        <f t="shared" si="121"/>
        <v>0</v>
      </c>
      <c r="DQ90" s="375">
        <f t="shared" si="121"/>
        <v>0</v>
      </c>
      <c r="DR90" s="375">
        <f t="shared" si="121"/>
        <v>0</v>
      </c>
      <c r="DS90" s="375">
        <f t="shared" si="121"/>
        <v>0</v>
      </c>
      <c r="DT90" s="375">
        <f t="shared" si="121"/>
        <v>0</v>
      </c>
      <c r="DU90" s="375">
        <f t="shared" si="121"/>
        <v>0</v>
      </c>
      <c r="DV90" s="375">
        <f t="shared" si="121"/>
        <v>0</v>
      </c>
      <c r="DW90" s="375">
        <f t="shared" si="121"/>
        <v>0</v>
      </c>
      <c r="DX90" s="375">
        <f t="shared" si="121"/>
        <v>0</v>
      </c>
      <c r="DY90" s="375">
        <f t="shared" si="121"/>
        <v>0</v>
      </c>
      <c r="DZ90" s="288">
        <f t="shared" si="108"/>
        <v>0</v>
      </c>
      <c r="EA90" s="288">
        <f t="shared" si="109"/>
        <v>0</v>
      </c>
      <c r="EB90" s="288">
        <f t="shared" si="110"/>
        <v>0</v>
      </c>
      <c r="EC90" s="288">
        <f t="shared" si="111"/>
        <v>0</v>
      </c>
      <c r="ED90" s="288">
        <f t="shared" si="112"/>
        <v>0</v>
      </c>
      <c r="EE90" s="288">
        <f t="shared" si="113"/>
        <v>0</v>
      </c>
      <c r="EF90" s="288">
        <f t="shared" si="114"/>
        <v>0</v>
      </c>
      <c r="EG90" s="375">
        <f t="shared" ref="EG90:EM90" si="122">SUM(EG91:EG92)</f>
        <v>0</v>
      </c>
      <c r="EH90" s="375">
        <f t="shared" si="122"/>
        <v>0</v>
      </c>
      <c r="EI90" s="375">
        <f t="shared" si="122"/>
        <v>0</v>
      </c>
      <c r="EJ90" s="375">
        <f t="shared" si="122"/>
        <v>0</v>
      </c>
      <c r="EK90" s="375">
        <f t="shared" si="122"/>
        <v>0</v>
      </c>
      <c r="EL90" s="375">
        <f t="shared" si="122"/>
        <v>0</v>
      </c>
      <c r="EM90" s="375">
        <f t="shared" si="122"/>
        <v>0</v>
      </c>
      <c r="EN90" s="557" t="s">
        <v>98</v>
      </c>
    </row>
    <row r="91" spans="1:144" ht="63.75" x14ac:dyDescent="0.25">
      <c r="A91" s="232" t="s">
        <v>232</v>
      </c>
      <c r="B91" s="155" t="s">
        <v>233</v>
      </c>
      <c r="C91" s="115" t="s">
        <v>98</v>
      </c>
      <c r="D91" s="333">
        <v>0</v>
      </c>
      <c r="E91" s="333">
        <v>0</v>
      </c>
      <c r="F91" s="333">
        <v>0</v>
      </c>
      <c r="G91" s="333">
        <v>0</v>
      </c>
      <c r="H91" s="333">
        <v>0</v>
      </c>
      <c r="I91" s="333">
        <v>0</v>
      </c>
      <c r="J91" s="333">
        <v>0</v>
      </c>
      <c r="K91" s="333">
        <v>0</v>
      </c>
      <c r="L91" s="333">
        <v>0</v>
      </c>
      <c r="M91" s="333">
        <v>0</v>
      </c>
      <c r="N91" s="333">
        <v>0</v>
      </c>
      <c r="O91" s="333">
        <v>0</v>
      </c>
      <c r="P91" s="333">
        <v>0</v>
      </c>
      <c r="Q91" s="333">
        <v>0</v>
      </c>
      <c r="R91" s="333">
        <v>0</v>
      </c>
      <c r="S91" s="333">
        <v>0</v>
      </c>
      <c r="T91" s="333">
        <v>0</v>
      </c>
      <c r="U91" s="333">
        <v>0</v>
      </c>
      <c r="V91" s="333">
        <v>0</v>
      </c>
      <c r="W91" s="333">
        <v>0</v>
      </c>
      <c r="X91" s="333">
        <v>0</v>
      </c>
      <c r="Y91" s="333">
        <v>0</v>
      </c>
      <c r="Z91" s="333">
        <v>0</v>
      </c>
      <c r="AA91" s="333">
        <v>0</v>
      </c>
      <c r="AB91" s="333">
        <v>0</v>
      </c>
      <c r="AC91" s="333">
        <v>0</v>
      </c>
      <c r="AD91" s="333">
        <v>0</v>
      </c>
      <c r="AE91" s="333">
        <v>0</v>
      </c>
      <c r="AF91" s="333">
        <v>0</v>
      </c>
      <c r="AG91" s="333">
        <v>0</v>
      </c>
      <c r="AH91" s="333">
        <v>0</v>
      </c>
      <c r="AI91" s="333">
        <v>0</v>
      </c>
      <c r="AJ91" s="333">
        <v>0</v>
      </c>
      <c r="AK91" s="333">
        <v>0</v>
      </c>
      <c r="AL91" s="333">
        <v>0</v>
      </c>
      <c r="AM91" s="333">
        <v>0</v>
      </c>
      <c r="AN91" s="333">
        <v>0</v>
      </c>
      <c r="AO91" s="333">
        <v>0</v>
      </c>
      <c r="AP91" s="333">
        <v>0</v>
      </c>
      <c r="AQ91" s="333">
        <v>0</v>
      </c>
      <c r="AR91" s="333">
        <v>0</v>
      </c>
      <c r="AS91" s="333">
        <v>0</v>
      </c>
      <c r="AT91" s="333">
        <v>0</v>
      </c>
      <c r="AU91" s="333">
        <v>0</v>
      </c>
      <c r="AV91" s="333">
        <v>0</v>
      </c>
      <c r="AW91" s="333">
        <v>0</v>
      </c>
      <c r="AX91" s="333">
        <v>0</v>
      </c>
      <c r="AY91" s="333">
        <v>0</v>
      </c>
      <c r="AZ91" s="333">
        <v>0</v>
      </c>
      <c r="BA91" s="333">
        <v>0</v>
      </c>
      <c r="BB91" s="333">
        <v>0</v>
      </c>
      <c r="BC91" s="333">
        <v>0</v>
      </c>
      <c r="BD91" s="333">
        <v>0</v>
      </c>
      <c r="BE91" s="333">
        <v>0</v>
      </c>
      <c r="BF91" s="333">
        <v>0</v>
      </c>
      <c r="BG91" s="333">
        <v>0</v>
      </c>
      <c r="BH91" s="333">
        <v>0</v>
      </c>
      <c r="BI91" s="333">
        <v>0</v>
      </c>
      <c r="BJ91" s="333">
        <v>0</v>
      </c>
      <c r="BK91" s="333">
        <v>0</v>
      </c>
      <c r="BL91" s="333">
        <v>0</v>
      </c>
      <c r="BM91" s="333">
        <v>0</v>
      </c>
      <c r="BN91" s="333">
        <v>0</v>
      </c>
      <c r="BO91" s="333">
        <v>0</v>
      </c>
      <c r="BP91" s="333">
        <v>0</v>
      </c>
      <c r="BQ91" s="333">
        <v>0</v>
      </c>
      <c r="BR91" s="333">
        <v>0</v>
      </c>
      <c r="BS91" s="333">
        <v>0</v>
      </c>
      <c r="BT91" s="333">
        <v>0</v>
      </c>
      <c r="BU91" s="333">
        <v>0</v>
      </c>
      <c r="BV91" s="333">
        <v>0</v>
      </c>
      <c r="BW91" s="333">
        <v>0</v>
      </c>
      <c r="BX91" s="333">
        <v>0</v>
      </c>
      <c r="BY91" s="333">
        <v>0</v>
      </c>
      <c r="BZ91" s="333">
        <v>0</v>
      </c>
      <c r="CA91" s="333">
        <v>0</v>
      </c>
      <c r="CB91" s="333">
        <v>0</v>
      </c>
      <c r="CC91" s="333">
        <v>0</v>
      </c>
      <c r="CD91" s="333">
        <v>0</v>
      </c>
      <c r="CE91" s="333">
        <v>0</v>
      </c>
      <c r="CF91" s="333">
        <v>0</v>
      </c>
      <c r="CG91" s="333">
        <v>0</v>
      </c>
      <c r="CH91" s="333">
        <v>0</v>
      </c>
      <c r="CI91" s="333">
        <v>0</v>
      </c>
      <c r="CJ91" s="333">
        <v>0</v>
      </c>
      <c r="CK91" s="333">
        <v>0</v>
      </c>
      <c r="CL91" s="333">
        <v>0</v>
      </c>
      <c r="CM91" s="333">
        <v>0</v>
      </c>
      <c r="CN91" s="333">
        <v>0</v>
      </c>
      <c r="CO91" s="333">
        <v>0</v>
      </c>
      <c r="CP91" s="333">
        <v>0</v>
      </c>
      <c r="CQ91" s="333">
        <v>0</v>
      </c>
      <c r="CR91" s="333">
        <v>0</v>
      </c>
      <c r="CS91" s="333">
        <v>0</v>
      </c>
      <c r="CT91" s="333">
        <v>0</v>
      </c>
      <c r="CU91" s="333">
        <v>0</v>
      </c>
      <c r="CV91" s="333">
        <v>0</v>
      </c>
      <c r="CW91" s="333">
        <v>0</v>
      </c>
      <c r="CX91" s="333">
        <v>0</v>
      </c>
      <c r="CY91" s="333">
        <v>0</v>
      </c>
      <c r="CZ91" s="333">
        <v>0</v>
      </c>
      <c r="DA91" s="333">
        <v>0</v>
      </c>
      <c r="DB91" s="333">
        <v>0</v>
      </c>
      <c r="DC91" s="333">
        <v>0</v>
      </c>
      <c r="DD91" s="333">
        <v>0</v>
      </c>
      <c r="DE91" s="333">
        <v>0</v>
      </c>
      <c r="DF91" s="333">
        <v>0</v>
      </c>
      <c r="DG91" s="333">
        <v>0</v>
      </c>
      <c r="DH91" s="333">
        <v>0</v>
      </c>
      <c r="DI91" s="333">
        <v>0</v>
      </c>
      <c r="DJ91" s="333">
        <v>0</v>
      </c>
      <c r="DK91" s="333">
        <v>0</v>
      </c>
      <c r="DL91" s="333">
        <v>0</v>
      </c>
      <c r="DM91" s="333">
        <v>0</v>
      </c>
      <c r="DN91" s="333">
        <v>0</v>
      </c>
      <c r="DO91" s="333">
        <v>0</v>
      </c>
      <c r="DP91" s="333">
        <v>0</v>
      </c>
      <c r="DQ91" s="333">
        <v>0</v>
      </c>
      <c r="DR91" s="333">
        <v>0</v>
      </c>
      <c r="DS91" s="333">
        <v>0</v>
      </c>
      <c r="DT91" s="333">
        <v>0</v>
      </c>
      <c r="DU91" s="333">
        <v>0</v>
      </c>
      <c r="DV91" s="333">
        <v>0</v>
      </c>
      <c r="DW91" s="333">
        <v>0</v>
      </c>
      <c r="DX91" s="333">
        <v>0</v>
      </c>
      <c r="DY91" s="333">
        <v>0</v>
      </c>
      <c r="DZ91" s="437">
        <f t="shared" si="108"/>
        <v>0</v>
      </c>
      <c r="EA91" s="437">
        <f t="shared" si="109"/>
        <v>0</v>
      </c>
      <c r="EB91" s="437">
        <f t="shared" si="110"/>
        <v>0</v>
      </c>
      <c r="EC91" s="437">
        <f t="shared" si="111"/>
        <v>0</v>
      </c>
      <c r="ED91" s="437">
        <f t="shared" si="112"/>
        <v>0</v>
      </c>
      <c r="EE91" s="437">
        <f t="shared" si="113"/>
        <v>0</v>
      </c>
      <c r="EF91" s="437">
        <f t="shared" si="114"/>
        <v>0</v>
      </c>
      <c r="EG91" s="333">
        <v>0</v>
      </c>
      <c r="EH91" s="333">
        <v>0</v>
      </c>
      <c r="EI91" s="333">
        <v>0</v>
      </c>
      <c r="EJ91" s="333">
        <v>0</v>
      </c>
      <c r="EK91" s="333">
        <v>0</v>
      </c>
      <c r="EL91" s="333">
        <v>0</v>
      </c>
      <c r="EM91" s="333">
        <v>0</v>
      </c>
      <c r="EN91" s="557" t="s">
        <v>98</v>
      </c>
    </row>
    <row r="92" spans="1:144" ht="63.75" x14ac:dyDescent="0.25">
      <c r="A92" s="232" t="s">
        <v>234</v>
      </c>
      <c r="B92" s="155" t="s">
        <v>235</v>
      </c>
      <c r="C92" s="115" t="s">
        <v>98</v>
      </c>
      <c r="D92" s="333">
        <v>0</v>
      </c>
      <c r="E92" s="333">
        <v>0</v>
      </c>
      <c r="F92" s="333">
        <v>0</v>
      </c>
      <c r="G92" s="333">
        <v>0</v>
      </c>
      <c r="H92" s="333">
        <v>0</v>
      </c>
      <c r="I92" s="333">
        <v>0</v>
      </c>
      <c r="J92" s="333">
        <v>0</v>
      </c>
      <c r="K92" s="333">
        <v>0</v>
      </c>
      <c r="L92" s="333">
        <v>0</v>
      </c>
      <c r="M92" s="333">
        <v>0</v>
      </c>
      <c r="N92" s="333">
        <v>0</v>
      </c>
      <c r="O92" s="333">
        <v>0</v>
      </c>
      <c r="P92" s="333">
        <v>0</v>
      </c>
      <c r="Q92" s="333">
        <v>0</v>
      </c>
      <c r="R92" s="333">
        <v>0</v>
      </c>
      <c r="S92" s="333">
        <v>0</v>
      </c>
      <c r="T92" s="333">
        <v>0</v>
      </c>
      <c r="U92" s="333">
        <v>0</v>
      </c>
      <c r="V92" s="333">
        <v>0</v>
      </c>
      <c r="W92" s="333">
        <v>0</v>
      </c>
      <c r="X92" s="333">
        <v>0</v>
      </c>
      <c r="Y92" s="333">
        <v>0</v>
      </c>
      <c r="Z92" s="333">
        <v>0</v>
      </c>
      <c r="AA92" s="333">
        <v>0</v>
      </c>
      <c r="AB92" s="333">
        <v>0</v>
      </c>
      <c r="AC92" s="333">
        <v>0</v>
      </c>
      <c r="AD92" s="333">
        <v>0</v>
      </c>
      <c r="AE92" s="333">
        <v>0</v>
      </c>
      <c r="AF92" s="333">
        <v>0</v>
      </c>
      <c r="AG92" s="333">
        <v>0</v>
      </c>
      <c r="AH92" s="333">
        <v>0</v>
      </c>
      <c r="AI92" s="333">
        <v>0</v>
      </c>
      <c r="AJ92" s="333">
        <v>0</v>
      </c>
      <c r="AK92" s="333">
        <v>0</v>
      </c>
      <c r="AL92" s="333">
        <v>0</v>
      </c>
      <c r="AM92" s="333">
        <v>0</v>
      </c>
      <c r="AN92" s="333">
        <v>0</v>
      </c>
      <c r="AO92" s="333">
        <v>0</v>
      </c>
      <c r="AP92" s="333">
        <v>0</v>
      </c>
      <c r="AQ92" s="333">
        <v>0</v>
      </c>
      <c r="AR92" s="333">
        <v>0</v>
      </c>
      <c r="AS92" s="333">
        <v>0</v>
      </c>
      <c r="AT92" s="333">
        <v>0</v>
      </c>
      <c r="AU92" s="333">
        <v>0</v>
      </c>
      <c r="AV92" s="333">
        <v>0</v>
      </c>
      <c r="AW92" s="333">
        <v>0</v>
      </c>
      <c r="AX92" s="333">
        <v>0</v>
      </c>
      <c r="AY92" s="333">
        <v>0</v>
      </c>
      <c r="AZ92" s="333">
        <v>0</v>
      </c>
      <c r="BA92" s="333">
        <v>0</v>
      </c>
      <c r="BB92" s="333">
        <v>0</v>
      </c>
      <c r="BC92" s="333">
        <v>0</v>
      </c>
      <c r="BD92" s="333">
        <v>0</v>
      </c>
      <c r="BE92" s="333">
        <v>0</v>
      </c>
      <c r="BF92" s="333">
        <v>0</v>
      </c>
      <c r="BG92" s="333">
        <v>0</v>
      </c>
      <c r="BH92" s="333">
        <v>0</v>
      </c>
      <c r="BI92" s="333">
        <v>0</v>
      </c>
      <c r="BJ92" s="333">
        <v>0</v>
      </c>
      <c r="BK92" s="333">
        <v>0</v>
      </c>
      <c r="BL92" s="333">
        <v>0</v>
      </c>
      <c r="BM92" s="333">
        <v>0</v>
      </c>
      <c r="BN92" s="333">
        <v>0</v>
      </c>
      <c r="BO92" s="333">
        <v>0</v>
      </c>
      <c r="BP92" s="333">
        <v>0</v>
      </c>
      <c r="BQ92" s="333">
        <v>0</v>
      </c>
      <c r="BR92" s="333">
        <v>0</v>
      </c>
      <c r="BS92" s="333">
        <v>0</v>
      </c>
      <c r="BT92" s="333">
        <v>0</v>
      </c>
      <c r="BU92" s="333">
        <v>0</v>
      </c>
      <c r="BV92" s="333">
        <v>0</v>
      </c>
      <c r="BW92" s="333">
        <v>0</v>
      </c>
      <c r="BX92" s="333">
        <v>0</v>
      </c>
      <c r="BY92" s="333">
        <v>0</v>
      </c>
      <c r="BZ92" s="333">
        <v>0</v>
      </c>
      <c r="CA92" s="333">
        <v>0</v>
      </c>
      <c r="CB92" s="333">
        <v>0</v>
      </c>
      <c r="CC92" s="333">
        <v>0</v>
      </c>
      <c r="CD92" s="333">
        <v>0</v>
      </c>
      <c r="CE92" s="333">
        <v>0</v>
      </c>
      <c r="CF92" s="333">
        <v>0</v>
      </c>
      <c r="CG92" s="333">
        <v>0</v>
      </c>
      <c r="CH92" s="333">
        <v>0</v>
      </c>
      <c r="CI92" s="333">
        <v>0</v>
      </c>
      <c r="CJ92" s="333">
        <v>0</v>
      </c>
      <c r="CK92" s="333">
        <v>0</v>
      </c>
      <c r="CL92" s="333">
        <v>0</v>
      </c>
      <c r="CM92" s="333">
        <v>0</v>
      </c>
      <c r="CN92" s="333">
        <v>0</v>
      </c>
      <c r="CO92" s="333">
        <v>0</v>
      </c>
      <c r="CP92" s="333">
        <v>0</v>
      </c>
      <c r="CQ92" s="333">
        <v>0</v>
      </c>
      <c r="CR92" s="333">
        <v>0</v>
      </c>
      <c r="CS92" s="333">
        <v>0</v>
      </c>
      <c r="CT92" s="333">
        <v>0</v>
      </c>
      <c r="CU92" s="333">
        <v>0</v>
      </c>
      <c r="CV92" s="333">
        <v>0</v>
      </c>
      <c r="CW92" s="333">
        <v>0</v>
      </c>
      <c r="CX92" s="333">
        <v>0</v>
      </c>
      <c r="CY92" s="333">
        <v>0</v>
      </c>
      <c r="CZ92" s="333">
        <v>0</v>
      </c>
      <c r="DA92" s="333">
        <v>0</v>
      </c>
      <c r="DB92" s="333">
        <v>0</v>
      </c>
      <c r="DC92" s="333">
        <v>0</v>
      </c>
      <c r="DD92" s="333">
        <v>0</v>
      </c>
      <c r="DE92" s="333">
        <v>0</v>
      </c>
      <c r="DF92" s="333">
        <v>0</v>
      </c>
      <c r="DG92" s="333">
        <v>0</v>
      </c>
      <c r="DH92" s="333">
        <v>0</v>
      </c>
      <c r="DI92" s="333">
        <v>0</v>
      </c>
      <c r="DJ92" s="333">
        <v>0</v>
      </c>
      <c r="DK92" s="333">
        <v>0</v>
      </c>
      <c r="DL92" s="333">
        <v>0</v>
      </c>
      <c r="DM92" s="333">
        <v>0</v>
      </c>
      <c r="DN92" s="333">
        <v>0</v>
      </c>
      <c r="DO92" s="333">
        <v>0</v>
      </c>
      <c r="DP92" s="333">
        <v>0</v>
      </c>
      <c r="DQ92" s="333">
        <v>0</v>
      </c>
      <c r="DR92" s="333">
        <v>0</v>
      </c>
      <c r="DS92" s="333">
        <v>0</v>
      </c>
      <c r="DT92" s="333">
        <v>0</v>
      </c>
      <c r="DU92" s="333">
        <v>0</v>
      </c>
      <c r="DV92" s="333">
        <v>0</v>
      </c>
      <c r="DW92" s="333">
        <v>0</v>
      </c>
      <c r="DX92" s="333">
        <v>0</v>
      </c>
      <c r="DY92" s="333">
        <v>0</v>
      </c>
      <c r="DZ92" s="437">
        <f t="shared" si="108"/>
        <v>0</v>
      </c>
      <c r="EA92" s="437">
        <f t="shared" si="109"/>
        <v>0</v>
      </c>
      <c r="EB92" s="437">
        <f t="shared" si="110"/>
        <v>0</v>
      </c>
      <c r="EC92" s="437">
        <f t="shared" si="111"/>
        <v>0</v>
      </c>
      <c r="ED92" s="437">
        <f t="shared" si="112"/>
        <v>0</v>
      </c>
      <c r="EE92" s="437">
        <f t="shared" si="113"/>
        <v>0</v>
      </c>
      <c r="EF92" s="437">
        <f t="shared" si="114"/>
        <v>0</v>
      </c>
      <c r="EG92" s="333">
        <v>0</v>
      </c>
      <c r="EH92" s="333">
        <v>0</v>
      </c>
      <c r="EI92" s="333">
        <v>0</v>
      </c>
      <c r="EJ92" s="333">
        <v>0</v>
      </c>
      <c r="EK92" s="333">
        <v>0</v>
      </c>
      <c r="EL92" s="333">
        <v>0</v>
      </c>
      <c r="EM92" s="333">
        <v>0</v>
      </c>
      <c r="EN92" s="557" t="s">
        <v>98</v>
      </c>
    </row>
    <row r="93" spans="1:144" ht="38.25" x14ac:dyDescent="0.25">
      <c r="A93" s="283" t="s">
        <v>236</v>
      </c>
      <c r="B93" s="162" t="s">
        <v>107</v>
      </c>
      <c r="C93" s="163" t="s">
        <v>98</v>
      </c>
      <c r="D93" s="288">
        <f t="shared" ref="D93:AI93" si="123">SUM(D94:D106)</f>
        <v>0</v>
      </c>
      <c r="E93" s="288">
        <f t="shared" si="123"/>
        <v>0</v>
      </c>
      <c r="F93" s="288">
        <f t="shared" si="123"/>
        <v>0</v>
      </c>
      <c r="G93" s="288">
        <f t="shared" si="123"/>
        <v>0</v>
      </c>
      <c r="H93" s="288">
        <f t="shared" si="123"/>
        <v>0</v>
      </c>
      <c r="I93" s="288">
        <f t="shared" si="123"/>
        <v>0</v>
      </c>
      <c r="J93" s="288">
        <f t="shared" si="123"/>
        <v>0</v>
      </c>
      <c r="K93" s="288">
        <f t="shared" si="123"/>
        <v>0</v>
      </c>
      <c r="L93" s="288">
        <f t="shared" si="123"/>
        <v>0</v>
      </c>
      <c r="M93" s="288">
        <f t="shared" si="123"/>
        <v>0</v>
      </c>
      <c r="N93" s="288">
        <f t="shared" si="123"/>
        <v>0</v>
      </c>
      <c r="O93" s="288">
        <f t="shared" si="123"/>
        <v>0</v>
      </c>
      <c r="P93" s="288">
        <f t="shared" si="123"/>
        <v>0</v>
      </c>
      <c r="Q93" s="288">
        <f t="shared" si="123"/>
        <v>0</v>
      </c>
      <c r="R93" s="288">
        <f t="shared" si="123"/>
        <v>0</v>
      </c>
      <c r="S93" s="288">
        <f t="shared" si="123"/>
        <v>0</v>
      </c>
      <c r="T93" s="288">
        <f t="shared" si="123"/>
        <v>0</v>
      </c>
      <c r="U93" s="288">
        <f t="shared" si="123"/>
        <v>0</v>
      </c>
      <c r="V93" s="288">
        <f t="shared" si="123"/>
        <v>0</v>
      </c>
      <c r="W93" s="288">
        <f t="shared" si="123"/>
        <v>0</v>
      </c>
      <c r="X93" s="288">
        <f t="shared" si="123"/>
        <v>0</v>
      </c>
      <c r="Y93" s="288">
        <f t="shared" si="123"/>
        <v>0</v>
      </c>
      <c r="Z93" s="288">
        <f t="shared" si="123"/>
        <v>0</v>
      </c>
      <c r="AA93" s="288">
        <f t="shared" si="123"/>
        <v>0</v>
      </c>
      <c r="AB93" s="288">
        <f t="shared" si="123"/>
        <v>0</v>
      </c>
      <c r="AC93" s="288">
        <f t="shared" si="123"/>
        <v>0</v>
      </c>
      <c r="AD93" s="288">
        <f t="shared" si="123"/>
        <v>0</v>
      </c>
      <c r="AE93" s="288">
        <f t="shared" si="123"/>
        <v>0</v>
      </c>
      <c r="AF93" s="288">
        <f t="shared" si="123"/>
        <v>0</v>
      </c>
      <c r="AG93" s="288">
        <f t="shared" si="123"/>
        <v>0</v>
      </c>
      <c r="AH93" s="288">
        <f t="shared" si="123"/>
        <v>0</v>
      </c>
      <c r="AI93" s="288">
        <f t="shared" si="123"/>
        <v>0</v>
      </c>
      <c r="AJ93" s="288">
        <f t="shared" ref="AJ93:BO93" si="124">SUM(AJ94:AJ106)</f>
        <v>0</v>
      </c>
      <c r="AK93" s="288">
        <f t="shared" si="124"/>
        <v>0</v>
      </c>
      <c r="AL93" s="288">
        <f t="shared" si="124"/>
        <v>0</v>
      </c>
      <c r="AM93" s="288">
        <f t="shared" si="124"/>
        <v>0</v>
      </c>
      <c r="AN93" s="288">
        <f t="shared" si="124"/>
        <v>0</v>
      </c>
      <c r="AO93" s="288">
        <f t="shared" si="124"/>
        <v>0</v>
      </c>
      <c r="AP93" s="288">
        <f t="shared" si="124"/>
        <v>0</v>
      </c>
      <c r="AQ93" s="288">
        <f t="shared" si="124"/>
        <v>0</v>
      </c>
      <c r="AR93" s="288">
        <f t="shared" si="124"/>
        <v>0</v>
      </c>
      <c r="AS93" s="288">
        <f t="shared" si="124"/>
        <v>0</v>
      </c>
      <c r="AT93" s="288">
        <f t="shared" si="124"/>
        <v>0</v>
      </c>
      <c r="AU93" s="288">
        <f t="shared" si="124"/>
        <v>0</v>
      </c>
      <c r="AV93" s="288">
        <f t="shared" si="124"/>
        <v>0</v>
      </c>
      <c r="AW93" s="288">
        <f t="shared" si="124"/>
        <v>0</v>
      </c>
      <c r="AX93" s="288">
        <f t="shared" si="124"/>
        <v>0</v>
      </c>
      <c r="AY93" s="288">
        <f t="shared" si="124"/>
        <v>0</v>
      </c>
      <c r="AZ93" s="288">
        <f t="shared" si="124"/>
        <v>0</v>
      </c>
      <c r="BA93" s="288">
        <f t="shared" si="124"/>
        <v>0</v>
      </c>
      <c r="BB93" s="288">
        <f t="shared" si="124"/>
        <v>0</v>
      </c>
      <c r="BC93" s="288">
        <f t="shared" si="124"/>
        <v>0</v>
      </c>
      <c r="BD93" s="288">
        <f t="shared" si="124"/>
        <v>0</v>
      </c>
      <c r="BE93" s="288">
        <f t="shared" si="124"/>
        <v>0</v>
      </c>
      <c r="BF93" s="288">
        <f t="shared" si="124"/>
        <v>0</v>
      </c>
      <c r="BG93" s="288">
        <f t="shared" si="124"/>
        <v>0</v>
      </c>
      <c r="BH93" s="288">
        <f t="shared" si="124"/>
        <v>0</v>
      </c>
      <c r="BI93" s="288">
        <f t="shared" si="124"/>
        <v>0</v>
      </c>
      <c r="BJ93" s="288">
        <f t="shared" si="124"/>
        <v>0</v>
      </c>
      <c r="BK93" s="288">
        <f t="shared" si="124"/>
        <v>0</v>
      </c>
      <c r="BL93" s="288">
        <f t="shared" si="124"/>
        <v>0</v>
      </c>
      <c r="BM93" s="288">
        <f t="shared" si="124"/>
        <v>0</v>
      </c>
      <c r="BN93" s="288">
        <f t="shared" si="124"/>
        <v>0</v>
      </c>
      <c r="BO93" s="288">
        <f t="shared" si="124"/>
        <v>0</v>
      </c>
      <c r="BP93" s="288">
        <f t="shared" ref="BP93:CU93" si="125">SUM(BP94:BP106)</f>
        <v>0</v>
      </c>
      <c r="BQ93" s="288">
        <f t="shared" si="125"/>
        <v>0</v>
      </c>
      <c r="BR93" s="288">
        <f t="shared" si="125"/>
        <v>0</v>
      </c>
      <c r="BS93" s="288">
        <f t="shared" si="125"/>
        <v>0</v>
      </c>
      <c r="BT93" s="288">
        <f t="shared" si="125"/>
        <v>0</v>
      </c>
      <c r="BU93" s="288">
        <f t="shared" si="125"/>
        <v>0</v>
      </c>
      <c r="BV93" s="288">
        <f t="shared" si="125"/>
        <v>0</v>
      </c>
      <c r="BW93" s="288">
        <f t="shared" si="125"/>
        <v>0</v>
      </c>
      <c r="BX93" s="288">
        <f t="shared" si="125"/>
        <v>0</v>
      </c>
      <c r="BY93" s="288">
        <f t="shared" si="125"/>
        <v>0</v>
      </c>
      <c r="BZ93" s="288">
        <f t="shared" si="125"/>
        <v>0</v>
      </c>
      <c r="CA93" s="288">
        <f t="shared" si="125"/>
        <v>0</v>
      </c>
      <c r="CB93" s="288">
        <f t="shared" si="125"/>
        <v>0</v>
      </c>
      <c r="CC93" s="288">
        <f t="shared" si="125"/>
        <v>0</v>
      </c>
      <c r="CD93" s="288">
        <f t="shared" si="125"/>
        <v>0</v>
      </c>
      <c r="CE93" s="288">
        <f t="shared" si="125"/>
        <v>0</v>
      </c>
      <c r="CF93" s="288">
        <f t="shared" si="125"/>
        <v>0</v>
      </c>
      <c r="CG93" s="288">
        <f t="shared" si="125"/>
        <v>0</v>
      </c>
      <c r="CH93" s="288">
        <f t="shared" si="125"/>
        <v>0</v>
      </c>
      <c r="CI93" s="288">
        <f t="shared" si="125"/>
        <v>0</v>
      </c>
      <c r="CJ93" s="288">
        <f t="shared" si="125"/>
        <v>0</v>
      </c>
      <c r="CK93" s="288">
        <f t="shared" si="125"/>
        <v>0</v>
      </c>
      <c r="CL93" s="288">
        <f t="shared" si="125"/>
        <v>0</v>
      </c>
      <c r="CM93" s="288">
        <f t="shared" si="125"/>
        <v>0</v>
      </c>
      <c r="CN93" s="288">
        <f t="shared" si="125"/>
        <v>0</v>
      </c>
      <c r="CO93" s="288">
        <f t="shared" si="125"/>
        <v>0</v>
      </c>
      <c r="CP93" s="288">
        <f t="shared" si="125"/>
        <v>0</v>
      </c>
      <c r="CQ93" s="288">
        <f t="shared" si="125"/>
        <v>0</v>
      </c>
      <c r="CR93" s="288">
        <f t="shared" si="125"/>
        <v>0</v>
      </c>
      <c r="CS93" s="288">
        <f t="shared" si="125"/>
        <v>0</v>
      </c>
      <c r="CT93" s="288">
        <f t="shared" si="125"/>
        <v>0</v>
      </c>
      <c r="CU93" s="288">
        <f t="shared" si="125"/>
        <v>0</v>
      </c>
      <c r="CV93" s="288">
        <f t="shared" ref="CV93:EA93" si="126">SUM(CV94:CV106)</f>
        <v>0</v>
      </c>
      <c r="CW93" s="288">
        <f t="shared" si="126"/>
        <v>0</v>
      </c>
      <c r="CX93" s="288">
        <f t="shared" si="126"/>
        <v>0</v>
      </c>
      <c r="CY93" s="288">
        <f t="shared" si="126"/>
        <v>0</v>
      </c>
      <c r="CZ93" s="288">
        <f t="shared" si="126"/>
        <v>0</v>
      </c>
      <c r="DA93" s="288">
        <f t="shared" si="126"/>
        <v>0</v>
      </c>
      <c r="DB93" s="288">
        <f t="shared" si="126"/>
        <v>0</v>
      </c>
      <c r="DC93" s="288">
        <f t="shared" si="126"/>
        <v>0</v>
      </c>
      <c r="DD93" s="288">
        <f t="shared" si="126"/>
        <v>0</v>
      </c>
      <c r="DE93" s="288">
        <f t="shared" si="126"/>
        <v>0</v>
      </c>
      <c r="DF93" s="288">
        <f t="shared" si="126"/>
        <v>0</v>
      </c>
      <c r="DG93" s="288">
        <f t="shared" si="126"/>
        <v>0</v>
      </c>
      <c r="DH93" s="288">
        <f t="shared" si="126"/>
        <v>0</v>
      </c>
      <c r="DI93" s="288">
        <f t="shared" si="126"/>
        <v>0</v>
      </c>
      <c r="DJ93" s="288">
        <f t="shared" si="126"/>
        <v>0</v>
      </c>
      <c r="DK93" s="288">
        <f t="shared" si="126"/>
        <v>0</v>
      </c>
      <c r="DL93" s="288">
        <f t="shared" si="126"/>
        <v>0</v>
      </c>
      <c r="DM93" s="288">
        <f t="shared" si="126"/>
        <v>0</v>
      </c>
      <c r="DN93" s="288">
        <f t="shared" si="126"/>
        <v>0</v>
      </c>
      <c r="DO93" s="288">
        <f t="shared" si="126"/>
        <v>0</v>
      </c>
      <c r="DP93" s="288">
        <f t="shared" si="126"/>
        <v>0</v>
      </c>
      <c r="DQ93" s="288">
        <f t="shared" si="126"/>
        <v>0</v>
      </c>
      <c r="DR93" s="288">
        <f t="shared" si="126"/>
        <v>0</v>
      </c>
      <c r="DS93" s="288">
        <f t="shared" si="126"/>
        <v>0</v>
      </c>
      <c r="DT93" s="288">
        <f t="shared" si="126"/>
        <v>0</v>
      </c>
      <c r="DU93" s="288">
        <f t="shared" si="126"/>
        <v>0</v>
      </c>
      <c r="DV93" s="288">
        <f t="shared" si="126"/>
        <v>0</v>
      </c>
      <c r="DW93" s="288">
        <f t="shared" si="126"/>
        <v>0</v>
      </c>
      <c r="DX93" s="288">
        <f t="shared" si="126"/>
        <v>0</v>
      </c>
      <c r="DY93" s="288">
        <f t="shared" si="126"/>
        <v>0</v>
      </c>
      <c r="DZ93" s="288">
        <f t="shared" si="126"/>
        <v>0</v>
      </c>
      <c r="EA93" s="288">
        <f t="shared" si="126"/>
        <v>0</v>
      </c>
      <c r="EB93" s="288">
        <f t="shared" ref="EB93:FG93" si="127">SUM(EB94:EB106)</f>
        <v>0</v>
      </c>
      <c r="EC93" s="288">
        <f t="shared" si="127"/>
        <v>0</v>
      </c>
      <c r="ED93" s="288">
        <f t="shared" si="127"/>
        <v>0</v>
      </c>
      <c r="EE93" s="288">
        <f t="shared" si="127"/>
        <v>0</v>
      </c>
      <c r="EF93" s="288">
        <f t="shared" si="127"/>
        <v>0</v>
      </c>
      <c r="EG93" s="288">
        <f t="shared" si="127"/>
        <v>0</v>
      </c>
      <c r="EH93" s="288">
        <f t="shared" si="127"/>
        <v>0</v>
      </c>
      <c r="EI93" s="288">
        <f t="shared" si="127"/>
        <v>0</v>
      </c>
      <c r="EJ93" s="288">
        <f t="shared" si="127"/>
        <v>0</v>
      </c>
      <c r="EK93" s="288">
        <f t="shared" si="127"/>
        <v>0</v>
      </c>
      <c r="EL93" s="288">
        <f t="shared" si="127"/>
        <v>0</v>
      </c>
      <c r="EM93" s="288">
        <f t="shared" si="127"/>
        <v>0</v>
      </c>
      <c r="EN93" s="557" t="s">
        <v>98</v>
      </c>
    </row>
    <row r="94" spans="1:144" ht="51" hidden="1" x14ac:dyDescent="0.25">
      <c r="A94" s="559" t="s">
        <v>236</v>
      </c>
      <c r="B94" s="186" t="s">
        <v>237</v>
      </c>
      <c r="C94" s="187" t="s">
        <v>238</v>
      </c>
      <c r="D94" s="294"/>
      <c r="E94" s="294"/>
      <c r="F94" s="294"/>
      <c r="G94" s="294"/>
      <c r="H94" s="294"/>
      <c r="I94" s="294"/>
      <c r="J94" s="294"/>
      <c r="K94" s="294"/>
      <c r="L94" s="294"/>
      <c r="M94" s="294"/>
      <c r="N94" s="294"/>
      <c r="O94" s="294"/>
      <c r="P94" s="442"/>
      <c r="Q94" s="442"/>
      <c r="R94" s="294"/>
      <c r="S94" s="294"/>
      <c r="T94" s="294"/>
      <c r="U94" s="294"/>
      <c r="V94" s="294"/>
      <c r="W94" s="294"/>
      <c r="X94" s="294"/>
      <c r="Y94" s="294"/>
      <c r="Z94" s="294"/>
      <c r="AA94" s="294"/>
      <c r="AB94" s="294"/>
      <c r="AC94" s="294"/>
      <c r="AD94" s="294"/>
      <c r="AE94" s="294"/>
      <c r="AF94" s="294"/>
      <c r="AG94" s="294"/>
      <c r="AH94" s="294"/>
      <c r="AI94" s="294"/>
      <c r="AJ94" s="294"/>
      <c r="AK94" s="294"/>
      <c r="AL94" s="294"/>
      <c r="AM94" s="294"/>
      <c r="AN94" s="294"/>
      <c r="AO94" s="294"/>
      <c r="AP94" s="294"/>
      <c r="AQ94" s="294"/>
      <c r="AR94" s="294"/>
      <c r="AS94" s="294"/>
      <c r="AT94" s="294"/>
      <c r="AU94" s="294"/>
      <c r="AV94" s="294"/>
      <c r="AW94" s="294"/>
      <c r="AX94" s="294"/>
      <c r="AY94" s="294"/>
      <c r="AZ94" s="294"/>
      <c r="BA94" s="294"/>
      <c r="BB94" s="294"/>
      <c r="BC94" s="294"/>
      <c r="BD94" s="294"/>
      <c r="BE94" s="294"/>
      <c r="BF94" s="294"/>
      <c r="BG94" s="294"/>
      <c r="BH94" s="437"/>
      <c r="BI94" s="437"/>
      <c r="BJ94" s="437"/>
      <c r="BK94" s="437"/>
      <c r="BL94" s="280"/>
      <c r="BM94" s="294"/>
      <c r="BN94" s="294"/>
      <c r="BO94" s="294"/>
      <c r="BP94" s="294"/>
      <c r="BQ94" s="294"/>
      <c r="BR94" s="294"/>
      <c r="BS94" s="294"/>
      <c r="BT94" s="294"/>
      <c r="BU94" s="294"/>
      <c r="BV94" s="280"/>
      <c r="BW94" s="280"/>
      <c r="BX94" s="280"/>
      <c r="BY94" s="280"/>
      <c r="BZ94" s="280"/>
      <c r="CA94" s="280"/>
      <c r="CB94" s="294"/>
      <c r="CC94" s="294"/>
      <c r="CD94" s="294"/>
      <c r="CE94" s="294"/>
      <c r="CF94" s="294"/>
      <c r="CG94" s="294"/>
      <c r="CH94" s="294"/>
      <c r="CI94" s="294"/>
      <c r="CJ94" s="280"/>
      <c r="CK94" s="280"/>
      <c r="CL94" s="280"/>
      <c r="CM94" s="280"/>
      <c r="CN94" s="280"/>
      <c r="CO94" s="280"/>
      <c r="CP94" s="294"/>
      <c r="CQ94" s="294"/>
      <c r="CR94" s="294"/>
      <c r="CS94" s="294"/>
      <c r="CT94" s="294"/>
      <c r="CU94" s="294"/>
      <c r="CV94" s="294"/>
      <c r="CW94" s="294"/>
      <c r="CX94" s="280"/>
      <c r="CY94" s="280"/>
      <c r="CZ94" s="280"/>
      <c r="DA94" s="280"/>
      <c r="DB94" s="280"/>
      <c r="DC94" s="280"/>
      <c r="DD94" s="280"/>
      <c r="DE94" s="294"/>
      <c r="DF94" s="294"/>
      <c r="DG94" s="294"/>
      <c r="DH94" s="294"/>
      <c r="DI94" s="294"/>
      <c r="DJ94" s="294"/>
      <c r="DK94" s="294"/>
      <c r="DL94" s="437"/>
      <c r="DM94" s="437"/>
      <c r="DN94" s="437"/>
      <c r="DO94" s="437"/>
      <c r="DP94" s="437"/>
      <c r="DQ94" s="437"/>
      <c r="DR94" s="294"/>
      <c r="DS94" s="294"/>
      <c r="DT94" s="294"/>
      <c r="DU94" s="294"/>
      <c r="DV94" s="294"/>
      <c r="DW94" s="294"/>
      <c r="DX94" s="294"/>
      <c r="DY94" s="294"/>
      <c r="DZ94" s="437">
        <f t="shared" ref="DZ94:DZ107" si="128">AF94+AT94+BH94+BV94+CJ94+CX94+DL94</f>
        <v>0</v>
      </c>
      <c r="EA94" s="437">
        <f t="shared" ref="EA94:EA107" si="129">AG94+AU94+BI94+BW94+CK94+CY94+DM94</f>
        <v>0</v>
      </c>
      <c r="EB94" s="437">
        <f t="shared" ref="EB94:EB107" si="130">AH94+AV94+BJ94+BX94+CL94+CZ94+DN94</f>
        <v>0</v>
      </c>
      <c r="EC94" s="437">
        <f t="shared" ref="EC94:EC107" si="131">AI94+AW94+BK94+BY94+CM94+DA94+DO94</f>
        <v>0</v>
      </c>
      <c r="ED94" s="437">
        <f t="shared" ref="ED94:ED107" si="132">AJ94+AX94+BL94+BZ94+CN94+DB94+DP94</f>
        <v>0</v>
      </c>
      <c r="EE94" s="437">
        <f t="shared" ref="EE94:EE107" si="133">AK94+AY94+BM94+CA94+CO94+DC94+DQ94</f>
        <v>0</v>
      </c>
      <c r="EF94" s="437">
        <f t="shared" ref="EF94:EF107" si="134">AL94+AZ94+BN94+CB94+CP94+DD94+DR94</f>
        <v>0</v>
      </c>
      <c r="EG94" s="294">
        <v>0</v>
      </c>
      <c r="EH94" s="294">
        <v>0</v>
      </c>
      <c r="EI94" s="294">
        <v>0</v>
      </c>
      <c r="EJ94" s="294">
        <v>0</v>
      </c>
      <c r="EK94" s="294">
        <v>0</v>
      </c>
      <c r="EL94" s="294">
        <v>0</v>
      </c>
      <c r="EM94" s="294">
        <v>0</v>
      </c>
      <c r="EN94" s="557" t="s">
        <v>98</v>
      </c>
    </row>
    <row r="95" spans="1:144" s="536" customFormat="1" ht="51" hidden="1" x14ac:dyDescent="0.25">
      <c r="A95" s="309" t="s">
        <v>236</v>
      </c>
      <c r="B95" s="186" t="s">
        <v>239</v>
      </c>
      <c r="C95" s="228" t="s">
        <v>240</v>
      </c>
      <c r="D95" s="294"/>
      <c r="E95" s="294"/>
      <c r="F95" s="294"/>
      <c r="G95" s="294"/>
      <c r="H95" s="294"/>
      <c r="I95" s="294"/>
      <c r="J95" s="294"/>
      <c r="K95" s="294"/>
      <c r="L95" s="294"/>
      <c r="M95" s="294"/>
      <c r="N95" s="294"/>
      <c r="O95" s="294"/>
      <c r="P95" s="294"/>
      <c r="Q95" s="294"/>
      <c r="R95" s="294"/>
      <c r="S95" s="294"/>
      <c r="T95" s="294"/>
      <c r="U95" s="294"/>
      <c r="V95" s="294"/>
      <c r="W95" s="294"/>
      <c r="X95" s="294"/>
      <c r="Y95" s="294"/>
      <c r="Z95" s="294"/>
      <c r="AA95" s="294"/>
      <c r="AB95" s="294"/>
      <c r="AC95" s="294"/>
      <c r="AD95" s="294"/>
      <c r="AE95" s="294"/>
      <c r="AF95" s="294"/>
      <c r="AG95" s="294"/>
      <c r="AH95" s="294"/>
      <c r="AI95" s="294"/>
      <c r="AJ95" s="294"/>
      <c r="AK95" s="294"/>
      <c r="AL95" s="294"/>
      <c r="AM95" s="294"/>
      <c r="AN95" s="294"/>
      <c r="AO95" s="294"/>
      <c r="AP95" s="294"/>
      <c r="AQ95" s="294"/>
      <c r="AR95" s="294"/>
      <c r="AS95" s="294"/>
      <c r="AT95" s="294"/>
      <c r="AU95" s="294"/>
      <c r="AV95" s="294"/>
      <c r="AW95" s="294"/>
      <c r="AX95" s="294"/>
      <c r="AY95" s="294"/>
      <c r="AZ95" s="294"/>
      <c r="BA95" s="294"/>
      <c r="BB95" s="294"/>
      <c r="BC95" s="294"/>
      <c r="BD95" s="294"/>
      <c r="BE95" s="294"/>
      <c r="BF95" s="294"/>
      <c r="BG95" s="294"/>
      <c r="BH95" s="280"/>
      <c r="BI95" s="280"/>
      <c r="BJ95" s="280"/>
      <c r="BK95" s="280"/>
      <c r="BL95" s="280"/>
      <c r="BM95" s="294"/>
      <c r="BN95" s="294"/>
      <c r="BO95" s="294"/>
      <c r="BP95" s="294"/>
      <c r="BQ95" s="294"/>
      <c r="BR95" s="294"/>
      <c r="BS95" s="294"/>
      <c r="BT95" s="294"/>
      <c r="BU95" s="294"/>
      <c r="BV95" s="280"/>
      <c r="BW95" s="280"/>
      <c r="BX95" s="280"/>
      <c r="BY95" s="280"/>
      <c r="BZ95" s="280"/>
      <c r="CA95" s="280"/>
      <c r="CB95" s="294"/>
      <c r="CC95" s="294"/>
      <c r="CD95" s="294"/>
      <c r="CE95" s="294"/>
      <c r="CF95" s="294"/>
      <c r="CG95" s="294"/>
      <c r="CH95" s="294"/>
      <c r="CI95" s="294"/>
      <c r="CJ95" s="280"/>
      <c r="CK95" s="280"/>
      <c r="CL95" s="280"/>
      <c r="CM95" s="280"/>
      <c r="CN95" s="280"/>
      <c r="CO95" s="280"/>
      <c r="CP95" s="294"/>
      <c r="CQ95" s="294"/>
      <c r="CR95" s="294"/>
      <c r="CS95" s="294"/>
      <c r="CT95" s="294"/>
      <c r="CU95" s="294"/>
      <c r="CV95" s="294"/>
      <c r="CW95" s="294"/>
      <c r="CX95" s="280"/>
      <c r="CY95" s="280"/>
      <c r="CZ95" s="280"/>
      <c r="DA95" s="280"/>
      <c r="DB95" s="280"/>
      <c r="DC95" s="280"/>
      <c r="DD95" s="280"/>
      <c r="DE95" s="294"/>
      <c r="DF95" s="294"/>
      <c r="DG95" s="294"/>
      <c r="DH95" s="294"/>
      <c r="DI95" s="294"/>
      <c r="DJ95" s="294"/>
      <c r="DK95" s="294"/>
      <c r="DL95" s="280"/>
      <c r="DM95" s="280"/>
      <c r="DN95" s="280"/>
      <c r="DO95" s="280"/>
      <c r="DP95" s="280"/>
      <c r="DQ95" s="280"/>
      <c r="DR95" s="294"/>
      <c r="DS95" s="294"/>
      <c r="DT95" s="294"/>
      <c r="DU95" s="294"/>
      <c r="DV95" s="294"/>
      <c r="DW95" s="294"/>
      <c r="DX95" s="294"/>
      <c r="DY95" s="294"/>
      <c r="DZ95" s="280">
        <f t="shared" si="128"/>
        <v>0</v>
      </c>
      <c r="EA95" s="280">
        <f t="shared" si="129"/>
        <v>0</v>
      </c>
      <c r="EB95" s="280">
        <f t="shared" si="130"/>
        <v>0</v>
      </c>
      <c r="EC95" s="280">
        <f t="shared" si="131"/>
        <v>0</v>
      </c>
      <c r="ED95" s="280">
        <f t="shared" si="132"/>
        <v>0</v>
      </c>
      <c r="EE95" s="280">
        <f t="shared" si="133"/>
        <v>0</v>
      </c>
      <c r="EF95" s="280">
        <f t="shared" si="134"/>
        <v>0</v>
      </c>
      <c r="EG95" s="294">
        <v>0</v>
      </c>
      <c r="EH95" s="294">
        <v>0</v>
      </c>
      <c r="EI95" s="294">
        <v>0</v>
      </c>
      <c r="EJ95" s="294">
        <v>0</v>
      </c>
      <c r="EK95" s="294">
        <v>0</v>
      </c>
      <c r="EL95" s="294">
        <v>0</v>
      </c>
      <c r="EM95" s="294">
        <v>0</v>
      </c>
      <c r="EN95" s="558" t="s">
        <v>98</v>
      </c>
    </row>
    <row r="96" spans="1:144" s="536" customFormat="1" ht="63.75" hidden="1" x14ac:dyDescent="0.25">
      <c r="A96" s="309" t="s">
        <v>236</v>
      </c>
      <c r="B96" s="186" t="s">
        <v>241</v>
      </c>
      <c r="C96" s="228" t="s">
        <v>242</v>
      </c>
      <c r="D96" s="294"/>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294"/>
      <c r="AE96" s="294"/>
      <c r="AF96" s="294"/>
      <c r="AG96" s="294"/>
      <c r="AH96" s="294"/>
      <c r="AI96" s="294"/>
      <c r="AJ96" s="294"/>
      <c r="AK96" s="294"/>
      <c r="AL96" s="294"/>
      <c r="AM96" s="294"/>
      <c r="AN96" s="294"/>
      <c r="AO96" s="294"/>
      <c r="AP96" s="294"/>
      <c r="AQ96" s="294"/>
      <c r="AR96" s="294"/>
      <c r="AS96" s="294"/>
      <c r="AT96" s="294"/>
      <c r="AU96" s="294"/>
      <c r="AV96" s="294"/>
      <c r="AW96" s="294"/>
      <c r="AX96" s="294"/>
      <c r="AY96" s="294"/>
      <c r="AZ96" s="294"/>
      <c r="BA96" s="294"/>
      <c r="BB96" s="294"/>
      <c r="BC96" s="294"/>
      <c r="BD96" s="294"/>
      <c r="BE96" s="294"/>
      <c r="BF96" s="294"/>
      <c r="BG96" s="294"/>
      <c r="BH96" s="280"/>
      <c r="BI96" s="280"/>
      <c r="BJ96" s="280"/>
      <c r="BK96" s="280"/>
      <c r="BL96" s="280"/>
      <c r="BM96" s="294"/>
      <c r="BN96" s="294"/>
      <c r="BO96" s="294"/>
      <c r="BP96" s="294"/>
      <c r="BQ96" s="294"/>
      <c r="BR96" s="294"/>
      <c r="BS96" s="294"/>
      <c r="BT96" s="294"/>
      <c r="BU96" s="294"/>
      <c r="BV96" s="280"/>
      <c r="BW96" s="280"/>
      <c r="BX96" s="280"/>
      <c r="BY96" s="280"/>
      <c r="BZ96" s="280"/>
      <c r="CA96" s="280"/>
      <c r="CB96" s="294"/>
      <c r="CC96" s="294"/>
      <c r="CD96" s="294"/>
      <c r="CE96" s="294"/>
      <c r="CF96" s="294"/>
      <c r="CG96" s="294"/>
      <c r="CH96" s="294"/>
      <c r="CI96" s="294"/>
      <c r="CJ96" s="280"/>
      <c r="CK96" s="280"/>
      <c r="CL96" s="280"/>
      <c r="CM96" s="280"/>
      <c r="CN96" s="280"/>
      <c r="CO96" s="280"/>
      <c r="CP96" s="294"/>
      <c r="CQ96" s="294"/>
      <c r="CR96" s="294"/>
      <c r="CS96" s="294"/>
      <c r="CT96" s="294"/>
      <c r="CU96" s="294"/>
      <c r="CV96" s="294"/>
      <c r="CW96" s="294"/>
      <c r="CX96" s="280"/>
      <c r="CY96" s="280"/>
      <c r="CZ96" s="280"/>
      <c r="DA96" s="280"/>
      <c r="DB96" s="280"/>
      <c r="DC96" s="280"/>
      <c r="DD96" s="280"/>
      <c r="DE96" s="294"/>
      <c r="DF96" s="294"/>
      <c r="DG96" s="294"/>
      <c r="DH96" s="294"/>
      <c r="DI96" s="294"/>
      <c r="DJ96" s="294"/>
      <c r="DK96" s="294"/>
      <c r="DL96" s="280"/>
      <c r="DM96" s="280"/>
      <c r="DN96" s="280"/>
      <c r="DO96" s="280"/>
      <c r="DP96" s="280"/>
      <c r="DQ96" s="280"/>
      <c r="DR96" s="294"/>
      <c r="DS96" s="294"/>
      <c r="DT96" s="294"/>
      <c r="DU96" s="294"/>
      <c r="DV96" s="294"/>
      <c r="DW96" s="294"/>
      <c r="DX96" s="294"/>
      <c r="DY96" s="294"/>
      <c r="DZ96" s="280">
        <f t="shared" si="128"/>
        <v>0</v>
      </c>
      <c r="EA96" s="280">
        <f t="shared" si="129"/>
        <v>0</v>
      </c>
      <c r="EB96" s="280">
        <f t="shared" si="130"/>
        <v>0</v>
      </c>
      <c r="EC96" s="280">
        <f t="shared" si="131"/>
        <v>0</v>
      </c>
      <c r="ED96" s="280">
        <f t="shared" si="132"/>
        <v>0</v>
      </c>
      <c r="EE96" s="280">
        <f t="shared" si="133"/>
        <v>0</v>
      </c>
      <c r="EF96" s="280">
        <f t="shared" si="134"/>
        <v>0</v>
      </c>
      <c r="EG96" s="294">
        <v>0</v>
      </c>
      <c r="EH96" s="294">
        <v>0</v>
      </c>
      <c r="EI96" s="294">
        <v>0</v>
      </c>
      <c r="EJ96" s="294">
        <v>0</v>
      </c>
      <c r="EK96" s="294">
        <v>0</v>
      </c>
      <c r="EL96" s="294">
        <v>0</v>
      </c>
      <c r="EM96" s="294">
        <v>0</v>
      </c>
      <c r="EN96" s="558" t="s">
        <v>98</v>
      </c>
    </row>
    <row r="97" spans="1:144" s="536" customFormat="1" ht="76.5" hidden="1" x14ac:dyDescent="0.25">
      <c r="A97" s="309" t="s">
        <v>236</v>
      </c>
      <c r="B97" s="186" t="s">
        <v>243</v>
      </c>
      <c r="C97" s="228" t="s">
        <v>244</v>
      </c>
      <c r="D97" s="294"/>
      <c r="E97" s="294"/>
      <c r="F97" s="294"/>
      <c r="G97" s="294"/>
      <c r="H97" s="294"/>
      <c r="I97" s="294"/>
      <c r="J97" s="294"/>
      <c r="K97" s="294"/>
      <c r="L97" s="294"/>
      <c r="M97" s="294"/>
      <c r="N97" s="294"/>
      <c r="O97" s="294"/>
      <c r="P97" s="294"/>
      <c r="Q97" s="294"/>
      <c r="R97" s="294"/>
      <c r="S97" s="294"/>
      <c r="T97" s="294"/>
      <c r="U97" s="294"/>
      <c r="V97" s="294"/>
      <c r="W97" s="294"/>
      <c r="X97" s="294"/>
      <c r="Y97" s="294"/>
      <c r="Z97" s="294"/>
      <c r="AA97" s="294"/>
      <c r="AB97" s="294"/>
      <c r="AC97" s="294"/>
      <c r="AD97" s="294"/>
      <c r="AE97" s="294"/>
      <c r="AF97" s="294"/>
      <c r="AG97" s="294"/>
      <c r="AH97" s="294"/>
      <c r="AI97" s="294"/>
      <c r="AJ97" s="294"/>
      <c r="AK97" s="294"/>
      <c r="AL97" s="294"/>
      <c r="AM97" s="294"/>
      <c r="AN97" s="294"/>
      <c r="AO97" s="294"/>
      <c r="AP97" s="294"/>
      <c r="AQ97" s="294"/>
      <c r="AR97" s="294"/>
      <c r="AS97" s="294"/>
      <c r="AT97" s="294"/>
      <c r="AU97" s="294"/>
      <c r="AV97" s="294"/>
      <c r="AW97" s="294"/>
      <c r="AX97" s="294"/>
      <c r="AY97" s="294"/>
      <c r="AZ97" s="294"/>
      <c r="BA97" s="294"/>
      <c r="BB97" s="294"/>
      <c r="BC97" s="294"/>
      <c r="BD97" s="294"/>
      <c r="BE97" s="294"/>
      <c r="BF97" s="294"/>
      <c r="BG97" s="294"/>
      <c r="BH97" s="280"/>
      <c r="BI97" s="280"/>
      <c r="BJ97" s="280"/>
      <c r="BK97" s="280"/>
      <c r="BL97" s="280"/>
      <c r="BM97" s="294"/>
      <c r="BN97" s="294"/>
      <c r="BO97" s="294"/>
      <c r="BP97" s="294"/>
      <c r="BQ97" s="294"/>
      <c r="BR97" s="294"/>
      <c r="BS97" s="294"/>
      <c r="BT97" s="294"/>
      <c r="BU97" s="294"/>
      <c r="BV97" s="280"/>
      <c r="BW97" s="280"/>
      <c r="BX97" s="280"/>
      <c r="BY97" s="280"/>
      <c r="BZ97" s="280"/>
      <c r="CA97" s="280"/>
      <c r="CB97" s="294"/>
      <c r="CC97" s="294"/>
      <c r="CD97" s="294"/>
      <c r="CE97" s="294"/>
      <c r="CF97" s="294"/>
      <c r="CG97" s="294"/>
      <c r="CH97" s="294"/>
      <c r="CI97" s="294"/>
      <c r="CJ97" s="280"/>
      <c r="CK97" s="280"/>
      <c r="CL97" s="280"/>
      <c r="CM97" s="280"/>
      <c r="CN97" s="280"/>
      <c r="CO97" s="280"/>
      <c r="CP97" s="294"/>
      <c r="CQ97" s="294"/>
      <c r="CR97" s="294"/>
      <c r="CS97" s="294"/>
      <c r="CT97" s="294"/>
      <c r="CU97" s="294"/>
      <c r="CV97" s="294"/>
      <c r="CW97" s="294"/>
      <c r="CX97" s="280"/>
      <c r="CY97" s="280"/>
      <c r="CZ97" s="280"/>
      <c r="DA97" s="280"/>
      <c r="DB97" s="280"/>
      <c r="DC97" s="280"/>
      <c r="DD97" s="280"/>
      <c r="DE97" s="294"/>
      <c r="DF97" s="294"/>
      <c r="DG97" s="294"/>
      <c r="DH97" s="294"/>
      <c r="DI97" s="294"/>
      <c r="DJ97" s="294"/>
      <c r="DK97" s="294"/>
      <c r="DL97" s="280"/>
      <c r="DM97" s="280"/>
      <c r="DN97" s="280"/>
      <c r="DO97" s="280"/>
      <c r="DP97" s="280"/>
      <c r="DQ97" s="280"/>
      <c r="DR97" s="294"/>
      <c r="DS97" s="294"/>
      <c r="DT97" s="294"/>
      <c r="DU97" s="294"/>
      <c r="DV97" s="294"/>
      <c r="DW97" s="294"/>
      <c r="DX97" s="294"/>
      <c r="DY97" s="294"/>
      <c r="DZ97" s="280">
        <f t="shared" si="128"/>
        <v>0</v>
      </c>
      <c r="EA97" s="280">
        <f t="shared" si="129"/>
        <v>0</v>
      </c>
      <c r="EB97" s="280">
        <f t="shared" si="130"/>
        <v>0</v>
      </c>
      <c r="EC97" s="280">
        <f t="shared" si="131"/>
        <v>0</v>
      </c>
      <c r="ED97" s="280">
        <f t="shared" si="132"/>
        <v>0</v>
      </c>
      <c r="EE97" s="280">
        <f t="shared" si="133"/>
        <v>0</v>
      </c>
      <c r="EF97" s="280">
        <f t="shared" si="134"/>
        <v>0</v>
      </c>
      <c r="EG97" s="294">
        <v>0</v>
      </c>
      <c r="EH97" s="294">
        <v>0</v>
      </c>
      <c r="EI97" s="294">
        <v>0</v>
      </c>
      <c r="EJ97" s="294">
        <v>0</v>
      </c>
      <c r="EK97" s="294">
        <v>0</v>
      </c>
      <c r="EL97" s="294">
        <v>0</v>
      </c>
      <c r="EM97" s="294">
        <v>0</v>
      </c>
      <c r="EN97" s="558" t="s">
        <v>98</v>
      </c>
    </row>
    <row r="98" spans="1:144" s="536" customFormat="1" ht="76.5" hidden="1" x14ac:dyDescent="0.25">
      <c r="A98" s="309" t="s">
        <v>236</v>
      </c>
      <c r="B98" s="186" t="s">
        <v>245</v>
      </c>
      <c r="C98" s="228" t="s">
        <v>246</v>
      </c>
      <c r="D98" s="294"/>
      <c r="E98" s="294"/>
      <c r="F98" s="294"/>
      <c r="G98" s="294"/>
      <c r="H98" s="294"/>
      <c r="I98" s="294"/>
      <c r="J98" s="294"/>
      <c r="K98" s="294"/>
      <c r="L98" s="294"/>
      <c r="M98" s="294"/>
      <c r="N98" s="294"/>
      <c r="O98" s="294"/>
      <c r="P98" s="294"/>
      <c r="Q98" s="294"/>
      <c r="R98" s="294"/>
      <c r="S98" s="294"/>
      <c r="T98" s="294"/>
      <c r="U98" s="294"/>
      <c r="V98" s="294"/>
      <c r="W98" s="294"/>
      <c r="X98" s="294"/>
      <c r="Y98" s="294"/>
      <c r="Z98" s="294"/>
      <c r="AA98" s="294"/>
      <c r="AB98" s="294"/>
      <c r="AC98" s="294"/>
      <c r="AD98" s="294"/>
      <c r="AE98" s="294"/>
      <c r="AF98" s="294"/>
      <c r="AG98" s="294"/>
      <c r="AH98" s="294"/>
      <c r="AI98" s="294"/>
      <c r="AJ98" s="294"/>
      <c r="AK98" s="294"/>
      <c r="AL98" s="294"/>
      <c r="AM98" s="294"/>
      <c r="AN98" s="294"/>
      <c r="AO98" s="294"/>
      <c r="AP98" s="294"/>
      <c r="AQ98" s="294"/>
      <c r="AR98" s="294"/>
      <c r="AS98" s="294"/>
      <c r="AT98" s="294"/>
      <c r="AU98" s="294"/>
      <c r="AV98" s="294"/>
      <c r="AW98" s="294"/>
      <c r="AX98" s="294"/>
      <c r="AY98" s="294"/>
      <c r="AZ98" s="294"/>
      <c r="BA98" s="294"/>
      <c r="BB98" s="294"/>
      <c r="BC98" s="294"/>
      <c r="BD98" s="294"/>
      <c r="BE98" s="294"/>
      <c r="BF98" s="294"/>
      <c r="BG98" s="294"/>
      <c r="BH98" s="280"/>
      <c r="BI98" s="280"/>
      <c r="BJ98" s="280"/>
      <c r="BK98" s="280"/>
      <c r="BL98" s="280"/>
      <c r="BM98" s="294"/>
      <c r="BN98" s="294"/>
      <c r="BO98" s="294"/>
      <c r="BP98" s="294"/>
      <c r="BQ98" s="294"/>
      <c r="BR98" s="294"/>
      <c r="BS98" s="294"/>
      <c r="BT98" s="294"/>
      <c r="BU98" s="294"/>
      <c r="BV98" s="280"/>
      <c r="BW98" s="280"/>
      <c r="BX98" s="280"/>
      <c r="BY98" s="280"/>
      <c r="BZ98" s="280"/>
      <c r="CA98" s="280"/>
      <c r="CB98" s="294"/>
      <c r="CC98" s="294"/>
      <c r="CD98" s="294"/>
      <c r="CE98" s="294"/>
      <c r="CF98" s="294"/>
      <c r="CG98" s="294"/>
      <c r="CH98" s="294"/>
      <c r="CI98" s="294"/>
      <c r="CJ98" s="280"/>
      <c r="CK98" s="280"/>
      <c r="CL98" s="280"/>
      <c r="CM98" s="280"/>
      <c r="CN98" s="280"/>
      <c r="CO98" s="280"/>
      <c r="CP98" s="294"/>
      <c r="CQ98" s="294"/>
      <c r="CR98" s="294"/>
      <c r="CS98" s="294"/>
      <c r="CT98" s="294"/>
      <c r="CU98" s="294"/>
      <c r="CV98" s="294"/>
      <c r="CW98" s="294"/>
      <c r="CX98" s="280"/>
      <c r="CY98" s="280"/>
      <c r="CZ98" s="280"/>
      <c r="DA98" s="280"/>
      <c r="DB98" s="280"/>
      <c r="DC98" s="280"/>
      <c r="DD98" s="280"/>
      <c r="DE98" s="294"/>
      <c r="DF98" s="294"/>
      <c r="DG98" s="294"/>
      <c r="DH98" s="294"/>
      <c r="DI98" s="294"/>
      <c r="DJ98" s="294"/>
      <c r="DK98" s="294"/>
      <c r="DL98" s="280"/>
      <c r="DM98" s="280"/>
      <c r="DN98" s="280"/>
      <c r="DO98" s="280"/>
      <c r="DP98" s="280"/>
      <c r="DQ98" s="280"/>
      <c r="DR98" s="294"/>
      <c r="DS98" s="294"/>
      <c r="DT98" s="294"/>
      <c r="DU98" s="294"/>
      <c r="DV98" s="294"/>
      <c r="DW98" s="294"/>
      <c r="DX98" s="294"/>
      <c r="DY98" s="294"/>
      <c r="DZ98" s="280">
        <f t="shared" si="128"/>
        <v>0</v>
      </c>
      <c r="EA98" s="280">
        <f t="shared" si="129"/>
        <v>0</v>
      </c>
      <c r="EB98" s="280">
        <f t="shared" si="130"/>
        <v>0</v>
      </c>
      <c r="EC98" s="280">
        <f t="shared" si="131"/>
        <v>0</v>
      </c>
      <c r="ED98" s="280">
        <f t="shared" si="132"/>
        <v>0</v>
      </c>
      <c r="EE98" s="280">
        <f t="shared" si="133"/>
        <v>0</v>
      </c>
      <c r="EF98" s="280">
        <f t="shared" si="134"/>
        <v>0</v>
      </c>
      <c r="EG98" s="294">
        <v>0</v>
      </c>
      <c r="EH98" s="294">
        <v>0</v>
      </c>
      <c r="EI98" s="294">
        <v>0</v>
      </c>
      <c r="EJ98" s="294">
        <v>0</v>
      </c>
      <c r="EK98" s="294">
        <v>0</v>
      </c>
      <c r="EL98" s="294">
        <v>0</v>
      </c>
      <c r="EM98" s="294">
        <v>0</v>
      </c>
      <c r="EN98" s="558" t="s">
        <v>98</v>
      </c>
    </row>
    <row r="99" spans="1:144" s="536" customFormat="1" ht="63.75" hidden="1" x14ac:dyDescent="0.25">
      <c r="A99" s="309" t="s">
        <v>236</v>
      </c>
      <c r="B99" s="186" t="s">
        <v>247</v>
      </c>
      <c r="C99" s="228" t="s">
        <v>248</v>
      </c>
      <c r="D99" s="294"/>
      <c r="E99" s="294"/>
      <c r="F99" s="294"/>
      <c r="G99" s="294"/>
      <c r="H99" s="294"/>
      <c r="I99" s="294"/>
      <c r="J99" s="294"/>
      <c r="K99" s="294"/>
      <c r="L99" s="294"/>
      <c r="M99" s="294"/>
      <c r="N99" s="294"/>
      <c r="O99" s="294"/>
      <c r="P99" s="294"/>
      <c r="Q99" s="294"/>
      <c r="R99" s="294"/>
      <c r="S99" s="294"/>
      <c r="T99" s="294"/>
      <c r="U99" s="294"/>
      <c r="V99" s="294"/>
      <c r="W99" s="294"/>
      <c r="X99" s="294"/>
      <c r="Y99" s="294"/>
      <c r="Z99" s="294"/>
      <c r="AA99" s="294"/>
      <c r="AB99" s="294"/>
      <c r="AC99" s="294"/>
      <c r="AD99" s="294"/>
      <c r="AE99" s="294"/>
      <c r="AF99" s="294"/>
      <c r="AG99" s="294"/>
      <c r="AH99" s="294"/>
      <c r="AI99" s="294"/>
      <c r="AJ99" s="294"/>
      <c r="AK99" s="294"/>
      <c r="AL99" s="294"/>
      <c r="AM99" s="294"/>
      <c r="AN99" s="294"/>
      <c r="AO99" s="294"/>
      <c r="AP99" s="294"/>
      <c r="AQ99" s="294"/>
      <c r="AR99" s="294"/>
      <c r="AS99" s="294"/>
      <c r="AT99" s="294"/>
      <c r="AU99" s="294"/>
      <c r="AV99" s="294"/>
      <c r="AW99" s="294"/>
      <c r="AX99" s="294"/>
      <c r="AY99" s="294"/>
      <c r="AZ99" s="294"/>
      <c r="BA99" s="294"/>
      <c r="BB99" s="294"/>
      <c r="BC99" s="294"/>
      <c r="BD99" s="294"/>
      <c r="BE99" s="294"/>
      <c r="BF99" s="294"/>
      <c r="BG99" s="294"/>
      <c r="BH99" s="280"/>
      <c r="BI99" s="280"/>
      <c r="BJ99" s="280"/>
      <c r="BK99" s="280"/>
      <c r="BL99" s="280"/>
      <c r="BM99" s="294"/>
      <c r="BN99" s="294"/>
      <c r="BO99" s="294"/>
      <c r="BP99" s="294"/>
      <c r="BQ99" s="294"/>
      <c r="BR99" s="294"/>
      <c r="BS99" s="294"/>
      <c r="BT99" s="294"/>
      <c r="BU99" s="294"/>
      <c r="BV99" s="280"/>
      <c r="BW99" s="280"/>
      <c r="BX99" s="280"/>
      <c r="BY99" s="280"/>
      <c r="BZ99" s="280"/>
      <c r="CA99" s="280"/>
      <c r="CB99" s="294"/>
      <c r="CC99" s="294"/>
      <c r="CD99" s="294"/>
      <c r="CE99" s="294"/>
      <c r="CF99" s="294"/>
      <c r="CG99" s="294"/>
      <c r="CH99" s="294"/>
      <c r="CI99" s="294"/>
      <c r="CJ99" s="280"/>
      <c r="CK99" s="280"/>
      <c r="CL99" s="280"/>
      <c r="CM99" s="280"/>
      <c r="CN99" s="280"/>
      <c r="CO99" s="280"/>
      <c r="CP99" s="294"/>
      <c r="CQ99" s="294"/>
      <c r="CR99" s="294"/>
      <c r="CS99" s="294"/>
      <c r="CT99" s="294"/>
      <c r="CU99" s="294"/>
      <c r="CV99" s="294"/>
      <c r="CW99" s="294"/>
      <c r="CX99" s="280"/>
      <c r="CY99" s="280"/>
      <c r="CZ99" s="280"/>
      <c r="DA99" s="280"/>
      <c r="DB99" s="280"/>
      <c r="DC99" s="280"/>
      <c r="DD99" s="280"/>
      <c r="DE99" s="294"/>
      <c r="DF99" s="294"/>
      <c r="DG99" s="294"/>
      <c r="DH99" s="294"/>
      <c r="DI99" s="294"/>
      <c r="DJ99" s="294"/>
      <c r="DK99" s="294"/>
      <c r="DL99" s="280"/>
      <c r="DM99" s="280"/>
      <c r="DN99" s="280"/>
      <c r="DO99" s="280"/>
      <c r="DP99" s="280"/>
      <c r="DQ99" s="280"/>
      <c r="DR99" s="294"/>
      <c r="DS99" s="294"/>
      <c r="DT99" s="294"/>
      <c r="DU99" s="294"/>
      <c r="DV99" s="294"/>
      <c r="DW99" s="294"/>
      <c r="DX99" s="294"/>
      <c r="DY99" s="294"/>
      <c r="DZ99" s="280">
        <f t="shared" si="128"/>
        <v>0</v>
      </c>
      <c r="EA99" s="280">
        <f t="shared" si="129"/>
        <v>0</v>
      </c>
      <c r="EB99" s="280">
        <f t="shared" si="130"/>
        <v>0</v>
      </c>
      <c r="EC99" s="280">
        <f t="shared" si="131"/>
        <v>0</v>
      </c>
      <c r="ED99" s="280">
        <f t="shared" si="132"/>
        <v>0</v>
      </c>
      <c r="EE99" s="280">
        <f t="shared" si="133"/>
        <v>0</v>
      </c>
      <c r="EF99" s="280">
        <f t="shared" si="134"/>
        <v>0</v>
      </c>
      <c r="EG99" s="294">
        <v>0</v>
      </c>
      <c r="EH99" s="294">
        <v>0</v>
      </c>
      <c r="EI99" s="294">
        <v>0</v>
      </c>
      <c r="EJ99" s="294">
        <v>0</v>
      </c>
      <c r="EK99" s="294">
        <v>0</v>
      </c>
      <c r="EL99" s="294">
        <v>0</v>
      </c>
      <c r="EM99" s="294">
        <v>0</v>
      </c>
      <c r="EN99" s="558" t="s">
        <v>98</v>
      </c>
    </row>
    <row r="100" spans="1:144" s="536" customFormat="1" ht="76.5" hidden="1" x14ac:dyDescent="0.25">
      <c r="A100" s="309" t="s">
        <v>236</v>
      </c>
      <c r="B100" s="186" t="s">
        <v>249</v>
      </c>
      <c r="C100" s="228" t="s">
        <v>250</v>
      </c>
      <c r="D100" s="294"/>
      <c r="E100" s="294"/>
      <c r="F100" s="294"/>
      <c r="G100" s="294"/>
      <c r="H100" s="294"/>
      <c r="I100" s="294"/>
      <c r="J100" s="294"/>
      <c r="K100" s="294"/>
      <c r="L100" s="294"/>
      <c r="M100" s="294"/>
      <c r="N100" s="294"/>
      <c r="O100" s="294"/>
      <c r="P100" s="294"/>
      <c r="Q100" s="294"/>
      <c r="R100" s="294"/>
      <c r="S100" s="294"/>
      <c r="T100" s="294"/>
      <c r="U100" s="294"/>
      <c r="V100" s="294"/>
      <c r="W100" s="294"/>
      <c r="X100" s="294"/>
      <c r="Y100" s="294"/>
      <c r="Z100" s="294"/>
      <c r="AA100" s="294"/>
      <c r="AB100" s="294"/>
      <c r="AC100" s="294"/>
      <c r="AD100" s="294"/>
      <c r="AE100" s="294"/>
      <c r="AF100" s="294"/>
      <c r="AG100" s="294"/>
      <c r="AH100" s="294"/>
      <c r="AI100" s="294"/>
      <c r="AJ100" s="294"/>
      <c r="AK100" s="294"/>
      <c r="AL100" s="294"/>
      <c r="AM100" s="294"/>
      <c r="AN100" s="294"/>
      <c r="AO100" s="294"/>
      <c r="AP100" s="294"/>
      <c r="AQ100" s="294"/>
      <c r="AR100" s="294"/>
      <c r="AS100" s="294"/>
      <c r="AT100" s="294"/>
      <c r="AU100" s="294"/>
      <c r="AV100" s="294"/>
      <c r="AW100" s="294"/>
      <c r="AX100" s="294"/>
      <c r="AY100" s="294"/>
      <c r="AZ100" s="294"/>
      <c r="BA100" s="294"/>
      <c r="BB100" s="294"/>
      <c r="BC100" s="294"/>
      <c r="BD100" s="294"/>
      <c r="BE100" s="294"/>
      <c r="BF100" s="294"/>
      <c r="BG100" s="294"/>
      <c r="BH100" s="280"/>
      <c r="BI100" s="280"/>
      <c r="BJ100" s="280"/>
      <c r="BK100" s="280"/>
      <c r="BL100" s="280"/>
      <c r="BM100" s="294"/>
      <c r="BN100" s="294"/>
      <c r="BO100" s="294"/>
      <c r="BP100" s="294"/>
      <c r="BQ100" s="294"/>
      <c r="BR100" s="294"/>
      <c r="BS100" s="294"/>
      <c r="BT100" s="294"/>
      <c r="BU100" s="294"/>
      <c r="BV100" s="280"/>
      <c r="BW100" s="280"/>
      <c r="BX100" s="280"/>
      <c r="BY100" s="280"/>
      <c r="BZ100" s="280"/>
      <c r="CA100" s="280"/>
      <c r="CB100" s="294"/>
      <c r="CC100" s="294"/>
      <c r="CD100" s="294"/>
      <c r="CE100" s="294"/>
      <c r="CF100" s="294"/>
      <c r="CG100" s="294"/>
      <c r="CH100" s="294"/>
      <c r="CI100" s="294"/>
      <c r="CJ100" s="280"/>
      <c r="CK100" s="280"/>
      <c r="CL100" s="280"/>
      <c r="CM100" s="280"/>
      <c r="CN100" s="280"/>
      <c r="CO100" s="280"/>
      <c r="CP100" s="294"/>
      <c r="CQ100" s="294"/>
      <c r="CR100" s="294"/>
      <c r="CS100" s="294"/>
      <c r="CT100" s="294"/>
      <c r="CU100" s="294"/>
      <c r="CV100" s="294"/>
      <c r="CW100" s="294"/>
      <c r="CX100" s="280"/>
      <c r="CY100" s="280"/>
      <c r="CZ100" s="280"/>
      <c r="DA100" s="280"/>
      <c r="DB100" s="280"/>
      <c r="DC100" s="280"/>
      <c r="DD100" s="280"/>
      <c r="DE100" s="294"/>
      <c r="DF100" s="294"/>
      <c r="DG100" s="294"/>
      <c r="DH100" s="294"/>
      <c r="DI100" s="294"/>
      <c r="DJ100" s="294"/>
      <c r="DK100" s="294"/>
      <c r="DL100" s="280"/>
      <c r="DM100" s="280"/>
      <c r="DN100" s="280"/>
      <c r="DO100" s="280"/>
      <c r="DP100" s="280"/>
      <c r="DQ100" s="280"/>
      <c r="DR100" s="294"/>
      <c r="DS100" s="294"/>
      <c r="DT100" s="294"/>
      <c r="DU100" s="294"/>
      <c r="DV100" s="294"/>
      <c r="DW100" s="294"/>
      <c r="DX100" s="294"/>
      <c r="DY100" s="294"/>
      <c r="DZ100" s="280">
        <f t="shared" si="128"/>
        <v>0</v>
      </c>
      <c r="EA100" s="280">
        <f t="shared" si="129"/>
        <v>0</v>
      </c>
      <c r="EB100" s="280">
        <f t="shared" si="130"/>
        <v>0</v>
      </c>
      <c r="EC100" s="280">
        <f t="shared" si="131"/>
        <v>0</v>
      </c>
      <c r="ED100" s="280">
        <f t="shared" si="132"/>
        <v>0</v>
      </c>
      <c r="EE100" s="280">
        <f t="shared" si="133"/>
        <v>0</v>
      </c>
      <c r="EF100" s="280">
        <f t="shared" si="134"/>
        <v>0</v>
      </c>
      <c r="EG100" s="294">
        <v>0</v>
      </c>
      <c r="EH100" s="294">
        <v>0</v>
      </c>
      <c r="EI100" s="294">
        <v>0</v>
      </c>
      <c r="EJ100" s="294">
        <v>0</v>
      </c>
      <c r="EK100" s="294">
        <v>0</v>
      </c>
      <c r="EL100" s="294">
        <v>0</v>
      </c>
      <c r="EM100" s="294">
        <v>0</v>
      </c>
      <c r="EN100" s="558" t="s">
        <v>98</v>
      </c>
    </row>
    <row r="101" spans="1:144" s="536" customFormat="1" ht="63.75" hidden="1" x14ac:dyDescent="0.25">
      <c r="A101" s="309" t="s">
        <v>236</v>
      </c>
      <c r="B101" s="186" t="s">
        <v>251</v>
      </c>
      <c r="C101" s="228" t="s">
        <v>252</v>
      </c>
      <c r="D101" s="294"/>
      <c r="E101" s="294"/>
      <c r="F101" s="294"/>
      <c r="G101" s="294"/>
      <c r="H101" s="294"/>
      <c r="I101" s="294"/>
      <c r="J101" s="294"/>
      <c r="K101" s="294"/>
      <c r="L101" s="294"/>
      <c r="M101" s="294"/>
      <c r="N101" s="294"/>
      <c r="O101" s="294"/>
      <c r="P101" s="294"/>
      <c r="Q101" s="294"/>
      <c r="R101" s="294"/>
      <c r="S101" s="294"/>
      <c r="T101" s="294"/>
      <c r="U101" s="294"/>
      <c r="V101" s="294"/>
      <c r="W101" s="294"/>
      <c r="X101" s="294"/>
      <c r="Y101" s="294"/>
      <c r="Z101" s="294"/>
      <c r="AA101" s="294"/>
      <c r="AB101" s="294"/>
      <c r="AC101" s="294"/>
      <c r="AD101" s="294"/>
      <c r="AE101" s="294"/>
      <c r="AF101" s="294"/>
      <c r="AG101" s="294"/>
      <c r="AH101" s="294"/>
      <c r="AI101" s="294"/>
      <c r="AJ101" s="294"/>
      <c r="AK101" s="294"/>
      <c r="AL101" s="294"/>
      <c r="AM101" s="294"/>
      <c r="AN101" s="294"/>
      <c r="AO101" s="294"/>
      <c r="AP101" s="294"/>
      <c r="AQ101" s="294"/>
      <c r="AR101" s="294"/>
      <c r="AS101" s="294"/>
      <c r="AT101" s="294"/>
      <c r="AU101" s="294"/>
      <c r="AV101" s="294"/>
      <c r="AW101" s="294"/>
      <c r="AX101" s="294"/>
      <c r="AY101" s="294"/>
      <c r="AZ101" s="294"/>
      <c r="BA101" s="294"/>
      <c r="BB101" s="294"/>
      <c r="BC101" s="294"/>
      <c r="BD101" s="294"/>
      <c r="BE101" s="294"/>
      <c r="BF101" s="294"/>
      <c r="BG101" s="294"/>
      <c r="BH101" s="280"/>
      <c r="BI101" s="280"/>
      <c r="BJ101" s="280"/>
      <c r="BK101" s="280"/>
      <c r="BL101" s="280"/>
      <c r="BM101" s="294"/>
      <c r="BN101" s="294"/>
      <c r="BO101" s="294"/>
      <c r="BP101" s="294"/>
      <c r="BQ101" s="294"/>
      <c r="BR101" s="294"/>
      <c r="BS101" s="294"/>
      <c r="BT101" s="294"/>
      <c r="BU101" s="294"/>
      <c r="BV101" s="280"/>
      <c r="BW101" s="280"/>
      <c r="BX101" s="280"/>
      <c r="BY101" s="280"/>
      <c r="BZ101" s="280"/>
      <c r="CA101" s="280"/>
      <c r="CB101" s="294"/>
      <c r="CC101" s="294"/>
      <c r="CD101" s="294"/>
      <c r="CE101" s="294"/>
      <c r="CF101" s="294"/>
      <c r="CG101" s="294"/>
      <c r="CH101" s="294"/>
      <c r="CI101" s="294"/>
      <c r="CJ101" s="280"/>
      <c r="CK101" s="280"/>
      <c r="CL101" s="280"/>
      <c r="CM101" s="280"/>
      <c r="CN101" s="280"/>
      <c r="CO101" s="280"/>
      <c r="CP101" s="294"/>
      <c r="CQ101" s="294"/>
      <c r="CR101" s="294"/>
      <c r="CS101" s="294"/>
      <c r="CT101" s="294"/>
      <c r="CU101" s="294"/>
      <c r="CV101" s="294"/>
      <c r="CW101" s="294"/>
      <c r="CX101" s="280"/>
      <c r="CY101" s="280"/>
      <c r="CZ101" s="280"/>
      <c r="DA101" s="280"/>
      <c r="DB101" s="280"/>
      <c r="DC101" s="280"/>
      <c r="DD101" s="280"/>
      <c r="DE101" s="294"/>
      <c r="DF101" s="294"/>
      <c r="DG101" s="294"/>
      <c r="DH101" s="294"/>
      <c r="DI101" s="294"/>
      <c r="DJ101" s="294"/>
      <c r="DK101" s="294"/>
      <c r="DL101" s="280"/>
      <c r="DM101" s="280"/>
      <c r="DN101" s="280"/>
      <c r="DO101" s="280"/>
      <c r="DP101" s="280"/>
      <c r="DQ101" s="280"/>
      <c r="DR101" s="294"/>
      <c r="DS101" s="294"/>
      <c r="DT101" s="294"/>
      <c r="DU101" s="294"/>
      <c r="DV101" s="294"/>
      <c r="DW101" s="294"/>
      <c r="DX101" s="294"/>
      <c r="DY101" s="294"/>
      <c r="DZ101" s="280">
        <f t="shared" si="128"/>
        <v>0</v>
      </c>
      <c r="EA101" s="280">
        <f t="shared" si="129"/>
        <v>0</v>
      </c>
      <c r="EB101" s="280">
        <f t="shared" si="130"/>
        <v>0</v>
      </c>
      <c r="EC101" s="280">
        <f t="shared" si="131"/>
        <v>0</v>
      </c>
      <c r="ED101" s="280">
        <f t="shared" si="132"/>
        <v>0</v>
      </c>
      <c r="EE101" s="280">
        <f t="shared" si="133"/>
        <v>0</v>
      </c>
      <c r="EF101" s="280">
        <f t="shared" si="134"/>
        <v>0</v>
      </c>
      <c r="EG101" s="294">
        <v>0</v>
      </c>
      <c r="EH101" s="294">
        <v>0</v>
      </c>
      <c r="EI101" s="294">
        <v>0</v>
      </c>
      <c r="EJ101" s="294">
        <v>0</v>
      </c>
      <c r="EK101" s="294">
        <v>0</v>
      </c>
      <c r="EL101" s="294">
        <v>0</v>
      </c>
      <c r="EM101" s="294">
        <v>0</v>
      </c>
      <c r="EN101" s="558" t="s">
        <v>98</v>
      </c>
    </row>
    <row r="102" spans="1:144" s="536" customFormat="1" ht="76.5" hidden="1" x14ac:dyDescent="0.25">
      <c r="A102" s="309" t="s">
        <v>236</v>
      </c>
      <c r="B102" s="186" t="s">
        <v>253</v>
      </c>
      <c r="C102" s="228" t="s">
        <v>254</v>
      </c>
      <c r="D102" s="294"/>
      <c r="E102" s="294"/>
      <c r="F102" s="294"/>
      <c r="G102" s="294"/>
      <c r="H102" s="294"/>
      <c r="I102" s="294"/>
      <c r="J102" s="294"/>
      <c r="K102" s="294"/>
      <c r="L102" s="294"/>
      <c r="M102" s="294"/>
      <c r="N102" s="294"/>
      <c r="O102" s="294"/>
      <c r="P102" s="294"/>
      <c r="Q102" s="294"/>
      <c r="R102" s="294"/>
      <c r="S102" s="294"/>
      <c r="T102" s="294"/>
      <c r="U102" s="294"/>
      <c r="V102" s="294"/>
      <c r="W102" s="294"/>
      <c r="X102" s="294"/>
      <c r="Y102" s="294"/>
      <c r="Z102" s="294"/>
      <c r="AA102" s="294"/>
      <c r="AB102" s="294"/>
      <c r="AC102" s="294"/>
      <c r="AD102" s="294"/>
      <c r="AE102" s="294"/>
      <c r="AF102" s="294"/>
      <c r="AG102" s="294"/>
      <c r="AH102" s="294"/>
      <c r="AI102" s="294"/>
      <c r="AJ102" s="294"/>
      <c r="AK102" s="294"/>
      <c r="AL102" s="294"/>
      <c r="AM102" s="294"/>
      <c r="AN102" s="294"/>
      <c r="AO102" s="294"/>
      <c r="AP102" s="294"/>
      <c r="AQ102" s="294"/>
      <c r="AR102" s="294"/>
      <c r="AS102" s="294"/>
      <c r="AT102" s="294"/>
      <c r="AU102" s="294"/>
      <c r="AV102" s="294"/>
      <c r="AW102" s="294"/>
      <c r="AX102" s="294"/>
      <c r="AY102" s="294"/>
      <c r="AZ102" s="294"/>
      <c r="BA102" s="294"/>
      <c r="BB102" s="294"/>
      <c r="BC102" s="294"/>
      <c r="BD102" s="294"/>
      <c r="BE102" s="294"/>
      <c r="BF102" s="294"/>
      <c r="BG102" s="294"/>
      <c r="BH102" s="280"/>
      <c r="BI102" s="280"/>
      <c r="BJ102" s="280"/>
      <c r="BK102" s="280"/>
      <c r="BL102" s="280"/>
      <c r="BM102" s="294"/>
      <c r="BN102" s="294"/>
      <c r="BO102" s="294"/>
      <c r="BP102" s="294"/>
      <c r="BQ102" s="294"/>
      <c r="BR102" s="294"/>
      <c r="BS102" s="294"/>
      <c r="BT102" s="294"/>
      <c r="BU102" s="294"/>
      <c r="BV102" s="280"/>
      <c r="BW102" s="280"/>
      <c r="BX102" s="280"/>
      <c r="BY102" s="280"/>
      <c r="BZ102" s="280"/>
      <c r="CA102" s="280"/>
      <c r="CB102" s="294"/>
      <c r="CC102" s="294"/>
      <c r="CD102" s="294"/>
      <c r="CE102" s="294"/>
      <c r="CF102" s="294"/>
      <c r="CG102" s="294"/>
      <c r="CH102" s="294"/>
      <c r="CI102" s="294"/>
      <c r="CJ102" s="280"/>
      <c r="CK102" s="280"/>
      <c r="CL102" s="280"/>
      <c r="CM102" s="280"/>
      <c r="CN102" s="280"/>
      <c r="CO102" s="280"/>
      <c r="CP102" s="294"/>
      <c r="CQ102" s="294"/>
      <c r="CR102" s="294"/>
      <c r="CS102" s="294"/>
      <c r="CT102" s="294"/>
      <c r="CU102" s="294"/>
      <c r="CV102" s="294"/>
      <c r="CW102" s="294"/>
      <c r="CX102" s="280"/>
      <c r="CY102" s="280"/>
      <c r="CZ102" s="280"/>
      <c r="DA102" s="280"/>
      <c r="DB102" s="280"/>
      <c r="DC102" s="280"/>
      <c r="DD102" s="280"/>
      <c r="DE102" s="294"/>
      <c r="DF102" s="294"/>
      <c r="DG102" s="294"/>
      <c r="DH102" s="294"/>
      <c r="DI102" s="294"/>
      <c r="DJ102" s="294"/>
      <c r="DK102" s="294"/>
      <c r="DL102" s="280"/>
      <c r="DM102" s="280"/>
      <c r="DN102" s="280"/>
      <c r="DO102" s="280"/>
      <c r="DP102" s="280"/>
      <c r="DQ102" s="280"/>
      <c r="DR102" s="294"/>
      <c r="DS102" s="294"/>
      <c r="DT102" s="294"/>
      <c r="DU102" s="294"/>
      <c r="DV102" s="294"/>
      <c r="DW102" s="294"/>
      <c r="DX102" s="294"/>
      <c r="DY102" s="294"/>
      <c r="DZ102" s="280">
        <f t="shared" si="128"/>
        <v>0</v>
      </c>
      <c r="EA102" s="280">
        <f t="shared" si="129"/>
        <v>0</v>
      </c>
      <c r="EB102" s="280">
        <f t="shared" si="130"/>
        <v>0</v>
      </c>
      <c r="EC102" s="280">
        <f t="shared" si="131"/>
        <v>0</v>
      </c>
      <c r="ED102" s="280">
        <f t="shared" si="132"/>
        <v>0</v>
      </c>
      <c r="EE102" s="280">
        <f t="shared" si="133"/>
        <v>0</v>
      </c>
      <c r="EF102" s="280">
        <f t="shared" si="134"/>
        <v>0</v>
      </c>
      <c r="EG102" s="294">
        <v>0</v>
      </c>
      <c r="EH102" s="294">
        <v>0</v>
      </c>
      <c r="EI102" s="294">
        <v>0</v>
      </c>
      <c r="EJ102" s="294">
        <v>0</v>
      </c>
      <c r="EK102" s="294">
        <v>0</v>
      </c>
      <c r="EL102" s="294">
        <v>0</v>
      </c>
      <c r="EM102" s="294">
        <v>0</v>
      </c>
      <c r="EN102" s="558" t="s">
        <v>98</v>
      </c>
    </row>
    <row r="103" spans="1:144" s="536" customFormat="1" ht="76.5" hidden="1" x14ac:dyDescent="0.25">
      <c r="A103" s="309" t="s">
        <v>236</v>
      </c>
      <c r="B103" s="186" t="s">
        <v>255</v>
      </c>
      <c r="C103" s="228" t="s">
        <v>256</v>
      </c>
      <c r="D103" s="294"/>
      <c r="E103" s="294"/>
      <c r="F103" s="294"/>
      <c r="G103" s="294"/>
      <c r="H103" s="294"/>
      <c r="I103" s="294"/>
      <c r="J103" s="294"/>
      <c r="K103" s="294"/>
      <c r="L103" s="294"/>
      <c r="M103" s="294"/>
      <c r="N103" s="294"/>
      <c r="O103" s="294"/>
      <c r="P103" s="294"/>
      <c r="Q103" s="294"/>
      <c r="R103" s="294"/>
      <c r="S103" s="294"/>
      <c r="T103" s="294"/>
      <c r="U103" s="294"/>
      <c r="V103" s="294"/>
      <c r="W103" s="294"/>
      <c r="X103" s="294"/>
      <c r="Y103" s="294"/>
      <c r="Z103" s="294"/>
      <c r="AA103" s="294"/>
      <c r="AB103" s="294"/>
      <c r="AC103" s="294"/>
      <c r="AD103" s="294"/>
      <c r="AE103" s="294"/>
      <c r="AF103" s="294"/>
      <c r="AG103" s="294"/>
      <c r="AH103" s="294"/>
      <c r="AI103" s="294"/>
      <c r="AJ103" s="294"/>
      <c r="AK103" s="294"/>
      <c r="AL103" s="294"/>
      <c r="AM103" s="294"/>
      <c r="AN103" s="294"/>
      <c r="AO103" s="294"/>
      <c r="AP103" s="294"/>
      <c r="AQ103" s="294"/>
      <c r="AR103" s="294"/>
      <c r="AS103" s="294"/>
      <c r="AT103" s="294"/>
      <c r="AU103" s="294"/>
      <c r="AV103" s="294"/>
      <c r="AW103" s="294"/>
      <c r="AX103" s="294"/>
      <c r="AY103" s="294"/>
      <c r="AZ103" s="294"/>
      <c r="BA103" s="294"/>
      <c r="BB103" s="294"/>
      <c r="BC103" s="294"/>
      <c r="BD103" s="294"/>
      <c r="BE103" s="294"/>
      <c r="BF103" s="294"/>
      <c r="BG103" s="294"/>
      <c r="BH103" s="280"/>
      <c r="BI103" s="280"/>
      <c r="BJ103" s="280"/>
      <c r="BK103" s="280"/>
      <c r="BL103" s="280"/>
      <c r="BM103" s="294"/>
      <c r="BN103" s="294"/>
      <c r="BO103" s="294"/>
      <c r="BP103" s="294"/>
      <c r="BQ103" s="294"/>
      <c r="BR103" s="294"/>
      <c r="BS103" s="294"/>
      <c r="BT103" s="294"/>
      <c r="BU103" s="294"/>
      <c r="BV103" s="280"/>
      <c r="BW103" s="280"/>
      <c r="BX103" s="280"/>
      <c r="BY103" s="280"/>
      <c r="BZ103" s="280"/>
      <c r="CA103" s="280"/>
      <c r="CB103" s="294"/>
      <c r="CC103" s="294"/>
      <c r="CD103" s="294"/>
      <c r="CE103" s="294"/>
      <c r="CF103" s="294"/>
      <c r="CG103" s="294"/>
      <c r="CH103" s="294"/>
      <c r="CI103" s="294"/>
      <c r="CJ103" s="280"/>
      <c r="CK103" s="280"/>
      <c r="CL103" s="280"/>
      <c r="CM103" s="280"/>
      <c r="CN103" s="280"/>
      <c r="CO103" s="280"/>
      <c r="CP103" s="294"/>
      <c r="CQ103" s="294"/>
      <c r="CR103" s="294"/>
      <c r="CS103" s="294"/>
      <c r="CT103" s="294"/>
      <c r="CU103" s="294"/>
      <c r="CV103" s="294"/>
      <c r="CW103" s="294"/>
      <c r="CX103" s="280"/>
      <c r="CY103" s="280"/>
      <c r="CZ103" s="280"/>
      <c r="DA103" s="280"/>
      <c r="DB103" s="280"/>
      <c r="DC103" s="280"/>
      <c r="DD103" s="280"/>
      <c r="DE103" s="294"/>
      <c r="DF103" s="294"/>
      <c r="DG103" s="294"/>
      <c r="DH103" s="294"/>
      <c r="DI103" s="294"/>
      <c r="DJ103" s="294"/>
      <c r="DK103" s="294"/>
      <c r="DL103" s="280"/>
      <c r="DM103" s="280"/>
      <c r="DN103" s="280"/>
      <c r="DO103" s="280"/>
      <c r="DP103" s="280"/>
      <c r="DQ103" s="280"/>
      <c r="DR103" s="294"/>
      <c r="DS103" s="294"/>
      <c r="DT103" s="294"/>
      <c r="DU103" s="294"/>
      <c r="DV103" s="294"/>
      <c r="DW103" s="294"/>
      <c r="DX103" s="294"/>
      <c r="DY103" s="294"/>
      <c r="DZ103" s="280">
        <f t="shared" si="128"/>
        <v>0</v>
      </c>
      <c r="EA103" s="280">
        <f t="shared" si="129"/>
        <v>0</v>
      </c>
      <c r="EB103" s="280">
        <f t="shared" si="130"/>
        <v>0</v>
      </c>
      <c r="EC103" s="280">
        <f t="shared" si="131"/>
        <v>0</v>
      </c>
      <c r="ED103" s="280">
        <f t="shared" si="132"/>
        <v>0</v>
      </c>
      <c r="EE103" s="280">
        <f t="shared" si="133"/>
        <v>0</v>
      </c>
      <c r="EF103" s="280">
        <f t="shared" si="134"/>
        <v>0</v>
      </c>
      <c r="EG103" s="294">
        <v>0</v>
      </c>
      <c r="EH103" s="294">
        <v>0</v>
      </c>
      <c r="EI103" s="294">
        <v>0</v>
      </c>
      <c r="EJ103" s="294">
        <v>0</v>
      </c>
      <c r="EK103" s="294">
        <v>0</v>
      </c>
      <c r="EL103" s="294">
        <v>0</v>
      </c>
      <c r="EM103" s="294">
        <v>0</v>
      </c>
      <c r="EN103" s="558" t="s">
        <v>98</v>
      </c>
    </row>
    <row r="104" spans="1:144" s="536" customFormat="1" ht="76.5" hidden="1" x14ac:dyDescent="0.25">
      <c r="A104" s="309" t="s">
        <v>236</v>
      </c>
      <c r="B104" s="186" t="s">
        <v>257</v>
      </c>
      <c r="C104" s="228" t="s">
        <v>258</v>
      </c>
      <c r="D104" s="294"/>
      <c r="E104" s="294"/>
      <c r="F104" s="294"/>
      <c r="G104" s="294"/>
      <c r="H104" s="294"/>
      <c r="I104" s="294"/>
      <c r="J104" s="294"/>
      <c r="K104" s="294"/>
      <c r="L104" s="294"/>
      <c r="M104" s="294"/>
      <c r="N104" s="294"/>
      <c r="O104" s="294"/>
      <c r="P104" s="294"/>
      <c r="Q104" s="294"/>
      <c r="R104" s="294"/>
      <c r="S104" s="294"/>
      <c r="T104" s="294"/>
      <c r="U104" s="294"/>
      <c r="V104" s="294"/>
      <c r="W104" s="294"/>
      <c r="X104" s="294"/>
      <c r="Y104" s="294"/>
      <c r="Z104" s="294"/>
      <c r="AA104" s="294"/>
      <c r="AB104" s="294"/>
      <c r="AC104" s="294"/>
      <c r="AD104" s="294"/>
      <c r="AE104" s="294"/>
      <c r="AF104" s="294"/>
      <c r="AG104" s="294"/>
      <c r="AH104" s="294"/>
      <c r="AI104" s="294"/>
      <c r="AJ104" s="294"/>
      <c r="AK104" s="294"/>
      <c r="AL104" s="294"/>
      <c r="AM104" s="294"/>
      <c r="AN104" s="294"/>
      <c r="AO104" s="294"/>
      <c r="AP104" s="294"/>
      <c r="AQ104" s="294"/>
      <c r="AR104" s="294"/>
      <c r="AS104" s="294"/>
      <c r="AT104" s="294"/>
      <c r="AU104" s="294"/>
      <c r="AV104" s="294"/>
      <c r="AW104" s="294"/>
      <c r="AX104" s="294"/>
      <c r="AY104" s="294"/>
      <c r="AZ104" s="294"/>
      <c r="BA104" s="294"/>
      <c r="BB104" s="294"/>
      <c r="BC104" s="294"/>
      <c r="BD104" s="294"/>
      <c r="BE104" s="294"/>
      <c r="BF104" s="294"/>
      <c r="BG104" s="294"/>
      <c r="BH104" s="280"/>
      <c r="BI104" s="280"/>
      <c r="BJ104" s="280"/>
      <c r="BK104" s="280"/>
      <c r="BL104" s="280"/>
      <c r="BM104" s="294"/>
      <c r="BN104" s="294"/>
      <c r="BO104" s="294"/>
      <c r="BP104" s="294"/>
      <c r="BQ104" s="294"/>
      <c r="BR104" s="294"/>
      <c r="BS104" s="294"/>
      <c r="BT104" s="294"/>
      <c r="BU104" s="294"/>
      <c r="BV104" s="280"/>
      <c r="BW104" s="280"/>
      <c r="BX104" s="280"/>
      <c r="BY104" s="280"/>
      <c r="BZ104" s="280"/>
      <c r="CA104" s="280"/>
      <c r="CB104" s="294"/>
      <c r="CC104" s="294"/>
      <c r="CD104" s="294"/>
      <c r="CE104" s="294"/>
      <c r="CF104" s="294"/>
      <c r="CG104" s="294"/>
      <c r="CH104" s="294"/>
      <c r="CI104" s="294"/>
      <c r="CJ104" s="280"/>
      <c r="CK104" s="280"/>
      <c r="CL104" s="280"/>
      <c r="CM104" s="280"/>
      <c r="CN104" s="280"/>
      <c r="CO104" s="280"/>
      <c r="CP104" s="294"/>
      <c r="CQ104" s="294"/>
      <c r="CR104" s="294"/>
      <c r="CS104" s="294"/>
      <c r="CT104" s="294"/>
      <c r="CU104" s="294"/>
      <c r="CV104" s="294"/>
      <c r="CW104" s="294"/>
      <c r="CX104" s="280"/>
      <c r="CY104" s="280"/>
      <c r="CZ104" s="280"/>
      <c r="DA104" s="280"/>
      <c r="DB104" s="280"/>
      <c r="DC104" s="280"/>
      <c r="DD104" s="280"/>
      <c r="DE104" s="294"/>
      <c r="DF104" s="294"/>
      <c r="DG104" s="294"/>
      <c r="DH104" s="294"/>
      <c r="DI104" s="294"/>
      <c r="DJ104" s="294"/>
      <c r="DK104" s="294"/>
      <c r="DL104" s="280"/>
      <c r="DM104" s="280"/>
      <c r="DN104" s="280"/>
      <c r="DO104" s="280"/>
      <c r="DP104" s="280"/>
      <c r="DQ104" s="280"/>
      <c r="DR104" s="294"/>
      <c r="DS104" s="294"/>
      <c r="DT104" s="294"/>
      <c r="DU104" s="294"/>
      <c r="DV104" s="294"/>
      <c r="DW104" s="294"/>
      <c r="DX104" s="294"/>
      <c r="DY104" s="294"/>
      <c r="DZ104" s="280">
        <f t="shared" si="128"/>
        <v>0</v>
      </c>
      <c r="EA104" s="280">
        <f t="shared" si="129"/>
        <v>0</v>
      </c>
      <c r="EB104" s="280">
        <f t="shared" si="130"/>
        <v>0</v>
      </c>
      <c r="EC104" s="280">
        <f t="shared" si="131"/>
        <v>0</v>
      </c>
      <c r="ED104" s="280">
        <f t="shared" si="132"/>
        <v>0</v>
      </c>
      <c r="EE104" s="280">
        <f t="shared" si="133"/>
        <v>0</v>
      </c>
      <c r="EF104" s="280">
        <f t="shared" si="134"/>
        <v>0</v>
      </c>
      <c r="EG104" s="294">
        <v>0</v>
      </c>
      <c r="EH104" s="294">
        <v>0</v>
      </c>
      <c r="EI104" s="294">
        <v>0</v>
      </c>
      <c r="EJ104" s="294">
        <v>0</v>
      </c>
      <c r="EK104" s="294">
        <v>0</v>
      </c>
      <c r="EL104" s="294">
        <v>0</v>
      </c>
      <c r="EM104" s="294">
        <v>0</v>
      </c>
      <c r="EN104" s="558" t="s">
        <v>98</v>
      </c>
    </row>
    <row r="105" spans="1:144" s="536" customFormat="1" ht="76.5" hidden="1" x14ac:dyDescent="0.25">
      <c r="A105" s="309" t="s">
        <v>236</v>
      </c>
      <c r="B105" s="186" t="s">
        <v>259</v>
      </c>
      <c r="C105" s="228" t="s">
        <v>260</v>
      </c>
      <c r="D105" s="294"/>
      <c r="E105" s="294"/>
      <c r="F105" s="294"/>
      <c r="G105" s="294"/>
      <c r="H105" s="294"/>
      <c r="I105" s="294"/>
      <c r="J105" s="294"/>
      <c r="K105" s="294"/>
      <c r="L105" s="294"/>
      <c r="M105" s="294"/>
      <c r="N105" s="294"/>
      <c r="O105" s="294"/>
      <c r="P105" s="294"/>
      <c r="Q105" s="294"/>
      <c r="R105" s="294"/>
      <c r="S105" s="294"/>
      <c r="T105" s="294"/>
      <c r="U105" s="294"/>
      <c r="V105" s="294"/>
      <c r="W105" s="294"/>
      <c r="X105" s="294"/>
      <c r="Y105" s="294"/>
      <c r="Z105" s="294"/>
      <c r="AA105" s="294"/>
      <c r="AB105" s="294"/>
      <c r="AC105" s="294"/>
      <c r="AD105" s="294"/>
      <c r="AE105" s="294"/>
      <c r="AF105" s="294"/>
      <c r="AG105" s="294"/>
      <c r="AH105" s="294"/>
      <c r="AI105" s="294"/>
      <c r="AJ105" s="294"/>
      <c r="AK105" s="294"/>
      <c r="AL105" s="294"/>
      <c r="AM105" s="294"/>
      <c r="AN105" s="294"/>
      <c r="AO105" s="294"/>
      <c r="AP105" s="294"/>
      <c r="AQ105" s="294"/>
      <c r="AR105" s="294"/>
      <c r="AS105" s="294"/>
      <c r="AT105" s="294"/>
      <c r="AU105" s="294"/>
      <c r="AV105" s="294"/>
      <c r="AW105" s="294"/>
      <c r="AX105" s="294"/>
      <c r="AY105" s="294"/>
      <c r="AZ105" s="294"/>
      <c r="BA105" s="294"/>
      <c r="BB105" s="294"/>
      <c r="BC105" s="294"/>
      <c r="BD105" s="294"/>
      <c r="BE105" s="294"/>
      <c r="BF105" s="294"/>
      <c r="BG105" s="294"/>
      <c r="BH105" s="280"/>
      <c r="BI105" s="280"/>
      <c r="BJ105" s="280"/>
      <c r="BK105" s="280"/>
      <c r="BL105" s="280"/>
      <c r="BM105" s="294"/>
      <c r="BN105" s="294"/>
      <c r="BO105" s="294"/>
      <c r="BP105" s="294"/>
      <c r="BQ105" s="294"/>
      <c r="BR105" s="294"/>
      <c r="BS105" s="294"/>
      <c r="BT105" s="294"/>
      <c r="BU105" s="294"/>
      <c r="BV105" s="280"/>
      <c r="BW105" s="280"/>
      <c r="BX105" s="280"/>
      <c r="BY105" s="280"/>
      <c r="BZ105" s="280"/>
      <c r="CA105" s="280"/>
      <c r="CB105" s="294"/>
      <c r="CC105" s="294"/>
      <c r="CD105" s="294"/>
      <c r="CE105" s="294"/>
      <c r="CF105" s="294"/>
      <c r="CG105" s="294"/>
      <c r="CH105" s="294"/>
      <c r="CI105" s="294"/>
      <c r="CJ105" s="280"/>
      <c r="CK105" s="280"/>
      <c r="CL105" s="280"/>
      <c r="CM105" s="280"/>
      <c r="CN105" s="280"/>
      <c r="CO105" s="280"/>
      <c r="CP105" s="294"/>
      <c r="CQ105" s="294"/>
      <c r="CR105" s="294"/>
      <c r="CS105" s="294"/>
      <c r="CT105" s="294"/>
      <c r="CU105" s="294"/>
      <c r="CV105" s="294"/>
      <c r="CW105" s="294"/>
      <c r="CX105" s="280"/>
      <c r="CY105" s="280"/>
      <c r="CZ105" s="280"/>
      <c r="DA105" s="280"/>
      <c r="DB105" s="280"/>
      <c r="DC105" s="280"/>
      <c r="DD105" s="280"/>
      <c r="DE105" s="294"/>
      <c r="DF105" s="294"/>
      <c r="DG105" s="294"/>
      <c r="DH105" s="294"/>
      <c r="DI105" s="294"/>
      <c r="DJ105" s="294"/>
      <c r="DK105" s="294"/>
      <c r="DL105" s="280"/>
      <c r="DM105" s="280"/>
      <c r="DN105" s="280"/>
      <c r="DO105" s="280"/>
      <c r="DP105" s="280"/>
      <c r="DQ105" s="280"/>
      <c r="DR105" s="294"/>
      <c r="DS105" s="294"/>
      <c r="DT105" s="294"/>
      <c r="DU105" s="294"/>
      <c r="DV105" s="294"/>
      <c r="DW105" s="294"/>
      <c r="DX105" s="294"/>
      <c r="DY105" s="294"/>
      <c r="DZ105" s="280">
        <f t="shared" si="128"/>
        <v>0</v>
      </c>
      <c r="EA105" s="280">
        <f t="shared" si="129"/>
        <v>0</v>
      </c>
      <c r="EB105" s="280">
        <f t="shared" si="130"/>
        <v>0</v>
      </c>
      <c r="EC105" s="280">
        <f t="shared" si="131"/>
        <v>0</v>
      </c>
      <c r="ED105" s="280">
        <f t="shared" si="132"/>
        <v>0</v>
      </c>
      <c r="EE105" s="280">
        <f t="shared" si="133"/>
        <v>0</v>
      </c>
      <c r="EF105" s="280">
        <f t="shared" si="134"/>
        <v>0</v>
      </c>
      <c r="EG105" s="294">
        <v>0</v>
      </c>
      <c r="EH105" s="294">
        <v>0</v>
      </c>
      <c r="EI105" s="294">
        <v>0</v>
      </c>
      <c r="EJ105" s="294">
        <v>0</v>
      </c>
      <c r="EK105" s="294">
        <v>0</v>
      </c>
      <c r="EL105" s="294">
        <v>0</v>
      </c>
      <c r="EM105" s="294">
        <v>0</v>
      </c>
      <c r="EN105" s="558" t="s">
        <v>98</v>
      </c>
    </row>
    <row r="106" spans="1:144" s="536" customFormat="1" ht="76.5" hidden="1" x14ac:dyDescent="0.25">
      <c r="A106" s="309" t="s">
        <v>236</v>
      </c>
      <c r="B106" s="186" t="s">
        <v>261</v>
      </c>
      <c r="C106" s="228" t="s">
        <v>262</v>
      </c>
      <c r="D106" s="294"/>
      <c r="E106" s="294"/>
      <c r="F106" s="294"/>
      <c r="G106" s="294"/>
      <c r="H106" s="294"/>
      <c r="I106" s="294"/>
      <c r="J106" s="294"/>
      <c r="K106" s="294"/>
      <c r="L106" s="294"/>
      <c r="M106" s="294"/>
      <c r="N106" s="294"/>
      <c r="O106" s="294"/>
      <c r="P106" s="294"/>
      <c r="Q106" s="294"/>
      <c r="R106" s="294"/>
      <c r="S106" s="294"/>
      <c r="T106" s="294"/>
      <c r="U106" s="294"/>
      <c r="V106" s="294"/>
      <c r="W106" s="294"/>
      <c r="X106" s="294"/>
      <c r="Y106" s="294"/>
      <c r="Z106" s="294"/>
      <c r="AA106" s="294"/>
      <c r="AB106" s="294"/>
      <c r="AC106" s="294"/>
      <c r="AD106" s="294"/>
      <c r="AE106" s="294"/>
      <c r="AF106" s="294"/>
      <c r="AG106" s="294"/>
      <c r="AH106" s="294"/>
      <c r="AI106" s="294"/>
      <c r="AJ106" s="294"/>
      <c r="AK106" s="294"/>
      <c r="AL106" s="294"/>
      <c r="AM106" s="294"/>
      <c r="AN106" s="294"/>
      <c r="AO106" s="294"/>
      <c r="AP106" s="294"/>
      <c r="AQ106" s="294"/>
      <c r="AR106" s="294"/>
      <c r="AS106" s="294"/>
      <c r="AT106" s="294"/>
      <c r="AU106" s="294"/>
      <c r="AV106" s="294"/>
      <c r="AW106" s="294"/>
      <c r="AX106" s="294"/>
      <c r="AY106" s="294"/>
      <c r="AZ106" s="294"/>
      <c r="BA106" s="294"/>
      <c r="BB106" s="294"/>
      <c r="BC106" s="294"/>
      <c r="BD106" s="294"/>
      <c r="BE106" s="294"/>
      <c r="BF106" s="294"/>
      <c r="BG106" s="294"/>
      <c r="BH106" s="280"/>
      <c r="BI106" s="280"/>
      <c r="BJ106" s="280"/>
      <c r="BK106" s="280"/>
      <c r="BL106" s="280"/>
      <c r="BM106" s="294"/>
      <c r="BN106" s="294"/>
      <c r="BO106" s="294"/>
      <c r="BP106" s="294"/>
      <c r="BQ106" s="294"/>
      <c r="BR106" s="294"/>
      <c r="BS106" s="294"/>
      <c r="BT106" s="294"/>
      <c r="BU106" s="294"/>
      <c r="BV106" s="280"/>
      <c r="BW106" s="280"/>
      <c r="BX106" s="280"/>
      <c r="BY106" s="280"/>
      <c r="BZ106" s="280"/>
      <c r="CA106" s="280"/>
      <c r="CB106" s="294"/>
      <c r="CC106" s="294"/>
      <c r="CD106" s="294"/>
      <c r="CE106" s="294"/>
      <c r="CF106" s="294"/>
      <c r="CG106" s="294"/>
      <c r="CH106" s="294"/>
      <c r="CI106" s="294"/>
      <c r="CJ106" s="280"/>
      <c r="CK106" s="280"/>
      <c r="CL106" s="280"/>
      <c r="CM106" s="280"/>
      <c r="CN106" s="280"/>
      <c r="CO106" s="280"/>
      <c r="CP106" s="294"/>
      <c r="CQ106" s="294"/>
      <c r="CR106" s="294"/>
      <c r="CS106" s="294"/>
      <c r="CT106" s="294"/>
      <c r="CU106" s="294"/>
      <c r="CV106" s="294"/>
      <c r="CW106" s="294"/>
      <c r="CX106" s="280"/>
      <c r="CY106" s="280"/>
      <c r="CZ106" s="280"/>
      <c r="DA106" s="280"/>
      <c r="DB106" s="280"/>
      <c r="DC106" s="280"/>
      <c r="DD106" s="280"/>
      <c r="DE106" s="294"/>
      <c r="DF106" s="294"/>
      <c r="DG106" s="294"/>
      <c r="DH106" s="294"/>
      <c r="DI106" s="294"/>
      <c r="DJ106" s="294"/>
      <c r="DK106" s="294"/>
      <c r="DL106" s="280"/>
      <c r="DM106" s="280"/>
      <c r="DN106" s="280"/>
      <c r="DO106" s="280"/>
      <c r="DP106" s="280"/>
      <c r="DQ106" s="280"/>
      <c r="DR106" s="294"/>
      <c r="DS106" s="294"/>
      <c r="DT106" s="294"/>
      <c r="DU106" s="294"/>
      <c r="DV106" s="294"/>
      <c r="DW106" s="294"/>
      <c r="DX106" s="294"/>
      <c r="DY106" s="294"/>
      <c r="DZ106" s="280">
        <f t="shared" si="128"/>
        <v>0</v>
      </c>
      <c r="EA106" s="280">
        <f t="shared" si="129"/>
        <v>0</v>
      </c>
      <c r="EB106" s="280">
        <f t="shared" si="130"/>
        <v>0</v>
      </c>
      <c r="EC106" s="280">
        <f t="shared" si="131"/>
        <v>0</v>
      </c>
      <c r="ED106" s="280">
        <f t="shared" si="132"/>
        <v>0</v>
      </c>
      <c r="EE106" s="280">
        <f t="shared" si="133"/>
        <v>0</v>
      </c>
      <c r="EF106" s="280">
        <f t="shared" si="134"/>
        <v>0</v>
      </c>
      <c r="EG106" s="294">
        <v>0</v>
      </c>
      <c r="EH106" s="294">
        <v>0</v>
      </c>
      <c r="EI106" s="294">
        <v>0</v>
      </c>
      <c r="EJ106" s="294">
        <v>0</v>
      </c>
      <c r="EK106" s="294">
        <v>0</v>
      </c>
      <c r="EL106" s="294">
        <v>0</v>
      </c>
      <c r="EM106" s="294">
        <v>0</v>
      </c>
      <c r="EN106" s="558" t="s">
        <v>98</v>
      </c>
    </row>
    <row r="107" spans="1:144" ht="38.25" x14ac:dyDescent="0.25">
      <c r="A107" s="283" t="s">
        <v>263</v>
      </c>
      <c r="B107" s="162" t="s">
        <v>264</v>
      </c>
      <c r="C107" s="163" t="s">
        <v>98</v>
      </c>
      <c r="D107" s="375">
        <v>0</v>
      </c>
      <c r="E107" s="375">
        <v>0</v>
      </c>
      <c r="F107" s="375">
        <v>0</v>
      </c>
      <c r="G107" s="375">
        <v>0</v>
      </c>
      <c r="H107" s="375">
        <v>0</v>
      </c>
      <c r="I107" s="375">
        <v>0</v>
      </c>
      <c r="J107" s="375">
        <v>0</v>
      </c>
      <c r="K107" s="375">
        <v>0</v>
      </c>
      <c r="L107" s="375">
        <v>0</v>
      </c>
      <c r="M107" s="375">
        <v>0</v>
      </c>
      <c r="N107" s="375">
        <v>0</v>
      </c>
      <c r="O107" s="375">
        <v>0</v>
      </c>
      <c r="P107" s="375">
        <v>0</v>
      </c>
      <c r="Q107" s="375">
        <v>0</v>
      </c>
      <c r="R107" s="375">
        <v>0</v>
      </c>
      <c r="S107" s="375">
        <v>0</v>
      </c>
      <c r="T107" s="375">
        <v>0</v>
      </c>
      <c r="U107" s="375">
        <v>0</v>
      </c>
      <c r="V107" s="375">
        <v>0</v>
      </c>
      <c r="W107" s="375">
        <v>0</v>
      </c>
      <c r="X107" s="375">
        <v>0</v>
      </c>
      <c r="Y107" s="375">
        <v>0</v>
      </c>
      <c r="Z107" s="375">
        <v>0</v>
      </c>
      <c r="AA107" s="375">
        <v>0</v>
      </c>
      <c r="AB107" s="375">
        <v>0</v>
      </c>
      <c r="AC107" s="375">
        <v>0</v>
      </c>
      <c r="AD107" s="375">
        <v>0</v>
      </c>
      <c r="AE107" s="375">
        <v>0</v>
      </c>
      <c r="AF107" s="375">
        <v>0</v>
      </c>
      <c r="AG107" s="375">
        <v>0</v>
      </c>
      <c r="AH107" s="375">
        <v>0</v>
      </c>
      <c r="AI107" s="375">
        <v>0</v>
      </c>
      <c r="AJ107" s="375">
        <v>0</v>
      </c>
      <c r="AK107" s="375">
        <v>0</v>
      </c>
      <c r="AL107" s="375">
        <v>0</v>
      </c>
      <c r="AM107" s="375">
        <v>0</v>
      </c>
      <c r="AN107" s="375">
        <v>0</v>
      </c>
      <c r="AO107" s="375">
        <v>0</v>
      </c>
      <c r="AP107" s="375">
        <v>0</v>
      </c>
      <c r="AQ107" s="375">
        <v>0</v>
      </c>
      <c r="AR107" s="375">
        <v>0</v>
      </c>
      <c r="AS107" s="375">
        <v>0</v>
      </c>
      <c r="AT107" s="375">
        <v>0</v>
      </c>
      <c r="AU107" s="375">
        <v>0</v>
      </c>
      <c r="AV107" s="375">
        <v>0</v>
      </c>
      <c r="AW107" s="375">
        <v>0</v>
      </c>
      <c r="AX107" s="375">
        <v>0</v>
      </c>
      <c r="AY107" s="375">
        <v>0</v>
      </c>
      <c r="AZ107" s="375">
        <v>0</v>
      </c>
      <c r="BA107" s="375">
        <v>0</v>
      </c>
      <c r="BB107" s="375">
        <v>0</v>
      </c>
      <c r="BC107" s="375">
        <v>0</v>
      </c>
      <c r="BD107" s="375">
        <v>0</v>
      </c>
      <c r="BE107" s="375">
        <v>0</v>
      </c>
      <c r="BF107" s="375">
        <v>0</v>
      </c>
      <c r="BG107" s="375">
        <v>0</v>
      </c>
      <c r="BH107" s="375">
        <v>0</v>
      </c>
      <c r="BI107" s="375">
        <v>0</v>
      </c>
      <c r="BJ107" s="375">
        <v>0</v>
      </c>
      <c r="BK107" s="375">
        <v>0</v>
      </c>
      <c r="BL107" s="375">
        <v>0</v>
      </c>
      <c r="BM107" s="375">
        <v>0</v>
      </c>
      <c r="BN107" s="375">
        <v>0</v>
      </c>
      <c r="BO107" s="375">
        <v>0</v>
      </c>
      <c r="BP107" s="375">
        <v>0</v>
      </c>
      <c r="BQ107" s="375">
        <v>0</v>
      </c>
      <c r="BR107" s="375">
        <v>0</v>
      </c>
      <c r="BS107" s="375">
        <v>0</v>
      </c>
      <c r="BT107" s="375">
        <v>0</v>
      </c>
      <c r="BU107" s="375">
        <v>0</v>
      </c>
      <c r="BV107" s="375">
        <v>0</v>
      </c>
      <c r="BW107" s="375">
        <v>0</v>
      </c>
      <c r="BX107" s="375">
        <v>0</v>
      </c>
      <c r="BY107" s="375">
        <v>0</v>
      </c>
      <c r="BZ107" s="375">
        <v>0</v>
      </c>
      <c r="CA107" s="375">
        <v>0</v>
      </c>
      <c r="CB107" s="375">
        <v>0</v>
      </c>
      <c r="CC107" s="375">
        <v>0</v>
      </c>
      <c r="CD107" s="375">
        <v>0</v>
      </c>
      <c r="CE107" s="375">
        <v>0</v>
      </c>
      <c r="CF107" s="375">
        <v>0</v>
      </c>
      <c r="CG107" s="375">
        <v>0</v>
      </c>
      <c r="CH107" s="375">
        <v>0</v>
      </c>
      <c r="CI107" s="375">
        <v>0</v>
      </c>
      <c r="CJ107" s="375">
        <v>0</v>
      </c>
      <c r="CK107" s="375">
        <v>0</v>
      </c>
      <c r="CL107" s="375">
        <v>0</v>
      </c>
      <c r="CM107" s="375">
        <v>0</v>
      </c>
      <c r="CN107" s="375">
        <v>0</v>
      </c>
      <c r="CO107" s="375">
        <v>0</v>
      </c>
      <c r="CP107" s="375">
        <v>0</v>
      </c>
      <c r="CQ107" s="375">
        <v>0</v>
      </c>
      <c r="CR107" s="375">
        <v>0</v>
      </c>
      <c r="CS107" s="375">
        <v>0</v>
      </c>
      <c r="CT107" s="375">
        <v>0</v>
      </c>
      <c r="CU107" s="375">
        <v>0</v>
      </c>
      <c r="CV107" s="375">
        <v>0</v>
      </c>
      <c r="CW107" s="375">
        <v>0</v>
      </c>
      <c r="CX107" s="375">
        <v>0</v>
      </c>
      <c r="CY107" s="375">
        <v>0</v>
      </c>
      <c r="CZ107" s="375">
        <v>0</v>
      </c>
      <c r="DA107" s="375">
        <v>0</v>
      </c>
      <c r="DB107" s="375">
        <v>0</v>
      </c>
      <c r="DC107" s="375">
        <v>0</v>
      </c>
      <c r="DD107" s="375">
        <v>0</v>
      </c>
      <c r="DE107" s="375">
        <v>0</v>
      </c>
      <c r="DF107" s="375">
        <v>0</v>
      </c>
      <c r="DG107" s="375">
        <v>0</v>
      </c>
      <c r="DH107" s="375">
        <v>0</v>
      </c>
      <c r="DI107" s="375">
        <v>0</v>
      </c>
      <c r="DJ107" s="375">
        <v>0</v>
      </c>
      <c r="DK107" s="375">
        <v>0</v>
      </c>
      <c r="DL107" s="375">
        <v>0</v>
      </c>
      <c r="DM107" s="375">
        <v>0</v>
      </c>
      <c r="DN107" s="375">
        <v>0</v>
      </c>
      <c r="DO107" s="375">
        <v>0</v>
      </c>
      <c r="DP107" s="375">
        <v>0</v>
      </c>
      <c r="DQ107" s="375">
        <v>0</v>
      </c>
      <c r="DR107" s="375">
        <v>0</v>
      </c>
      <c r="DS107" s="375">
        <v>0</v>
      </c>
      <c r="DT107" s="375">
        <v>0</v>
      </c>
      <c r="DU107" s="375">
        <v>0</v>
      </c>
      <c r="DV107" s="375">
        <v>0</v>
      </c>
      <c r="DW107" s="375">
        <v>0</v>
      </c>
      <c r="DX107" s="375">
        <v>0</v>
      </c>
      <c r="DY107" s="375">
        <v>0</v>
      </c>
      <c r="DZ107" s="288">
        <f t="shared" si="128"/>
        <v>0</v>
      </c>
      <c r="EA107" s="288">
        <f t="shared" si="129"/>
        <v>0</v>
      </c>
      <c r="EB107" s="288">
        <f t="shared" si="130"/>
        <v>0</v>
      </c>
      <c r="EC107" s="288">
        <f t="shared" si="131"/>
        <v>0</v>
      </c>
      <c r="ED107" s="288">
        <f t="shared" si="132"/>
        <v>0</v>
      </c>
      <c r="EE107" s="288">
        <f t="shared" si="133"/>
        <v>0</v>
      </c>
      <c r="EF107" s="288">
        <f t="shared" si="134"/>
        <v>0</v>
      </c>
      <c r="EG107" s="375">
        <v>0</v>
      </c>
      <c r="EH107" s="375">
        <v>0</v>
      </c>
      <c r="EI107" s="375">
        <v>0</v>
      </c>
      <c r="EJ107" s="375">
        <v>0</v>
      </c>
      <c r="EK107" s="375">
        <v>0</v>
      </c>
      <c r="EL107" s="375">
        <v>0</v>
      </c>
      <c r="EM107" s="375">
        <v>0</v>
      </c>
      <c r="EN107" s="557" t="s">
        <v>98</v>
      </c>
    </row>
    <row r="108" spans="1:144" ht="25.5" x14ac:dyDescent="0.25">
      <c r="A108" s="283" t="s">
        <v>265</v>
      </c>
      <c r="B108" s="162" t="s">
        <v>266</v>
      </c>
      <c r="C108" s="163" t="s">
        <v>98</v>
      </c>
      <c r="D108" s="288">
        <f t="shared" ref="D108:AI108" si="135">SUM(D109:D119)</f>
        <v>0</v>
      </c>
      <c r="E108" s="288">
        <f t="shared" si="135"/>
        <v>0</v>
      </c>
      <c r="F108" s="288">
        <f t="shared" si="135"/>
        <v>0</v>
      </c>
      <c r="G108" s="288">
        <f t="shared" si="135"/>
        <v>0</v>
      </c>
      <c r="H108" s="288">
        <f t="shared" si="135"/>
        <v>0</v>
      </c>
      <c r="I108" s="288">
        <f t="shared" si="135"/>
        <v>0</v>
      </c>
      <c r="J108" s="288">
        <f t="shared" si="135"/>
        <v>0</v>
      </c>
      <c r="K108" s="288">
        <f t="shared" si="135"/>
        <v>0</v>
      </c>
      <c r="L108" s="288">
        <f t="shared" si="135"/>
        <v>0</v>
      </c>
      <c r="M108" s="288">
        <f t="shared" si="135"/>
        <v>0</v>
      </c>
      <c r="N108" s="288">
        <f t="shared" si="135"/>
        <v>0</v>
      </c>
      <c r="O108" s="288">
        <f t="shared" si="135"/>
        <v>0</v>
      </c>
      <c r="P108" s="288">
        <f t="shared" si="135"/>
        <v>0</v>
      </c>
      <c r="Q108" s="288">
        <f t="shared" si="135"/>
        <v>0</v>
      </c>
      <c r="R108" s="288">
        <f t="shared" si="135"/>
        <v>0</v>
      </c>
      <c r="S108" s="288">
        <f t="shared" si="135"/>
        <v>0</v>
      </c>
      <c r="T108" s="288">
        <f t="shared" si="135"/>
        <v>0</v>
      </c>
      <c r="U108" s="288">
        <f t="shared" si="135"/>
        <v>0</v>
      </c>
      <c r="V108" s="288">
        <f t="shared" si="135"/>
        <v>0</v>
      </c>
      <c r="W108" s="288">
        <f t="shared" si="135"/>
        <v>0</v>
      </c>
      <c r="X108" s="288">
        <f t="shared" si="135"/>
        <v>0</v>
      </c>
      <c r="Y108" s="288">
        <f t="shared" si="135"/>
        <v>0</v>
      </c>
      <c r="Z108" s="288">
        <f t="shared" si="135"/>
        <v>0</v>
      </c>
      <c r="AA108" s="288">
        <f t="shared" si="135"/>
        <v>0</v>
      </c>
      <c r="AB108" s="288">
        <f t="shared" si="135"/>
        <v>0</v>
      </c>
      <c r="AC108" s="288">
        <f t="shared" si="135"/>
        <v>0</v>
      </c>
      <c r="AD108" s="288">
        <f t="shared" si="135"/>
        <v>0</v>
      </c>
      <c r="AE108" s="288">
        <f t="shared" si="135"/>
        <v>0</v>
      </c>
      <c r="AF108" s="288">
        <f t="shared" si="135"/>
        <v>0</v>
      </c>
      <c r="AG108" s="288">
        <f t="shared" si="135"/>
        <v>0</v>
      </c>
      <c r="AH108" s="288">
        <f t="shared" si="135"/>
        <v>0</v>
      </c>
      <c r="AI108" s="288">
        <f t="shared" si="135"/>
        <v>0</v>
      </c>
      <c r="AJ108" s="288">
        <f t="shared" ref="AJ108:BO108" si="136">SUM(AJ109:AJ119)</f>
        <v>0</v>
      </c>
      <c r="AK108" s="288">
        <f t="shared" si="136"/>
        <v>0</v>
      </c>
      <c r="AL108" s="288">
        <f t="shared" si="136"/>
        <v>0</v>
      </c>
      <c r="AM108" s="288">
        <f t="shared" si="136"/>
        <v>0</v>
      </c>
      <c r="AN108" s="288">
        <f t="shared" si="136"/>
        <v>0</v>
      </c>
      <c r="AO108" s="288">
        <f t="shared" si="136"/>
        <v>0</v>
      </c>
      <c r="AP108" s="288">
        <f t="shared" si="136"/>
        <v>0</v>
      </c>
      <c r="AQ108" s="288">
        <f t="shared" si="136"/>
        <v>0</v>
      </c>
      <c r="AR108" s="288">
        <f t="shared" si="136"/>
        <v>0</v>
      </c>
      <c r="AS108" s="288">
        <f t="shared" si="136"/>
        <v>0</v>
      </c>
      <c r="AT108" s="288">
        <f t="shared" si="136"/>
        <v>0</v>
      </c>
      <c r="AU108" s="288">
        <f t="shared" si="136"/>
        <v>0</v>
      </c>
      <c r="AV108" s="288">
        <f t="shared" si="136"/>
        <v>0</v>
      </c>
      <c r="AW108" s="288">
        <f t="shared" si="136"/>
        <v>0</v>
      </c>
      <c r="AX108" s="288">
        <f t="shared" si="136"/>
        <v>0</v>
      </c>
      <c r="AY108" s="288">
        <f t="shared" si="136"/>
        <v>0</v>
      </c>
      <c r="AZ108" s="288">
        <f t="shared" si="136"/>
        <v>0</v>
      </c>
      <c r="BA108" s="288">
        <f t="shared" si="136"/>
        <v>0</v>
      </c>
      <c r="BB108" s="288">
        <f t="shared" si="136"/>
        <v>0</v>
      </c>
      <c r="BC108" s="288">
        <f t="shared" si="136"/>
        <v>0</v>
      </c>
      <c r="BD108" s="288">
        <f t="shared" si="136"/>
        <v>0</v>
      </c>
      <c r="BE108" s="288">
        <f t="shared" si="136"/>
        <v>0</v>
      </c>
      <c r="BF108" s="288">
        <f t="shared" si="136"/>
        <v>0</v>
      </c>
      <c r="BG108" s="288">
        <f t="shared" si="136"/>
        <v>0</v>
      </c>
      <c r="BH108" s="288">
        <f t="shared" si="136"/>
        <v>0</v>
      </c>
      <c r="BI108" s="288">
        <f t="shared" si="136"/>
        <v>0</v>
      </c>
      <c r="BJ108" s="288">
        <f t="shared" si="136"/>
        <v>0</v>
      </c>
      <c r="BK108" s="288">
        <f t="shared" si="136"/>
        <v>0</v>
      </c>
      <c r="BL108" s="288">
        <f t="shared" si="136"/>
        <v>0</v>
      </c>
      <c r="BM108" s="288">
        <f t="shared" si="136"/>
        <v>0</v>
      </c>
      <c r="BN108" s="288">
        <f t="shared" si="136"/>
        <v>0</v>
      </c>
      <c r="BO108" s="288">
        <f t="shared" si="136"/>
        <v>0</v>
      </c>
      <c r="BP108" s="288">
        <f t="shared" ref="BP108:CU108" si="137">SUM(BP109:BP119)</f>
        <v>0</v>
      </c>
      <c r="BQ108" s="288">
        <f t="shared" si="137"/>
        <v>0</v>
      </c>
      <c r="BR108" s="288">
        <f t="shared" si="137"/>
        <v>0</v>
      </c>
      <c r="BS108" s="288">
        <f t="shared" si="137"/>
        <v>0</v>
      </c>
      <c r="BT108" s="288">
        <f t="shared" si="137"/>
        <v>0</v>
      </c>
      <c r="BU108" s="288">
        <f t="shared" si="137"/>
        <v>0</v>
      </c>
      <c r="BV108" s="288">
        <f t="shared" si="137"/>
        <v>0</v>
      </c>
      <c r="BW108" s="288">
        <f t="shared" si="137"/>
        <v>0</v>
      </c>
      <c r="BX108" s="288">
        <f t="shared" si="137"/>
        <v>0</v>
      </c>
      <c r="BY108" s="288">
        <f t="shared" si="137"/>
        <v>0</v>
      </c>
      <c r="BZ108" s="288">
        <f t="shared" si="137"/>
        <v>0</v>
      </c>
      <c r="CA108" s="288">
        <f t="shared" si="137"/>
        <v>0</v>
      </c>
      <c r="CB108" s="288">
        <f t="shared" si="137"/>
        <v>0</v>
      </c>
      <c r="CC108" s="288">
        <f t="shared" si="137"/>
        <v>0</v>
      </c>
      <c r="CD108" s="288">
        <f t="shared" si="137"/>
        <v>0</v>
      </c>
      <c r="CE108" s="288">
        <f t="shared" si="137"/>
        <v>0</v>
      </c>
      <c r="CF108" s="288">
        <f t="shared" si="137"/>
        <v>0</v>
      </c>
      <c r="CG108" s="288">
        <f t="shared" si="137"/>
        <v>0</v>
      </c>
      <c r="CH108" s="288">
        <f t="shared" si="137"/>
        <v>0</v>
      </c>
      <c r="CI108" s="288">
        <f t="shared" si="137"/>
        <v>0</v>
      </c>
      <c r="CJ108" s="288">
        <f t="shared" si="137"/>
        <v>0</v>
      </c>
      <c r="CK108" s="288">
        <f t="shared" si="137"/>
        <v>0</v>
      </c>
      <c r="CL108" s="288">
        <f t="shared" si="137"/>
        <v>0</v>
      </c>
      <c r="CM108" s="288">
        <f t="shared" si="137"/>
        <v>0</v>
      </c>
      <c r="CN108" s="288">
        <f t="shared" si="137"/>
        <v>0</v>
      </c>
      <c r="CO108" s="288">
        <f t="shared" si="137"/>
        <v>0</v>
      </c>
      <c r="CP108" s="288">
        <f t="shared" si="137"/>
        <v>0</v>
      </c>
      <c r="CQ108" s="288">
        <f t="shared" si="137"/>
        <v>0</v>
      </c>
      <c r="CR108" s="288">
        <f t="shared" si="137"/>
        <v>0</v>
      </c>
      <c r="CS108" s="288">
        <f t="shared" si="137"/>
        <v>0</v>
      </c>
      <c r="CT108" s="288">
        <f t="shared" si="137"/>
        <v>0</v>
      </c>
      <c r="CU108" s="288">
        <f t="shared" si="137"/>
        <v>0</v>
      </c>
      <c r="CV108" s="288">
        <f t="shared" ref="CV108:EA108" si="138">SUM(CV109:CV119)</f>
        <v>0</v>
      </c>
      <c r="CW108" s="288">
        <f t="shared" si="138"/>
        <v>0</v>
      </c>
      <c r="CX108" s="288">
        <f t="shared" si="138"/>
        <v>0</v>
      </c>
      <c r="CY108" s="288">
        <f t="shared" si="138"/>
        <v>0</v>
      </c>
      <c r="CZ108" s="288">
        <f t="shared" si="138"/>
        <v>0</v>
      </c>
      <c r="DA108" s="288">
        <f t="shared" si="138"/>
        <v>0</v>
      </c>
      <c r="DB108" s="288">
        <f t="shared" si="138"/>
        <v>0</v>
      </c>
      <c r="DC108" s="288">
        <f t="shared" si="138"/>
        <v>0</v>
      </c>
      <c r="DD108" s="288">
        <f t="shared" si="138"/>
        <v>0</v>
      </c>
      <c r="DE108" s="288">
        <f t="shared" si="138"/>
        <v>0</v>
      </c>
      <c r="DF108" s="288">
        <f t="shared" si="138"/>
        <v>0</v>
      </c>
      <c r="DG108" s="288">
        <f t="shared" si="138"/>
        <v>0</v>
      </c>
      <c r="DH108" s="288">
        <f t="shared" si="138"/>
        <v>0</v>
      </c>
      <c r="DI108" s="288">
        <f t="shared" si="138"/>
        <v>0</v>
      </c>
      <c r="DJ108" s="288">
        <f t="shared" si="138"/>
        <v>0</v>
      </c>
      <c r="DK108" s="288">
        <f t="shared" si="138"/>
        <v>0</v>
      </c>
      <c r="DL108" s="288">
        <f t="shared" si="138"/>
        <v>0</v>
      </c>
      <c r="DM108" s="288">
        <f t="shared" si="138"/>
        <v>0</v>
      </c>
      <c r="DN108" s="288">
        <f t="shared" si="138"/>
        <v>0</v>
      </c>
      <c r="DO108" s="288">
        <f t="shared" si="138"/>
        <v>0</v>
      </c>
      <c r="DP108" s="288">
        <f t="shared" si="138"/>
        <v>0</v>
      </c>
      <c r="DQ108" s="288">
        <f t="shared" si="138"/>
        <v>0</v>
      </c>
      <c r="DR108" s="288">
        <f t="shared" si="138"/>
        <v>0</v>
      </c>
      <c r="DS108" s="288">
        <f t="shared" si="138"/>
        <v>0</v>
      </c>
      <c r="DT108" s="288">
        <f t="shared" si="138"/>
        <v>0</v>
      </c>
      <c r="DU108" s="288">
        <f t="shared" si="138"/>
        <v>0</v>
      </c>
      <c r="DV108" s="288">
        <f t="shared" si="138"/>
        <v>0</v>
      </c>
      <c r="DW108" s="288">
        <f t="shared" si="138"/>
        <v>0</v>
      </c>
      <c r="DX108" s="288">
        <f t="shared" si="138"/>
        <v>0</v>
      </c>
      <c r="DY108" s="288">
        <f t="shared" si="138"/>
        <v>0</v>
      </c>
      <c r="DZ108" s="288">
        <f t="shared" si="138"/>
        <v>0</v>
      </c>
      <c r="EA108" s="288">
        <f t="shared" si="138"/>
        <v>0</v>
      </c>
      <c r="EB108" s="288">
        <f t="shared" ref="EB108:FG108" si="139">SUM(EB109:EB119)</f>
        <v>0</v>
      </c>
      <c r="EC108" s="288">
        <f t="shared" si="139"/>
        <v>0</v>
      </c>
      <c r="ED108" s="288">
        <f t="shared" si="139"/>
        <v>0</v>
      </c>
      <c r="EE108" s="288">
        <f t="shared" si="139"/>
        <v>0</v>
      </c>
      <c r="EF108" s="288">
        <f t="shared" si="139"/>
        <v>0</v>
      </c>
      <c r="EG108" s="288">
        <f t="shared" si="139"/>
        <v>0</v>
      </c>
      <c r="EH108" s="288">
        <f t="shared" si="139"/>
        <v>0</v>
      </c>
      <c r="EI108" s="288">
        <f t="shared" si="139"/>
        <v>0</v>
      </c>
      <c r="EJ108" s="288">
        <f t="shared" si="139"/>
        <v>0</v>
      </c>
      <c r="EK108" s="288">
        <f t="shared" si="139"/>
        <v>0</v>
      </c>
      <c r="EL108" s="288">
        <f t="shared" si="139"/>
        <v>0</v>
      </c>
      <c r="EM108" s="288">
        <f t="shared" si="139"/>
        <v>0</v>
      </c>
      <c r="EN108" s="557" t="s">
        <v>98</v>
      </c>
    </row>
    <row r="109" spans="1:144" x14ac:dyDescent="0.25">
      <c r="A109" s="226" t="s">
        <v>265</v>
      </c>
      <c r="B109" s="156" t="s">
        <v>267</v>
      </c>
      <c r="C109" s="119" t="s">
        <v>98</v>
      </c>
      <c r="D109" s="294">
        <v>0</v>
      </c>
      <c r="E109" s="294">
        <v>0</v>
      </c>
      <c r="F109" s="294">
        <v>0</v>
      </c>
      <c r="G109" s="294">
        <v>0</v>
      </c>
      <c r="H109" s="294">
        <v>0</v>
      </c>
      <c r="I109" s="294">
        <v>0</v>
      </c>
      <c r="J109" s="294">
        <v>0</v>
      </c>
      <c r="K109" s="442">
        <f t="shared" ref="K109:Q113" si="140">AF109+AT109+BH109+BV109+CJ109+CX109+DL109</f>
        <v>0</v>
      </c>
      <c r="L109" s="442">
        <f t="shared" si="140"/>
        <v>0</v>
      </c>
      <c r="M109" s="442">
        <f t="shared" si="140"/>
        <v>0</v>
      </c>
      <c r="N109" s="442">
        <f t="shared" si="140"/>
        <v>0</v>
      </c>
      <c r="O109" s="442">
        <f t="shared" si="140"/>
        <v>0</v>
      </c>
      <c r="P109" s="442">
        <f t="shared" si="140"/>
        <v>0</v>
      </c>
      <c r="Q109" s="442">
        <f t="shared" si="140"/>
        <v>0</v>
      </c>
      <c r="R109" s="294">
        <v>0</v>
      </c>
      <c r="S109" s="294">
        <v>0</v>
      </c>
      <c r="T109" s="294">
        <v>0</v>
      </c>
      <c r="U109" s="294">
        <v>0</v>
      </c>
      <c r="V109" s="294">
        <v>0</v>
      </c>
      <c r="W109" s="294">
        <v>0</v>
      </c>
      <c r="X109" s="294">
        <v>0</v>
      </c>
      <c r="Y109" s="294">
        <v>0</v>
      </c>
      <c r="Z109" s="294">
        <v>0</v>
      </c>
      <c r="AA109" s="294">
        <v>0</v>
      </c>
      <c r="AB109" s="294">
        <v>0</v>
      </c>
      <c r="AC109" s="294">
        <v>0</v>
      </c>
      <c r="AD109" s="294">
        <v>0</v>
      </c>
      <c r="AE109" s="294">
        <v>0</v>
      </c>
      <c r="AF109" s="294">
        <v>0</v>
      </c>
      <c r="AG109" s="294">
        <v>0</v>
      </c>
      <c r="AH109" s="294">
        <v>0</v>
      </c>
      <c r="AI109" s="294">
        <v>0</v>
      </c>
      <c r="AJ109" s="294">
        <v>0</v>
      </c>
      <c r="AK109" s="294">
        <v>0</v>
      </c>
      <c r="AL109" s="294">
        <v>0</v>
      </c>
      <c r="AM109" s="294">
        <v>0</v>
      </c>
      <c r="AN109" s="294">
        <v>0</v>
      </c>
      <c r="AO109" s="294">
        <v>0</v>
      </c>
      <c r="AP109" s="294">
        <v>0</v>
      </c>
      <c r="AQ109" s="294">
        <v>0</v>
      </c>
      <c r="AR109" s="294">
        <v>0</v>
      </c>
      <c r="AS109" s="294">
        <v>0</v>
      </c>
      <c r="AT109" s="442">
        <v>0</v>
      </c>
      <c r="AU109" s="442">
        <v>0</v>
      </c>
      <c r="AV109" s="442">
        <v>0</v>
      </c>
      <c r="AW109" s="442">
        <v>0</v>
      </c>
      <c r="AX109" s="442">
        <v>0</v>
      </c>
      <c r="AY109" s="442">
        <v>0</v>
      </c>
      <c r="AZ109" s="442">
        <v>0</v>
      </c>
      <c r="BA109" s="442">
        <v>0</v>
      </c>
      <c r="BB109" s="442">
        <v>0</v>
      </c>
      <c r="BC109" s="442">
        <v>0</v>
      </c>
      <c r="BD109" s="442">
        <v>0</v>
      </c>
      <c r="BE109" s="442">
        <v>0</v>
      </c>
      <c r="BF109" s="442">
        <v>0</v>
      </c>
      <c r="BG109" s="442">
        <v>0</v>
      </c>
      <c r="BH109" s="442">
        <v>0</v>
      </c>
      <c r="BI109" s="442">
        <v>0</v>
      </c>
      <c r="BJ109" s="442">
        <v>0</v>
      </c>
      <c r="BK109" s="442">
        <v>0</v>
      </c>
      <c r="BL109" s="442">
        <v>0</v>
      </c>
      <c r="BM109" s="294">
        <v>0</v>
      </c>
      <c r="BN109" s="294">
        <v>0</v>
      </c>
      <c r="BO109" s="294">
        <v>0</v>
      </c>
      <c r="BP109" s="294">
        <v>0</v>
      </c>
      <c r="BQ109" s="294">
        <v>0</v>
      </c>
      <c r="BR109" s="294">
        <v>0</v>
      </c>
      <c r="BS109" s="294">
        <v>0</v>
      </c>
      <c r="BT109" s="294">
        <v>0</v>
      </c>
      <c r="BU109" s="294">
        <v>0</v>
      </c>
      <c r="BV109" s="442">
        <v>0</v>
      </c>
      <c r="BW109" s="442">
        <v>0</v>
      </c>
      <c r="BX109" s="442">
        <v>0</v>
      </c>
      <c r="BY109" s="442">
        <v>0</v>
      </c>
      <c r="BZ109" s="442">
        <v>0</v>
      </c>
      <c r="CA109" s="442">
        <v>0</v>
      </c>
      <c r="CB109" s="294">
        <v>0</v>
      </c>
      <c r="CC109" s="294">
        <v>0</v>
      </c>
      <c r="CD109" s="294">
        <v>0</v>
      </c>
      <c r="CE109" s="294">
        <v>0</v>
      </c>
      <c r="CF109" s="294">
        <v>0</v>
      </c>
      <c r="CG109" s="294">
        <v>0</v>
      </c>
      <c r="CH109" s="294">
        <v>0</v>
      </c>
      <c r="CI109" s="294">
        <v>0</v>
      </c>
      <c r="CJ109" s="442">
        <v>0</v>
      </c>
      <c r="CK109" s="442">
        <v>0</v>
      </c>
      <c r="CL109" s="442">
        <v>0</v>
      </c>
      <c r="CM109" s="442">
        <v>0</v>
      </c>
      <c r="CN109" s="442">
        <v>0</v>
      </c>
      <c r="CO109" s="442">
        <v>0</v>
      </c>
      <c r="CP109" s="294">
        <v>0</v>
      </c>
      <c r="CQ109" s="294">
        <v>0</v>
      </c>
      <c r="CR109" s="294">
        <v>0</v>
      </c>
      <c r="CS109" s="294">
        <v>0</v>
      </c>
      <c r="CT109" s="294">
        <v>0</v>
      </c>
      <c r="CU109" s="294">
        <v>0</v>
      </c>
      <c r="CV109" s="294">
        <v>0</v>
      </c>
      <c r="CW109" s="294">
        <v>0</v>
      </c>
      <c r="CX109" s="442">
        <v>0</v>
      </c>
      <c r="CY109" s="442">
        <v>0</v>
      </c>
      <c r="CZ109" s="442">
        <v>0</v>
      </c>
      <c r="DA109" s="442">
        <v>0</v>
      </c>
      <c r="DB109" s="442">
        <v>0</v>
      </c>
      <c r="DC109" s="442">
        <v>0</v>
      </c>
      <c r="DD109" s="442">
        <v>0</v>
      </c>
      <c r="DE109" s="294">
        <v>0</v>
      </c>
      <c r="DF109" s="294">
        <v>0</v>
      </c>
      <c r="DG109" s="294">
        <v>0</v>
      </c>
      <c r="DH109" s="294">
        <v>0</v>
      </c>
      <c r="DI109" s="294">
        <v>0</v>
      </c>
      <c r="DJ109" s="294">
        <v>0</v>
      </c>
      <c r="DK109" s="294">
        <v>0</v>
      </c>
      <c r="DL109" s="442">
        <v>0</v>
      </c>
      <c r="DM109" s="442">
        <v>0</v>
      </c>
      <c r="DN109" s="442">
        <v>0</v>
      </c>
      <c r="DO109" s="442">
        <v>0</v>
      </c>
      <c r="DP109" s="442">
        <v>0</v>
      </c>
      <c r="DQ109" s="442">
        <v>0</v>
      </c>
      <c r="DR109" s="294">
        <v>0</v>
      </c>
      <c r="DS109" s="294">
        <v>0</v>
      </c>
      <c r="DT109" s="294">
        <v>0</v>
      </c>
      <c r="DU109" s="294">
        <v>0</v>
      </c>
      <c r="DV109" s="294">
        <v>0</v>
      </c>
      <c r="DW109" s="294">
        <v>0</v>
      </c>
      <c r="DX109" s="294">
        <v>0</v>
      </c>
      <c r="DY109" s="294">
        <v>0</v>
      </c>
      <c r="DZ109" s="437">
        <f t="shared" ref="DZ109:EF116" si="141">AF109+AT109+BH109+BV109+CJ109+CX109+DL109</f>
        <v>0</v>
      </c>
      <c r="EA109" s="437">
        <f t="shared" si="141"/>
        <v>0</v>
      </c>
      <c r="EB109" s="437">
        <f t="shared" si="141"/>
        <v>0</v>
      </c>
      <c r="EC109" s="437">
        <f t="shared" si="141"/>
        <v>0</v>
      </c>
      <c r="ED109" s="437">
        <f t="shared" si="141"/>
        <v>0</v>
      </c>
      <c r="EE109" s="437">
        <f t="shared" si="141"/>
        <v>0</v>
      </c>
      <c r="EF109" s="437">
        <f t="shared" si="141"/>
        <v>0</v>
      </c>
      <c r="EG109" s="294">
        <v>0</v>
      </c>
      <c r="EH109" s="294">
        <v>0</v>
      </c>
      <c r="EI109" s="294">
        <v>0</v>
      </c>
      <c r="EJ109" s="294">
        <v>0</v>
      </c>
      <c r="EK109" s="294">
        <v>0</v>
      </c>
      <c r="EL109" s="294">
        <v>0</v>
      </c>
      <c r="EM109" s="294">
        <v>0</v>
      </c>
      <c r="EN109" s="557" t="s">
        <v>98</v>
      </c>
    </row>
    <row r="110" spans="1:144" s="536" customFormat="1" ht="51" x14ac:dyDescent="0.25">
      <c r="A110" s="226" t="s">
        <v>268</v>
      </c>
      <c r="B110" s="227" t="s">
        <v>269</v>
      </c>
      <c r="C110" s="228" t="s">
        <v>270</v>
      </c>
      <c r="D110" s="294">
        <v>0</v>
      </c>
      <c r="E110" s="294">
        <v>0</v>
      </c>
      <c r="F110" s="294">
        <v>0</v>
      </c>
      <c r="G110" s="294">
        <v>0</v>
      </c>
      <c r="H110" s="294">
        <v>0</v>
      </c>
      <c r="I110" s="294">
        <v>0</v>
      </c>
      <c r="J110" s="294">
        <v>0</v>
      </c>
      <c r="K110" s="294">
        <f t="shared" si="140"/>
        <v>0</v>
      </c>
      <c r="L110" s="294">
        <f t="shared" si="140"/>
        <v>0</v>
      </c>
      <c r="M110" s="294">
        <f t="shared" si="140"/>
        <v>0</v>
      </c>
      <c r="N110" s="294">
        <f t="shared" si="140"/>
        <v>0</v>
      </c>
      <c r="O110" s="294">
        <f t="shared" si="140"/>
        <v>0</v>
      </c>
      <c r="P110" s="294">
        <f t="shared" si="140"/>
        <v>0</v>
      </c>
      <c r="Q110" s="294">
        <f t="shared" si="140"/>
        <v>0</v>
      </c>
      <c r="R110" s="294">
        <v>0</v>
      </c>
      <c r="S110" s="294">
        <v>0</v>
      </c>
      <c r="T110" s="294">
        <v>0</v>
      </c>
      <c r="U110" s="294">
        <v>0</v>
      </c>
      <c r="V110" s="294">
        <v>0</v>
      </c>
      <c r="W110" s="294">
        <v>0</v>
      </c>
      <c r="X110" s="294">
        <v>0</v>
      </c>
      <c r="Y110" s="294">
        <v>0</v>
      </c>
      <c r="Z110" s="294">
        <v>0</v>
      </c>
      <c r="AA110" s="294">
        <v>0</v>
      </c>
      <c r="AB110" s="294">
        <v>0</v>
      </c>
      <c r="AC110" s="294">
        <v>0</v>
      </c>
      <c r="AD110" s="294">
        <v>0</v>
      </c>
      <c r="AE110" s="294">
        <v>0</v>
      </c>
      <c r="AF110" s="294">
        <v>0</v>
      </c>
      <c r="AG110" s="294">
        <v>0</v>
      </c>
      <c r="AH110" s="294">
        <v>0</v>
      </c>
      <c r="AI110" s="294">
        <v>0</v>
      </c>
      <c r="AJ110" s="294">
        <v>0</v>
      </c>
      <c r="AK110" s="294">
        <v>0</v>
      </c>
      <c r="AL110" s="294">
        <v>0</v>
      </c>
      <c r="AM110" s="294">
        <v>0</v>
      </c>
      <c r="AN110" s="294">
        <v>0</v>
      </c>
      <c r="AO110" s="294">
        <v>0</v>
      </c>
      <c r="AP110" s="294">
        <v>0</v>
      </c>
      <c r="AQ110" s="294">
        <v>0</v>
      </c>
      <c r="AR110" s="294">
        <v>0</v>
      </c>
      <c r="AS110" s="294">
        <v>0</v>
      </c>
      <c r="AT110" s="294">
        <v>0</v>
      </c>
      <c r="AU110" s="294">
        <v>0</v>
      </c>
      <c r="AV110" s="294">
        <v>0</v>
      </c>
      <c r="AW110" s="294">
        <v>0</v>
      </c>
      <c r="AX110" s="294">
        <v>0</v>
      </c>
      <c r="AY110" s="442">
        <v>0</v>
      </c>
      <c r="AZ110" s="442">
        <v>0</v>
      </c>
      <c r="BA110" s="442">
        <v>0</v>
      </c>
      <c r="BB110" s="442">
        <v>0</v>
      </c>
      <c r="BC110" s="442">
        <v>0</v>
      </c>
      <c r="BD110" s="442">
        <v>0</v>
      </c>
      <c r="BE110" s="442">
        <v>0</v>
      </c>
      <c r="BF110" s="442">
        <v>0</v>
      </c>
      <c r="BG110" s="442">
        <v>0</v>
      </c>
      <c r="BH110" s="294">
        <v>0</v>
      </c>
      <c r="BI110" s="294">
        <v>0</v>
      </c>
      <c r="BJ110" s="294">
        <v>0</v>
      </c>
      <c r="BK110" s="294">
        <v>0</v>
      </c>
      <c r="BL110" s="294">
        <v>0</v>
      </c>
      <c r="BM110" s="294">
        <v>0</v>
      </c>
      <c r="BN110" s="294">
        <v>0</v>
      </c>
      <c r="BO110" s="294">
        <v>0</v>
      </c>
      <c r="BP110" s="294">
        <v>0</v>
      </c>
      <c r="BQ110" s="294">
        <v>0</v>
      </c>
      <c r="BR110" s="294">
        <v>0</v>
      </c>
      <c r="BS110" s="294">
        <v>0</v>
      </c>
      <c r="BT110" s="294">
        <v>0</v>
      </c>
      <c r="BU110" s="294">
        <v>0</v>
      </c>
      <c r="BV110" s="294">
        <v>0</v>
      </c>
      <c r="BW110" s="294">
        <v>0</v>
      </c>
      <c r="BX110" s="294">
        <v>0</v>
      </c>
      <c r="BY110" s="294">
        <v>0</v>
      </c>
      <c r="BZ110" s="294">
        <v>0</v>
      </c>
      <c r="CA110" s="294">
        <v>0</v>
      </c>
      <c r="CB110" s="294">
        <v>0</v>
      </c>
      <c r="CC110" s="294">
        <v>0</v>
      </c>
      <c r="CD110" s="294">
        <v>0</v>
      </c>
      <c r="CE110" s="294">
        <v>0</v>
      </c>
      <c r="CF110" s="294">
        <v>0</v>
      </c>
      <c r="CG110" s="294">
        <v>0</v>
      </c>
      <c r="CH110" s="294">
        <v>0</v>
      </c>
      <c r="CI110" s="294">
        <v>0</v>
      </c>
      <c r="CJ110" s="294">
        <v>0</v>
      </c>
      <c r="CK110" s="294">
        <v>0</v>
      </c>
      <c r="CL110" s="294">
        <v>0</v>
      </c>
      <c r="CM110" s="294">
        <v>0</v>
      </c>
      <c r="CN110" s="294">
        <v>0</v>
      </c>
      <c r="CO110" s="294">
        <v>0</v>
      </c>
      <c r="CP110" s="294">
        <v>0</v>
      </c>
      <c r="CQ110" s="294">
        <v>0</v>
      </c>
      <c r="CR110" s="294">
        <v>0</v>
      </c>
      <c r="CS110" s="294">
        <v>0</v>
      </c>
      <c r="CT110" s="294">
        <v>0</v>
      </c>
      <c r="CU110" s="294">
        <v>0</v>
      </c>
      <c r="CV110" s="294">
        <v>0</v>
      </c>
      <c r="CW110" s="294">
        <v>0</v>
      </c>
      <c r="CX110" s="294">
        <v>0</v>
      </c>
      <c r="CY110" s="294">
        <v>0</v>
      </c>
      <c r="CZ110" s="294">
        <v>0</v>
      </c>
      <c r="DA110" s="294">
        <v>0</v>
      </c>
      <c r="DB110" s="294">
        <v>0</v>
      </c>
      <c r="DC110" s="294">
        <v>0</v>
      </c>
      <c r="DD110" s="294">
        <v>0</v>
      </c>
      <c r="DE110" s="294">
        <v>0</v>
      </c>
      <c r="DF110" s="294">
        <v>0</v>
      </c>
      <c r="DG110" s="294">
        <v>0</v>
      </c>
      <c r="DH110" s="294">
        <v>0</v>
      </c>
      <c r="DI110" s="294">
        <v>0</v>
      </c>
      <c r="DJ110" s="294">
        <v>0</v>
      </c>
      <c r="DK110" s="294">
        <v>0</v>
      </c>
      <c r="DL110" s="294">
        <v>0</v>
      </c>
      <c r="DM110" s="294">
        <v>0</v>
      </c>
      <c r="DN110" s="294">
        <v>0</v>
      </c>
      <c r="DO110" s="294">
        <v>0</v>
      </c>
      <c r="DP110" s="294">
        <v>0</v>
      </c>
      <c r="DQ110" s="294">
        <v>0</v>
      </c>
      <c r="DR110" s="294">
        <v>0</v>
      </c>
      <c r="DS110" s="294">
        <v>0</v>
      </c>
      <c r="DT110" s="294">
        <v>0</v>
      </c>
      <c r="DU110" s="294">
        <v>0</v>
      </c>
      <c r="DV110" s="294">
        <v>0</v>
      </c>
      <c r="DW110" s="294">
        <v>0</v>
      </c>
      <c r="DX110" s="294">
        <v>0</v>
      </c>
      <c r="DY110" s="294">
        <v>0</v>
      </c>
      <c r="DZ110" s="280">
        <f t="shared" si="141"/>
        <v>0</v>
      </c>
      <c r="EA110" s="280">
        <f t="shared" si="141"/>
        <v>0</v>
      </c>
      <c r="EB110" s="280">
        <f t="shared" si="141"/>
        <v>0</v>
      </c>
      <c r="EC110" s="280">
        <f t="shared" si="141"/>
        <v>0</v>
      </c>
      <c r="ED110" s="280">
        <f t="shared" si="141"/>
        <v>0</v>
      </c>
      <c r="EE110" s="280">
        <f t="shared" si="141"/>
        <v>0</v>
      </c>
      <c r="EF110" s="280">
        <f t="shared" si="141"/>
        <v>0</v>
      </c>
      <c r="EG110" s="294">
        <v>0</v>
      </c>
      <c r="EH110" s="294">
        <v>0</v>
      </c>
      <c r="EI110" s="294">
        <v>0</v>
      </c>
      <c r="EJ110" s="294">
        <v>0</v>
      </c>
      <c r="EK110" s="294">
        <v>0</v>
      </c>
      <c r="EL110" s="294">
        <v>0</v>
      </c>
      <c r="EM110" s="294">
        <v>0</v>
      </c>
      <c r="EN110" s="558" t="s">
        <v>98</v>
      </c>
    </row>
    <row r="111" spans="1:144" s="536" customFormat="1" ht="38.25" x14ac:dyDescent="0.25">
      <c r="A111" s="226" t="s">
        <v>271</v>
      </c>
      <c r="B111" s="227" t="s">
        <v>272</v>
      </c>
      <c r="C111" s="228" t="s">
        <v>98</v>
      </c>
      <c r="D111" s="294">
        <v>0</v>
      </c>
      <c r="E111" s="294">
        <v>0</v>
      </c>
      <c r="F111" s="294">
        <v>0</v>
      </c>
      <c r="G111" s="294">
        <v>0</v>
      </c>
      <c r="H111" s="294">
        <v>0</v>
      </c>
      <c r="I111" s="294">
        <v>0</v>
      </c>
      <c r="J111" s="294">
        <v>0</v>
      </c>
      <c r="K111" s="294">
        <f t="shared" si="140"/>
        <v>0</v>
      </c>
      <c r="L111" s="294">
        <f t="shared" si="140"/>
        <v>0</v>
      </c>
      <c r="M111" s="294">
        <f t="shared" si="140"/>
        <v>0</v>
      </c>
      <c r="N111" s="294">
        <f t="shared" si="140"/>
        <v>0</v>
      </c>
      <c r="O111" s="294">
        <f t="shared" si="140"/>
        <v>0</v>
      </c>
      <c r="P111" s="294">
        <f t="shared" si="140"/>
        <v>0</v>
      </c>
      <c r="Q111" s="294">
        <f t="shared" si="140"/>
        <v>0</v>
      </c>
      <c r="R111" s="294">
        <v>0</v>
      </c>
      <c r="S111" s="294">
        <v>0</v>
      </c>
      <c r="T111" s="294">
        <v>0</v>
      </c>
      <c r="U111" s="294">
        <v>0</v>
      </c>
      <c r="V111" s="294">
        <v>0</v>
      </c>
      <c r="W111" s="294">
        <v>0</v>
      </c>
      <c r="X111" s="294">
        <v>0</v>
      </c>
      <c r="Y111" s="294">
        <v>0</v>
      </c>
      <c r="Z111" s="294">
        <v>0</v>
      </c>
      <c r="AA111" s="294">
        <v>0</v>
      </c>
      <c r="AB111" s="294">
        <v>0</v>
      </c>
      <c r="AC111" s="294">
        <v>0</v>
      </c>
      <c r="AD111" s="294">
        <v>0</v>
      </c>
      <c r="AE111" s="294">
        <v>0</v>
      </c>
      <c r="AF111" s="294">
        <v>0</v>
      </c>
      <c r="AG111" s="294">
        <v>0</v>
      </c>
      <c r="AH111" s="294">
        <v>0</v>
      </c>
      <c r="AI111" s="294">
        <v>0</v>
      </c>
      <c r="AJ111" s="294">
        <v>0</v>
      </c>
      <c r="AK111" s="294">
        <v>0</v>
      </c>
      <c r="AL111" s="294">
        <v>0</v>
      </c>
      <c r="AM111" s="294">
        <v>0</v>
      </c>
      <c r="AN111" s="294">
        <v>0</v>
      </c>
      <c r="AO111" s="294">
        <v>0</v>
      </c>
      <c r="AP111" s="294">
        <v>0</v>
      </c>
      <c r="AQ111" s="294">
        <v>0</v>
      </c>
      <c r="AR111" s="294">
        <v>0</v>
      </c>
      <c r="AS111" s="294">
        <v>0</v>
      </c>
      <c r="AT111" s="294">
        <v>0</v>
      </c>
      <c r="AU111" s="294">
        <v>0</v>
      </c>
      <c r="AV111" s="294">
        <v>0</v>
      </c>
      <c r="AW111" s="294">
        <v>0</v>
      </c>
      <c r="AX111" s="294">
        <v>0</v>
      </c>
      <c r="AY111" s="442">
        <v>0</v>
      </c>
      <c r="AZ111" s="442">
        <v>0</v>
      </c>
      <c r="BA111" s="442">
        <v>0</v>
      </c>
      <c r="BB111" s="442">
        <v>0</v>
      </c>
      <c r="BC111" s="442">
        <v>0</v>
      </c>
      <c r="BD111" s="442">
        <v>0</v>
      </c>
      <c r="BE111" s="442">
        <v>0</v>
      </c>
      <c r="BF111" s="442">
        <v>0</v>
      </c>
      <c r="BG111" s="442">
        <v>0</v>
      </c>
      <c r="BH111" s="294">
        <v>0</v>
      </c>
      <c r="BI111" s="294">
        <v>0</v>
      </c>
      <c r="BJ111" s="294">
        <v>0</v>
      </c>
      <c r="BK111" s="294">
        <v>0</v>
      </c>
      <c r="BL111" s="294">
        <v>0</v>
      </c>
      <c r="BM111" s="294">
        <v>0</v>
      </c>
      <c r="BN111" s="294">
        <v>0</v>
      </c>
      <c r="BO111" s="294">
        <v>0</v>
      </c>
      <c r="BP111" s="294">
        <v>0</v>
      </c>
      <c r="BQ111" s="294">
        <v>0</v>
      </c>
      <c r="BR111" s="294">
        <v>0</v>
      </c>
      <c r="BS111" s="294">
        <v>0</v>
      </c>
      <c r="BT111" s="294">
        <v>0</v>
      </c>
      <c r="BU111" s="294">
        <v>0</v>
      </c>
      <c r="BV111" s="294">
        <v>0</v>
      </c>
      <c r="BW111" s="294">
        <v>0</v>
      </c>
      <c r="BX111" s="294">
        <v>0</v>
      </c>
      <c r="BY111" s="294">
        <v>0</v>
      </c>
      <c r="BZ111" s="294">
        <v>0</v>
      </c>
      <c r="CA111" s="294">
        <v>0</v>
      </c>
      <c r="CB111" s="294">
        <v>0</v>
      </c>
      <c r="CC111" s="294">
        <v>0</v>
      </c>
      <c r="CD111" s="294">
        <v>0</v>
      </c>
      <c r="CE111" s="294">
        <v>0</v>
      </c>
      <c r="CF111" s="294">
        <v>0</v>
      </c>
      <c r="CG111" s="294">
        <v>0</v>
      </c>
      <c r="CH111" s="294">
        <v>0</v>
      </c>
      <c r="CI111" s="294">
        <v>0</v>
      </c>
      <c r="CJ111" s="294">
        <v>0</v>
      </c>
      <c r="CK111" s="294">
        <v>0</v>
      </c>
      <c r="CL111" s="294">
        <v>0</v>
      </c>
      <c r="CM111" s="294">
        <v>0</v>
      </c>
      <c r="CN111" s="294">
        <v>0</v>
      </c>
      <c r="CO111" s="294">
        <v>0</v>
      </c>
      <c r="CP111" s="294">
        <v>0</v>
      </c>
      <c r="CQ111" s="294">
        <v>0</v>
      </c>
      <c r="CR111" s="294">
        <v>0</v>
      </c>
      <c r="CS111" s="294">
        <v>0</v>
      </c>
      <c r="CT111" s="294">
        <v>0</v>
      </c>
      <c r="CU111" s="294">
        <v>0</v>
      </c>
      <c r="CV111" s="294">
        <v>0</v>
      </c>
      <c r="CW111" s="294">
        <v>0</v>
      </c>
      <c r="CX111" s="294">
        <v>0</v>
      </c>
      <c r="CY111" s="294">
        <v>0</v>
      </c>
      <c r="CZ111" s="294">
        <v>0</v>
      </c>
      <c r="DA111" s="294">
        <v>0</v>
      </c>
      <c r="DB111" s="294">
        <v>0</v>
      </c>
      <c r="DC111" s="294">
        <v>0</v>
      </c>
      <c r="DD111" s="294">
        <v>0</v>
      </c>
      <c r="DE111" s="294">
        <v>0</v>
      </c>
      <c r="DF111" s="294">
        <v>0</v>
      </c>
      <c r="DG111" s="294">
        <v>0</v>
      </c>
      <c r="DH111" s="294">
        <v>0</v>
      </c>
      <c r="DI111" s="294">
        <v>0</v>
      </c>
      <c r="DJ111" s="294">
        <v>0</v>
      </c>
      <c r="DK111" s="294">
        <v>0</v>
      </c>
      <c r="DL111" s="294">
        <v>0</v>
      </c>
      <c r="DM111" s="294">
        <v>0</v>
      </c>
      <c r="DN111" s="294">
        <v>0</v>
      </c>
      <c r="DO111" s="294">
        <v>0</v>
      </c>
      <c r="DP111" s="294">
        <v>0</v>
      </c>
      <c r="DQ111" s="294">
        <v>0</v>
      </c>
      <c r="DR111" s="294">
        <v>0</v>
      </c>
      <c r="DS111" s="294">
        <v>0</v>
      </c>
      <c r="DT111" s="294">
        <v>0</v>
      </c>
      <c r="DU111" s="294">
        <v>0</v>
      </c>
      <c r="DV111" s="294">
        <v>0</v>
      </c>
      <c r="DW111" s="294">
        <v>0</v>
      </c>
      <c r="DX111" s="294">
        <v>0</v>
      </c>
      <c r="DY111" s="294">
        <v>0</v>
      </c>
      <c r="DZ111" s="280">
        <f t="shared" si="141"/>
        <v>0</v>
      </c>
      <c r="EA111" s="280">
        <f t="shared" si="141"/>
        <v>0</v>
      </c>
      <c r="EB111" s="280">
        <f t="shared" si="141"/>
        <v>0</v>
      </c>
      <c r="EC111" s="280">
        <f t="shared" si="141"/>
        <v>0</v>
      </c>
      <c r="ED111" s="280">
        <f t="shared" si="141"/>
        <v>0</v>
      </c>
      <c r="EE111" s="280">
        <f t="shared" si="141"/>
        <v>0</v>
      </c>
      <c r="EF111" s="280">
        <f t="shared" si="141"/>
        <v>0</v>
      </c>
      <c r="EG111" s="294">
        <v>0</v>
      </c>
      <c r="EH111" s="294">
        <v>0</v>
      </c>
      <c r="EI111" s="294">
        <v>0</v>
      </c>
      <c r="EJ111" s="294">
        <v>0</v>
      </c>
      <c r="EK111" s="294">
        <v>0</v>
      </c>
      <c r="EL111" s="294">
        <v>0</v>
      </c>
      <c r="EM111" s="294">
        <v>0</v>
      </c>
      <c r="EN111" s="558" t="s">
        <v>98</v>
      </c>
    </row>
    <row r="112" spans="1:144" s="536" customFormat="1" ht="38.25" x14ac:dyDescent="0.25">
      <c r="A112" s="226" t="s">
        <v>273</v>
      </c>
      <c r="B112" s="227" t="s">
        <v>274</v>
      </c>
      <c r="C112" s="228" t="s">
        <v>275</v>
      </c>
      <c r="D112" s="294">
        <v>0</v>
      </c>
      <c r="E112" s="294">
        <v>0</v>
      </c>
      <c r="F112" s="294">
        <v>0</v>
      </c>
      <c r="G112" s="294">
        <v>0</v>
      </c>
      <c r="H112" s="294">
        <v>0</v>
      </c>
      <c r="I112" s="294">
        <v>0</v>
      </c>
      <c r="J112" s="294">
        <v>0</v>
      </c>
      <c r="K112" s="294">
        <f t="shared" si="140"/>
        <v>0</v>
      </c>
      <c r="L112" s="294">
        <f t="shared" si="140"/>
        <v>0</v>
      </c>
      <c r="M112" s="294">
        <f t="shared" si="140"/>
        <v>0</v>
      </c>
      <c r="N112" s="294">
        <f t="shared" si="140"/>
        <v>0</v>
      </c>
      <c r="O112" s="294">
        <f t="shared" si="140"/>
        <v>0</v>
      </c>
      <c r="P112" s="294">
        <f t="shared" si="140"/>
        <v>0</v>
      </c>
      <c r="Q112" s="294">
        <f t="shared" si="140"/>
        <v>0</v>
      </c>
      <c r="R112" s="294">
        <v>0</v>
      </c>
      <c r="S112" s="294">
        <v>0</v>
      </c>
      <c r="T112" s="294">
        <v>0</v>
      </c>
      <c r="U112" s="294">
        <v>0</v>
      </c>
      <c r="V112" s="294">
        <v>0</v>
      </c>
      <c r="W112" s="294">
        <v>0</v>
      </c>
      <c r="X112" s="294">
        <v>0</v>
      </c>
      <c r="Y112" s="294">
        <v>0</v>
      </c>
      <c r="Z112" s="294">
        <v>0</v>
      </c>
      <c r="AA112" s="294">
        <v>0</v>
      </c>
      <c r="AB112" s="294">
        <v>0</v>
      </c>
      <c r="AC112" s="294">
        <v>0</v>
      </c>
      <c r="AD112" s="294">
        <v>0</v>
      </c>
      <c r="AE112" s="294">
        <v>0</v>
      </c>
      <c r="AF112" s="294">
        <v>0</v>
      </c>
      <c r="AG112" s="294">
        <v>0</v>
      </c>
      <c r="AH112" s="294">
        <v>0</v>
      </c>
      <c r="AI112" s="294">
        <v>0</v>
      </c>
      <c r="AJ112" s="294">
        <v>0</v>
      </c>
      <c r="AK112" s="294">
        <v>0</v>
      </c>
      <c r="AL112" s="294">
        <v>0</v>
      </c>
      <c r="AM112" s="294">
        <v>0</v>
      </c>
      <c r="AN112" s="294">
        <v>0</v>
      </c>
      <c r="AO112" s="294">
        <v>0</v>
      </c>
      <c r="AP112" s="294">
        <v>0</v>
      </c>
      <c r="AQ112" s="294">
        <v>0</v>
      </c>
      <c r="AR112" s="294">
        <v>0</v>
      </c>
      <c r="AS112" s="294">
        <v>0</v>
      </c>
      <c r="AT112" s="294">
        <v>0</v>
      </c>
      <c r="AU112" s="294">
        <v>0</v>
      </c>
      <c r="AV112" s="294">
        <v>0</v>
      </c>
      <c r="AW112" s="294">
        <v>0</v>
      </c>
      <c r="AX112" s="294">
        <v>0</v>
      </c>
      <c r="AY112" s="442">
        <v>0</v>
      </c>
      <c r="AZ112" s="442">
        <v>0</v>
      </c>
      <c r="BA112" s="442">
        <v>0</v>
      </c>
      <c r="BB112" s="442">
        <v>0</v>
      </c>
      <c r="BC112" s="442">
        <v>0</v>
      </c>
      <c r="BD112" s="442">
        <v>0</v>
      </c>
      <c r="BE112" s="442">
        <v>0</v>
      </c>
      <c r="BF112" s="442">
        <v>0</v>
      </c>
      <c r="BG112" s="442">
        <v>0</v>
      </c>
      <c r="BH112" s="294">
        <v>0</v>
      </c>
      <c r="BI112" s="294">
        <v>0</v>
      </c>
      <c r="BJ112" s="294">
        <v>0</v>
      </c>
      <c r="BK112" s="294">
        <v>0</v>
      </c>
      <c r="BL112" s="294">
        <v>0</v>
      </c>
      <c r="BM112" s="294">
        <v>0</v>
      </c>
      <c r="BN112" s="294">
        <v>0</v>
      </c>
      <c r="BO112" s="294">
        <v>0</v>
      </c>
      <c r="BP112" s="294">
        <v>0</v>
      </c>
      <c r="BQ112" s="294">
        <v>0</v>
      </c>
      <c r="BR112" s="294">
        <v>0</v>
      </c>
      <c r="BS112" s="294">
        <v>0</v>
      </c>
      <c r="BT112" s="294">
        <v>0</v>
      </c>
      <c r="BU112" s="294">
        <v>0</v>
      </c>
      <c r="BV112" s="294">
        <v>0</v>
      </c>
      <c r="BW112" s="294">
        <v>0</v>
      </c>
      <c r="BX112" s="294">
        <v>0</v>
      </c>
      <c r="BY112" s="294">
        <v>0</v>
      </c>
      <c r="BZ112" s="294">
        <v>0</v>
      </c>
      <c r="CA112" s="294">
        <v>0</v>
      </c>
      <c r="CB112" s="294">
        <v>0</v>
      </c>
      <c r="CC112" s="294">
        <v>0</v>
      </c>
      <c r="CD112" s="294">
        <v>0</v>
      </c>
      <c r="CE112" s="294">
        <v>0</v>
      </c>
      <c r="CF112" s="294">
        <v>0</v>
      </c>
      <c r="CG112" s="294">
        <v>0</v>
      </c>
      <c r="CH112" s="294">
        <v>0</v>
      </c>
      <c r="CI112" s="294">
        <v>0</v>
      </c>
      <c r="CJ112" s="294">
        <v>0</v>
      </c>
      <c r="CK112" s="294">
        <v>0</v>
      </c>
      <c r="CL112" s="294">
        <v>0</v>
      </c>
      <c r="CM112" s="294">
        <v>0</v>
      </c>
      <c r="CN112" s="294">
        <v>0</v>
      </c>
      <c r="CO112" s="294">
        <v>0</v>
      </c>
      <c r="CP112" s="294">
        <v>0</v>
      </c>
      <c r="CQ112" s="294">
        <v>0</v>
      </c>
      <c r="CR112" s="294">
        <v>0</v>
      </c>
      <c r="CS112" s="294">
        <v>0</v>
      </c>
      <c r="CT112" s="294">
        <v>0</v>
      </c>
      <c r="CU112" s="294">
        <v>0</v>
      </c>
      <c r="CV112" s="294">
        <v>0</v>
      </c>
      <c r="CW112" s="294">
        <v>0</v>
      </c>
      <c r="CX112" s="294">
        <v>0</v>
      </c>
      <c r="CY112" s="294">
        <v>0</v>
      </c>
      <c r="CZ112" s="294">
        <v>0</v>
      </c>
      <c r="DA112" s="294">
        <v>0</v>
      </c>
      <c r="DB112" s="294">
        <v>0</v>
      </c>
      <c r="DC112" s="294">
        <v>0</v>
      </c>
      <c r="DD112" s="294">
        <v>0</v>
      </c>
      <c r="DE112" s="294">
        <v>0</v>
      </c>
      <c r="DF112" s="294">
        <v>0</v>
      </c>
      <c r="DG112" s="294">
        <v>0</v>
      </c>
      <c r="DH112" s="294">
        <v>0</v>
      </c>
      <c r="DI112" s="294">
        <v>0</v>
      </c>
      <c r="DJ112" s="294">
        <v>0</v>
      </c>
      <c r="DK112" s="294">
        <v>0</v>
      </c>
      <c r="DL112" s="294">
        <v>0</v>
      </c>
      <c r="DM112" s="294">
        <v>0</v>
      </c>
      <c r="DN112" s="294">
        <v>0</v>
      </c>
      <c r="DO112" s="294">
        <v>0</v>
      </c>
      <c r="DP112" s="294">
        <v>0</v>
      </c>
      <c r="DQ112" s="294">
        <v>0</v>
      </c>
      <c r="DR112" s="294">
        <v>0</v>
      </c>
      <c r="DS112" s="294">
        <v>0</v>
      </c>
      <c r="DT112" s="294">
        <v>0</v>
      </c>
      <c r="DU112" s="294">
        <v>0</v>
      </c>
      <c r="DV112" s="294">
        <v>0</v>
      </c>
      <c r="DW112" s="294">
        <v>0</v>
      </c>
      <c r="DX112" s="294">
        <v>0</v>
      </c>
      <c r="DY112" s="294">
        <v>0</v>
      </c>
      <c r="DZ112" s="280">
        <f t="shared" si="141"/>
        <v>0</v>
      </c>
      <c r="EA112" s="280">
        <f t="shared" si="141"/>
        <v>0</v>
      </c>
      <c r="EB112" s="280">
        <f t="shared" si="141"/>
        <v>0</v>
      </c>
      <c r="EC112" s="280">
        <f t="shared" si="141"/>
        <v>0</v>
      </c>
      <c r="ED112" s="280">
        <f t="shared" si="141"/>
        <v>0</v>
      </c>
      <c r="EE112" s="280">
        <f t="shared" si="141"/>
        <v>0</v>
      </c>
      <c r="EF112" s="280">
        <f t="shared" si="141"/>
        <v>0</v>
      </c>
      <c r="EG112" s="294">
        <v>0</v>
      </c>
      <c r="EH112" s="294">
        <v>0</v>
      </c>
      <c r="EI112" s="294">
        <v>0</v>
      </c>
      <c r="EJ112" s="294">
        <v>0</v>
      </c>
      <c r="EK112" s="294">
        <v>0</v>
      </c>
      <c r="EL112" s="294">
        <v>0</v>
      </c>
      <c r="EM112" s="294">
        <v>0</v>
      </c>
      <c r="EN112" s="558" t="s">
        <v>98</v>
      </c>
    </row>
    <row r="113" spans="1:144" s="536" customFormat="1" ht="38.25" x14ac:dyDescent="0.25">
      <c r="A113" s="226" t="s">
        <v>276</v>
      </c>
      <c r="B113" s="227" t="s">
        <v>277</v>
      </c>
      <c r="C113" s="228" t="s">
        <v>278</v>
      </c>
      <c r="D113" s="294">
        <v>0</v>
      </c>
      <c r="E113" s="294">
        <v>0</v>
      </c>
      <c r="F113" s="294">
        <v>0</v>
      </c>
      <c r="G113" s="294">
        <v>0</v>
      </c>
      <c r="H113" s="294">
        <v>0</v>
      </c>
      <c r="I113" s="294">
        <v>0</v>
      </c>
      <c r="J113" s="294">
        <v>0</v>
      </c>
      <c r="K113" s="294">
        <f t="shared" si="140"/>
        <v>0</v>
      </c>
      <c r="L113" s="294">
        <f t="shared" si="140"/>
        <v>0</v>
      </c>
      <c r="M113" s="294">
        <f t="shared" si="140"/>
        <v>0</v>
      </c>
      <c r="N113" s="294">
        <f t="shared" si="140"/>
        <v>0</v>
      </c>
      <c r="O113" s="294">
        <f t="shared" si="140"/>
        <v>0</v>
      </c>
      <c r="P113" s="294">
        <f t="shared" si="140"/>
        <v>0</v>
      </c>
      <c r="Q113" s="294">
        <f t="shared" si="140"/>
        <v>0</v>
      </c>
      <c r="R113" s="294">
        <v>0</v>
      </c>
      <c r="S113" s="294">
        <v>0</v>
      </c>
      <c r="T113" s="294">
        <v>0</v>
      </c>
      <c r="U113" s="294">
        <v>0</v>
      </c>
      <c r="V113" s="294">
        <v>0</v>
      </c>
      <c r="W113" s="294">
        <v>0</v>
      </c>
      <c r="X113" s="294">
        <v>0</v>
      </c>
      <c r="Y113" s="294">
        <v>0</v>
      </c>
      <c r="Z113" s="294">
        <v>0</v>
      </c>
      <c r="AA113" s="294">
        <v>0</v>
      </c>
      <c r="AB113" s="294">
        <v>0</v>
      </c>
      <c r="AC113" s="294">
        <v>0</v>
      </c>
      <c r="AD113" s="294">
        <v>0</v>
      </c>
      <c r="AE113" s="294">
        <v>0</v>
      </c>
      <c r="AF113" s="294">
        <v>0</v>
      </c>
      <c r="AG113" s="294">
        <v>0</v>
      </c>
      <c r="AH113" s="294">
        <v>0</v>
      </c>
      <c r="AI113" s="294">
        <v>0</v>
      </c>
      <c r="AJ113" s="294">
        <v>0</v>
      </c>
      <c r="AK113" s="294">
        <v>0</v>
      </c>
      <c r="AL113" s="294">
        <v>0</v>
      </c>
      <c r="AM113" s="294">
        <v>0</v>
      </c>
      <c r="AN113" s="294">
        <v>0</v>
      </c>
      <c r="AO113" s="294">
        <v>0</v>
      </c>
      <c r="AP113" s="294">
        <v>0</v>
      </c>
      <c r="AQ113" s="294">
        <v>0</v>
      </c>
      <c r="AR113" s="294">
        <v>0</v>
      </c>
      <c r="AS113" s="294">
        <v>0</v>
      </c>
      <c r="AT113" s="294">
        <v>0</v>
      </c>
      <c r="AU113" s="294">
        <v>0</v>
      </c>
      <c r="AV113" s="294">
        <v>0</v>
      </c>
      <c r="AW113" s="294">
        <v>0</v>
      </c>
      <c r="AX113" s="294">
        <v>0</v>
      </c>
      <c r="AY113" s="442">
        <v>0</v>
      </c>
      <c r="AZ113" s="442">
        <v>0</v>
      </c>
      <c r="BA113" s="442">
        <v>0</v>
      </c>
      <c r="BB113" s="442">
        <v>0</v>
      </c>
      <c r="BC113" s="442">
        <v>0</v>
      </c>
      <c r="BD113" s="442">
        <v>0</v>
      </c>
      <c r="BE113" s="442">
        <v>0</v>
      </c>
      <c r="BF113" s="442">
        <v>0</v>
      </c>
      <c r="BG113" s="442">
        <v>0</v>
      </c>
      <c r="BH113" s="294">
        <v>0</v>
      </c>
      <c r="BI113" s="294">
        <v>0</v>
      </c>
      <c r="BJ113" s="294">
        <v>0</v>
      </c>
      <c r="BK113" s="294">
        <v>0</v>
      </c>
      <c r="BL113" s="294">
        <v>0</v>
      </c>
      <c r="BM113" s="294">
        <v>0</v>
      </c>
      <c r="BN113" s="294">
        <v>0</v>
      </c>
      <c r="BO113" s="294">
        <v>0</v>
      </c>
      <c r="BP113" s="294">
        <v>0</v>
      </c>
      <c r="BQ113" s="294">
        <v>0</v>
      </c>
      <c r="BR113" s="294">
        <v>0</v>
      </c>
      <c r="BS113" s="294">
        <v>0</v>
      </c>
      <c r="BT113" s="294">
        <v>0</v>
      </c>
      <c r="BU113" s="294">
        <v>0</v>
      </c>
      <c r="BV113" s="294">
        <v>0</v>
      </c>
      <c r="BW113" s="294">
        <v>0</v>
      </c>
      <c r="BX113" s="294">
        <v>0</v>
      </c>
      <c r="BY113" s="294">
        <v>0</v>
      </c>
      <c r="BZ113" s="294">
        <v>0</v>
      </c>
      <c r="CA113" s="294">
        <v>0</v>
      </c>
      <c r="CB113" s="294">
        <v>0</v>
      </c>
      <c r="CC113" s="294">
        <v>0</v>
      </c>
      <c r="CD113" s="294">
        <v>0</v>
      </c>
      <c r="CE113" s="294">
        <v>0</v>
      </c>
      <c r="CF113" s="294">
        <v>0</v>
      </c>
      <c r="CG113" s="294">
        <v>0</v>
      </c>
      <c r="CH113" s="294">
        <v>0</v>
      </c>
      <c r="CI113" s="294">
        <v>0</v>
      </c>
      <c r="CJ113" s="294">
        <v>0</v>
      </c>
      <c r="CK113" s="294">
        <v>0</v>
      </c>
      <c r="CL113" s="294">
        <v>0</v>
      </c>
      <c r="CM113" s="294">
        <v>0</v>
      </c>
      <c r="CN113" s="294">
        <v>0</v>
      </c>
      <c r="CO113" s="294">
        <v>0</v>
      </c>
      <c r="CP113" s="294">
        <v>0</v>
      </c>
      <c r="CQ113" s="294">
        <v>0</v>
      </c>
      <c r="CR113" s="294">
        <v>0</v>
      </c>
      <c r="CS113" s="294">
        <v>0</v>
      </c>
      <c r="CT113" s="294">
        <v>0</v>
      </c>
      <c r="CU113" s="294">
        <v>0</v>
      </c>
      <c r="CV113" s="294">
        <v>0</v>
      </c>
      <c r="CW113" s="294">
        <v>0</v>
      </c>
      <c r="CX113" s="294">
        <v>0</v>
      </c>
      <c r="CY113" s="294">
        <v>0</v>
      </c>
      <c r="CZ113" s="294">
        <v>0</v>
      </c>
      <c r="DA113" s="294">
        <v>0</v>
      </c>
      <c r="DB113" s="294">
        <v>0</v>
      </c>
      <c r="DC113" s="294">
        <v>0</v>
      </c>
      <c r="DD113" s="294">
        <v>0</v>
      </c>
      <c r="DE113" s="294">
        <v>0</v>
      </c>
      <c r="DF113" s="294">
        <v>0</v>
      </c>
      <c r="DG113" s="294">
        <v>0</v>
      </c>
      <c r="DH113" s="294">
        <v>0</v>
      </c>
      <c r="DI113" s="294">
        <v>0</v>
      </c>
      <c r="DJ113" s="294">
        <v>0</v>
      </c>
      <c r="DK113" s="294">
        <v>0</v>
      </c>
      <c r="DL113" s="294">
        <v>0</v>
      </c>
      <c r="DM113" s="294">
        <v>0</v>
      </c>
      <c r="DN113" s="294">
        <v>0</v>
      </c>
      <c r="DO113" s="294">
        <v>0</v>
      </c>
      <c r="DP113" s="294">
        <v>0</v>
      </c>
      <c r="DQ113" s="294">
        <v>0</v>
      </c>
      <c r="DR113" s="294">
        <v>0</v>
      </c>
      <c r="DS113" s="294">
        <v>0</v>
      </c>
      <c r="DT113" s="294">
        <v>0</v>
      </c>
      <c r="DU113" s="294">
        <v>0</v>
      </c>
      <c r="DV113" s="294">
        <v>0</v>
      </c>
      <c r="DW113" s="294">
        <v>0</v>
      </c>
      <c r="DX113" s="294">
        <v>0</v>
      </c>
      <c r="DY113" s="294">
        <v>0</v>
      </c>
      <c r="DZ113" s="280">
        <f t="shared" si="141"/>
        <v>0</v>
      </c>
      <c r="EA113" s="280">
        <f t="shared" si="141"/>
        <v>0</v>
      </c>
      <c r="EB113" s="280">
        <f t="shared" si="141"/>
        <v>0</v>
      </c>
      <c r="EC113" s="280">
        <f t="shared" si="141"/>
        <v>0</v>
      </c>
      <c r="ED113" s="280">
        <f t="shared" si="141"/>
        <v>0</v>
      </c>
      <c r="EE113" s="280">
        <f t="shared" si="141"/>
        <v>0</v>
      </c>
      <c r="EF113" s="280">
        <f t="shared" si="141"/>
        <v>0</v>
      </c>
      <c r="EG113" s="294">
        <v>0</v>
      </c>
      <c r="EH113" s="294">
        <v>0</v>
      </c>
      <c r="EI113" s="294">
        <v>0</v>
      </c>
      <c r="EJ113" s="294">
        <v>0</v>
      </c>
      <c r="EK113" s="294">
        <v>0</v>
      </c>
      <c r="EL113" s="294">
        <v>0</v>
      </c>
      <c r="EM113" s="294">
        <v>0</v>
      </c>
      <c r="EN113" s="558" t="s">
        <v>98</v>
      </c>
    </row>
    <row r="114" spans="1:144" s="536" customFormat="1" ht="38.25" hidden="1" x14ac:dyDescent="0.25">
      <c r="A114" s="226" t="s">
        <v>279</v>
      </c>
      <c r="B114" s="227" t="s">
        <v>280</v>
      </c>
      <c r="C114" s="228" t="s">
        <v>281</v>
      </c>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294"/>
      <c r="AE114" s="294"/>
      <c r="AF114" s="294"/>
      <c r="AG114" s="294"/>
      <c r="AH114" s="294"/>
      <c r="AI114" s="294"/>
      <c r="AJ114" s="294"/>
      <c r="AK114" s="294"/>
      <c r="AL114" s="294"/>
      <c r="AM114" s="294"/>
      <c r="AN114" s="294"/>
      <c r="AO114" s="294"/>
      <c r="AP114" s="294"/>
      <c r="AQ114" s="294"/>
      <c r="AR114" s="294"/>
      <c r="AS114" s="294"/>
      <c r="AT114" s="294"/>
      <c r="AU114" s="294"/>
      <c r="AV114" s="294"/>
      <c r="AW114" s="294"/>
      <c r="AX114" s="294"/>
      <c r="AY114" s="442"/>
      <c r="AZ114" s="442"/>
      <c r="BA114" s="442"/>
      <c r="BB114" s="442"/>
      <c r="BC114" s="442"/>
      <c r="BD114" s="442"/>
      <c r="BE114" s="442"/>
      <c r="BF114" s="442"/>
      <c r="BG114" s="442"/>
      <c r="BH114" s="294"/>
      <c r="BI114" s="294"/>
      <c r="BJ114" s="294"/>
      <c r="BK114" s="294"/>
      <c r="BL114" s="294"/>
      <c r="BM114" s="294"/>
      <c r="BN114" s="294"/>
      <c r="BO114" s="294"/>
      <c r="BP114" s="294"/>
      <c r="BQ114" s="294"/>
      <c r="BR114" s="294"/>
      <c r="BS114" s="294"/>
      <c r="BT114" s="294"/>
      <c r="BU114" s="294"/>
      <c r="BV114" s="294"/>
      <c r="BW114" s="294"/>
      <c r="BX114" s="294"/>
      <c r="BY114" s="294"/>
      <c r="BZ114" s="294"/>
      <c r="CA114" s="294"/>
      <c r="CB114" s="294"/>
      <c r="CC114" s="294"/>
      <c r="CD114" s="294"/>
      <c r="CE114" s="294"/>
      <c r="CF114" s="294"/>
      <c r="CG114" s="294"/>
      <c r="CH114" s="294"/>
      <c r="CI114" s="294"/>
      <c r="CJ114" s="294"/>
      <c r="CK114" s="294"/>
      <c r="CL114" s="294"/>
      <c r="CM114" s="294"/>
      <c r="CN114" s="294"/>
      <c r="CO114" s="294"/>
      <c r="CP114" s="294"/>
      <c r="CQ114" s="294"/>
      <c r="CR114" s="294"/>
      <c r="CS114" s="294"/>
      <c r="CT114" s="294"/>
      <c r="CU114" s="294"/>
      <c r="CV114" s="294"/>
      <c r="CW114" s="294"/>
      <c r="CX114" s="294"/>
      <c r="CY114" s="294"/>
      <c r="CZ114" s="294"/>
      <c r="DA114" s="294"/>
      <c r="DB114" s="294"/>
      <c r="DC114" s="294"/>
      <c r="DD114" s="294"/>
      <c r="DE114" s="294"/>
      <c r="DF114" s="294"/>
      <c r="DG114" s="294"/>
      <c r="DH114" s="294"/>
      <c r="DI114" s="294"/>
      <c r="DJ114" s="294"/>
      <c r="DK114" s="294"/>
      <c r="DL114" s="294"/>
      <c r="DM114" s="294"/>
      <c r="DN114" s="294"/>
      <c r="DO114" s="294"/>
      <c r="DP114" s="294"/>
      <c r="DQ114" s="294"/>
      <c r="DR114" s="294"/>
      <c r="DS114" s="294"/>
      <c r="DT114" s="294"/>
      <c r="DU114" s="294"/>
      <c r="DV114" s="294"/>
      <c r="DW114" s="294"/>
      <c r="DX114" s="294"/>
      <c r="DY114" s="294"/>
      <c r="DZ114" s="280">
        <f t="shared" si="141"/>
        <v>0</v>
      </c>
      <c r="EA114" s="280">
        <f t="shared" si="141"/>
        <v>0</v>
      </c>
      <c r="EB114" s="280">
        <f t="shared" si="141"/>
        <v>0</v>
      </c>
      <c r="EC114" s="280">
        <f t="shared" si="141"/>
        <v>0</v>
      </c>
      <c r="ED114" s="280">
        <f t="shared" si="141"/>
        <v>0</v>
      </c>
      <c r="EE114" s="280">
        <f t="shared" si="141"/>
        <v>0</v>
      </c>
      <c r="EF114" s="280">
        <f t="shared" si="141"/>
        <v>0</v>
      </c>
      <c r="EG114" s="294">
        <v>0</v>
      </c>
      <c r="EH114" s="294">
        <v>0</v>
      </c>
      <c r="EI114" s="294">
        <v>0</v>
      </c>
      <c r="EJ114" s="294">
        <v>0</v>
      </c>
      <c r="EK114" s="294">
        <v>0</v>
      </c>
      <c r="EL114" s="294">
        <v>0</v>
      </c>
      <c r="EM114" s="294">
        <v>0</v>
      </c>
      <c r="EN114" s="558" t="s">
        <v>98</v>
      </c>
    </row>
    <row r="115" spans="1:144" s="536" customFormat="1" ht="38.25" x14ac:dyDescent="0.25">
      <c r="A115" s="226" t="s">
        <v>282</v>
      </c>
      <c r="B115" s="227" t="s">
        <v>283</v>
      </c>
      <c r="C115" s="228" t="s">
        <v>284</v>
      </c>
      <c r="D115" s="294">
        <v>0</v>
      </c>
      <c r="E115" s="294">
        <v>0</v>
      </c>
      <c r="F115" s="294">
        <v>0</v>
      </c>
      <c r="G115" s="294">
        <v>0</v>
      </c>
      <c r="H115" s="294">
        <v>0</v>
      </c>
      <c r="I115" s="294">
        <v>0</v>
      </c>
      <c r="J115" s="294">
        <v>0</v>
      </c>
      <c r="K115" s="294">
        <f t="shared" ref="K115:Q116" si="142">AF115+AT115+BH115+BV115+CJ115+CX115+DL115</f>
        <v>0</v>
      </c>
      <c r="L115" s="294">
        <f t="shared" si="142"/>
        <v>0</v>
      </c>
      <c r="M115" s="294">
        <f t="shared" si="142"/>
        <v>0</v>
      </c>
      <c r="N115" s="294">
        <f t="shared" si="142"/>
        <v>0</v>
      </c>
      <c r="O115" s="294">
        <f t="shared" si="142"/>
        <v>0</v>
      </c>
      <c r="P115" s="294">
        <f t="shared" si="142"/>
        <v>0</v>
      </c>
      <c r="Q115" s="294">
        <f t="shared" si="142"/>
        <v>0</v>
      </c>
      <c r="R115" s="294">
        <v>0</v>
      </c>
      <c r="S115" s="294">
        <v>0</v>
      </c>
      <c r="T115" s="294">
        <v>0</v>
      </c>
      <c r="U115" s="294">
        <v>0</v>
      </c>
      <c r="V115" s="294">
        <v>0</v>
      </c>
      <c r="W115" s="294">
        <v>0</v>
      </c>
      <c r="X115" s="294">
        <v>0</v>
      </c>
      <c r="Y115" s="294">
        <v>0</v>
      </c>
      <c r="Z115" s="294">
        <v>0</v>
      </c>
      <c r="AA115" s="294">
        <v>0</v>
      </c>
      <c r="AB115" s="294">
        <v>0</v>
      </c>
      <c r="AC115" s="294">
        <v>0</v>
      </c>
      <c r="AD115" s="294">
        <v>0</v>
      </c>
      <c r="AE115" s="294">
        <v>0</v>
      </c>
      <c r="AF115" s="294">
        <v>0</v>
      </c>
      <c r="AG115" s="294">
        <v>0</v>
      </c>
      <c r="AH115" s="294">
        <v>0</v>
      </c>
      <c r="AI115" s="294">
        <v>0</v>
      </c>
      <c r="AJ115" s="294">
        <v>0</v>
      </c>
      <c r="AK115" s="294">
        <v>0</v>
      </c>
      <c r="AL115" s="294">
        <v>0</v>
      </c>
      <c r="AM115" s="294">
        <v>0</v>
      </c>
      <c r="AN115" s="294">
        <v>0</v>
      </c>
      <c r="AO115" s="294">
        <v>0</v>
      </c>
      <c r="AP115" s="294">
        <v>0</v>
      </c>
      <c r="AQ115" s="294">
        <v>0</v>
      </c>
      <c r="AR115" s="294">
        <v>0</v>
      </c>
      <c r="AS115" s="294">
        <v>0</v>
      </c>
      <c r="AT115" s="294">
        <v>0</v>
      </c>
      <c r="AU115" s="294">
        <v>0</v>
      </c>
      <c r="AV115" s="294">
        <v>0</v>
      </c>
      <c r="AW115" s="294">
        <v>0</v>
      </c>
      <c r="AX115" s="294">
        <v>0</v>
      </c>
      <c r="AY115" s="442">
        <v>0</v>
      </c>
      <c r="AZ115" s="442">
        <v>0</v>
      </c>
      <c r="BA115" s="442">
        <v>0</v>
      </c>
      <c r="BB115" s="442">
        <v>0</v>
      </c>
      <c r="BC115" s="442">
        <v>0</v>
      </c>
      <c r="BD115" s="442">
        <v>0</v>
      </c>
      <c r="BE115" s="442">
        <v>0</v>
      </c>
      <c r="BF115" s="442">
        <v>0</v>
      </c>
      <c r="BG115" s="442">
        <v>0</v>
      </c>
      <c r="BH115" s="294">
        <v>0</v>
      </c>
      <c r="BI115" s="294">
        <v>0</v>
      </c>
      <c r="BJ115" s="294">
        <v>0</v>
      </c>
      <c r="BK115" s="294">
        <v>0</v>
      </c>
      <c r="BL115" s="294">
        <v>0</v>
      </c>
      <c r="BM115" s="294">
        <v>0</v>
      </c>
      <c r="BN115" s="294">
        <v>0</v>
      </c>
      <c r="BO115" s="294">
        <v>0</v>
      </c>
      <c r="BP115" s="294">
        <v>0</v>
      </c>
      <c r="BQ115" s="294">
        <v>0</v>
      </c>
      <c r="BR115" s="294">
        <v>0</v>
      </c>
      <c r="BS115" s="294">
        <v>0</v>
      </c>
      <c r="BT115" s="294">
        <v>0</v>
      </c>
      <c r="BU115" s="294">
        <v>0</v>
      </c>
      <c r="BV115" s="294">
        <v>0</v>
      </c>
      <c r="BW115" s="294">
        <v>0</v>
      </c>
      <c r="BX115" s="294">
        <v>0</v>
      </c>
      <c r="BY115" s="294">
        <v>0</v>
      </c>
      <c r="BZ115" s="294">
        <v>0</v>
      </c>
      <c r="CA115" s="294">
        <v>0</v>
      </c>
      <c r="CB115" s="294">
        <v>0</v>
      </c>
      <c r="CC115" s="294">
        <v>0</v>
      </c>
      <c r="CD115" s="294">
        <v>0</v>
      </c>
      <c r="CE115" s="294">
        <v>0</v>
      </c>
      <c r="CF115" s="294">
        <v>0</v>
      </c>
      <c r="CG115" s="294">
        <v>0</v>
      </c>
      <c r="CH115" s="294">
        <v>0</v>
      </c>
      <c r="CI115" s="294">
        <v>0</v>
      </c>
      <c r="CJ115" s="294">
        <v>0</v>
      </c>
      <c r="CK115" s="294">
        <v>0</v>
      </c>
      <c r="CL115" s="294">
        <v>0</v>
      </c>
      <c r="CM115" s="294">
        <v>0</v>
      </c>
      <c r="CN115" s="294">
        <v>0</v>
      </c>
      <c r="CO115" s="294">
        <v>0</v>
      </c>
      <c r="CP115" s="294">
        <v>0</v>
      </c>
      <c r="CQ115" s="294">
        <v>0</v>
      </c>
      <c r="CR115" s="294">
        <v>0</v>
      </c>
      <c r="CS115" s="294">
        <v>0</v>
      </c>
      <c r="CT115" s="294">
        <v>0</v>
      </c>
      <c r="CU115" s="294">
        <v>0</v>
      </c>
      <c r="CV115" s="294">
        <v>0</v>
      </c>
      <c r="CW115" s="294">
        <v>0</v>
      </c>
      <c r="CX115" s="294">
        <v>0</v>
      </c>
      <c r="CY115" s="294">
        <v>0</v>
      </c>
      <c r="CZ115" s="294">
        <v>0</v>
      </c>
      <c r="DA115" s="294">
        <v>0</v>
      </c>
      <c r="DB115" s="294">
        <v>0</v>
      </c>
      <c r="DC115" s="294">
        <v>0</v>
      </c>
      <c r="DD115" s="294">
        <v>0</v>
      </c>
      <c r="DE115" s="294">
        <v>0</v>
      </c>
      <c r="DF115" s="294">
        <v>0</v>
      </c>
      <c r="DG115" s="294">
        <v>0</v>
      </c>
      <c r="DH115" s="294">
        <v>0</v>
      </c>
      <c r="DI115" s="294">
        <v>0</v>
      </c>
      <c r="DJ115" s="294">
        <v>0</v>
      </c>
      <c r="DK115" s="294">
        <v>0</v>
      </c>
      <c r="DL115" s="294">
        <v>0</v>
      </c>
      <c r="DM115" s="294">
        <v>0</v>
      </c>
      <c r="DN115" s="294">
        <v>0</v>
      </c>
      <c r="DO115" s="294">
        <v>0</v>
      </c>
      <c r="DP115" s="294">
        <v>0</v>
      </c>
      <c r="DQ115" s="294">
        <v>0</v>
      </c>
      <c r="DR115" s="294">
        <v>0</v>
      </c>
      <c r="DS115" s="294">
        <v>0</v>
      </c>
      <c r="DT115" s="294">
        <v>0</v>
      </c>
      <c r="DU115" s="294">
        <v>0</v>
      </c>
      <c r="DV115" s="294">
        <v>0</v>
      </c>
      <c r="DW115" s="294">
        <v>0</v>
      </c>
      <c r="DX115" s="294">
        <v>0</v>
      </c>
      <c r="DY115" s="294">
        <v>0</v>
      </c>
      <c r="DZ115" s="280">
        <f t="shared" si="141"/>
        <v>0</v>
      </c>
      <c r="EA115" s="280">
        <f t="shared" si="141"/>
        <v>0</v>
      </c>
      <c r="EB115" s="280">
        <f t="shared" si="141"/>
        <v>0</v>
      </c>
      <c r="EC115" s="280">
        <f t="shared" si="141"/>
        <v>0</v>
      </c>
      <c r="ED115" s="280">
        <f t="shared" si="141"/>
        <v>0</v>
      </c>
      <c r="EE115" s="280">
        <f t="shared" si="141"/>
        <v>0</v>
      </c>
      <c r="EF115" s="280">
        <f t="shared" si="141"/>
        <v>0</v>
      </c>
      <c r="EG115" s="294">
        <v>0</v>
      </c>
      <c r="EH115" s="294">
        <v>0</v>
      </c>
      <c r="EI115" s="294">
        <v>0</v>
      </c>
      <c r="EJ115" s="294">
        <v>0</v>
      </c>
      <c r="EK115" s="294">
        <v>0</v>
      </c>
      <c r="EL115" s="294">
        <v>0</v>
      </c>
      <c r="EM115" s="294">
        <v>0</v>
      </c>
      <c r="EN115" s="558" t="s">
        <v>98</v>
      </c>
    </row>
    <row r="116" spans="1:144" s="536" customFormat="1" ht="51" x14ac:dyDescent="0.25">
      <c r="A116" s="226" t="s">
        <v>285</v>
      </c>
      <c r="B116" s="227" t="s">
        <v>286</v>
      </c>
      <c r="C116" s="228" t="s">
        <v>287</v>
      </c>
      <c r="D116" s="294">
        <v>0</v>
      </c>
      <c r="E116" s="294">
        <v>0</v>
      </c>
      <c r="F116" s="294">
        <v>0</v>
      </c>
      <c r="G116" s="294">
        <v>0</v>
      </c>
      <c r="H116" s="294">
        <v>0</v>
      </c>
      <c r="I116" s="294">
        <v>0</v>
      </c>
      <c r="J116" s="294">
        <v>0</v>
      </c>
      <c r="K116" s="294">
        <f t="shared" si="142"/>
        <v>0</v>
      </c>
      <c r="L116" s="294">
        <f t="shared" si="142"/>
        <v>0</v>
      </c>
      <c r="M116" s="294">
        <f t="shared" si="142"/>
        <v>0</v>
      </c>
      <c r="N116" s="294">
        <f t="shared" si="142"/>
        <v>0</v>
      </c>
      <c r="O116" s="294">
        <f t="shared" si="142"/>
        <v>0</v>
      </c>
      <c r="P116" s="294">
        <f t="shared" si="142"/>
        <v>0</v>
      </c>
      <c r="Q116" s="294">
        <f t="shared" si="142"/>
        <v>0</v>
      </c>
      <c r="R116" s="294">
        <v>0</v>
      </c>
      <c r="S116" s="294">
        <v>0</v>
      </c>
      <c r="T116" s="294">
        <v>0</v>
      </c>
      <c r="U116" s="294">
        <v>0</v>
      </c>
      <c r="V116" s="294">
        <v>0</v>
      </c>
      <c r="W116" s="294">
        <v>0</v>
      </c>
      <c r="X116" s="294">
        <v>0</v>
      </c>
      <c r="Y116" s="294">
        <v>0</v>
      </c>
      <c r="Z116" s="294">
        <v>0</v>
      </c>
      <c r="AA116" s="294">
        <v>0</v>
      </c>
      <c r="AB116" s="294">
        <v>0</v>
      </c>
      <c r="AC116" s="294">
        <v>0</v>
      </c>
      <c r="AD116" s="294">
        <v>0</v>
      </c>
      <c r="AE116" s="294">
        <v>0</v>
      </c>
      <c r="AF116" s="294">
        <v>0</v>
      </c>
      <c r="AG116" s="294">
        <v>0</v>
      </c>
      <c r="AH116" s="294">
        <v>0</v>
      </c>
      <c r="AI116" s="294">
        <v>0</v>
      </c>
      <c r="AJ116" s="294">
        <v>0</v>
      </c>
      <c r="AK116" s="294">
        <v>0</v>
      </c>
      <c r="AL116" s="294">
        <v>0</v>
      </c>
      <c r="AM116" s="294">
        <v>0</v>
      </c>
      <c r="AN116" s="294">
        <v>0</v>
      </c>
      <c r="AO116" s="294">
        <v>0</v>
      </c>
      <c r="AP116" s="294">
        <v>0</v>
      </c>
      <c r="AQ116" s="294">
        <v>0</v>
      </c>
      <c r="AR116" s="294">
        <v>0</v>
      </c>
      <c r="AS116" s="294">
        <v>0</v>
      </c>
      <c r="AT116" s="294">
        <v>0</v>
      </c>
      <c r="AU116" s="294">
        <v>0</v>
      </c>
      <c r="AV116" s="294">
        <v>0</v>
      </c>
      <c r="AW116" s="294">
        <v>0</v>
      </c>
      <c r="AX116" s="294">
        <v>0</v>
      </c>
      <c r="AY116" s="442">
        <v>0</v>
      </c>
      <c r="AZ116" s="442">
        <v>0</v>
      </c>
      <c r="BA116" s="442">
        <v>0</v>
      </c>
      <c r="BB116" s="442">
        <v>0</v>
      </c>
      <c r="BC116" s="442">
        <v>0</v>
      </c>
      <c r="BD116" s="442">
        <v>0</v>
      </c>
      <c r="BE116" s="442">
        <v>0</v>
      </c>
      <c r="BF116" s="442">
        <v>0</v>
      </c>
      <c r="BG116" s="442">
        <v>0</v>
      </c>
      <c r="BH116" s="294">
        <v>0</v>
      </c>
      <c r="BI116" s="294">
        <v>0</v>
      </c>
      <c r="BJ116" s="294">
        <v>0</v>
      </c>
      <c r="BK116" s="294">
        <v>0</v>
      </c>
      <c r="BL116" s="294">
        <v>0</v>
      </c>
      <c r="BM116" s="294">
        <v>0</v>
      </c>
      <c r="BN116" s="294">
        <v>0</v>
      </c>
      <c r="BO116" s="294">
        <v>0</v>
      </c>
      <c r="BP116" s="294">
        <v>0</v>
      </c>
      <c r="BQ116" s="294">
        <v>0</v>
      </c>
      <c r="BR116" s="294">
        <v>0</v>
      </c>
      <c r="BS116" s="294">
        <v>0</v>
      </c>
      <c r="BT116" s="294">
        <v>0</v>
      </c>
      <c r="BU116" s="294">
        <v>0</v>
      </c>
      <c r="BV116" s="294">
        <v>0</v>
      </c>
      <c r="BW116" s="294">
        <v>0</v>
      </c>
      <c r="BX116" s="294">
        <v>0</v>
      </c>
      <c r="BY116" s="294">
        <v>0</v>
      </c>
      <c r="BZ116" s="294">
        <v>0</v>
      </c>
      <c r="CA116" s="294">
        <v>0</v>
      </c>
      <c r="CB116" s="294">
        <v>0</v>
      </c>
      <c r="CC116" s="294">
        <v>0</v>
      </c>
      <c r="CD116" s="294">
        <v>0</v>
      </c>
      <c r="CE116" s="294">
        <v>0</v>
      </c>
      <c r="CF116" s="294">
        <v>0</v>
      </c>
      <c r="CG116" s="294">
        <v>0</v>
      </c>
      <c r="CH116" s="294">
        <v>0</v>
      </c>
      <c r="CI116" s="294">
        <v>0</v>
      </c>
      <c r="CJ116" s="294">
        <v>0</v>
      </c>
      <c r="CK116" s="294">
        <v>0</v>
      </c>
      <c r="CL116" s="294">
        <v>0</v>
      </c>
      <c r="CM116" s="294">
        <v>0</v>
      </c>
      <c r="CN116" s="294">
        <v>0</v>
      </c>
      <c r="CO116" s="294">
        <v>0</v>
      </c>
      <c r="CP116" s="294">
        <v>0</v>
      </c>
      <c r="CQ116" s="294">
        <v>0</v>
      </c>
      <c r="CR116" s="294">
        <v>0</v>
      </c>
      <c r="CS116" s="294">
        <v>0</v>
      </c>
      <c r="CT116" s="294">
        <v>0</v>
      </c>
      <c r="CU116" s="294">
        <v>0</v>
      </c>
      <c r="CV116" s="294">
        <v>0</v>
      </c>
      <c r="CW116" s="294">
        <v>0</v>
      </c>
      <c r="CX116" s="294">
        <v>0</v>
      </c>
      <c r="CY116" s="294">
        <v>0</v>
      </c>
      <c r="CZ116" s="294">
        <v>0</v>
      </c>
      <c r="DA116" s="294">
        <v>0</v>
      </c>
      <c r="DB116" s="294">
        <v>0</v>
      </c>
      <c r="DC116" s="294">
        <v>0</v>
      </c>
      <c r="DD116" s="294">
        <v>0</v>
      </c>
      <c r="DE116" s="294">
        <v>0</v>
      </c>
      <c r="DF116" s="294">
        <v>0</v>
      </c>
      <c r="DG116" s="294">
        <v>0</v>
      </c>
      <c r="DH116" s="294">
        <v>0</v>
      </c>
      <c r="DI116" s="294">
        <v>0</v>
      </c>
      <c r="DJ116" s="294">
        <v>0</v>
      </c>
      <c r="DK116" s="294">
        <v>0</v>
      </c>
      <c r="DL116" s="294">
        <v>0</v>
      </c>
      <c r="DM116" s="294">
        <v>0</v>
      </c>
      <c r="DN116" s="294">
        <v>0</v>
      </c>
      <c r="DO116" s="294">
        <v>0</v>
      </c>
      <c r="DP116" s="294">
        <v>0</v>
      </c>
      <c r="DQ116" s="294">
        <v>0</v>
      </c>
      <c r="DR116" s="294">
        <v>0</v>
      </c>
      <c r="DS116" s="294">
        <v>0</v>
      </c>
      <c r="DT116" s="294">
        <v>0</v>
      </c>
      <c r="DU116" s="294">
        <v>0</v>
      </c>
      <c r="DV116" s="294">
        <v>0</v>
      </c>
      <c r="DW116" s="294">
        <v>0</v>
      </c>
      <c r="DX116" s="294">
        <v>0</v>
      </c>
      <c r="DY116" s="294">
        <v>0</v>
      </c>
      <c r="DZ116" s="280">
        <f t="shared" si="141"/>
        <v>0</v>
      </c>
      <c r="EA116" s="280">
        <f t="shared" si="141"/>
        <v>0</v>
      </c>
      <c r="EB116" s="280">
        <f t="shared" si="141"/>
        <v>0</v>
      </c>
      <c r="EC116" s="280">
        <f t="shared" si="141"/>
        <v>0</v>
      </c>
      <c r="ED116" s="280">
        <f t="shared" si="141"/>
        <v>0</v>
      </c>
      <c r="EE116" s="280">
        <f t="shared" si="141"/>
        <v>0</v>
      </c>
      <c r="EF116" s="280">
        <f t="shared" si="141"/>
        <v>0</v>
      </c>
      <c r="EG116" s="294">
        <v>0</v>
      </c>
      <c r="EH116" s="294">
        <v>0</v>
      </c>
      <c r="EI116" s="294">
        <v>0</v>
      </c>
      <c r="EJ116" s="294">
        <v>0</v>
      </c>
      <c r="EK116" s="294">
        <v>0</v>
      </c>
      <c r="EL116" s="294">
        <v>0</v>
      </c>
      <c r="EM116" s="294">
        <v>0</v>
      </c>
      <c r="EN116" s="558" t="s">
        <v>98</v>
      </c>
    </row>
    <row r="117" spans="1:144" s="536" customFormat="1" x14ac:dyDescent="0.25">
      <c r="A117" s="226"/>
      <c r="B117" s="227"/>
      <c r="C117" s="228"/>
      <c r="D117" s="294"/>
      <c r="E117" s="294"/>
      <c r="F117" s="294"/>
      <c r="G117" s="294"/>
      <c r="H117" s="294"/>
      <c r="I117" s="294"/>
      <c r="J117" s="294"/>
      <c r="K117" s="294"/>
      <c r="L117" s="294"/>
      <c r="M117" s="294"/>
      <c r="N117" s="294"/>
      <c r="O117" s="294"/>
      <c r="P117" s="294"/>
      <c r="Q117" s="294"/>
      <c r="R117" s="294"/>
      <c r="S117" s="294"/>
      <c r="T117" s="294"/>
      <c r="U117" s="294"/>
      <c r="V117" s="294"/>
      <c r="W117" s="294"/>
      <c r="X117" s="294"/>
      <c r="Y117" s="294"/>
      <c r="Z117" s="294"/>
      <c r="AA117" s="294"/>
      <c r="AB117" s="294"/>
      <c r="AC117" s="294"/>
      <c r="AD117" s="294"/>
      <c r="AE117" s="294"/>
      <c r="AF117" s="294"/>
      <c r="AG117" s="294"/>
      <c r="AH117" s="294"/>
      <c r="AI117" s="294"/>
      <c r="AJ117" s="294"/>
      <c r="AK117" s="294"/>
      <c r="AL117" s="294"/>
      <c r="AM117" s="294"/>
      <c r="AN117" s="294"/>
      <c r="AO117" s="294"/>
      <c r="AP117" s="294"/>
      <c r="AQ117" s="294"/>
      <c r="AR117" s="294"/>
      <c r="AS117" s="294"/>
      <c r="AT117" s="294"/>
      <c r="AU117" s="294"/>
      <c r="AV117" s="294"/>
      <c r="AW117" s="294"/>
      <c r="AX117" s="294"/>
      <c r="AY117" s="294"/>
      <c r="AZ117" s="294"/>
      <c r="BA117" s="294"/>
      <c r="BB117" s="294"/>
      <c r="BC117" s="294"/>
      <c r="BD117" s="294"/>
      <c r="BE117" s="294"/>
      <c r="BF117" s="294"/>
      <c r="BG117" s="294"/>
      <c r="BH117" s="280"/>
      <c r="BI117" s="280"/>
      <c r="BJ117" s="280"/>
      <c r="BK117" s="280"/>
      <c r="BL117" s="280"/>
      <c r="BM117" s="294"/>
      <c r="BN117" s="294"/>
      <c r="BO117" s="294"/>
      <c r="BP117" s="294"/>
      <c r="BQ117" s="294"/>
      <c r="BR117" s="294"/>
      <c r="BS117" s="294"/>
      <c r="BT117" s="294"/>
      <c r="BU117" s="294"/>
      <c r="BV117" s="280"/>
      <c r="BW117" s="280"/>
      <c r="BX117" s="280"/>
      <c r="BY117" s="280"/>
      <c r="BZ117" s="280"/>
      <c r="CA117" s="280"/>
      <c r="CB117" s="294"/>
      <c r="CC117" s="294"/>
      <c r="CD117" s="294"/>
      <c r="CE117" s="294"/>
      <c r="CF117" s="294"/>
      <c r="CG117" s="294"/>
      <c r="CH117" s="294"/>
      <c r="CI117" s="294"/>
      <c r="CJ117" s="280"/>
      <c r="CK117" s="280"/>
      <c r="CL117" s="280"/>
      <c r="CM117" s="280"/>
      <c r="CN117" s="280"/>
      <c r="CO117" s="280"/>
      <c r="CP117" s="294"/>
      <c r="CQ117" s="294"/>
      <c r="CR117" s="294"/>
      <c r="CS117" s="294"/>
      <c r="CT117" s="294"/>
      <c r="CU117" s="294"/>
      <c r="CV117" s="294"/>
      <c r="CW117" s="294"/>
      <c r="CX117" s="280"/>
      <c r="CY117" s="280"/>
      <c r="CZ117" s="280"/>
      <c r="DA117" s="280"/>
      <c r="DB117" s="280"/>
      <c r="DC117" s="280"/>
      <c r="DD117" s="280"/>
      <c r="DE117" s="294"/>
      <c r="DF117" s="294"/>
      <c r="DG117" s="294"/>
      <c r="DH117" s="294"/>
      <c r="DI117" s="294"/>
      <c r="DJ117" s="294"/>
      <c r="DK117" s="294"/>
      <c r="DL117" s="280"/>
      <c r="DM117" s="280"/>
      <c r="DN117" s="280"/>
      <c r="DO117" s="280"/>
      <c r="DP117" s="280"/>
      <c r="DQ117" s="280"/>
      <c r="DR117" s="294"/>
      <c r="DS117" s="294"/>
      <c r="DT117" s="294"/>
      <c r="DU117" s="294"/>
      <c r="DV117" s="294"/>
      <c r="DW117" s="294"/>
      <c r="DX117" s="294"/>
      <c r="DY117" s="294"/>
      <c r="DZ117" s="280"/>
      <c r="EA117" s="280"/>
      <c r="EB117" s="280"/>
      <c r="EC117" s="280"/>
      <c r="ED117" s="280"/>
      <c r="EE117" s="280"/>
      <c r="EF117" s="280"/>
      <c r="EG117" s="294"/>
      <c r="EH117" s="294"/>
      <c r="EI117" s="294"/>
      <c r="EJ117" s="294"/>
      <c r="EK117" s="294"/>
      <c r="EL117" s="294"/>
      <c r="EM117" s="294"/>
      <c r="EN117" s="558"/>
    </row>
    <row r="118" spans="1:144" s="536" customFormat="1" ht="38.25" x14ac:dyDescent="0.25">
      <c r="A118" s="226" t="s">
        <v>265</v>
      </c>
      <c r="B118" s="216" t="s">
        <v>288</v>
      </c>
      <c r="C118" s="228" t="s">
        <v>289</v>
      </c>
      <c r="D118" s="294">
        <v>0</v>
      </c>
      <c r="E118" s="294">
        <v>0</v>
      </c>
      <c r="F118" s="294">
        <v>0</v>
      </c>
      <c r="G118" s="294">
        <v>0</v>
      </c>
      <c r="H118" s="294">
        <v>0</v>
      </c>
      <c r="I118" s="294">
        <v>0</v>
      </c>
      <c r="J118" s="294">
        <v>0</v>
      </c>
      <c r="K118" s="294">
        <f t="shared" ref="K118:Q119" si="143">AF118+AT118+BH118+BV118+CJ118+CX118+DL118</f>
        <v>0</v>
      </c>
      <c r="L118" s="294">
        <f t="shared" si="143"/>
        <v>0</v>
      </c>
      <c r="M118" s="294">
        <f t="shared" si="143"/>
        <v>0</v>
      </c>
      <c r="N118" s="294">
        <f t="shared" si="143"/>
        <v>0</v>
      </c>
      <c r="O118" s="294">
        <f t="shared" si="143"/>
        <v>0</v>
      </c>
      <c r="P118" s="294">
        <f t="shared" si="143"/>
        <v>0</v>
      </c>
      <c r="Q118" s="294">
        <f t="shared" si="143"/>
        <v>0</v>
      </c>
      <c r="R118" s="294">
        <v>0</v>
      </c>
      <c r="S118" s="294">
        <v>0</v>
      </c>
      <c r="T118" s="294">
        <v>0</v>
      </c>
      <c r="U118" s="294">
        <v>0</v>
      </c>
      <c r="V118" s="294">
        <v>0</v>
      </c>
      <c r="W118" s="294">
        <v>0</v>
      </c>
      <c r="X118" s="294">
        <v>0</v>
      </c>
      <c r="Y118" s="294">
        <v>0</v>
      </c>
      <c r="Z118" s="294">
        <v>0</v>
      </c>
      <c r="AA118" s="294">
        <v>0</v>
      </c>
      <c r="AB118" s="294">
        <v>0</v>
      </c>
      <c r="AC118" s="294">
        <v>0</v>
      </c>
      <c r="AD118" s="294">
        <v>0</v>
      </c>
      <c r="AE118" s="294">
        <v>0</v>
      </c>
      <c r="AF118" s="294">
        <v>0</v>
      </c>
      <c r="AG118" s="294">
        <v>0</v>
      </c>
      <c r="AH118" s="294">
        <v>0</v>
      </c>
      <c r="AI118" s="294">
        <v>0</v>
      </c>
      <c r="AJ118" s="294">
        <v>0</v>
      </c>
      <c r="AK118" s="294">
        <v>0</v>
      </c>
      <c r="AL118" s="294">
        <v>0</v>
      </c>
      <c r="AM118" s="294">
        <v>0</v>
      </c>
      <c r="AN118" s="294">
        <v>0</v>
      </c>
      <c r="AO118" s="294">
        <v>0</v>
      </c>
      <c r="AP118" s="294">
        <v>0</v>
      </c>
      <c r="AQ118" s="294">
        <v>0</v>
      </c>
      <c r="AR118" s="294">
        <v>0</v>
      </c>
      <c r="AS118" s="294">
        <v>0</v>
      </c>
      <c r="AT118" s="294">
        <v>0</v>
      </c>
      <c r="AU118" s="294">
        <v>0</v>
      </c>
      <c r="AV118" s="294">
        <v>0</v>
      </c>
      <c r="AW118" s="294">
        <v>0</v>
      </c>
      <c r="AX118" s="294">
        <v>0</v>
      </c>
      <c r="AY118" s="294">
        <v>0</v>
      </c>
      <c r="AZ118" s="294">
        <v>0</v>
      </c>
      <c r="BA118" s="294">
        <v>0</v>
      </c>
      <c r="BB118" s="294">
        <v>0</v>
      </c>
      <c r="BC118" s="294">
        <v>0</v>
      </c>
      <c r="BD118" s="294">
        <v>0</v>
      </c>
      <c r="BE118" s="294">
        <v>0</v>
      </c>
      <c r="BF118" s="294">
        <v>0</v>
      </c>
      <c r="BG118" s="294">
        <v>0</v>
      </c>
      <c r="BH118" s="280">
        <v>0</v>
      </c>
      <c r="BI118" s="280">
        <v>0</v>
      </c>
      <c r="BJ118" s="280">
        <v>0</v>
      </c>
      <c r="BK118" s="280">
        <v>0</v>
      </c>
      <c r="BL118" s="280">
        <v>0</v>
      </c>
      <c r="BM118" s="294">
        <v>0</v>
      </c>
      <c r="BN118" s="294">
        <v>0</v>
      </c>
      <c r="BO118" s="294">
        <v>0</v>
      </c>
      <c r="BP118" s="294">
        <v>0</v>
      </c>
      <c r="BQ118" s="294">
        <v>0</v>
      </c>
      <c r="BR118" s="294">
        <v>0</v>
      </c>
      <c r="BS118" s="294">
        <v>0</v>
      </c>
      <c r="BT118" s="294">
        <v>0</v>
      </c>
      <c r="BU118" s="294">
        <v>0</v>
      </c>
      <c r="BV118" s="280">
        <v>0</v>
      </c>
      <c r="BW118" s="280">
        <v>0</v>
      </c>
      <c r="BX118" s="280">
        <v>0</v>
      </c>
      <c r="BY118" s="280">
        <v>0</v>
      </c>
      <c r="BZ118" s="280">
        <v>0</v>
      </c>
      <c r="CA118" s="280">
        <v>0</v>
      </c>
      <c r="CB118" s="294">
        <v>0</v>
      </c>
      <c r="CC118" s="294">
        <v>0</v>
      </c>
      <c r="CD118" s="294">
        <v>0</v>
      </c>
      <c r="CE118" s="294">
        <v>0</v>
      </c>
      <c r="CF118" s="294">
        <v>0</v>
      </c>
      <c r="CG118" s="294">
        <v>0</v>
      </c>
      <c r="CH118" s="294">
        <v>0</v>
      </c>
      <c r="CI118" s="294">
        <v>0</v>
      </c>
      <c r="CJ118" s="280">
        <v>0</v>
      </c>
      <c r="CK118" s="280">
        <v>0</v>
      </c>
      <c r="CL118" s="280">
        <v>0</v>
      </c>
      <c r="CM118" s="280">
        <v>0</v>
      </c>
      <c r="CN118" s="280">
        <v>0</v>
      </c>
      <c r="CO118" s="280">
        <v>0</v>
      </c>
      <c r="CP118" s="294">
        <v>0</v>
      </c>
      <c r="CQ118" s="294">
        <v>0</v>
      </c>
      <c r="CR118" s="294">
        <v>0</v>
      </c>
      <c r="CS118" s="294">
        <v>0</v>
      </c>
      <c r="CT118" s="294">
        <v>0</v>
      </c>
      <c r="CU118" s="294">
        <v>0</v>
      </c>
      <c r="CV118" s="294">
        <v>0</v>
      </c>
      <c r="CW118" s="294">
        <v>0</v>
      </c>
      <c r="CX118" s="280">
        <v>0</v>
      </c>
      <c r="CY118" s="280">
        <v>0</v>
      </c>
      <c r="CZ118" s="280">
        <v>0</v>
      </c>
      <c r="DA118" s="280">
        <v>0</v>
      </c>
      <c r="DB118" s="280">
        <v>0</v>
      </c>
      <c r="DC118" s="280">
        <v>0</v>
      </c>
      <c r="DD118" s="280">
        <v>0</v>
      </c>
      <c r="DE118" s="294">
        <v>0</v>
      </c>
      <c r="DF118" s="294">
        <v>0</v>
      </c>
      <c r="DG118" s="294">
        <v>0</v>
      </c>
      <c r="DH118" s="294">
        <v>0</v>
      </c>
      <c r="DI118" s="294">
        <v>0</v>
      </c>
      <c r="DJ118" s="294">
        <v>0</v>
      </c>
      <c r="DK118" s="294">
        <v>0</v>
      </c>
      <c r="DL118" s="280">
        <v>0</v>
      </c>
      <c r="DM118" s="280">
        <v>0</v>
      </c>
      <c r="DN118" s="280">
        <v>0</v>
      </c>
      <c r="DO118" s="280">
        <v>0</v>
      </c>
      <c r="DP118" s="280">
        <v>0</v>
      </c>
      <c r="DQ118" s="280">
        <v>0</v>
      </c>
      <c r="DR118" s="294">
        <v>0</v>
      </c>
      <c r="DS118" s="294">
        <v>0</v>
      </c>
      <c r="DT118" s="294">
        <v>0</v>
      </c>
      <c r="DU118" s="294">
        <v>0</v>
      </c>
      <c r="DV118" s="294">
        <v>0</v>
      </c>
      <c r="DW118" s="294">
        <v>0</v>
      </c>
      <c r="DX118" s="294">
        <v>0</v>
      </c>
      <c r="DY118" s="294">
        <v>0</v>
      </c>
      <c r="DZ118" s="280">
        <f t="shared" ref="DZ118:EF119" si="144">AF118+AT118+BH118+BV118+CJ118+CX118+DL118</f>
        <v>0</v>
      </c>
      <c r="EA118" s="280">
        <f t="shared" si="144"/>
        <v>0</v>
      </c>
      <c r="EB118" s="280">
        <f t="shared" si="144"/>
        <v>0</v>
      </c>
      <c r="EC118" s="280">
        <f t="shared" si="144"/>
        <v>0</v>
      </c>
      <c r="ED118" s="280">
        <f t="shared" si="144"/>
        <v>0</v>
      </c>
      <c r="EE118" s="280">
        <f t="shared" si="144"/>
        <v>0</v>
      </c>
      <c r="EF118" s="280">
        <f t="shared" si="144"/>
        <v>0</v>
      </c>
      <c r="EG118" s="294">
        <v>0</v>
      </c>
      <c r="EH118" s="294">
        <v>0</v>
      </c>
      <c r="EI118" s="294">
        <v>0</v>
      </c>
      <c r="EJ118" s="294">
        <v>0</v>
      </c>
      <c r="EK118" s="294">
        <v>0</v>
      </c>
      <c r="EL118" s="294">
        <v>0</v>
      </c>
      <c r="EM118" s="294">
        <v>0</v>
      </c>
      <c r="EN118" s="558" t="s">
        <v>98</v>
      </c>
    </row>
    <row r="119" spans="1:144" s="536" customFormat="1" ht="26.25" x14ac:dyDescent="0.25">
      <c r="A119" s="226" t="s">
        <v>265</v>
      </c>
      <c r="B119" s="233" t="s">
        <v>290</v>
      </c>
      <c r="C119" s="228" t="s">
        <v>291</v>
      </c>
      <c r="D119" s="294">
        <v>0</v>
      </c>
      <c r="E119" s="294">
        <v>0</v>
      </c>
      <c r="F119" s="294">
        <v>0</v>
      </c>
      <c r="G119" s="294">
        <v>0</v>
      </c>
      <c r="H119" s="294">
        <v>0</v>
      </c>
      <c r="I119" s="294">
        <v>0</v>
      </c>
      <c r="J119" s="294">
        <v>0</v>
      </c>
      <c r="K119" s="294">
        <f t="shared" si="143"/>
        <v>0</v>
      </c>
      <c r="L119" s="294">
        <f t="shared" si="143"/>
        <v>0</v>
      </c>
      <c r="M119" s="294">
        <f t="shared" si="143"/>
        <v>0</v>
      </c>
      <c r="N119" s="294">
        <f t="shared" si="143"/>
        <v>0</v>
      </c>
      <c r="O119" s="294">
        <f t="shared" si="143"/>
        <v>0</v>
      </c>
      <c r="P119" s="294">
        <f t="shared" si="143"/>
        <v>0</v>
      </c>
      <c r="Q119" s="294">
        <f t="shared" si="143"/>
        <v>0</v>
      </c>
      <c r="R119" s="294">
        <v>0</v>
      </c>
      <c r="S119" s="294">
        <v>0</v>
      </c>
      <c r="T119" s="294">
        <v>0</v>
      </c>
      <c r="U119" s="294">
        <v>0</v>
      </c>
      <c r="V119" s="294">
        <v>0</v>
      </c>
      <c r="W119" s="294">
        <v>0</v>
      </c>
      <c r="X119" s="294">
        <v>0</v>
      </c>
      <c r="Y119" s="294">
        <v>0</v>
      </c>
      <c r="Z119" s="294">
        <v>0</v>
      </c>
      <c r="AA119" s="294">
        <v>0</v>
      </c>
      <c r="AB119" s="294">
        <v>0</v>
      </c>
      <c r="AC119" s="294">
        <v>0</v>
      </c>
      <c r="AD119" s="294">
        <v>0</v>
      </c>
      <c r="AE119" s="294">
        <v>0</v>
      </c>
      <c r="AF119" s="294">
        <v>0</v>
      </c>
      <c r="AG119" s="294">
        <v>0</v>
      </c>
      <c r="AH119" s="294">
        <v>0</v>
      </c>
      <c r="AI119" s="294">
        <v>0</v>
      </c>
      <c r="AJ119" s="294">
        <v>0</v>
      </c>
      <c r="AK119" s="294">
        <v>0</v>
      </c>
      <c r="AL119" s="294">
        <v>0</v>
      </c>
      <c r="AM119" s="294">
        <v>0</v>
      </c>
      <c r="AN119" s="294">
        <v>0</v>
      </c>
      <c r="AO119" s="294">
        <v>0</v>
      </c>
      <c r="AP119" s="294">
        <v>0</v>
      </c>
      <c r="AQ119" s="294">
        <v>0</v>
      </c>
      <c r="AR119" s="294">
        <v>0</v>
      </c>
      <c r="AS119" s="294">
        <v>0</v>
      </c>
      <c r="AT119" s="294">
        <v>0</v>
      </c>
      <c r="AU119" s="294">
        <v>0</v>
      </c>
      <c r="AV119" s="294">
        <v>0</v>
      </c>
      <c r="AW119" s="294">
        <v>0</v>
      </c>
      <c r="AX119" s="294">
        <v>0</v>
      </c>
      <c r="AY119" s="294">
        <v>0</v>
      </c>
      <c r="AZ119" s="294">
        <v>0</v>
      </c>
      <c r="BA119" s="294">
        <v>0</v>
      </c>
      <c r="BB119" s="294">
        <v>0</v>
      </c>
      <c r="BC119" s="294">
        <v>0</v>
      </c>
      <c r="BD119" s="294">
        <v>0</v>
      </c>
      <c r="BE119" s="294">
        <v>0</v>
      </c>
      <c r="BF119" s="294">
        <v>0</v>
      </c>
      <c r="BG119" s="294">
        <v>0</v>
      </c>
      <c r="BH119" s="280">
        <v>0</v>
      </c>
      <c r="BI119" s="280">
        <v>0</v>
      </c>
      <c r="BJ119" s="280">
        <v>0</v>
      </c>
      <c r="BK119" s="280">
        <v>0</v>
      </c>
      <c r="BL119" s="280">
        <v>0</v>
      </c>
      <c r="BM119" s="294">
        <v>0</v>
      </c>
      <c r="BN119" s="294">
        <v>0</v>
      </c>
      <c r="BO119" s="294">
        <v>0</v>
      </c>
      <c r="BP119" s="294">
        <v>0</v>
      </c>
      <c r="BQ119" s="294">
        <v>0</v>
      </c>
      <c r="BR119" s="294">
        <v>0</v>
      </c>
      <c r="BS119" s="294">
        <v>0</v>
      </c>
      <c r="BT119" s="294">
        <v>0</v>
      </c>
      <c r="BU119" s="294">
        <v>0</v>
      </c>
      <c r="BV119" s="280">
        <v>0</v>
      </c>
      <c r="BW119" s="280">
        <v>0</v>
      </c>
      <c r="BX119" s="280">
        <v>0</v>
      </c>
      <c r="BY119" s="280">
        <v>0</v>
      </c>
      <c r="BZ119" s="280">
        <v>0</v>
      </c>
      <c r="CA119" s="280">
        <v>0</v>
      </c>
      <c r="CB119" s="294">
        <v>0</v>
      </c>
      <c r="CC119" s="294">
        <v>0</v>
      </c>
      <c r="CD119" s="294">
        <v>0</v>
      </c>
      <c r="CE119" s="294">
        <v>0</v>
      </c>
      <c r="CF119" s="294">
        <v>0</v>
      </c>
      <c r="CG119" s="294">
        <v>0</v>
      </c>
      <c r="CH119" s="294">
        <v>0</v>
      </c>
      <c r="CI119" s="294">
        <v>0</v>
      </c>
      <c r="CJ119" s="280">
        <v>0</v>
      </c>
      <c r="CK119" s="280">
        <v>0</v>
      </c>
      <c r="CL119" s="280">
        <v>0</v>
      </c>
      <c r="CM119" s="280">
        <v>0</v>
      </c>
      <c r="CN119" s="280">
        <v>0</v>
      </c>
      <c r="CO119" s="280">
        <v>0</v>
      </c>
      <c r="CP119" s="294">
        <v>0</v>
      </c>
      <c r="CQ119" s="294">
        <v>0</v>
      </c>
      <c r="CR119" s="294">
        <v>0</v>
      </c>
      <c r="CS119" s="294">
        <v>0</v>
      </c>
      <c r="CT119" s="294">
        <v>0</v>
      </c>
      <c r="CU119" s="294">
        <v>0</v>
      </c>
      <c r="CV119" s="294">
        <v>0</v>
      </c>
      <c r="CW119" s="294">
        <v>0</v>
      </c>
      <c r="CX119" s="280">
        <v>0</v>
      </c>
      <c r="CY119" s="280">
        <v>0</v>
      </c>
      <c r="CZ119" s="280">
        <v>0</v>
      </c>
      <c r="DA119" s="280">
        <v>0</v>
      </c>
      <c r="DB119" s="280">
        <v>0</v>
      </c>
      <c r="DC119" s="280">
        <v>0</v>
      </c>
      <c r="DD119" s="280">
        <v>0</v>
      </c>
      <c r="DE119" s="294">
        <v>0</v>
      </c>
      <c r="DF119" s="294">
        <v>0</v>
      </c>
      <c r="DG119" s="294">
        <v>0</v>
      </c>
      <c r="DH119" s="294">
        <v>0</v>
      </c>
      <c r="DI119" s="294">
        <v>0</v>
      </c>
      <c r="DJ119" s="294">
        <v>0</v>
      </c>
      <c r="DK119" s="294">
        <v>0</v>
      </c>
      <c r="DL119" s="280">
        <v>0</v>
      </c>
      <c r="DM119" s="280">
        <v>0</v>
      </c>
      <c r="DN119" s="280">
        <v>0</v>
      </c>
      <c r="DO119" s="280">
        <v>0</v>
      </c>
      <c r="DP119" s="280">
        <v>0</v>
      </c>
      <c r="DQ119" s="280">
        <v>0</v>
      </c>
      <c r="DR119" s="294">
        <v>0</v>
      </c>
      <c r="DS119" s="294">
        <v>0</v>
      </c>
      <c r="DT119" s="294">
        <v>0</v>
      </c>
      <c r="DU119" s="294">
        <v>0</v>
      </c>
      <c r="DV119" s="294">
        <v>0</v>
      </c>
      <c r="DW119" s="294">
        <v>0</v>
      </c>
      <c r="DX119" s="294">
        <v>0</v>
      </c>
      <c r="DY119" s="294">
        <v>0</v>
      </c>
      <c r="DZ119" s="280">
        <f t="shared" si="144"/>
        <v>0</v>
      </c>
      <c r="EA119" s="280">
        <f t="shared" si="144"/>
        <v>0</v>
      </c>
      <c r="EB119" s="280">
        <f t="shared" si="144"/>
        <v>0</v>
      </c>
      <c r="EC119" s="280">
        <f t="shared" si="144"/>
        <v>0</v>
      </c>
      <c r="ED119" s="280">
        <f t="shared" si="144"/>
        <v>0</v>
      </c>
      <c r="EE119" s="280">
        <f t="shared" si="144"/>
        <v>0</v>
      </c>
      <c r="EF119" s="280">
        <f t="shared" si="144"/>
        <v>0</v>
      </c>
      <c r="EG119" s="294">
        <v>0</v>
      </c>
      <c r="EH119" s="294">
        <v>0</v>
      </c>
      <c r="EI119" s="294">
        <v>0</v>
      </c>
      <c r="EJ119" s="294">
        <v>0</v>
      </c>
      <c r="EK119" s="294">
        <v>0</v>
      </c>
      <c r="EL119" s="294">
        <v>0</v>
      </c>
      <c r="EM119" s="294">
        <v>0</v>
      </c>
      <c r="EN119" s="558" t="s">
        <v>98</v>
      </c>
    </row>
  </sheetData>
  <autoFilter ref="A18:IO119"/>
  <mergeCells count="41">
    <mergeCell ref="DL16:DR16"/>
    <mergeCell ref="DS16:DY16"/>
    <mergeCell ref="DZ16:EF16"/>
    <mergeCell ref="EG16:EM16"/>
    <mergeCell ref="EN14:EN17"/>
    <mergeCell ref="AF15:AS15"/>
    <mergeCell ref="AT15:BG15"/>
    <mergeCell ref="BH15:BU15"/>
    <mergeCell ref="BV15:CI15"/>
    <mergeCell ref="CJ15:CW15"/>
    <mergeCell ref="CX15:DK15"/>
    <mergeCell ref="DL15:DY15"/>
    <mergeCell ref="DZ15:EM15"/>
    <mergeCell ref="AF16:AL16"/>
    <mergeCell ref="AM16:AS16"/>
    <mergeCell ref="AT16:AZ16"/>
    <mergeCell ref="BA16:BG16"/>
    <mergeCell ref="BH16:BN16"/>
    <mergeCell ref="BO16:BU16"/>
    <mergeCell ref="BV16:CB16"/>
    <mergeCell ref="A12:BC12"/>
    <mergeCell ref="A14:A17"/>
    <mergeCell ref="B14:B17"/>
    <mergeCell ref="C14:C17"/>
    <mergeCell ref="D14:Q15"/>
    <mergeCell ref="R14:AE15"/>
    <mergeCell ref="AM14:EM14"/>
    <mergeCell ref="D16:J16"/>
    <mergeCell ref="K16:Q16"/>
    <mergeCell ref="R16:X16"/>
    <mergeCell ref="Y16:AE16"/>
    <mergeCell ref="CC16:CI16"/>
    <mergeCell ref="CJ16:CP16"/>
    <mergeCell ref="CQ16:CW16"/>
    <mergeCell ref="CX16:DD16"/>
    <mergeCell ref="DE16:DK16"/>
    <mergeCell ref="A4:BC4"/>
    <mergeCell ref="A6:BC6"/>
    <mergeCell ref="A7:BC7"/>
    <mergeCell ref="A9:BC9"/>
    <mergeCell ref="A11:BC11"/>
  </mergeCells>
  <pageMargins left="0.78749999999999998" right="0.78749999999999998" top="1.05277777777778" bottom="1.05277777777778" header="0.78749999999999998" footer="0.78749999999999998"/>
  <pageSetup paperSize="9" firstPageNumber="0" orientation="portrait" horizontalDpi="300" verticalDpi="300"/>
  <headerFooter>
    <oddHeader>&amp;C&amp;"Times New Roman,Обычный"&amp;12&amp;A</oddHeader>
    <oddFooter>&amp;C&amp;"Times New Roman,Обычный"&amp;12Страница &amp;P</oddFooter>
  </headerFooter>
  <colBreaks count="3" manualBreakCount="3">
    <brk id="17" max="1048575" man="1"/>
    <brk id="52" max="1048575" man="1"/>
    <brk id="136"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66FF"/>
  </sheetPr>
  <dimension ref="A1:AMK116"/>
  <sheetViews>
    <sheetView topLeftCell="A11" zoomScale="80" zoomScaleNormal="80" zoomScalePageLayoutView="85" workbookViewId="0">
      <pane xSplit="2" ySplit="5" topLeftCell="C65" activePane="bottomRight" state="frozen"/>
      <selection activeCell="A11" sqref="A11"/>
      <selection pane="topRight" activeCell="C11" sqref="C11"/>
      <selection pane="bottomLeft" activeCell="A65" sqref="A65"/>
      <selection pane="bottomRight" activeCell="L59" sqref="L59"/>
    </sheetView>
  </sheetViews>
  <sheetFormatPr defaultRowHeight="15.75" x14ac:dyDescent="0.25"/>
  <cols>
    <col min="1" max="1" width="13" style="477" customWidth="1"/>
    <col min="2" max="2" width="36" style="477" customWidth="1"/>
    <col min="3" max="3" width="15.85546875" style="477" customWidth="1"/>
    <col min="4" max="4" width="17.5703125" style="477" customWidth="1"/>
    <col min="5" max="9" width="6" style="477" customWidth="1"/>
    <col min="10" max="49" width="6.85546875" style="477" customWidth="1"/>
    <col min="50" max="50" width="6.5703125" style="560" customWidth="1"/>
    <col min="51" max="51" width="18.42578125" style="560" customWidth="1"/>
    <col min="52" max="52" width="24.28515625" style="560" customWidth="1"/>
    <col min="53" max="53" width="14.42578125" style="560" customWidth="1"/>
    <col min="54" max="54" width="25.5703125" style="560" customWidth="1"/>
    <col min="55" max="55" width="12.42578125" style="560" customWidth="1"/>
    <col min="56" max="56" width="19.85546875" style="560" customWidth="1"/>
    <col min="57" max="58" width="4.7109375" style="560" customWidth="1"/>
    <col min="59" max="59" width="4.28515625" style="560" customWidth="1"/>
    <col min="60" max="60" width="4.42578125" style="560" customWidth="1"/>
    <col min="61" max="61" width="5.140625" style="560" customWidth="1"/>
    <col min="62" max="62" width="5.7109375" style="560" customWidth="1"/>
    <col min="63" max="63" width="6.28515625" style="560" customWidth="1"/>
    <col min="64" max="64" width="6.5703125" style="560" customWidth="1"/>
    <col min="65" max="65" width="6.28515625" style="560" customWidth="1"/>
    <col min="66" max="67" width="5.7109375" style="560" customWidth="1"/>
    <col min="68" max="68" width="14.7109375" style="560" customWidth="1"/>
    <col min="69" max="78" width="5.7109375" style="560" customWidth="1"/>
    <col min="79" max="93" width="9.140625" style="560" customWidth="1"/>
    <col min="94" max="1025" width="9.140625" style="477" customWidth="1"/>
  </cols>
  <sheetData>
    <row r="1" spans="1:93" s="479" customFormat="1" ht="11.25" x14ac:dyDescent="0.2">
      <c r="Q1" s="480"/>
      <c r="R1" s="480"/>
      <c r="S1" s="480"/>
      <c r="T1" s="480"/>
      <c r="U1" s="480"/>
      <c r="V1" s="480"/>
      <c r="W1" s="480"/>
      <c r="X1" s="480"/>
      <c r="AF1" s="480"/>
      <c r="AG1" s="480"/>
      <c r="AH1" s="480"/>
      <c r="AI1" s="480"/>
      <c r="AJ1" s="480"/>
      <c r="AK1" s="480"/>
      <c r="AL1" s="480"/>
      <c r="AM1" s="480"/>
      <c r="AN1" s="480"/>
      <c r="AO1" s="480"/>
      <c r="AP1" s="480"/>
      <c r="AQ1" s="480"/>
      <c r="AR1" s="480"/>
      <c r="AW1" s="553" t="s">
        <v>838</v>
      </c>
      <c r="AX1" s="561"/>
      <c r="AY1" s="561"/>
      <c r="AZ1" s="561"/>
      <c r="BA1" s="561"/>
      <c r="BB1" s="561"/>
      <c r="BC1" s="561"/>
      <c r="BD1" s="561"/>
      <c r="BE1" s="561"/>
      <c r="BF1" s="561"/>
      <c r="BG1" s="561"/>
      <c r="BH1" s="561"/>
      <c r="BI1" s="561"/>
      <c r="BJ1" s="561"/>
      <c r="BK1" s="561"/>
      <c r="BL1" s="561"/>
      <c r="BM1" s="561"/>
      <c r="BN1" s="561"/>
      <c r="BO1" s="561"/>
      <c r="BP1" s="561"/>
      <c r="BQ1" s="561"/>
      <c r="BR1" s="561"/>
      <c r="BS1" s="561"/>
      <c r="BT1" s="561"/>
      <c r="BU1" s="561"/>
      <c r="BV1" s="561"/>
      <c r="BW1" s="561"/>
      <c r="BX1" s="561"/>
      <c r="BY1" s="561"/>
      <c r="BZ1" s="561"/>
      <c r="CA1" s="561"/>
      <c r="CB1" s="561"/>
      <c r="CC1" s="561"/>
      <c r="CD1" s="561"/>
      <c r="CE1" s="561"/>
      <c r="CF1" s="561"/>
      <c r="CG1" s="561"/>
      <c r="CH1" s="561"/>
      <c r="CI1" s="561"/>
      <c r="CJ1" s="561"/>
      <c r="CK1" s="561"/>
      <c r="CL1" s="561"/>
      <c r="CM1" s="561"/>
      <c r="CN1" s="561"/>
      <c r="CO1" s="561"/>
    </row>
    <row r="2" spans="1:93" s="479" customFormat="1" ht="11.25" x14ac:dyDescent="0.2">
      <c r="Q2" s="480"/>
      <c r="R2" s="480"/>
      <c r="S2" s="480"/>
      <c r="T2" s="480"/>
      <c r="U2" s="480"/>
      <c r="V2" s="480"/>
      <c r="W2" s="480"/>
      <c r="X2" s="480"/>
      <c r="AF2" s="480"/>
      <c r="AG2" s="480"/>
      <c r="AH2" s="480"/>
      <c r="AI2" s="480"/>
      <c r="AJ2" s="480"/>
      <c r="AK2" s="480"/>
      <c r="AL2" s="480"/>
      <c r="AM2" s="480"/>
      <c r="AN2" s="480"/>
      <c r="AO2" s="480"/>
      <c r="AP2" s="480"/>
      <c r="AQ2" s="480"/>
      <c r="AR2" s="480"/>
      <c r="AW2" s="554" t="s">
        <v>302</v>
      </c>
      <c r="AX2" s="561"/>
      <c r="AY2" s="561"/>
      <c r="AZ2" s="561"/>
      <c r="BA2" s="561"/>
      <c r="BB2" s="561"/>
      <c r="BC2" s="561"/>
      <c r="BD2" s="561"/>
      <c r="BE2" s="561"/>
      <c r="BF2" s="561"/>
      <c r="BG2" s="561"/>
      <c r="BH2" s="561"/>
      <c r="BI2" s="561"/>
      <c r="BJ2" s="561"/>
      <c r="BK2" s="561"/>
      <c r="BL2" s="561"/>
      <c r="BM2" s="561"/>
      <c r="BN2" s="561"/>
      <c r="BO2" s="561"/>
      <c r="BP2" s="561"/>
      <c r="BQ2" s="561"/>
      <c r="BR2" s="561"/>
      <c r="BS2" s="561"/>
      <c r="BT2" s="561"/>
      <c r="BU2" s="561"/>
      <c r="BV2" s="561"/>
      <c r="BW2" s="561"/>
      <c r="BX2" s="561"/>
      <c r="BY2" s="561"/>
      <c r="BZ2" s="561"/>
      <c r="CA2" s="561"/>
      <c r="CB2" s="561"/>
      <c r="CC2" s="561"/>
      <c r="CD2" s="561"/>
      <c r="CE2" s="561"/>
      <c r="CF2" s="561"/>
      <c r="CG2" s="561"/>
      <c r="CH2" s="561"/>
      <c r="CI2" s="561"/>
      <c r="CJ2" s="561"/>
      <c r="CK2" s="561"/>
      <c r="CL2" s="561"/>
      <c r="CM2" s="561"/>
      <c r="CN2" s="561"/>
      <c r="CO2" s="561"/>
    </row>
    <row r="3" spans="1:93" s="479" customFormat="1" ht="11.25" x14ac:dyDescent="0.2">
      <c r="Q3" s="480"/>
      <c r="R3" s="480"/>
      <c r="S3" s="480"/>
      <c r="T3" s="480"/>
      <c r="U3" s="480"/>
      <c r="V3" s="480"/>
      <c r="W3" s="480"/>
      <c r="X3" s="480"/>
      <c r="AF3" s="480"/>
      <c r="AG3" s="480"/>
      <c r="AH3" s="480"/>
      <c r="AI3" s="480"/>
      <c r="AJ3" s="480"/>
      <c r="AK3" s="480"/>
      <c r="AL3" s="480"/>
      <c r="AM3" s="480"/>
      <c r="AN3" s="480"/>
      <c r="AO3" s="480"/>
      <c r="AP3" s="480"/>
      <c r="AQ3" s="480"/>
      <c r="AR3" s="480"/>
      <c r="AW3" s="482" t="s">
        <v>303</v>
      </c>
      <c r="AX3" s="561"/>
      <c r="AY3" s="561"/>
      <c r="AZ3" s="561"/>
      <c r="BA3" s="561"/>
      <c r="BB3" s="561"/>
      <c r="BC3" s="561"/>
      <c r="BD3" s="561"/>
      <c r="BE3" s="561"/>
      <c r="BF3" s="561"/>
      <c r="BG3" s="561"/>
      <c r="BH3" s="561"/>
      <c r="BI3" s="561"/>
      <c r="BJ3" s="561"/>
      <c r="BK3" s="561"/>
      <c r="BL3" s="561"/>
      <c r="BM3" s="561"/>
      <c r="BN3" s="561"/>
      <c r="BO3" s="561"/>
      <c r="BP3" s="561"/>
      <c r="BQ3" s="561"/>
      <c r="BR3" s="561"/>
      <c r="BS3" s="561"/>
      <c r="BT3" s="561"/>
      <c r="BU3" s="561"/>
      <c r="BV3" s="561"/>
      <c r="BW3" s="561"/>
      <c r="BX3" s="561"/>
      <c r="BY3" s="561"/>
      <c r="BZ3" s="561"/>
      <c r="CA3" s="561"/>
      <c r="CB3" s="561"/>
      <c r="CC3" s="561"/>
      <c r="CD3" s="561"/>
      <c r="CE3" s="561"/>
      <c r="CF3" s="561"/>
      <c r="CG3" s="561"/>
      <c r="CH3" s="561"/>
      <c r="CI3" s="561"/>
      <c r="CJ3" s="561"/>
      <c r="CK3" s="561"/>
      <c r="CL3" s="561"/>
      <c r="CM3" s="561"/>
      <c r="CN3" s="561"/>
      <c r="CO3" s="561"/>
    </row>
    <row r="4" spans="1:93" x14ac:dyDescent="0.25">
      <c r="A4" s="94" t="s">
        <v>839</v>
      </c>
      <c r="B4" s="94"/>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row>
    <row r="6" spans="1:93" x14ac:dyDescent="0.25">
      <c r="A6" s="12" t="str">
        <f>'1 - 2024'!A7:BB7</f>
        <v>Инвестиционная программа Акционерного общества «Мордовская электросетевая компания»</v>
      </c>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row>
    <row r="7" spans="1:93" x14ac:dyDescent="0.25">
      <c r="A7" s="85" t="s">
        <v>3</v>
      </c>
      <c r="B7" s="85"/>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85"/>
      <c r="AH7" s="85"/>
      <c r="AI7" s="85"/>
      <c r="AJ7" s="85"/>
      <c r="AK7" s="85"/>
      <c r="AL7" s="85"/>
      <c r="AM7" s="85"/>
      <c r="AN7" s="85"/>
      <c r="AO7" s="85"/>
      <c r="AP7" s="85"/>
      <c r="AQ7" s="85"/>
      <c r="AR7" s="85"/>
      <c r="AS7" s="85"/>
      <c r="AT7" s="85"/>
      <c r="AU7" s="85"/>
      <c r="AV7" s="85"/>
      <c r="AW7" s="85"/>
    </row>
    <row r="8" spans="1:93" x14ac:dyDescent="0.25">
      <c r="A8" s="522"/>
      <c r="B8" s="522"/>
      <c r="C8" s="522"/>
      <c r="D8" s="522"/>
      <c r="E8" s="522"/>
      <c r="F8" s="522"/>
      <c r="G8" s="522"/>
      <c r="H8" s="522"/>
      <c r="I8" s="522"/>
      <c r="J8" s="522"/>
      <c r="K8" s="522"/>
      <c r="L8" s="522"/>
      <c r="M8" s="522"/>
      <c r="N8" s="522"/>
      <c r="O8" s="522"/>
      <c r="P8" s="522"/>
      <c r="Q8" s="522"/>
      <c r="R8" s="522"/>
      <c r="S8" s="522"/>
      <c r="T8" s="522"/>
      <c r="U8" s="522"/>
      <c r="V8" s="522"/>
      <c r="W8" s="522"/>
      <c r="X8" s="522"/>
      <c r="Y8" s="522"/>
      <c r="Z8" s="522"/>
      <c r="AA8" s="522"/>
      <c r="AB8" s="522"/>
      <c r="AC8" s="522"/>
      <c r="AD8" s="522"/>
      <c r="AE8" s="522"/>
      <c r="AF8" s="522"/>
      <c r="AG8" s="522"/>
      <c r="AH8" s="522"/>
      <c r="AI8" s="522"/>
      <c r="AJ8" s="522"/>
      <c r="AK8" s="522"/>
      <c r="AL8" s="522"/>
      <c r="AM8" s="522"/>
      <c r="AN8" s="522"/>
      <c r="AO8" s="522"/>
      <c r="AP8" s="522"/>
      <c r="AQ8" s="522"/>
      <c r="AR8" s="522"/>
      <c r="AS8" s="522"/>
      <c r="AT8" s="522"/>
      <c r="AU8" s="522"/>
      <c r="AV8" s="522"/>
      <c r="AW8" s="522"/>
    </row>
    <row r="9" spans="1:93" ht="18.75" customHeight="1" x14ac:dyDescent="0.25">
      <c r="A9" s="84" t="str">
        <f>'1 - 2024'!A12:BB12</f>
        <v>Утвержденные плановые значения показателей приведены в соответствии с  ______________________________________________________________________________</v>
      </c>
      <c r="B9" s="84"/>
      <c r="C9" s="84"/>
      <c r="D9" s="84"/>
      <c r="E9" s="84"/>
      <c r="F9" s="84"/>
      <c r="G9" s="84"/>
      <c r="H9" s="84"/>
      <c r="I9" s="84"/>
      <c r="J9" s="84"/>
      <c r="K9" s="84"/>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row>
    <row r="10" spans="1:93" x14ac:dyDescent="0.25">
      <c r="A10" s="75"/>
      <c r="B10" s="75"/>
      <c r="C10" s="75"/>
      <c r="D10" s="75"/>
      <c r="E10" s="75"/>
      <c r="F10" s="75"/>
      <c r="G10" s="75"/>
      <c r="H10" s="75"/>
      <c r="I10" s="75"/>
      <c r="J10" s="75"/>
      <c r="K10" s="75"/>
      <c r="L10" s="75"/>
      <c r="M10" s="75"/>
      <c r="N10" s="75"/>
      <c r="O10" s="75"/>
      <c r="P10" s="75"/>
      <c r="Q10" s="75"/>
      <c r="R10" s="75"/>
      <c r="S10" s="75"/>
      <c r="T10" s="75"/>
      <c r="U10" s="75"/>
      <c r="V10" s="75"/>
      <c r="W10" s="75"/>
      <c r="X10" s="75"/>
      <c r="Y10" s="543"/>
      <c r="Z10" s="543"/>
      <c r="AA10" s="543"/>
      <c r="AB10" s="543"/>
      <c r="AC10" s="543"/>
      <c r="AD10" s="543"/>
      <c r="AE10" s="543"/>
      <c r="AF10" s="543"/>
      <c r="AG10" s="543"/>
      <c r="AH10" s="543"/>
      <c r="AI10" s="543"/>
      <c r="AJ10" s="543"/>
      <c r="AK10" s="543"/>
      <c r="AL10" s="543"/>
      <c r="AM10" s="543"/>
      <c r="AN10" s="543"/>
      <c r="AO10" s="543"/>
      <c r="AP10" s="543"/>
      <c r="AQ10" s="543"/>
      <c r="AR10" s="543"/>
      <c r="AS10" s="562"/>
      <c r="AT10" s="478"/>
      <c r="AU10" s="478"/>
      <c r="AV10" s="478"/>
      <c r="AW10" s="478"/>
      <c r="AX10" s="563"/>
      <c r="AY10" s="563"/>
      <c r="AZ10" s="563"/>
      <c r="BA10" s="563"/>
      <c r="BB10" s="563"/>
      <c r="BC10" s="563"/>
      <c r="BD10" s="563"/>
      <c r="BE10" s="563"/>
      <c r="BF10" s="563"/>
      <c r="BG10" s="563"/>
      <c r="BH10" s="563"/>
    </row>
    <row r="11" spans="1:93" ht="15.75" customHeight="1" x14ac:dyDescent="0.25">
      <c r="A11" s="8" t="s">
        <v>7</v>
      </c>
      <c r="B11" s="8" t="s">
        <v>8</v>
      </c>
      <c r="C11" s="8" t="s">
        <v>9</v>
      </c>
      <c r="D11" s="6" t="s">
        <v>840</v>
      </c>
      <c r="E11" s="8" t="s">
        <v>841</v>
      </c>
      <c r="F11" s="8"/>
      <c r="G11" s="8"/>
      <c r="H11" s="8"/>
      <c r="I11" s="8"/>
      <c r="J11" s="74" t="s">
        <v>842</v>
      </c>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563"/>
      <c r="AY11" s="563"/>
      <c r="AZ11" s="563"/>
      <c r="BA11" s="563"/>
      <c r="BB11" s="563"/>
      <c r="BC11" s="563"/>
      <c r="BD11" s="563"/>
      <c r="BE11" s="563"/>
      <c r="BF11" s="563"/>
      <c r="BG11" s="563"/>
      <c r="BH11" s="563"/>
    </row>
    <row r="12" spans="1:93" ht="65.25" customHeight="1" x14ac:dyDescent="0.25">
      <c r="A12" s="8"/>
      <c r="B12" s="8"/>
      <c r="C12" s="8"/>
      <c r="D12" s="6"/>
      <c r="E12" s="8"/>
      <c r="F12" s="8"/>
      <c r="G12" s="8"/>
      <c r="H12" s="8"/>
      <c r="I12" s="8"/>
      <c r="J12" s="80" t="s">
        <v>447</v>
      </c>
      <c r="K12" s="80"/>
      <c r="L12" s="80"/>
      <c r="M12" s="80"/>
      <c r="N12" s="80"/>
      <c r="O12" s="80" t="s">
        <v>448</v>
      </c>
      <c r="P12" s="80"/>
      <c r="Q12" s="80"/>
      <c r="R12" s="80"/>
      <c r="S12" s="80"/>
      <c r="T12" s="80" t="s">
        <v>449</v>
      </c>
      <c r="U12" s="80"/>
      <c r="V12" s="80"/>
      <c r="W12" s="80"/>
      <c r="X12" s="80"/>
      <c r="Y12" s="80" t="s">
        <v>450</v>
      </c>
      <c r="Z12" s="80"/>
      <c r="AA12" s="80"/>
      <c r="AB12" s="80"/>
      <c r="AC12" s="80"/>
      <c r="AD12" s="80" t="s">
        <v>451</v>
      </c>
      <c r="AE12" s="80"/>
      <c r="AF12" s="80"/>
      <c r="AG12" s="80"/>
      <c r="AH12" s="80"/>
      <c r="AI12" s="80" t="s">
        <v>452</v>
      </c>
      <c r="AJ12" s="80"/>
      <c r="AK12" s="80"/>
      <c r="AL12" s="80"/>
      <c r="AM12" s="80"/>
      <c r="AN12" s="80" t="s">
        <v>453</v>
      </c>
      <c r="AO12" s="80"/>
      <c r="AP12" s="80"/>
      <c r="AQ12" s="80"/>
      <c r="AR12" s="80"/>
      <c r="AS12" s="8" t="s">
        <v>484</v>
      </c>
      <c r="AT12" s="8"/>
      <c r="AU12" s="8"/>
      <c r="AV12" s="8"/>
      <c r="AW12" s="8"/>
      <c r="AX12" s="563"/>
      <c r="AY12" s="563"/>
      <c r="AZ12" s="563"/>
      <c r="BA12" s="563"/>
      <c r="BB12" s="563"/>
      <c r="BC12" s="563"/>
      <c r="BD12" s="563"/>
      <c r="BE12" s="563"/>
      <c r="BF12" s="563"/>
      <c r="BG12" s="563"/>
      <c r="BH12" s="563"/>
    </row>
    <row r="13" spans="1:93" ht="60.75" customHeight="1" x14ac:dyDescent="0.25">
      <c r="A13" s="8"/>
      <c r="B13" s="8"/>
      <c r="C13" s="8"/>
      <c r="D13" s="6"/>
      <c r="E13" s="80" t="s">
        <v>318</v>
      </c>
      <c r="F13" s="80"/>
      <c r="G13" s="80"/>
      <c r="H13" s="80"/>
      <c r="I13" s="80"/>
      <c r="J13" s="80" t="s">
        <v>318</v>
      </c>
      <c r="K13" s="80"/>
      <c r="L13" s="80"/>
      <c r="M13" s="80"/>
      <c r="N13" s="80"/>
      <c r="O13" s="80" t="s">
        <v>318</v>
      </c>
      <c r="P13" s="80"/>
      <c r="Q13" s="80"/>
      <c r="R13" s="80"/>
      <c r="S13" s="80"/>
      <c r="T13" s="80" t="s">
        <v>318</v>
      </c>
      <c r="U13" s="80"/>
      <c r="V13" s="80"/>
      <c r="W13" s="80"/>
      <c r="X13" s="80"/>
      <c r="Y13" s="80" t="s">
        <v>318</v>
      </c>
      <c r="Z13" s="80"/>
      <c r="AA13" s="80"/>
      <c r="AB13" s="80"/>
      <c r="AC13" s="80"/>
      <c r="AD13" s="80" t="s">
        <v>318</v>
      </c>
      <c r="AE13" s="80"/>
      <c r="AF13" s="80"/>
      <c r="AG13" s="80"/>
      <c r="AH13" s="80"/>
      <c r="AI13" s="80" t="s">
        <v>318</v>
      </c>
      <c r="AJ13" s="80"/>
      <c r="AK13" s="80"/>
      <c r="AL13" s="80"/>
      <c r="AM13" s="80"/>
      <c r="AN13" s="80" t="s">
        <v>318</v>
      </c>
      <c r="AO13" s="80"/>
      <c r="AP13" s="80"/>
      <c r="AQ13" s="80"/>
      <c r="AR13" s="80"/>
      <c r="AS13" s="80" t="s">
        <v>41</v>
      </c>
      <c r="AT13" s="80"/>
      <c r="AU13" s="80"/>
      <c r="AV13" s="80"/>
      <c r="AW13" s="80"/>
      <c r="AX13" s="563"/>
      <c r="AY13" s="563"/>
      <c r="AZ13" s="563"/>
      <c r="BA13" s="563"/>
      <c r="BB13" s="563"/>
      <c r="BC13" s="563"/>
      <c r="BD13" s="563"/>
      <c r="BE13" s="563"/>
      <c r="BF13" s="563"/>
      <c r="BG13" s="563"/>
      <c r="BH13" s="563"/>
    </row>
    <row r="14" spans="1:93" ht="65.25" customHeight="1" x14ac:dyDescent="0.25">
      <c r="A14" s="8"/>
      <c r="B14" s="8"/>
      <c r="C14" s="8"/>
      <c r="D14" s="6"/>
      <c r="E14" s="528" t="s">
        <v>488</v>
      </c>
      <c r="F14" s="528" t="s">
        <v>489</v>
      </c>
      <c r="G14" s="528" t="s">
        <v>490</v>
      </c>
      <c r="H14" s="528" t="s">
        <v>491</v>
      </c>
      <c r="I14" s="528" t="s">
        <v>492</v>
      </c>
      <c r="J14" s="528" t="s">
        <v>488</v>
      </c>
      <c r="K14" s="528" t="s">
        <v>489</v>
      </c>
      <c r="L14" s="528" t="s">
        <v>490</v>
      </c>
      <c r="M14" s="528" t="s">
        <v>491</v>
      </c>
      <c r="N14" s="528" t="s">
        <v>492</v>
      </c>
      <c r="O14" s="528" t="s">
        <v>488</v>
      </c>
      <c r="P14" s="528" t="s">
        <v>489</v>
      </c>
      <c r="Q14" s="528" t="s">
        <v>490</v>
      </c>
      <c r="R14" s="528" t="s">
        <v>491</v>
      </c>
      <c r="S14" s="528" t="s">
        <v>492</v>
      </c>
      <c r="T14" s="528" t="s">
        <v>488</v>
      </c>
      <c r="U14" s="528" t="s">
        <v>489</v>
      </c>
      <c r="V14" s="528" t="s">
        <v>490</v>
      </c>
      <c r="W14" s="528" t="s">
        <v>491</v>
      </c>
      <c r="X14" s="528" t="s">
        <v>492</v>
      </c>
      <c r="Y14" s="528" t="s">
        <v>488</v>
      </c>
      <c r="Z14" s="528" t="s">
        <v>489</v>
      </c>
      <c r="AA14" s="528" t="s">
        <v>490</v>
      </c>
      <c r="AB14" s="528" t="s">
        <v>491</v>
      </c>
      <c r="AC14" s="528" t="s">
        <v>492</v>
      </c>
      <c r="AD14" s="528" t="s">
        <v>488</v>
      </c>
      <c r="AE14" s="528" t="s">
        <v>489</v>
      </c>
      <c r="AF14" s="528" t="s">
        <v>490</v>
      </c>
      <c r="AG14" s="528" t="s">
        <v>491</v>
      </c>
      <c r="AH14" s="528" t="s">
        <v>492</v>
      </c>
      <c r="AI14" s="528" t="s">
        <v>488</v>
      </c>
      <c r="AJ14" s="528" t="s">
        <v>489</v>
      </c>
      <c r="AK14" s="528" t="s">
        <v>490</v>
      </c>
      <c r="AL14" s="528" t="s">
        <v>491</v>
      </c>
      <c r="AM14" s="528" t="s">
        <v>492</v>
      </c>
      <c r="AN14" s="528" t="s">
        <v>488</v>
      </c>
      <c r="AO14" s="528" t="s">
        <v>489</v>
      </c>
      <c r="AP14" s="528" t="s">
        <v>490</v>
      </c>
      <c r="AQ14" s="528" t="s">
        <v>491</v>
      </c>
      <c r="AR14" s="528" t="s">
        <v>492</v>
      </c>
      <c r="AS14" s="528" t="s">
        <v>488</v>
      </c>
      <c r="AT14" s="528" t="s">
        <v>489</v>
      </c>
      <c r="AU14" s="528" t="s">
        <v>490</v>
      </c>
      <c r="AV14" s="528" t="s">
        <v>491</v>
      </c>
      <c r="AW14" s="529" t="s">
        <v>492</v>
      </c>
      <c r="AX14" s="563"/>
      <c r="AY14" s="563"/>
      <c r="AZ14" s="563"/>
      <c r="BA14" s="563"/>
      <c r="BB14" s="563"/>
      <c r="BC14" s="563"/>
      <c r="BD14" s="563"/>
      <c r="BE14" s="563"/>
      <c r="BF14" s="563"/>
      <c r="BG14" s="563"/>
      <c r="BH14" s="563"/>
    </row>
    <row r="15" spans="1:93" x14ac:dyDescent="0.25">
      <c r="A15" s="527">
        <v>1</v>
      </c>
      <c r="B15" s="527">
        <v>2</v>
      </c>
      <c r="C15" s="527">
        <v>3</v>
      </c>
      <c r="D15" s="527">
        <v>4</v>
      </c>
      <c r="E15" s="544" t="s">
        <v>668</v>
      </c>
      <c r="F15" s="544" t="s">
        <v>669</v>
      </c>
      <c r="G15" s="544" t="s">
        <v>670</v>
      </c>
      <c r="H15" s="544" t="s">
        <v>671</v>
      </c>
      <c r="I15" s="544" t="s">
        <v>672</v>
      </c>
      <c r="J15" s="544" t="s">
        <v>493</v>
      </c>
      <c r="K15" s="544" t="s">
        <v>494</v>
      </c>
      <c r="L15" s="544" t="s">
        <v>495</v>
      </c>
      <c r="M15" s="544" t="s">
        <v>496</v>
      </c>
      <c r="N15" s="544" t="s">
        <v>497</v>
      </c>
      <c r="O15" s="544" t="s">
        <v>500</v>
      </c>
      <c r="P15" s="544" t="s">
        <v>501</v>
      </c>
      <c r="Q15" s="544" t="s">
        <v>502</v>
      </c>
      <c r="R15" s="544" t="s">
        <v>503</v>
      </c>
      <c r="S15" s="544" t="s">
        <v>504</v>
      </c>
      <c r="T15" s="544" t="s">
        <v>768</v>
      </c>
      <c r="U15" s="544" t="s">
        <v>769</v>
      </c>
      <c r="V15" s="544" t="s">
        <v>770</v>
      </c>
      <c r="W15" s="544" t="s">
        <v>771</v>
      </c>
      <c r="X15" s="544" t="s">
        <v>772</v>
      </c>
      <c r="Y15" s="544" t="s">
        <v>493</v>
      </c>
      <c r="Z15" s="544" t="s">
        <v>494</v>
      </c>
      <c r="AA15" s="544" t="s">
        <v>495</v>
      </c>
      <c r="AB15" s="544" t="s">
        <v>496</v>
      </c>
      <c r="AC15" s="544" t="s">
        <v>497</v>
      </c>
      <c r="AD15" s="544" t="s">
        <v>500</v>
      </c>
      <c r="AE15" s="544" t="s">
        <v>501</v>
      </c>
      <c r="AF15" s="544" t="s">
        <v>502</v>
      </c>
      <c r="AG15" s="544" t="s">
        <v>503</v>
      </c>
      <c r="AH15" s="544" t="s">
        <v>504</v>
      </c>
      <c r="AI15" s="544" t="s">
        <v>768</v>
      </c>
      <c r="AJ15" s="544" t="s">
        <v>769</v>
      </c>
      <c r="AK15" s="544" t="s">
        <v>770</v>
      </c>
      <c r="AL15" s="544" t="s">
        <v>771</v>
      </c>
      <c r="AM15" s="544" t="s">
        <v>772</v>
      </c>
      <c r="AN15" s="544" t="s">
        <v>768</v>
      </c>
      <c r="AO15" s="544" t="s">
        <v>769</v>
      </c>
      <c r="AP15" s="544" t="s">
        <v>770</v>
      </c>
      <c r="AQ15" s="544" t="s">
        <v>771</v>
      </c>
      <c r="AR15" s="544" t="s">
        <v>772</v>
      </c>
      <c r="AS15" s="544" t="s">
        <v>507</v>
      </c>
      <c r="AT15" s="544" t="s">
        <v>508</v>
      </c>
      <c r="AU15" s="544" t="s">
        <v>509</v>
      </c>
      <c r="AV15" s="544" t="s">
        <v>510</v>
      </c>
      <c r="AW15" s="564" t="s">
        <v>511</v>
      </c>
      <c r="AX15" s="563"/>
      <c r="AY15" s="563"/>
      <c r="AZ15" s="563"/>
      <c r="BA15" s="563"/>
      <c r="BB15" s="563"/>
      <c r="BC15" s="563"/>
      <c r="BD15" s="563"/>
      <c r="BE15" s="563"/>
      <c r="BF15" s="563"/>
      <c r="BG15" s="563"/>
      <c r="BH15" s="563"/>
    </row>
    <row r="16" spans="1:93" ht="25.5" x14ac:dyDescent="0.25">
      <c r="A16" s="137">
        <v>0</v>
      </c>
      <c r="B16" s="136" t="s">
        <v>97</v>
      </c>
      <c r="C16" s="137" t="s">
        <v>98</v>
      </c>
      <c r="D16" s="428">
        <f t="shared" ref="D16:AW16" si="0">SUM(D17:D22)</f>
        <v>0</v>
      </c>
      <c r="E16" s="428">
        <f t="shared" si="0"/>
        <v>0</v>
      </c>
      <c r="F16" s="428">
        <f t="shared" si="0"/>
        <v>0</v>
      </c>
      <c r="G16" s="428">
        <f t="shared" si="0"/>
        <v>1</v>
      </c>
      <c r="H16" s="428">
        <f t="shared" si="0"/>
        <v>0</v>
      </c>
      <c r="I16" s="428">
        <f t="shared" si="0"/>
        <v>0</v>
      </c>
      <c r="J16" s="428">
        <f t="shared" si="0"/>
        <v>0</v>
      </c>
      <c r="K16" s="428">
        <f t="shared" si="0"/>
        <v>0</v>
      </c>
      <c r="L16" s="428">
        <f t="shared" si="0"/>
        <v>7.2150000000000007</v>
      </c>
      <c r="M16" s="428">
        <f t="shared" si="0"/>
        <v>0</v>
      </c>
      <c r="N16" s="428">
        <f t="shared" si="0"/>
        <v>0</v>
      </c>
      <c r="O16" s="428">
        <f t="shared" si="0"/>
        <v>0</v>
      </c>
      <c r="P16" s="428">
        <f t="shared" si="0"/>
        <v>0</v>
      </c>
      <c r="Q16" s="428">
        <f t="shared" si="0"/>
        <v>2.9</v>
      </c>
      <c r="R16" s="428">
        <f t="shared" si="0"/>
        <v>0</v>
      </c>
      <c r="S16" s="428">
        <f t="shared" si="0"/>
        <v>0</v>
      </c>
      <c r="T16" s="428">
        <f t="shared" si="0"/>
        <v>0</v>
      </c>
      <c r="U16" s="428">
        <f t="shared" si="0"/>
        <v>0</v>
      </c>
      <c r="V16" s="428">
        <f t="shared" si="0"/>
        <v>9.3500000000000014</v>
      </c>
      <c r="W16" s="428">
        <f t="shared" si="0"/>
        <v>0</v>
      </c>
      <c r="X16" s="428">
        <f t="shared" si="0"/>
        <v>0</v>
      </c>
      <c r="Y16" s="428">
        <f t="shared" si="0"/>
        <v>0</v>
      </c>
      <c r="Z16" s="428">
        <f t="shared" si="0"/>
        <v>0</v>
      </c>
      <c r="AA16" s="428">
        <f t="shared" si="0"/>
        <v>6.3999999999999995</v>
      </c>
      <c r="AB16" s="428">
        <f t="shared" si="0"/>
        <v>0</v>
      </c>
      <c r="AC16" s="428">
        <f t="shared" si="0"/>
        <v>0</v>
      </c>
      <c r="AD16" s="428">
        <f t="shared" si="0"/>
        <v>0</v>
      </c>
      <c r="AE16" s="428">
        <f t="shared" si="0"/>
        <v>0</v>
      </c>
      <c r="AF16" s="428">
        <f t="shared" si="0"/>
        <v>0</v>
      </c>
      <c r="AG16" s="428">
        <f t="shared" si="0"/>
        <v>0</v>
      </c>
      <c r="AH16" s="428">
        <f t="shared" si="0"/>
        <v>0</v>
      </c>
      <c r="AI16" s="428">
        <f t="shared" si="0"/>
        <v>0</v>
      </c>
      <c r="AJ16" s="428">
        <f t="shared" si="0"/>
        <v>0</v>
      </c>
      <c r="AK16" s="428">
        <f t="shared" si="0"/>
        <v>0</v>
      </c>
      <c r="AL16" s="428">
        <f t="shared" si="0"/>
        <v>0</v>
      </c>
      <c r="AM16" s="428">
        <f t="shared" si="0"/>
        <v>0</v>
      </c>
      <c r="AN16" s="428">
        <f t="shared" si="0"/>
        <v>0</v>
      </c>
      <c r="AO16" s="428">
        <f t="shared" si="0"/>
        <v>0</v>
      </c>
      <c r="AP16" s="428">
        <f t="shared" si="0"/>
        <v>0</v>
      </c>
      <c r="AQ16" s="428">
        <f t="shared" si="0"/>
        <v>0</v>
      </c>
      <c r="AR16" s="428">
        <f t="shared" si="0"/>
        <v>0</v>
      </c>
      <c r="AS16" s="428">
        <f t="shared" si="0"/>
        <v>0</v>
      </c>
      <c r="AT16" s="428">
        <f t="shared" si="0"/>
        <v>0</v>
      </c>
      <c r="AU16" s="428">
        <f t="shared" si="0"/>
        <v>25.864999999999998</v>
      </c>
      <c r="AV16" s="428">
        <f t="shared" si="0"/>
        <v>0</v>
      </c>
      <c r="AW16" s="428">
        <f t="shared" si="0"/>
        <v>0</v>
      </c>
    </row>
    <row r="17" spans="1:121" s="143" customFormat="1" ht="12.75" x14ac:dyDescent="0.2">
      <c r="A17" s="146" t="s">
        <v>99</v>
      </c>
      <c r="B17" s="145" t="s">
        <v>100</v>
      </c>
      <c r="C17" s="146" t="s">
        <v>98</v>
      </c>
      <c r="D17" s="432">
        <f t="shared" ref="D17:AW17" si="1">D24</f>
        <v>0</v>
      </c>
      <c r="E17" s="432">
        <f t="shared" si="1"/>
        <v>0</v>
      </c>
      <c r="F17" s="432">
        <f t="shared" si="1"/>
        <v>0</v>
      </c>
      <c r="G17" s="432">
        <f t="shared" si="1"/>
        <v>0</v>
      </c>
      <c r="H17" s="432">
        <f t="shared" si="1"/>
        <v>0</v>
      </c>
      <c r="I17" s="432">
        <f t="shared" si="1"/>
        <v>0</v>
      </c>
      <c r="J17" s="432">
        <f t="shared" si="1"/>
        <v>0</v>
      </c>
      <c r="K17" s="432">
        <f t="shared" si="1"/>
        <v>0</v>
      </c>
      <c r="L17" s="432">
        <f t="shared" si="1"/>
        <v>0</v>
      </c>
      <c r="M17" s="432">
        <f t="shared" si="1"/>
        <v>0</v>
      </c>
      <c r="N17" s="432">
        <f t="shared" si="1"/>
        <v>0</v>
      </c>
      <c r="O17" s="432">
        <f t="shared" si="1"/>
        <v>0</v>
      </c>
      <c r="P17" s="432">
        <f t="shared" si="1"/>
        <v>0</v>
      </c>
      <c r="Q17" s="432">
        <f t="shared" si="1"/>
        <v>0</v>
      </c>
      <c r="R17" s="432">
        <f t="shared" si="1"/>
        <v>0</v>
      </c>
      <c r="S17" s="432">
        <f t="shared" si="1"/>
        <v>0</v>
      </c>
      <c r="T17" s="432">
        <f t="shared" si="1"/>
        <v>0</v>
      </c>
      <c r="U17" s="432">
        <f t="shared" si="1"/>
        <v>0</v>
      </c>
      <c r="V17" s="432">
        <f t="shared" si="1"/>
        <v>0</v>
      </c>
      <c r="W17" s="432">
        <f t="shared" si="1"/>
        <v>0</v>
      </c>
      <c r="X17" s="432">
        <f t="shared" si="1"/>
        <v>0</v>
      </c>
      <c r="Y17" s="432">
        <f t="shared" si="1"/>
        <v>0</v>
      </c>
      <c r="Z17" s="432">
        <f t="shared" si="1"/>
        <v>0</v>
      </c>
      <c r="AA17" s="432">
        <f t="shared" si="1"/>
        <v>0</v>
      </c>
      <c r="AB17" s="432">
        <f t="shared" si="1"/>
        <v>0</v>
      </c>
      <c r="AC17" s="432">
        <f t="shared" si="1"/>
        <v>0</v>
      </c>
      <c r="AD17" s="432">
        <f t="shared" si="1"/>
        <v>0</v>
      </c>
      <c r="AE17" s="432">
        <f t="shared" si="1"/>
        <v>0</v>
      </c>
      <c r="AF17" s="432">
        <f t="shared" si="1"/>
        <v>0</v>
      </c>
      <c r="AG17" s="432">
        <f t="shared" si="1"/>
        <v>0</v>
      </c>
      <c r="AH17" s="432">
        <f t="shared" si="1"/>
        <v>0</v>
      </c>
      <c r="AI17" s="432">
        <f t="shared" si="1"/>
        <v>0</v>
      </c>
      <c r="AJ17" s="432">
        <f t="shared" si="1"/>
        <v>0</v>
      </c>
      <c r="AK17" s="432">
        <f t="shared" si="1"/>
        <v>0</v>
      </c>
      <c r="AL17" s="432">
        <f t="shared" si="1"/>
        <v>0</v>
      </c>
      <c r="AM17" s="432">
        <f t="shared" si="1"/>
        <v>0</v>
      </c>
      <c r="AN17" s="432">
        <f t="shared" si="1"/>
        <v>0</v>
      </c>
      <c r="AO17" s="432">
        <f t="shared" si="1"/>
        <v>0</v>
      </c>
      <c r="AP17" s="432">
        <f t="shared" si="1"/>
        <v>0</v>
      </c>
      <c r="AQ17" s="432">
        <f t="shared" si="1"/>
        <v>0</v>
      </c>
      <c r="AR17" s="432">
        <f t="shared" si="1"/>
        <v>0</v>
      </c>
      <c r="AS17" s="432">
        <f t="shared" si="1"/>
        <v>0</v>
      </c>
      <c r="AT17" s="432">
        <f t="shared" si="1"/>
        <v>0</v>
      </c>
      <c r="AU17" s="432">
        <f t="shared" si="1"/>
        <v>0</v>
      </c>
      <c r="AV17" s="432">
        <f t="shared" si="1"/>
        <v>0</v>
      </c>
      <c r="AW17" s="432">
        <f t="shared" si="1"/>
        <v>0</v>
      </c>
      <c r="AX17" s="565"/>
      <c r="AY17" s="566"/>
      <c r="AZ17" s="565"/>
      <c r="BA17" s="566"/>
      <c r="BB17" s="565"/>
      <c r="BC17" s="566"/>
      <c r="BD17" s="565"/>
      <c r="BE17" s="566"/>
      <c r="BF17" s="565"/>
      <c r="BG17" s="566"/>
      <c r="BH17" s="565"/>
      <c r="BI17" s="566"/>
      <c r="BJ17" s="565"/>
      <c r="BK17" s="566"/>
      <c r="BL17" s="565"/>
      <c r="BM17" s="566"/>
      <c r="BN17" s="565"/>
      <c r="BO17" s="566"/>
      <c r="BP17" s="565"/>
      <c r="BQ17" s="566"/>
      <c r="BR17" s="565"/>
      <c r="BS17" s="566"/>
      <c r="BT17" s="565"/>
      <c r="BU17" s="566"/>
      <c r="BV17" s="142"/>
      <c r="BW17" s="142"/>
      <c r="BX17" s="142"/>
      <c r="BY17" s="142"/>
      <c r="BZ17" s="142"/>
      <c r="CA17" s="142"/>
      <c r="CB17" s="142"/>
      <c r="CC17" s="142"/>
      <c r="CD17" s="142"/>
      <c r="CE17" s="142"/>
      <c r="CF17" s="142"/>
      <c r="CG17" s="142"/>
      <c r="CH17" s="142"/>
      <c r="CI17" s="142"/>
      <c r="CJ17" s="142"/>
      <c r="CK17" s="142"/>
      <c r="CL17" s="142"/>
      <c r="CM17" s="142"/>
      <c r="CN17" s="142"/>
      <c r="CO17" s="142"/>
      <c r="CP17" s="142"/>
      <c r="CQ17" s="142"/>
      <c r="CR17" s="142"/>
      <c r="CS17" s="142"/>
      <c r="CT17" s="142"/>
      <c r="CU17" s="142"/>
      <c r="CV17" s="142"/>
      <c r="CW17" s="142"/>
      <c r="CX17" s="142"/>
      <c r="CY17" s="142"/>
      <c r="CZ17" s="142"/>
      <c r="DA17" s="142"/>
      <c r="DB17" s="142"/>
      <c r="DC17" s="142"/>
      <c r="DD17" s="142"/>
      <c r="DE17" s="142"/>
      <c r="DF17" s="142"/>
      <c r="DG17" s="142"/>
      <c r="DH17" s="142"/>
      <c r="DI17" s="142"/>
      <c r="DJ17" s="142"/>
      <c r="DK17" s="142"/>
      <c r="DL17" s="142"/>
      <c r="DM17" s="142"/>
      <c r="DN17" s="142"/>
      <c r="DO17" s="142"/>
      <c r="DP17" s="142"/>
      <c r="DQ17" s="142"/>
    </row>
    <row r="18" spans="1:121" s="151" customFormat="1" ht="38.25" x14ac:dyDescent="0.2">
      <c r="A18" s="146" t="s">
        <v>101</v>
      </c>
      <c r="B18" s="145" t="s">
        <v>102</v>
      </c>
      <c r="C18" s="146" t="s">
        <v>98</v>
      </c>
      <c r="D18" s="432">
        <f t="shared" ref="D18:AW18" si="2">D44</f>
        <v>0</v>
      </c>
      <c r="E18" s="432">
        <f t="shared" si="2"/>
        <v>0</v>
      </c>
      <c r="F18" s="432">
        <f t="shared" si="2"/>
        <v>0</v>
      </c>
      <c r="G18" s="432">
        <f t="shared" si="2"/>
        <v>1</v>
      </c>
      <c r="H18" s="432">
        <f t="shared" si="2"/>
        <v>0</v>
      </c>
      <c r="I18" s="432">
        <f t="shared" si="2"/>
        <v>0</v>
      </c>
      <c r="J18" s="432">
        <f t="shared" si="2"/>
        <v>0</v>
      </c>
      <c r="K18" s="432">
        <f t="shared" si="2"/>
        <v>0</v>
      </c>
      <c r="L18" s="432">
        <f t="shared" si="2"/>
        <v>7.2150000000000007</v>
      </c>
      <c r="M18" s="432">
        <f t="shared" si="2"/>
        <v>0</v>
      </c>
      <c r="N18" s="432">
        <f t="shared" si="2"/>
        <v>0</v>
      </c>
      <c r="O18" s="432">
        <f t="shared" si="2"/>
        <v>0</v>
      </c>
      <c r="P18" s="432">
        <f t="shared" si="2"/>
        <v>0</v>
      </c>
      <c r="Q18" s="432">
        <f t="shared" si="2"/>
        <v>2.9</v>
      </c>
      <c r="R18" s="432">
        <f t="shared" si="2"/>
        <v>0</v>
      </c>
      <c r="S18" s="432">
        <f t="shared" si="2"/>
        <v>0</v>
      </c>
      <c r="T18" s="432">
        <f t="shared" si="2"/>
        <v>0</v>
      </c>
      <c r="U18" s="432">
        <f t="shared" si="2"/>
        <v>0</v>
      </c>
      <c r="V18" s="432">
        <f t="shared" si="2"/>
        <v>9.3500000000000014</v>
      </c>
      <c r="W18" s="432">
        <f t="shared" si="2"/>
        <v>0</v>
      </c>
      <c r="X18" s="432">
        <f t="shared" si="2"/>
        <v>0</v>
      </c>
      <c r="Y18" s="432">
        <f t="shared" si="2"/>
        <v>0</v>
      </c>
      <c r="Z18" s="432">
        <f t="shared" si="2"/>
        <v>0</v>
      </c>
      <c r="AA18" s="432">
        <f t="shared" si="2"/>
        <v>6.3999999999999995</v>
      </c>
      <c r="AB18" s="432">
        <f t="shared" si="2"/>
        <v>0</v>
      </c>
      <c r="AC18" s="432">
        <f t="shared" si="2"/>
        <v>0</v>
      </c>
      <c r="AD18" s="432">
        <f t="shared" si="2"/>
        <v>0</v>
      </c>
      <c r="AE18" s="432">
        <f t="shared" si="2"/>
        <v>0</v>
      </c>
      <c r="AF18" s="432">
        <f t="shared" si="2"/>
        <v>0</v>
      </c>
      <c r="AG18" s="432">
        <f t="shared" si="2"/>
        <v>0</v>
      </c>
      <c r="AH18" s="432">
        <f t="shared" si="2"/>
        <v>0</v>
      </c>
      <c r="AI18" s="432">
        <f t="shared" si="2"/>
        <v>0</v>
      </c>
      <c r="AJ18" s="432">
        <f t="shared" si="2"/>
        <v>0</v>
      </c>
      <c r="AK18" s="432">
        <f t="shared" si="2"/>
        <v>0</v>
      </c>
      <c r="AL18" s="432">
        <f t="shared" si="2"/>
        <v>0</v>
      </c>
      <c r="AM18" s="432">
        <f t="shared" si="2"/>
        <v>0</v>
      </c>
      <c r="AN18" s="432">
        <f t="shared" si="2"/>
        <v>0</v>
      </c>
      <c r="AO18" s="432">
        <f t="shared" si="2"/>
        <v>0</v>
      </c>
      <c r="AP18" s="432">
        <f t="shared" si="2"/>
        <v>0</v>
      </c>
      <c r="AQ18" s="432">
        <f t="shared" si="2"/>
        <v>0</v>
      </c>
      <c r="AR18" s="432">
        <f t="shared" si="2"/>
        <v>0</v>
      </c>
      <c r="AS18" s="432">
        <f t="shared" si="2"/>
        <v>0</v>
      </c>
      <c r="AT18" s="432">
        <f t="shared" si="2"/>
        <v>0</v>
      </c>
      <c r="AU18" s="432">
        <f t="shared" si="2"/>
        <v>25.864999999999998</v>
      </c>
      <c r="AV18" s="432">
        <f t="shared" si="2"/>
        <v>0</v>
      </c>
      <c r="AW18" s="432">
        <f t="shared" si="2"/>
        <v>0</v>
      </c>
      <c r="AX18" s="567"/>
      <c r="AY18" s="568"/>
      <c r="AZ18" s="567"/>
      <c r="BA18" s="568"/>
      <c r="BB18" s="567"/>
      <c r="BC18" s="568"/>
      <c r="BD18" s="567"/>
      <c r="BE18" s="568"/>
      <c r="BF18" s="567"/>
      <c r="BG18" s="568"/>
      <c r="BH18" s="567"/>
      <c r="BI18" s="568"/>
      <c r="BJ18" s="567"/>
      <c r="BK18" s="568"/>
      <c r="BL18" s="567"/>
      <c r="BM18" s="568"/>
      <c r="BN18" s="567"/>
      <c r="BO18" s="568"/>
      <c r="BP18" s="567"/>
      <c r="BQ18" s="568"/>
      <c r="BR18" s="567"/>
      <c r="BS18" s="568"/>
      <c r="BT18" s="567"/>
      <c r="BU18" s="568"/>
      <c r="BV18" s="150"/>
      <c r="BW18" s="150"/>
      <c r="BX18" s="150"/>
      <c r="BY18" s="150"/>
      <c r="BZ18" s="150"/>
      <c r="CA18" s="150"/>
      <c r="CB18" s="150"/>
      <c r="CC18" s="150"/>
      <c r="CD18" s="150"/>
      <c r="CE18" s="150"/>
      <c r="CF18" s="150"/>
      <c r="CG18" s="150"/>
      <c r="CH18" s="150"/>
      <c r="CI18" s="150"/>
      <c r="CJ18" s="150"/>
      <c r="CK18" s="150"/>
      <c r="CL18" s="150"/>
      <c r="CM18" s="150"/>
      <c r="CN18" s="150"/>
      <c r="CO18" s="150"/>
      <c r="CP18" s="150"/>
      <c r="CQ18" s="150"/>
      <c r="CR18" s="150"/>
      <c r="CS18" s="150"/>
      <c r="CT18" s="150"/>
      <c r="CU18" s="150"/>
      <c r="CV18" s="150"/>
      <c r="CW18" s="150"/>
      <c r="CX18" s="150"/>
      <c r="CY18" s="150"/>
      <c r="CZ18" s="150"/>
      <c r="DA18" s="150"/>
      <c r="DB18" s="150"/>
      <c r="DC18" s="150"/>
      <c r="DD18" s="150"/>
      <c r="DE18" s="150"/>
      <c r="DF18" s="150"/>
      <c r="DG18" s="150"/>
      <c r="DH18" s="150"/>
      <c r="DI18" s="150"/>
      <c r="DJ18" s="150"/>
      <c r="DK18" s="150"/>
      <c r="DL18" s="150"/>
      <c r="DM18" s="150"/>
      <c r="DN18" s="150"/>
      <c r="DO18" s="150"/>
      <c r="DP18" s="150"/>
      <c r="DQ18" s="150"/>
    </row>
    <row r="19" spans="1:121" s="151" customFormat="1" ht="40.5" customHeight="1" x14ac:dyDescent="0.2">
      <c r="A19" s="146" t="s">
        <v>104</v>
      </c>
      <c r="B19" s="153" t="s">
        <v>105</v>
      </c>
      <c r="C19" s="146" t="s">
        <v>98</v>
      </c>
      <c r="D19" s="432">
        <f t="shared" ref="D19:AW19" si="3">D87</f>
        <v>0</v>
      </c>
      <c r="E19" s="432">
        <f t="shared" si="3"/>
        <v>0</v>
      </c>
      <c r="F19" s="432">
        <f t="shared" si="3"/>
        <v>0</v>
      </c>
      <c r="G19" s="432">
        <f t="shared" si="3"/>
        <v>0</v>
      </c>
      <c r="H19" s="432">
        <f t="shared" si="3"/>
        <v>0</v>
      </c>
      <c r="I19" s="432">
        <f t="shared" si="3"/>
        <v>0</v>
      </c>
      <c r="J19" s="432">
        <f t="shared" si="3"/>
        <v>0</v>
      </c>
      <c r="K19" s="432">
        <f t="shared" si="3"/>
        <v>0</v>
      </c>
      <c r="L19" s="432">
        <f t="shared" si="3"/>
        <v>0</v>
      </c>
      <c r="M19" s="432">
        <f t="shared" si="3"/>
        <v>0</v>
      </c>
      <c r="N19" s="432">
        <f t="shared" si="3"/>
        <v>0</v>
      </c>
      <c r="O19" s="432">
        <f t="shared" si="3"/>
        <v>0</v>
      </c>
      <c r="P19" s="432">
        <f t="shared" si="3"/>
        <v>0</v>
      </c>
      <c r="Q19" s="432">
        <f t="shared" si="3"/>
        <v>0</v>
      </c>
      <c r="R19" s="432">
        <f t="shared" si="3"/>
        <v>0</v>
      </c>
      <c r="S19" s="432">
        <f t="shared" si="3"/>
        <v>0</v>
      </c>
      <c r="T19" s="432">
        <f t="shared" si="3"/>
        <v>0</v>
      </c>
      <c r="U19" s="432">
        <f t="shared" si="3"/>
        <v>0</v>
      </c>
      <c r="V19" s="432">
        <f t="shared" si="3"/>
        <v>0</v>
      </c>
      <c r="W19" s="432">
        <f t="shared" si="3"/>
        <v>0</v>
      </c>
      <c r="X19" s="432">
        <f t="shared" si="3"/>
        <v>0</v>
      </c>
      <c r="Y19" s="432">
        <f t="shared" si="3"/>
        <v>0</v>
      </c>
      <c r="Z19" s="432">
        <f t="shared" si="3"/>
        <v>0</v>
      </c>
      <c r="AA19" s="432">
        <f t="shared" si="3"/>
        <v>0</v>
      </c>
      <c r="AB19" s="432">
        <f t="shared" si="3"/>
        <v>0</v>
      </c>
      <c r="AC19" s="432">
        <f t="shared" si="3"/>
        <v>0</v>
      </c>
      <c r="AD19" s="432">
        <f t="shared" si="3"/>
        <v>0</v>
      </c>
      <c r="AE19" s="432">
        <f t="shared" si="3"/>
        <v>0</v>
      </c>
      <c r="AF19" s="432">
        <f t="shared" si="3"/>
        <v>0</v>
      </c>
      <c r="AG19" s="432">
        <f t="shared" si="3"/>
        <v>0</v>
      </c>
      <c r="AH19" s="432">
        <f t="shared" si="3"/>
        <v>0</v>
      </c>
      <c r="AI19" s="432">
        <f t="shared" si="3"/>
        <v>0</v>
      </c>
      <c r="AJ19" s="432">
        <f t="shared" si="3"/>
        <v>0</v>
      </c>
      <c r="AK19" s="432">
        <f t="shared" si="3"/>
        <v>0</v>
      </c>
      <c r="AL19" s="432">
        <f t="shared" si="3"/>
        <v>0</v>
      </c>
      <c r="AM19" s="432">
        <f t="shared" si="3"/>
        <v>0</v>
      </c>
      <c r="AN19" s="432">
        <f t="shared" si="3"/>
        <v>0</v>
      </c>
      <c r="AO19" s="432">
        <f t="shared" si="3"/>
        <v>0</v>
      </c>
      <c r="AP19" s="432">
        <f t="shared" si="3"/>
        <v>0</v>
      </c>
      <c r="AQ19" s="432">
        <f t="shared" si="3"/>
        <v>0</v>
      </c>
      <c r="AR19" s="432">
        <f t="shared" si="3"/>
        <v>0</v>
      </c>
      <c r="AS19" s="432">
        <f t="shared" si="3"/>
        <v>0</v>
      </c>
      <c r="AT19" s="432">
        <f t="shared" si="3"/>
        <v>0</v>
      </c>
      <c r="AU19" s="432">
        <f t="shared" si="3"/>
        <v>0</v>
      </c>
      <c r="AV19" s="432">
        <f t="shared" si="3"/>
        <v>0</v>
      </c>
      <c r="AW19" s="432">
        <f t="shared" si="3"/>
        <v>0</v>
      </c>
      <c r="AX19" s="569"/>
      <c r="AY19" s="568"/>
      <c r="AZ19" s="569"/>
      <c r="BA19" s="568"/>
      <c r="BB19" s="569"/>
      <c r="BC19" s="568"/>
      <c r="BD19" s="569"/>
      <c r="BE19" s="568"/>
      <c r="BF19" s="569"/>
      <c r="BG19" s="568"/>
      <c r="BH19" s="569"/>
      <c r="BI19" s="568"/>
      <c r="BJ19" s="569"/>
      <c r="BK19" s="568"/>
      <c r="BL19" s="569"/>
      <c r="BM19" s="568"/>
      <c r="BN19" s="569"/>
      <c r="BO19" s="568"/>
      <c r="BP19" s="569"/>
      <c r="BQ19" s="568"/>
      <c r="BR19" s="569"/>
      <c r="BS19" s="568"/>
      <c r="BT19" s="569"/>
      <c r="BU19" s="568"/>
      <c r="BV19" s="150"/>
      <c r="BW19" s="150"/>
      <c r="BX19" s="150"/>
      <c r="BY19" s="150"/>
      <c r="BZ19" s="150"/>
      <c r="CA19" s="150"/>
      <c r="CB19" s="150"/>
      <c r="CC19" s="150"/>
      <c r="CD19" s="150"/>
      <c r="CE19" s="150"/>
      <c r="CF19" s="150"/>
      <c r="CG19" s="150"/>
      <c r="CH19" s="150"/>
      <c r="CI19" s="150"/>
      <c r="CJ19" s="150"/>
      <c r="CK19" s="150"/>
      <c r="CL19" s="150"/>
      <c r="CM19" s="150"/>
      <c r="CN19" s="150"/>
      <c r="CO19" s="150"/>
      <c r="CP19" s="150"/>
      <c r="CQ19" s="150"/>
      <c r="CR19" s="150"/>
      <c r="CS19" s="150"/>
      <c r="CT19" s="150"/>
      <c r="CU19" s="150"/>
      <c r="CV19" s="150"/>
      <c r="CW19" s="150"/>
      <c r="CX19" s="150"/>
      <c r="CY19" s="150"/>
      <c r="CZ19" s="150"/>
      <c r="DA19" s="150"/>
      <c r="DB19" s="150"/>
      <c r="DC19" s="150"/>
      <c r="DD19" s="150"/>
      <c r="DE19" s="150"/>
      <c r="DF19" s="150"/>
      <c r="DG19" s="150"/>
      <c r="DH19" s="150"/>
      <c r="DI19" s="150"/>
      <c r="DJ19" s="150"/>
      <c r="DK19" s="150"/>
      <c r="DL19" s="150"/>
      <c r="DM19" s="150"/>
      <c r="DN19" s="150"/>
      <c r="DO19" s="150"/>
      <c r="DP19" s="150"/>
      <c r="DQ19" s="150"/>
    </row>
    <row r="20" spans="1:121" s="151" customFormat="1" ht="25.5" x14ac:dyDescent="0.2">
      <c r="A20" s="436" t="s">
        <v>106</v>
      </c>
      <c r="B20" s="155" t="s">
        <v>107</v>
      </c>
      <c r="C20" s="146" t="s">
        <v>98</v>
      </c>
      <c r="D20" s="432">
        <f t="shared" ref="D20:AW20" si="4">D90</f>
        <v>0</v>
      </c>
      <c r="E20" s="432">
        <f t="shared" si="4"/>
        <v>0</v>
      </c>
      <c r="F20" s="432">
        <f t="shared" si="4"/>
        <v>0</v>
      </c>
      <c r="G20" s="432">
        <f t="shared" si="4"/>
        <v>0</v>
      </c>
      <c r="H20" s="432">
        <f t="shared" si="4"/>
        <v>0</v>
      </c>
      <c r="I20" s="432">
        <f t="shared" si="4"/>
        <v>0</v>
      </c>
      <c r="J20" s="432">
        <f t="shared" si="4"/>
        <v>0</v>
      </c>
      <c r="K20" s="432">
        <f t="shared" si="4"/>
        <v>0</v>
      </c>
      <c r="L20" s="432">
        <f t="shared" si="4"/>
        <v>0</v>
      </c>
      <c r="M20" s="432">
        <f t="shared" si="4"/>
        <v>0</v>
      </c>
      <c r="N20" s="432">
        <f t="shared" si="4"/>
        <v>0</v>
      </c>
      <c r="O20" s="432">
        <f t="shared" si="4"/>
        <v>0</v>
      </c>
      <c r="P20" s="432">
        <f t="shared" si="4"/>
        <v>0</v>
      </c>
      <c r="Q20" s="432">
        <f t="shared" si="4"/>
        <v>0</v>
      </c>
      <c r="R20" s="432">
        <f t="shared" si="4"/>
        <v>0</v>
      </c>
      <c r="S20" s="432">
        <f t="shared" si="4"/>
        <v>0</v>
      </c>
      <c r="T20" s="432">
        <f t="shared" si="4"/>
        <v>0</v>
      </c>
      <c r="U20" s="432">
        <f t="shared" si="4"/>
        <v>0</v>
      </c>
      <c r="V20" s="432">
        <f t="shared" si="4"/>
        <v>0</v>
      </c>
      <c r="W20" s="432">
        <f t="shared" si="4"/>
        <v>0</v>
      </c>
      <c r="X20" s="432">
        <f t="shared" si="4"/>
        <v>0</v>
      </c>
      <c r="Y20" s="432">
        <f t="shared" si="4"/>
        <v>0</v>
      </c>
      <c r="Z20" s="432">
        <f t="shared" si="4"/>
        <v>0</v>
      </c>
      <c r="AA20" s="432">
        <f t="shared" si="4"/>
        <v>0</v>
      </c>
      <c r="AB20" s="432">
        <f t="shared" si="4"/>
        <v>0</v>
      </c>
      <c r="AC20" s="432">
        <f t="shared" si="4"/>
        <v>0</v>
      </c>
      <c r="AD20" s="432">
        <f t="shared" si="4"/>
        <v>0</v>
      </c>
      <c r="AE20" s="432">
        <f t="shared" si="4"/>
        <v>0</v>
      </c>
      <c r="AF20" s="432">
        <f t="shared" si="4"/>
        <v>0</v>
      </c>
      <c r="AG20" s="432">
        <f t="shared" si="4"/>
        <v>0</v>
      </c>
      <c r="AH20" s="432">
        <f t="shared" si="4"/>
        <v>0</v>
      </c>
      <c r="AI20" s="432">
        <f t="shared" si="4"/>
        <v>0</v>
      </c>
      <c r="AJ20" s="432">
        <f t="shared" si="4"/>
        <v>0</v>
      </c>
      <c r="AK20" s="432">
        <f t="shared" si="4"/>
        <v>0</v>
      </c>
      <c r="AL20" s="432">
        <f t="shared" si="4"/>
        <v>0</v>
      </c>
      <c r="AM20" s="432">
        <f t="shared" si="4"/>
        <v>0</v>
      </c>
      <c r="AN20" s="432">
        <f t="shared" si="4"/>
        <v>0</v>
      </c>
      <c r="AO20" s="432">
        <f t="shared" si="4"/>
        <v>0</v>
      </c>
      <c r="AP20" s="432">
        <f t="shared" si="4"/>
        <v>0</v>
      </c>
      <c r="AQ20" s="432">
        <f t="shared" si="4"/>
        <v>0</v>
      </c>
      <c r="AR20" s="432">
        <f t="shared" si="4"/>
        <v>0</v>
      </c>
      <c r="AS20" s="432">
        <f t="shared" si="4"/>
        <v>0</v>
      </c>
      <c r="AT20" s="432">
        <f t="shared" si="4"/>
        <v>0</v>
      </c>
      <c r="AU20" s="432">
        <f t="shared" si="4"/>
        <v>0</v>
      </c>
      <c r="AV20" s="432">
        <f t="shared" si="4"/>
        <v>0</v>
      </c>
      <c r="AW20" s="432">
        <f t="shared" si="4"/>
        <v>0</v>
      </c>
      <c r="AX20" s="567"/>
      <c r="AY20" s="568"/>
      <c r="AZ20" s="567"/>
      <c r="BA20" s="568"/>
      <c r="BB20" s="567"/>
      <c r="BC20" s="568"/>
      <c r="BD20" s="567"/>
      <c r="BE20" s="568"/>
      <c r="BF20" s="567"/>
      <c r="BG20" s="568"/>
      <c r="BH20" s="567"/>
      <c r="BI20" s="568"/>
      <c r="BJ20" s="567"/>
      <c r="BK20" s="568"/>
      <c r="BL20" s="567"/>
      <c r="BM20" s="568"/>
      <c r="BN20" s="567"/>
      <c r="BO20" s="568"/>
      <c r="BP20" s="567"/>
      <c r="BQ20" s="568"/>
      <c r="BR20" s="567"/>
      <c r="BS20" s="568"/>
      <c r="BT20" s="567"/>
      <c r="BU20" s="568"/>
      <c r="BV20" s="150"/>
      <c r="BW20" s="150"/>
      <c r="BX20" s="150"/>
      <c r="BY20" s="150"/>
      <c r="BZ20" s="150"/>
      <c r="CA20" s="150"/>
      <c r="CB20" s="150"/>
      <c r="CC20" s="150"/>
      <c r="CD20" s="150"/>
      <c r="CE20" s="150"/>
      <c r="CF20" s="150"/>
      <c r="CG20" s="150"/>
      <c r="CH20" s="150"/>
      <c r="CI20" s="150"/>
      <c r="CJ20" s="150"/>
      <c r="CK20" s="150"/>
      <c r="CL20" s="150"/>
      <c r="CM20" s="150"/>
      <c r="CN20" s="150"/>
      <c r="CO20" s="150"/>
      <c r="CP20" s="150"/>
      <c r="CQ20" s="150"/>
      <c r="CR20" s="150"/>
      <c r="CS20" s="150"/>
      <c r="CT20" s="150"/>
      <c r="CU20" s="150"/>
      <c r="CV20" s="150"/>
      <c r="CW20" s="150"/>
      <c r="CX20" s="150"/>
      <c r="CY20" s="150"/>
      <c r="CZ20" s="150"/>
      <c r="DA20" s="150"/>
      <c r="DB20" s="150"/>
      <c r="DC20" s="150"/>
      <c r="DD20" s="150"/>
      <c r="DE20" s="150"/>
      <c r="DF20" s="150"/>
      <c r="DG20" s="150"/>
      <c r="DH20" s="150"/>
      <c r="DI20" s="150"/>
      <c r="DJ20" s="150"/>
      <c r="DK20" s="150"/>
      <c r="DL20" s="150"/>
      <c r="DM20" s="150"/>
      <c r="DN20" s="150"/>
      <c r="DO20" s="150"/>
      <c r="DP20" s="150"/>
      <c r="DQ20" s="150"/>
    </row>
    <row r="21" spans="1:121" s="151" customFormat="1" ht="38.25" x14ac:dyDescent="0.2">
      <c r="A21" s="436" t="s">
        <v>108</v>
      </c>
      <c r="B21" s="155" t="s">
        <v>109</v>
      </c>
      <c r="C21" s="146" t="s">
        <v>98</v>
      </c>
      <c r="D21" s="432">
        <f t="shared" ref="D21:AW21" si="5">D104</f>
        <v>0</v>
      </c>
      <c r="E21" s="432">
        <f t="shared" si="5"/>
        <v>0</v>
      </c>
      <c r="F21" s="432">
        <f t="shared" si="5"/>
        <v>0</v>
      </c>
      <c r="G21" s="432">
        <f t="shared" si="5"/>
        <v>0</v>
      </c>
      <c r="H21" s="432">
        <f t="shared" si="5"/>
        <v>0</v>
      </c>
      <c r="I21" s="432">
        <f t="shared" si="5"/>
        <v>0</v>
      </c>
      <c r="J21" s="432">
        <f t="shared" si="5"/>
        <v>0</v>
      </c>
      <c r="K21" s="432">
        <f t="shared" si="5"/>
        <v>0</v>
      </c>
      <c r="L21" s="432">
        <f t="shared" si="5"/>
        <v>0</v>
      </c>
      <c r="M21" s="432">
        <f t="shared" si="5"/>
        <v>0</v>
      </c>
      <c r="N21" s="432">
        <f t="shared" si="5"/>
        <v>0</v>
      </c>
      <c r="O21" s="432">
        <f t="shared" si="5"/>
        <v>0</v>
      </c>
      <c r="P21" s="432">
        <f t="shared" si="5"/>
        <v>0</v>
      </c>
      <c r="Q21" s="432">
        <f t="shared" si="5"/>
        <v>0</v>
      </c>
      <c r="R21" s="432">
        <f t="shared" si="5"/>
        <v>0</v>
      </c>
      <c r="S21" s="432">
        <f t="shared" si="5"/>
        <v>0</v>
      </c>
      <c r="T21" s="432">
        <f t="shared" si="5"/>
        <v>0</v>
      </c>
      <c r="U21" s="432">
        <f t="shared" si="5"/>
        <v>0</v>
      </c>
      <c r="V21" s="432">
        <f t="shared" si="5"/>
        <v>0</v>
      </c>
      <c r="W21" s="432">
        <f t="shared" si="5"/>
        <v>0</v>
      </c>
      <c r="X21" s="432">
        <f t="shared" si="5"/>
        <v>0</v>
      </c>
      <c r="Y21" s="432">
        <f t="shared" si="5"/>
        <v>0</v>
      </c>
      <c r="Z21" s="432">
        <f t="shared" si="5"/>
        <v>0</v>
      </c>
      <c r="AA21" s="432">
        <f t="shared" si="5"/>
        <v>0</v>
      </c>
      <c r="AB21" s="432">
        <f t="shared" si="5"/>
        <v>0</v>
      </c>
      <c r="AC21" s="432">
        <f t="shared" si="5"/>
        <v>0</v>
      </c>
      <c r="AD21" s="432">
        <f t="shared" si="5"/>
        <v>0</v>
      </c>
      <c r="AE21" s="432">
        <f t="shared" si="5"/>
        <v>0</v>
      </c>
      <c r="AF21" s="432">
        <f t="shared" si="5"/>
        <v>0</v>
      </c>
      <c r="AG21" s="432">
        <f t="shared" si="5"/>
        <v>0</v>
      </c>
      <c r="AH21" s="432">
        <f t="shared" si="5"/>
        <v>0</v>
      </c>
      <c r="AI21" s="432">
        <f t="shared" si="5"/>
        <v>0</v>
      </c>
      <c r="AJ21" s="432">
        <f t="shared" si="5"/>
        <v>0</v>
      </c>
      <c r="AK21" s="432">
        <f t="shared" si="5"/>
        <v>0</v>
      </c>
      <c r="AL21" s="432">
        <f t="shared" si="5"/>
        <v>0</v>
      </c>
      <c r="AM21" s="432">
        <f t="shared" si="5"/>
        <v>0</v>
      </c>
      <c r="AN21" s="432">
        <f t="shared" si="5"/>
        <v>0</v>
      </c>
      <c r="AO21" s="432">
        <f t="shared" si="5"/>
        <v>0</v>
      </c>
      <c r="AP21" s="432">
        <f t="shared" si="5"/>
        <v>0</v>
      </c>
      <c r="AQ21" s="432">
        <f t="shared" si="5"/>
        <v>0</v>
      </c>
      <c r="AR21" s="432">
        <f t="shared" si="5"/>
        <v>0</v>
      </c>
      <c r="AS21" s="432">
        <f t="shared" si="5"/>
        <v>0</v>
      </c>
      <c r="AT21" s="432">
        <f t="shared" si="5"/>
        <v>0</v>
      </c>
      <c r="AU21" s="432">
        <f t="shared" si="5"/>
        <v>0</v>
      </c>
      <c r="AV21" s="432">
        <f t="shared" si="5"/>
        <v>0</v>
      </c>
      <c r="AW21" s="432">
        <f t="shared" si="5"/>
        <v>0</v>
      </c>
      <c r="AX21" s="567"/>
      <c r="AY21" s="568"/>
      <c r="AZ21" s="567"/>
      <c r="BA21" s="568"/>
      <c r="BB21" s="567"/>
      <c r="BC21" s="568"/>
      <c r="BD21" s="567"/>
      <c r="BE21" s="568"/>
      <c r="BF21" s="567"/>
      <c r="BG21" s="568"/>
      <c r="BH21" s="567"/>
      <c r="BI21" s="568"/>
      <c r="BJ21" s="567"/>
      <c r="BK21" s="568"/>
      <c r="BL21" s="567"/>
      <c r="BM21" s="568"/>
      <c r="BN21" s="567"/>
      <c r="BO21" s="568"/>
      <c r="BP21" s="567"/>
      <c r="BQ21" s="568"/>
      <c r="BR21" s="567"/>
      <c r="BS21" s="568"/>
      <c r="BT21" s="567"/>
      <c r="BU21" s="568"/>
      <c r="BV21" s="150"/>
      <c r="BW21" s="150"/>
      <c r="BX21" s="150"/>
      <c r="BY21" s="150"/>
      <c r="BZ21" s="150"/>
      <c r="CA21" s="150"/>
      <c r="CB21" s="150"/>
      <c r="CC21" s="150"/>
      <c r="CD21" s="150"/>
      <c r="CE21" s="150"/>
      <c r="CF21" s="150"/>
      <c r="CG21" s="150"/>
      <c r="CH21" s="150"/>
      <c r="CI21" s="150"/>
      <c r="CJ21" s="150"/>
      <c r="CK21" s="150"/>
      <c r="CL21" s="150"/>
      <c r="CM21" s="150"/>
      <c r="CN21" s="150"/>
      <c r="CO21" s="150"/>
      <c r="CP21" s="150"/>
      <c r="CQ21" s="150"/>
      <c r="CR21" s="150"/>
      <c r="CS21" s="150"/>
      <c r="CT21" s="150"/>
      <c r="CU21" s="150"/>
      <c r="CV21" s="150"/>
      <c r="CW21" s="150"/>
      <c r="CX21" s="150"/>
      <c r="CY21" s="150"/>
      <c r="CZ21" s="150"/>
      <c r="DA21" s="150"/>
      <c r="DB21" s="150"/>
      <c r="DC21" s="150"/>
      <c r="DD21" s="150"/>
      <c r="DE21" s="150"/>
      <c r="DF21" s="150"/>
      <c r="DG21" s="150"/>
      <c r="DH21" s="150"/>
      <c r="DI21" s="150"/>
      <c r="DJ21" s="150"/>
      <c r="DK21" s="150"/>
      <c r="DL21" s="150"/>
      <c r="DM21" s="150"/>
      <c r="DN21" s="150"/>
      <c r="DO21" s="150"/>
      <c r="DP21" s="150"/>
      <c r="DQ21" s="150"/>
    </row>
    <row r="22" spans="1:121" s="151" customFormat="1" ht="12.75" x14ac:dyDescent="0.2">
      <c r="A22" s="436" t="s">
        <v>110</v>
      </c>
      <c r="B22" s="155" t="s">
        <v>111</v>
      </c>
      <c r="C22" s="146" t="s">
        <v>98</v>
      </c>
      <c r="D22" s="432">
        <f t="shared" ref="D22:AW22" si="6">D105</f>
        <v>0</v>
      </c>
      <c r="E22" s="432">
        <f t="shared" si="6"/>
        <v>0</v>
      </c>
      <c r="F22" s="432">
        <f t="shared" si="6"/>
        <v>0</v>
      </c>
      <c r="G22" s="432">
        <f t="shared" si="6"/>
        <v>0</v>
      </c>
      <c r="H22" s="432">
        <f t="shared" si="6"/>
        <v>0</v>
      </c>
      <c r="I22" s="432">
        <f t="shared" si="6"/>
        <v>0</v>
      </c>
      <c r="J22" s="432">
        <f t="shared" si="6"/>
        <v>0</v>
      </c>
      <c r="K22" s="432">
        <f t="shared" si="6"/>
        <v>0</v>
      </c>
      <c r="L22" s="432">
        <f t="shared" si="6"/>
        <v>0</v>
      </c>
      <c r="M22" s="432">
        <f t="shared" si="6"/>
        <v>0</v>
      </c>
      <c r="N22" s="432">
        <f t="shared" si="6"/>
        <v>0</v>
      </c>
      <c r="O22" s="432">
        <f t="shared" si="6"/>
        <v>0</v>
      </c>
      <c r="P22" s="432">
        <f t="shared" si="6"/>
        <v>0</v>
      </c>
      <c r="Q22" s="432">
        <f t="shared" si="6"/>
        <v>0</v>
      </c>
      <c r="R22" s="432">
        <f t="shared" si="6"/>
        <v>0</v>
      </c>
      <c r="S22" s="432">
        <f t="shared" si="6"/>
        <v>0</v>
      </c>
      <c r="T22" s="432">
        <f t="shared" si="6"/>
        <v>0</v>
      </c>
      <c r="U22" s="432">
        <f t="shared" si="6"/>
        <v>0</v>
      </c>
      <c r="V22" s="432">
        <f t="shared" si="6"/>
        <v>0</v>
      </c>
      <c r="W22" s="432">
        <f t="shared" si="6"/>
        <v>0</v>
      </c>
      <c r="X22" s="432">
        <f t="shared" si="6"/>
        <v>0</v>
      </c>
      <c r="Y22" s="432">
        <f t="shared" si="6"/>
        <v>0</v>
      </c>
      <c r="Z22" s="432">
        <f t="shared" si="6"/>
        <v>0</v>
      </c>
      <c r="AA22" s="432">
        <f t="shared" si="6"/>
        <v>0</v>
      </c>
      <c r="AB22" s="432">
        <f t="shared" si="6"/>
        <v>0</v>
      </c>
      <c r="AC22" s="432">
        <f t="shared" si="6"/>
        <v>0</v>
      </c>
      <c r="AD22" s="432">
        <f t="shared" si="6"/>
        <v>0</v>
      </c>
      <c r="AE22" s="432">
        <f t="shared" si="6"/>
        <v>0</v>
      </c>
      <c r="AF22" s="432">
        <f t="shared" si="6"/>
        <v>0</v>
      </c>
      <c r="AG22" s="432">
        <f t="shared" si="6"/>
        <v>0</v>
      </c>
      <c r="AH22" s="432">
        <f t="shared" si="6"/>
        <v>0</v>
      </c>
      <c r="AI22" s="432">
        <f t="shared" si="6"/>
        <v>0</v>
      </c>
      <c r="AJ22" s="432">
        <f t="shared" si="6"/>
        <v>0</v>
      </c>
      <c r="AK22" s="432">
        <f t="shared" si="6"/>
        <v>0</v>
      </c>
      <c r="AL22" s="432">
        <f t="shared" si="6"/>
        <v>0</v>
      </c>
      <c r="AM22" s="432">
        <f t="shared" si="6"/>
        <v>0</v>
      </c>
      <c r="AN22" s="432">
        <f t="shared" si="6"/>
        <v>0</v>
      </c>
      <c r="AO22" s="432">
        <f t="shared" si="6"/>
        <v>0</v>
      </c>
      <c r="AP22" s="432">
        <f t="shared" si="6"/>
        <v>0</v>
      </c>
      <c r="AQ22" s="432">
        <f t="shared" si="6"/>
        <v>0</v>
      </c>
      <c r="AR22" s="432">
        <f t="shared" si="6"/>
        <v>0</v>
      </c>
      <c r="AS22" s="432">
        <f t="shared" si="6"/>
        <v>0</v>
      </c>
      <c r="AT22" s="432">
        <f t="shared" si="6"/>
        <v>0</v>
      </c>
      <c r="AU22" s="432">
        <f t="shared" si="6"/>
        <v>0</v>
      </c>
      <c r="AV22" s="432">
        <f t="shared" si="6"/>
        <v>0</v>
      </c>
      <c r="AW22" s="432">
        <f t="shared" si="6"/>
        <v>0</v>
      </c>
      <c r="AX22" s="567"/>
      <c r="AY22" s="568"/>
      <c r="AZ22" s="567"/>
      <c r="BA22" s="568"/>
      <c r="BB22" s="567"/>
      <c r="BC22" s="568"/>
      <c r="BD22" s="567"/>
      <c r="BE22" s="568"/>
      <c r="BF22" s="567"/>
      <c r="BG22" s="568"/>
      <c r="BH22" s="567"/>
      <c r="BI22" s="568"/>
      <c r="BJ22" s="567"/>
      <c r="BK22" s="568"/>
      <c r="BL22" s="567"/>
      <c r="BM22" s="568"/>
      <c r="BN22" s="567"/>
      <c r="BO22" s="568"/>
      <c r="BP22" s="567"/>
      <c r="BQ22" s="568"/>
      <c r="BR22" s="567"/>
      <c r="BS22" s="568"/>
      <c r="BT22" s="567"/>
      <c r="BU22" s="568"/>
      <c r="BV22" s="150"/>
      <c r="BW22" s="150"/>
      <c r="BX22" s="150"/>
      <c r="BY22" s="150"/>
      <c r="BZ22" s="150"/>
      <c r="CA22" s="150"/>
      <c r="CB22" s="150"/>
      <c r="CC22" s="150"/>
      <c r="CD22" s="150"/>
      <c r="CE22" s="150"/>
      <c r="CF22" s="150"/>
      <c r="CG22" s="150"/>
      <c r="CH22" s="150"/>
      <c r="CI22" s="150"/>
      <c r="CJ22" s="150"/>
      <c r="CK22" s="150"/>
      <c r="CL22" s="150"/>
      <c r="CM22" s="150"/>
      <c r="CN22" s="150"/>
      <c r="CO22" s="150"/>
      <c r="CP22" s="150"/>
      <c r="CQ22" s="150"/>
      <c r="CR22" s="150"/>
      <c r="CS22" s="150"/>
      <c r="CT22" s="150"/>
      <c r="CU22" s="150"/>
      <c r="CV22" s="150"/>
      <c r="CW22" s="150"/>
      <c r="CX22" s="150"/>
      <c r="CY22" s="150"/>
      <c r="CZ22" s="150"/>
      <c r="DA22" s="150"/>
      <c r="DB22" s="150"/>
      <c r="DC22" s="150"/>
      <c r="DD22" s="150"/>
      <c r="DE22" s="150"/>
      <c r="DF22" s="150"/>
      <c r="DG22" s="150"/>
      <c r="DH22" s="150"/>
      <c r="DI22" s="150"/>
      <c r="DJ22" s="150"/>
      <c r="DK22" s="150"/>
      <c r="DL22" s="150"/>
      <c r="DM22" s="150"/>
      <c r="DN22" s="150"/>
      <c r="DO22" s="150"/>
      <c r="DP22" s="150"/>
      <c r="DQ22" s="150"/>
    </row>
    <row r="23" spans="1:121" s="151" customFormat="1" ht="12.75" x14ac:dyDescent="0.2">
      <c r="A23" s="436">
        <v>1</v>
      </c>
      <c r="B23" s="156" t="s">
        <v>112</v>
      </c>
      <c r="C23" s="115" t="s">
        <v>98</v>
      </c>
      <c r="D23" s="437" t="s">
        <v>98</v>
      </c>
      <c r="E23" s="437" t="s">
        <v>98</v>
      </c>
      <c r="F23" s="437" t="s">
        <v>98</v>
      </c>
      <c r="G23" s="437" t="s">
        <v>98</v>
      </c>
      <c r="H23" s="437" t="s">
        <v>98</v>
      </c>
      <c r="I23" s="437" t="s">
        <v>98</v>
      </c>
      <c r="J23" s="437" t="s">
        <v>98</v>
      </c>
      <c r="K23" s="437" t="s">
        <v>98</v>
      </c>
      <c r="L23" s="437" t="s">
        <v>98</v>
      </c>
      <c r="M23" s="437" t="s">
        <v>98</v>
      </c>
      <c r="N23" s="437" t="s">
        <v>98</v>
      </c>
      <c r="O23" s="437" t="s">
        <v>98</v>
      </c>
      <c r="P23" s="437" t="s">
        <v>98</v>
      </c>
      <c r="Q23" s="437" t="s">
        <v>98</v>
      </c>
      <c r="R23" s="437" t="s">
        <v>98</v>
      </c>
      <c r="S23" s="437" t="s">
        <v>98</v>
      </c>
      <c r="T23" s="437" t="s">
        <v>98</v>
      </c>
      <c r="U23" s="437" t="s">
        <v>98</v>
      </c>
      <c r="V23" s="437" t="s">
        <v>98</v>
      </c>
      <c r="W23" s="437" t="s">
        <v>98</v>
      </c>
      <c r="X23" s="437" t="s">
        <v>98</v>
      </c>
      <c r="Y23" s="437" t="s">
        <v>98</v>
      </c>
      <c r="Z23" s="437" t="s">
        <v>98</v>
      </c>
      <c r="AA23" s="437" t="s">
        <v>98</v>
      </c>
      <c r="AB23" s="437" t="s">
        <v>98</v>
      </c>
      <c r="AC23" s="437" t="s">
        <v>98</v>
      </c>
      <c r="AD23" s="437" t="s">
        <v>98</v>
      </c>
      <c r="AE23" s="437" t="s">
        <v>98</v>
      </c>
      <c r="AF23" s="437" t="s">
        <v>98</v>
      </c>
      <c r="AG23" s="437" t="s">
        <v>98</v>
      </c>
      <c r="AH23" s="437" t="s">
        <v>98</v>
      </c>
      <c r="AI23" s="437" t="s">
        <v>98</v>
      </c>
      <c r="AJ23" s="437" t="s">
        <v>98</v>
      </c>
      <c r="AK23" s="437" t="s">
        <v>98</v>
      </c>
      <c r="AL23" s="437" t="s">
        <v>98</v>
      </c>
      <c r="AM23" s="437" t="s">
        <v>98</v>
      </c>
      <c r="AN23" s="437" t="s">
        <v>98</v>
      </c>
      <c r="AO23" s="437" t="s">
        <v>98</v>
      </c>
      <c r="AP23" s="437" t="s">
        <v>98</v>
      </c>
      <c r="AQ23" s="437" t="s">
        <v>98</v>
      </c>
      <c r="AR23" s="437" t="s">
        <v>98</v>
      </c>
      <c r="AS23" s="437" t="s">
        <v>98</v>
      </c>
      <c r="AT23" s="437" t="s">
        <v>98</v>
      </c>
      <c r="AU23" s="437" t="s">
        <v>98</v>
      </c>
      <c r="AV23" s="437" t="s">
        <v>98</v>
      </c>
      <c r="AW23" s="437" t="s">
        <v>98</v>
      </c>
      <c r="AX23" s="567"/>
      <c r="AY23" s="568"/>
      <c r="AZ23" s="567"/>
      <c r="BA23" s="568"/>
      <c r="BB23" s="567"/>
      <c r="BC23" s="568"/>
      <c r="BD23" s="567"/>
      <c r="BE23" s="568"/>
      <c r="BF23" s="567"/>
      <c r="BG23" s="568"/>
      <c r="BH23" s="567"/>
      <c r="BI23" s="568"/>
      <c r="BJ23" s="567"/>
      <c r="BK23" s="568"/>
      <c r="BL23" s="567"/>
      <c r="BM23" s="568"/>
      <c r="BN23" s="567"/>
      <c r="BO23" s="568"/>
      <c r="BP23" s="567"/>
      <c r="BQ23" s="568"/>
      <c r="BR23" s="567"/>
      <c r="BS23" s="568"/>
      <c r="BT23" s="567"/>
      <c r="BU23" s="568"/>
      <c r="BV23" s="150"/>
      <c r="BW23" s="150"/>
      <c r="BX23" s="150"/>
      <c r="BY23" s="150"/>
      <c r="BZ23" s="150"/>
      <c r="CA23" s="150"/>
      <c r="CB23" s="150"/>
      <c r="CC23" s="150"/>
      <c r="CD23" s="150"/>
      <c r="CE23" s="150"/>
      <c r="CF23" s="150"/>
      <c r="CG23" s="150"/>
      <c r="CH23" s="150"/>
      <c r="CI23" s="150"/>
      <c r="CJ23" s="150"/>
      <c r="CK23" s="150"/>
      <c r="CL23" s="150"/>
      <c r="CM23" s="150"/>
      <c r="CN23" s="150"/>
      <c r="CO23" s="150"/>
      <c r="CP23" s="150"/>
      <c r="CQ23" s="150"/>
      <c r="CR23" s="150"/>
      <c r="CS23" s="150"/>
      <c r="CT23" s="150"/>
      <c r="CU23" s="150"/>
      <c r="CV23" s="150"/>
      <c r="CW23" s="150"/>
      <c r="CX23" s="150"/>
      <c r="CY23" s="150"/>
      <c r="CZ23" s="150"/>
      <c r="DA23" s="150"/>
      <c r="DB23" s="150"/>
      <c r="DC23" s="150"/>
      <c r="DD23" s="150"/>
      <c r="DE23" s="150"/>
      <c r="DF23" s="150"/>
      <c r="DG23" s="150"/>
      <c r="DH23" s="150"/>
      <c r="DI23" s="150"/>
      <c r="DJ23" s="150"/>
      <c r="DK23" s="150"/>
      <c r="DL23" s="150"/>
      <c r="DM23" s="150"/>
      <c r="DN23" s="150"/>
      <c r="DO23" s="150"/>
      <c r="DP23" s="150"/>
      <c r="DQ23" s="150"/>
    </row>
    <row r="24" spans="1:121" s="160" customFormat="1" ht="38.25" x14ac:dyDescent="0.2">
      <c r="A24" s="283" t="s">
        <v>113</v>
      </c>
      <c r="B24" s="162" t="s">
        <v>114</v>
      </c>
      <c r="C24" s="163" t="s">
        <v>98</v>
      </c>
      <c r="D24" s="288">
        <v>0</v>
      </c>
      <c r="E24" s="288">
        <v>0</v>
      </c>
      <c r="F24" s="288">
        <v>0</v>
      </c>
      <c r="G24" s="288">
        <v>0</v>
      </c>
      <c r="H24" s="288">
        <v>0</v>
      </c>
      <c r="I24" s="288">
        <v>0</v>
      </c>
      <c r="J24" s="288">
        <v>0</v>
      </c>
      <c r="K24" s="288">
        <v>0</v>
      </c>
      <c r="L24" s="288">
        <v>0</v>
      </c>
      <c r="M24" s="288">
        <v>0</v>
      </c>
      <c r="N24" s="288">
        <v>0</v>
      </c>
      <c r="O24" s="288">
        <v>0</v>
      </c>
      <c r="P24" s="288">
        <v>0</v>
      </c>
      <c r="Q24" s="288">
        <v>0</v>
      </c>
      <c r="R24" s="288">
        <v>0</v>
      </c>
      <c r="S24" s="288">
        <v>0</v>
      </c>
      <c r="T24" s="288">
        <v>0</v>
      </c>
      <c r="U24" s="288">
        <v>0</v>
      </c>
      <c r="V24" s="288">
        <v>0</v>
      </c>
      <c r="W24" s="288">
        <v>0</v>
      </c>
      <c r="X24" s="288">
        <v>0</v>
      </c>
      <c r="Y24" s="288">
        <v>0</v>
      </c>
      <c r="Z24" s="288">
        <v>0</v>
      </c>
      <c r="AA24" s="288">
        <v>0</v>
      </c>
      <c r="AB24" s="288">
        <v>0</v>
      </c>
      <c r="AC24" s="288">
        <v>0</v>
      </c>
      <c r="AD24" s="288">
        <v>0</v>
      </c>
      <c r="AE24" s="288">
        <v>0</v>
      </c>
      <c r="AF24" s="288">
        <v>0</v>
      </c>
      <c r="AG24" s="288">
        <v>0</v>
      </c>
      <c r="AH24" s="288">
        <v>0</v>
      </c>
      <c r="AI24" s="288">
        <v>0</v>
      </c>
      <c r="AJ24" s="288">
        <v>0</v>
      </c>
      <c r="AK24" s="288">
        <v>0</v>
      </c>
      <c r="AL24" s="288">
        <v>0</v>
      </c>
      <c r="AM24" s="288">
        <v>0</v>
      </c>
      <c r="AN24" s="288">
        <v>0</v>
      </c>
      <c r="AO24" s="288">
        <v>0</v>
      </c>
      <c r="AP24" s="288">
        <v>0</v>
      </c>
      <c r="AQ24" s="288">
        <v>0</v>
      </c>
      <c r="AR24" s="288">
        <v>0</v>
      </c>
      <c r="AS24" s="288">
        <v>0</v>
      </c>
      <c r="AT24" s="288">
        <v>0</v>
      </c>
      <c r="AU24" s="288">
        <v>0</v>
      </c>
      <c r="AV24" s="288">
        <v>0</v>
      </c>
      <c r="AW24" s="288">
        <v>0</v>
      </c>
      <c r="AX24" s="570"/>
      <c r="AY24" s="571"/>
      <c r="AZ24" s="570"/>
      <c r="BA24" s="571"/>
      <c r="BB24" s="570"/>
      <c r="BC24" s="571"/>
      <c r="BD24" s="570"/>
      <c r="BE24" s="571"/>
      <c r="BF24" s="570"/>
      <c r="BG24" s="571"/>
      <c r="BH24" s="570"/>
      <c r="BI24" s="571"/>
      <c r="BJ24" s="570"/>
      <c r="BK24" s="571"/>
      <c r="BL24" s="570"/>
      <c r="BM24" s="571"/>
      <c r="BN24" s="570"/>
      <c r="BO24" s="571"/>
      <c r="BP24" s="570"/>
      <c r="BQ24" s="571"/>
      <c r="BR24" s="570"/>
      <c r="BS24" s="571"/>
      <c r="BT24" s="570"/>
      <c r="BU24" s="571"/>
      <c r="BV24" s="159"/>
      <c r="BW24" s="159"/>
      <c r="BX24" s="159"/>
      <c r="BY24" s="159"/>
      <c r="BZ24" s="159"/>
      <c r="CA24" s="159"/>
      <c r="CB24" s="159"/>
      <c r="CC24" s="159"/>
      <c r="CD24" s="159"/>
      <c r="CE24" s="159"/>
      <c r="CF24" s="159"/>
      <c r="CG24" s="159"/>
      <c r="CH24" s="159"/>
      <c r="CI24" s="159"/>
      <c r="CJ24" s="159"/>
      <c r="CK24" s="159"/>
      <c r="CL24" s="159"/>
      <c r="CM24" s="159"/>
      <c r="CN24" s="159"/>
      <c r="CO24" s="159"/>
      <c r="CP24" s="159"/>
      <c r="CQ24" s="159"/>
      <c r="CR24" s="159"/>
      <c r="CS24" s="159"/>
      <c r="CT24" s="159"/>
      <c r="CU24" s="159"/>
      <c r="CV24" s="159"/>
      <c r="CW24" s="159"/>
      <c r="CX24" s="159"/>
      <c r="CY24" s="159"/>
      <c r="CZ24" s="159"/>
      <c r="DA24" s="159"/>
      <c r="DB24" s="159"/>
      <c r="DC24" s="159"/>
      <c r="DD24" s="159"/>
      <c r="DE24" s="159"/>
      <c r="DF24" s="159"/>
      <c r="DG24" s="159"/>
      <c r="DH24" s="159"/>
      <c r="DI24" s="159"/>
      <c r="DJ24" s="159"/>
      <c r="DK24" s="159"/>
      <c r="DL24" s="159"/>
      <c r="DM24" s="159"/>
      <c r="DN24" s="159"/>
      <c r="DO24" s="159"/>
      <c r="DP24" s="159"/>
      <c r="DQ24" s="159"/>
    </row>
    <row r="25" spans="1:121" s="160" customFormat="1" ht="51" x14ac:dyDescent="0.2">
      <c r="A25" s="436" t="s">
        <v>115</v>
      </c>
      <c r="B25" s="155" t="s">
        <v>116</v>
      </c>
      <c r="C25" s="115" t="s">
        <v>98</v>
      </c>
      <c r="D25" s="442">
        <v>0</v>
      </c>
      <c r="E25" s="442">
        <v>0</v>
      </c>
      <c r="F25" s="442">
        <v>0</v>
      </c>
      <c r="G25" s="442">
        <v>0</v>
      </c>
      <c r="H25" s="442">
        <v>0</v>
      </c>
      <c r="I25" s="442">
        <v>0</v>
      </c>
      <c r="J25" s="442">
        <v>0</v>
      </c>
      <c r="K25" s="442">
        <v>0</v>
      </c>
      <c r="L25" s="442">
        <v>0</v>
      </c>
      <c r="M25" s="442">
        <v>0</v>
      </c>
      <c r="N25" s="442">
        <v>0</v>
      </c>
      <c r="O25" s="442">
        <v>0</v>
      </c>
      <c r="P25" s="442">
        <v>0</v>
      </c>
      <c r="Q25" s="442">
        <v>0</v>
      </c>
      <c r="R25" s="442">
        <v>0</v>
      </c>
      <c r="S25" s="442">
        <v>0</v>
      </c>
      <c r="T25" s="442">
        <v>0</v>
      </c>
      <c r="U25" s="442">
        <v>0</v>
      </c>
      <c r="V25" s="442">
        <v>0</v>
      </c>
      <c r="W25" s="442">
        <v>0</v>
      </c>
      <c r="X25" s="442">
        <v>0</v>
      </c>
      <c r="Y25" s="442">
        <v>0</v>
      </c>
      <c r="Z25" s="442">
        <v>0</v>
      </c>
      <c r="AA25" s="442">
        <v>0</v>
      </c>
      <c r="AB25" s="442">
        <v>0</v>
      </c>
      <c r="AC25" s="442">
        <v>0</v>
      </c>
      <c r="AD25" s="442">
        <v>0</v>
      </c>
      <c r="AE25" s="442">
        <v>0</v>
      </c>
      <c r="AF25" s="442">
        <v>0</v>
      </c>
      <c r="AG25" s="442">
        <v>0</v>
      </c>
      <c r="AH25" s="442">
        <v>0</v>
      </c>
      <c r="AI25" s="442">
        <v>0</v>
      </c>
      <c r="AJ25" s="442">
        <v>0</v>
      </c>
      <c r="AK25" s="442">
        <v>0</v>
      </c>
      <c r="AL25" s="442">
        <v>0</v>
      </c>
      <c r="AM25" s="442">
        <v>0</v>
      </c>
      <c r="AN25" s="442">
        <v>0</v>
      </c>
      <c r="AO25" s="442">
        <v>0</v>
      </c>
      <c r="AP25" s="442">
        <v>0</v>
      </c>
      <c r="AQ25" s="442">
        <v>0</v>
      </c>
      <c r="AR25" s="442">
        <v>0</v>
      </c>
      <c r="AS25" s="442">
        <v>0</v>
      </c>
      <c r="AT25" s="442">
        <v>0</v>
      </c>
      <c r="AU25" s="442">
        <v>0</v>
      </c>
      <c r="AV25" s="442">
        <v>0</v>
      </c>
      <c r="AW25" s="442">
        <v>0</v>
      </c>
      <c r="AX25" s="570"/>
      <c r="AY25" s="571"/>
      <c r="AZ25" s="570"/>
      <c r="BA25" s="571"/>
      <c r="BB25" s="570"/>
      <c r="BC25" s="571"/>
      <c r="BD25" s="570"/>
      <c r="BE25" s="571"/>
      <c r="BF25" s="570"/>
      <c r="BG25" s="571"/>
      <c r="BH25" s="570"/>
      <c r="BI25" s="571"/>
      <c r="BJ25" s="570"/>
      <c r="BK25" s="571"/>
      <c r="BL25" s="570"/>
      <c r="BM25" s="571"/>
      <c r="BN25" s="570"/>
      <c r="BO25" s="571"/>
      <c r="BP25" s="570"/>
      <c r="BQ25" s="571"/>
      <c r="BR25" s="570"/>
      <c r="BS25" s="571"/>
      <c r="BT25" s="570"/>
      <c r="BU25" s="571"/>
      <c r="BV25" s="159"/>
      <c r="BW25" s="159"/>
      <c r="BX25" s="159"/>
      <c r="BY25" s="159"/>
      <c r="BZ25" s="159"/>
      <c r="CA25" s="159"/>
      <c r="CB25" s="159"/>
      <c r="CC25" s="159"/>
      <c r="CD25" s="159"/>
      <c r="CE25" s="159"/>
      <c r="CF25" s="159"/>
      <c r="CG25" s="159"/>
      <c r="CH25" s="159"/>
      <c r="CI25" s="159"/>
      <c r="CJ25" s="159"/>
      <c r="CK25" s="159"/>
      <c r="CL25" s="159"/>
      <c r="CM25" s="159"/>
      <c r="CN25" s="159"/>
      <c r="CO25" s="159"/>
      <c r="CP25" s="159"/>
      <c r="CQ25" s="159"/>
      <c r="CR25" s="159"/>
      <c r="CS25" s="159"/>
      <c r="CT25" s="159"/>
      <c r="CU25" s="159"/>
      <c r="CV25" s="159"/>
      <c r="CW25" s="159"/>
      <c r="CX25" s="159"/>
      <c r="CY25" s="159"/>
      <c r="CZ25" s="159"/>
      <c r="DA25" s="159"/>
      <c r="DB25" s="159"/>
      <c r="DC25" s="159"/>
      <c r="DD25" s="159"/>
      <c r="DE25" s="159"/>
      <c r="DF25" s="159"/>
      <c r="DG25" s="159"/>
      <c r="DH25" s="159"/>
      <c r="DI25" s="159"/>
      <c r="DJ25" s="159"/>
      <c r="DK25" s="159"/>
      <c r="DL25" s="159"/>
      <c r="DM25" s="159"/>
      <c r="DN25" s="159"/>
      <c r="DO25" s="159"/>
      <c r="DP25" s="159"/>
      <c r="DQ25" s="159"/>
    </row>
    <row r="26" spans="1:121" s="160" customFormat="1" ht="114.75" x14ac:dyDescent="0.2">
      <c r="A26" s="169" t="s">
        <v>117</v>
      </c>
      <c r="B26" s="170" t="s">
        <v>118</v>
      </c>
      <c r="C26" s="171" t="s">
        <v>119</v>
      </c>
      <c r="D26" s="442">
        <v>0</v>
      </c>
      <c r="E26" s="442">
        <v>0</v>
      </c>
      <c r="F26" s="442">
        <v>0</v>
      </c>
      <c r="G26" s="442">
        <v>0</v>
      </c>
      <c r="H26" s="442">
        <v>0</v>
      </c>
      <c r="I26" s="442">
        <v>0</v>
      </c>
      <c r="J26" s="442">
        <v>0</v>
      </c>
      <c r="K26" s="442">
        <v>0</v>
      </c>
      <c r="L26" s="442">
        <v>0</v>
      </c>
      <c r="M26" s="442">
        <v>0</v>
      </c>
      <c r="N26" s="442">
        <v>0</v>
      </c>
      <c r="O26" s="442">
        <v>0</v>
      </c>
      <c r="P26" s="442">
        <v>0</v>
      </c>
      <c r="Q26" s="442">
        <v>0</v>
      </c>
      <c r="R26" s="442">
        <v>0</v>
      </c>
      <c r="S26" s="442">
        <v>0</v>
      </c>
      <c r="T26" s="442">
        <v>0</v>
      </c>
      <c r="U26" s="442">
        <v>0</v>
      </c>
      <c r="V26" s="442">
        <v>0</v>
      </c>
      <c r="W26" s="442">
        <v>0</v>
      </c>
      <c r="X26" s="442">
        <v>0</v>
      </c>
      <c r="Y26" s="442">
        <v>0</v>
      </c>
      <c r="Z26" s="442">
        <v>0</v>
      </c>
      <c r="AA26" s="442">
        <v>0</v>
      </c>
      <c r="AB26" s="442">
        <v>0</v>
      </c>
      <c r="AC26" s="442">
        <v>0</v>
      </c>
      <c r="AD26" s="442">
        <v>0</v>
      </c>
      <c r="AE26" s="442">
        <v>0</v>
      </c>
      <c r="AF26" s="442">
        <v>0</v>
      </c>
      <c r="AG26" s="442">
        <v>0</v>
      </c>
      <c r="AH26" s="442">
        <v>0</v>
      </c>
      <c r="AI26" s="442">
        <v>0</v>
      </c>
      <c r="AJ26" s="442">
        <v>0</v>
      </c>
      <c r="AK26" s="442">
        <v>0</v>
      </c>
      <c r="AL26" s="442">
        <v>0</v>
      </c>
      <c r="AM26" s="442">
        <v>0</v>
      </c>
      <c r="AN26" s="442">
        <v>0</v>
      </c>
      <c r="AO26" s="442">
        <v>0</v>
      </c>
      <c r="AP26" s="442">
        <v>0</v>
      </c>
      <c r="AQ26" s="442">
        <v>0</v>
      </c>
      <c r="AR26" s="442">
        <v>0</v>
      </c>
      <c r="AS26" s="442">
        <v>0</v>
      </c>
      <c r="AT26" s="442">
        <v>0</v>
      </c>
      <c r="AU26" s="442">
        <v>0</v>
      </c>
      <c r="AV26" s="442">
        <v>0</v>
      </c>
      <c r="AW26" s="442">
        <v>0</v>
      </c>
      <c r="AX26" s="570"/>
      <c r="AY26" s="571"/>
      <c r="AZ26" s="570"/>
      <c r="BA26" s="571"/>
      <c r="BB26" s="570"/>
      <c r="BC26" s="571"/>
      <c r="BD26" s="570"/>
      <c r="BE26" s="571"/>
      <c r="BF26" s="570"/>
      <c r="BG26" s="571"/>
      <c r="BH26" s="570"/>
      <c r="BI26" s="571"/>
      <c r="BJ26" s="570"/>
      <c r="BK26" s="571"/>
      <c r="BL26" s="570"/>
      <c r="BM26" s="571"/>
      <c r="BN26" s="570"/>
      <c r="BO26" s="571"/>
      <c r="BP26" s="570"/>
      <c r="BQ26" s="571"/>
      <c r="BR26" s="570"/>
      <c r="BS26" s="571"/>
      <c r="BT26" s="570"/>
      <c r="BU26" s="571"/>
      <c r="BV26" s="159"/>
      <c r="BW26" s="159"/>
      <c r="BX26" s="159"/>
      <c r="BY26" s="159"/>
      <c r="BZ26" s="159"/>
      <c r="CA26" s="159"/>
      <c r="CB26" s="159"/>
      <c r="CC26" s="159"/>
      <c r="CD26" s="159"/>
      <c r="CE26" s="159"/>
      <c r="CF26" s="159"/>
      <c r="CG26" s="159"/>
      <c r="CH26" s="159"/>
      <c r="CI26" s="159"/>
      <c r="CJ26" s="159"/>
      <c r="CK26" s="159"/>
      <c r="CL26" s="159"/>
      <c r="CM26" s="159"/>
      <c r="CN26" s="159"/>
      <c r="CO26" s="159"/>
      <c r="CP26" s="159"/>
      <c r="CQ26" s="159"/>
      <c r="CR26" s="159"/>
      <c r="CS26" s="159"/>
      <c r="CT26" s="159"/>
      <c r="CU26" s="159"/>
      <c r="CV26" s="159"/>
      <c r="CW26" s="159"/>
      <c r="CX26" s="159"/>
      <c r="CY26" s="159"/>
      <c r="CZ26" s="159"/>
      <c r="DA26" s="159"/>
      <c r="DB26" s="159"/>
      <c r="DC26" s="159"/>
      <c r="DD26" s="159"/>
      <c r="DE26" s="159"/>
      <c r="DF26" s="159"/>
      <c r="DG26" s="159"/>
      <c r="DH26" s="159"/>
      <c r="DI26" s="159"/>
      <c r="DJ26" s="159"/>
      <c r="DK26" s="159"/>
      <c r="DL26" s="159"/>
      <c r="DM26" s="159"/>
      <c r="DN26" s="159"/>
      <c r="DO26" s="159"/>
      <c r="DP26" s="159"/>
      <c r="DQ26" s="159"/>
    </row>
    <row r="27" spans="1:121" s="160" customFormat="1" ht="51" x14ac:dyDescent="0.2">
      <c r="A27" s="436" t="s">
        <v>120</v>
      </c>
      <c r="B27" s="155" t="s">
        <v>121</v>
      </c>
      <c r="C27" s="115" t="s">
        <v>98</v>
      </c>
      <c r="D27" s="442">
        <v>0</v>
      </c>
      <c r="E27" s="442">
        <v>0</v>
      </c>
      <c r="F27" s="442">
        <v>0</v>
      </c>
      <c r="G27" s="442">
        <v>0</v>
      </c>
      <c r="H27" s="442">
        <v>0</v>
      </c>
      <c r="I27" s="442">
        <v>0</v>
      </c>
      <c r="J27" s="442">
        <v>0</v>
      </c>
      <c r="K27" s="442">
        <v>0</v>
      </c>
      <c r="L27" s="442">
        <v>0</v>
      </c>
      <c r="M27" s="442">
        <v>0</v>
      </c>
      <c r="N27" s="442">
        <v>0</v>
      </c>
      <c r="O27" s="442">
        <v>0</v>
      </c>
      <c r="P27" s="442">
        <v>0</v>
      </c>
      <c r="Q27" s="442">
        <v>0</v>
      </c>
      <c r="R27" s="442">
        <v>0</v>
      </c>
      <c r="S27" s="442">
        <v>0</v>
      </c>
      <c r="T27" s="442">
        <v>0</v>
      </c>
      <c r="U27" s="442">
        <v>0</v>
      </c>
      <c r="V27" s="442">
        <v>0</v>
      </c>
      <c r="W27" s="442">
        <v>0</v>
      </c>
      <c r="X27" s="442">
        <v>0</v>
      </c>
      <c r="Y27" s="442">
        <v>0</v>
      </c>
      <c r="Z27" s="442">
        <v>0</v>
      </c>
      <c r="AA27" s="442">
        <v>0</v>
      </c>
      <c r="AB27" s="442">
        <v>0</v>
      </c>
      <c r="AC27" s="442">
        <v>0</v>
      </c>
      <c r="AD27" s="442">
        <v>0</v>
      </c>
      <c r="AE27" s="442">
        <v>0</v>
      </c>
      <c r="AF27" s="442">
        <v>0</v>
      </c>
      <c r="AG27" s="442">
        <v>0</v>
      </c>
      <c r="AH27" s="442">
        <v>0</v>
      </c>
      <c r="AI27" s="442">
        <v>0</v>
      </c>
      <c r="AJ27" s="442">
        <v>0</v>
      </c>
      <c r="AK27" s="442">
        <v>0</v>
      </c>
      <c r="AL27" s="442">
        <v>0</v>
      </c>
      <c r="AM27" s="442">
        <v>0</v>
      </c>
      <c r="AN27" s="442">
        <v>0</v>
      </c>
      <c r="AO27" s="442">
        <v>0</v>
      </c>
      <c r="AP27" s="442">
        <v>0</v>
      </c>
      <c r="AQ27" s="442">
        <v>0</v>
      </c>
      <c r="AR27" s="442">
        <v>0</v>
      </c>
      <c r="AS27" s="442">
        <v>0</v>
      </c>
      <c r="AT27" s="442">
        <v>0</v>
      </c>
      <c r="AU27" s="442">
        <v>0</v>
      </c>
      <c r="AV27" s="442">
        <v>0</v>
      </c>
      <c r="AW27" s="442">
        <v>0</v>
      </c>
      <c r="AX27" s="570"/>
      <c r="AY27" s="571"/>
      <c r="AZ27" s="570"/>
      <c r="BA27" s="571"/>
      <c r="BB27" s="570"/>
      <c r="BC27" s="571"/>
      <c r="BD27" s="570"/>
      <c r="BE27" s="571"/>
      <c r="BF27" s="570"/>
      <c r="BG27" s="571"/>
      <c r="BH27" s="570"/>
      <c r="BI27" s="571"/>
      <c r="BJ27" s="570"/>
      <c r="BK27" s="571"/>
      <c r="BL27" s="570"/>
      <c r="BM27" s="571"/>
      <c r="BN27" s="570"/>
      <c r="BO27" s="571"/>
      <c r="BP27" s="570"/>
      <c r="BQ27" s="571"/>
      <c r="BR27" s="570"/>
      <c r="BS27" s="571"/>
      <c r="BT27" s="570"/>
      <c r="BU27" s="571"/>
      <c r="BV27" s="159"/>
      <c r="BW27" s="159"/>
      <c r="BX27" s="159"/>
      <c r="BY27" s="159"/>
      <c r="BZ27" s="159"/>
      <c r="CA27" s="159"/>
      <c r="CB27" s="159"/>
      <c r="CC27" s="159"/>
      <c r="CD27" s="159"/>
      <c r="CE27" s="159"/>
      <c r="CF27" s="159"/>
      <c r="CG27" s="159"/>
      <c r="CH27" s="159"/>
      <c r="CI27" s="159"/>
      <c r="CJ27" s="159"/>
      <c r="CK27" s="159"/>
      <c r="CL27" s="159"/>
      <c r="CM27" s="159"/>
      <c r="CN27" s="159"/>
      <c r="CO27" s="159"/>
      <c r="CP27" s="159"/>
      <c r="CQ27" s="159"/>
      <c r="CR27" s="159"/>
      <c r="CS27" s="159"/>
      <c r="CT27" s="159"/>
      <c r="CU27" s="159"/>
      <c r="CV27" s="159"/>
      <c r="CW27" s="159"/>
      <c r="CX27" s="159"/>
      <c r="CY27" s="159"/>
      <c r="CZ27" s="159"/>
      <c r="DA27" s="159"/>
      <c r="DB27" s="159"/>
      <c r="DC27" s="159"/>
      <c r="DD27" s="159"/>
      <c r="DE27" s="159"/>
      <c r="DF27" s="159"/>
      <c r="DG27" s="159"/>
      <c r="DH27" s="159"/>
      <c r="DI27" s="159"/>
      <c r="DJ27" s="159"/>
      <c r="DK27" s="159"/>
      <c r="DL27" s="159"/>
      <c r="DM27" s="159"/>
      <c r="DN27" s="159"/>
      <c r="DO27" s="159"/>
      <c r="DP27" s="159"/>
      <c r="DQ27" s="159"/>
    </row>
    <row r="28" spans="1:121" s="160" customFormat="1" ht="51" x14ac:dyDescent="0.2">
      <c r="A28" s="436" t="s">
        <v>122</v>
      </c>
      <c r="B28" s="155" t="s">
        <v>123</v>
      </c>
      <c r="C28" s="115" t="s">
        <v>98</v>
      </c>
      <c r="D28" s="442">
        <v>0</v>
      </c>
      <c r="E28" s="442">
        <v>0</v>
      </c>
      <c r="F28" s="442">
        <v>0</v>
      </c>
      <c r="G28" s="442">
        <v>0</v>
      </c>
      <c r="H28" s="442">
        <v>0</v>
      </c>
      <c r="I28" s="442">
        <v>0</v>
      </c>
      <c r="J28" s="442">
        <v>0</v>
      </c>
      <c r="K28" s="442">
        <v>0</v>
      </c>
      <c r="L28" s="442">
        <v>0</v>
      </c>
      <c r="M28" s="442">
        <v>0</v>
      </c>
      <c r="N28" s="442">
        <v>0</v>
      </c>
      <c r="O28" s="442">
        <v>0</v>
      </c>
      <c r="P28" s="442">
        <v>0</v>
      </c>
      <c r="Q28" s="442">
        <v>0</v>
      </c>
      <c r="R28" s="442">
        <v>0</v>
      </c>
      <c r="S28" s="442">
        <v>0</v>
      </c>
      <c r="T28" s="442">
        <v>0</v>
      </c>
      <c r="U28" s="442">
        <v>0</v>
      </c>
      <c r="V28" s="442">
        <v>0</v>
      </c>
      <c r="W28" s="442">
        <v>0</v>
      </c>
      <c r="X28" s="442">
        <v>0</v>
      </c>
      <c r="Y28" s="442">
        <v>0</v>
      </c>
      <c r="Z28" s="442">
        <v>0</v>
      </c>
      <c r="AA28" s="442">
        <v>0</v>
      </c>
      <c r="AB28" s="442">
        <v>0</v>
      </c>
      <c r="AC28" s="442">
        <v>0</v>
      </c>
      <c r="AD28" s="442">
        <v>0</v>
      </c>
      <c r="AE28" s="442">
        <v>0</v>
      </c>
      <c r="AF28" s="442">
        <v>0</v>
      </c>
      <c r="AG28" s="442">
        <v>0</v>
      </c>
      <c r="AH28" s="442">
        <v>0</v>
      </c>
      <c r="AI28" s="442">
        <v>0</v>
      </c>
      <c r="AJ28" s="442">
        <v>0</v>
      </c>
      <c r="AK28" s="442">
        <v>0</v>
      </c>
      <c r="AL28" s="442">
        <v>0</v>
      </c>
      <c r="AM28" s="442">
        <v>0</v>
      </c>
      <c r="AN28" s="442">
        <v>0</v>
      </c>
      <c r="AO28" s="442">
        <v>0</v>
      </c>
      <c r="AP28" s="442">
        <v>0</v>
      </c>
      <c r="AQ28" s="442">
        <v>0</v>
      </c>
      <c r="AR28" s="442">
        <v>0</v>
      </c>
      <c r="AS28" s="442">
        <v>0</v>
      </c>
      <c r="AT28" s="442">
        <v>0</v>
      </c>
      <c r="AU28" s="442">
        <v>0</v>
      </c>
      <c r="AV28" s="442">
        <v>0</v>
      </c>
      <c r="AW28" s="442">
        <v>0</v>
      </c>
      <c r="AX28" s="570"/>
      <c r="AY28" s="571"/>
      <c r="AZ28" s="570"/>
      <c r="BA28" s="571"/>
      <c r="BB28" s="570"/>
      <c r="BC28" s="571"/>
      <c r="BD28" s="570"/>
      <c r="BE28" s="571"/>
      <c r="BF28" s="570"/>
      <c r="BG28" s="571"/>
      <c r="BH28" s="570"/>
      <c r="BI28" s="571"/>
      <c r="BJ28" s="570"/>
      <c r="BK28" s="571"/>
      <c r="BL28" s="570"/>
      <c r="BM28" s="571"/>
      <c r="BN28" s="570"/>
      <c r="BO28" s="571"/>
      <c r="BP28" s="570"/>
      <c r="BQ28" s="571"/>
      <c r="BR28" s="570"/>
      <c r="BS28" s="571"/>
      <c r="BT28" s="570"/>
      <c r="BU28" s="571"/>
      <c r="BV28" s="159"/>
      <c r="BW28" s="159"/>
      <c r="BX28" s="159"/>
      <c r="BY28" s="159"/>
      <c r="BZ28" s="159"/>
      <c r="CA28" s="159"/>
      <c r="CB28" s="159"/>
      <c r="CC28" s="159"/>
      <c r="CD28" s="159"/>
      <c r="CE28" s="159"/>
      <c r="CF28" s="159"/>
      <c r="CG28" s="159"/>
      <c r="CH28" s="159"/>
      <c r="CI28" s="159"/>
      <c r="CJ28" s="159"/>
      <c r="CK28" s="159"/>
      <c r="CL28" s="159"/>
      <c r="CM28" s="159"/>
      <c r="CN28" s="159"/>
      <c r="CO28" s="159"/>
      <c r="CP28" s="159"/>
      <c r="CQ28" s="159"/>
      <c r="CR28" s="159"/>
      <c r="CS28" s="159"/>
      <c r="CT28" s="159"/>
      <c r="CU28" s="159"/>
      <c r="CV28" s="159"/>
      <c r="CW28" s="159"/>
      <c r="CX28" s="159"/>
      <c r="CY28" s="159"/>
      <c r="CZ28" s="159"/>
      <c r="DA28" s="159"/>
      <c r="DB28" s="159"/>
      <c r="DC28" s="159"/>
      <c r="DD28" s="159"/>
      <c r="DE28" s="159"/>
      <c r="DF28" s="159"/>
      <c r="DG28" s="159"/>
      <c r="DH28" s="159"/>
      <c r="DI28" s="159"/>
      <c r="DJ28" s="159"/>
      <c r="DK28" s="159"/>
      <c r="DL28" s="159"/>
      <c r="DM28" s="159"/>
      <c r="DN28" s="159"/>
      <c r="DO28" s="159"/>
      <c r="DP28" s="159"/>
      <c r="DQ28" s="159"/>
    </row>
    <row r="29" spans="1:121" s="160" customFormat="1" ht="38.25" x14ac:dyDescent="0.2">
      <c r="A29" s="232" t="s">
        <v>124</v>
      </c>
      <c r="B29" s="155" t="s">
        <v>125</v>
      </c>
      <c r="C29" s="115" t="s">
        <v>98</v>
      </c>
      <c r="D29" s="442">
        <v>0</v>
      </c>
      <c r="E29" s="442">
        <v>0</v>
      </c>
      <c r="F29" s="442">
        <v>0</v>
      </c>
      <c r="G29" s="442">
        <v>0</v>
      </c>
      <c r="H29" s="442">
        <v>0</v>
      </c>
      <c r="I29" s="442">
        <v>0</v>
      </c>
      <c r="J29" s="442">
        <v>0</v>
      </c>
      <c r="K29" s="442">
        <v>0</v>
      </c>
      <c r="L29" s="442">
        <v>0</v>
      </c>
      <c r="M29" s="442">
        <v>0</v>
      </c>
      <c r="N29" s="442">
        <v>0</v>
      </c>
      <c r="O29" s="442">
        <v>0</v>
      </c>
      <c r="P29" s="442">
        <v>0</v>
      </c>
      <c r="Q29" s="442">
        <v>0</v>
      </c>
      <c r="R29" s="442">
        <v>0</v>
      </c>
      <c r="S29" s="442">
        <v>0</v>
      </c>
      <c r="T29" s="442">
        <v>0</v>
      </c>
      <c r="U29" s="442">
        <v>0</v>
      </c>
      <c r="V29" s="442">
        <v>0</v>
      </c>
      <c r="W29" s="442">
        <v>0</v>
      </c>
      <c r="X29" s="442">
        <v>0</v>
      </c>
      <c r="Y29" s="442">
        <v>0</v>
      </c>
      <c r="Z29" s="442">
        <v>0</v>
      </c>
      <c r="AA29" s="442">
        <v>0</v>
      </c>
      <c r="AB29" s="442">
        <v>0</v>
      </c>
      <c r="AC29" s="442">
        <v>0</v>
      </c>
      <c r="AD29" s="442">
        <v>0</v>
      </c>
      <c r="AE29" s="442">
        <v>0</v>
      </c>
      <c r="AF29" s="442">
        <v>0</v>
      </c>
      <c r="AG29" s="442">
        <v>0</v>
      </c>
      <c r="AH29" s="442">
        <v>0</v>
      </c>
      <c r="AI29" s="442">
        <v>0</v>
      </c>
      <c r="AJ29" s="442">
        <v>0</v>
      </c>
      <c r="AK29" s="442">
        <v>0</v>
      </c>
      <c r="AL29" s="442">
        <v>0</v>
      </c>
      <c r="AM29" s="442">
        <v>0</v>
      </c>
      <c r="AN29" s="442">
        <v>0</v>
      </c>
      <c r="AO29" s="442">
        <v>0</v>
      </c>
      <c r="AP29" s="442">
        <v>0</v>
      </c>
      <c r="AQ29" s="442">
        <v>0</v>
      </c>
      <c r="AR29" s="442">
        <v>0</v>
      </c>
      <c r="AS29" s="442">
        <v>0</v>
      </c>
      <c r="AT29" s="442">
        <v>0</v>
      </c>
      <c r="AU29" s="442">
        <v>0</v>
      </c>
      <c r="AV29" s="442">
        <v>0</v>
      </c>
      <c r="AW29" s="442">
        <v>0</v>
      </c>
      <c r="AX29" s="570"/>
      <c r="AY29" s="571"/>
      <c r="AZ29" s="570"/>
      <c r="BA29" s="571"/>
      <c r="BB29" s="570"/>
      <c r="BC29" s="571"/>
      <c r="BD29" s="570"/>
      <c r="BE29" s="571"/>
      <c r="BF29" s="570"/>
      <c r="BG29" s="571"/>
      <c r="BH29" s="570"/>
      <c r="BI29" s="571"/>
      <c r="BJ29" s="570"/>
      <c r="BK29" s="571"/>
      <c r="BL29" s="570"/>
      <c r="BM29" s="571"/>
      <c r="BN29" s="570"/>
      <c r="BO29" s="571"/>
      <c r="BP29" s="570"/>
      <c r="BQ29" s="571"/>
      <c r="BR29" s="570"/>
      <c r="BS29" s="571"/>
      <c r="BT29" s="570"/>
      <c r="BU29" s="571"/>
      <c r="BV29" s="159"/>
      <c r="BW29" s="159"/>
      <c r="BX29" s="159"/>
      <c r="BY29" s="159"/>
      <c r="BZ29" s="159"/>
      <c r="CA29" s="159"/>
      <c r="CB29" s="159"/>
      <c r="CC29" s="159"/>
      <c r="CD29" s="159"/>
      <c r="CE29" s="159"/>
      <c r="CF29" s="159"/>
      <c r="CG29" s="159"/>
      <c r="CH29" s="159"/>
      <c r="CI29" s="159"/>
      <c r="CJ29" s="159"/>
      <c r="CK29" s="159"/>
      <c r="CL29" s="159"/>
      <c r="CM29" s="159"/>
      <c r="CN29" s="159"/>
      <c r="CO29" s="159"/>
      <c r="CP29" s="159"/>
      <c r="CQ29" s="159"/>
      <c r="CR29" s="159"/>
      <c r="CS29" s="159"/>
      <c r="CT29" s="159"/>
      <c r="CU29" s="159"/>
      <c r="CV29" s="159"/>
      <c r="CW29" s="159"/>
      <c r="CX29" s="159"/>
      <c r="CY29" s="159"/>
      <c r="CZ29" s="159"/>
      <c r="DA29" s="159"/>
      <c r="DB29" s="159"/>
      <c r="DC29" s="159"/>
      <c r="DD29" s="159"/>
      <c r="DE29" s="159"/>
      <c r="DF29" s="159"/>
      <c r="DG29" s="159"/>
      <c r="DH29" s="159"/>
      <c r="DI29" s="159"/>
      <c r="DJ29" s="159"/>
      <c r="DK29" s="159"/>
      <c r="DL29" s="159"/>
      <c r="DM29" s="159"/>
      <c r="DN29" s="159"/>
      <c r="DO29" s="159"/>
      <c r="DP29" s="159"/>
      <c r="DQ29" s="159"/>
    </row>
    <row r="30" spans="1:121" s="160" customFormat="1" ht="63.75" x14ac:dyDescent="0.2">
      <c r="A30" s="436" t="s">
        <v>126</v>
      </c>
      <c r="B30" s="155" t="s">
        <v>127</v>
      </c>
      <c r="C30" s="115" t="s">
        <v>98</v>
      </c>
      <c r="D30" s="442">
        <v>0</v>
      </c>
      <c r="E30" s="442">
        <v>0</v>
      </c>
      <c r="F30" s="442">
        <v>0</v>
      </c>
      <c r="G30" s="442">
        <v>0</v>
      </c>
      <c r="H30" s="442">
        <v>0</v>
      </c>
      <c r="I30" s="442">
        <v>0</v>
      </c>
      <c r="J30" s="442">
        <v>0</v>
      </c>
      <c r="K30" s="442">
        <v>0</v>
      </c>
      <c r="L30" s="442">
        <v>0</v>
      </c>
      <c r="M30" s="442">
        <v>0</v>
      </c>
      <c r="N30" s="442">
        <v>0</v>
      </c>
      <c r="O30" s="442">
        <v>0</v>
      </c>
      <c r="P30" s="442">
        <v>0</v>
      </c>
      <c r="Q30" s="442">
        <v>0</v>
      </c>
      <c r="R30" s="442">
        <v>0</v>
      </c>
      <c r="S30" s="442">
        <v>0</v>
      </c>
      <c r="T30" s="442">
        <v>0</v>
      </c>
      <c r="U30" s="442">
        <v>0</v>
      </c>
      <c r="V30" s="442">
        <v>0</v>
      </c>
      <c r="W30" s="442">
        <v>0</v>
      </c>
      <c r="X30" s="442">
        <v>0</v>
      </c>
      <c r="Y30" s="442">
        <v>0</v>
      </c>
      <c r="Z30" s="442">
        <v>0</v>
      </c>
      <c r="AA30" s="442">
        <v>0</v>
      </c>
      <c r="AB30" s="442">
        <v>0</v>
      </c>
      <c r="AC30" s="442">
        <v>0</v>
      </c>
      <c r="AD30" s="442">
        <v>0</v>
      </c>
      <c r="AE30" s="442">
        <v>0</v>
      </c>
      <c r="AF30" s="442">
        <v>0</v>
      </c>
      <c r="AG30" s="442">
        <v>0</v>
      </c>
      <c r="AH30" s="442">
        <v>0</v>
      </c>
      <c r="AI30" s="442">
        <v>0</v>
      </c>
      <c r="AJ30" s="442">
        <v>0</v>
      </c>
      <c r="AK30" s="442">
        <v>0</v>
      </c>
      <c r="AL30" s="442">
        <v>0</v>
      </c>
      <c r="AM30" s="442">
        <v>0</v>
      </c>
      <c r="AN30" s="442">
        <v>0</v>
      </c>
      <c r="AO30" s="442">
        <v>0</v>
      </c>
      <c r="AP30" s="442">
        <v>0</v>
      </c>
      <c r="AQ30" s="442">
        <v>0</v>
      </c>
      <c r="AR30" s="442">
        <v>0</v>
      </c>
      <c r="AS30" s="442">
        <v>0</v>
      </c>
      <c r="AT30" s="442">
        <v>0</v>
      </c>
      <c r="AU30" s="442">
        <v>0</v>
      </c>
      <c r="AV30" s="442">
        <v>0</v>
      </c>
      <c r="AW30" s="442">
        <v>0</v>
      </c>
      <c r="AX30" s="570"/>
      <c r="AY30" s="571"/>
      <c r="AZ30" s="570"/>
      <c r="BA30" s="571"/>
      <c r="BB30" s="570"/>
      <c r="BC30" s="571"/>
      <c r="BD30" s="570"/>
      <c r="BE30" s="571"/>
      <c r="BF30" s="570"/>
      <c r="BG30" s="571"/>
      <c r="BH30" s="570"/>
      <c r="BI30" s="571"/>
      <c r="BJ30" s="570"/>
      <c r="BK30" s="571"/>
      <c r="BL30" s="570"/>
      <c r="BM30" s="571"/>
      <c r="BN30" s="570"/>
      <c r="BO30" s="571"/>
      <c r="BP30" s="570"/>
      <c r="BQ30" s="571"/>
      <c r="BR30" s="570"/>
      <c r="BS30" s="571"/>
      <c r="BT30" s="570"/>
      <c r="BU30" s="571"/>
      <c r="BV30" s="159"/>
      <c r="BW30" s="159"/>
      <c r="BX30" s="159"/>
      <c r="BY30" s="159"/>
      <c r="BZ30" s="159"/>
      <c r="CA30" s="159"/>
      <c r="CB30" s="159"/>
      <c r="CC30" s="159"/>
      <c r="CD30" s="159"/>
      <c r="CE30" s="159"/>
      <c r="CF30" s="159"/>
      <c r="CG30" s="159"/>
      <c r="CH30" s="159"/>
      <c r="CI30" s="159"/>
      <c r="CJ30" s="159"/>
      <c r="CK30" s="159"/>
      <c r="CL30" s="159"/>
      <c r="CM30" s="159"/>
      <c r="CN30" s="159"/>
      <c r="CO30" s="159"/>
      <c r="CP30" s="159"/>
      <c r="CQ30" s="159"/>
      <c r="CR30" s="159"/>
      <c r="CS30" s="159"/>
      <c r="CT30" s="159"/>
      <c r="CU30" s="159"/>
      <c r="CV30" s="159"/>
      <c r="CW30" s="159"/>
      <c r="CX30" s="159"/>
      <c r="CY30" s="159"/>
      <c r="CZ30" s="159"/>
      <c r="DA30" s="159"/>
      <c r="DB30" s="159"/>
      <c r="DC30" s="159"/>
      <c r="DD30" s="159"/>
      <c r="DE30" s="159"/>
      <c r="DF30" s="159"/>
      <c r="DG30" s="159"/>
      <c r="DH30" s="159"/>
      <c r="DI30" s="159"/>
      <c r="DJ30" s="159"/>
      <c r="DK30" s="159"/>
      <c r="DL30" s="159"/>
      <c r="DM30" s="159"/>
      <c r="DN30" s="159"/>
      <c r="DO30" s="159"/>
      <c r="DP30" s="159"/>
      <c r="DQ30" s="159"/>
    </row>
    <row r="31" spans="1:121" s="160" customFormat="1" ht="38.25" x14ac:dyDescent="0.2">
      <c r="A31" s="436" t="s">
        <v>128</v>
      </c>
      <c r="B31" s="155" t="s">
        <v>129</v>
      </c>
      <c r="C31" s="115" t="s">
        <v>98</v>
      </c>
      <c r="D31" s="442">
        <v>0</v>
      </c>
      <c r="E31" s="442">
        <v>0</v>
      </c>
      <c r="F31" s="442">
        <v>0</v>
      </c>
      <c r="G31" s="442">
        <v>0</v>
      </c>
      <c r="H31" s="442">
        <v>0</v>
      </c>
      <c r="I31" s="442">
        <v>0</v>
      </c>
      <c r="J31" s="442">
        <v>0</v>
      </c>
      <c r="K31" s="442">
        <v>0</v>
      </c>
      <c r="L31" s="442">
        <v>0</v>
      </c>
      <c r="M31" s="442">
        <v>0</v>
      </c>
      <c r="N31" s="442">
        <v>0</v>
      </c>
      <c r="O31" s="442">
        <v>0</v>
      </c>
      <c r="P31" s="442">
        <v>0</v>
      </c>
      <c r="Q31" s="442">
        <v>0</v>
      </c>
      <c r="R31" s="442">
        <v>0</v>
      </c>
      <c r="S31" s="442">
        <v>0</v>
      </c>
      <c r="T31" s="442">
        <v>0</v>
      </c>
      <c r="U31" s="442">
        <v>0</v>
      </c>
      <c r="V31" s="442">
        <v>0</v>
      </c>
      <c r="W31" s="442">
        <v>0</v>
      </c>
      <c r="X31" s="442">
        <v>0</v>
      </c>
      <c r="Y31" s="442">
        <v>0</v>
      </c>
      <c r="Z31" s="442">
        <v>0</v>
      </c>
      <c r="AA31" s="442">
        <v>0</v>
      </c>
      <c r="AB31" s="442">
        <v>0</v>
      </c>
      <c r="AC31" s="442">
        <v>0</v>
      </c>
      <c r="AD31" s="442">
        <v>0</v>
      </c>
      <c r="AE31" s="442">
        <v>0</v>
      </c>
      <c r="AF31" s="442">
        <v>0</v>
      </c>
      <c r="AG31" s="442">
        <v>0</v>
      </c>
      <c r="AH31" s="442">
        <v>0</v>
      </c>
      <c r="AI31" s="442">
        <v>0</v>
      </c>
      <c r="AJ31" s="442">
        <v>0</v>
      </c>
      <c r="AK31" s="442">
        <v>0</v>
      </c>
      <c r="AL31" s="442">
        <v>0</v>
      </c>
      <c r="AM31" s="442">
        <v>0</v>
      </c>
      <c r="AN31" s="442">
        <v>0</v>
      </c>
      <c r="AO31" s="442">
        <v>0</v>
      </c>
      <c r="AP31" s="442">
        <v>0</v>
      </c>
      <c r="AQ31" s="442">
        <v>0</v>
      </c>
      <c r="AR31" s="442">
        <v>0</v>
      </c>
      <c r="AS31" s="442">
        <v>0</v>
      </c>
      <c r="AT31" s="442">
        <v>0</v>
      </c>
      <c r="AU31" s="442">
        <v>0</v>
      </c>
      <c r="AV31" s="442">
        <v>0</v>
      </c>
      <c r="AW31" s="442">
        <v>0</v>
      </c>
      <c r="AX31" s="570"/>
      <c r="AY31" s="571"/>
      <c r="AZ31" s="570"/>
      <c r="BA31" s="571"/>
      <c r="BB31" s="570"/>
      <c r="BC31" s="571"/>
      <c r="BD31" s="570"/>
      <c r="BE31" s="571"/>
      <c r="BF31" s="570"/>
      <c r="BG31" s="571"/>
      <c r="BH31" s="570"/>
      <c r="BI31" s="571"/>
      <c r="BJ31" s="570"/>
      <c r="BK31" s="571"/>
      <c r="BL31" s="570"/>
      <c r="BM31" s="571"/>
      <c r="BN31" s="570"/>
      <c r="BO31" s="571"/>
      <c r="BP31" s="570"/>
      <c r="BQ31" s="571"/>
      <c r="BR31" s="570"/>
      <c r="BS31" s="571"/>
      <c r="BT31" s="570"/>
      <c r="BU31" s="571"/>
      <c r="BV31" s="159"/>
      <c r="BW31" s="159"/>
      <c r="BX31" s="159"/>
      <c r="BY31" s="159"/>
      <c r="BZ31" s="159"/>
      <c r="CA31" s="159"/>
      <c r="CB31" s="159"/>
      <c r="CC31" s="159"/>
      <c r="CD31" s="159"/>
      <c r="CE31" s="159"/>
      <c r="CF31" s="159"/>
      <c r="CG31" s="159"/>
      <c r="CH31" s="159"/>
      <c r="CI31" s="159"/>
      <c r="CJ31" s="159"/>
      <c r="CK31" s="159"/>
      <c r="CL31" s="159"/>
      <c r="CM31" s="159"/>
      <c r="CN31" s="159"/>
      <c r="CO31" s="159"/>
      <c r="CP31" s="159"/>
      <c r="CQ31" s="159"/>
      <c r="CR31" s="159"/>
      <c r="CS31" s="159"/>
      <c r="CT31" s="159"/>
      <c r="CU31" s="159"/>
      <c r="CV31" s="159"/>
      <c r="CW31" s="159"/>
      <c r="CX31" s="159"/>
      <c r="CY31" s="159"/>
      <c r="CZ31" s="159"/>
      <c r="DA31" s="159"/>
      <c r="DB31" s="159"/>
      <c r="DC31" s="159"/>
      <c r="DD31" s="159"/>
      <c r="DE31" s="159"/>
      <c r="DF31" s="159"/>
      <c r="DG31" s="159"/>
      <c r="DH31" s="159"/>
      <c r="DI31" s="159"/>
      <c r="DJ31" s="159"/>
      <c r="DK31" s="159"/>
      <c r="DL31" s="159"/>
      <c r="DM31" s="159"/>
      <c r="DN31" s="159"/>
      <c r="DO31" s="159"/>
      <c r="DP31" s="159"/>
      <c r="DQ31" s="159"/>
    </row>
    <row r="32" spans="1:121" s="160" customFormat="1" ht="51" x14ac:dyDescent="0.2">
      <c r="A32" s="232" t="s">
        <v>130</v>
      </c>
      <c r="B32" s="155" t="s">
        <v>131</v>
      </c>
      <c r="C32" s="115" t="s">
        <v>98</v>
      </c>
      <c r="D32" s="442">
        <v>0</v>
      </c>
      <c r="E32" s="442">
        <v>0</v>
      </c>
      <c r="F32" s="442">
        <v>0</v>
      </c>
      <c r="G32" s="442">
        <v>0</v>
      </c>
      <c r="H32" s="442">
        <v>0</v>
      </c>
      <c r="I32" s="442">
        <v>0</v>
      </c>
      <c r="J32" s="442">
        <v>0</v>
      </c>
      <c r="K32" s="442">
        <v>0</v>
      </c>
      <c r="L32" s="442">
        <v>0</v>
      </c>
      <c r="M32" s="442">
        <v>0</v>
      </c>
      <c r="N32" s="442">
        <v>0</v>
      </c>
      <c r="O32" s="442">
        <v>0</v>
      </c>
      <c r="P32" s="442">
        <v>0</v>
      </c>
      <c r="Q32" s="442">
        <v>0</v>
      </c>
      <c r="R32" s="442">
        <v>0</v>
      </c>
      <c r="S32" s="442">
        <v>0</v>
      </c>
      <c r="T32" s="442">
        <v>0</v>
      </c>
      <c r="U32" s="442">
        <v>0</v>
      </c>
      <c r="V32" s="442">
        <v>0</v>
      </c>
      <c r="W32" s="442">
        <v>0</v>
      </c>
      <c r="X32" s="442">
        <v>0</v>
      </c>
      <c r="Y32" s="442">
        <v>0</v>
      </c>
      <c r="Z32" s="442">
        <v>0</v>
      </c>
      <c r="AA32" s="442">
        <v>0</v>
      </c>
      <c r="AB32" s="442">
        <v>0</v>
      </c>
      <c r="AC32" s="442">
        <v>0</v>
      </c>
      <c r="AD32" s="442">
        <v>0</v>
      </c>
      <c r="AE32" s="442">
        <v>0</v>
      </c>
      <c r="AF32" s="442">
        <v>0</v>
      </c>
      <c r="AG32" s="442">
        <v>0</v>
      </c>
      <c r="AH32" s="442">
        <v>0</v>
      </c>
      <c r="AI32" s="442">
        <v>0</v>
      </c>
      <c r="AJ32" s="442">
        <v>0</v>
      </c>
      <c r="AK32" s="442">
        <v>0</v>
      </c>
      <c r="AL32" s="442">
        <v>0</v>
      </c>
      <c r="AM32" s="442">
        <v>0</v>
      </c>
      <c r="AN32" s="442">
        <v>0</v>
      </c>
      <c r="AO32" s="442">
        <v>0</v>
      </c>
      <c r="AP32" s="442">
        <v>0</v>
      </c>
      <c r="AQ32" s="442">
        <v>0</v>
      </c>
      <c r="AR32" s="442">
        <v>0</v>
      </c>
      <c r="AS32" s="442">
        <v>0</v>
      </c>
      <c r="AT32" s="442">
        <v>0</v>
      </c>
      <c r="AU32" s="442">
        <v>0</v>
      </c>
      <c r="AV32" s="442">
        <v>0</v>
      </c>
      <c r="AW32" s="442">
        <v>0</v>
      </c>
      <c r="AX32" s="570"/>
      <c r="AY32" s="571"/>
      <c r="AZ32" s="570"/>
      <c r="BA32" s="571"/>
      <c r="BB32" s="570"/>
      <c r="BC32" s="571"/>
      <c r="BD32" s="570"/>
      <c r="BE32" s="571"/>
      <c r="BF32" s="570"/>
      <c r="BG32" s="571"/>
      <c r="BH32" s="570"/>
      <c r="BI32" s="571"/>
      <c r="BJ32" s="570"/>
      <c r="BK32" s="571"/>
      <c r="BL32" s="570"/>
      <c r="BM32" s="571"/>
      <c r="BN32" s="570"/>
      <c r="BO32" s="571"/>
      <c r="BP32" s="570"/>
      <c r="BQ32" s="571"/>
      <c r="BR32" s="570"/>
      <c r="BS32" s="571"/>
      <c r="BT32" s="570"/>
      <c r="BU32" s="571"/>
      <c r="BV32" s="159"/>
      <c r="BW32" s="159"/>
      <c r="BX32" s="159"/>
      <c r="BY32" s="159"/>
      <c r="BZ32" s="159"/>
      <c r="CA32" s="159"/>
      <c r="CB32" s="159"/>
      <c r="CC32" s="159"/>
      <c r="CD32" s="159"/>
      <c r="CE32" s="159"/>
      <c r="CF32" s="159"/>
      <c r="CG32" s="159"/>
      <c r="CH32" s="159"/>
      <c r="CI32" s="159"/>
      <c r="CJ32" s="159"/>
      <c r="CK32" s="159"/>
      <c r="CL32" s="159"/>
      <c r="CM32" s="159"/>
      <c r="CN32" s="159"/>
      <c r="CO32" s="159"/>
      <c r="CP32" s="159"/>
      <c r="CQ32" s="159"/>
      <c r="CR32" s="159"/>
      <c r="CS32" s="159"/>
      <c r="CT32" s="159"/>
      <c r="CU32" s="159"/>
      <c r="CV32" s="159"/>
      <c r="CW32" s="159"/>
      <c r="CX32" s="159"/>
      <c r="CY32" s="159"/>
      <c r="CZ32" s="159"/>
      <c r="DA32" s="159"/>
      <c r="DB32" s="159"/>
      <c r="DC32" s="159"/>
      <c r="DD32" s="159"/>
      <c r="DE32" s="159"/>
      <c r="DF32" s="159"/>
      <c r="DG32" s="159"/>
      <c r="DH32" s="159"/>
      <c r="DI32" s="159"/>
      <c r="DJ32" s="159"/>
      <c r="DK32" s="159"/>
      <c r="DL32" s="159"/>
      <c r="DM32" s="159"/>
      <c r="DN32" s="159"/>
      <c r="DO32" s="159"/>
      <c r="DP32" s="159"/>
      <c r="DQ32" s="159"/>
    </row>
    <row r="33" spans="1:121" s="160" customFormat="1" ht="38.25" x14ac:dyDescent="0.2">
      <c r="A33" s="436" t="s">
        <v>132</v>
      </c>
      <c r="B33" s="155" t="s">
        <v>133</v>
      </c>
      <c r="C33" s="115" t="s">
        <v>98</v>
      </c>
      <c r="D33" s="442">
        <v>0</v>
      </c>
      <c r="E33" s="442">
        <v>0</v>
      </c>
      <c r="F33" s="442">
        <v>0</v>
      </c>
      <c r="G33" s="442">
        <v>0</v>
      </c>
      <c r="H33" s="442">
        <v>0</v>
      </c>
      <c r="I33" s="442">
        <v>0</v>
      </c>
      <c r="J33" s="442">
        <v>0</v>
      </c>
      <c r="K33" s="442">
        <v>0</v>
      </c>
      <c r="L33" s="442">
        <v>0</v>
      </c>
      <c r="M33" s="442">
        <v>0</v>
      </c>
      <c r="N33" s="442">
        <v>0</v>
      </c>
      <c r="O33" s="442">
        <v>0</v>
      </c>
      <c r="P33" s="442">
        <v>0</v>
      </c>
      <c r="Q33" s="442">
        <v>0</v>
      </c>
      <c r="R33" s="442">
        <v>0</v>
      </c>
      <c r="S33" s="442">
        <v>0</v>
      </c>
      <c r="T33" s="442">
        <v>0</v>
      </c>
      <c r="U33" s="442">
        <v>0</v>
      </c>
      <c r="V33" s="442">
        <v>0</v>
      </c>
      <c r="W33" s="442">
        <v>0</v>
      </c>
      <c r="X33" s="442">
        <v>0</v>
      </c>
      <c r="Y33" s="442">
        <v>0</v>
      </c>
      <c r="Z33" s="442">
        <v>0</v>
      </c>
      <c r="AA33" s="442">
        <v>0</v>
      </c>
      <c r="AB33" s="442">
        <v>0</v>
      </c>
      <c r="AC33" s="442">
        <v>0</v>
      </c>
      <c r="AD33" s="442">
        <v>0</v>
      </c>
      <c r="AE33" s="442">
        <v>0</v>
      </c>
      <c r="AF33" s="442">
        <v>0</v>
      </c>
      <c r="AG33" s="442">
        <v>0</v>
      </c>
      <c r="AH33" s="442">
        <v>0</v>
      </c>
      <c r="AI33" s="442">
        <v>0</v>
      </c>
      <c r="AJ33" s="442">
        <v>0</v>
      </c>
      <c r="AK33" s="442">
        <v>0</v>
      </c>
      <c r="AL33" s="442">
        <v>0</v>
      </c>
      <c r="AM33" s="442">
        <v>0</v>
      </c>
      <c r="AN33" s="442">
        <v>0</v>
      </c>
      <c r="AO33" s="442">
        <v>0</v>
      </c>
      <c r="AP33" s="442">
        <v>0</v>
      </c>
      <c r="AQ33" s="442">
        <v>0</v>
      </c>
      <c r="AR33" s="442">
        <v>0</v>
      </c>
      <c r="AS33" s="442">
        <v>0</v>
      </c>
      <c r="AT33" s="442">
        <v>0</v>
      </c>
      <c r="AU33" s="442">
        <v>0</v>
      </c>
      <c r="AV33" s="442">
        <v>0</v>
      </c>
      <c r="AW33" s="442">
        <v>0</v>
      </c>
      <c r="AX33" s="570"/>
      <c r="AY33" s="571"/>
      <c r="AZ33" s="570"/>
      <c r="BA33" s="571"/>
      <c r="BB33" s="570"/>
      <c r="BC33" s="571"/>
      <c r="BD33" s="570"/>
      <c r="BE33" s="571"/>
      <c r="BF33" s="570"/>
      <c r="BG33" s="571"/>
      <c r="BH33" s="570"/>
      <c r="BI33" s="571"/>
      <c r="BJ33" s="570"/>
      <c r="BK33" s="571"/>
      <c r="BL33" s="570"/>
      <c r="BM33" s="571"/>
      <c r="BN33" s="570"/>
      <c r="BO33" s="571"/>
      <c r="BP33" s="570"/>
      <c r="BQ33" s="571"/>
      <c r="BR33" s="570"/>
      <c r="BS33" s="571"/>
      <c r="BT33" s="570"/>
      <c r="BU33" s="571"/>
      <c r="BV33" s="159"/>
      <c r="BW33" s="159"/>
      <c r="BX33" s="159"/>
      <c r="BY33" s="159"/>
      <c r="BZ33" s="159"/>
      <c r="CA33" s="159"/>
      <c r="CB33" s="159"/>
      <c r="CC33" s="159"/>
      <c r="CD33" s="159"/>
      <c r="CE33" s="159"/>
      <c r="CF33" s="159"/>
      <c r="CG33" s="159"/>
      <c r="CH33" s="159"/>
      <c r="CI33" s="159"/>
      <c r="CJ33" s="159"/>
      <c r="CK33" s="159"/>
      <c r="CL33" s="159"/>
      <c r="CM33" s="159"/>
      <c r="CN33" s="159"/>
      <c r="CO33" s="159"/>
      <c r="CP33" s="159"/>
      <c r="CQ33" s="159"/>
      <c r="CR33" s="159"/>
      <c r="CS33" s="159"/>
      <c r="CT33" s="159"/>
      <c r="CU33" s="159"/>
      <c r="CV33" s="159"/>
      <c r="CW33" s="159"/>
      <c r="CX33" s="159"/>
      <c r="CY33" s="159"/>
      <c r="CZ33" s="159"/>
      <c r="DA33" s="159"/>
      <c r="DB33" s="159"/>
      <c r="DC33" s="159"/>
      <c r="DD33" s="159"/>
      <c r="DE33" s="159"/>
      <c r="DF33" s="159"/>
      <c r="DG33" s="159"/>
      <c r="DH33" s="159"/>
      <c r="DI33" s="159"/>
      <c r="DJ33" s="159"/>
      <c r="DK33" s="159"/>
      <c r="DL33" s="159"/>
      <c r="DM33" s="159"/>
      <c r="DN33" s="159"/>
      <c r="DO33" s="159"/>
      <c r="DP33" s="159"/>
      <c r="DQ33" s="159"/>
    </row>
    <row r="34" spans="1:121" s="160" customFormat="1" ht="102" x14ac:dyDescent="0.2">
      <c r="A34" s="436" t="s">
        <v>132</v>
      </c>
      <c r="B34" s="155" t="s">
        <v>134</v>
      </c>
      <c r="C34" s="115" t="s">
        <v>98</v>
      </c>
      <c r="D34" s="442">
        <v>0</v>
      </c>
      <c r="E34" s="442">
        <v>0</v>
      </c>
      <c r="F34" s="442">
        <v>0</v>
      </c>
      <c r="G34" s="442">
        <v>0</v>
      </c>
      <c r="H34" s="442">
        <v>0</v>
      </c>
      <c r="I34" s="442">
        <v>0</v>
      </c>
      <c r="J34" s="442">
        <v>0</v>
      </c>
      <c r="K34" s="442">
        <v>0</v>
      </c>
      <c r="L34" s="442">
        <v>0</v>
      </c>
      <c r="M34" s="442">
        <v>0</v>
      </c>
      <c r="N34" s="442">
        <v>0</v>
      </c>
      <c r="O34" s="442">
        <v>0</v>
      </c>
      <c r="P34" s="442">
        <v>0</v>
      </c>
      <c r="Q34" s="442">
        <v>0</v>
      </c>
      <c r="R34" s="442">
        <v>0</v>
      </c>
      <c r="S34" s="442">
        <v>0</v>
      </c>
      <c r="T34" s="442">
        <v>0</v>
      </c>
      <c r="U34" s="442">
        <v>0</v>
      </c>
      <c r="V34" s="442">
        <v>0</v>
      </c>
      <c r="W34" s="442">
        <v>0</v>
      </c>
      <c r="X34" s="442">
        <v>0</v>
      </c>
      <c r="Y34" s="442">
        <v>0</v>
      </c>
      <c r="Z34" s="442">
        <v>0</v>
      </c>
      <c r="AA34" s="442">
        <v>0</v>
      </c>
      <c r="AB34" s="442">
        <v>0</v>
      </c>
      <c r="AC34" s="442">
        <v>0</v>
      </c>
      <c r="AD34" s="442">
        <v>0</v>
      </c>
      <c r="AE34" s="442">
        <v>0</v>
      </c>
      <c r="AF34" s="442">
        <v>0</v>
      </c>
      <c r="AG34" s="442">
        <v>0</v>
      </c>
      <c r="AH34" s="442">
        <v>0</v>
      </c>
      <c r="AI34" s="442">
        <v>0</v>
      </c>
      <c r="AJ34" s="442">
        <v>0</v>
      </c>
      <c r="AK34" s="442">
        <v>0</v>
      </c>
      <c r="AL34" s="442">
        <v>0</v>
      </c>
      <c r="AM34" s="442">
        <v>0</v>
      </c>
      <c r="AN34" s="442">
        <v>0</v>
      </c>
      <c r="AO34" s="442">
        <v>0</v>
      </c>
      <c r="AP34" s="442">
        <v>0</v>
      </c>
      <c r="AQ34" s="442">
        <v>0</v>
      </c>
      <c r="AR34" s="442">
        <v>0</v>
      </c>
      <c r="AS34" s="442">
        <v>0</v>
      </c>
      <c r="AT34" s="442">
        <v>0</v>
      </c>
      <c r="AU34" s="442">
        <v>0</v>
      </c>
      <c r="AV34" s="442">
        <v>0</v>
      </c>
      <c r="AW34" s="442">
        <v>0</v>
      </c>
      <c r="AX34" s="570"/>
      <c r="AY34" s="571"/>
      <c r="AZ34" s="570"/>
      <c r="BA34" s="571"/>
      <c r="BB34" s="570"/>
      <c r="BC34" s="571"/>
      <c r="BD34" s="570"/>
      <c r="BE34" s="571"/>
      <c r="BF34" s="570"/>
      <c r="BG34" s="571"/>
      <c r="BH34" s="570"/>
      <c r="BI34" s="571"/>
      <c r="BJ34" s="570"/>
      <c r="BK34" s="571"/>
      <c r="BL34" s="570"/>
      <c r="BM34" s="571"/>
      <c r="BN34" s="570"/>
      <c r="BO34" s="571"/>
      <c r="BP34" s="570"/>
      <c r="BQ34" s="571"/>
      <c r="BR34" s="570"/>
      <c r="BS34" s="571"/>
      <c r="BT34" s="570"/>
      <c r="BU34" s="571"/>
      <c r="BV34" s="159"/>
      <c r="BW34" s="159"/>
      <c r="BX34" s="159"/>
      <c r="BY34" s="159"/>
      <c r="BZ34" s="159"/>
      <c r="CA34" s="159"/>
      <c r="CB34" s="159"/>
      <c r="CC34" s="159"/>
      <c r="CD34" s="159"/>
      <c r="CE34" s="159"/>
      <c r="CF34" s="159"/>
      <c r="CG34" s="159"/>
      <c r="CH34" s="159"/>
      <c r="CI34" s="159"/>
      <c r="CJ34" s="159"/>
      <c r="CK34" s="159"/>
      <c r="CL34" s="159"/>
      <c r="CM34" s="159"/>
      <c r="CN34" s="159"/>
      <c r="CO34" s="159"/>
      <c r="CP34" s="159"/>
      <c r="CQ34" s="159"/>
      <c r="CR34" s="159"/>
      <c r="CS34" s="159"/>
      <c r="CT34" s="159"/>
      <c r="CU34" s="159"/>
      <c r="CV34" s="159"/>
      <c r="CW34" s="159"/>
      <c r="CX34" s="159"/>
      <c r="CY34" s="159"/>
      <c r="CZ34" s="159"/>
      <c r="DA34" s="159"/>
      <c r="DB34" s="159"/>
      <c r="DC34" s="159"/>
      <c r="DD34" s="159"/>
      <c r="DE34" s="159"/>
      <c r="DF34" s="159"/>
      <c r="DG34" s="159"/>
      <c r="DH34" s="159"/>
      <c r="DI34" s="159"/>
      <c r="DJ34" s="159"/>
      <c r="DK34" s="159"/>
      <c r="DL34" s="159"/>
      <c r="DM34" s="159"/>
      <c r="DN34" s="159"/>
      <c r="DO34" s="159"/>
      <c r="DP34" s="159"/>
      <c r="DQ34" s="159"/>
    </row>
    <row r="35" spans="1:121" s="160" customFormat="1" ht="89.25" x14ac:dyDescent="0.2">
      <c r="A35" s="436" t="s">
        <v>132</v>
      </c>
      <c r="B35" s="155" t="s">
        <v>135</v>
      </c>
      <c r="C35" s="115" t="s">
        <v>98</v>
      </c>
      <c r="D35" s="442">
        <v>0</v>
      </c>
      <c r="E35" s="442">
        <v>0</v>
      </c>
      <c r="F35" s="442">
        <v>0</v>
      </c>
      <c r="G35" s="442">
        <v>0</v>
      </c>
      <c r="H35" s="442">
        <v>0</v>
      </c>
      <c r="I35" s="442">
        <v>0</v>
      </c>
      <c r="J35" s="442">
        <v>0</v>
      </c>
      <c r="K35" s="442">
        <v>0</v>
      </c>
      <c r="L35" s="442">
        <v>0</v>
      </c>
      <c r="M35" s="442">
        <v>0</v>
      </c>
      <c r="N35" s="442">
        <v>0</v>
      </c>
      <c r="O35" s="442">
        <v>0</v>
      </c>
      <c r="P35" s="442">
        <v>0</v>
      </c>
      <c r="Q35" s="442">
        <v>0</v>
      </c>
      <c r="R35" s="442">
        <v>0</v>
      </c>
      <c r="S35" s="442">
        <v>0</v>
      </c>
      <c r="T35" s="442">
        <v>0</v>
      </c>
      <c r="U35" s="442">
        <v>0</v>
      </c>
      <c r="V35" s="442">
        <v>0</v>
      </c>
      <c r="W35" s="442">
        <v>0</v>
      </c>
      <c r="X35" s="442">
        <v>0</v>
      </c>
      <c r="Y35" s="442">
        <v>0</v>
      </c>
      <c r="Z35" s="442">
        <v>0</v>
      </c>
      <c r="AA35" s="442">
        <v>0</v>
      </c>
      <c r="AB35" s="442">
        <v>0</v>
      </c>
      <c r="AC35" s="442">
        <v>0</v>
      </c>
      <c r="AD35" s="442">
        <v>0</v>
      </c>
      <c r="AE35" s="442">
        <v>0</v>
      </c>
      <c r="AF35" s="442">
        <v>0</v>
      </c>
      <c r="AG35" s="442">
        <v>0</v>
      </c>
      <c r="AH35" s="442">
        <v>0</v>
      </c>
      <c r="AI35" s="442">
        <v>0</v>
      </c>
      <c r="AJ35" s="442">
        <v>0</v>
      </c>
      <c r="AK35" s="442">
        <v>0</v>
      </c>
      <c r="AL35" s="442">
        <v>0</v>
      </c>
      <c r="AM35" s="442">
        <v>0</v>
      </c>
      <c r="AN35" s="442">
        <v>0</v>
      </c>
      <c r="AO35" s="442">
        <v>0</v>
      </c>
      <c r="AP35" s="442">
        <v>0</v>
      </c>
      <c r="AQ35" s="442">
        <v>0</v>
      </c>
      <c r="AR35" s="442">
        <v>0</v>
      </c>
      <c r="AS35" s="442">
        <v>0</v>
      </c>
      <c r="AT35" s="442">
        <v>0</v>
      </c>
      <c r="AU35" s="442">
        <v>0</v>
      </c>
      <c r="AV35" s="442">
        <v>0</v>
      </c>
      <c r="AW35" s="442">
        <v>0</v>
      </c>
      <c r="AX35" s="572"/>
      <c r="AY35" s="573"/>
      <c r="AZ35" s="572"/>
      <c r="BA35" s="573"/>
      <c r="BB35" s="572"/>
      <c r="BC35" s="573"/>
      <c r="BD35" s="572"/>
      <c r="BE35" s="573"/>
      <c r="BF35" s="572"/>
      <c r="BG35" s="573"/>
      <c r="BH35" s="572"/>
      <c r="BI35" s="573"/>
      <c r="BJ35" s="572"/>
      <c r="BK35" s="573"/>
      <c r="BL35" s="572"/>
      <c r="BM35" s="573"/>
      <c r="BN35" s="572"/>
      <c r="BO35" s="573"/>
      <c r="BP35" s="572"/>
      <c r="BQ35" s="573"/>
      <c r="BR35" s="572"/>
      <c r="BS35" s="573"/>
      <c r="BT35" s="572"/>
      <c r="BU35" s="573"/>
      <c r="BV35" s="159"/>
      <c r="BW35" s="159"/>
      <c r="BX35" s="159"/>
      <c r="BY35" s="159"/>
      <c r="BZ35" s="159"/>
      <c r="CA35" s="159"/>
      <c r="CB35" s="159"/>
      <c r="CC35" s="159"/>
      <c r="CD35" s="159"/>
      <c r="CE35" s="159"/>
      <c r="CF35" s="159"/>
      <c r="CG35" s="159"/>
      <c r="CH35" s="159"/>
      <c r="CI35" s="159"/>
      <c r="CJ35" s="159"/>
      <c r="CK35" s="159"/>
      <c r="CL35" s="159"/>
      <c r="CM35" s="159"/>
      <c r="CN35" s="159"/>
      <c r="CO35" s="159"/>
      <c r="CP35" s="159"/>
      <c r="CQ35" s="159"/>
      <c r="CR35" s="159"/>
      <c r="CS35" s="159"/>
      <c r="CT35" s="159"/>
      <c r="CU35" s="159"/>
      <c r="CV35" s="159"/>
      <c r="CW35" s="159"/>
      <c r="CX35" s="159"/>
      <c r="CY35" s="159"/>
      <c r="CZ35" s="159"/>
      <c r="DA35" s="159"/>
      <c r="DB35" s="159"/>
      <c r="DC35" s="159"/>
      <c r="DD35" s="159"/>
      <c r="DE35" s="159"/>
      <c r="DF35" s="159"/>
      <c r="DG35" s="159"/>
      <c r="DH35" s="159"/>
      <c r="DI35" s="159"/>
      <c r="DJ35" s="159"/>
      <c r="DK35" s="159"/>
      <c r="DL35" s="159"/>
      <c r="DM35" s="159"/>
      <c r="DN35" s="159"/>
      <c r="DO35" s="159"/>
      <c r="DP35" s="159"/>
      <c r="DQ35" s="159"/>
    </row>
    <row r="36" spans="1:121" s="160" customFormat="1" ht="89.25" x14ac:dyDescent="0.2">
      <c r="A36" s="436" t="s">
        <v>132</v>
      </c>
      <c r="B36" s="155" t="s">
        <v>136</v>
      </c>
      <c r="C36" s="115" t="s">
        <v>98</v>
      </c>
      <c r="D36" s="442">
        <v>0</v>
      </c>
      <c r="E36" s="442">
        <v>0</v>
      </c>
      <c r="F36" s="442">
        <v>0</v>
      </c>
      <c r="G36" s="442">
        <v>0</v>
      </c>
      <c r="H36" s="442">
        <v>0</v>
      </c>
      <c r="I36" s="442">
        <v>0</v>
      </c>
      <c r="J36" s="442">
        <v>0</v>
      </c>
      <c r="K36" s="442">
        <v>0</v>
      </c>
      <c r="L36" s="442">
        <v>0</v>
      </c>
      <c r="M36" s="442">
        <v>0</v>
      </c>
      <c r="N36" s="442">
        <v>0</v>
      </c>
      <c r="O36" s="442">
        <v>0</v>
      </c>
      <c r="P36" s="442">
        <v>0</v>
      </c>
      <c r="Q36" s="442">
        <v>0</v>
      </c>
      <c r="R36" s="442">
        <v>0</v>
      </c>
      <c r="S36" s="442">
        <v>0</v>
      </c>
      <c r="T36" s="442">
        <v>0</v>
      </c>
      <c r="U36" s="442">
        <v>0</v>
      </c>
      <c r="V36" s="442">
        <v>0</v>
      </c>
      <c r="W36" s="442">
        <v>0</v>
      </c>
      <c r="X36" s="442">
        <v>0</v>
      </c>
      <c r="Y36" s="442">
        <v>0</v>
      </c>
      <c r="Z36" s="442">
        <v>0</v>
      </c>
      <c r="AA36" s="442">
        <v>0</v>
      </c>
      <c r="AB36" s="442">
        <v>0</v>
      </c>
      <c r="AC36" s="442">
        <v>0</v>
      </c>
      <c r="AD36" s="442">
        <v>0</v>
      </c>
      <c r="AE36" s="442">
        <v>0</v>
      </c>
      <c r="AF36" s="442">
        <v>0</v>
      </c>
      <c r="AG36" s="442">
        <v>0</v>
      </c>
      <c r="AH36" s="442">
        <v>0</v>
      </c>
      <c r="AI36" s="442">
        <v>0</v>
      </c>
      <c r="AJ36" s="442">
        <v>0</v>
      </c>
      <c r="AK36" s="442">
        <v>0</v>
      </c>
      <c r="AL36" s="442">
        <v>0</v>
      </c>
      <c r="AM36" s="442">
        <v>0</v>
      </c>
      <c r="AN36" s="442">
        <v>0</v>
      </c>
      <c r="AO36" s="442">
        <v>0</v>
      </c>
      <c r="AP36" s="442">
        <v>0</v>
      </c>
      <c r="AQ36" s="442">
        <v>0</v>
      </c>
      <c r="AR36" s="442">
        <v>0</v>
      </c>
      <c r="AS36" s="442">
        <v>0</v>
      </c>
      <c r="AT36" s="442">
        <v>0</v>
      </c>
      <c r="AU36" s="442">
        <v>0</v>
      </c>
      <c r="AV36" s="442">
        <v>0</v>
      </c>
      <c r="AW36" s="442">
        <v>0</v>
      </c>
      <c r="AX36" s="572"/>
      <c r="AY36" s="573"/>
      <c r="AZ36" s="572"/>
      <c r="BA36" s="573"/>
      <c r="BB36" s="572"/>
      <c r="BC36" s="573"/>
      <c r="BD36" s="572"/>
      <c r="BE36" s="573"/>
      <c r="BF36" s="572"/>
      <c r="BG36" s="573"/>
      <c r="BH36" s="572"/>
      <c r="BI36" s="573"/>
      <c r="BJ36" s="572"/>
      <c r="BK36" s="573"/>
      <c r="BL36" s="572"/>
      <c r="BM36" s="573"/>
      <c r="BN36" s="572"/>
      <c r="BO36" s="573"/>
      <c r="BP36" s="572"/>
      <c r="BQ36" s="573"/>
      <c r="BR36" s="572"/>
      <c r="BS36" s="573"/>
      <c r="BT36" s="572"/>
      <c r="BU36" s="573"/>
      <c r="BV36" s="159"/>
      <c r="BW36" s="159"/>
      <c r="BX36" s="159"/>
      <c r="BY36" s="159"/>
      <c r="BZ36" s="159"/>
      <c r="CA36" s="159"/>
      <c r="CB36" s="159"/>
      <c r="CC36" s="159"/>
      <c r="CD36" s="159"/>
      <c r="CE36" s="159"/>
      <c r="CF36" s="159"/>
      <c r="CG36" s="159"/>
      <c r="CH36" s="159"/>
      <c r="CI36" s="159"/>
      <c r="CJ36" s="159"/>
      <c r="CK36" s="159"/>
      <c r="CL36" s="159"/>
      <c r="CM36" s="159"/>
      <c r="CN36" s="159"/>
      <c r="CO36" s="159"/>
      <c r="CP36" s="159"/>
      <c r="CQ36" s="159"/>
      <c r="CR36" s="159"/>
      <c r="CS36" s="159"/>
      <c r="CT36" s="159"/>
      <c r="CU36" s="159"/>
      <c r="CV36" s="159"/>
      <c r="CW36" s="159"/>
      <c r="CX36" s="159"/>
      <c r="CY36" s="159"/>
      <c r="CZ36" s="159"/>
      <c r="DA36" s="159"/>
      <c r="DB36" s="159"/>
      <c r="DC36" s="159"/>
      <c r="DD36" s="159"/>
      <c r="DE36" s="159"/>
      <c r="DF36" s="159"/>
      <c r="DG36" s="159"/>
      <c r="DH36" s="159"/>
      <c r="DI36" s="159"/>
      <c r="DJ36" s="159"/>
      <c r="DK36" s="159"/>
      <c r="DL36" s="159"/>
      <c r="DM36" s="159"/>
      <c r="DN36" s="159"/>
      <c r="DO36" s="159"/>
      <c r="DP36" s="159"/>
      <c r="DQ36" s="159"/>
    </row>
    <row r="37" spans="1:121" s="160" customFormat="1" ht="38.25" x14ac:dyDescent="0.2">
      <c r="A37" s="436" t="s">
        <v>137</v>
      </c>
      <c r="B37" s="155" t="s">
        <v>133</v>
      </c>
      <c r="C37" s="115" t="s">
        <v>98</v>
      </c>
      <c r="D37" s="442">
        <v>0</v>
      </c>
      <c r="E37" s="442">
        <v>0</v>
      </c>
      <c r="F37" s="442">
        <v>0</v>
      </c>
      <c r="G37" s="442">
        <v>0</v>
      </c>
      <c r="H37" s="442">
        <v>0</v>
      </c>
      <c r="I37" s="442">
        <v>0</v>
      </c>
      <c r="J37" s="442">
        <v>0</v>
      </c>
      <c r="K37" s="442">
        <v>0</v>
      </c>
      <c r="L37" s="442">
        <v>0</v>
      </c>
      <c r="M37" s="442">
        <v>0</v>
      </c>
      <c r="N37" s="442">
        <v>0</v>
      </c>
      <c r="O37" s="442">
        <v>0</v>
      </c>
      <c r="P37" s="442">
        <v>0</v>
      </c>
      <c r="Q37" s="442">
        <v>0</v>
      </c>
      <c r="R37" s="442">
        <v>0</v>
      </c>
      <c r="S37" s="442">
        <v>0</v>
      </c>
      <c r="T37" s="442">
        <v>0</v>
      </c>
      <c r="U37" s="442">
        <v>0</v>
      </c>
      <c r="V37" s="442">
        <v>0</v>
      </c>
      <c r="W37" s="442">
        <v>0</v>
      </c>
      <c r="X37" s="442">
        <v>0</v>
      </c>
      <c r="Y37" s="442">
        <v>0</v>
      </c>
      <c r="Z37" s="442">
        <v>0</v>
      </c>
      <c r="AA37" s="442">
        <v>0</v>
      </c>
      <c r="AB37" s="442">
        <v>0</v>
      </c>
      <c r="AC37" s="442">
        <v>0</v>
      </c>
      <c r="AD37" s="442">
        <v>0</v>
      </c>
      <c r="AE37" s="442">
        <v>0</v>
      </c>
      <c r="AF37" s="442">
        <v>0</v>
      </c>
      <c r="AG37" s="442">
        <v>0</v>
      </c>
      <c r="AH37" s="442">
        <v>0</v>
      </c>
      <c r="AI37" s="442">
        <v>0</v>
      </c>
      <c r="AJ37" s="442">
        <v>0</v>
      </c>
      <c r="AK37" s="442">
        <v>0</v>
      </c>
      <c r="AL37" s="442">
        <v>0</v>
      </c>
      <c r="AM37" s="442">
        <v>0</v>
      </c>
      <c r="AN37" s="442">
        <v>0</v>
      </c>
      <c r="AO37" s="442">
        <v>0</v>
      </c>
      <c r="AP37" s="442">
        <v>0</v>
      </c>
      <c r="AQ37" s="442">
        <v>0</v>
      </c>
      <c r="AR37" s="442">
        <v>0</v>
      </c>
      <c r="AS37" s="442">
        <v>0</v>
      </c>
      <c r="AT37" s="442">
        <v>0</v>
      </c>
      <c r="AU37" s="442">
        <v>0</v>
      </c>
      <c r="AV37" s="442">
        <v>0</v>
      </c>
      <c r="AW37" s="442">
        <v>0</v>
      </c>
      <c r="AX37" s="572"/>
      <c r="AY37" s="573"/>
      <c r="AZ37" s="572"/>
      <c r="BA37" s="573"/>
      <c r="BB37" s="572"/>
      <c r="BC37" s="573"/>
      <c r="BD37" s="572"/>
      <c r="BE37" s="573"/>
      <c r="BF37" s="572"/>
      <c r="BG37" s="573"/>
      <c r="BH37" s="572"/>
      <c r="BI37" s="573"/>
      <c r="BJ37" s="572"/>
      <c r="BK37" s="573"/>
      <c r="BL37" s="572"/>
      <c r="BM37" s="573"/>
      <c r="BN37" s="572"/>
      <c r="BO37" s="573"/>
      <c r="BP37" s="572"/>
      <c r="BQ37" s="573"/>
      <c r="BR37" s="572"/>
      <c r="BS37" s="573"/>
      <c r="BT37" s="572"/>
      <c r="BU37" s="573"/>
      <c r="BV37" s="176"/>
      <c r="BW37" s="177"/>
      <c r="BX37" s="159"/>
      <c r="BY37" s="159"/>
      <c r="BZ37" s="159"/>
      <c r="CA37" s="159"/>
      <c r="CB37" s="159"/>
      <c r="CC37" s="159"/>
      <c r="CD37" s="159"/>
      <c r="CE37" s="159"/>
      <c r="CF37" s="159"/>
      <c r="CG37" s="159"/>
      <c r="CH37" s="159"/>
      <c r="CI37" s="159"/>
      <c r="CJ37" s="159"/>
      <c r="CK37" s="159"/>
      <c r="CL37" s="159"/>
      <c r="CM37" s="159"/>
      <c r="CN37" s="159"/>
      <c r="CO37" s="159"/>
      <c r="CP37" s="159"/>
      <c r="CQ37" s="159"/>
      <c r="CR37" s="159"/>
      <c r="CS37" s="159"/>
      <c r="CT37" s="159"/>
      <c r="CU37" s="159"/>
      <c r="CV37" s="159"/>
      <c r="CW37" s="159"/>
      <c r="CX37" s="159"/>
      <c r="CY37" s="159"/>
      <c r="CZ37" s="159"/>
      <c r="DA37" s="159"/>
      <c r="DB37" s="159"/>
      <c r="DC37" s="159"/>
      <c r="DD37" s="159"/>
      <c r="DE37" s="159"/>
      <c r="DF37" s="159"/>
      <c r="DG37" s="159"/>
      <c r="DH37" s="159"/>
      <c r="DI37" s="159"/>
      <c r="DJ37" s="159"/>
      <c r="DK37" s="159"/>
      <c r="DL37" s="159"/>
      <c r="DM37" s="159"/>
      <c r="DN37" s="159"/>
      <c r="DO37" s="159"/>
      <c r="DP37" s="159"/>
      <c r="DQ37" s="159"/>
    </row>
    <row r="38" spans="1:121" s="160" customFormat="1" ht="102" x14ac:dyDescent="0.2">
      <c r="A38" s="436" t="s">
        <v>137</v>
      </c>
      <c r="B38" s="155" t="s">
        <v>134</v>
      </c>
      <c r="C38" s="115" t="s">
        <v>98</v>
      </c>
      <c r="D38" s="442">
        <v>0</v>
      </c>
      <c r="E38" s="442">
        <v>0</v>
      </c>
      <c r="F38" s="442">
        <v>0</v>
      </c>
      <c r="G38" s="442">
        <v>0</v>
      </c>
      <c r="H38" s="442">
        <v>0</v>
      </c>
      <c r="I38" s="442">
        <v>0</v>
      </c>
      <c r="J38" s="442">
        <v>0</v>
      </c>
      <c r="K38" s="442">
        <v>0</v>
      </c>
      <c r="L38" s="442">
        <v>0</v>
      </c>
      <c r="M38" s="442">
        <v>0</v>
      </c>
      <c r="N38" s="442">
        <v>0</v>
      </c>
      <c r="O38" s="442">
        <v>0</v>
      </c>
      <c r="P38" s="442">
        <v>0</v>
      </c>
      <c r="Q38" s="442">
        <v>0</v>
      </c>
      <c r="R38" s="442">
        <v>0</v>
      </c>
      <c r="S38" s="442">
        <v>0</v>
      </c>
      <c r="T38" s="442">
        <v>0</v>
      </c>
      <c r="U38" s="442">
        <v>0</v>
      </c>
      <c r="V38" s="442">
        <v>0</v>
      </c>
      <c r="W38" s="442">
        <v>0</v>
      </c>
      <c r="X38" s="442">
        <v>0</v>
      </c>
      <c r="Y38" s="442">
        <v>0</v>
      </c>
      <c r="Z38" s="442">
        <v>0</v>
      </c>
      <c r="AA38" s="442">
        <v>0</v>
      </c>
      <c r="AB38" s="442">
        <v>0</v>
      </c>
      <c r="AC38" s="442">
        <v>0</v>
      </c>
      <c r="AD38" s="442">
        <v>0</v>
      </c>
      <c r="AE38" s="442">
        <v>0</v>
      </c>
      <c r="AF38" s="442">
        <v>0</v>
      </c>
      <c r="AG38" s="442">
        <v>0</v>
      </c>
      <c r="AH38" s="442">
        <v>0</v>
      </c>
      <c r="AI38" s="442">
        <v>0</v>
      </c>
      <c r="AJ38" s="442">
        <v>0</v>
      </c>
      <c r="AK38" s="442">
        <v>0</v>
      </c>
      <c r="AL38" s="442">
        <v>0</v>
      </c>
      <c r="AM38" s="442">
        <v>0</v>
      </c>
      <c r="AN38" s="442">
        <v>0</v>
      </c>
      <c r="AO38" s="442">
        <v>0</v>
      </c>
      <c r="AP38" s="442">
        <v>0</v>
      </c>
      <c r="AQ38" s="442">
        <v>0</v>
      </c>
      <c r="AR38" s="442">
        <v>0</v>
      </c>
      <c r="AS38" s="442">
        <v>0</v>
      </c>
      <c r="AT38" s="442">
        <v>0</v>
      </c>
      <c r="AU38" s="442">
        <v>0</v>
      </c>
      <c r="AV38" s="442">
        <v>0</v>
      </c>
      <c r="AW38" s="442">
        <v>0</v>
      </c>
      <c r="AX38" s="572"/>
      <c r="AY38" s="573"/>
      <c r="AZ38" s="572"/>
      <c r="BA38" s="573"/>
      <c r="BB38" s="572"/>
      <c r="BC38" s="573"/>
      <c r="BD38" s="572"/>
      <c r="BE38" s="573"/>
      <c r="BF38" s="572"/>
      <c r="BG38" s="573"/>
      <c r="BH38" s="572"/>
      <c r="BI38" s="573"/>
      <c r="BJ38" s="572"/>
      <c r="BK38" s="573"/>
      <c r="BL38" s="572"/>
      <c r="BM38" s="573"/>
      <c r="BN38" s="572"/>
      <c r="BO38" s="573"/>
      <c r="BP38" s="572"/>
      <c r="BQ38" s="573"/>
      <c r="BR38" s="572"/>
      <c r="BS38" s="573"/>
      <c r="BT38" s="572"/>
      <c r="BU38" s="573"/>
      <c r="BV38" s="159"/>
      <c r="BW38" s="159"/>
      <c r="BX38" s="159"/>
      <c r="BY38" s="159"/>
      <c r="BZ38" s="159"/>
      <c r="CA38" s="159"/>
      <c r="CB38" s="159"/>
      <c r="CC38" s="159"/>
      <c r="CD38" s="159"/>
      <c r="CE38" s="159"/>
      <c r="CF38" s="159"/>
      <c r="CG38" s="159"/>
      <c r="CH38" s="159"/>
      <c r="CI38" s="159"/>
      <c r="CJ38" s="159"/>
      <c r="CK38" s="159"/>
      <c r="CL38" s="159"/>
      <c r="CM38" s="159"/>
      <c r="CN38" s="159"/>
      <c r="CO38" s="159"/>
      <c r="CP38" s="159"/>
      <c r="CQ38" s="159"/>
      <c r="CR38" s="159"/>
      <c r="CS38" s="159"/>
      <c r="CT38" s="159"/>
      <c r="CU38" s="159"/>
      <c r="CV38" s="159"/>
      <c r="CW38" s="159"/>
      <c r="CX38" s="159"/>
      <c r="CY38" s="159"/>
      <c r="CZ38" s="159"/>
      <c r="DA38" s="159"/>
      <c r="DB38" s="159"/>
      <c r="DC38" s="159"/>
      <c r="DD38" s="159"/>
      <c r="DE38" s="159"/>
      <c r="DF38" s="159"/>
      <c r="DG38" s="159"/>
      <c r="DH38" s="159"/>
      <c r="DI38" s="159"/>
      <c r="DJ38" s="159"/>
      <c r="DK38" s="159"/>
      <c r="DL38" s="159"/>
      <c r="DM38" s="159"/>
      <c r="DN38" s="159"/>
      <c r="DO38" s="159"/>
      <c r="DP38" s="159"/>
      <c r="DQ38" s="159"/>
    </row>
    <row r="39" spans="1:121" s="160" customFormat="1" ht="89.25" x14ac:dyDescent="0.2">
      <c r="A39" s="436" t="s">
        <v>137</v>
      </c>
      <c r="B39" s="155" t="s">
        <v>135</v>
      </c>
      <c r="C39" s="115" t="s">
        <v>98</v>
      </c>
      <c r="D39" s="442">
        <v>0</v>
      </c>
      <c r="E39" s="442">
        <v>0</v>
      </c>
      <c r="F39" s="442">
        <v>0</v>
      </c>
      <c r="G39" s="442">
        <v>0</v>
      </c>
      <c r="H39" s="442">
        <v>0</v>
      </c>
      <c r="I39" s="442">
        <v>0</v>
      </c>
      <c r="J39" s="442">
        <v>0</v>
      </c>
      <c r="K39" s="442">
        <v>0</v>
      </c>
      <c r="L39" s="442">
        <v>0</v>
      </c>
      <c r="M39" s="442">
        <v>0</v>
      </c>
      <c r="N39" s="442">
        <v>0</v>
      </c>
      <c r="O39" s="442">
        <v>0</v>
      </c>
      <c r="P39" s="442">
        <v>0</v>
      </c>
      <c r="Q39" s="442">
        <v>0</v>
      </c>
      <c r="R39" s="442">
        <v>0</v>
      </c>
      <c r="S39" s="442">
        <v>0</v>
      </c>
      <c r="T39" s="442">
        <v>0</v>
      </c>
      <c r="U39" s="442">
        <v>0</v>
      </c>
      <c r="V39" s="442">
        <v>0</v>
      </c>
      <c r="W39" s="442">
        <v>0</v>
      </c>
      <c r="X39" s="442">
        <v>0</v>
      </c>
      <c r="Y39" s="442">
        <v>0</v>
      </c>
      <c r="Z39" s="442">
        <v>0</v>
      </c>
      <c r="AA39" s="442">
        <v>0</v>
      </c>
      <c r="AB39" s="442">
        <v>0</v>
      </c>
      <c r="AC39" s="442">
        <v>0</v>
      </c>
      <c r="AD39" s="442">
        <v>0</v>
      </c>
      <c r="AE39" s="442">
        <v>0</v>
      </c>
      <c r="AF39" s="442">
        <v>0</v>
      </c>
      <c r="AG39" s="442">
        <v>0</v>
      </c>
      <c r="AH39" s="442">
        <v>0</v>
      </c>
      <c r="AI39" s="442">
        <v>0</v>
      </c>
      <c r="AJ39" s="442">
        <v>0</v>
      </c>
      <c r="AK39" s="442">
        <v>0</v>
      </c>
      <c r="AL39" s="442">
        <v>0</v>
      </c>
      <c r="AM39" s="442">
        <v>0</v>
      </c>
      <c r="AN39" s="442">
        <v>0</v>
      </c>
      <c r="AO39" s="442">
        <v>0</v>
      </c>
      <c r="AP39" s="442">
        <v>0</v>
      </c>
      <c r="AQ39" s="442">
        <v>0</v>
      </c>
      <c r="AR39" s="442">
        <v>0</v>
      </c>
      <c r="AS39" s="442">
        <v>0</v>
      </c>
      <c r="AT39" s="442">
        <v>0</v>
      </c>
      <c r="AU39" s="442">
        <v>0</v>
      </c>
      <c r="AV39" s="442">
        <v>0</v>
      </c>
      <c r="AW39" s="442">
        <v>0</v>
      </c>
      <c r="AX39" s="572"/>
      <c r="AY39" s="573"/>
      <c r="AZ39" s="572"/>
      <c r="BA39" s="573"/>
      <c r="BB39" s="572"/>
      <c r="BC39" s="573"/>
      <c r="BD39" s="572"/>
      <c r="BE39" s="573"/>
      <c r="BF39" s="572"/>
      <c r="BG39" s="573"/>
      <c r="BH39" s="572"/>
      <c r="BI39" s="573"/>
      <c r="BJ39" s="572"/>
      <c r="BK39" s="573"/>
      <c r="BL39" s="572"/>
      <c r="BM39" s="573"/>
      <c r="BN39" s="572"/>
      <c r="BO39" s="573"/>
      <c r="BP39" s="572"/>
      <c r="BQ39" s="573"/>
      <c r="BR39" s="572"/>
      <c r="BS39" s="573"/>
      <c r="BT39" s="572"/>
      <c r="BU39" s="573"/>
      <c r="BV39" s="159"/>
      <c r="BW39" s="159"/>
      <c r="BX39" s="159"/>
      <c r="BY39" s="159"/>
      <c r="BZ39" s="159"/>
      <c r="CA39" s="159"/>
      <c r="CB39" s="159"/>
      <c r="CC39" s="159"/>
      <c r="CD39" s="159"/>
      <c r="CE39" s="159"/>
      <c r="CF39" s="159"/>
      <c r="CG39" s="159"/>
      <c r="CH39" s="159"/>
      <c r="CI39" s="159"/>
      <c r="CJ39" s="159"/>
      <c r="CK39" s="159"/>
      <c r="CL39" s="159"/>
      <c r="CM39" s="159"/>
      <c r="CN39" s="159"/>
      <c r="CO39" s="159"/>
      <c r="CP39" s="159"/>
      <c r="CQ39" s="159"/>
      <c r="CR39" s="159"/>
      <c r="CS39" s="159"/>
      <c r="CT39" s="159"/>
      <c r="CU39" s="159"/>
      <c r="CV39" s="159"/>
      <c r="CW39" s="159"/>
      <c r="CX39" s="159"/>
      <c r="CY39" s="159"/>
      <c r="CZ39" s="159"/>
      <c r="DA39" s="159"/>
      <c r="DB39" s="159"/>
      <c r="DC39" s="159"/>
      <c r="DD39" s="159"/>
      <c r="DE39" s="159"/>
      <c r="DF39" s="159"/>
      <c r="DG39" s="159"/>
      <c r="DH39" s="159"/>
      <c r="DI39" s="159"/>
      <c r="DJ39" s="159"/>
      <c r="DK39" s="159"/>
      <c r="DL39" s="159"/>
      <c r="DM39" s="159"/>
      <c r="DN39" s="159"/>
      <c r="DO39" s="159"/>
      <c r="DP39" s="159"/>
      <c r="DQ39" s="159"/>
    </row>
    <row r="40" spans="1:121" s="160" customFormat="1" ht="89.25" x14ac:dyDescent="0.2">
      <c r="A40" s="436" t="s">
        <v>137</v>
      </c>
      <c r="B40" s="155" t="s">
        <v>136</v>
      </c>
      <c r="C40" s="115" t="s">
        <v>98</v>
      </c>
      <c r="D40" s="442">
        <v>0</v>
      </c>
      <c r="E40" s="442">
        <v>0</v>
      </c>
      <c r="F40" s="442">
        <v>0</v>
      </c>
      <c r="G40" s="442">
        <v>0</v>
      </c>
      <c r="H40" s="442">
        <v>0</v>
      </c>
      <c r="I40" s="442">
        <v>0</v>
      </c>
      <c r="J40" s="442">
        <v>0</v>
      </c>
      <c r="K40" s="442">
        <v>0</v>
      </c>
      <c r="L40" s="442">
        <v>0</v>
      </c>
      <c r="M40" s="442">
        <v>0</v>
      </c>
      <c r="N40" s="442">
        <v>0</v>
      </c>
      <c r="O40" s="442">
        <v>0</v>
      </c>
      <c r="P40" s="442">
        <v>0</v>
      </c>
      <c r="Q40" s="442">
        <v>0</v>
      </c>
      <c r="R40" s="442">
        <v>0</v>
      </c>
      <c r="S40" s="442">
        <v>0</v>
      </c>
      <c r="T40" s="442">
        <v>0</v>
      </c>
      <c r="U40" s="442">
        <v>0</v>
      </c>
      <c r="V40" s="442">
        <v>0</v>
      </c>
      <c r="W40" s="442">
        <v>0</v>
      </c>
      <c r="X40" s="442">
        <v>0</v>
      </c>
      <c r="Y40" s="442">
        <v>0</v>
      </c>
      <c r="Z40" s="442">
        <v>0</v>
      </c>
      <c r="AA40" s="442">
        <v>0</v>
      </c>
      <c r="AB40" s="442">
        <v>0</v>
      </c>
      <c r="AC40" s="442">
        <v>0</v>
      </c>
      <c r="AD40" s="442">
        <v>0</v>
      </c>
      <c r="AE40" s="442">
        <v>0</v>
      </c>
      <c r="AF40" s="442">
        <v>0</v>
      </c>
      <c r="AG40" s="442">
        <v>0</v>
      </c>
      <c r="AH40" s="442">
        <v>0</v>
      </c>
      <c r="AI40" s="442">
        <v>0</v>
      </c>
      <c r="AJ40" s="442">
        <v>0</v>
      </c>
      <c r="AK40" s="442">
        <v>0</v>
      </c>
      <c r="AL40" s="442">
        <v>0</v>
      </c>
      <c r="AM40" s="442">
        <v>0</v>
      </c>
      <c r="AN40" s="442">
        <v>0</v>
      </c>
      <c r="AO40" s="442">
        <v>0</v>
      </c>
      <c r="AP40" s="442">
        <v>0</v>
      </c>
      <c r="AQ40" s="442">
        <v>0</v>
      </c>
      <c r="AR40" s="442">
        <v>0</v>
      </c>
      <c r="AS40" s="442">
        <v>0</v>
      </c>
      <c r="AT40" s="442">
        <v>0</v>
      </c>
      <c r="AU40" s="442">
        <v>0</v>
      </c>
      <c r="AV40" s="442">
        <v>0</v>
      </c>
      <c r="AW40" s="442">
        <v>0</v>
      </c>
      <c r="AX40" s="570"/>
      <c r="AY40" s="571"/>
      <c r="AZ40" s="570"/>
      <c r="BA40" s="571"/>
      <c r="BB40" s="570"/>
      <c r="BC40" s="571"/>
      <c r="BD40" s="570"/>
      <c r="BE40" s="571"/>
      <c r="BF40" s="570"/>
      <c r="BG40" s="571"/>
      <c r="BH40" s="570"/>
      <c r="BI40" s="571"/>
      <c r="BJ40" s="570"/>
      <c r="BK40" s="571"/>
      <c r="BL40" s="570"/>
      <c r="BM40" s="571"/>
      <c r="BN40" s="570"/>
      <c r="BO40" s="571"/>
      <c r="BP40" s="570"/>
      <c r="BQ40" s="571"/>
      <c r="BR40" s="570"/>
      <c r="BS40" s="571"/>
      <c r="BT40" s="570"/>
      <c r="BU40" s="571"/>
      <c r="BV40" s="159"/>
      <c r="BW40" s="159"/>
      <c r="BX40" s="159"/>
      <c r="BY40" s="159"/>
      <c r="BZ40" s="159"/>
      <c r="CA40" s="159"/>
      <c r="CB40" s="159"/>
      <c r="CC40" s="159"/>
      <c r="CD40" s="159"/>
      <c r="CE40" s="159"/>
      <c r="CF40" s="159"/>
      <c r="CG40" s="159"/>
      <c r="CH40" s="159"/>
      <c r="CI40" s="159"/>
      <c r="CJ40" s="159"/>
      <c r="CK40" s="159"/>
      <c r="CL40" s="159"/>
      <c r="CM40" s="159"/>
      <c r="CN40" s="159"/>
      <c r="CO40" s="159"/>
      <c r="CP40" s="159"/>
      <c r="CQ40" s="159"/>
      <c r="CR40" s="159"/>
      <c r="CS40" s="159"/>
      <c r="CT40" s="159"/>
      <c r="CU40" s="159"/>
      <c r="CV40" s="159"/>
      <c r="CW40" s="159"/>
      <c r="CX40" s="159"/>
      <c r="CY40" s="159"/>
      <c r="CZ40" s="159"/>
      <c r="DA40" s="159"/>
      <c r="DB40" s="159"/>
      <c r="DC40" s="159"/>
      <c r="DD40" s="159"/>
      <c r="DE40" s="159"/>
      <c r="DF40" s="159"/>
      <c r="DG40" s="159"/>
      <c r="DH40" s="159"/>
      <c r="DI40" s="159"/>
      <c r="DJ40" s="159"/>
      <c r="DK40" s="159"/>
      <c r="DL40" s="159"/>
      <c r="DM40" s="159"/>
      <c r="DN40" s="159"/>
      <c r="DO40" s="159"/>
      <c r="DP40" s="159"/>
      <c r="DQ40" s="159"/>
    </row>
    <row r="41" spans="1:121" s="160" customFormat="1" ht="76.5" x14ac:dyDescent="0.2">
      <c r="A41" s="232" t="s">
        <v>138</v>
      </c>
      <c r="B41" s="155" t="s">
        <v>139</v>
      </c>
      <c r="C41" s="115" t="s">
        <v>98</v>
      </c>
      <c r="D41" s="442">
        <v>0</v>
      </c>
      <c r="E41" s="442">
        <v>0</v>
      </c>
      <c r="F41" s="442">
        <v>0</v>
      </c>
      <c r="G41" s="442">
        <v>0</v>
      </c>
      <c r="H41" s="442">
        <v>0</v>
      </c>
      <c r="I41" s="442">
        <v>0</v>
      </c>
      <c r="J41" s="442">
        <v>0</v>
      </c>
      <c r="K41" s="442">
        <v>0</v>
      </c>
      <c r="L41" s="442">
        <v>0</v>
      </c>
      <c r="M41" s="442">
        <v>0</v>
      </c>
      <c r="N41" s="442">
        <v>0</v>
      </c>
      <c r="O41" s="442">
        <v>0</v>
      </c>
      <c r="P41" s="442">
        <v>0</v>
      </c>
      <c r="Q41" s="442">
        <v>0</v>
      </c>
      <c r="R41" s="442">
        <v>0</v>
      </c>
      <c r="S41" s="442">
        <v>0</v>
      </c>
      <c r="T41" s="442">
        <v>0</v>
      </c>
      <c r="U41" s="442">
        <v>0</v>
      </c>
      <c r="V41" s="442">
        <v>0</v>
      </c>
      <c r="W41" s="442">
        <v>0</v>
      </c>
      <c r="X41" s="442">
        <v>0</v>
      </c>
      <c r="Y41" s="442">
        <v>0</v>
      </c>
      <c r="Z41" s="442">
        <v>0</v>
      </c>
      <c r="AA41" s="442">
        <v>0</v>
      </c>
      <c r="AB41" s="442">
        <v>0</v>
      </c>
      <c r="AC41" s="442">
        <v>0</v>
      </c>
      <c r="AD41" s="442">
        <v>0</v>
      </c>
      <c r="AE41" s="442">
        <v>0</v>
      </c>
      <c r="AF41" s="442">
        <v>0</v>
      </c>
      <c r="AG41" s="442">
        <v>0</v>
      </c>
      <c r="AH41" s="442">
        <v>0</v>
      </c>
      <c r="AI41" s="442">
        <v>0</v>
      </c>
      <c r="AJ41" s="442">
        <v>0</v>
      </c>
      <c r="AK41" s="442">
        <v>0</v>
      </c>
      <c r="AL41" s="442">
        <v>0</v>
      </c>
      <c r="AM41" s="442">
        <v>0</v>
      </c>
      <c r="AN41" s="442">
        <v>0</v>
      </c>
      <c r="AO41" s="442">
        <v>0</v>
      </c>
      <c r="AP41" s="442">
        <v>0</v>
      </c>
      <c r="AQ41" s="442">
        <v>0</v>
      </c>
      <c r="AR41" s="442">
        <v>0</v>
      </c>
      <c r="AS41" s="442">
        <v>0</v>
      </c>
      <c r="AT41" s="442">
        <v>0</v>
      </c>
      <c r="AU41" s="442">
        <v>0</v>
      </c>
      <c r="AV41" s="442">
        <v>0</v>
      </c>
      <c r="AW41" s="442">
        <v>0</v>
      </c>
      <c r="AX41" s="572"/>
      <c r="AY41" s="573"/>
      <c r="AZ41" s="572"/>
      <c r="BA41" s="573"/>
      <c r="BB41" s="572"/>
      <c r="BC41" s="573"/>
      <c r="BD41" s="572"/>
      <c r="BE41" s="573"/>
      <c r="BF41" s="572"/>
      <c r="BG41" s="573"/>
      <c r="BH41" s="572"/>
      <c r="BI41" s="573"/>
      <c r="BJ41" s="572"/>
      <c r="BK41" s="573"/>
      <c r="BL41" s="572"/>
      <c r="BM41" s="573"/>
      <c r="BN41" s="572"/>
      <c r="BO41" s="573"/>
      <c r="BP41" s="572"/>
      <c r="BQ41" s="573"/>
      <c r="BR41" s="572"/>
      <c r="BS41" s="573"/>
      <c r="BT41" s="572"/>
      <c r="BU41" s="573"/>
      <c r="BV41" s="159"/>
      <c r="BW41" s="159"/>
      <c r="BX41" s="159"/>
      <c r="BY41" s="159"/>
      <c r="BZ41" s="159"/>
      <c r="CA41" s="159"/>
      <c r="CB41" s="159"/>
      <c r="CC41" s="159"/>
      <c r="CD41" s="159"/>
      <c r="CE41" s="159"/>
      <c r="CF41" s="159"/>
      <c r="CG41" s="159"/>
      <c r="CH41" s="159"/>
      <c r="CI41" s="159"/>
      <c r="CJ41" s="159"/>
      <c r="CK41" s="159"/>
      <c r="CL41" s="159"/>
      <c r="CM41" s="159"/>
      <c r="CN41" s="159"/>
      <c r="CO41" s="159"/>
      <c r="CP41" s="159"/>
      <c r="CQ41" s="159"/>
      <c r="CR41" s="159"/>
      <c r="CS41" s="159"/>
      <c r="CT41" s="159"/>
      <c r="CU41" s="159"/>
      <c r="CV41" s="159"/>
      <c r="CW41" s="159"/>
      <c r="CX41" s="159"/>
      <c r="CY41" s="159"/>
      <c r="CZ41" s="159"/>
      <c r="DA41" s="159"/>
      <c r="DB41" s="159"/>
      <c r="DC41" s="159"/>
      <c r="DD41" s="159"/>
      <c r="DE41" s="159"/>
      <c r="DF41" s="159"/>
      <c r="DG41" s="159"/>
      <c r="DH41" s="159"/>
      <c r="DI41" s="159"/>
      <c r="DJ41" s="159"/>
      <c r="DK41" s="159"/>
      <c r="DL41" s="159"/>
      <c r="DM41" s="159"/>
      <c r="DN41" s="159"/>
      <c r="DO41" s="159"/>
      <c r="DP41" s="159"/>
      <c r="DQ41" s="159"/>
    </row>
    <row r="42" spans="1:121" s="160" customFormat="1" ht="89.25" x14ac:dyDescent="0.2">
      <c r="A42" s="436" t="s">
        <v>140</v>
      </c>
      <c r="B42" s="155" t="s">
        <v>135</v>
      </c>
      <c r="C42" s="115" t="s">
        <v>98</v>
      </c>
      <c r="D42" s="442">
        <v>0</v>
      </c>
      <c r="E42" s="442">
        <v>0</v>
      </c>
      <c r="F42" s="442">
        <v>0</v>
      </c>
      <c r="G42" s="442">
        <v>0</v>
      </c>
      <c r="H42" s="442">
        <v>0</v>
      </c>
      <c r="I42" s="442">
        <v>0</v>
      </c>
      <c r="J42" s="442">
        <v>0</v>
      </c>
      <c r="K42" s="442">
        <v>0</v>
      </c>
      <c r="L42" s="442">
        <v>0</v>
      </c>
      <c r="M42" s="442">
        <v>0</v>
      </c>
      <c r="N42" s="442">
        <v>0</v>
      </c>
      <c r="O42" s="442">
        <v>0</v>
      </c>
      <c r="P42" s="442">
        <v>0</v>
      </c>
      <c r="Q42" s="442">
        <v>0</v>
      </c>
      <c r="R42" s="442">
        <v>0</v>
      </c>
      <c r="S42" s="442">
        <v>0</v>
      </c>
      <c r="T42" s="442">
        <v>0</v>
      </c>
      <c r="U42" s="442">
        <v>0</v>
      </c>
      <c r="V42" s="442">
        <v>0</v>
      </c>
      <c r="W42" s="442">
        <v>0</v>
      </c>
      <c r="X42" s="442">
        <v>0</v>
      </c>
      <c r="Y42" s="442">
        <v>0</v>
      </c>
      <c r="Z42" s="442">
        <v>0</v>
      </c>
      <c r="AA42" s="442">
        <v>0</v>
      </c>
      <c r="AB42" s="442">
        <v>0</v>
      </c>
      <c r="AC42" s="442">
        <v>0</v>
      </c>
      <c r="AD42" s="442">
        <v>0</v>
      </c>
      <c r="AE42" s="442">
        <v>0</v>
      </c>
      <c r="AF42" s="442">
        <v>0</v>
      </c>
      <c r="AG42" s="442">
        <v>0</v>
      </c>
      <c r="AH42" s="442">
        <v>0</v>
      </c>
      <c r="AI42" s="442">
        <v>0</v>
      </c>
      <c r="AJ42" s="442">
        <v>0</v>
      </c>
      <c r="AK42" s="442">
        <v>0</v>
      </c>
      <c r="AL42" s="442">
        <v>0</v>
      </c>
      <c r="AM42" s="442">
        <v>0</v>
      </c>
      <c r="AN42" s="442">
        <v>0</v>
      </c>
      <c r="AO42" s="442">
        <v>0</v>
      </c>
      <c r="AP42" s="442">
        <v>0</v>
      </c>
      <c r="AQ42" s="442">
        <v>0</v>
      </c>
      <c r="AR42" s="442">
        <v>0</v>
      </c>
      <c r="AS42" s="442">
        <v>0</v>
      </c>
      <c r="AT42" s="442">
        <v>0</v>
      </c>
      <c r="AU42" s="442">
        <v>0</v>
      </c>
      <c r="AV42" s="442">
        <v>0</v>
      </c>
      <c r="AW42" s="442">
        <v>0</v>
      </c>
      <c r="AX42" s="572"/>
      <c r="AY42" s="573"/>
      <c r="AZ42" s="572"/>
      <c r="BA42" s="573"/>
      <c r="BB42" s="572"/>
      <c r="BC42" s="573"/>
      <c r="BD42" s="572"/>
      <c r="BE42" s="573"/>
      <c r="BF42" s="572"/>
      <c r="BG42" s="573"/>
      <c r="BH42" s="572"/>
      <c r="BI42" s="573"/>
      <c r="BJ42" s="572"/>
      <c r="BK42" s="573"/>
      <c r="BL42" s="572"/>
      <c r="BM42" s="573"/>
      <c r="BN42" s="572"/>
      <c r="BO42" s="573"/>
      <c r="BP42" s="572"/>
      <c r="BQ42" s="573"/>
      <c r="BR42" s="572"/>
      <c r="BS42" s="573"/>
      <c r="BT42" s="572"/>
      <c r="BU42" s="573"/>
      <c r="BV42" s="159"/>
      <c r="BW42" s="159"/>
      <c r="BX42" s="159"/>
      <c r="BY42" s="159"/>
      <c r="BZ42" s="159"/>
      <c r="CA42" s="159"/>
      <c r="CB42" s="159"/>
      <c r="CC42" s="159"/>
      <c r="CD42" s="159"/>
      <c r="CE42" s="159"/>
      <c r="CF42" s="159"/>
      <c r="CG42" s="159"/>
      <c r="CH42" s="159"/>
      <c r="CI42" s="159"/>
      <c r="CJ42" s="159"/>
      <c r="CK42" s="159"/>
      <c r="CL42" s="159"/>
      <c r="CM42" s="159"/>
      <c r="CN42" s="159"/>
      <c r="CO42" s="159"/>
      <c r="CP42" s="159"/>
      <c r="CQ42" s="159"/>
      <c r="CR42" s="159"/>
      <c r="CS42" s="159"/>
      <c r="CT42" s="159"/>
      <c r="CU42" s="159"/>
      <c r="CV42" s="159"/>
      <c r="CW42" s="159"/>
      <c r="CX42" s="159"/>
      <c r="CY42" s="159"/>
      <c r="CZ42" s="159"/>
      <c r="DA42" s="159"/>
      <c r="DB42" s="159"/>
      <c r="DC42" s="159"/>
      <c r="DD42" s="159"/>
      <c r="DE42" s="159"/>
      <c r="DF42" s="159"/>
      <c r="DG42" s="159"/>
      <c r="DH42" s="159"/>
      <c r="DI42" s="159"/>
      <c r="DJ42" s="159"/>
      <c r="DK42" s="159"/>
      <c r="DL42" s="159"/>
      <c r="DM42" s="159"/>
      <c r="DN42" s="159"/>
      <c r="DO42" s="159"/>
      <c r="DP42" s="159"/>
      <c r="DQ42" s="159"/>
    </row>
    <row r="43" spans="1:121" s="160" customFormat="1" ht="63.75" x14ac:dyDescent="0.2">
      <c r="A43" s="436" t="s">
        <v>141</v>
      </c>
      <c r="B43" s="155" t="s">
        <v>142</v>
      </c>
      <c r="C43" s="115" t="s">
        <v>98</v>
      </c>
      <c r="D43" s="442">
        <v>0</v>
      </c>
      <c r="E43" s="442">
        <v>0</v>
      </c>
      <c r="F43" s="442">
        <v>0</v>
      </c>
      <c r="G43" s="442">
        <v>0</v>
      </c>
      <c r="H43" s="442">
        <v>0</v>
      </c>
      <c r="I43" s="442">
        <v>0</v>
      </c>
      <c r="J43" s="442">
        <v>0</v>
      </c>
      <c r="K43" s="442">
        <v>0</v>
      </c>
      <c r="L43" s="442">
        <v>0</v>
      </c>
      <c r="M43" s="442">
        <v>0</v>
      </c>
      <c r="N43" s="442">
        <v>0</v>
      </c>
      <c r="O43" s="442">
        <v>0</v>
      </c>
      <c r="P43" s="442">
        <v>0</v>
      </c>
      <c r="Q43" s="442">
        <v>0</v>
      </c>
      <c r="R43" s="442">
        <v>0</v>
      </c>
      <c r="S43" s="442">
        <v>0</v>
      </c>
      <c r="T43" s="442">
        <v>0</v>
      </c>
      <c r="U43" s="442">
        <v>0</v>
      </c>
      <c r="V43" s="442">
        <v>0</v>
      </c>
      <c r="W43" s="442">
        <v>0</v>
      </c>
      <c r="X43" s="442">
        <v>0</v>
      </c>
      <c r="Y43" s="442">
        <v>0</v>
      </c>
      <c r="Z43" s="442">
        <v>0</v>
      </c>
      <c r="AA43" s="442">
        <v>0</v>
      </c>
      <c r="AB43" s="442">
        <v>0</v>
      </c>
      <c r="AC43" s="442">
        <v>0</v>
      </c>
      <c r="AD43" s="442">
        <v>0</v>
      </c>
      <c r="AE43" s="442">
        <v>0</v>
      </c>
      <c r="AF43" s="442">
        <v>0</v>
      </c>
      <c r="AG43" s="442">
        <v>0</v>
      </c>
      <c r="AH43" s="442">
        <v>0</v>
      </c>
      <c r="AI43" s="442">
        <v>0</v>
      </c>
      <c r="AJ43" s="442">
        <v>0</v>
      </c>
      <c r="AK43" s="442">
        <v>0</v>
      </c>
      <c r="AL43" s="442">
        <v>0</v>
      </c>
      <c r="AM43" s="442">
        <v>0</v>
      </c>
      <c r="AN43" s="442">
        <v>0</v>
      </c>
      <c r="AO43" s="442">
        <v>0</v>
      </c>
      <c r="AP43" s="442">
        <v>0</v>
      </c>
      <c r="AQ43" s="442">
        <v>0</v>
      </c>
      <c r="AR43" s="442">
        <v>0</v>
      </c>
      <c r="AS43" s="442">
        <v>0</v>
      </c>
      <c r="AT43" s="442">
        <v>0</v>
      </c>
      <c r="AU43" s="442">
        <v>0</v>
      </c>
      <c r="AV43" s="442">
        <v>0</v>
      </c>
      <c r="AW43" s="442">
        <v>0</v>
      </c>
      <c r="AX43" s="572"/>
      <c r="AY43" s="573"/>
      <c r="AZ43" s="572"/>
      <c r="BA43" s="573"/>
      <c r="BB43" s="572"/>
      <c r="BC43" s="573"/>
      <c r="BD43" s="572"/>
      <c r="BE43" s="573"/>
      <c r="BF43" s="572"/>
      <c r="BG43" s="573"/>
      <c r="BH43" s="572"/>
      <c r="BI43" s="573"/>
      <c r="BJ43" s="572"/>
      <c r="BK43" s="573"/>
      <c r="BL43" s="572"/>
      <c r="BM43" s="573"/>
      <c r="BN43" s="572"/>
      <c r="BO43" s="573"/>
      <c r="BP43" s="572"/>
      <c r="BQ43" s="573"/>
      <c r="BR43" s="572"/>
      <c r="BS43" s="573"/>
      <c r="BT43" s="572"/>
      <c r="BU43" s="573"/>
      <c r="BV43" s="159"/>
      <c r="BW43" s="159"/>
      <c r="BX43" s="159"/>
      <c r="BY43" s="159"/>
      <c r="BZ43" s="159"/>
      <c r="CA43" s="159"/>
      <c r="CB43" s="159"/>
      <c r="CC43" s="159"/>
      <c r="CD43" s="159"/>
      <c r="CE43" s="159"/>
      <c r="CF43" s="159"/>
      <c r="CG43" s="159"/>
      <c r="CH43" s="159"/>
      <c r="CI43" s="159"/>
      <c r="CJ43" s="159"/>
      <c r="CK43" s="159"/>
      <c r="CL43" s="159"/>
      <c r="CM43" s="159"/>
      <c r="CN43" s="159"/>
      <c r="CO43" s="159"/>
      <c r="CP43" s="159"/>
      <c r="CQ43" s="159"/>
      <c r="CR43" s="159"/>
      <c r="CS43" s="159"/>
      <c r="CT43" s="159"/>
      <c r="CU43" s="159"/>
      <c r="CV43" s="159"/>
      <c r="CW43" s="159"/>
      <c r="CX43" s="159"/>
      <c r="CY43" s="159"/>
      <c r="CZ43" s="159"/>
      <c r="DA43" s="159"/>
      <c r="DB43" s="159"/>
      <c r="DC43" s="159"/>
      <c r="DD43" s="159"/>
      <c r="DE43" s="159"/>
      <c r="DF43" s="159"/>
      <c r="DG43" s="159"/>
      <c r="DH43" s="159"/>
      <c r="DI43" s="159"/>
      <c r="DJ43" s="159"/>
      <c r="DK43" s="159"/>
      <c r="DL43" s="159"/>
      <c r="DM43" s="159"/>
      <c r="DN43" s="159"/>
      <c r="DO43" s="159"/>
      <c r="DP43" s="159"/>
      <c r="DQ43" s="159"/>
    </row>
    <row r="44" spans="1:121" s="160" customFormat="1" ht="38.25" x14ac:dyDescent="0.2">
      <c r="A44" s="283" t="s">
        <v>143</v>
      </c>
      <c r="B44" s="162" t="s">
        <v>144</v>
      </c>
      <c r="C44" s="163" t="s">
        <v>98</v>
      </c>
      <c r="D44" s="288">
        <f t="shared" ref="D44:AW44" si="7">D45+D49+D70+D80</f>
        <v>0</v>
      </c>
      <c r="E44" s="288">
        <f t="shared" si="7"/>
        <v>0</v>
      </c>
      <c r="F44" s="288">
        <f t="shared" si="7"/>
        <v>0</v>
      </c>
      <c r="G44" s="288">
        <f t="shared" si="7"/>
        <v>1</v>
      </c>
      <c r="H44" s="288">
        <f t="shared" si="7"/>
        <v>0</v>
      </c>
      <c r="I44" s="288">
        <f t="shared" si="7"/>
        <v>0</v>
      </c>
      <c r="J44" s="288">
        <f t="shared" si="7"/>
        <v>0</v>
      </c>
      <c r="K44" s="288">
        <f t="shared" si="7"/>
        <v>0</v>
      </c>
      <c r="L44" s="288">
        <f t="shared" si="7"/>
        <v>7.2150000000000007</v>
      </c>
      <c r="M44" s="288">
        <f t="shared" si="7"/>
        <v>0</v>
      </c>
      <c r="N44" s="288">
        <f t="shared" si="7"/>
        <v>0</v>
      </c>
      <c r="O44" s="288">
        <f t="shared" si="7"/>
        <v>0</v>
      </c>
      <c r="P44" s="288">
        <f t="shared" si="7"/>
        <v>0</v>
      </c>
      <c r="Q44" s="288">
        <f t="shared" si="7"/>
        <v>2.9</v>
      </c>
      <c r="R44" s="288">
        <f t="shared" si="7"/>
        <v>0</v>
      </c>
      <c r="S44" s="288">
        <f t="shared" si="7"/>
        <v>0</v>
      </c>
      <c r="T44" s="288">
        <f t="shared" si="7"/>
        <v>0</v>
      </c>
      <c r="U44" s="288">
        <f t="shared" si="7"/>
        <v>0</v>
      </c>
      <c r="V44" s="288">
        <f t="shared" si="7"/>
        <v>9.3500000000000014</v>
      </c>
      <c r="W44" s="288">
        <f t="shared" si="7"/>
        <v>0</v>
      </c>
      <c r="X44" s="288">
        <f t="shared" si="7"/>
        <v>0</v>
      </c>
      <c r="Y44" s="288">
        <f t="shared" si="7"/>
        <v>0</v>
      </c>
      <c r="Z44" s="288">
        <f t="shared" si="7"/>
        <v>0</v>
      </c>
      <c r="AA44" s="288">
        <f t="shared" si="7"/>
        <v>6.3999999999999995</v>
      </c>
      <c r="AB44" s="288">
        <f t="shared" si="7"/>
        <v>0</v>
      </c>
      <c r="AC44" s="288">
        <f t="shared" si="7"/>
        <v>0</v>
      </c>
      <c r="AD44" s="288">
        <f t="shared" si="7"/>
        <v>0</v>
      </c>
      <c r="AE44" s="288">
        <f t="shared" si="7"/>
        <v>0</v>
      </c>
      <c r="AF44" s="288">
        <f t="shared" si="7"/>
        <v>0</v>
      </c>
      <c r="AG44" s="288">
        <f t="shared" si="7"/>
        <v>0</v>
      </c>
      <c r="AH44" s="288">
        <f t="shared" si="7"/>
        <v>0</v>
      </c>
      <c r="AI44" s="288">
        <f t="shared" si="7"/>
        <v>0</v>
      </c>
      <c r="AJ44" s="288">
        <f t="shared" si="7"/>
        <v>0</v>
      </c>
      <c r="AK44" s="288">
        <f t="shared" si="7"/>
        <v>0</v>
      </c>
      <c r="AL44" s="288">
        <f t="shared" si="7"/>
        <v>0</v>
      </c>
      <c r="AM44" s="288">
        <f t="shared" si="7"/>
        <v>0</v>
      </c>
      <c r="AN44" s="288">
        <f t="shared" si="7"/>
        <v>0</v>
      </c>
      <c r="AO44" s="288">
        <f t="shared" si="7"/>
        <v>0</v>
      </c>
      <c r="AP44" s="288">
        <f t="shared" si="7"/>
        <v>0</v>
      </c>
      <c r="AQ44" s="288">
        <f t="shared" si="7"/>
        <v>0</v>
      </c>
      <c r="AR44" s="288">
        <f t="shared" si="7"/>
        <v>0</v>
      </c>
      <c r="AS44" s="288">
        <f t="shared" si="7"/>
        <v>0</v>
      </c>
      <c r="AT44" s="288">
        <f t="shared" si="7"/>
        <v>0</v>
      </c>
      <c r="AU44" s="288">
        <f t="shared" si="7"/>
        <v>25.864999999999998</v>
      </c>
      <c r="AV44" s="288">
        <f t="shared" si="7"/>
        <v>0</v>
      </c>
      <c r="AW44" s="288">
        <f t="shared" si="7"/>
        <v>0</v>
      </c>
      <c r="AX44" s="572"/>
      <c r="AY44" s="573"/>
      <c r="AZ44" s="572"/>
      <c r="BA44" s="573"/>
      <c r="BB44" s="572"/>
      <c r="BC44" s="573"/>
      <c r="BD44" s="572"/>
      <c r="BE44" s="573"/>
      <c r="BF44" s="572"/>
      <c r="BG44" s="573"/>
      <c r="BH44" s="572"/>
      <c r="BI44" s="573"/>
      <c r="BJ44" s="572"/>
      <c r="BK44" s="573"/>
      <c r="BL44" s="572"/>
      <c r="BM44" s="573"/>
      <c r="BN44" s="572"/>
      <c r="BO44" s="573"/>
      <c r="BP44" s="572"/>
      <c r="BQ44" s="573"/>
      <c r="BR44" s="572"/>
      <c r="BS44" s="573"/>
      <c r="BT44" s="572"/>
      <c r="BU44" s="573"/>
      <c r="BV44" s="159"/>
      <c r="BW44" s="159"/>
      <c r="BX44" s="159"/>
      <c r="BY44" s="159"/>
      <c r="BZ44" s="159"/>
      <c r="CA44" s="159"/>
      <c r="CB44" s="159"/>
      <c r="CC44" s="159"/>
      <c r="CD44" s="159"/>
      <c r="CE44" s="159"/>
      <c r="CF44" s="159"/>
      <c r="CG44" s="159"/>
      <c r="CH44" s="159"/>
      <c r="CI44" s="159"/>
      <c r="CJ44" s="159"/>
      <c r="CK44" s="159"/>
      <c r="CL44" s="159"/>
      <c r="CM44" s="159"/>
      <c r="CN44" s="159"/>
      <c r="CO44" s="159"/>
      <c r="CP44" s="159"/>
      <c r="CQ44" s="159"/>
      <c r="CR44" s="159"/>
      <c r="CS44" s="159"/>
      <c r="CT44" s="159"/>
      <c r="CU44" s="159"/>
      <c r="CV44" s="159"/>
      <c r="CW44" s="159"/>
      <c r="CX44" s="159"/>
      <c r="CY44" s="159"/>
      <c r="CZ44" s="159"/>
      <c r="DA44" s="159"/>
      <c r="DB44" s="159"/>
      <c r="DC44" s="159"/>
      <c r="DD44" s="159"/>
      <c r="DE44" s="159"/>
      <c r="DF44" s="159"/>
      <c r="DG44" s="159"/>
      <c r="DH44" s="159"/>
      <c r="DI44" s="159"/>
      <c r="DJ44" s="159"/>
      <c r="DK44" s="159"/>
      <c r="DL44" s="159"/>
      <c r="DM44" s="159"/>
      <c r="DN44" s="159"/>
      <c r="DO44" s="159"/>
      <c r="DP44" s="159"/>
      <c r="DQ44" s="159"/>
    </row>
    <row r="45" spans="1:121" s="160" customFormat="1" ht="63.75" x14ac:dyDescent="0.2">
      <c r="A45" s="226" t="s">
        <v>145</v>
      </c>
      <c r="B45" s="156" t="s">
        <v>146</v>
      </c>
      <c r="C45" s="119" t="s">
        <v>98</v>
      </c>
      <c r="D45" s="280">
        <f t="shared" ref="D45:M46" si="8">D46</f>
        <v>0</v>
      </c>
      <c r="E45" s="280">
        <f t="shared" si="8"/>
        <v>0</v>
      </c>
      <c r="F45" s="280">
        <f t="shared" si="8"/>
        <v>0</v>
      </c>
      <c r="G45" s="280">
        <f t="shared" si="8"/>
        <v>0</v>
      </c>
      <c r="H45" s="280">
        <f t="shared" si="8"/>
        <v>0</v>
      </c>
      <c r="I45" s="280">
        <f t="shared" si="8"/>
        <v>0</v>
      </c>
      <c r="J45" s="280">
        <f t="shared" si="8"/>
        <v>0</v>
      </c>
      <c r="K45" s="280">
        <f t="shared" si="8"/>
        <v>0</v>
      </c>
      <c r="L45" s="280">
        <f t="shared" si="8"/>
        <v>0</v>
      </c>
      <c r="M45" s="280">
        <f t="shared" si="8"/>
        <v>0</v>
      </c>
      <c r="N45" s="280">
        <f t="shared" ref="N45:W46" si="9">N46</f>
        <v>0</v>
      </c>
      <c r="O45" s="280">
        <f t="shared" si="9"/>
        <v>0</v>
      </c>
      <c r="P45" s="280">
        <f t="shared" si="9"/>
        <v>0</v>
      </c>
      <c r="Q45" s="280">
        <f t="shared" si="9"/>
        <v>0</v>
      </c>
      <c r="R45" s="280">
        <f t="shared" si="9"/>
        <v>0</v>
      </c>
      <c r="S45" s="280">
        <f t="shared" si="9"/>
        <v>0</v>
      </c>
      <c r="T45" s="280">
        <f t="shared" si="9"/>
        <v>0</v>
      </c>
      <c r="U45" s="280">
        <f t="shared" si="9"/>
        <v>0</v>
      </c>
      <c r="V45" s="280">
        <f t="shared" si="9"/>
        <v>0</v>
      </c>
      <c r="W45" s="280">
        <f t="shared" si="9"/>
        <v>0</v>
      </c>
      <c r="X45" s="280">
        <f t="shared" ref="X45:AG46" si="10">X46</f>
        <v>0</v>
      </c>
      <c r="Y45" s="280">
        <f t="shared" si="10"/>
        <v>0</v>
      </c>
      <c r="Z45" s="280">
        <f t="shared" si="10"/>
        <v>0</v>
      </c>
      <c r="AA45" s="280">
        <f t="shared" si="10"/>
        <v>0</v>
      </c>
      <c r="AB45" s="280">
        <f t="shared" si="10"/>
        <v>0</v>
      </c>
      <c r="AC45" s="280">
        <f t="shared" si="10"/>
        <v>0</v>
      </c>
      <c r="AD45" s="280">
        <f t="shared" si="10"/>
        <v>0</v>
      </c>
      <c r="AE45" s="280">
        <f t="shared" si="10"/>
        <v>0</v>
      </c>
      <c r="AF45" s="280">
        <f t="shared" si="10"/>
        <v>0</v>
      </c>
      <c r="AG45" s="280">
        <f t="shared" si="10"/>
        <v>0</v>
      </c>
      <c r="AH45" s="280">
        <f t="shared" ref="AH45:AQ46" si="11">AH46</f>
        <v>0</v>
      </c>
      <c r="AI45" s="280">
        <f t="shared" si="11"/>
        <v>0</v>
      </c>
      <c r="AJ45" s="280">
        <f t="shared" si="11"/>
        <v>0</v>
      </c>
      <c r="AK45" s="280">
        <f t="shared" si="11"/>
        <v>0</v>
      </c>
      <c r="AL45" s="280">
        <f t="shared" si="11"/>
        <v>0</v>
      </c>
      <c r="AM45" s="280">
        <f t="shared" si="11"/>
        <v>0</v>
      </c>
      <c r="AN45" s="280">
        <f t="shared" si="11"/>
        <v>0</v>
      </c>
      <c r="AO45" s="280">
        <f t="shared" si="11"/>
        <v>0</v>
      </c>
      <c r="AP45" s="280">
        <f t="shared" si="11"/>
        <v>0</v>
      </c>
      <c r="AQ45" s="280">
        <f t="shared" si="11"/>
        <v>0</v>
      </c>
      <c r="AR45" s="280">
        <f t="shared" ref="AR45:BA46" si="12">AR46</f>
        <v>0</v>
      </c>
      <c r="AS45" s="280">
        <f t="shared" si="12"/>
        <v>0</v>
      </c>
      <c r="AT45" s="280">
        <f t="shared" si="12"/>
        <v>0</v>
      </c>
      <c r="AU45" s="280">
        <f t="shared" si="12"/>
        <v>0</v>
      </c>
      <c r="AV45" s="280">
        <f t="shared" si="12"/>
        <v>0</v>
      </c>
      <c r="AW45" s="280">
        <f t="shared" si="12"/>
        <v>0</v>
      </c>
      <c r="AX45" s="572"/>
      <c r="AY45" s="573"/>
      <c r="AZ45" s="572"/>
      <c r="BA45" s="573"/>
      <c r="BB45" s="572"/>
      <c r="BC45" s="573"/>
      <c r="BD45" s="572"/>
      <c r="BE45" s="573"/>
      <c r="BF45" s="572"/>
      <c r="BG45" s="573"/>
      <c r="BH45" s="572"/>
      <c r="BI45" s="573"/>
      <c r="BJ45" s="572"/>
      <c r="BK45" s="573"/>
      <c r="BL45" s="572"/>
      <c r="BM45" s="573"/>
      <c r="BN45" s="572"/>
      <c r="BO45" s="573"/>
      <c r="BP45" s="572"/>
      <c r="BQ45" s="573"/>
      <c r="BR45" s="572"/>
      <c r="BS45" s="573"/>
      <c r="BT45" s="572"/>
      <c r="BU45" s="573"/>
      <c r="BV45" s="159"/>
      <c r="BW45" s="159"/>
      <c r="BX45" s="159"/>
      <c r="BY45" s="159"/>
      <c r="BZ45" s="159"/>
      <c r="CA45" s="159"/>
      <c r="CB45" s="159"/>
      <c r="CC45" s="159"/>
      <c r="CD45" s="159"/>
      <c r="CE45" s="159"/>
      <c r="CF45" s="159"/>
      <c r="CG45" s="159"/>
      <c r="CH45" s="159"/>
      <c r="CI45" s="159"/>
      <c r="CJ45" s="159"/>
      <c r="CK45" s="159"/>
      <c r="CL45" s="159"/>
      <c r="CM45" s="159"/>
      <c r="CN45" s="159"/>
      <c r="CO45" s="159"/>
      <c r="CP45" s="159"/>
      <c r="CQ45" s="159"/>
      <c r="CR45" s="159"/>
      <c r="CS45" s="159"/>
      <c r="CT45" s="159"/>
      <c r="CU45" s="159"/>
      <c r="CV45" s="159"/>
      <c r="CW45" s="159"/>
      <c r="CX45" s="159"/>
      <c r="CY45" s="159"/>
      <c r="CZ45" s="159"/>
      <c r="DA45" s="159"/>
      <c r="DB45" s="159"/>
      <c r="DC45" s="159"/>
      <c r="DD45" s="159"/>
      <c r="DE45" s="159"/>
      <c r="DF45" s="159"/>
      <c r="DG45" s="159"/>
      <c r="DH45" s="159"/>
      <c r="DI45" s="159"/>
      <c r="DJ45" s="159"/>
      <c r="DK45" s="159"/>
      <c r="DL45" s="159"/>
      <c r="DM45" s="159"/>
      <c r="DN45" s="159"/>
      <c r="DO45" s="159"/>
      <c r="DP45" s="159"/>
      <c r="DQ45" s="159"/>
    </row>
    <row r="46" spans="1:121" s="160" customFormat="1" ht="25.5" x14ac:dyDescent="0.2">
      <c r="A46" s="226" t="s">
        <v>147</v>
      </c>
      <c r="B46" s="156" t="s">
        <v>148</v>
      </c>
      <c r="C46" s="263" t="s">
        <v>98</v>
      </c>
      <c r="D46" s="269">
        <f t="shared" si="8"/>
        <v>0</v>
      </c>
      <c r="E46" s="269">
        <f t="shared" si="8"/>
        <v>0</v>
      </c>
      <c r="F46" s="269">
        <f t="shared" si="8"/>
        <v>0</v>
      </c>
      <c r="G46" s="269">
        <f t="shared" si="8"/>
        <v>0</v>
      </c>
      <c r="H46" s="269">
        <f t="shared" si="8"/>
        <v>0</v>
      </c>
      <c r="I46" s="269">
        <f t="shared" si="8"/>
        <v>0</v>
      </c>
      <c r="J46" s="269">
        <f t="shared" si="8"/>
        <v>0</v>
      </c>
      <c r="K46" s="269">
        <f t="shared" si="8"/>
        <v>0</v>
      </c>
      <c r="L46" s="269">
        <f t="shared" si="8"/>
        <v>0</v>
      </c>
      <c r="M46" s="269">
        <f t="shared" si="8"/>
        <v>0</v>
      </c>
      <c r="N46" s="269">
        <f t="shared" si="9"/>
        <v>0</v>
      </c>
      <c r="O46" s="269">
        <f t="shared" si="9"/>
        <v>0</v>
      </c>
      <c r="P46" s="269">
        <f t="shared" si="9"/>
        <v>0</v>
      </c>
      <c r="Q46" s="269">
        <f t="shared" si="9"/>
        <v>0</v>
      </c>
      <c r="R46" s="269">
        <f t="shared" si="9"/>
        <v>0</v>
      </c>
      <c r="S46" s="269">
        <f t="shared" si="9"/>
        <v>0</v>
      </c>
      <c r="T46" s="269">
        <f t="shared" si="9"/>
        <v>0</v>
      </c>
      <c r="U46" s="269">
        <f t="shared" si="9"/>
        <v>0</v>
      </c>
      <c r="V46" s="269">
        <f t="shared" si="9"/>
        <v>0</v>
      </c>
      <c r="W46" s="269">
        <f t="shared" si="9"/>
        <v>0</v>
      </c>
      <c r="X46" s="269">
        <f t="shared" si="10"/>
        <v>0</v>
      </c>
      <c r="Y46" s="269">
        <f t="shared" si="10"/>
        <v>0</v>
      </c>
      <c r="Z46" s="269">
        <f t="shared" si="10"/>
        <v>0</v>
      </c>
      <c r="AA46" s="269">
        <f t="shared" si="10"/>
        <v>0</v>
      </c>
      <c r="AB46" s="269">
        <f t="shared" si="10"/>
        <v>0</v>
      </c>
      <c r="AC46" s="269">
        <f t="shared" si="10"/>
        <v>0</v>
      </c>
      <c r="AD46" s="269">
        <f t="shared" si="10"/>
        <v>0</v>
      </c>
      <c r="AE46" s="269">
        <f t="shared" si="10"/>
        <v>0</v>
      </c>
      <c r="AF46" s="269">
        <f t="shared" si="10"/>
        <v>0</v>
      </c>
      <c r="AG46" s="269">
        <f t="shared" si="10"/>
        <v>0</v>
      </c>
      <c r="AH46" s="269">
        <f t="shared" si="11"/>
        <v>0</v>
      </c>
      <c r="AI46" s="269">
        <f t="shared" si="11"/>
        <v>0</v>
      </c>
      <c r="AJ46" s="269">
        <f t="shared" si="11"/>
        <v>0</v>
      </c>
      <c r="AK46" s="269">
        <f t="shared" si="11"/>
        <v>0</v>
      </c>
      <c r="AL46" s="269">
        <f t="shared" si="11"/>
        <v>0</v>
      </c>
      <c r="AM46" s="269">
        <f t="shared" si="11"/>
        <v>0</v>
      </c>
      <c r="AN46" s="269">
        <f t="shared" si="11"/>
        <v>0</v>
      </c>
      <c r="AO46" s="269">
        <f t="shared" si="11"/>
        <v>0</v>
      </c>
      <c r="AP46" s="269">
        <f t="shared" si="11"/>
        <v>0</v>
      </c>
      <c r="AQ46" s="269">
        <f t="shared" si="11"/>
        <v>0</v>
      </c>
      <c r="AR46" s="269">
        <f t="shared" si="12"/>
        <v>0</v>
      </c>
      <c r="AS46" s="269">
        <f t="shared" si="12"/>
        <v>0</v>
      </c>
      <c r="AT46" s="269">
        <f t="shared" si="12"/>
        <v>0</v>
      </c>
      <c r="AU46" s="269">
        <f t="shared" si="12"/>
        <v>0</v>
      </c>
      <c r="AV46" s="269">
        <f t="shared" si="12"/>
        <v>0</v>
      </c>
      <c r="AW46" s="269">
        <f t="shared" si="12"/>
        <v>0</v>
      </c>
      <c r="AX46" s="574"/>
      <c r="AY46" s="571"/>
      <c r="AZ46" s="574"/>
      <c r="BA46" s="571"/>
      <c r="BB46" s="574"/>
      <c r="BC46" s="571"/>
      <c r="BD46" s="574"/>
      <c r="BE46" s="571"/>
      <c r="BF46" s="574"/>
      <c r="BG46" s="571"/>
      <c r="BH46" s="574"/>
      <c r="BI46" s="571"/>
      <c r="BJ46" s="574"/>
      <c r="BK46" s="571"/>
      <c r="BL46" s="574"/>
      <c r="BM46" s="571"/>
      <c r="BN46" s="574"/>
      <c r="BO46" s="571"/>
      <c r="BP46" s="574"/>
      <c r="BQ46" s="571"/>
      <c r="BR46" s="574"/>
      <c r="BS46" s="571"/>
      <c r="BT46" s="574"/>
      <c r="BU46" s="571"/>
      <c r="BV46" s="159"/>
      <c r="BW46" s="159"/>
      <c r="BX46" s="159"/>
      <c r="BY46" s="159"/>
      <c r="BZ46" s="159"/>
      <c r="CA46" s="159"/>
      <c r="CB46" s="159"/>
      <c r="CC46" s="159"/>
      <c r="CD46" s="159"/>
      <c r="CE46" s="159"/>
      <c r="CF46" s="159"/>
      <c r="CG46" s="159"/>
      <c r="CH46" s="159"/>
      <c r="CI46" s="159"/>
      <c r="CJ46" s="159"/>
      <c r="CK46" s="159"/>
      <c r="CL46" s="159"/>
      <c r="CM46" s="159"/>
      <c r="CN46" s="159"/>
      <c r="CO46" s="159"/>
      <c r="CP46" s="159"/>
      <c r="CQ46" s="159"/>
      <c r="CR46" s="159"/>
      <c r="CS46" s="159"/>
      <c r="CT46" s="159"/>
      <c r="CU46" s="159"/>
      <c r="CV46" s="159"/>
      <c r="CW46" s="159"/>
      <c r="CX46" s="159"/>
      <c r="CY46" s="159"/>
      <c r="CZ46" s="159"/>
      <c r="DA46" s="159"/>
      <c r="DB46" s="159"/>
      <c r="DC46" s="159"/>
      <c r="DD46" s="159"/>
      <c r="DE46" s="159"/>
      <c r="DF46" s="159"/>
      <c r="DG46" s="159"/>
      <c r="DH46" s="159"/>
      <c r="DI46" s="159"/>
      <c r="DJ46" s="159"/>
      <c r="DK46" s="159"/>
      <c r="DL46" s="159"/>
      <c r="DM46" s="159"/>
      <c r="DN46" s="159"/>
      <c r="DO46" s="159"/>
      <c r="DP46" s="159"/>
      <c r="DQ46" s="159"/>
    </row>
    <row r="47" spans="1:121" s="183" customFormat="1" ht="51" hidden="1" x14ac:dyDescent="0.2">
      <c r="A47" s="309" t="s">
        <v>147</v>
      </c>
      <c r="B47" s="186" t="s">
        <v>149</v>
      </c>
      <c r="C47" s="228" t="s">
        <v>150</v>
      </c>
      <c r="D47" s="294"/>
      <c r="E47" s="294"/>
      <c r="F47" s="294"/>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4"/>
      <c r="AE47" s="294"/>
      <c r="AF47" s="294"/>
      <c r="AG47" s="294"/>
      <c r="AH47" s="294"/>
      <c r="AI47" s="294"/>
      <c r="AJ47" s="294"/>
      <c r="AK47" s="294"/>
      <c r="AL47" s="294"/>
      <c r="AM47" s="294"/>
      <c r="AN47" s="294"/>
      <c r="AO47" s="294"/>
      <c r="AP47" s="294"/>
      <c r="AQ47" s="294"/>
      <c r="AR47" s="294"/>
      <c r="AS47" s="294"/>
      <c r="AT47" s="294"/>
      <c r="AU47" s="294"/>
      <c r="AV47" s="294"/>
      <c r="AW47" s="294"/>
      <c r="AX47" s="575"/>
      <c r="AY47" s="575"/>
      <c r="AZ47" s="575"/>
      <c r="BA47" s="575"/>
      <c r="BB47" s="575"/>
      <c r="BC47" s="575"/>
      <c r="BD47" s="575"/>
      <c r="BE47" s="575"/>
      <c r="BF47" s="575"/>
      <c r="BG47" s="575"/>
      <c r="BH47" s="575"/>
      <c r="BI47" s="575"/>
      <c r="BJ47" s="575"/>
      <c r="BK47" s="575"/>
      <c r="BL47" s="575"/>
      <c r="BM47" s="575"/>
      <c r="BN47" s="575"/>
      <c r="BO47" s="575"/>
      <c r="BP47" s="575"/>
      <c r="BQ47" s="575"/>
      <c r="BR47" s="575"/>
      <c r="BS47" s="575"/>
      <c r="BT47" s="575"/>
      <c r="BU47" s="575"/>
      <c r="BV47" s="182"/>
      <c r="BW47" s="182"/>
      <c r="BX47" s="182"/>
      <c r="BY47" s="182"/>
      <c r="BZ47" s="182"/>
      <c r="CA47" s="182"/>
      <c r="CB47" s="182"/>
      <c r="CC47" s="182"/>
      <c r="CD47" s="182"/>
      <c r="CE47" s="182"/>
      <c r="CF47" s="182"/>
      <c r="CG47" s="182"/>
      <c r="CH47" s="182"/>
      <c r="CI47" s="182"/>
      <c r="CJ47" s="182"/>
      <c r="CK47" s="182"/>
      <c r="CL47" s="182"/>
      <c r="CM47" s="182"/>
      <c r="CN47" s="182"/>
      <c r="CO47" s="182"/>
      <c r="CP47" s="182"/>
      <c r="CQ47" s="182"/>
      <c r="CR47" s="182"/>
      <c r="CS47" s="182"/>
      <c r="CT47" s="182"/>
      <c r="CU47" s="182"/>
      <c r="CV47" s="182"/>
      <c r="CW47" s="182"/>
      <c r="CX47" s="182"/>
      <c r="CY47" s="182"/>
      <c r="CZ47" s="182"/>
      <c r="DA47" s="182"/>
      <c r="DB47" s="182"/>
      <c r="DC47" s="182"/>
      <c r="DD47" s="182"/>
      <c r="DE47" s="182"/>
      <c r="DF47" s="182"/>
      <c r="DG47" s="182"/>
      <c r="DH47" s="182"/>
      <c r="DI47" s="182"/>
      <c r="DJ47" s="182"/>
      <c r="DK47" s="182"/>
      <c r="DL47" s="182"/>
      <c r="DM47" s="182"/>
      <c r="DN47" s="182"/>
      <c r="DO47" s="182"/>
      <c r="DP47" s="182"/>
      <c r="DQ47" s="182"/>
    </row>
    <row r="48" spans="1:121" s="168" customFormat="1" ht="51" x14ac:dyDescent="0.2">
      <c r="A48" s="232" t="s">
        <v>151</v>
      </c>
      <c r="B48" s="155" t="s">
        <v>152</v>
      </c>
      <c r="C48" s="115" t="s">
        <v>98</v>
      </c>
      <c r="D48" s="442" t="s">
        <v>103</v>
      </c>
      <c r="E48" s="442" t="s">
        <v>103</v>
      </c>
      <c r="F48" s="442" t="s">
        <v>103</v>
      </c>
      <c r="G48" s="442" t="s">
        <v>103</v>
      </c>
      <c r="H48" s="442" t="s">
        <v>103</v>
      </c>
      <c r="I48" s="442" t="s">
        <v>103</v>
      </c>
      <c r="J48" s="442" t="s">
        <v>103</v>
      </c>
      <c r="K48" s="442" t="s">
        <v>103</v>
      </c>
      <c r="L48" s="442" t="s">
        <v>103</v>
      </c>
      <c r="M48" s="442" t="s">
        <v>103</v>
      </c>
      <c r="N48" s="442" t="s">
        <v>103</v>
      </c>
      <c r="O48" s="442" t="s">
        <v>103</v>
      </c>
      <c r="P48" s="442" t="s">
        <v>103</v>
      </c>
      <c r="Q48" s="442" t="s">
        <v>103</v>
      </c>
      <c r="R48" s="442" t="s">
        <v>103</v>
      </c>
      <c r="S48" s="442" t="s">
        <v>103</v>
      </c>
      <c r="T48" s="442" t="s">
        <v>103</v>
      </c>
      <c r="U48" s="442" t="s">
        <v>103</v>
      </c>
      <c r="V48" s="442" t="s">
        <v>103</v>
      </c>
      <c r="W48" s="442" t="s">
        <v>103</v>
      </c>
      <c r="X48" s="442" t="s">
        <v>103</v>
      </c>
      <c r="Y48" s="442" t="s">
        <v>103</v>
      </c>
      <c r="Z48" s="442" t="s">
        <v>103</v>
      </c>
      <c r="AA48" s="442" t="s">
        <v>103</v>
      </c>
      <c r="AB48" s="442" t="s">
        <v>103</v>
      </c>
      <c r="AC48" s="442" t="s">
        <v>103</v>
      </c>
      <c r="AD48" s="442" t="s">
        <v>103</v>
      </c>
      <c r="AE48" s="442" t="s">
        <v>103</v>
      </c>
      <c r="AF48" s="442" t="s">
        <v>103</v>
      </c>
      <c r="AG48" s="442" t="s">
        <v>103</v>
      </c>
      <c r="AH48" s="442" t="s">
        <v>103</v>
      </c>
      <c r="AI48" s="442" t="s">
        <v>103</v>
      </c>
      <c r="AJ48" s="442" t="s">
        <v>103</v>
      </c>
      <c r="AK48" s="442" t="s">
        <v>103</v>
      </c>
      <c r="AL48" s="442" t="s">
        <v>103</v>
      </c>
      <c r="AM48" s="442" t="s">
        <v>103</v>
      </c>
      <c r="AN48" s="442" t="s">
        <v>103</v>
      </c>
      <c r="AO48" s="442" t="s">
        <v>103</v>
      </c>
      <c r="AP48" s="442" t="s">
        <v>103</v>
      </c>
      <c r="AQ48" s="442" t="s">
        <v>103</v>
      </c>
      <c r="AR48" s="442" t="s">
        <v>103</v>
      </c>
      <c r="AS48" s="442" t="s">
        <v>103</v>
      </c>
      <c r="AT48" s="442" t="s">
        <v>103</v>
      </c>
      <c r="AU48" s="442" t="s">
        <v>103</v>
      </c>
      <c r="AV48" s="442" t="s">
        <v>103</v>
      </c>
      <c r="AW48" s="442" t="s">
        <v>103</v>
      </c>
      <c r="AX48" s="576"/>
      <c r="AY48" s="576"/>
      <c r="AZ48" s="576"/>
      <c r="BA48" s="576"/>
      <c r="BB48" s="576"/>
      <c r="BC48" s="576"/>
      <c r="BD48" s="576"/>
      <c r="BE48" s="576"/>
      <c r="BF48" s="576"/>
      <c r="BG48" s="576"/>
      <c r="BH48" s="576"/>
      <c r="BI48" s="576"/>
      <c r="BJ48" s="576"/>
      <c r="BK48" s="576"/>
      <c r="BL48" s="576"/>
      <c r="BM48" s="576"/>
      <c r="BN48" s="576"/>
      <c r="BO48" s="576"/>
      <c r="BP48" s="576"/>
      <c r="BQ48" s="576"/>
      <c r="BR48" s="576"/>
      <c r="BS48" s="576"/>
      <c r="BT48" s="576"/>
      <c r="BU48" s="576"/>
      <c r="BV48" s="167"/>
      <c r="BW48" s="167"/>
      <c r="BX48" s="167"/>
      <c r="BY48" s="167"/>
      <c r="BZ48" s="167"/>
      <c r="CA48" s="167"/>
      <c r="CB48" s="167"/>
      <c r="CC48" s="167"/>
      <c r="CD48" s="167"/>
      <c r="CE48" s="167"/>
      <c r="CF48" s="167"/>
      <c r="CG48" s="167"/>
      <c r="CH48" s="167"/>
      <c r="CI48" s="167"/>
      <c r="CJ48" s="167"/>
      <c r="CK48" s="167"/>
      <c r="CL48" s="167"/>
      <c r="CM48" s="167"/>
      <c r="CN48" s="167"/>
      <c r="CO48" s="167"/>
      <c r="CP48" s="167"/>
      <c r="CQ48" s="167"/>
      <c r="CR48" s="167"/>
      <c r="CS48" s="167"/>
      <c r="CT48" s="167"/>
      <c r="CU48" s="167"/>
      <c r="CV48" s="167"/>
      <c r="CW48" s="167"/>
      <c r="CX48" s="167"/>
      <c r="CY48" s="167"/>
      <c r="CZ48" s="167"/>
      <c r="DA48" s="167"/>
      <c r="DB48" s="167"/>
      <c r="DC48" s="167"/>
      <c r="DD48" s="167"/>
      <c r="DE48" s="167"/>
      <c r="DF48" s="167"/>
      <c r="DG48" s="167"/>
      <c r="DH48" s="167"/>
      <c r="DI48" s="167"/>
      <c r="DJ48" s="167"/>
      <c r="DK48" s="167"/>
      <c r="DL48" s="167"/>
      <c r="DM48" s="167"/>
      <c r="DN48" s="167"/>
      <c r="DO48" s="167"/>
      <c r="DP48" s="167"/>
      <c r="DQ48" s="167"/>
    </row>
    <row r="49" spans="1:121" s="160" customFormat="1" ht="38.25" x14ac:dyDescent="0.2">
      <c r="A49" s="226" t="s">
        <v>153</v>
      </c>
      <c r="B49" s="156" t="s">
        <v>154</v>
      </c>
      <c r="C49" s="119" t="s">
        <v>98</v>
      </c>
      <c r="D49" s="280">
        <f t="shared" ref="D49:AW49" si="13">D50+D69</f>
        <v>0</v>
      </c>
      <c r="E49" s="280">
        <f t="shared" si="13"/>
        <v>0</v>
      </c>
      <c r="F49" s="280">
        <f t="shared" si="13"/>
        <v>0</v>
      </c>
      <c r="G49" s="280">
        <f t="shared" si="13"/>
        <v>1</v>
      </c>
      <c r="H49" s="280">
        <f t="shared" si="13"/>
        <v>0</v>
      </c>
      <c r="I49" s="280">
        <f t="shared" si="13"/>
        <v>0</v>
      </c>
      <c r="J49" s="280">
        <f t="shared" si="13"/>
        <v>0</v>
      </c>
      <c r="K49" s="280">
        <f t="shared" si="13"/>
        <v>0</v>
      </c>
      <c r="L49" s="280">
        <f t="shared" si="13"/>
        <v>7.2150000000000007</v>
      </c>
      <c r="M49" s="280">
        <f t="shared" si="13"/>
        <v>0</v>
      </c>
      <c r="N49" s="280">
        <f t="shared" si="13"/>
        <v>0</v>
      </c>
      <c r="O49" s="280">
        <f t="shared" si="13"/>
        <v>0</v>
      </c>
      <c r="P49" s="280">
        <f t="shared" si="13"/>
        <v>0</v>
      </c>
      <c r="Q49" s="280">
        <f t="shared" si="13"/>
        <v>2.9</v>
      </c>
      <c r="R49" s="280">
        <f t="shared" si="13"/>
        <v>0</v>
      </c>
      <c r="S49" s="280">
        <f t="shared" si="13"/>
        <v>0</v>
      </c>
      <c r="T49" s="280">
        <f t="shared" si="13"/>
        <v>0</v>
      </c>
      <c r="U49" s="280">
        <f t="shared" si="13"/>
        <v>0</v>
      </c>
      <c r="V49" s="280">
        <f t="shared" si="13"/>
        <v>9.3500000000000014</v>
      </c>
      <c r="W49" s="280">
        <f t="shared" si="13"/>
        <v>0</v>
      </c>
      <c r="X49" s="280">
        <f t="shared" si="13"/>
        <v>0</v>
      </c>
      <c r="Y49" s="280">
        <f t="shared" si="13"/>
        <v>0</v>
      </c>
      <c r="Z49" s="280">
        <f t="shared" si="13"/>
        <v>0</v>
      </c>
      <c r="AA49" s="280">
        <f t="shared" si="13"/>
        <v>6.3999999999999995</v>
      </c>
      <c r="AB49" s="280">
        <f t="shared" si="13"/>
        <v>0</v>
      </c>
      <c r="AC49" s="280">
        <f t="shared" si="13"/>
        <v>0</v>
      </c>
      <c r="AD49" s="280">
        <f t="shared" si="13"/>
        <v>0</v>
      </c>
      <c r="AE49" s="280">
        <f t="shared" si="13"/>
        <v>0</v>
      </c>
      <c r="AF49" s="280">
        <f t="shared" si="13"/>
        <v>0</v>
      </c>
      <c r="AG49" s="280">
        <f t="shared" si="13"/>
        <v>0</v>
      </c>
      <c r="AH49" s="280">
        <f t="shared" si="13"/>
        <v>0</v>
      </c>
      <c r="AI49" s="280">
        <f t="shared" si="13"/>
        <v>0</v>
      </c>
      <c r="AJ49" s="280">
        <f t="shared" si="13"/>
        <v>0</v>
      </c>
      <c r="AK49" s="280">
        <f t="shared" si="13"/>
        <v>0</v>
      </c>
      <c r="AL49" s="280">
        <f t="shared" si="13"/>
        <v>0</v>
      </c>
      <c r="AM49" s="280">
        <f t="shared" si="13"/>
        <v>0</v>
      </c>
      <c r="AN49" s="280">
        <f t="shared" si="13"/>
        <v>0</v>
      </c>
      <c r="AO49" s="280">
        <f t="shared" si="13"/>
        <v>0</v>
      </c>
      <c r="AP49" s="280">
        <f t="shared" si="13"/>
        <v>0</v>
      </c>
      <c r="AQ49" s="280">
        <f t="shared" si="13"/>
        <v>0</v>
      </c>
      <c r="AR49" s="280">
        <f t="shared" si="13"/>
        <v>0</v>
      </c>
      <c r="AS49" s="280">
        <f t="shared" si="13"/>
        <v>0</v>
      </c>
      <c r="AT49" s="280">
        <f t="shared" si="13"/>
        <v>0</v>
      </c>
      <c r="AU49" s="280">
        <f t="shared" si="13"/>
        <v>25.864999999999998</v>
      </c>
      <c r="AV49" s="280">
        <f t="shared" si="13"/>
        <v>0</v>
      </c>
      <c r="AW49" s="280">
        <f t="shared" si="13"/>
        <v>0</v>
      </c>
      <c r="AX49" s="572"/>
      <c r="AY49" s="573"/>
      <c r="AZ49" s="572"/>
      <c r="BA49" s="573"/>
      <c r="BB49" s="572"/>
      <c r="BC49" s="573"/>
      <c r="BD49" s="572"/>
      <c r="BE49" s="573"/>
      <c r="BF49" s="572"/>
      <c r="BG49" s="573"/>
      <c r="BH49" s="572"/>
      <c r="BI49" s="573"/>
      <c r="BJ49" s="572"/>
      <c r="BK49" s="573"/>
      <c r="BL49" s="572"/>
      <c r="BM49" s="573"/>
      <c r="BN49" s="572"/>
      <c r="BO49" s="573"/>
      <c r="BP49" s="572"/>
      <c r="BQ49" s="573"/>
      <c r="BR49" s="572"/>
      <c r="BS49" s="573"/>
      <c r="BT49" s="572"/>
      <c r="BU49" s="573"/>
      <c r="BV49" s="159"/>
      <c r="BW49" s="159"/>
      <c r="BX49" s="159"/>
      <c r="BY49" s="159"/>
      <c r="BZ49" s="159"/>
      <c r="CA49" s="159"/>
      <c r="CB49" s="159"/>
      <c r="CC49" s="159"/>
      <c r="CD49" s="159"/>
      <c r="CE49" s="159"/>
      <c r="CF49" s="159"/>
      <c r="CG49" s="159"/>
      <c r="CH49" s="159"/>
      <c r="CI49" s="159"/>
      <c r="CJ49" s="159"/>
      <c r="CK49" s="159"/>
      <c r="CL49" s="159"/>
      <c r="CM49" s="159"/>
      <c r="CN49" s="159"/>
      <c r="CO49" s="159"/>
      <c r="CP49" s="159"/>
      <c r="CQ49" s="159"/>
      <c r="CR49" s="159"/>
      <c r="CS49" s="159"/>
      <c r="CT49" s="159"/>
      <c r="CU49" s="159"/>
      <c r="CV49" s="159"/>
      <c r="CW49" s="159"/>
      <c r="CX49" s="159"/>
      <c r="CY49" s="159"/>
      <c r="CZ49" s="159"/>
      <c r="DA49" s="159"/>
      <c r="DB49" s="159"/>
      <c r="DC49" s="159"/>
      <c r="DD49" s="159"/>
      <c r="DE49" s="159"/>
      <c r="DF49" s="159"/>
      <c r="DG49" s="159"/>
      <c r="DH49" s="159"/>
      <c r="DI49" s="159"/>
      <c r="DJ49" s="159"/>
      <c r="DK49" s="159"/>
      <c r="DL49" s="159"/>
      <c r="DM49" s="159"/>
      <c r="DN49" s="159"/>
      <c r="DO49" s="159"/>
      <c r="DP49" s="159"/>
      <c r="DQ49" s="159"/>
    </row>
    <row r="50" spans="1:121" s="160" customFormat="1" ht="25.5" x14ac:dyDescent="0.2">
      <c r="A50" s="226" t="s">
        <v>155</v>
      </c>
      <c r="B50" s="156" t="s">
        <v>156</v>
      </c>
      <c r="C50" s="263" t="s">
        <v>98</v>
      </c>
      <c r="D50" s="432">
        <f t="shared" ref="D50:AW50" si="14">SUM(D51:D68)</f>
        <v>0</v>
      </c>
      <c r="E50" s="432">
        <f t="shared" si="14"/>
        <v>0</v>
      </c>
      <c r="F50" s="432">
        <f t="shared" si="14"/>
        <v>0</v>
      </c>
      <c r="G50" s="432">
        <f t="shared" si="14"/>
        <v>1</v>
      </c>
      <c r="H50" s="432">
        <f t="shared" si="14"/>
        <v>0</v>
      </c>
      <c r="I50" s="432">
        <f t="shared" si="14"/>
        <v>0</v>
      </c>
      <c r="J50" s="432">
        <f t="shared" si="14"/>
        <v>0</v>
      </c>
      <c r="K50" s="432">
        <f t="shared" si="14"/>
        <v>0</v>
      </c>
      <c r="L50" s="432">
        <f t="shared" si="14"/>
        <v>7.2150000000000007</v>
      </c>
      <c r="M50" s="432">
        <f t="shared" si="14"/>
        <v>0</v>
      </c>
      <c r="N50" s="432">
        <f t="shared" si="14"/>
        <v>0</v>
      </c>
      <c r="O50" s="432">
        <f t="shared" si="14"/>
        <v>0</v>
      </c>
      <c r="P50" s="432">
        <f t="shared" si="14"/>
        <v>0</v>
      </c>
      <c r="Q50" s="432">
        <f t="shared" si="14"/>
        <v>2.9</v>
      </c>
      <c r="R50" s="432">
        <f t="shared" si="14"/>
        <v>0</v>
      </c>
      <c r="S50" s="432">
        <f t="shared" si="14"/>
        <v>0</v>
      </c>
      <c r="T50" s="432">
        <f t="shared" si="14"/>
        <v>0</v>
      </c>
      <c r="U50" s="432">
        <f t="shared" si="14"/>
        <v>0</v>
      </c>
      <c r="V50" s="432">
        <f t="shared" si="14"/>
        <v>9.3500000000000014</v>
      </c>
      <c r="W50" s="432">
        <f t="shared" si="14"/>
        <v>0</v>
      </c>
      <c r="X50" s="432">
        <f t="shared" si="14"/>
        <v>0</v>
      </c>
      <c r="Y50" s="432">
        <f t="shared" si="14"/>
        <v>0</v>
      </c>
      <c r="Z50" s="432">
        <f t="shared" si="14"/>
        <v>0</v>
      </c>
      <c r="AA50" s="432">
        <f t="shared" si="14"/>
        <v>6.3999999999999995</v>
      </c>
      <c r="AB50" s="432">
        <f t="shared" si="14"/>
        <v>0</v>
      </c>
      <c r="AC50" s="432">
        <f t="shared" si="14"/>
        <v>0</v>
      </c>
      <c r="AD50" s="432">
        <f t="shared" si="14"/>
        <v>0</v>
      </c>
      <c r="AE50" s="432">
        <f t="shared" si="14"/>
        <v>0</v>
      </c>
      <c r="AF50" s="432">
        <f t="shared" si="14"/>
        <v>0</v>
      </c>
      <c r="AG50" s="432">
        <f t="shared" si="14"/>
        <v>0</v>
      </c>
      <c r="AH50" s="432">
        <f t="shared" si="14"/>
        <v>0</v>
      </c>
      <c r="AI50" s="432">
        <f t="shared" si="14"/>
        <v>0</v>
      </c>
      <c r="AJ50" s="432">
        <f t="shared" si="14"/>
        <v>0</v>
      </c>
      <c r="AK50" s="432">
        <f t="shared" si="14"/>
        <v>0</v>
      </c>
      <c r="AL50" s="432">
        <f t="shared" si="14"/>
        <v>0</v>
      </c>
      <c r="AM50" s="432">
        <f t="shared" si="14"/>
        <v>0</v>
      </c>
      <c r="AN50" s="432">
        <f t="shared" si="14"/>
        <v>0</v>
      </c>
      <c r="AO50" s="432">
        <f t="shared" si="14"/>
        <v>0</v>
      </c>
      <c r="AP50" s="432">
        <f t="shared" si="14"/>
        <v>0</v>
      </c>
      <c r="AQ50" s="432">
        <f t="shared" si="14"/>
        <v>0</v>
      </c>
      <c r="AR50" s="432">
        <f t="shared" si="14"/>
        <v>0</v>
      </c>
      <c r="AS50" s="432">
        <f t="shared" si="14"/>
        <v>0</v>
      </c>
      <c r="AT50" s="432">
        <f t="shared" si="14"/>
        <v>0</v>
      </c>
      <c r="AU50" s="432">
        <f t="shared" si="14"/>
        <v>25.864999999999998</v>
      </c>
      <c r="AV50" s="432">
        <f t="shared" si="14"/>
        <v>0</v>
      </c>
      <c r="AW50" s="432">
        <f t="shared" si="14"/>
        <v>0</v>
      </c>
      <c r="AX50" s="577"/>
      <c r="AY50" s="575"/>
      <c r="AZ50" s="577"/>
      <c r="BA50" s="575"/>
      <c r="BB50" s="577"/>
      <c r="BC50" s="575"/>
      <c r="BD50" s="577"/>
      <c r="BE50" s="575"/>
      <c r="BF50" s="577"/>
      <c r="BG50" s="575"/>
      <c r="BH50" s="577"/>
      <c r="BI50" s="575"/>
      <c r="BJ50" s="577"/>
      <c r="BK50" s="575"/>
      <c r="BL50" s="577"/>
      <c r="BM50" s="575"/>
      <c r="BN50" s="577"/>
      <c r="BO50" s="575"/>
      <c r="BP50" s="577"/>
      <c r="BQ50" s="575"/>
      <c r="BR50" s="577"/>
      <c r="BS50" s="575"/>
      <c r="BT50" s="577"/>
      <c r="BU50" s="575"/>
      <c r="BV50" s="159"/>
      <c r="BW50" s="159"/>
      <c r="BX50" s="159"/>
      <c r="BY50" s="159"/>
      <c r="BZ50" s="159"/>
      <c r="CA50" s="159"/>
      <c r="CB50" s="159"/>
      <c r="CC50" s="159"/>
      <c r="CD50" s="159"/>
      <c r="CE50" s="159"/>
      <c r="CF50" s="159"/>
      <c r="CG50" s="159"/>
      <c r="CH50" s="159"/>
      <c r="CI50" s="159"/>
      <c r="CJ50" s="159"/>
      <c r="CK50" s="159"/>
      <c r="CL50" s="159"/>
      <c r="CM50" s="159"/>
      <c r="CN50" s="159"/>
      <c r="CO50" s="159"/>
      <c r="CP50" s="159"/>
      <c r="CQ50" s="159"/>
      <c r="CR50" s="159"/>
      <c r="CS50" s="159"/>
      <c r="CT50" s="159"/>
      <c r="CU50" s="159"/>
      <c r="CV50" s="159"/>
      <c r="CW50" s="159"/>
      <c r="CX50" s="159"/>
      <c r="CY50" s="159"/>
      <c r="CZ50" s="159"/>
      <c r="DA50" s="159"/>
      <c r="DB50" s="159"/>
      <c r="DC50" s="159"/>
      <c r="DD50" s="159"/>
      <c r="DE50" s="159"/>
      <c r="DF50" s="159"/>
      <c r="DG50" s="159"/>
      <c r="DH50" s="159"/>
      <c r="DI50" s="159"/>
      <c r="DJ50" s="159"/>
      <c r="DK50" s="159"/>
      <c r="DL50" s="159"/>
      <c r="DM50" s="159"/>
      <c r="DN50" s="159"/>
      <c r="DO50" s="159"/>
      <c r="DP50" s="159"/>
      <c r="DQ50" s="159"/>
    </row>
    <row r="51" spans="1:121" s="183" customFormat="1" ht="102" x14ac:dyDescent="0.2">
      <c r="A51" s="309" t="s">
        <v>155</v>
      </c>
      <c r="B51" s="186" t="s">
        <v>157</v>
      </c>
      <c r="C51" s="228" t="s">
        <v>158</v>
      </c>
      <c r="D51" s="294" t="s">
        <v>843</v>
      </c>
      <c r="E51" s="294">
        <v>0</v>
      </c>
      <c r="F51" s="294">
        <v>0</v>
      </c>
      <c r="G51" s="294">
        <v>0</v>
      </c>
      <c r="H51" s="294">
        <v>0</v>
      </c>
      <c r="I51" s="294">
        <v>0</v>
      </c>
      <c r="J51" s="294">
        <v>0</v>
      </c>
      <c r="K51" s="294">
        <v>0</v>
      </c>
      <c r="L51" s="294">
        <v>3.64</v>
      </c>
      <c r="M51" s="294">
        <v>0</v>
      </c>
      <c r="N51" s="294">
        <v>0</v>
      </c>
      <c r="O51" s="294">
        <v>0</v>
      </c>
      <c r="P51" s="294">
        <v>0</v>
      </c>
      <c r="Q51" s="294">
        <v>0</v>
      </c>
      <c r="R51" s="294">
        <v>0</v>
      </c>
      <c r="S51" s="294">
        <v>0</v>
      </c>
      <c r="T51" s="294">
        <v>0</v>
      </c>
      <c r="U51" s="294">
        <v>0</v>
      </c>
      <c r="V51" s="294">
        <v>0</v>
      </c>
      <c r="W51" s="294">
        <v>0</v>
      </c>
      <c r="X51" s="294">
        <v>0</v>
      </c>
      <c r="Y51" s="294">
        <v>0</v>
      </c>
      <c r="Z51" s="294">
        <v>0</v>
      </c>
      <c r="AA51" s="294">
        <v>0</v>
      </c>
      <c r="AB51" s="294">
        <v>0</v>
      </c>
      <c r="AC51" s="294">
        <v>0</v>
      </c>
      <c r="AD51" s="294">
        <v>0</v>
      </c>
      <c r="AE51" s="294">
        <v>0</v>
      </c>
      <c r="AF51" s="294">
        <v>0</v>
      </c>
      <c r="AG51" s="294">
        <v>0</v>
      </c>
      <c r="AH51" s="294">
        <v>0</v>
      </c>
      <c r="AI51" s="294">
        <v>0</v>
      </c>
      <c r="AJ51" s="294">
        <v>0</v>
      </c>
      <c r="AK51" s="294">
        <v>0</v>
      </c>
      <c r="AL51" s="294">
        <v>0</v>
      </c>
      <c r="AM51" s="294">
        <v>0</v>
      </c>
      <c r="AN51" s="294">
        <v>0</v>
      </c>
      <c r="AO51" s="294">
        <v>0</v>
      </c>
      <c r="AP51" s="294">
        <v>0</v>
      </c>
      <c r="AQ51" s="294">
        <v>0</v>
      </c>
      <c r="AR51" s="294">
        <v>0</v>
      </c>
      <c r="AS51" s="294">
        <f t="shared" ref="AS51:AW53" si="15">J51+O51+T51+Y51+AD51+AI51+AN51</f>
        <v>0</v>
      </c>
      <c r="AT51" s="294">
        <f t="shared" si="15"/>
        <v>0</v>
      </c>
      <c r="AU51" s="294">
        <f t="shared" si="15"/>
        <v>3.64</v>
      </c>
      <c r="AV51" s="294">
        <f t="shared" si="15"/>
        <v>0</v>
      </c>
      <c r="AW51" s="294">
        <f t="shared" si="15"/>
        <v>0</v>
      </c>
      <c r="AX51" s="577"/>
      <c r="AY51" s="575"/>
      <c r="AZ51" s="577"/>
      <c r="BA51" s="575"/>
      <c r="BB51" s="577"/>
      <c r="BC51" s="575"/>
      <c r="BD51" s="577"/>
      <c r="BE51" s="575"/>
      <c r="BF51" s="577"/>
      <c r="BG51" s="575"/>
      <c r="BH51" s="577"/>
      <c r="BI51" s="575"/>
      <c r="BJ51" s="577"/>
      <c r="BK51" s="575"/>
      <c r="BL51" s="577"/>
      <c r="BM51" s="575"/>
      <c r="BN51" s="577"/>
      <c r="BO51" s="575"/>
      <c r="BP51" s="577"/>
      <c r="BQ51" s="575"/>
      <c r="BR51" s="577"/>
      <c r="BS51" s="575"/>
      <c r="BT51" s="577"/>
      <c r="BU51" s="575"/>
      <c r="BV51" s="182"/>
      <c r="BW51" s="182"/>
      <c r="BX51" s="182"/>
      <c r="BY51" s="182"/>
      <c r="BZ51" s="182"/>
      <c r="CA51" s="182"/>
      <c r="CB51" s="182"/>
      <c r="CC51" s="182"/>
      <c r="CD51" s="182"/>
      <c r="CE51" s="182"/>
      <c r="CF51" s="182"/>
      <c r="CG51" s="182"/>
      <c r="CH51" s="182"/>
      <c r="CI51" s="182"/>
      <c r="CJ51" s="182"/>
      <c r="CK51" s="182"/>
      <c r="CL51" s="182"/>
      <c r="CM51" s="182"/>
      <c r="CN51" s="182"/>
      <c r="CO51" s="182"/>
      <c r="CP51" s="182"/>
      <c r="CQ51" s="182"/>
      <c r="CR51" s="182"/>
      <c r="CS51" s="182"/>
      <c r="CT51" s="182"/>
      <c r="CU51" s="182"/>
      <c r="CV51" s="182"/>
      <c r="CW51" s="182"/>
      <c r="CX51" s="182"/>
      <c r="CY51" s="182"/>
      <c r="CZ51" s="182"/>
      <c r="DA51" s="182"/>
      <c r="DB51" s="182"/>
      <c r="DC51" s="182"/>
      <c r="DD51" s="182"/>
      <c r="DE51" s="182"/>
      <c r="DF51" s="182"/>
      <c r="DG51" s="182"/>
      <c r="DH51" s="182"/>
      <c r="DI51" s="182"/>
      <c r="DJ51" s="182"/>
      <c r="DK51" s="182"/>
      <c r="DL51" s="182"/>
      <c r="DM51" s="182"/>
      <c r="DN51" s="182"/>
      <c r="DO51" s="182"/>
      <c r="DP51" s="182"/>
      <c r="DQ51" s="182"/>
    </row>
    <row r="52" spans="1:121" s="183" customFormat="1" ht="76.5" x14ac:dyDescent="0.2">
      <c r="A52" s="309" t="s">
        <v>155</v>
      </c>
      <c r="B52" s="186" t="s">
        <v>159</v>
      </c>
      <c r="C52" s="228" t="s">
        <v>160</v>
      </c>
      <c r="D52" s="294" t="s">
        <v>844</v>
      </c>
      <c r="E52" s="294">
        <v>0</v>
      </c>
      <c r="F52" s="294">
        <v>0</v>
      </c>
      <c r="G52" s="294">
        <v>0</v>
      </c>
      <c r="H52" s="294">
        <v>0</v>
      </c>
      <c r="I52" s="294">
        <v>0</v>
      </c>
      <c r="J52" s="294">
        <v>0</v>
      </c>
      <c r="K52" s="294">
        <v>0</v>
      </c>
      <c r="L52" s="294">
        <v>0</v>
      </c>
      <c r="M52" s="294">
        <v>0</v>
      </c>
      <c r="N52" s="294">
        <v>0</v>
      </c>
      <c r="O52" s="294">
        <v>0</v>
      </c>
      <c r="P52" s="294">
        <v>0</v>
      </c>
      <c r="Q52" s="294">
        <v>0</v>
      </c>
      <c r="R52" s="294">
        <v>0</v>
      </c>
      <c r="S52" s="294">
        <v>0</v>
      </c>
      <c r="T52" s="294">
        <v>0</v>
      </c>
      <c r="U52" s="294">
        <v>0</v>
      </c>
      <c r="V52" s="294">
        <v>0</v>
      </c>
      <c r="W52" s="294">
        <v>0</v>
      </c>
      <c r="X52" s="294">
        <v>0</v>
      </c>
      <c r="Y52" s="294">
        <v>0</v>
      </c>
      <c r="Z52" s="294">
        <v>0</v>
      </c>
      <c r="AA52" s="294">
        <v>1.4</v>
      </c>
      <c r="AB52" s="294">
        <v>0</v>
      </c>
      <c r="AC52" s="294">
        <v>0</v>
      </c>
      <c r="AD52" s="294">
        <v>0</v>
      </c>
      <c r="AE52" s="294">
        <v>0</v>
      </c>
      <c r="AF52" s="294">
        <v>0</v>
      </c>
      <c r="AG52" s="294">
        <v>0</v>
      </c>
      <c r="AH52" s="294">
        <v>0</v>
      </c>
      <c r="AI52" s="294">
        <v>0</v>
      </c>
      <c r="AJ52" s="294">
        <v>0</v>
      </c>
      <c r="AK52" s="294">
        <v>0</v>
      </c>
      <c r="AL52" s="294">
        <v>0</v>
      </c>
      <c r="AM52" s="294">
        <v>0</v>
      </c>
      <c r="AN52" s="294">
        <v>0</v>
      </c>
      <c r="AO52" s="294">
        <v>0</v>
      </c>
      <c r="AP52" s="294">
        <v>0</v>
      </c>
      <c r="AQ52" s="294">
        <v>0</v>
      </c>
      <c r="AR52" s="294">
        <v>0</v>
      </c>
      <c r="AS52" s="294">
        <f t="shared" si="15"/>
        <v>0</v>
      </c>
      <c r="AT52" s="294">
        <f t="shared" si="15"/>
        <v>0</v>
      </c>
      <c r="AU52" s="294">
        <f t="shared" si="15"/>
        <v>1.4</v>
      </c>
      <c r="AV52" s="294">
        <f t="shared" si="15"/>
        <v>0</v>
      </c>
      <c r="AW52" s="294">
        <f t="shared" si="15"/>
        <v>0</v>
      </c>
      <c r="AX52" s="577"/>
      <c r="AY52" s="575"/>
      <c r="AZ52" s="577"/>
      <c r="BA52" s="575"/>
      <c r="BB52" s="577"/>
      <c r="BC52" s="575"/>
      <c r="BD52" s="577"/>
      <c r="BE52" s="575"/>
      <c r="BF52" s="577"/>
      <c r="BG52" s="575"/>
      <c r="BH52" s="577"/>
      <c r="BI52" s="575"/>
      <c r="BJ52" s="577"/>
      <c r="BK52" s="575"/>
      <c r="BL52" s="577"/>
      <c r="BM52" s="575"/>
      <c r="BN52" s="577"/>
      <c r="BO52" s="575"/>
      <c r="BP52" s="577"/>
      <c r="BQ52" s="575"/>
      <c r="BR52" s="577"/>
      <c r="BS52" s="575"/>
      <c r="BT52" s="577"/>
      <c r="BU52" s="575"/>
      <c r="BV52" s="182"/>
      <c r="BW52" s="182"/>
      <c r="BX52" s="182"/>
      <c r="BY52" s="182"/>
      <c r="BZ52" s="182"/>
      <c r="CA52" s="182"/>
      <c r="CB52" s="182"/>
      <c r="CC52" s="182"/>
      <c r="CD52" s="182"/>
      <c r="CE52" s="182"/>
      <c r="CF52" s="182"/>
      <c r="CG52" s="182"/>
      <c r="CH52" s="182"/>
      <c r="CI52" s="182"/>
      <c r="CJ52" s="182"/>
      <c r="CK52" s="182"/>
      <c r="CL52" s="182"/>
      <c r="CM52" s="182"/>
      <c r="CN52" s="182"/>
      <c r="CO52" s="182"/>
      <c r="CP52" s="182"/>
      <c r="CQ52" s="182"/>
      <c r="CR52" s="182"/>
      <c r="CS52" s="182"/>
      <c r="CT52" s="182"/>
      <c r="CU52" s="182"/>
      <c r="CV52" s="182"/>
      <c r="CW52" s="182"/>
      <c r="CX52" s="182"/>
      <c r="CY52" s="182"/>
      <c r="CZ52" s="182"/>
      <c r="DA52" s="182"/>
      <c r="DB52" s="182"/>
      <c r="DC52" s="182"/>
      <c r="DD52" s="182"/>
      <c r="DE52" s="182"/>
      <c r="DF52" s="182"/>
      <c r="DG52" s="182"/>
      <c r="DH52" s="182"/>
      <c r="DI52" s="182"/>
      <c r="DJ52" s="182"/>
      <c r="DK52" s="182"/>
      <c r="DL52" s="182"/>
      <c r="DM52" s="182"/>
      <c r="DN52" s="182"/>
      <c r="DO52" s="182"/>
      <c r="DP52" s="182"/>
      <c r="DQ52" s="182"/>
    </row>
    <row r="53" spans="1:121" s="183" customFormat="1" ht="114.75" x14ac:dyDescent="0.2">
      <c r="A53" s="309" t="s">
        <v>155</v>
      </c>
      <c r="B53" s="186" t="s">
        <v>161</v>
      </c>
      <c r="C53" s="228" t="s">
        <v>162</v>
      </c>
      <c r="D53" s="294" t="s">
        <v>845</v>
      </c>
      <c r="E53" s="294">
        <v>0</v>
      </c>
      <c r="F53" s="294">
        <v>0</v>
      </c>
      <c r="G53" s="294">
        <v>0</v>
      </c>
      <c r="H53" s="294">
        <v>0</v>
      </c>
      <c r="I53" s="294">
        <v>0</v>
      </c>
      <c r="J53" s="294">
        <v>0</v>
      </c>
      <c r="K53" s="294">
        <v>0</v>
      </c>
      <c r="L53" s="294">
        <v>0</v>
      </c>
      <c r="M53" s="294">
        <v>0</v>
      </c>
      <c r="N53" s="294">
        <v>0</v>
      </c>
      <c r="O53" s="294">
        <v>0</v>
      </c>
      <c r="P53" s="294">
        <v>0</v>
      </c>
      <c r="Q53" s="294">
        <v>0</v>
      </c>
      <c r="R53" s="294">
        <v>0</v>
      </c>
      <c r="S53" s="294">
        <v>0</v>
      </c>
      <c r="T53" s="294">
        <v>0</v>
      </c>
      <c r="U53" s="294">
        <v>0</v>
      </c>
      <c r="V53" s="294">
        <v>2.95</v>
      </c>
      <c r="W53" s="294">
        <v>0</v>
      </c>
      <c r="X53" s="294">
        <v>0</v>
      </c>
      <c r="Y53" s="294">
        <v>0</v>
      </c>
      <c r="Z53" s="294">
        <v>0</v>
      </c>
      <c r="AA53" s="294">
        <v>0</v>
      </c>
      <c r="AB53" s="294">
        <v>0</v>
      </c>
      <c r="AC53" s="294">
        <v>0</v>
      </c>
      <c r="AD53" s="294">
        <v>0</v>
      </c>
      <c r="AE53" s="294">
        <v>0</v>
      </c>
      <c r="AF53" s="294">
        <v>0</v>
      </c>
      <c r="AG53" s="294">
        <v>0</v>
      </c>
      <c r="AH53" s="294">
        <v>0</v>
      </c>
      <c r="AI53" s="294">
        <v>0</v>
      </c>
      <c r="AJ53" s="294">
        <v>0</v>
      </c>
      <c r="AK53" s="294">
        <v>0</v>
      </c>
      <c r="AL53" s="294">
        <v>0</v>
      </c>
      <c r="AM53" s="294">
        <v>0</v>
      </c>
      <c r="AN53" s="294">
        <v>0</v>
      </c>
      <c r="AO53" s="294">
        <v>0</v>
      </c>
      <c r="AP53" s="294">
        <v>0</v>
      </c>
      <c r="AQ53" s="294">
        <v>0</v>
      </c>
      <c r="AR53" s="294">
        <v>0</v>
      </c>
      <c r="AS53" s="294">
        <f t="shared" si="15"/>
        <v>0</v>
      </c>
      <c r="AT53" s="294">
        <f t="shared" si="15"/>
        <v>0</v>
      </c>
      <c r="AU53" s="294">
        <f t="shared" si="15"/>
        <v>2.95</v>
      </c>
      <c r="AV53" s="294">
        <f t="shared" si="15"/>
        <v>0</v>
      </c>
      <c r="AW53" s="294">
        <f t="shared" si="15"/>
        <v>0</v>
      </c>
      <c r="AX53" s="575"/>
      <c r="AY53" s="575"/>
      <c r="AZ53" s="575"/>
      <c r="BA53" s="575"/>
      <c r="BB53" s="575"/>
      <c r="BC53" s="575"/>
      <c r="BD53" s="575"/>
      <c r="BE53" s="575"/>
      <c r="BF53" s="575"/>
      <c r="BG53" s="575"/>
      <c r="BH53" s="575"/>
      <c r="BI53" s="575"/>
      <c r="BJ53" s="575"/>
      <c r="BK53" s="575"/>
      <c r="BL53" s="575"/>
      <c r="BM53" s="575"/>
      <c r="BN53" s="575"/>
      <c r="BO53" s="575"/>
      <c r="BP53" s="575"/>
      <c r="BQ53" s="575"/>
      <c r="BR53" s="575"/>
      <c r="BS53" s="575"/>
      <c r="BT53" s="575"/>
      <c r="BU53" s="575"/>
      <c r="BV53" s="182"/>
      <c r="BW53" s="182"/>
      <c r="BX53" s="182"/>
      <c r="BY53" s="182"/>
      <c r="BZ53" s="182"/>
      <c r="CA53" s="182"/>
      <c r="CB53" s="182"/>
      <c r="CC53" s="182"/>
      <c r="CD53" s="182"/>
      <c r="CE53" s="182"/>
      <c r="CF53" s="182"/>
      <c r="CG53" s="182"/>
      <c r="CH53" s="182"/>
      <c r="CI53" s="182"/>
      <c r="CJ53" s="182"/>
      <c r="CK53" s="182"/>
      <c r="CL53" s="182"/>
      <c r="CM53" s="182"/>
      <c r="CN53" s="182"/>
      <c r="CO53" s="182"/>
      <c r="CP53" s="182"/>
      <c r="CQ53" s="182"/>
      <c r="CR53" s="182"/>
      <c r="CS53" s="182"/>
      <c r="CT53" s="182"/>
      <c r="CU53" s="182"/>
      <c r="CV53" s="182"/>
      <c r="CW53" s="182"/>
      <c r="CX53" s="182"/>
      <c r="CY53" s="182"/>
      <c r="CZ53" s="182"/>
      <c r="DA53" s="182"/>
      <c r="DB53" s="182"/>
      <c r="DC53" s="182"/>
      <c r="DD53" s="182"/>
      <c r="DE53" s="182"/>
      <c r="DF53" s="182"/>
      <c r="DG53" s="182"/>
      <c r="DH53" s="182"/>
      <c r="DI53" s="182"/>
      <c r="DJ53" s="182"/>
      <c r="DK53" s="182"/>
      <c r="DL53" s="182"/>
      <c r="DM53" s="182"/>
      <c r="DN53" s="182"/>
      <c r="DO53" s="182"/>
      <c r="DP53" s="182"/>
      <c r="DQ53" s="182"/>
    </row>
    <row r="54" spans="1:121" s="183" customFormat="1" ht="63.75" hidden="1" x14ac:dyDescent="0.2">
      <c r="A54" s="309" t="s">
        <v>155</v>
      </c>
      <c r="B54" s="186" t="s">
        <v>163</v>
      </c>
      <c r="C54" s="228" t="s">
        <v>164</v>
      </c>
      <c r="D54" s="294"/>
      <c r="E54" s="294"/>
      <c r="F54" s="294"/>
      <c r="G54" s="294"/>
      <c r="H54" s="294"/>
      <c r="I54" s="294"/>
      <c r="J54" s="294"/>
      <c r="K54" s="294"/>
      <c r="L54" s="294"/>
      <c r="M54" s="294"/>
      <c r="N54" s="294"/>
      <c r="O54" s="294"/>
      <c r="P54" s="294"/>
      <c r="Q54" s="294"/>
      <c r="R54" s="294"/>
      <c r="S54" s="294"/>
      <c r="T54" s="294"/>
      <c r="U54" s="294"/>
      <c r="V54" s="294"/>
      <c r="W54" s="294"/>
      <c r="X54" s="294"/>
      <c r="Y54" s="294"/>
      <c r="Z54" s="294"/>
      <c r="AA54" s="294"/>
      <c r="AB54" s="294"/>
      <c r="AC54" s="294"/>
      <c r="AD54" s="294"/>
      <c r="AE54" s="294"/>
      <c r="AF54" s="294"/>
      <c r="AG54" s="294"/>
      <c r="AH54" s="294"/>
      <c r="AI54" s="294"/>
      <c r="AJ54" s="294"/>
      <c r="AK54" s="294"/>
      <c r="AL54" s="294"/>
      <c r="AM54" s="294"/>
      <c r="AN54" s="294"/>
      <c r="AO54" s="294"/>
      <c r="AP54" s="294"/>
      <c r="AQ54" s="294"/>
      <c r="AR54" s="294"/>
      <c r="AS54" s="294"/>
      <c r="AT54" s="294"/>
      <c r="AU54" s="294"/>
      <c r="AV54" s="294"/>
      <c r="AW54" s="294"/>
      <c r="AX54" s="575"/>
      <c r="AY54" s="575"/>
      <c r="AZ54" s="575"/>
      <c r="BA54" s="575"/>
      <c r="BB54" s="575"/>
      <c r="BC54" s="575"/>
      <c r="BD54" s="575"/>
      <c r="BE54" s="575"/>
      <c r="BF54" s="575"/>
      <c r="BG54" s="575"/>
      <c r="BH54" s="575"/>
      <c r="BI54" s="575"/>
      <c r="BJ54" s="575"/>
      <c r="BK54" s="575"/>
      <c r="BL54" s="575"/>
      <c r="BM54" s="575"/>
      <c r="BN54" s="575"/>
      <c r="BO54" s="575"/>
      <c r="BP54" s="575"/>
      <c r="BQ54" s="575"/>
      <c r="BR54" s="575"/>
      <c r="BS54" s="575"/>
      <c r="BT54" s="575"/>
      <c r="BU54" s="575"/>
      <c r="BV54" s="182"/>
      <c r="BW54" s="182"/>
      <c r="BX54" s="182"/>
      <c r="BY54" s="182"/>
      <c r="BZ54" s="182"/>
      <c r="CA54" s="182"/>
      <c r="CB54" s="182"/>
      <c r="CC54" s="182"/>
      <c r="CD54" s="182"/>
      <c r="CE54" s="182"/>
      <c r="CF54" s="182"/>
      <c r="CG54" s="182"/>
      <c r="CH54" s="182"/>
      <c r="CI54" s="182"/>
      <c r="CJ54" s="182"/>
      <c r="CK54" s="182"/>
      <c r="CL54" s="182"/>
      <c r="CM54" s="182"/>
      <c r="CN54" s="182"/>
      <c r="CO54" s="182"/>
      <c r="CP54" s="182"/>
      <c r="CQ54" s="182"/>
      <c r="CR54" s="182"/>
      <c r="CS54" s="182"/>
      <c r="CT54" s="182"/>
      <c r="CU54" s="182"/>
      <c r="CV54" s="182"/>
      <c r="CW54" s="182"/>
      <c r="CX54" s="182"/>
      <c r="CY54" s="182"/>
      <c r="CZ54" s="182"/>
      <c r="DA54" s="182"/>
      <c r="DB54" s="182"/>
      <c r="DC54" s="182"/>
      <c r="DD54" s="182"/>
      <c r="DE54" s="182"/>
      <c r="DF54" s="182"/>
      <c r="DG54" s="182"/>
      <c r="DH54" s="182"/>
      <c r="DI54" s="182"/>
      <c r="DJ54" s="182"/>
      <c r="DK54" s="182"/>
      <c r="DL54" s="182"/>
      <c r="DM54" s="182"/>
      <c r="DN54" s="182"/>
      <c r="DO54" s="182"/>
      <c r="DP54" s="182"/>
      <c r="DQ54" s="182"/>
    </row>
    <row r="55" spans="1:121" s="183" customFormat="1" ht="76.5" hidden="1" x14ac:dyDescent="0.2">
      <c r="A55" s="309" t="s">
        <v>155</v>
      </c>
      <c r="B55" s="186" t="s">
        <v>165</v>
      </c>
      <c r="C55" s="228" t="s">
        <v>166</v>
      </c>
      <c r="D55" s="294"/>
      <c r="E55" s="294"/>
      <c r="F55" s="294"/>
      <c r="G55" s="294"/>
      <c r="H55" s="294"/>
      <c r="I55" s="294"/>
      <c r="J55" s="294"/>
      <c r="K55" s="294"/>
      <c r="L55" s="294"/>
      <c r="M55" s="294"/>
      <c r="N55" s="294"/>
      <c r="O55" s="294"/>
      <c r="P55" s="294"/>
      <c r="Q55" s="294"/>
      <c r="R55" s="294"/>
      <c r="S55" s="294"/>
      <c r="T55" s="294"/>
      <c r="U55" s="294"/>
      <c r="V55" s="294"/>
      <c r="W55" s="294"/>
      <c r="X55" s="294"/>
      <c r="Y55" s="294"/>
      <c r="Z55" s="294"/>
      <c r="AA55" s="294"/>
      <c r="AB55" s="294"/>
      <c r="AC55" s="294"/>
      <c r="AD55" s="294"/>
      <c r="AE55" s="294"/>
      <c r="AF55" s="294"/>
      <c r="AG55" s="294"/>
      <c r="AH55" s="294"/>
      <c r="AI55" s="294"/>
      <c r="AJ55" s="294"/>
      <c r="AK55" s="294"/>
      <c r="AL55" s="294"/>
      <c r="AM55" s="294"/>
      <c r="AN55" s="294"/>
      <c r="AO55" s="294"/>
      <c r="AP55" s="294"/>
      <c r="AQ55" s="294"/>
      <c r="AR55" s="294"/>
      <c r="AS55" s="294"/>
      <c r="AT55" s="294"/>
      <c r="AU55" s="294"/>
      <c r="AV55" s="294"/>
      <c r="AW55" s="294"/>
      <c r="AX55" s="575"/>
      <c r="AY55" s="575"/>
      <c r="AZ55" s="575"/>
      <c r="BA55" s="575"/>
      <c r="BB55" s="575"/>
      <c r="BC55" s="575"/>
      <c r="BD55" s="575"/>
      <c r="BE55" s="575"/>
      <c r="BF55" s="575"/>
      <c r="BG55" s="575"/>
      <c r="BH55" s="575"/>
      <c r="BI55" s="575"/>
      <c r="BJ55" s="575"/>
      <c r="BK55" s="575"/>
      <c r="BL55" s="575"/>
      <c r="BM55" s="575"/>
      <c r="BN55" s="575"/>
      <c r="BO55" s="575"/>
      <c r="BP55" s="575"/>
      <c r="BQ55" s="575"/>
      <c r="BR55" s="575"/>
      <c r="BS55" s="575"/>
      <c r="BT55" s="575"/>
      <c r="BU55" s="575"/>
      <c r="BV55" s="182"/>
      <c r="BW55" s="182"/>
      <c r="BX55" s="182"/>
      <c r="BY55" s="182"/>
      <c r="BZ55" s="182"/>
      <c r="CA55" s="182"/>
      <c r="CB55" s="182"/>
      <c r="CC55" s="182"/>
      <c r="CD55" s="182"/>
      <c r="CE55" s="182"/>
      <c r="CF55" s="182"/>
      <c r="CG55" s="182"/>
      <c r="CH55" s="182"/>
      <c r="CI55" s="182"/>
      <c r="CJ55" s="182"/>
      <c r="CK55" s="182"/>
      <c r="CL55" s="182"/>
      <c r="CM55" s="182"/>
      <c r="CN55" s="182"/>
      <c r="CO55" s="182"/>
      <c r="CP55" s="182"/>
      <c r="CQ55" s="182"/>
      <c r="CR55" s="182"/>
      <c r="CS55" s="182"/>
      <c r="CT55" s="182"/>
      <c r="CU55" s="182"/>
      <c r="CV55" s="182"/>
      <c r="CW55" s="182"/>
      <c r="CX55" s="182"/>
      <c r="CY55" s="182"/>
      <c r="CZ55" s="182"/>
      <c r="DA55" s="182"/>
      <c r="DB55" s="182"/>
      <c r="DC55" s="182"/>
      <c r="DD55" s="182"/>
      <c r="DE55" s="182"/>
      <c r="DF55" s="182"/>
      <c r="DG55" s="182"/>
      <c r="DH55" s="182"/>
      <c r="DI55" s="182"/>
      <c r="DJ55" s="182"/>
      <c r="DK55" s="182"/>
      <c r="DL55" s="182"/>
      <c r="DM55" s="182"/>
      <c r="DN55" s="182"/>
      <c r="DO55" s="182"/>
      <c r="DP55" s="182"/>
      <c r="DQ55" s="182"/>
    </row>
    <row r="56" spans="1:121" s="183" customFormat="1" ht="76.5" x14ac:dyDescent="0.2">
      <c r="A56" s="309" t="s">
        <v>155</v>
      </c>
      <c r="B56" s="186" t="s">
        <v>167</v>
      </c>
      <c r="C56" s="228" t="s">
        <v>168</v>
      </c>
      <c r="D56" s="294" t="s">
        <v>846</v>
      </c>
      <c r="E56" s="294">
        <v>0</v>
      </c>
      <c r="F56" s="294">
        <v>0</v>
      </c>
      <c r="G56" s="294">
        <v>0</v>
      </c>
      <c r="H56" s="294">
        <v>0</v>
      </c>
      <c r="I56" s="294">
        <v>0</v>
      </c>
      <c r="J56" s="294">
        <v>0</v>
      </c>
      <c r="K56" s="294">
        <v>0</v>
      </c>
      <c r="L56" s="294">
        <v>0</v>
      </c>
      <c r="M56" s="294">
        <v>0</v>
      </c>
      <c r="N56" s="294">
        <v>0</v>
      </c>
      <c r="O56" s="294">
        <v>0</v>
      </c>
      <c r="P56" s="294">
        <v>0</v>
      </c>
      <c r="Q56" s="294">
        <v>2.9</v>
      </c>
      <c r="R56" s="294">
        <v>0</v>
      </c>
      <c r="S56" s="294">
        <v>0</v>
      </c>
      <c r="T56" s="294">
        <v>0</v>
      </c>
      <c r="U56" s="294">
        <v>0</v>
      </c>
      <c r="V56" s="294">
        <v>0</v>
      </c>
      <c r="W56" s="294">
        <v>0</v>
      </c>
      <c r="X56" s="294">
        <v>0</v>
      </c>
      <c r="Y56" s="294">
        <v>0</v>
      </c>
      <c r="Z56" s="294">
        <v>0</v>
      </c>
      <c r="AA56" s="294">
        <v>0</v>
      </c>
      <c r="AB56" s="294">
        <v>0</v>
      </c>
      <c r="AC56" s="294">
        <v>0</v>
      </c>
      <c r="AD56" s="294">
        <v>0</v>
      </c>
      <c r="AE56" s="294">
        <v>0</v>
      </c>
      <c r="AF56" s="294">
        <v>0</v>
      </c>
      <c r="AG56" s="294">
        <v>0</v>
      </c>
      <c r="AH56" s="294">
        <v>0</v>
      </c>
      <c r="AI56" s="294">
        <v>0</v>
      </c>
      <c r="AJ56" s="294">
        <v>0</v>
      </c>
      <c r="AK56" s="294">
        <v>0</v>
      </c>
      <c r="AL56" s="294">
        <v>0</v>
      </c>
      <c r="AM56" s="294">
        <v>0</v>
      </c>
      <c r="AN56" s="294">
        <v>0</v>
      </c>
      <c r="AO56" s="294">
        <v>0</v>
      </c>
      <c r="AP56" s="294">
        <v>0</v>
      </c>
      <c r="AQ56" s="294">
        <v>0</v>
      </c>
      <c r="AR56" s="294">
        <v>0</v>
      </c>
      <c r="AS56" s="294">
        <f t="shared" ref="AS56:AS68" si="16">J56+O56+T56+Y56+AD56+AI56+AN56</f>
        <v>0</v>
      </c>
      <c r="AT56" s="294">
        <f t="shared" ref="AT56:AT68" si="17">K56+P56+U56+Z56+AE56+AJ56+AO56</f>
        <v>0</v>
      </c>
      <c r="AU56" s="294">
        <f t="shared" ref="AU56:AU68" si="18">L56+Q56+V56+AA56+AF56+AK56+AP56</f>
        <v>2.9</v>
      </c>
      <c r="AV56" s="294">
        <f t="shared" ref="AV56:AV68" si="19">M56+R56+W56+AB56+AG56+AL56+AQ56</f>
        <v>0</v>
      </c>
      <c r="AW56" s="294">
        <f t="shared" ref="AW56:AW68" si="20">N56+S56+X56+AC56+AH56+AM56+AR56</f>
        <v>0</v>
      </c>
      <c r="AX56" s="575"/>
      <c r="AY56" s="575"/>
      <c r="AZ56" s="575"/>
      <c r="BA56" s="575"/>
      <c r="BB56" s="575"/>
      <c r="BC56" s="575"/>
      <c r="BD56" s="575"/>
      <c r="BE56" s="575"/>
      <c r="BF56" s="575"/>
      <c r="BG56" s="575"/>
      <c r="BH56" s="575"/>
      <c r="BI56" s="575"/>
      <c r="BJ56" s="575"/>
      <c r="BK56" s="575"/>
      <c r="BL56" s="575"/>
      <c r="BM56" s="575"/>
      <c r="BN56" s="575"/>
      <c r="BO56" s="575"/>
      <c r="BP56" s="575"/>
      <c r="BQ56" s="575"/>
      <c r="BR56" s="575"/>
      <c r="BS56" s="575"/>
      <c r="BT56" s="575"/>
      <c r="BU56" s="575"/>
      <c r="BV56" s="182"/>
      <c r="BW56" s="182"/>
      <c r="BX56" s="182"/>
      <c r="BY56" s="182"/>
      <c r="BZ56" s="182"/>
      <c r="CA56" s="182"/>
      <c r="CB56" s="182"/>
      <c r="CC56" s="182"/>
      <c r="CD56" s="182"/>
      <c r="CE56" s="182"/>
      <c r="CF56" s="182"/>
      <c r="CG56" s="182"/>
      <c r="CH56" s="182"/>
      <c r="CI56" s="182"/>
      <c r="CJ56" s="182"/>
      <c r="CK56" s="182"/>
      <c r="CL56" s="182"/>
      <c r="CM56" s="182"/>
      <c r="CN56" s="182"/>
      <c r="CO56" s="182"/>
      <c r="CP56" s="182"/>
      <c r="CQ56" s="182"/>
      <c r="CR56" s="182"/>
      <c r="CS56" s="182"/>
      <c r="CT56" s="182"/>
      <c r="CU56" s="182"/>
      <c r="CV56" s="182"/>
      <c r="CW56" s="182"/>
      <c r="CX56" s="182"/>
      <c r="CY56" s="182"/>
      <c r="CZ56" s="182"/>
      <c r="DA56" s="182"/>
      <c r="DB56" s="182"/>
      <c r="DC56" s="182"/>
      <c r="DD56" s="182"/>
      <c r="DE56" s="182"/>
      <c r="DF56" s="182"/>
      <c r="DG56" s="182"/>
      <c r="DH56" s="182"/>
      <c r="DI56" s="182"/>
      <c r="DJ56" s="182"/>
      <c r="DK56" s="182"/>
      <c r="DL56" s="182"/>
      <c r="DM56" s="182"/>
      <c r="DN56" s="182"/>
      <c r="DO56" s="182"/>
      <c r="DP56" s="182"/>
      <c r="DQ56" s="182"/>
    </row>
    <row r="57" spans="1:121" s="183" customFormat="1" ht="51" x14ac:dyDescent="0.2">
      <c r="A57" s="309" t="s">
        <v>155</v>
      </c>
      <c r="B57" s="186" t="s">
        <v>169</v>
      </c>
      <c r="C57" s="228" t="s">
        <v>170</v>
      </c>
      <c r="D57" s="294" t="s">
        <v>847</v>
      </c>
      <c r="E57" s="294">
        <v>0</v>
      </c>
      <c r="F57" s="294">
        <v>0</v>
      </c>
      <c r="G57" s="294">
        <v>1</v>
      </c>
      <c r="H57" s="294">
        <v>0</v>
      </c>
      <c r="I57" s="294">
        <v>0</v>
      </c>
      <c r="J57" s="294">
        <v>0</v>
      </c>
      <c r="K57" s="294">
        <v>0</v>
      </c>
      <c r="L57" s="294">
        <v>1</v>
      </c>
      <c r="M57" s="294">
        <v>0</v>
      </c>
      <c r="N57" s="294">
        <v>0</v>
      </c>
      <c r="O57" s="294">
        <v>0</v>
      </c>
      <c r="P57" s="294">
        <v>0</v>
      </c>
      <c r="Q57" s="294">
        <v>0</v>
      </c>
      <c r="R57" s="294">
        <v>0</v>
      </c>
      <c r="S57" s="294">
        <v>0</v>
      </c>
      <c r="T57" s="294">
        <v>0</v>
      </c>
      <c r="U57" s="294">
        <v>0</v>
      </c>
      <c r="V57" s="294">
        <v>0</v>
      </c>
      <c r="W57" s="294">
        <v>0</v>
      </c>
      <c r="X57" s="294">
        <v>0</v>
      </c>
      <c r="Y57" s="294">
        <v>0</v>
      </c>
      <c r="Z57" s="294">
        <v>0</v>
      </c>
      <c r="AA57" s="294">
        <v>0</v>
      </c>
      <c r="AB57" s="294">
        <v>0</v>
      </c>
      <c r="AC57" s="294">
        <v>0</v>
      </c>
      <c r="AD57" s="294">
        <v>0</v>
      </c>
      <c r="AE57" s="294">
        <v>0</v>
      </c>
      <c r="AF57" s="294">
        <v>0</v>
      </c>
      <c r="AG57" s="294">
        <v>0</v>
      </c>
      <c r="AH57" s="294">
        <v>0</v>
      </c>
      <c r="AI57" s="294">
        <v>0</v>
      </c>
      <c r="AJ57" s="294">
        <v>0</v>
      </c>
      <c r="AK57" s="294">
        <v>0</v>
      </c>
      <c r="AL57" s="294">
        <v>0</v>
      </c>
      <c r="AM57" s="294">
        <v>0</v>
      </c>
      <c r="AN57" s="294">
        <v>0</v>
      </c>
      <c r="AO57" s="294">
        <v>0</v>
      </c>
      <c r="AP57" s="294">
        <v>0</v>
      </c>
      <c r="AQ57" s="294">
        <v>0</v>
      </c>
      <c r="AR57" s="294">
        <v>0</v>
      </c>
      <c r="AS57" s="294">
        <f t="shared" si="16"/>
        <v>0</v>
      </c>
      <c r="AT57" s="294">
        <f t="shared" si="17"/>
        <v>0</v>
      </c>
      <c r="AU57" s="294">
        <f t="shared" si="18"/>
        <v>1</v>
      </c>
      <c r="AV57" s="294">
        <f t="shared" si="19"/>
        <v>0</v>
      </c>
      <c r="AW57" s="294">
        <f t="shared" si="20"/>
        <v>0</v>
      </c>
      <c r="AX57" s="575"/>
      <c r="AY57" s="575"/>
      <c r="AZ57" s="575"/>
      <c r="BA57" s="575"/>
      <c r="BB57" s="575"/>
      <c r="BC57" s="575"/>
      <c r="BD57" s="575"/>
      <c r="BE57" s="575"/>
      <c r="BF57" s="575"/>
      <c r="BG57" s="575"/>
      <c r="BH57" s="575"/>
      <c r="BI57" s="575"/>
      <c r="BJ57" s="575"/>
      <c r="BK57" s="575"/>
      <c r="BL57" s="575"/>
      <c r="BM57" s="575"/>
      <c r="BN57" s="575"/>
      <c r="BO57" s="575"/>
      <c r="BP57" s="575"/>
      <c r="BQ57" s="575"/>
      <c r="BR57" s="575"/>
      <c r="BS57" s="575"/>
      <c r="BT57" s="575"/>
      <c r="BU57" s="575"/>
      <c r="BV57" s="182"/>
      <c r="BW57" s="182"/>
      <c r="BX57" s="182"/>
      <c r="BY57" s="182"/>
      <c r="BZ57" s="182"/>
      <c r="CA57" s="182"/>
      <c r="CB57" s="182"/>
      <c r="CC57" s="182"/>
      <c r="CD57" s="182"/>
      <c r="CE57" s="182"/>
      <c r="CF57" s="182"/>
      <c r="CG57" s="182"/>
      <c r="CH57" s="182"/>
      <c r="CI57" s="182"/>
      <c r="CJ57" s="182"/>
      <c r="CK57" s="182"/>
      <c r="CL57" s="182"/>
      <c r="CM57" s="182"/>
      <c r="CN57" s="182"/>
      <c r="CO57" s="182"/>
      <c r="CP57" s="182"/>
      <c r="CQ57" s="182"/>
      <c r="CR57" s="182"/>
      <c r="CS57" s="182"/>
      <c r="CT57" s="182"/>
      <c r="CU57" s="182"/>
      <c r="CV57" s="182"/>
      <c r="CW57" s="182"/>
      <c r="CX57" s="182"/>
      <c r="CY57" s="182"/>
      <c r="CZ57" s="182"/>
      <c r="DA57" s="182"/>
      <c r="DB57" s="182"/>
      <c r="DC57" s="182"/>
      <c r="DD57" s="182"/>
      <c r="DE57" s="182"/>
      <c r="DF57" s="182"/>
      <c r="DG57" s="182"/>
      <c r="DH57" s="182"/>
      <c r="DI57" s="182"/>
      <c r="DJ57" s="182"/>
      <c r="DK57" s="182"/>
      <c r="DL57" s="182"/>
      <c r="DM57" s="182"/>
      <c r="DN57" s="182"/>
      <c r="DO57" s="182"/>
      <c r="DP57" s="182"/>
      <c r="DQ57" s="182"/>
    </row>
    <row r="58" spans="1:121" s="183" customFormat="1" ht="89.25" x14ac:dyDescent="0.2">
      <c r="A58" s="309" t="s">
        <v>155</v>
      </c>
      <c r="B58" s="186" t="s">
        <v>171</v>
      </c>
      <c r="C58" s="228" t="s">
        <v>172</v>
      </c>
      <c r="D58" s="294" t="s">
        <v>848</v>
      </c>
      <c r="E58" s="294">
        <v>0</v>
      </c>
      <c r="F58" s="294">
        <v>0</v>
      </c>
      <c r="G58" s="294">
        <v>0</v>
      </c>
      <c r="H58" s="294">
        <v>0</v>
      </c>
      <c r="I58" s="294">
        <v>0</v>
      </c>
      <c r="J58" s="294">
        <v>0</v>
      </c>
      <c r="K58" s="294">
        <v>0</v>
      </c>
      <c r="L58" s="294">
        <v>0</v>
      </c>
      <c r="M58" s="294">
        <v>0</v>
      </c>
      <c r="N58" s="294">
        <v>0</v>
      </c>
      <c r="O58" s="294">
        <v>0</v>
      </c>
      <c r="P58" s="294">
        <v>0</v>
      </c>
      <c r="Q58" s="294">
        <v>0</v>
      </c>
      <c r="R58" s="294">
        <v>0</v>
      </c>
      <c r="S58" s="294">
        <v>0</v>
      </c>
      <c r="T58" s="294">
        <v>0</v>
      </c>
      <c r="U58" s="294">
        <v>0</v>
      </c>
      <c r="V58" s="294">
        <v>0</v>
      </c>
      <c r="W58" s="294">
        <v>0</v>
      </c>
      <c r="X58" s="294">
        <v>0</v>
      </c>
      <c r="Y58" s="294">
        <v>0</v>
      </c>
      <c r="Z58" s="294">
        <v>0</v>
      </c>
      <c r="AA58" s="294">
        <v>4.2</v>
      </c>
      <c r="AB58" s="294">
        <v>0</v>
      </c>
      <c r="AC58" s="294">
        <v>0</v>
      </c>
      <c r="AD58" s="294">
        <v>0</v>
      </c>
      <c r="AE58" s="294">
        <v>0</v>
      </c>
      <c r="AF58" s="294">
        <v>0</v>
      </c>
      <c r="AG58" s="294">
        <v>0</v>
      </c>
      <c r="AH58" s="294">
        <v>0</v>
      </c>
      <c r="AI58" s="294">
        <v>0</v>
      </c>
      <c r="AJ58" s="294">
        <v>0</v>
      </c>
      <c r="AK58" s="294">
        <v>0</v>
      </c>
      <c r="AL58" s="294">
        <v>0</v>
      </c>
      <c r="AM58" s="294">
        <v>0</v>
      </c>
      <c r="AN58" s="294">
        <v>0</v>
      </c>
      <c r="AO58" s="294">
        <v>0</v>
      </c>
      <c r="AP58" s="294">
        <v>0</v>
      </c>
      <c r="AQ58" s="294">
        <v>0</v>
      </c>
      <c r="AR58" s="294">
        <v>0</v>
      </c>
      <c r="AS58" s="294">
        <f t="shared" si="16"/>
        <v>0</v>
      </c>
      <c r="AT58" s="294">
        <f t="shared" si="17"/>
        <v>0</v>
      </c>
      <c r="AU58" s="294">
        <f t="shared" si="18"/>
        <v>4.2</v>
      </c>
      <c r="AV58" s="294">
        <f t="shared" si="19"/>
        <v>0</v>
      </c>
      <c r="AW58" s="294">
        <f t="shared" si="20"/>
        <v>0</v>
      </c>
      <c r="AX58" s="575"/>
      <c r="AY58" s="575"/>
      <c r="AZ58" s="575"/>
      <c r="BA58" s="575"/>
      <c r="BB58" s="575"/>
      <c r="BC58" s="575"/>
      <c r="BD58" s="575"/>
      <c r="BE58" s="575"/>
      <c r="BF58" s="575"/>
      <c r="BG58" s="575"/>
      <c r="BH58" s="575"/>
      <c r="BI58" s="575"/>
      <c r="BJ58" s="575"/>
      <c r="BK58" s="575"/>
      <c r="BL58" s="575"/>
      <c r="BM58" s="575"/>
      <c r="BN58" s="575"/>
      <c r="BO58" s="575"/>
      <c r="BP58" s="575"/>
      <c r="BQ58" s="575"/>
      <c r="BR58" s="575"/>
      <c r="BS58" s="575"/>
      <c r="BT58" s="575"/>
      <c r="BU58" s="575"/>
      <c r="BV58" s="182"/>
      <c r="BW58" s="182"/>
      <c r="BX58" s="182"/>
      <c r="BY58" s="182"/>
      <c r="BZ58" s="182"/>
      <c r="CA58" s="182"/>
      <c r="CB58" s="182"/>
      <c r="CC58" s="182"/>
      <c r="CD58" s="182"/>
      <c r="CE58" s="182"/>
      <c r="CF58" s="182"/>
      <c r="CG58" s="182"/>
      <c r="CH58" s="182"/>
      <c r="CI58" s="182"/>
      <c r="CJ58" s="182"/>
      <c r="CK58" s="182"/>
      <c r="CL58" s="182"/>
      <c r="CM58" s="182"/>
      <c r="CN58" s="182"/>
      <c r="CO58" s="182"/>
      <c r="CP58" s="182"/>
      <c r="CQ58" s="182"/>
      <c r="CR58" s="182"/>
      <c r="CS58" s="182"/>
      <c r="CT58" s="182"/>
      <c r="CU58" s="182"/>
      <c r="CV58" s="182"/>
      <c r="CW58" s="182"/>
      <c r="CX58" s="182"/>
      <c r="CY58" s="182"/>
      <c r="CZ58" s="182"/>
      <c r="DA58" s="182"/>
      <c r="DB58" s="182"/>
      <c r="DC58" s="182"/>
      <c r="DD58" s="182"/>
      <c r="DE58" s="182"/>
      <c r="DF58" s="182"/>
      <c r="DG58" s="182"/>
      <c r="DH58" s="182"/>
      <c r="DI58" s="182"/>
      <c r="DJ58" s="182"/>
      <c r="DK58" s="182"/>
      <c r="DL58" s="182"/>
      <c r="DM58" s="182"/>
      <c r="DN58" s="182"/>
      <c r="DO58" s="182"/>
      <c r="DP58" s="182"/>
      <c r="DQ58" s="182"/>
    </row>
    <row r="59" spans="1:121" s="183" customFormat="1" ht="89.25" x14ac:dyDescent="0.2">
      <c r="A59" s="309" t="s">
        <v>155</v>
      </c>
      <c r="B59" s="186" t="s">
        <v>173</v>
      </c>
      <c r="C59" s="228" t="s">
        <v>174</v>
      </c>
      <c r="D59" s="294" t="s">
        <v>849</v>
      </c>
      <c r="E59" s="294">
        <v>0</v>
      </c>
      <c r="F59" s="294">
        <v>0</v>
      </c>
      <c r="G59" s="294">
        <v>0</v>
      </c>
      <c r="H59" s="294">
        <v>0</v>
      </c>
      <c r="I59" s="294">
        <v>0</v>
      </c>
      <c r="J59" s="294">
        <v>0</v>
      </c>
      <c r="K59" s="294">
        <v>0</v>
      </c>
      <c r="L59" s="294">
        <f>3.55/2</f>
        <v>1.7749999999999999</v>
      </c>
      <c r="M59" s="294">
        <v>0</v>
      </c>
      <c r="N59" s="294">
        <v>0</v>
      </c>
      <c r="O59" s="294">
        <v>0</v>
      </c>
      <c r="P59" s="294">
        <v>0</v>
      </c>
      <c r="Q59" s="294">
        <v>0</v>
      </c>
      <c r="R59" s="294">
        <v>0</v>
      </c>
      <c r="S59" s="294">
        <v>0</v>
      </c>
      <c r="T59" s="294">
        <v>0</v>
      </c>
      <c r="U59" s="294">
        <v>0</v>
      </c>
      <c r="V59" s="294">
        <v>0</v>
      </c>
      <c r="W59" s="294">
        <v>0</v>
      </c>
      <c r="X59" s="294">
        <v>0</v>
      </c>
      <c r="Y59" s="294">
        <v>0</v>
      </c>
      <c r="Z59" s="294">
        <v>0</v>
      </c>
      <c r="AA59" s="294">
        <v>0</v>
      </c>
      <c r="AB59" s="294">
        <v>0</v>
      </c>
      <c r="AC59" s="294">
        <v>0</v>
      </c>
      <c r="AD59" s="294">
        <v>0</v>
      </c>
      <c r="AE59" s="294">
        <v>0</v>
      </c>
      <c r="AF59" s="294">
        <v>0</v>
      </c>
      <c r="AG59" s="294">
        <v>0</v>
      </c>
      <c r="AH59" s="294">
        <v>0</v>
      </c>
      <c r="AI59" s="294">
        <v>0</v>
      </c>
      <c r="AJ59" s="294">
        <v>0</v>
      </c>
      <c r="AK59" s="294">
        <v>0</v>
      </c>
      <c r="AL59" s="294">
        <v>0</v>
      </c>
      <c r="AM59" s="294">
        <v>0</v>
      </c>
      <c r="AN59" s="294">
        <v>0</v>
      </c>
      <c r="AO59" s="294">
        <v>0</v>
      </c>
      <c r="AP59" s="294">
        <v>0</v>
      </c>
      <c r="AQ59" s="294">
        <v>0</v>
      </c>
      <c r="AR59" s="294">
        <v>0</v>
      </c>
      <c r="AS59" s="294">
        <f t="shared" si="16"/>
        <v>0</v>
      </c>
      <c r="AT59" s="294">
        <f t="shared" si="17"/>
        <v>0</v>
      </c>
      <c r="AU59" s="294">
        <f t="shared" si="18"/>
        <v>1.7749999999999999</v>
      </c>
      <c r="AV59" s="294">
        <f t="shared" si="19"/>
        <v>0</v>
      </c>
      <c r="AW59" s="294">
        <f t="shared" si="20"/>
        <v>0</v>
      </c>
      <c r="AX59" s="575"/>
      <c r="AY59" s="575"/>
      <c r="AZ59" s="575"/>
      <c r="BA59" s="575"/>
      <c r="BB59" s="575"/>
      <c r="BC59" s="575"/>
      <c r="BD59" s="575"/>
      <c r="BE59" s="575"/>
      <c r="BF59" s="575"/>
      <c r="BG59" s="575"/>
      <c r="BH59" s="575"/>
      <c r="BI59" s="575"/>
      <c r="BJ59" s="575"/>
      <c r="BK59" s="575"/>
      <c r="BL59" s="575"/>
      <c r="BM59" s="575"/>
      <c r="BN59" s="575"/>
      <c r="BO59" s="575"/>
      <c r="BP59" s="575"/>
      <c r="BQ59" s="575"/>
      <c r="BR59" s="575"/>
      <c r="BS59" s="575"/>
      <c r="BT59" s="575"/>
      <c r="BU59" s="575"/>
      <c r="BV59" s="182"/>
      <c r="BW59" s="182"/>
      <c r="BX59" s="182"/>
      <c r="BY59" s="182"/>
      <c r="BZ59" s="182"/>
      <c r="CA59" s="182"/>
      <c r="CB59" s="182"/>
      <c r="CC59" s="182"/>
      <c r="CD59" s="182"/>
      <c r="CE59" s="182"/>
      <c r="CF59" s="182"/>
      <c r="CG59" s="182"/>
      <c r="CH59" s="182"/>
      <c r="CI59" s="182"/>
      <c r="CJ59" s="182"/>
      <c r="CK59" s="182"/>
      <c r="CL59" s="182"/>
      <c r="CM59" s="182"/>
      <c r="CN59" s="182"/>
      <c r="CO59" s="182"/>
      <c r="CP59" s="182"/>
      <c r="CQ59" s="182"/>
      <c r="CR59" s="182"/>
      <c r="CS59" s="182"/>
      <c r="CT59" s="182"/>
      <c r="CU59" s="182"/>
      <c r="CV59" s="182"/>
      <c r="CW59" s="182"/>
      <c r="CX59" s="182"/>
      <c r="CY59" s="182"/>
      <c r="CZ59" s="182"/>
      <c r="DA59" s="182"/>
      <c r="DB59" s="182"/>
      <c r="DC59" s="182"/>
      <c r="DD59" s="182"/>
      <c r="DE59" s="182"/>
      <c r="DF59" s="182"/>
      <c r="DG59" s="182"/>
      <c r="DH59" s="182"/>
      <c r="DI59" s="182"/>
      <c r="DJ59" s="182"/>
      <c r="DK59" s="182"/>
      <c r="DL59" s="182"/>
      <c r="DM59" s="182"/>
      <c r="DN59" s="182"/>
      <c r="DO59" s="182"/>
      <c r="DP59" s="182"/>
      <c r="DQ59" s="182"/>
    </row>
    <row r="60" spans="1:121" s="183" customFormat="1" ht="51" x14ac:dyDescent="0.2">
      <c r="A60" s="309" t="s">
        <v>155</v>
      </c>
      <c r="B60" s="186" t="s">
        <v>175</v>
      </c>
      <c r="C60" s="228" t="s">
        <v>176</v>
      </c>
      <c r="D60" s="294" t="s">
        <v>850</v>
      </c>
      <c r="E60" s="294">
        <v>0</v>
      </c>
      <c r="F60" s="294">
        <v>0</v>
      </c>
      <c r="G60" s="294">
        <v>0</v>
      </c>
      <c r="H60" s="294">
        <v>0</v>
      </c>
      <c r="I60" s="294">
        <v>0</v>
      </c>
      <c r="J60" s="294">
        <v>0</v>
      </c>
      <c r="K60" s="294">
        <v>0</v>
      </c>
      <c r="L60" s="294">
        <v>0.8</v>
      </c>
      <c r="M60" s="294">
        <v>0</v>
      </c>
      <c r="N60" s="294">
        <v>0</v>
      </c>
      <c r="O60" s="294">
        <v>0</v>
      </c>
      <c r="P60" s="294">
        <v>0</v>
      </c>
      <c r="Q60" s="294">
        <v>0</v>
      </c>
      <c r="R60" s="294">
        <v>0</v>
      </c>
      <c r="S60" s="294">
        <v>0</v>
      </c>
      <c r="T60" s="294">
        <v>0</v>
      </c>
      <c r="U60" s="294">
        <v>0</v>
      </c>
      <c r="V60" s="294">
        <v>0</v>
      </c>
      <c r="W60" s="294">
        <v>0</v>
      </c>
      <c r="X60" s="294">
        <v>0</v>
      </c>
      <c r="Y60" s="294">
        <v>0</v>
      </c>
      <c r="Z60" s="294">
        <v>0</v>
      </c>
      <c r="AA60" s="294">
        <v>0</v>
      </c>
      <c r="AB60" s="294">
        <v>0</v>
      </c>
      <c r="AC60" s="294">
        <v>0</v>
      </c>
      <c r="AD60" s="294">
        <v>0</v>
      </c>
      <c r="AE60" s="294">
        <v>0</v>
      </c>
      <c r="AF60" s="294">
        <v>0</v>
      </c>
      <c r="AG60" s="294">
        <v>0</v>
      </c>
      <c r="AH60" s="294">
        <v>0</v>
      </c>
      <c r="AI60" s="294">
        <v>0</v>
      </c>
      <c r="AJ60" s="294">
        <v>0</v>
      </c>
      <c r="AK60" s="294">
        <v>0</v>
      </c>
      <c r="AL60" s="294">
        <v>0</v>
      </c>
      <c r="AM60" s="294">
        <v>0</v>
      </c>
      <c r="AN60" s="294">
        <v>0</v>
      </c>
      <c r="AO60" s="294">
        <v>0</v>
      </c>
      <c r="AP60" s="294">
        <v>0</v>
      </c>
      <c r="AQ60" s="294">
        <v>0</v>
      </c>
      <c r="AR60" s="294">
        <v>0</v>
      </c>
      <c r="AS60" s="294">
        <f t="shared" si="16"/>
        <v>0</v>
      </c>
      <c r="AT60" s="294">
        <f t="shared" si="17"/>
        <v>0</v>
      </c>
      <c r="AU60" s="294">
        <f t="shared" si="18"/>
        <v>0.8</v>
      </c>
      <c r="AV60" s="294">
        <f t="shared" si="19"/>
        <v>0</v>
      </c>
      <c r="AW60" s="294">
        <f t="shared" si="20"/>
        <v>0</v>
      </c>
      <c r="AX60" s="575"/>
      <c r="AY60" s="575"/>
      <c r="AZ60" s="575"/>
      <c r="BA60" s="575"/>
      <c r="BB60" s="575"/>
      <c r="BC60" s="575"/>
      <c r="BD60" s="575"/>
      <c r="BE60" s="575"/>
      <c r="BF60" s="575"/>
      <c r="BG60" s="575"/>
      <c r="BH60" s="575"/>
      <c r="BI60" s="575"/>
      <c r="BJ60" s="575"/>
      <c r="BK60" s="575"/>
      <c r="BL60" s="575"/>
      <c r="BM60" s="575"/>
      <c r="BN60" s="575"/>
      <c r="BO60" s="575"/>
      <c r="BP60" s="575"/>
      <c r="BQ60" s="575"/>
      <c r="BR60" s="575"/>
      <c r="BS60" s="575"/>
      <c r="BT60" s="575"/>
      <c r="BU60" s="575"/>
      <c r="BV60" s="182"/>
      <c r="BW60" s="182"/>
      <c r="BX60" s="182"/>
      <c r="BY60" s="182"/>
      <c r="BZ60" s="182"/>
      <c r="CA60" s="182"/>
      <c r="CB60" s="182"/>
      <c r="CC60" s="182"/>
      <c r="CD60" s="182"/>
      <c r="CE60" s="182"/>
      <c r="CF60" s="182"/>
      <c r="CG60" s="182"/>
      <c r="CH60" s="182"/>
      <c r="CI60" s="182"/>
      <c r="CJ60" s="182"/>
      <c r="CK60" s="182"/>
      <c r="CL60" s="182"/>
      <c r="CM60" s="182"/>
      <c r="CN60" s="182"/>
      <c r="CO60" s="182"/>
      <c r="CP60" s="182"/>
      <c r="CQ60" s="182"/>
      <c r="CR60" s="182"/>
      <c r="CS60" s="182"/>
      <c r="CT60" s="182"/>
      <c r="CU60" s="182"/>
      <c r="CV60" s="182"/>
      <c r="CW60" s="182"/>
      <c r="CX60" s="182"/>
      <c r="CY60" s="182"/>
      <c r="CZ60" s="182"/>
      <c r="DA60" s="182"/>
      <c r="DB60" s="182"/>
      <c r="DC60" s="182"/>
      <c r="DD60" s="182"/>
      <c r="DE60" s="182"/>
      <c r="DF60" s="182"/>
      <c r="DG60" s="182"/>
      <c r="DH60" s="182"/>
      <c r="DI60" s="182"/>
      <c r="DJ60" s="182"/>
      <c r="DK60" s="182"/>
      <c r="DL60" s="182"/>
      <c r="DM60" s="182"/>
      <c r="DN60" s="182"/>
      <c r="DO60" s="182"/>
      <c r="DP60" s="182"/>
      <c r="DQ60" s="182"/>
    </row>
    <row r="61" spans="1:121" s="183" customFormat="1" ht="51" x14ac:dyDescent="0.2">
      <c r="A61" s="309" t="s">
        <v>155</v>
      </c>
      <c r="B61" s="186" t="s">
        <v>177</v>
      </c>
      <c r="C61" s="228" t="s">
        <v>178</v>
      </c>
      <c r="D61" s="294" t="s">
        <v>851</v>
      </c>
      <c r="E61" s="294">
        <v>0</v>
      </c>
      <c r="F61" s="294">
        <v>0</v>
      </c>
      <c r="G61" s="294">
        <v>0</v>
      </c>
      <c r="H61" s="294">
        <v>0</v>
      </c>
      <c r="I61" s="294">
        <v>0</v>
      </c>
      <c r="J61" s="294">
        <v>0</v>
      </c>
      <c r="K61" s="294">
        <v>0</v>
      </c>
      <c r="L61" s="294">
        <v>0</v>
      </c>
      <c r="M61" s="294">
        <v>0</v>
      </c>
      <c r="N61" s="294">
        <v>0</v>
      </c>
      <c r="O61" s="294">
        <v>0</v>
      </c>
      <c r="P61" s="294">
        <v>0</v>
      </c>
      <c r="Q61" s="294">
        <v>0</v>
      </c>
      <c r="R61" s="294">
        <v>0</v>
      </c>
      <c r="S61" s="294">
        <v>0</v>
      </c>
      <c r="T61" s="294">
        <v>0</v>
      </c>
      <c r="U61" s="294">
        <v>0</v>
      </c>
      <c r="V61" s="294">
        <v>1.6</v>
      </c>
      <c r="W61" s="294">
        <v>0</v>
      </c>
      <c r="X61" s="294">
        <v>0</v>
      </c>
      <c r="Y61" s="294">
        <v>0</v>
      </c>
      <c r="Z61" s="294">
        <v>0</v>
      </c>
      <c r="AA61" s="294">
        <v>0</v>
      </c>
      <c r="AB61" s="294">
        <v>0</v>
      </c>
      <c r="AC61" s="294">
        <v>0</v>
      </c>
      <c r="AD61" s="294">
        <v>0</v>
      </c>
      <c r="AE61" s="294">
        <v>0</v>
      </c>
      <c r="AF61" s="294">
        <v>0</v>
      </c>
      <c r="AG61" s="294">
        <v>0</v>
      </c>
      <c r="AH61" s="294">
        <v>0</v>
      </c>
      <c r="AI61" s="294">
        <v>0</v>
      </c>
      <c r="AJ61" s="294">
        <v>0</v>
      </c>
      <c r="AK61" s="294">
        <v>0</v>
      </c>
      <c r="AL61" s="294">
        <v>0</v>
      </c>
      <c r="AM61" s="294">
        <v>0</v>
      </c>
      <c r="AN61" s="294">
        <v>0</v>
      </c>
      <c r="AO61" s="294">
        <v>0</v>
      </c>
      <c r="AP61" s="294">
        <v>0</v>
      </c>
      <c r="AQ61" s="294">
        <v>0</v>
      </c>
      <c r="AR61" s="294">
        <v>0</v>
      </c>
      <c r="AS61" s="294">
        <f t="shared" si="16"/>
        <v>0</v>
      </c>
      <c r="AT61" s="294">
        <f t="shared" si="17"/>
        <v>0</v>
      </c>
      <c r="AU61" s="294">
        <f t="shared" si="18"/>
        <v>1.6</v>
      </c>
      <c r="AV61" s="294">
        <f t="shared" si="19"/>
        <v>0</v>
      </c>
      <c r="AW61" s="294">
        <f t="shared" si="20"/>
        <v>0</v>
      </c>
      <c r="AX61" s="575"/>
      <c r="AY61" s="575"/>
      <c r="AZ61" s="575"/>
      <c r="BA61" s="575"/>
      <c r="BB61" s="575"/>
      <c r="BC61" s="575"/>
      <c r="BD61" s="575"/>
      <c r="BE61" s="575"/>
      <c r="BF61" s="575"/>
      <c r="BG61" s="575"/>
      <c r="BH61" s="575"/>
      <c r="BI61" s="575"/>
      <c r="BJ61" s="575"/>
      <c r="BK61" s="575"/>
      <c r="BL61" s="575"/>
      <c r="BM61" s="575"/>
      <c r="BN61" s="575"/>
      <c r="BO61" s="575"/>
      <c r="BP61" s="575"/>
      <c r="BQ61" s="575"/>
      <c r="BR61" s="575"/>
      <c r="BS61" s="575"/>
      <c r="BT61" s="575"/>
      <c r="BU61" s="575"/>
      <c r="BV61" s="182"/>
      <c r="BW61" s="182"/>
      <c r="BX61" s="182"/>
      <c r="BY61" s="182"/>
      <c r="BZ61" s="182"/>
      <c r="CA61" s="182"/>
      <c r="CB61" s="182"/>
      <c r="CC61" s="182"/>
      <c r="CD61" s="182"/>
      <c r="CE61" s="182"/>
      <c r="CF61" s="182"/>
      <c r="CG61" s="182"/>
      <c r="CH61" s="182"/>
      <c r="CI61" s="182"/>
      <c r="CJ61" s="182"/>
      <c r="CK61" s="182"/>
      <c r="CL61" s="182"/>
      <c r="CM61" s="182"/>
      <c r="CN61" s="182"/>
      <c r="CO61" s="182"/>
      <c r="CP61" s="182"/>
      <c r="CQ61" s="182"/>
      <c r="CR61" s="182"/>
      <c r="CS61" s="182"/>
      <c r="CT61" s="182"/>
      <c r="CU61" s="182"/>
      <c r="CV61" s="182"/>
      <c r="CW61" s="182"/>
      <c r="CX61" s="182"/>
      <c r="CY61" s="182"/>
      <c r="CZ61" s="182"/>
      <c r="DA61" s="182"/>
      <c r="DB61" s="182"/>
      <c r="DC61" s="182"/>
      <c r="DD61" s="182"/>
      <c r="DE61" s="182"/>
      <c r="DF61" s="182"/>
      <c r="DG61" s="182"/>
      <c r="DH61" s="182"/>
      <c r="DI61" s="182"/>
      <c r="DJ61" s="182"/>
      <c r="DK61" s="182"/>
      <c r="DL61" s="182"/>
      <c r="DM61" s="182"/>
      <c r="DN61" s="182"/>
      <c r="DO61" s="182"/>
      <c r="DP61" s="182"/>
      <c r="DQ61" s="182"/>
    </row>
    <row r="62" spans="1:121" s="183" customFormat="1" ht="63.75" x14ac:dyDescent="0.2">
      <c r="A62" s="309" t="s">
        <v>155</v>
      </c>
      <c r="B62" s="186" t="s">
        <v>179</v>
      </c>
      <c r="C62" s="228" t="s">
        <v>180</v>
      </c>
      <c r="D62" s="294" t="s">
        <v>852</v>
      </c>
      <c r="E62" s="294">
        <v>0</v>
      </c>
      <c r="F62" s="294">
        <v>0</v>
      </c>
      <c r="G62" s="294">
        <v>0</v>
      </c>
      <c r="H62" s="294">
        <v>0</v>
      </c>
      <c r="I62" s="294">
        <v>0</v>
      </c>
      <c r="J62" s="294">
        <v>0</v>
      </c>
      <c r="K62" s="294">
        <v>0</v>
      </c>
      <c r="L62" s="294">
        <v>0</v>
      </c>
      <c r="M62" s="294">
        <v>0</v>
      </c>
      <c r="N62" s="294">
        <v>0</v>
      </c>
      <c r="O62" s="294">
        <v>0</v>
      </c>
      <c r="P62" s="294">
        <v>0</v>
      </c>
      <c r="Q62" s="294">
        <v>0</v>
      </c>
      <c r="R62" s="294">
        <v>0</v>
      </c>
      <c r="S62" s="294">
        <v>0</v>
      </c>
      <c r="T62" s="294">
        <v>0</v>
      </c>
      <c r="U62" s="294">
        <v>0</v>
      </c>
      <c r="V62" s="294">
        <v>2.4</v>
      </c>
      <c r="W62" s="294">
        <v>0</v>
      </c>
      <c r="X62" s="294">
        <v>0</v>
      </c>
      <c r="Y62" s="294">
        <v>0</v>
      </c>
      <c r="Z62" s="294">
        <v>0</v>
      </c>
      <c r="AA62" s="294">
        <v>0</v>
      </c>
      <c r="AB62" s="294">
        <v>0</v>
      </c>
      <c r="AC62" s="294">
        <v>0</v>
      </c>
      <c r="AD62" s="294">
        <v>0</v>
      </c>
      <c r="AE62" s="294">
        <v>0</v>
      </c>
      <c r="AF62" s="294">
        <v>0</v>
      </c>
      <c r="AG62" s="294">
        <v>0</v>
      </c>
      <c r="AH62" s="294">
        <v>0</v>
      </c>
      <c r="AI62" s="294">
        <v>0</v>
      </c>
      <c r="AJ62" s="294">
        <v>0</v>
      </c>
      <c r="AK62" s="294">
        <v>0</v>
      </c>
      <c r="AL62" s="294">
        <v>0</v>
      </c>
      <c r="AM62" s="294">
        <v>0</v>
      </c>
      <c r="AN62" s="294">
        <v>0</v>
      </c>
      <c r="AO62" s="294">
        <v>0</v>
      </c>
      <c r="AP62" s="294">
        <v>0</v>
      </c>
      <c r="AQ62" s="294">
        <v>0</v>
      </c>
      <c r="AR62" s="294">
        <v>0</v>
      </c>
      <c r="AS62" s="294">
        <f t="shared" si="16"/>
        <v>0</v>
      </c>
      <c r="AT62" s="294">
        <f t="shared" si="17"/>
        <v>0</v>
      </c>
      <c r="AU62" s="294">
        <f t="shared" si="18"/>
        <v>2.4</v>
      </c>
      <c r="AV62" s="294">
        <f t="shared" si="19"/>
        <v>0</v>
      </c>
      <c r="AW62" s="294">
        <f t="shared" si="20"/>
        <v>0</v>
      </c>
      <c r="AX62" s="575"/>
      <c r="AY62" s="575"/>
      <c r="AZ62" s="575"/>
      <c r="BA62" s="575"/>
      <c r="BB62" s="575"/>
      <c r="BC62" s="575"/>
      <c r="BD62" s="575"/>
      <c r="BE62" s="575"/>
      <c r="BF62" s="575"/>
      <c r="BG62" s="575"/>
      <c r="BH62" s="575"/>
      <c r="BI62" s="575"/>
      <c r="BJ62" s="575"/>
      <c r="BK62" s="575"/>
      <c r="BL62" s="575"/>
      <c r="BM62" s="575"/>
      <c r="BN62" s="575"/>
      <c r="BO62" s="575"/>
      <c r="BP62" s="575"/>
      <c r="BQ62" s="575"/>
      <c r="BR62" s="575"/>
      <c r="BS62" s="575"/>
      <c r="BT62" s="575"/>
      <c r="BU62" s="575"/>
      <c r="BV62" s="182"/>
      <c r="BW62" s="182"/>
      <c r="BX62" s="182"/>
      <c r="BY62" s="182"/>
      <c r="BZ62" s="182"/>
      <c r="CA62" s="182"/>
      <c r="CB62" s="182"/>
      <c r="CC62" s="182"/>
      <c r="CD62" s="182"/>
      <c r="CE62" s="182"/>
      <c r="CF62" s="182"/>
      <c r="CG62" s="182"/>
      <c r="CH62" s="182"/>
      <c r="CI62" s="182"/>
      <c r="CJ62" s="182"/>
      <c r="CK62" s="182"/>
      <c r="CL62" s="182"/>
      <c r="CM62" s="182"/>
      <c r="CN62" s="182"/>
      <c r="CO62" s="182"/>
      <c r="CP62" s="182"/>
      <c r="CQ62" s="182"/>
      <c r="CR62" s="182"/>
      <c r="CS62" s="182"/>
      <c r="CT62" s="182"/>
      <c r="CU62" s="182"/>
      <c r="CV62" s="182"/>
      <c r="CW62" s="182"/>
      <c r="CX62" s="182"/>
      <c r="CY62" s="182"/>
      <c r="CZ62" s="182"/>
      <c r="DA62" s="182"/>
      <c r="DB62" s="182"/>
      <c r="DC62" s="182"/>
      <c r="DD62" s="182"/>
      <c r="DE62" s="182"/>
      <c r="DF62" s="182"/>
      <c r="DG62" s="182"/>
      <c r="DH62" s="182"/>
      <c r="DI62" s="182"/>
      <c r="DJ62" s="182"/>
      <c r="DK62" s="182"/>
      <c r="DL62" s="182"/>
      <c r="DM62" s="182"/>
      <c r="DN62" s="182"/>
      <c r="DO62" s="182"/>
      <c r="DP62" s="182"/>
      <c r="DQ62" s="182"/>
    </row>
    <row r="63" spans="1:121" s="183" customFormat="1" ht="51" hidden="1" x14ac:dyDescent="0.2">
      <c r="A63" s="309" t="s">
        <v>155</v>
      </c>
      <c r="B63" s="186" t="s">
        <v>181</v>
      </c>
      <c r="C63" s="228" t="s">
        <v>182</v>
      </c>
      <c r="D63" s="294"/>
      <c r="E63" s="294"/>
      <c r="F63" s="294"/>
      <c r="G63" s="294"/>
      <c r="H63" s="294"/>
      <c r="I63" s="294"/>
      <c r="J63" s="294"/>
      <c r="K63" s="294"/>
      <c r="L63" s="294"/>
      <c r="M63" s="294"/>
      <c r="N63" s="294"/>
      <c r="O63" s="294"/>
      <c r="P63" s="294"/>
      <c r="Q63" s="294"/>
      <c r="R63" s="294"/>
      <c r="S63" s="294"/>
      <c r="T63" s="294"/>
      <c r="U63" s="294"/>
      <c r="V63" s="294"/>
      <c r="W63" s="294"/>
      <c r="X63" s="294"/>
      <c r="Y63" s="294"/>
      <c r="Z63" s="294"/>
      <c r="AA63" s="294"/>
      <c r="AB63" s="294"/>
      <c r="AC63" s="294"/>
      <c r="AD63" s="294"/>
      <c r="AE63" s="294"/>
      <c r="AF63" s="294"/>
      <c r="AG63" s="294"/>
      <c r="AH63" s="294"/>
      <c r="AI63" s="294"/>
      <c r="AJ63" s="294"/>
      <c r="AK63" s="294"/>
      <c r="AL63" s="294"/>
      <c r="AM63" s="294"/>
      <c r="AN63" s="294"/>
      <c r="AO63" s="294"/>
      <c r="AP63" s="294"/>
      <c r="AQ63" s="294"/>
      <c r="AR63" s="294"/>
      <c r="AS63" s="294">
        <f t="shared" si="16"/>
        <v>0</v>
      </c>
      <c r="AT63" s="294">
        <f t="shared" si="17"/>
        <v>0</v>
      </c>
      <c r="AU63" s="294">
        <f t="shared" si="18"/>
        <v>0</v>
      </c>
      <c r="AV63" s="294">
        <f t="shared" si="19"/>
        <v>0</v>
      </c>
      <c r="AW63" s="294">
        <f t="shared" si="20"/>
        <v>0</v>
      </c>
      <c r="AX63" s="575"/>
      <c r="AY63" s="575"/>
      <c r="AZ63" s="575"/>
      <c r="BA63" s="575"/>
      <c r="BB63" s="575"/>
      <c r="BC63" s="575"/>
      <c r="BD63" s="575"/>
      <c r="BE63" s="575"/>
      <c r="BF63" s="575"/>
      <c r="BG63" s="575"/>
      <c r="BH63" s="575"/>
      <c r="BI63" s="575"/>
      <c r="BJ63" s="575"/>
      <c r="BK63" s="575"/>
      <c r="BL63" s="575"/>
      <c r="BM63" s="575"/>
      <c r="BN63" s="575"/>
      <c r="BO63" s="575"/>
      <c r="BP63" s="575"/>
      <c r="BQ63" s="575"/>
      <c r="BR63" s="575"/>
      <c r="BS63" s="575"/>
      <c r="BT63" s="575"/>
      <c r="BU63" s="575"/>
      <c r="BV63" s="182"/>
      <c r="BW63" s="182"/>
      <c r="BX63" s="182"/>
      <c r="BY63" s="182"/>
      <c r="BZ63" s="182"/>
      <c r="CA63" s="182"/>
      <c r="CB63" s="182"/>
      <c r="CC63" s="182"/>
      <c r="CD63" s="182"/>
      <c r="CE63" s="182"/>
      <c r="CF63" s="182"/>
      <c r="CG63" s="182"/>
      <c r="CH63" s="182"/>
      <c r="CI63" s="182"/>
      <c r="CJ63" s="182"/>
      <c r="CK63" s="182"/>
      <c r="CL63" s="182"/>
      <c r="CM63" s="182"/>
      <c r="CN63" s="182"/>
      <c r="CO63" s="182"/>
      <c r="CP63" s="182"/>
      <c r="CQ63" s="182"/>
      <c r="CR63" s="182"/>
      <c r="CS63" s="182"/>
      <c r="CT63" s="182"/>
      <c r="CU63" s="182"/>
      <c r="CV63" s="182"/>
      <c r="CW63" s="182"/>
      <c r="CX63" s="182"/>
      <c r="CY63" s="182"/>
      <c r="CZ63" s="182"/>
      <c r="DA63" s="182"/>
      <c r="DB63" s="182"/>
      <c r="DC63" s="182"/>
      <c r="DD63" s="182"/>
      <c r="DE63" s="182"/>
      <c r="DF63" s="182"/>
      <c r="DG63" s="182"/>
      <c r="DH63" s="182"/>
      <c r="DI63" s="182"/>
      <c r="DJ63" s="182"/>
      <c r="DK63" s="182"/>
      <c r="DL63" s="182"/>
      <c r="DM63" s="182"/>
      <c r="DN63" s="182"/>
      <c r="DO63" s="182"/>
      <c r="DP63" s="182"/>
      <c r="DQ63" s="182"/>
    </row>
    <row r="64" spans="1:121" s="183" customFormat="1" ht="51" x14ac:dyDescent="0.2">
      <c r="A64" s="309" t="s">
        <v>155</v>
      </c>
      <c r="B64" s="186" t="s">
        <v>183</v>
      </c>
      <c r="C64" s="228" t="s">
        <v>184</v>
      </c>
      <c r="D64" s="294" t="s">
        <v>853</v>
      </c>
      <c r="E64" s="294">
        <v>0</v>
      </c>
      <c r="F64" s="294">
        <v>0</v>
      </c>
      <c r="G64" s="294">
        <v>0</v>
      </c>
      <c r="H64" s="294">
        <v>0</v>
      </c>
      <c r="I64" s="294">
        <v>0</v>
      </c>
      <c r="J64" s="294">
        <v>0</v>
      </c>
      <c r="K64" s="294">
        <v>0</v>
      </c>
      <c r="L64" s="294">
        <v>0</v>
      </c>
      <c r="M64" s="294">
        <v>0</v>
      </c>
      <c r="N64" s="294">
        <v>0</v>
      </c>
      <c r="O64" s="294">
        <v>0</v>
      </c>
      <c r="P64" s="294">
        <v>0</v>
      </c>
      <c r="Q64" s="294">
        <v>0</v>
      </c>
      <c r="R64" s="294">
        <v>0</v>
      </c>
      <c r="S64" s="294">
        <v>0</v>
      </c>
      <c r="T64" s="294">
        <v>0</v>
      </c>
      <c r="U64" s="294">
        <v>0</v>
      </c>
      <c r="V64" s="294">
        <v>1.2</v>
      </c>
      <c r="W64" s="294">
        <v>0</v>
      </c>
      <c r="X64" s="294">
        <v>0</v>
      </c>
      <c r="Y64" s="294">
        <v>0</v>
      </c>
      <c r="Z64" s="294">
        <v>0</v>
      </c>
      <c r="AA64" s="294">
        <v>0</v>
      </c>
      <c r="AB64" s="294">
        <v>0</v>
      </c>
      <c r="AC64" s="294">
        <v>0</v>
      </c>
      <c r="AD64" s="294">
        <v>0</v>
      </c>
      <c r="AE64" s="294">
        <v>0</v>
      </c>
      <c r="AF64" s="294">
        <v>0</v>
      </c>
      <c r="AG64" s="294">
        <v>0</v>
      </c>
      <c r="AH64" s="294">
        <v>0</v>
      </c>
      <c r="AI64" s="294">
        <v>0</v>
      </c>
      <c r="AJ64" s="294">
        <v>0</v>
      </c>
      <c r="AK64" s="294">
        <v>0</v>
      </c>
      <c r="AL64" s="294">
        <v>0</v>
      </c>
      <c r="AM64" s="294">
        <v>0</v>
      </c>
      <c r="AN64" s="294">
        <v>0</v>
      </c>
      <c r="AO64" s="294">
        <v>0</v>
      </c>
      <c r="AP64" s="294">
        <v>0</v>
      </c>
      <c r="AQ64" s="294">
        <v>0</v>
      </c>
      <c r="AR64" s="294">
        <v>0</v>
      </c>
      <c r="AS64" s="294">
        <f t="shared" si="16"/>
        <v>0</v>
      </c>
      <c r="AT64" s="294">
        <f t="shared" si="17"/>
        <v>0</v>
      </c>
      <c r="AU64" s="294">
        <f t="shared" si="18"/>
        <v>1.2</v>
      </c>
      <c r="AV64" s="294">
        <f t="shared" si="19"/>
        <v>0</v>
      </c>
      <c r="AW64" s="294">
        <f t="shared" si="20"/>
        <v>0</v>
      </c>
      <c r="AX64" s="575"/>
      <c r="AY64" s="575"/>
      <c r="AZ64" s="575"/>
      <c r="BA64" s="575"/>
      <c r="BB64" s="575"/>
      <c r="BC64" s="575"/>
      <c r="BD64" s="575"/>
      <c r="BE64" s="575"/>
      <c r="BF64" s="575"/>
      <c r="BG64" s="575"/>
      <c r="BH64" s="575"/>
      <c r="BI64" s="575"/>
      <c r="BJ64" s="575"/>
      <c r="BK64" s="575"/>
      <c r="BL64" s="575"/>
      <c r="BM64" s="575"/>
      <c r="BN64" s="575"/>
      <c r="BO64" s="575"/>
      <c r="BP64" s="575"/>
      <c r="BQ64" s="575"/>
      <c r="BR64" s="575"/>
      <c r="BS64" s="575"/>
      <c r="BT64" s="575"/>
      <c r="BU64" s="575"/>
      <c r="BV64" s="182"/>
      <c r="BW64" s="182"/>
      <c r="BX64" s="182"/>
      <c r="BY64" s="182"/>
      <c r="BZ64" s="182"/>
      <c r="CA64" s="182"/>
      <c r="CB64" s="182"/>
      <c r="CC64" s="182"/>
      <c r="CD64" s="182"/>
      <c r="CE64" s="182"/>
      <c r="CF64" s="182"/>
      <c r="CG64" s="182"/>
      <c r="CH64" s="182"/>
      <c r="CI64" s="182"/>
      <c r="CJ64" s="182"/>
      <c r="CK64" s="182"/>
      <c r="CL64" s="182"/>
      <c r="CM64" s="182"/>
      <c r="CN64" s="182"/>
      <c r="CO64" s="182"/>
      <c r="CP64" s="182"/>
      <c r="CQ64" s="182"/>
      <c r="CR64" s="182"/>
      <c r="CS64" s="182"/>
      <c r="CT64" s="182"/>
      <c r="CU64" s="182"/>
      <c r="CV64" s="182"/>
      <c r="CW64" s="182"/>
      <c r="CX64" s="182"/>
      <c r="CY64" s="182"/>
      <c r="CZ64" s="182"/>
      <c r="DA64" s="182"/>
      <c r="DB64" s="182"/>
      <c r="DC64" s="182"/>
      <c r="DD64" s="182"/>
      <c r="DE64" s="182"/>
      <c r="DF64" s="182"/>
      <c r="DG64" s="182"/>
      <c r="DH64" s="182"/>
      <c r="DI64" s="182"/>
      <c r="DJ64" s="182"/>
      <c r="DK64" s="182"/>
      <c r="DL64" s="182"/>
      <c r="DM64" s="182"/>
      <c r="DN64" s="182"/>
      <c r="DO64" s="182"/>
      <c r="DP64" s="182"/>
      <c r="DQ64" s="182"/>
    </row>
    <row r="65" spans="1:121" s="183" customFormat="1" ht="63.75" x14ac:dyDescent="0.2">
      <c r="A65" s="309" t="s">
        <v>155</v>
      </c>
      <c r="B65" s="186" t="s">
        <v>185</v>
      </c>
      <c r="C65" s="228" t="s">
        <v>186</v>
      </c>
      <c r="D65" s="294" t="s">
        <v>854</v>
      </c>
      <c r="E65" s="294">
        <v>0</v>
      </c>
      <c r="F65" s="294">
        <v>0</v>
      </c>
      <c r="G65" s="294">
        <v>0</v>
      </c>
      <c r="H65" s="294">
        <v>0</v>
      </c>
      <c r="I65" s="294">
        <v>0</v>
      </c>
      <c r="J65" s="294">
        <v>0</v>
      </c>
      <c r="K65" s="294">
        <v>0</v>
      </c>
      <c r="L65" s="294">
        <v>0</v>
      </c>
      <c r="M65" s="294">
        <v>0</v>
      </c>
      <c r="N65" s="294">
        <v>0</v>
      </c>
      <c r="O65" s="294">
        <v>0</v>
      </c>
      <c r="P65" s="294">
        <v>0</v>
      </c>
      <c r="Q65" s="294">
        <v>0</v>
      </c>
      <c r="R65" s="294">
        <v>0</v>
      </c>
      <c r="S65" s="294">
        <v>0</v>
      </c>
      <c r="T65" s="294">
        <v>0</v>
      </c>
      <c r="U65" s="294">
        <v>0</v>
      </c>
      <c r="V65" s="294">
        <v>0</v>
      </c>
      <c r="W65" s="294">
        <v>0</v>
      </c>
      <c r="X65" s="294">
        <v>0</v>
      </c>
      <c r="Y65" s="294">
        <v>0</v>
      </c>
      <c r="Z65" s="294">
        <v>0</v>
      </c>
      <c r="AA65" s="294">
        <v>0.8</v>
      </c>
      <c r="AB65" s="294">
        <v>0</v>
      </c>
      <c r="AC65" s="294">
        <v>0</v>
      </c>
      <c r="AD65" s="294">
        <v>0</v>
      </c>
      <c r="AE65" s="294">
        <v>0</v>
      </c>
      <c r="AF65" s="294">
        <v>0</v>
      </c>
      <c r="AG65" s="294">
        <v>0</v>
      </c>
      <c r="AH65" s="294">
        <v>0</v>
      </c>
      <c r="AI65" s="294">
        <v>0</v>
      </c>
      <c r="AJ65" s="294">
        <v>0</v>
      </c>
      <c r="AK65" s="294">
        <v>0</v>
      </c>
      <c r="AL65" s="294">
        <v>0</v>
      </c>
      <c r="AM65" s="294">
        <v>0</v>
      </c>
      <c r="AN65" s="294">
        <v>0</v>
      </c>
      <c r="AO65" s="294">
        <v>0</v>
      </c>
      <c r="AP65" s="294">
        <v>0</v>
      </c>
      <c r="AQ65" s="294">
        <v>0</v>
      </c>
      <c r="AR65" s="294">
        <v>0</v>
      </c>
      <c r="AS65" s="294">
        <f t="shared" si="16"/>
        <v>0</v>
      </c>
      <c r="AT65" s="294">
        <f t="shared" si="17"/>
        <v>0</v>
      </c>
      <c r="AU65" s="294">
        <f t="shared" si="18"/>
        <v>0.8</v>
      </c>
      <c r="AV65" s="294">
        <f t="shared" si="19"/>
        <v>0</v>
      </c>
      <c r="AW65" s="294">
        <f t="shared" si="20"/>
        <v>0</v>
      </c>
      <c r="AX65" s="575"/>
      <c r="AY65" s="575"/>
      <c r="AZ65" s="575"/>
      <c r="BA65" s="575"/>
      <c r="BB65" s="575"/>
      <c r="BC65" s="575"/>
      <c r="BD65" s="575"/>
      <c r="BE65" s="575"/>
      <c r="BF65" s="575"/>
      <c r="BG65" s="575"/>
      <c r="BH65" s="575"/>
      <c r="BI65" s="575"/>
      <c r="BJ65" s="575"/>
      <c r="BK65" s="575"/>
      <c r="BL65" s="575"/>
      <c r="BM65" s="575"/>
      <c r="BN65" s="575"/>
      <c r="BO65" s="575"/>
      <c r="BP65" s="575"/>
      <c r="BQ65" s="575"/>
      <c r="BR65" s="575"/>
      <c r="BS65" s="575"/>
      <c r="BT65" s="575"/>
      <c r="BU65" s="575"/>
      <c r="BV65" s="182"/>
      <c r="BW65" s="182"/>
      <c r="BX65" s="182"/>
      <c r="BY65" s="182"/>
      <c r="BZ65" s="182"/>
      <c r="CA65" s="182"/>
      <c r="CB65" s="182"/>
      <c r="CC65" s="182"/>
      <c r="CD65" s="182"/>
      <c r="CE65" s="182"/>
      <c r="CF65" s="182"/>
      <c r="CG65" s="182"/>
      <c r="CH65" s="182"/>
      <c r="CI65" s="182"/>
      <c r="CJ65" s="182"/>
      <c r="CK65" s="182"/>
      <c r="CL65" s="182"/>
      <c r="CM65" s="182"/>
      <c r="CN65" s="182"/>
      <c r="CO65" s="182"/>
      <c r="CP65" s="182"/>
      <c r="CQ65" s="182"/>
      <c r="CR65" s="182"/>
      <c r="CS65" s="182"/>
      <c r="CT65" s="182"/>
      <c r="CU65" s="182"/>
      <c r="CV65" s="182"/>
      <c r="CW65" s="182"/>
      <c r="CX65" s="182"/>
      <c r="CY65" s="182"/>
      <c r="CZ65" s="182"/>
      <c r="DA65" s="182"/>
      <c r="DB65" s="182"/>
      <c r="DC65" s="182"/>
      <c r="DD65" s="182"/>
      <c r="DE65" s="182"/>
      <c r="DF65" s="182"/>
      <c r="DG65" s="182"/>
      <c r="DH65" s="182"/>
      <c r="DI65" s="182"/>
      <c r="DJ65" s="182"/>
      <c r="DK65" s="182"/>
      <c r="DL65" s="182"/>
      <c r="DM65" s="182"/>
      <c r="DN65" s="182"/>
      <c r="DO65" s="182"/>
      <c r="DP65" s="182"/>
      <c r="DQ65" s="182"/>
    </row>
    <row r="66" spans="1:121" s="183" customFormat="1" ht="63.75" hidden="1" x14ac:dyDescent="0.2">
      <c r="A66" s="309" t="s">
        <v>155</v>
      </c>
      <c r="B66" s="186" t="s">
        <v>187</v>
      </c>
      <c r="C66" s="228" t="s">
        <v>188</v>
      </c>
      <c r="D66" s="294"/>
      <c r="E66" s="294"/>
      <c r="F66" s="294"/>
      <c r="G66" s="294"/>
      <c r="H66" s="294"/>
      <c r="I66" s="294"/>
      <c r="J66" s="294"/>
      <c r="K66" s="294"/>
      <c r="L66" s="294"/>
      <c r="M66" s="294"/>
      <c r="N66" s="294"/>
      <c r="O66" s="294"/>
      <c r="P66" s="294"/>
      <c r="Q66" s="294"/>
      <c r="R66" s="294"/>
      <c r="S66" s="294"/>
      <c r="T66" s="294"/>
      <c r="U66" s="294"/>
      <c r="V66" s="294"/>
      <c r="W66" s="294"/>
      <c r="X66" s="294"/>
      <c r="Y66" s="294"/>
      <c r="Z66" s="294"/>
      <c r="AA66" s="294"/>
      <c r="AB66" s="294"/>
      <c r="AC66" s="294"/>
      <c r="AD66" s="294"/>
      <c r="AE66" s="294"/>
      <c r="AF66" s="294"/>
      <c r="AG66" s="294"/>
      <c r="AH66" s="294"/>
      <c r="AI66" s="294"/>
      <c r="AJ66" s="294"/>
      <c r="AK66" s="294"/>
      <c r="AL66" s="294"/>
      <c r="AM66" s="294"/>
      <c r="AN66" s="294"/>
      <c r="AO66" s="294"/>
      <c r="AP66" s="294"/>
      <c r="AQ66" s="294"/>
      <c r="AR66" s="294"/>
      <c r="AS66" s="294">
        <f t="shared" si="16"/>
        <v>0</v>
      </c>
      <c r="AT66" s="294">
        <f t="shared" si="17"/>
        <v>0</v>
      </c>
      <c r="AU66" s="294">
        <f t="shared" si="18"/>
        <v>0</v>
      </c>
      <c r="AV66" s="294">
        <f t="shared" si="19"/>
        <v>0</v>
      </c>
      <c r="AW66" s="294">
        <f t="shared" si="20"/>
        <v>0</v>
      </c>
      <c r="AX66" s="575"/>
      <c r="AY66" s="575"/>
      <c r="AZ66" s="575"/>
      <c r="BA66" s="575"/>
      <c r="BB66" s="575"/>
      <c r="BC66" s="575"/>
      <c r="BD66" s="575"/>
      <c r="BE66" s="575"/>
      <c r="BF66" s="575"/>
      <c r="BG66" s="575"/>
      <c r="BH66" s="575"/>
      <c r="BI66" s="575"/>
      <c r="BJ66" s="575"/>
      <c r="BK66" s="575"/>
      <c r="BL66" s="575"/>
      <c r="BM66" s="575"/>
      <c r="BN66" s="575"/>
      <c r="BO66" s="575"/>
      <c r="BP66" s="575"/>
      <c r="BQ66" s="575"/>
      <c r="BR66" s="575"/>
      <c r="BS66" s="575"/>
      <c r="BT66" s="575"/>
      <c r="BU66" s="575"/>
      <c r="BV66" s="182"/>
      <c r="BW66" s="182"/>
      <c r="BX66" s="182"/>
      <c r="BY66" s="182"/>
      <c r="BZ66" s="182"/>
      <c r="CA66" s="182"/>
      <c r="CB66" s="182"/>
      <c r="CC66" s="182"/>
      <c r="CD66" s="182"/>
      <c r="CE66" s="182"/>
      <c r="CF66" s="182"/>
      <c r="CG66" s="182"/>
      <c r="CH66" s="182"/>
      <c r="CI66" s="182"/>
      <c r="CJ66" s="182"/>
      <c r="CK66" s="182"/>
      <c r="CL66" s="182"/>
      <c r="CM66" s="182"/>
      <c r="CN66" s="182"/>
      <c r="CO66" s="182"/>
      <c r="CP66" s="182"/>
      <c r="CQ66" s="182"/>
      <c r="CR66" s="182"/>
      <c r="CS66" s="182"/>
      <c r="CT66" s="182"/>
      <c r="CU66" s="182"/>
      <c r="CV66" s="182"/>
      <c r="CW66" s="182"/>
      <c r="CX66" s="182"/>
      <c r="CY66" s="182"/>
      <c r="CZ66" s="182"/>
      <c r="DA66" s="182"/>
      <c r="DB66" s="182"/>
      <c r="DC66" s="182"/>
      <c r="DD66" s="182"/>
      <c r="DE66" s="182"/>
      <c r="DF66" s="182"/>
      <c r="DG66" s="182"/>
      <c r="DH66" s="182"/>
      <c r="DI66" s="182"/>
      <c r="DJ66" s="182"/>
      <c r="DK66" s="182"/>
      <c r="DL66" s="182"/>
      <c r="DM66" s="182"/>
      <c r="DN66" s="182"/>
      <c r="DO66" s="182"/>
      <c r="DP66" s="182"/>
      <c r="DQ66" s="182"/>
    </row>
    <row r="67" spans="1:121" s="183" customFormat="1" ht="63.75" x14ac:dyDescent="0.2">
      <c r="A67" s="309" t="s">
        <v>155</v>
      </c>
      <c r="B67" s="186" t="s">
        <v>189</v>
      </c>
      <c r="C67" s="228" t="s">
        <v>190</v>
      </c>
      <c r="D67" s="294" t="s">
        <v>855</v>
      </c>
      <c r="E67" s="294">
        <v>0</v>
      </c>
      <c r="F67" s="294">
        <v>0</v>
      </c>
      <c r="G67" s="294">
        <v>0</v>
      </c>
      <c r="H67" s="294">
        <v>0</v>
      </c>
      <c r="I67" s="294">
        <v>0</v>
      </c>
      <c r="J67" s="294">
        <v>0</v>
      </c>
      <c r="K67" s="294">
        <v>0</v>
      </c>
      <c r="L67" s="294">
        <v>0</v>
      </c>
      <c r="M67" s="294">
        <v>0</v>
      </c>
      <c r="N67" s="294">
        <v>0</v>
      </c>
      <c r="O67" s="294">
        <v>0</v>
      </c>
      <c r="P67" s="294">
        <v>0</v>
      </c>
      <c r="Q67" s="294">
        <v>0</v>
      </c>
      <c r="R67" s="294">
        <v>0</v>
      </c>
      <c r="S67" s="294">
        <v>0</v>
      </c>
      <c r="T67" s="294">
        <v>0</v>
      </c>
      <c r="U67" s="294">
        <v>0</v>
      </c>
      <c r="V67" s="294">
        <v>0.4</v>
      </c>
      <c r="W67" s="294">
        <v>0</v>
      </c>
      <c r="X67" s="294">
        <v>0</v>
      </c>
      <c r="Y67" s="294">
        <v>0</v>
      </c>
      <c r="Z67" s="294">
        <v>0</v>
      </c>
      <c r="AA67" s="294">
        <v>0</v>
      </c>
      <c r="AB67" s="294">
        <v>0</v>
      </c>
      <c r="AC67" s="294">
        <v>0</v>
      </c>
      <c r="AD67" s="294">
        <v>0</v>
      </c>
      <c r="AE67" s="294">
        <v>0</v>
      </c>
      <c r="AF67" s="294">
        <v>0</v>
      </c>
      <c r="AG67" s="294">
        <v>0</v>
      </c>
      <c r="AH67" s="294">
        <v>0</v>
      </c>
      <c r="AI67" s="294">
        <v>0</v>
      </c>
      <c r="AJ67" s="294">
        <v>0</v>
      </c>
      <c r="AK67" s="294">
        <v>0</v>
      </c>
      <c r="AL67" s="294">
        <v>0</v>
      </c>
      <c r="AM67" s="294">
        <v>0</v>
      </c>
      <c r="AN67" s="294">
        <v>0</v>
      </c>
      <c r="AO67" s="294">
        <v>0</v>
      </c>
      <c r="AP67" s="294">
        <v>0</v>
      </c>
      <c r="AQ67" s="294">
        <v>0</v>
      </c>
      <c r="AR67" s="294">
        <v>0</v>
      </c>
      <c r="AS67" s="294">
        <f t="shared" si="16"/>
        <v>0</v>
      </c>
      <c r="AT67" s="294">
        <f t="shared" si="17"/>
        <v>0</v>
      </c>
      <c r="AU67" s="294">
        <f t="shared" si="18"/>
        <v>0.4</v>
      </c>
      <c r="AV67" s="294">
        <f t="shared" si="19"/>
        <v>0</v>
      </c>
      <c r="AW67" s="294">
        <f t="shared" si="20"/>
        <v>0</v>
      </c>
      <c r="AX67" s="575"/>
      <c r="AY67" s="575"/>
      <c r="AZ67" s="575"/>
      <c r="BA67" s="575"/>
      <c r="BB67" s="575"/>
      <c r="BC67" s="575"/>
      <c r="BD67" s="575"/>
      <c r="BE67" s="575"/>
      <c r="BF67" s="575"/>
      <c r="BG67" s="575"/>
      <c r="BH67" s="575"/>
      <c r="BI67" s="575"/>
      <c r="BJ67" s="575"/>
      <c r="BK67" s="575"/>
      <c r="BL67" s="575"/>
      <c r="BM67" s="575"/>
      <c r="BN67" s="575"/>
      <c r="BO67" s="575"/>
      <c r="BP67" s="575"/>
      <c r="BQ67" s="575"/>
      <c r="BR67" s="575"/>
      <c r="BS67" s="575"/>
      <c r="BT67" s="575"/>
      <c r="BU67" s="575"/>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row>
    <row r="68" spans="1:121" s="183" customFormat="1" ht="51" x14ac:dyDescent="0.2">
      <c r="A68" s="309" t="s">
        <v>155</v>
      </c>
      <c r="B68" s="186" t="s">
        <v>191</v>
      </c>
      <c r="C68" s="228" t="s">
        <v>192</v>
      </c>
      <c r="D68" s="294" t="s">
        <v>856</v>
      </c>
      <c r="E68" s="294">
        <v>0</v>
      </c>
      <c r="F68" s="294">
        <v>0</v>
      </c>
      <c r="G68" s="294">
        <v>0</v>
      </c>
      <c r="H68" s="294">
        <v>0</v>
      </c>
      <c r="I68" s="294">
        <v>0</v>
      </c>
      <c r="J68" s="294">
        <v>0</v>
      </c>
      <c r="K68" s="294">
        <v>0</v>
      </c>
      <c r="L68" s="294">
        <v>0</v>
      </c>
      <c r="M68" s="294">
        <v>0</v>
      </c>
      <c r="N68" s="294">
        <v>0</v>
      </c>
      <c r="O68" s="294">
        <v>0</v>
      </c>
      <c r="P68" s="294">
        <v>0</v>
      </c>
      <c r="Q68" s="294">
        <v>0</v>
      </c>
      <c r="R68" s="294">
        <v>0</v>
      </c>
      <c r="S68" s="294">
        <v>0</v>
      </c>
      <c r="T68" s="294">
        <v>0</v>
      </c>
      <c r="U68" s="294">
        <v>0</v>
      </c>
      <c r="V68" s="294">
        <v>0.8</v>
      </c>
      <c r="W68" s="294">
        <v>0</v>
      </c>
      <c r="X68" s="294">
        <v>0</v>
      </c>
      <c r="Y68" s="294">
        <v>0</v>
      </c>
      <c r="Z68" s="294">
        <v>0</v>
      </c>
      <c r="AA68" s="294">
        <v>0</v>
      </c>
      <c r="AB68" s="294">
        <v>0</v>
      </c>
      <c r="AC68" s="294">
        <v>0</v>
      </c>
      <c r="AD68" s="294">
        <v>0</v>
      </c>
      <c r="AE68" s="294">
        <v>0</v>
      </c>
      <c r="AF68" s="294">
        <v>0</v>
      </c>
      <c r="AG68" s="294">
        <v>0</v>
      </c>
      <c r="AH68" s="294">
        <v>0</v>
      </c>
      <c r="AI68" s="294">
        <v>0</v>
      </c>
      <c r="AJ68" s="294">
        <v>0</v>
      </c>
      <c r="AK68" s="294">
        <v>0</v>
      </c>
      <c r="AL68" s="294">
        <v>0</v>
      </c>
      <c r="AM68" s="294">
        <v>0</v>
      </c>
      <c r="AN68" s="294">
        <v>0</v>
      </c>
      <c r="AO68" s="294">
        <v>0</v>
      </c>
      <c r="AP68" s="294">
        <v>0</v>
      </c>
      <c r="AQ68" s="294">
        <v>0</v>
      </c>
      <c r="AR68" s="294">
        <v>0</v>
      </c>
      <c r="AS68" s="294">
        <f t="shared" si="16"/>
        <v>0</v>
      </c>
      <c r="AT68" s="294">
        <f t="shared" si="17"/>
        <v>0</v>
      </c>
      <c r="AU68" s="294">
        <f t="shared" si="18"/>
        <v>0.8</v>
      </c>
      <c r="AV68" s="294">
        <f t="shared" si="19"/>
        <v>0</v>
      </c>
      <c r="AW68" s="294">
        <f t="shared" si="20"/>
        <v>0</v>
      </c>
      <c r="AX68" s="575"/>
      <c r="AY68" s="575"/>
      <c r="AZ68" s="575"/>
      <c r="BA68" s="575"/>
      <c r="BB68" s="575"/>
      <c r="BC68" s="575"/>
      <c r="BD68" s="575"/>
      <c r="BE68" s="575"/>
      <c r="BF68" s="575"/>
      <c r="BG68" s="575"/>
      <c r="BH68" s="575"/>
      <c r="BI68" s="575"/>
      <c r="BJ68" s="575"/>
      <c r="BK68" s="575"/>
      <c r="BL68" s="575"/>
      <c r="BM68" s="575"/>
      <c r="BN68" s="575"/>
      <c r="BO68" s="575"/>
      <c r="BP68" s="575"/>
      <c r="BQ68" s="575"/>
      <c r="BR68" s="575"/>
      <c r="BS68" s="575"/>
      <c r="BT68" s="575"/>
      <c r="BU68" s="575"/>
      <c r="BV68" s="182"/>
      <c r="BW68" s="182"/>
      <c r="BX68" s="182"/>
      <c r="BY68" s="182"/>
      <c r="BZ68" s="182"/>
      <c r="CA68" s="182"/>
      <c r="CB68" s="182"/>
      <c r="CC68" s="182"/>
      <c r="CD68" s="182"/>
      <c r="CE68" s="182"/>
      <c r="CF68" s="182"/>
      <c r="CG68" s="182"/>
      <c r="CH68" s="182"/>
      <c r="CI68" s="182"/>
      <c r="CJ68" s="182"/>
      <c r="CK68" s="182"/>
      <c r="CL68" s="182"/>
      <c r="CM68" s="182"/>
      <c r="CN68" s="182"/>
      <c r="CO68" s="182"/>
      <c r="CP68" s="182"/>
      <c r="CQ68" s="182"/>
      <c r="CR68" s="182"/>
      <c r="CS68" s="182"/>
      <c r="CT68" s="182"/>
      <c r="CU68" s="182"/>
      <c r="CV68" s="182"/>
      <c r="CW68" s="182"/>
      <c r="CX68" s="182"/>
      <c r="CY68" s="182"/>
      <c r="CZ68" s="182"/>
      <c r="DA68" s="182"/>
      <c r="DB68" s="182"/>
      <c r="DC68" s="182"/>
      <c r="DD68" s="182"/>
      <c r="DE68" s="182"/>
      <c r="DF68" s="182"/>
      <c r="DG68" s="182"/>
      <c r="DH68" s="182"/>
      <c r="DI68" s="182"/>
      <c r="DJ68" s="182"/>
      <c r="DK68" s="182"/>
      <c r="DL68" s="182"/>
      <c r="DM68" s="182"/>
      <c r="DN68" s="182"/>
      <c r="DO68" s="182"/>
      <c r="DP68" s="182"/>
      <c r="DQ68" s="182"/>
    </row>
    <row r="69" spans="1:121" s="160" customFormat="1" ht="38.25" x14ac:dyDescent="0.2">
      <c r="A69" s="275" t="s">
        <v>193</v>
      </c>
      <c r="B69" s="156" t="s">
        <v>194</v>
      </c>
      <c r="C69" s="119" t="s">
        <v>98</v>
      </c>
      <c r="D69" s="442">
        <v>0</v>
      </c>
      <c r="E69" s="442">
        <v>0</v>
      </c>
      <c r="F69" s="442">
        <v>0</v>
      </c>
      <c r="G69" s="442">
        <v>0</v>
      </c>
      <c r="H69" s="442">
        <v>0</v>
      </c>
      <c r="I69" s="442">
        <v>0</v>
      </c>
      <c r="J69" s="442">
        <v>0</v>
      </c>
      <c r="K69" s="442">
        <v>0</v>
      </c>
      <c r="L69" s="442">
        <v>0</v>
      </c>
      <c r="M69" s="442">
        <v>0</v>
      </c>
      <c r="N69" s="442">
        <v>0</v>
      </c>
      <c r="O69" s="442">
        <v>0</v>
      </c>
      <c r="P69" s="442">
        <v>0</v>
      </c>
      <c r="Q69" s="442">
        <v>0</v>
      </c>
      <c r="R69" s="442">
        <v>0</v>
      </c>
      <c r="S69" s="442">
        <v>0</v>
      </c>
      <c r="T69" s="442">
        <v>0</v>
      </c>
      <c r="U69" s="442">
        <v>0</v>
      </c>
      <c r="V69" s="442">
        <v>0</v>
      </c>
      <c r="W69" s="442">
        <v>0</v>
      </c>
      <c r="X69" s="442">
        <v>0</v>
      </c>
      <c r="Y69" s="442">
        <v>0</v>
      </c>
      <c r="Z69" s="442">
        <v>0</v>
      </c>
      <c r="AA69" s="442">
        <v>0</v>
      </c>
      <c r="AB69" s="442">
        <v>0</v>
      </c>
      <c r="AC69" s="442">
        <v>0</v>
      </c>
      <c r="AD69" s="442">
        <v>0</v>
      </c>
      <c r="AE69" s="442">
        <v>0</v>
      </c>
      <c r="AF69" s="442">
        <v>0</v>
      </c>
      <c r="AG69" s="442">
        <v>0</v>
      </c>
      <c r="AH69" s="442">
        <v>0</v>
      </c>
      <c r="AI69" s="442">
        <v>0</v>
      </c>
      <c r="AJ69" s="442">
        <v>0</v>
      </c>
      <c r="AK69" s="442">
        <v>0</v>
      </c>
      <c r="AL69" s="442">
        <v>0</v>
      </c>
      <c r="AM69" s="442">
        <v>0</v>
      </c>
      <c r="AN69" s="442">
        <v>0</v>
      </c>
      <c r="AO69" s="442">
        <v>0</v>
      </c>
      <c r="AP69" s="442">
        <v>0</v>
      </c>
      <c r="AQ69" s="442">
        <v>0</v>
      </c>
      <c r="AR69" s="442">
        <v>0</v>
      </c>
      <c r="AS69" s="442">
        <v>0</v>
      </c>
      <c r="AT69" s="442">
        <v>0</v>
      </c>
      <c r="AU69" s="442">
        <v>0</v>
      </c>
      <c r="AV69" s="442">
        <v>0</v>
      </c>
      <c r="AW69" s="442">
        <v>0</v>
      </c>
      <c r="AX69" s="571"/>
      <c r="AY69" s="571"/>
      <c r="AZ69" s="571"/>
      <c r="BA69" s="571"/>
      <c r="BB69" s="571"/>
      <c r="BC69" s="571"/>
      <c r="BD69" s="571"/>
      <c r="BE69" s="571"/>
      <c r="BF69" s="571"/>
      <c r="BG69" s="571"/>
      <c r="BH69" s="571"/>
      <c r="BI69" s="571"/>
      <c r="BJ69" s="571"/>
      <c r="BK69" s="571"/>
      <c r="BL69" s="571"/>
      <c r="BM69" s="571"/>
      <c r="BN69" s="571"/>
      <c r="BO69" s="571"/>
      <c r="BP69" s="571"/>
      <c r="BQ69" s="571"/>
      <c r="BR69" s="571"/>
      <c r="BS69" s="571"/>
      <c r="BT69" s="571"/>
      <c r="BU69" s="571"/>
      <c r="BV69" s="159"/>
      <c r="BW69" s="159"/>
      <c r="BX69" s="159"/>
      <c r="BY69" s="159"/>
      <c r="BZ69" s="159"/>
      <c r="CA69" s="159"/>
      <c r="CB69" s="159"/>
      <c r="CC69" s="159"/>
      <c r="CD69" s="159"/>
      <c r="CE69" s="159"/>
      <c r="CF69" s="159"/>
      <c r="CG69" s="159"/>
      <c r="CH69" s="159"/>
      <c r="CI69" s="159"/>
      <c r="CJ69" s="159"/>
      <c r="CK69" s="159"/>
      <c r="CL69" s="159"/>
      <c r="CM69" s="159"/>
      <c r="CN69" s="159"/>
      <c r="CO69" s="159"/>
      <c r="CP69" s="159"/>
      <c r="CQ69" s="159"/>
      <c r="CR69" s="159"/>
      <c r="CS69" s="159"/>
      <c r="CT69" s="159"/>
      <c r="CU69" s="159"/>
      <c r="CV69" s="159"/>
      <c r="CW69" s="159"/>
      <c r="CX69" s="159"/>
      <c r="CY69" s="159"/>
      <c r="CZ69" s="159"/>
      <c r="DA69" s="159"/>
      <c r="DB69" s="159"/>
      <c r="DC69" s="159"/>
      <c r="DD69" s="159"/>
      <c r="DE69" s="159"/>
      <c r="DF69" s="159"/>
      <c r="DG69" s="159"/>
      <c r="DH69" s="159"/>
      <c r="DI69" s="159"/>
      <c r="DJ69" s="159"/>
      <c r="DK69" s="159"/>
      <c r="DL69" s="159"/>
      <c r="DM69" s="159"/>
      <c r="DN69" s="159"/>
      <c r="DO69" s="159"/>
      <c r="DP69" s="159"/>
      <c r="DQ69" s="159"/>
    </row>
    <row r="70" spans="1:121" s="160" customFormat="1" ht="38.25" x14ac:dyDescent="0.2">
      <c r="A70" s="226" t="s">
        <v>195</v>
      </c>
      <c r="B70" s="156" t="s">
        <v>196</v>
      </c>
      <c r="C70" s="263" t="s">
        <v>98</v>
      </c>
      <c r="D70" s="269">
        <v>0</v>
      </c>
      <c r="E70" s="269">
        <v>0</v>
      </c>
      <c r="F70" s="269">
        <v>0</v>
      </c>
      <c r="G70" s="269">
        <v>0</v>
      </c>
      <c r="H70" s="269">
        <v>0</v>
      </c>
      <c r="I70" s="269">
        <v>0</v>
      </c>
      <c r="J70" s="269">
        <v>0</v>
      </c>
      <c r="K70" s="269">
        <v>0</v>
      </c>
      <c r="L70" s="269">
        <v>0</v>
      </c>
      <c r="M70" s="269">
        <v>0</v>
      </c>
      <c r="N70" s="269">
        <v>0</v>
      </c>
      <c r="O70" s="269">
        <v>0</v>
      </c>
      <c r="P70" s="269">
        <v>0</v>
      </c>
      <c r="Q70" s="269">
        <v>0</v>
      </c>
      <c r="R70" s="269">
        <v>0</v>
      </c>
      <c r="S70" s="269">
        <v>0</v>
      </c>
      <c r="T70" s="269">
        <v>0</v>
      </c>
      <c r="U70" s="269">
        <v>0</v>
      </c>
      <c r="V70" s="269">
        <v>0</v>
      </c>
      <c r="W70" s="269">
        <v>0</v>
      </c>
      <c r="X70" s="269">
        <v>0</v>
      </c>
      <c r="Y70" s="269">
        <v>0</v>
      </c>
      <c r="Z70" s="269">
        <v>0</v>
      </c>
      <c r="AA70" s="269">
        <v>0</v>
      </c>
      <c r="AB70" s="269">
        <v>0</v>
      </c>
      <c r="AC70" s="269">
        <v>0</v>
      </c>
      <c r="AD70" s="269">
        <v>0</v>
      </c>
      <c r="AE70" s="269">
        <v>0</v>
      </c>
      <c r="AF70" s="269">
        <v>0</v>
      </c>
      <c r="AG70" s="269">
        <v>0</v>
      </c>
      <c r="AH70" s="269">
        <v>0</v>
      </c>
      <c r="AI70" s="269">
        <v>0</v>
      </c>
      <c r="AJ70" s="269">
        <v>0</v>
      </c>
      <c r="AK70" s="269">
        <v>0</v>
      </c>
      <c r="AL70" s="269">
        <v>0</v>
      </c>
      <c r="AM70" s="269">
        <v>0</v>
      </c>
      <c r="AN70" s="269">
        <v>0</v>
      </c>
      <c r="AO70" s="269">
        <v>0</v>
      </c>
      <c r="AP70" s="269">
        <v>0</v>
      </c>
      <c r="AQ70" s="269">
        <v>0</v>
      </c>
      <c r="AR70" s="269">
        <v>0</v>
      </c>
      <c r="AS70" s="269">
        <v>0</v>
      </c>
      <c r="AT70" s="269">
        <v>0</v>
      </c>
      <c r="AU70" s="269">
        <v>0</v>
      </c>
      <c r="AV70" s="269">
        <v>0</v>
      </c>
      <c r="AW70" s="269">
        <v>0</v>
      </c>
      <c r="AX70" s="571"/>
      <c r="AY70" s="571"/>
      <c r="AZ70" s="571"/>
      <c r="BA70" s="571"/>
      <c r="BB70" s="571"/>
      <c r="BC70" s="571"/>
      <c r="BD70" s="571"/>
      <c r="BE70" s="571"/>
      <c r="BF70" s="571"/>
      <c r="BG70" s="571"/>
      <c r="BH70" s="571"/>
      <c r="BI70" s="571"/>
      <c r="BJ70" s="571"/>
      <c r="BK70" s="571"/>
      <c r="BL70" s="571"/>
      <c r="BM70" s="571"/>
      <c r="BN70" s="571"/>
      <c r="BO70" s="571"/>
      <c r="BP70" s="571"/>
      <c r="BQ70" s="571"/>
      <c r="BR70" s="571"/>
      <c r="BS70" s="571"/>
      <c r="BT70" s="571"/>
      <c r="BU70" s="571"/>
      <c r="BV70" s="159"/>
      <c r="BW70" s="159"/>
      <c r="BX70" s="159"/>
      <c r="BY70" s="159"/>
      <c r="BZ70" s="159"/>
      <c r="CA70" s="159"/>
      <c r="CB70" s="159"/>
      <c r="CC70" s="159"/>
      <c r="CD70" s="159"/>
      <c r="CE70" s="159"/>
      <c r="CF70" s="159"/>
      <c r="CG70" s="159"/>
      <c r="CH70" s="159"/>
      <c r="CI70" s="159"/>
      <c r="CJ70" s="159"/>
      <c r="CK70" s="159"/>
      <c r="CL70" s="159"/>
      <c r="CM70" s="159"/>
      <c r="CN70" s="159"/>
      <c r="CO70" s="159"/>
      <c r="CP70" s="159"/>
      <c r="CQ70" s="159"/>
      <c r="CR70" s="159"/>
      <c r="CS70" s="159"/>
      <c r="CT70" s="159"/>
      <c r="CU70" s="159"/>
      <c r="CV70" s="159"/>
      <c r="CW70" s="159"/>
      <c r="CX70" s="159"/>
      <c r="CY70" s="159"/>
      <c r="CZ70" s="159"/>
      <c r="DA70" s="159"/>
      <c r="DB70" s="159"/>
      <c r="DC70" s="159"/>
      <c r="DD70" s="159"/>
      <c r="DE70" s="159"/>
      <c r="DF70" s="159"/>
      <c r="DG70" s="159"/>
      <c r="DH70" s="159"/>
      <c r="DI70" s="159"/>
      <c r="DJ70" s="159"/>
      <c r="DK70" s="159"/>
      <c r="DL70" s="159"/>
      <c r="DM70" s="159"/>
      <c r="DN70" s="159"/>
      <c r="DO70" s="159"/>
      <c r="DP70" s="159"/>
      <c r="DQ70" s="159"/>
    </row>
    <row r="71" spans="1:121" s="160" customFormat="1" ht="38.25" x14ac:dyDescent="0.2">
      <c r="A71" s="436" t="s">
        <v>197</v>
      </c>
      <c r="B71" s="155" t="s">
        <v>198</v>
      </c>
      <c r="C71" s="119" t="s">
        <v>98</v>
      </c>
      <c r="D71" s="442">
        <v>0</v>
      </c>
      <c r="E71" s="442">
        <v>0</v>
      </c>
      <c r="F71" s="442">
        <v>0</v>
      </c>
      <c r="G71" s="442">
        <v>0</v>
      </c>
      <c r="H71" s="442">
        <v>0</v>
      </c>
      <c r="I71" s="442">
        <v>0</v>
      </c>
      <c r="J71" s="442">
        <v>0</v>
      </c>
      <c r="K71" s="442">
        <v>0</v>
      </c>
      <c r="L71" s="442">
        <v>0</v>
      </c>
      <c r="M71" s="442">
        <v>0</v>
      </c>
      <c r="N71" s="442">
        <v>0</v>
      </c>
      <c r="O71" s="442">
        <v>0</v>
      </c>
      <c r="P71" s="442">
        <v>0</v>
      </c>
      <c r="Q71" s="442">
        <v>0</v>
      </c>
      <c r="R71" s="442">
        <v>0</v>
      </c>
      <c r="S71" s="442">
        <v>0</v>
      </c>
      <c r="T71" s="442">
        <v>0</v>
      </c>
      <c r="U71" s="442">
        <v>0</v>
      </c>
      <c r="V71" s="442">
        <v>0</v>
      </c>
      <c r="W71" s="442">
        <v>0</v>
      </c>
      <c r="X71" s="442">
        <v>0</v>
      </c>
      <c r="Y71" s="442">
        <v>0</v>
      </c>
      <c r="Z71" s="442">
        <v>0</v>
      </c>
      <c r="AA71" s="442">
        <v>0</v>
      </c>
      <c r="AB71" s="442">
        <v>0</v>
      </c>
      <c r="AC71" s="442">
        <v>0</v>
      </c>
      <c r="AD71" s="442">
        <v>0</v>
      </c>
      <c r="AE71" s="442">
        <v>0</v>
      </c>
      <c r="AF71" s="442">
        <v>0</v>
      </c>
      <c r="AG71" s="442">
        <v>0</v>
      </c>
      <c r="AH71" s="442">
        <v>0</v>
      </c>
      <c r="AI71" s="442">
        <v>0</v>
      </c>
      <c r="AJ71" s="442">
        <v>0</v>
      </c>
      <c r="AK71" s="442">
        <v>0</v>
      </c>
      <c r="AL71" s="442">
        <v>0</v>
      </c>
      <c r="AM71" s="442">
        <v>0</v>
      </c>
      <c r="AN71" s="442">
        <v>0</v>
      </c>
      <c r="AO71" s="442">
        <v>0</v>
      </c>
      <c r="AP71" s="442">
        <v>0</v>
      </c>
      <c r="AQ71" s="442">
        <v>0</v>
      </c>
      <c r="AR71" s="442">
        <v>0</v>
      </c>
      <c r="AS71" s="442">
        <v>0</v>
      </c>
      <c r="AT71" s="442">
        <v>0</v>
      </c>
      <c r="AU71" s="442">
        <v>0</v>
      </c>
      <c r="AV71" s="442">
        <v>0</v>
      </c>
      <c r="AW71" s="442">
        <v>0</v>
      </c>
      <c r="AX71" s="571"/>
      <c r="AY71" s="571"/>
      <c r="AZ71" s="571"/>
      <c r="BA71" s="571"/>
      <c r="BB71" s="571"/>
      <c r="BC71" s="571"/>
      <c r="BD71" s="571"/>
      <c r="BE71" s="571"/>
      <c r="BF71" s="571"/>
      <c r="BG71" s="571"/>
      <c r="BH71" s="571"/>
      <c r="BI71" s="571"/>
      <c r="BJ71" s="571"/>
      <c r="BK71" s="571"/>
      <c r="BL71" s="571"/>
      <c r="BM71" s="571"/>
      <c r="BN71" s="571"/>
      <c r="BO71" s="571"/>
      <c r="BP71" s="571"/>
      <c r="BQ71" s="571"/>
      <c r="BR71" s="571"/>
      <c r="BS71" s="571"/>
      <c r="BT71" s="571"/>
      <c r="BU71" s="571"/>
      <c r="BV71" s="159"/>
      <c r="BW71" s="159"/>
      <c r="BX71" s="159"/>
      <c r="BY71" s="159"/>
      <c r="BZ71" s="159"/>
      <c r="CA71" s="159"/>
      <c r="CB71" s="159"/>
      <c r="CC71" s="159"/>
      <c r="CD71" s="159"/>
      <c r="CE71" s="159"/>
      <c r="CF71" s="159"/>
      <c r="CG71" s="159"/>
      <c r="CH71" s="159"/>
      <c r="CI71" s="159"/>
      <c r="CJ71" s="159"/>
      <c r="CK71" s="159"/>
      <c r="CL71" s="159"/>
      <c r="CM71" s="159"/>
      <c r="CN71" s="159"/>
      <c r="CO71" s="159"/>
      <c r="CP71" s="159"/>
      <c r="CQ71" s="159"/>
      <c r="CR71" s="159"/>
      <c r="CS71" s="159"/>
      <c r="CT71" s="159"/>
      <c r="CU71" s="159"/>
      <c r="CV71" s="159"/>
      <c r="CW71" s="159"/>
      <c r="CX71" s="159"/>
      <c r="CY71" s="159"/>
      <c r="CZ71" s="159"/>
      <c r="DA71" s="159"/>
      <c r="DB71" s="159"/>
      <c r="DC71" s="159"/>
      <c r="DD71" s="159"/>
      <c r="DE71" s="159"/>
      <c r="DF71" s="159"/>
      <c r="DG71" s="159"/>
      <c r="DH71" s="159"/>
      <c r="DI71" s="159"/>
      <c r="DJ71" s="159"/>
      <c r="DK71" s="159"/>
      <c r="DL71" s="159"/>
      <c r="DM71" s="159"/>
      <c r="DN71" s="159"/>
      <c r="DO71" s="159"/>
      <c r="DP71" s="159"/>
      <c r="DQ71" s="159"/>
    </row>
    <row r="72" spans="1:121" s="160" customFormat="1" ht="38.25" x14ac:dyDescent="0.2">
      <c r="A72" s="169" t="s">
        <v>199</v>
      </c>
      <c r="B72" s="205" t="s">
        <v>200</v>
      </c>
      <c r="C72" s="171" t="s">
        <v>201</v>
      </c>
      <c r="D72" s="442">
        <v>0</v>
      </c>
      <c r="E72" s="442">
        <v>0</v>
      </c>
      <c r="F72" s="442">
        <v>0</v>
      </c>
      <c r="G72" s="442">
        <v>0</v>
      </c>
      <c r="H72" s="442">
        <v>0</v>
      </c>
      <c r="I72" s="442">
        <v>0</v>
      </c>
      <c r="J72" s="442">
        <v>0</v>
      </c>
      <c r="K72" s="442">
        <v>0</v>
      </c>
      <c r="L72" s="442">
        <v>0</v>
      </c>
      <c r="M72" s="442">
        <v>0</v>
      </c>
      <c r="N72" s="442">
        <v>0</v>
      </c>
      <c r="O72" s="442">
        <v>0</v>
      </c>
      <c r="P72" s="442">
        <v>0</v>
      </c>
      <c r="Q72" s="442">
        <v>0</v>
      </c>
      <c r="R72" s="442">
        <v>0</v>
      </c>
      <c r="S72" s="442">
        <v>0</v>
      </c>
      <c r="T72" s="442">
        <v>0</v>
      </c>
      <c r="U72" s="442">
        <v>0</v>
      </c>
      <c r="V72" s="442">
        <v>0</v>
      </c>
      <c r="W72" s="442">
        <v>0</v>
      </c>
      <c r="X72" s="442">
        <v>0</v>
      </c>
      <c r="Y72" s="442">
        <v>0</v>
      </c>
      <c r="Z72" s="442">
        <v>0</v>
      </c>
      <c r="AA72" s="442">
        <v>0</v>
      </c>
      <c r="AB72" s="442">
        <v>0</v>
      </c>
      <c r="AC72" s="442">
        <v>0</v>
      </c>
      <c r="AD72" s="442">
        <v>0</v>
      </c>
      <c r="AE72" s="442">
        <v>0</v>
      </c>
      <c r="AF72" s="442">
        <v>0</v>
      </c>
      <c r="AG72" s="442">
        <v>0</v>
      </c>
      <c r="AH72" s="442">
        <v>0</v>
      </c>
      <c r="AI72" s="442">
        <v>0</v>
      </c>
      <c r="AJ72" s="442">
        <v>0</v>
      </c>
      <c r="AK72" s="442">
        <v>0</v>
      </c>
      <c r="AL72" s="442">
        <v>0</v>
      </c>
      <c r="AM72" s="442">
        <v>0</v>
      </c>
      <c r="AN72" s="442">
        <v>0</v>
      </c>
      <c r="AO72" s="442">
        <v>0</v>
      </c>
      <c r="AP72" s="442">
        <v>0</v>
      </c>
      <c r="AQ72" s="442">
        <v>0</v>
      </c>
      <c r="AR72" s="442">
        <v>0</v>
      </c>
      <c r="AS72" s="442">
        <v>0</v>
      </c>
      <c r="AT72" s="442">
        <v>0</v>
      </c>
      <c r="AU72" s="442">
        <v>0</v>
      </c>
      <c r="AV72" s="442">
        <v>0</v>
      </c>
      <c r="AW72" s="442">
        <v>0</v>
      </c>
      <c r="AX72" s="571"/>
      <c r="AY72" s="571"/>
      <c r="AZ72" s="571"/>
      <c r="BA72" s="571"/>
      <c r="BB72" s="571"/>
      <c r="BC72" s="571"/>
      <c r="BD72" s="571"/>
      <c r="BE72" s="571"/>
      <c r="BF72" s="571"/>
      <c r="BG72" s="571"/>
      <c r="BH72" s="571"/>
      <c r="BI72" s="571"/>
      <c r="BJ72" s="571"/>
      <c r="BK72" s="571"/>
      <c r="BL72" s="571"/>
      <c r="BM72" s="571"/>
      <c r="BN72" s="571"/>
      <c r="BO72" s="571"/>
      <c r="BP72" s="571"/>
      <c r="BQ72" s="571"/>
      <c r="BR72" s="571"/>
      <c r="BS72" s="571"/>
      <c r="BT72" s="571"/>
      <c r="BU72" s="571"/>
      <c r="BV72" s="159"/>
      <c r="BW72" s="159"/>
      <c r="BX72" s="159"/>
      <c r="BY72" s="159"/>
      <c r="BZ72" s="159"/>
      <c r="CA72" s="159"/>
      <c r="CB72" s="159"/>
      <c r="CC72" s="159"/>
      <c r="CD72" s="159"/>
      <c r="CE72" s="159"/>
      <c r="CF72" s="159"/>
      <c r="CG72" s="159"/>
      <c r="CH72" s="159"/>
      <c r="CI72" s="159"/>
      <c r="CJ72" s="159"/>
      <c r="CK72" s="159"/>
      <c r="CL72" s="159"/>
      <c r="CM72" s="159"/>
      <c r="CN72" s="159"/>
      <c r="CO72" s="159"/>
      <c r="CP72" s="159"/>
      <c r="CQ72" s="159"/>
      <c r="CR72" s="159"/>
      <c r="CS72" s="159"/>
      <c r="CT72" s="159"/>
      <c r="CU72" s="159"/>
      <c r="CV72" s="159"/>
      <c r="CW72" s="159"/>
      <c r="CX72" s="159"/>
      <c r="CY72" s="159"/>
      <c r="CZ72" s="159"/>
      <c r="DA72" s="159"/>
      <c r="DB72" s="159"/>
      <c r="DC72" s="159"/>
      <c r="DD72" s="159"/>
      <c r="DE72" s="159"/>
      <c r="DF72" s="159"/>
      <c r="DG72" s="159"/>
      <c r="DH72" s="159"/>
      <c r="DI72" s="159"/>
      <c r="DJ72" s="159"/>
      <c r="DK72" s="159"/>
      <c r="DL72" s="159"/>
      <c r="DM72" s="159"/>
      <c r="DN72" s="159"/>
      <c r="DO72" s="159"/>
      <c r="DP72" s="159"/>
      <c r="DQ72" s="159"/>
    </row>
    <row r="73" spans="1:121" s="160" customFormat="1" ht="38.25" x14ac:dyDescent="0.2">
      <c r="A73" s="436" t="s">
        <v>202</v>
      </c>
      <c r="B73" s="155" t="s">
        <v>203</v>
      </c>
      <c r="C73" s="119" t="s">
        <v>98</v>
      </c>
      <c r="D73" s="442">
        <v>0</v>
      </c>
      <c r="E73" s="442">
        <v>0</v>
      </c>
      <c r="F73" s="442">
        <v>0</v>
      </c>
      <c r="G73" s="442">
        <v>0</v>
      </c>
      <c r="H73" s="442">
        <v>0</v>
      </c>
      <c r="I73" s="442">
        <v>0</v>
      </c>
      <c r="J73" s="442">
        <v>0</v>
      </c>
      <c r="K73" s="442">
        <v>0</v>
      </c>
      <c r="L73" s="442">
        <v>0</v>
      </c>
      <c r="M73" s="442">
        <v>0</v>
      </c>
      <c r="N73" s="442">
        <v>0</v>
      </c>
      <c r="O73" s="442">
        <v>0</v>
      </c>
      <c r="P73" s="442">
        <v>0</v>
      </c>
      <c r="Q73" s="442">
        <v>0</v>
      </c>
      <c r="R73" s="442">
        <v>0</v>
      </c>
      <c r="S73" s="442">
        <v>0</v>
      </c>
      <c r="T73" s="442">
        <v>0</v>
      </c>
      <c r="U73" s="442">
        <v>0</v>
      </c>
      <c r="V73" s="442">
        <v>0</v>
      </c>
      <c r="W73" s="442">
        <v>0</v>
      </c>
      <c r="X73" s="442">
        <v>0</v>
      </c>
      <c r="Y73" s="442">
        <v>0</v>
      </c>
      <c r="Z73" s="442">
        <v>0</v>
      </c>
      <c r="AA73" s="442">
        <v>0</v>
      </c>
      <c r="AB73" s="442">
        <v>0</v>
      </c>
      <c r="AC73" s="442">
        <v>0</v>
      </c>
      <c r="AD73" s="442">
        <v>0</v>
      </c>
      <c r="AE73" s="442">
        <v>0</v>
      </c>
      <c r="AF73" s="442">
        <v>0</v>
      </c>
      <c r="AG73" s="442">
        <v>0</v>
      </c>
      <c r="AH73" s="442">
        <v>0</v>
      </c>
      <c r="AI73" s="442">
        <v>0</v>
      </c>
      <c r="AJ73" s="442">
        <v>0</v>
      </c>
      <c r="AK73" s="442">
        <v>0</v>
      </c>
      <c r="AL73" s="442">
        <v>0</v>
      </c>
      <c r="AM73" s="442">
        <v>0</v>
      </c>
      <c r="AN73" s="442">
        <v>0</v>
      </c>
      <c r="AO73" s="442">
        <v>0</v>
      </c>
      <c r="AP73" s="442">
        <v>0</v>
      </c>
      <c r="AQ73" s="442">
        <v>0</v>
      </c>
      <c r="AR73" s="442">
        <v>0</v>
      </c>
      <c r="AS73" s="442">
        <v>0</v>
      </c>
      <c r="AT73" s="442">
        <v>0</v>
      </c>
      <c r="AU73" s="442">
        <v>0</v>
      </c>
      <c r="AV73" s="442">
        <v>0</v>
      </c>
      <c r="AW73" s="442">
        <v>0</v>
      </c>
      <c r="AX73" s="571"/>
      <c r="AY73" s="571"/>
      <c r="AZ73" s="571"/>
      <c r="BA73" s="571"/>
      <c r="BB73" s="571"/>
      <c r="BC73" s="571"/>
      <c r="BD73" s="571"/>
      <c r="BE73" s="571"/>
      <c r="BF73" s="571"/>
      <c r="BG73" s="571"/>
      <c r="BH73" s="571"/>
      <c r="BI73" s="571"/>
      <c r="BJ73" s="571"/>
      <c r="BK73" s="571"/>
      <c r="BL73" s="571"/>
      <c r="BM73" s="571"/>
      <c r="BN73" s="571"/>
      <c r="BO73" s="571"/>
      <c r="BP73" s="571"/>
      <c r="BQ73" s="571"/>
      <c r="BR73" s="571"/>
      <c r="BS73" s="571"/>
      <c r="BT73" s="571"/>
      <c r="BU73" s="571"/>
      <c r="BV73" s="159"/>
      <c r="BW73" s="159"/>
      <c r="BX73" s="159"/>
      <c r="BY73" s="159"/>
      <c r="BZ73" s="159"/>
      <c r="CA73" s="159"/>
      <c r="CB73" s="159"/>
      <c r="CC73" s="159"/>
      <c r="CD73" s="159"/>
      <c r="CE73" s="159"/>
      <c r="CF73" s="159"/>
      <c r="CG73" s="159"/>
      <c r="CH73" s="159"/>
      <c r="CI73" s="159"/>
      <c r="CJ73" s="159"/>
      <c r="CK73" s="159"/>
      <c r="CL73" s="159"/>
      <c r="CM73" s="159"/>
      <c r="CN73" s="159"/>
      <c r="CO73" s="159"/>
      <c r="CP73" s="159"/>
      <c r="CQ73" s="159"/>
      <c r="CR73" s="159"/>
      <c r="CS73" s="159"/>
      <c r="CT73" s="159"/>
      <c r="CU73" s="159"/>
      <c r="CV73" s="159"/>
      <c r="CW73" s="159"/>
      <c r="CX73" s="159"/>
      <c r="CY73" s="159"/>
      <c r="CZ73" s="159"/>
      <c r="DA73" s="159"/>
      <c r="DB73" s="159"/>
      <c r="DC73" s="159"/>
      <c r="DD73" s="159"/>
      <c r="DE73" s="159"/>
      <c r="DF73" s="159"/>
      <c r="DG73" s="159"/>
      <c r="DH73" s="159"/>
      <c r="DI73" s="159"/>
      <c r="DJ73" s="159"/>
      <c r="DK73" s="159"/>
      <c r="DL73" s="159"/>
      <c r="DM73" s="159"/>
      <c r="DN73" s="159"/>
      <c r="DO73" s="159"/>
      <c r="DP73" s="159"/>
      <c r="DQ73" s="159"/>
    </row>
    <row r="74" spans="1:121" s="160" customFormat="1" ht="25.5" x14ac:dyDescent="0.2">
      <c r="A74" s="436" t="s">
        <v>204</v>
      </c>
      <c r="B74" s="155" t="s">
        <v>205</v>
      </c>
      <c r="C74" s="119" t="s">
        <v>98</v>
      </c>
      <c r="D74" s="442">
        <v>0</v>
      </c>
      <c r="E74" s="442">
        <v>0</v>
      </c>
      <c r="F74" s="442">
        <v>0</v>
      </c>
      <c r="G74" s="442">
        <v>0</v>
      </c>
      <c r="H74" s="442">
        <v>0</v>
      </c>
      <c r="I74" s="442">
        <v>0</v>
      </c>
      <c r="J74" s="442">
        <v>0</v>
      </c>
      <c r="K74" s="442">
        <v>0</v>
      </c>
      <c r="L74" s="442">
        <v>0</v>
      </c>
      <c r="M74" s="442">
        <v>0</v>
      </c>
      <c r="N74" s="442">
        <v>0</v>
      </c>
      <c r="O74" s="442">
        <v>0</v>
      </c>
      <c r="P74" s="442">
        <v>0</v>
      </c>
      <c r="Q74" s="442">
        <v>0</v>
      </c>
      <c r="R74" s="442">
        <v>0</v>
      </c>
      <c r="S74" s="442">
        <v>0</v>
      </c>
      <c r="T74" s="442">
        <v>0</v>
      </c>
      <c r="U74" s="442">
        <v>0</v>
      </c>
      <c r="V74" s="442">
        <v>0</v>
      </c>
      <c r="W74" s="442">
        <v>0</v>
      </c>
      <c r="X74" s="442">
        <v>0</v>
      </c>
      <c r="Y74" s="442">
        <v>0</v>
      </c>
      <c r="Z74" s="442">
        <v>0</v>
      </c>
      <c r="AA74" s="442">
        <v>0</v>
      </c>
      <c r="AB74" s="442">
        <v>0</v>
      </c>
      <c r="AC74" s="442">
        <v>0</v>
      </c>
      <c r="AD74" s="442">
        <v>0</v>
      </c>
      <c r="AE74" s="442">
        <v>0</v>
      </c>
      <c r="AF74" s="442">
        <v>0</v>
      </c>
      <c r="AG74" s="442">
        <v>0</v>
      </c>
      <c r="AH74" s="442">
        <v>0</v>
      </c>
      <c r="AI74" s="442">
        <v>0</v>
      </c>
      <c r="AJ74" s="442">
        <v>0</v>
      </c>
      <c r="AK74" s="442">
        <v>0</v>
      </c>
      <c r="AL74" s="442">
        <v>0</v>
      </c>
      <c r="AM74" s="442">
        <v>0</v>
      </c>
      <c r="AN74" s="442">
        <v>0</v>
      </c>
      <c r="AO74" s="442">
        <v>0</v>
      </c>
      <c r="AP74" s="442">
        <v>0</v>
      </c>
      <c r="AQ74" s="442">
        <v>0</v>
      </c>
      <c r="AR74" s="442">
        <v>0</v>
      </c>
      <c r="AS74" s="442">
        <v>0</v>
      </c>
      <c r="AT74" s="442">
        <v>0</v>
      </c>
      <c r="AU74" s="442">
        <v>0</v>
      </c>
      <c r="AV74" s="442">
        <v>0</v>
      </c>
      <c r="AW74" s="442">
        <v>0</v>
      </c>
      <c r="AX74" s="571"/>
      <c r="AY74" s="571"/>
      <c r="AZ74" s="571"/>
      <c r="BA74" s="571"/>
      <c r="BB74" s="571"/>
      <c r="BC74" s="571"/>
      <c r="BD74" s="571"/>
      <c r="BE74" s="571"/>
      <c r="BF74" s="571"/>
      <c r="BG74" s="571"/>
      <c r="BH74" s="571"/>
      <c r="BI74" s="571"/>
      <c r="BJ74" s="571"/>
      <c r="BK74" s="571"/>
      <c r="BL74" s="571"/>
      <c r="BM74" s="571"/>
      <c r="BN74" s="571"/>
      <c r="BO74" s="571"/>
      <c r="BP74" s="571"/>
      <c r="BQ74" s="571"/>
      <c r="BR74" s="571"/>
      <c r="BS74" s="571"/>
      <c r="BT74" s="571"/>
      <c r="BU74" s="571"/>
      <c r="BV74" s="159"/>
      <c r="BW74" s="159"/>
      <c r="BX74" s="159"/>
      <c r="BY74" s="159"/>
      <c r="BZ74" s="159"/>
      <c r="CA74" s="159"/>
      <c r="CB74" s="159"/>
      <c r="CC74" s="159"/>
      <c r="CD74" s="159"/>
      <c r="CE74" s="159"/>
      <c r="CF74" s="159"/>
      <c r="CG74" s="159"/>
      <c r="CH74" s="159"/>
      <c r="CI74" s="159"/>
      <c r="CJ74" s="159"/>
      <c r="CK74" s="159"/>
      <c r="CL74" s="159"/>
      <c r="CM74" s="159"/>
      <c r="CN74" s="159"/>
      <c r="CO74" s="159"/>
      <c r="CP74" s="159"/>
      <c r="CQ74" s="159"/>
      <c r="CR74" s="159"/>
      <c r="CS74" s="159"/>
      <c r="CT74" s="159"/>
      <c r="CU74" s="159"/>
      <c r="CV74" s="159"/>
      <c r="CW74" s="159"/>
      <c r="CX74" s="159"/>
      <c r="CY74" s="159"/>
      <c r="CZ74" s="159"/>
      <c r="DA74" s="159"/>
      <c r="DB74" s="159"/>
      <c r="DC74" s="159"/>
      <c r="DD74" s="159"/>
      <c r="DE74" s="159"/>
      <c r="DF74" s="159"/>
      <c r="DG74" s="159"/>
      <c r="DH74" s="159"/>
      <c r="DI74" s="159"/>
      <c r="DJ74" s="159"/>
      <c r="DK74" s="159"/>
      <c r="DL74" s="159"/>
      <c r="DM74" s="159"/>
      <c r="DN74" s="159"/>
      <c r="DO74" s="159"/>
      <c r="DP74" s="159"/>
      <c r="DQ74" s="159"/>
    </row>
    <row r="75" spans="1:121" s="160" customFormat="1" ht="38.25" x14ac:dyDescent="0.2">
      <c r="A75" s="436" t="s">
        <v>206</v>
      </c>
      <c r="B75" s="155" t="s">
        <v>207</v>
      </c>
      <c r="C75" s="119" t="s">
        <v>98</v>
      </c>
      <c r="D75" s="442">
        <v>0</v>
      </c>
      <c r="E75" s="442">
        <v>0</v>
      </c>
      <c r="F75" s="442">
        <v>0</v>
      </c>
      <c r="G75" s="442">
        <v>0</v>
      </c>
      <c r="H75" s="442">
        <v>0</v>
      </c>
      <c r="I75" s="442">
        <v>0</v>
      </c>
      <c r="J75" s="442">
        <v>0</v>
      </c>
      <c r="K75" s="442">
        <v>0</v>
      </c>
      <c r="L75" s="442">
        <v>0</v>
      </c>
      <c r="M75" s="442">
        <v>0</v>
      </c>
      <c r="N75" s="442">
        <v>0</v>
      </c>
      <c r="O75" s="442">
        <v>0</v>
      </c>
      <c r="P75" s="442">
        <v>0</v>
      </c>
      <c r="Q75" s="442">
        <v>0</v>
      </c>
      <c r="R75" s="442">
        <v>0</v>
      </c>
      <c r="S75" s="442">
        <v>0</v>
      </c>
      <c r="T75" s="442">
        <v>0</v>
      </c>
      <c r="U75" s="442">
        <v>0</v>
      </c>
      <c r="V75" s="442">
        <v>0</v>
      </c>
      <c r="W75" s="442">
        <v>0</v>
      </c>
      <c r="X75" s="442">
        <v>0</v>
      </c>
      <c r="Y75" s="442">
        <v>0</v>
      </c>
      <c r="Z75" s="442">
        <v>0</v>
      </c>
      <c r="AA75" s="442">
        <v>0</v>
      </c>
      <c r="AB75" s="442">
        <v>0</v>
      </c>
      <c r="AC75" s="442">
        <v>0</v>
      </c>
      <c r="AD75" s="442">
        <v>0</v>
      </c>
      <c r="AE75" s="442">
        <v>0</v>
      </c>
      <c r="AF75" s="442">
        <v>0</v>
      </c>
      <c r="AG75" s="442">
        <v>0</v>
      </c>
      <c r="AH75" s="442">
        <v>0</v>
      </c>
      <c r="AI75" s="442">
        <v>0</v>
      </c>
      <c r="AJ75" s="442">
        <v>0</v>
      </c>
      <c r="AK75" s="442">
        <v>0</v>
      </c>
      <c r="AL75" s="442">
        <v>0</v>
      </c>
      <c r="AM75" s="442">
        <v>0</v>
      </c>
      <c r="AN75" s="442">
        <v>0</v>
      </c>
      <c r="AO75" s="442">
        <v>0</v>
      </c>
      <c r="AP75" s="442">
        <v>0</v>
      </c>
      <c r="AQ75" s="442">
        <v>0</v>
      </c>
      <c r="AR75" s="442">
        <v>0</v>
      </c>
      <c r="AS75" s="442">
        <v>0</v>
      </c>
      <c r="AT75" s="442">
        <v>0</v>
      </c>
      <c r="AU75" s="442">
        <v>0</v>
      </c>
      <c r="AV75" s="442">
        <v>0</v>
      </c>
      <c r="AW75" s="442">
        <v>0</v>
      </c>
      <c r="AX75" s="571"/>
      <c r="AY75" s="571"/>
      <c r="AZ75" s="571"/>
      <c r="BA75" s="571"/>
      <c r="BB75" s="571"/>
      <c r="BC75" s="571"/>
      <c r="BD75" s="571"/>
      <c r="BE75" s="571"/>
      <c r="BF75" s="571"/>
      <c r="BG75" s="571"/>
      <c r="BH75" s="571"/>
      <c r="BI75" s="571"/>
      <c r="BJ75" s="571"/>
      <c r="BK75" s="571"/>
      <c r="BL75" s="571"/>
      <c r="BM75" s="571"/>
      <c r="BN75" s="571"/>
      <c r="BO75" s="571"/>
      <c r="BP75" s="571"/>
      <c r="BQ75" s="571"/>
      <c r="BR75" s="571"/>
      <c r="BS75" s="571"/>
      <c r="BT75" s="571"/>
      <c r="BU75" s="571"/>
      <c r="BV75" s="159"/>
      <c r="BW75" s="159"/>
      <c r="BX75" s="159"/>
      <c r="BY75" s="159"/>
      <c r="BZ75" s="159"/>
      <c r="CA75" s="159"/>
      <c r="CB75" s="159"/>
      <c r="CC75" s="159"/>
      <c r="CD75" s="159"/>
      <c r="CE75" s="159"/>
      <c r="CF75" s="159"/>
      <c r="CG75" s="159"/>
      <c r="CH75" s="159"/>
      <c r="CI75" s="159"/>
      <c r="CJ75" s="159"/>
      <c r="CK75" s="159"/>
      <c r="CL75" s="159"/>
      <c r="CM75" s="159"/>
      <c r="CN75" s="159"/>
      <c r="CO75" s="159"/>
      <c r="CP75" s="159"/>
      <c r="CQ75" s="159"/>
      <c r="CR75" s="159"/>
      <c r="CS75" s="159"/>
      <c r="CT75" s="159"/>
      <c r="CU75" s="159"/>
      <c r="CV75" s="159"/>
      <c r="CW75" s="159"/>
      <c r="CX75" s="159"/>
      <c r="CY75" s="159"/>
      <c r="CZ75" s="159"/>
      <c r="DA75" s="159"/>
      <c r="DB75" s="159"/>
      <c r="DC75" s="159"/>
      <c r="DD75" s="159"/>
      <c r="DE75" s="159"/>
      <c r="DF75" s="159"/>
      <c r="DG75" s="159"/>
      <c r="DH75" s="159"/>
      <c r="DI75" s="159"/>
      <c r="DJ75" s="159"/>
      <c r="DK75" s="159"/>
      <c r="DL75" s="159"/>
      <c r="DM75" s="159"/>
      <c r="DN75" s="159"/>
      <c r="DO75" s="159"/>
      <c r="DP75" s="159"/>
      <c r="DQ75" s="159"/>
    </row>
    <row r="76" spans="1:121" s="160" customFormat="1" ht="51" x14ac:dyDescent="0.2">
      <c r="A76" s="436" t="s">
        <v>208</v>
      </c>
      <c r="B76" s="155" t="s">
        <v>209</v>
      </c>
      <c r="C76" s="119" t="s">
        <v>98</v>
      </c>
      <c r="D76" s="442">
        <v>0</v>
      </c>
      <c r="E76" s="442">
        <v>0</v>
      </c>
      <c r="F76" s="442">
        <v>0</v>
      </c>
      <c r="G76" s="442">
        <v>0</v>
      </c>
      <c r="H76" s="442">
        <v>0</v>
      </c>
      <c r="I76" s="442">
        <v>0</v>
      </c>
      <c r="J76" s="442">
        <v>0</v>
      </c>
      <c r="K76" s="442">
        <v>0</v>
      </c>
      <c r="L76" s="442">
        <v>0</v>
      </c>
      <c r="M76" s="442">
        <v>0</v>
      </c>
      <c r="N76" s="442">
        <v>0</v>
      </c>
      <c r="O76" s="442">
        <v>0</v>
      </c>
      <c r="P76" s="442">
        <v>0</v>
      </c>
      <c r="Q76" s="442">
        <v>0</v>
      </c>
      <c r="R76" s="442">
        <v>0</v>
      </c>
      <c r="S76" s="442">
        <v>0</v>
      </c>
      <c r="T76" s="442">
        <v>0</v>
      </c>
      <c r="U76" s="442">
        <v>0</v>
      </c>
      <c r="V76" s="442">
        <v>0</v>
      </c>
      <c r="W76" s="442">
        <v>0</v>
      </c>
      <c r="X76" s="442">
        <v>0</v>
      </c>
      <c r="Y76" s="442">
        <v>0</v>
      </c>
      <c r="Z76" s="442">
        <v>0</v>
      </c>
      <c r="AA76" s="442">
        <v>0</v>
      </c>
      <c r="AB76" s="442">
        <v>0</v>
      </c>
      <c r="AC76" s="442">
        <v>0</v>
      </c>
      <c r="AD76" s="442">
        <v>0</v>
      </c>
      <c r="AE76" s="442">
        <v>0</v>
      </c>
      <c r="AF76" s="442">
        <v>0</v>
      </c>
      <c r="AG76" s="442">
        <v>0</v>
      </c>
      <c r="AH76" s="442">
        <v>0</v>
      </c>
      <c r="AI76" s="442">
        <v>0</v>
      </c>
      <c r="AJ76" s="442">
        <v>0</v>
      </c>
      <c r="AK76" s="442">
        <v>0</v>
      </c>
      <c r="AL76" s="442">
        <v>0</v>
      </c>
      <c r="AM76" s="442">
        <v>0</v>
      </c>
      <c r="AN76" s="442">
        <v>0</v>
      </c>
      <c r="AO76" s="442">
        <v>0</v>
      </c>
      <c r="AP76" s="442">
        <v>0</v>
      </c>
      <c r="AQ76" s="442">
        <v>0</v>
      </c>
      <c r="AR76" s="442">
        <v>0</v>
      </c>
      <c r="AS76" s="442">
        <v>0</v>
      </c>
      <c r="AT76" s="442">
        <v>0</v>
      </c>
      <c r="AU76" s="442">
        <v>0</v>
      </c>
      <c r="AV76" s="442">
        <v>0</v>
      </c>
      <c r="AW76" s="442">
        <v>0</v>
      </c>
      <c r="AX76" s="571"/>
      <c r="AY76" s="571"/>
      <c r="AZ76" s="571"/>
      <c r="BA76" s="571"/>
      <c r="BB76" s="571"/>
      <c r="BC76" s="571"/>
      <c r="BD76" s="571"/>
      <c r="BE76" s="571"/>
      <c r="BF76" s="571"/>
      <c r="BG76" s="571"/>
      <c r="BH76" s="571"/>
      <c r="BI76" s="571"/>
      <c r="BJ76" s="571"/>
      <c r="BK76" s="571"/>
      <c r="BL76" s="571"/>
      <c r="BM76" s="571"/>
      <c r="BN76" s="571"/>
      <c r="BO76" s="571"/>
      <c r="BP76" s="571"/>
      <c r="BQ76" s="571"/>
      <c r="BR76" s="571"/>
      <c r="BS76" s="571"/>
      <c r="BT76" s="571"/>
      <c r="BU76" s="571"/>
      <c r="BV76" s="159"/>
      <c r="BW76" s="159"/>
      <c r="BX76" s="159"/>
      <c r="BY76" s="159"/>
      <c r="BZ76" s="159"/>
      <c r="CA76" s="159"/>
      <c r="CB76" s="159"/>
      <c r="CC76" s="159"/>
      <c r="CD76" s="159"/>
      <c r="CE76" s="159"/>
      <c r="CF76" s="159"/>
      <c r="CG76" s="159"/>
      <c r="CH76" s="159"/>
      <c r="CI76" s="159"/>
      <c r="CJ76" s="159"/>
      <c r="CK76" s="159"/>
      <c r="CL76" s="159"/>
      <c r="CM76" s="159"/>
      <c r="CN76" s="159"/>
      <c r="CO76" s="159"/>
      <c r="CP76" s="159"/>
      <c r="CQ76" s="159"/>
      <c r="CR76" s="159"/>
      <c r="CS76" s="159"/>
      <c r="CT76" s="159"/>
      <c r="CU76" s="159"/>
      <c r="CV76" s="159"/>
      <c r="CW76" s="159"/>
      <c r="CX76" s="159"/>
      <c r="CY76" s="159"/>
      <c r="CZ76" s="159"/>
      <c r="DA76" s="159"/>
      <c r="DB76" s="159"/>
      <c r="DC76" s="159"/>
      <c r="DD76" s="159"/>
      <c r="DE76" s="159"/>
      <c r="DF76" s="159"/>
      <c r="DG76" s="159"/>
      <c r="DH76" s="159"/>
      <c r="DI76" s="159"/>
      <c r="DJ76" s="159"/>
      <c r="DK76" s="159"/>
      <c r="DL76" s="159"/>
      <c r="DM76" s="159"/>
      <c r="DN76" s="159"/>
      <c r="DO76" s="159"/>
      <c r="DP76" s="159"/>
      <c r="DQ76" s="159"/>
    </row>
    <row r="77" spans="1:121" s="160" customFormat="1" ht="51" x14ac:dyDescent="0.2">
      <c r="A77" s="436" t="s">
        <v>210</v>
      </c>
      <c r="B77" s="155" t="s">
        <v>211</v>
      </c>
      <c r="C77" s="119" t="s">
        <v>98</v>
      </c>
      <c r="D77" s="442">
        <v>0</v>
      </c>
      <c r="E77" s="442">
        <v>0</v>
      </c>
      <c r="F77" s="442">
        <v>0</v>
      </c>
      <c r="G77" s="442">
        <v>0</v>
      </c>
      <c r="H77" s="442">
        <v>0</v>
      </c>
      <c r="I77" s="442">
        <v>0</v>
      </c>
      <c r="J77" s="442">
        <v>0</v>
      </c>
      <c r="K77" s="442">
        <v>0</v>
      </c>
      <c r="L77" s="442">
        <v>0</v>
      </c>
      <c r="M77" s="442">
        <v>0</v>
      </c>
      <c r="N77" s="442">
        <v>0</v>
      </c>
      <c r="O77" s="442">
        <v>0</v>
      </c>
      <c r="P77" s="442">
        <v>0</v>
      </c>
      <c r="Q77" s="442">
        <v>0</v>
      </c>
      <c r="R77" s="442">
        <v>0</v>
      </c>
      <c r="S77" s="442">
        <v>0</v>
      </c>
      <c r="T77" s="442">
        <v>0</v>
      </c>
      <c r="U77" s="442">
        <v>0</v>
      </c>
      <c r="V77" s="442">
        <v>0</v>
      </c>
      <c r="W77" s="442">
        <v>0</v>
      </c>
      <c r="X77" s="442">
        <v>0</v>
      </c>
      <c r="Y77" s="442">
        <v>0</v>
      </c>
      <c r="Z77" s="442">
        <v>0</v>
      </c>
      <c r="AA77" s="442">
        <v>0</v>
      </c>
      <c r="AB77" s="442">
        <v>0</v>
      </c>
      <c r="AC77" s="442">
        <v>0</v>
      </c>
      <c r="AD77" s="442">
        <v>0</v>
      </c>
      <c r="AE77" s="442">
        <v>0</v>
      </c>
      <c r="AF77" s="442">
        <v>0</v>
      </c>
      <c r="AG77" s="442">
        <v>0</v>
      </c>
      <c r="AH77" s="442">
        <v>0</v>
      </c>
      <c r="AI77" s="442">
        <v>0</v>
      </c>
      <c r="AJ77" s="442">
        <v>0</v>
      </c>
      <c r="AK77" s="442">
        <v>0</v>
      </c>
      <c r="AL77" s="442">
        <v>0</v>
      </c>
      <c r="AM77" s="442">
        <v>0</v>
      </c>
      <c r="AN77" s="442">
        <v>0</v>
      </c>
      <c r="AO77" s="442">
        <v>0</v>
      </c>
      <c r="AP77" s="442">
        <v>0</v>
      </c>
      <c r="AQ77" s="442">
        <v>0</v>
      </c>
      <c r="AR77" s="442">
        <v>0</v>
      </c>
      <c r="AS77" s="442">
        <v>0</v>
      </c>
      <c r="AT77" s="442">
        <v>0</v>
      </c>
      <c r="AU77" s="442">
        <v>0</v>
      </c>
      <c r="AV77" s="442">
        <v>0</v>
      </c>
      <c r="AW77" s="442">
        <v>0</v>
      </c>
      <c r="AX77" s="571"/>
      <c r="AY77" s="571"/>
      <c r="AZ77" s="571"/>
      <c r="BA77" s="571"/>
      <c r="BB77" s="571"/>
      <c r="BC77" s="571"/>
      <c r="BD77" s="571"/>
      <c r="BE77" s="571"/>
      <c r="BF77" s="571"/>
      <c r="BG77" s="571"/>
      <c r="BH77" s="571"/>
      <c r="BI77" s="571"/>
      <c r="BJ77" s="571"/>
      <c r="BK77" s="571"/>
      <c r="BL77" s="571"/>
      <c r="BM77" s="571"/>
      <c r="BN77" s="571"/>
      <c r="BO77" s="571"/>
      <c r="BP77" s="571"/>
      <c r="BQ77" s="571"/>
      <c r="BR77" s="571"/>
      <c r="BS77" s="571"/>
      <c r="BT77" s="571"/>
      <c r="BU77" s="571"/>
      <c r="BV77" s="159"/>
      <c r="BW77" s="159"/>
      <c r="BX77" s="159"/>
      <c r="BY77" s="159"/>
      <c r="BZ77" s="159"/>
      <c r="CA77" s="159"/>
      <c r="CB77" s="159"/>
      <c r="CC77" s="159"/>
      <c r="CD77" s="159"/>
      <c r="CE77" s="159"/>
      <c r="CF77" s="159"/>
      <c r="CG77" s="159"/>
      <c r="CH77" s="159"/>
      <c r="CI77" s="159"/>
      <c r="CJ77" s="159"/>
      <c r="CK77" s="159"/>
      <c r="CL77" s="159"/>
      <c r="CM77" s="159"/>
      <c r="CN77" s="159"/>
      <c r="CO77" s="159"/>
      <c r="CP77" s="159"/>
      <c r="CQ77" s="159"/>
      <c r="CR77" s="159"/>
      <c r="CS77" s="159"/>
      <c r="CT77" s="159"/>
      <c r="CU77" s="159"/>
      <c r="CV77" s="159"/>
      <c r="CW77" s="159"/>
      <c r="CX77" s="159"/>
      <c r="CY77" s="159"/>
      <c r="CZ77" s="159"/>
      <c r="DA77" s="159"/>
      <c r="DB77" s="159"/>
      <c r="DC77" s="159"/>
      <c r="DD77" s="159"/>
      <c r="DE77" s="159"/>
      <c r="DF77" s="159"/>
      <c r="DG77" s="159"/>
      <c r="DH77" s="159"/>
      <c r="DI77" s="159"/>
      <c r="DJ77" s="159"/>
      <c r="DK77" s="159"/>
      <c r="DL77" s="159"/>
      <c r="DM77" s="159"/>
      <c r="DN77" s="159"/>
      <c r="DO77" s="159"/>
      <c r="DP77" s="159"/>
      <c r="DQ77" s="159"/>
    </row>
    <row r="78" spans="1:121" s="160" customFormat="1" ht="38.25" x14ac:dyDescent="0.2">
      <c r="A78" s="436" t="s">
        <v>212</v>
      </c>
      <c r="B78" s="155" t="s">
        <v>213</v>
      </c>
      <c r="C78" s="119" t="s">
        <v>98</v>
      </c>
      <c r="D78" s="442">
        <v>0</v>
      </c>
      <c r="E78" s="442">
        <v>0</v>
      </c>
      <c r="F78" s="442">
        <v>0</v>
      </c>
      <c r="G78" s="442">
        <v>0</v>
      </c>
      <c r="H78" s="442">
        <v>0</v>
      </c>
      <c r="I78" s="442">
        <v>0</v>
      </c>
      <c r="J78" s="442">
        <v>0</v>
      </c>
      <c r="K78" s="442">
        <v>0</v>
      </c>
      <c r="L78" s="442">
        <v>0</v>
      </c>
      <c r="M78" s="442">
        <v>0</v>
      </c>
      <c r="N78" s="442">
        <v>0</v>
      </c>
      <c r="O78" s="442">
        <v>0</v>
      </c>
      <c r="P78" s="442">
        <v>0</v>
      </c>
      <c r="Q78" s="442">
        <v>0</v>
      </c>
      <c r="R78" s="442">
        <v>0</v>
      </c>
      <c r="S78" s="442">
        <v>0</v>
      </c>
      <c r="T78" s="442">
        <v>0</v>
      </c>
      <c r="U78" s="442">
        <v>0</v>
      </c>
      <c r="V78" s="442">
        <v>0</v>
      </c>
      <c r="W78" s="442">
        <v>0</v>
      </c>
      <c r="X78" s="442">
        <v>0</v>
      </c>
      <c r="Y78" s="442">
        <v>0</v>
      </c>
      <c r="Z78" s="442">
        <v>0</v>
      </c>
      <c r="AA78" s="442">
        <v>0</v>
      </c>
      <c r="AB78" s="442">
        <v>0</v>
      </c>
      <c r="AC78" s="442">
        <v>0</v>
      </c>
      <c r="AD78" s="442">
        <v>0</v>
      </c>
      <c r="AE78" s="442">
        <v>0</v>
      </c>
      <c r="AF78" s="442">
        <v>0</v>
      </c>
      <c r="AG78" s="442">
        <v>0</v>
      </c>
      <c r="AH78" s="442">
        <v>0</v>
      </c>
      <c r="AI78" s="442">
        <v>0</v>
      </c>
      <c r="AJ78" s="442">
        <v>0</v>
      </c>
      <c r="AK78" s="442">
        <v>0</v>
      </c>
      <c r="AL78" s="442">
        <v>0</v>
      </c>
      <c r="AM78" s="442">
        <v>0</v>
      </c>
      <c r="AN78" s="442">
        <v>0</v>
      </c>
      <c r="AO78" s="442">
        <v>0</v>
      </c>
      <c r="AP78" s="442">
        <v>0</v>
      </c>
      <c r="AQ78" s="442">
        <v>0</v>
      </c>
      <c r="AR78" s="442">
        <v>0</v>
      </c>
      <c r="AS78" s="442">
        <v>0</v>
      </c>
      <c r="AT78" s="442">
        <v>0</v>
      </c>
      <c r="AU78" s="442">
        <v>0</v>
      </c>
      <c r="AV78" s="442">
        <v>0</v>
      </c>
      <c r="AW78" s="442">
        <v>0</v>
      </c>
      <c r="AX78" s="571"/>
      <c r="AY78" s="571"/>
      <c r="AZ78" s="571"/>
      <c r="BA78" s="571"/>
      <c r="BB78" s="571"/>
      <c r="BC78" s="571"/>
      <c r="BD78" s="571"/>
      <c r="BE78" s="571"/>
      <c r="BF78" s="571"/>
      <c r="BG78" s="571"/>
      <c r="BH78" s="571"/>
      <c r="BI78" s="571"/>
      <c r="BJ78" s="571"/>
      <c r="BK78" s="571"/>
      <c r="BL78" s="571"/>
      <c r="BM78" s="571"/>
      <c r="BN78" s="571"/>
      <c r="BO78" s="571"/>
      <c r="BP78" s="571"/>
      <c r="BQ78" s="571"/>
      <c r="BR78" s="571"/>
      <c r="BS78" s="571"/>
      <c r="BT78" s="571"/>
      <c r="BU78" s="571"/>
      <c r="BV78" s="159"/>
      <c r="BW78" s="159"/>
      <c r="BX78" s="159"/>
      <c r="BY78" s="159"/>
      <c r="BZ78" s="159"/>
      <c r="CA78" s="159"/>
      <c r="CB78" s="159"/>
      <c r="CC78" s="159"/>
      <c r="CD78" s="159"/>
      <c r="CE78" s="159"/>
      <c r="CF78" s="159"/>
      <c r="CG78" s="159"/>
      <c r="CH78" s="159"/>
      <c r="CI78" s="159"/>
      <c r="CJ78" s="159"/>
      <c r="CK78" s="159"/>
      <c r="CL78" s="159"/>
      <c r="CM78" s="159"/>
      <c r="CN78" s="159"/>
      <c r="CO78" s="159"/>
      <c r="CP78" s="159"/>
      <c r="CQ78" s="159"/>
      <c r="CR78" s="159"/>
      <c r="CS78" s="159"/>
      <c r="CT78" s="159"/>
      <c r="CU78" s="159"/>
      <c r="CV78" s="159"/>
      <c r="CW78" s="159"/>
      <c r="CX78" s="159"/>
      <c r="CY78" s="159"/>
      <c r="CZ78" s="159"/>
      <c r="DA78" s="159"/>
      <c r="DB78" s="159"/>
      <c r="DC78" s="159"/>
      <c r="DD78" s="159"/>
      <c r="DE78" s="159"/>
      <c r="DF78" s="159"/>
      <c r="DG78" s="159"/>
      <c r="DH78" s="159"/>
      <c r="DI78" s="159"/>
      <c r="DJ78" s="159"/>
      <c r="DK78" s="159"/>
      <c r="DL78" s="159"/>
      <c r="DM78" s="159"/>
      <c r="DN78" s="159"/>
      <c r="DO78" s="159"/>
      <c r="DP78" s="159"/>
      <c r="DQ78" s="159"/>
    </row>
    <row r="79" spans="1:121" s="160" customFormat="1" ht="51" x14ac:dyDescent="0.2">
      <c r="A79" s="436" t="s">
        <v>214</v>
      </c>
      <c r="B79" s="155" t="s">
        <v>215</v>
      </c>
      <c r="C79" s="119" t="s">
        <v>98</v>
      </c>
      <c r="D79" s="442">
        <v>0</v>
      </c>
      <c r="E79" s="442">
        <v>0</v>
      </c>
      <c r="F79" s="442">
        <v>0</v>
      </c>
      <c r="G79" s="442">
        <v>0</v>
      </c>
      <c r="H79" s="442">
        <v>0</v>
      </c>
      <c r="I79" s="442">
        <v>0</v>
      </c>
      <c r="J79" s="442">
        <v>0</v>
      </c>
      <c r="K79" s="442">
        <v>0</v>
      </c>
      <c r="L79" s="442">
        <v>0</v>
      </c>
      <c r="M79" s="442">
        <v>0</v>
      </c>
      <c r="N79" s="442">
        <v>0</v>
      </c>
      <c r="O79" s="442">
        <v>0</v>
      </c>
      <c r="P79" s="442">
        <v>0</v>
      </c>
      <c r="Q79" s="442">
        <v>0</v>
      </c>
      <c r="R79" s="442">
        <v>0</v>
      </c>
      <c r="S79" s="442">
        <v>0</v>
      </c>
      <c r="T79" s="442">
        <v>0</v>
      </c>
      <c r="U79" s="442">
        <v>0</v>
      </c>
      <c r="V79" s="442">
        <v>0</v>
      </c>
      <c r="W79" s="442">
        <v>0</v>
      </c>
      <c r="X79" s="442">
        <v>0</v>
      </c>
      <c r="Y79" s="442">
        <v>0</v>
      </c>
      <c r="Z79" s="442">
        <v>0</v>
      </c>
      <c r="AA79" s="442">
        <v>0</v>
      </c>
      <c r="AB79" s="442">
        <v>0</v>
      </c>
      <c r="AC79" s="442">
        <v>0</v>
      </c>
      <c r="AD79" s="442">
        <v>0</v>
      </c>
      <c r="AE79" s="442">
        <v>0</v>
      </c>
      <c r="AF79" s="442">
        <v>0</v>
      </c>
      <c r="AG79" s="442">
        <v>0</v>
      </c>
      <c r="AH79" s="442">
        <v>0</v>
      </c>
      <c r="AI79" s="442">
        <v>0</v>
      </c>
      <c r="AJ79" s="442">
        <v>0</v>
      </c>
      <c r="AK79" s="442">
        <v>0</v>
      </c>
      <c r="AL79" s="442">
        <v>0</v>
      </c>
      <c r="AM79" s="442">
        <v>0</v>
      </c>
      <c r="AN79" s="442">
        <v>0</v>
      </c>
      <c r="AO79" s="442">
        <v>0</v>
      </c>
      <c r="AP79" s="442">
        <v>0</v>
      </c>
      <c r="AQ79" s="442">
        <v>0</v>
      </c>
      <c r="AR79" s="442">
        <v>0</v>
      </c>
      <c r="AS79" s="442">
        <v>0</v>
      </c>
      <c r="AT79" s="442">
        <v>0</v>
      </c>
      <c r="AU79" s="442">
        <v>0</v>
      </c>
      <c r="AV79" s="442">
        <v>0</v>
      </c>
      <c r="AW79" s="442">
        <v>0</v>
      </c>
      <c r="AX79" s="571"/>
      <c r="AY79" s="571"/>
      <c r="AZ79" s="571"/>
      <c r="BA79" s="571"/>
      <c r="BB79" s="571"/>
      <c r="BC79" s="571"/>
      <c r="BD79" s="571"/>
      <c r="BE79" s="571"/>
      <c r="BF79" s="571"/>
      <c r="BG79" s="571"/>
      <c r="BH79" s="571"/>
      <c r="BI79" s="571"/>
      <c r="BJ79" s="571"/>
      <c r="BK79" s="571"/>
      <c r="BL79" s="571"/>
      <c r="BM79" s="571"/>
      <c r="BN79" s="571"/>
      <c r="BO79" s="571"/>
      <c r="BP79" s="571"/>
      <c r="BQ79" s="571"/>
      <c r="BR79" s="571"/>
      <c r="BS79" s="571"/>
      <c r="BT79" s="571"/>
      <c r="BU79" s="571"/>
      <c r="BV79" s="159"/>
      <c r="BW79" s="159"/>
      <c r="BX79" s="159"/>
      <c r="BY79" s="159"/>
      <c r="BZ79" s="159"/>
      <c r="CA79" s="159"/>
      <c r="CB79" s="159"/>
      <c r="CC79" s="159"/>
      <c r="CD79" s="159"/>
      <c r="CE79" s="159"/>
      <c r="CF79" s="159"/>
      <c r="CG79" s="159"/>
      <c r="CH79" s="159"/>
      <c r="CI79" s="159"/>
      <c r="CJ79" s="159"/>
      <c r="CK79" s="159"/>
      <c r="CL79" s="159"/>
      <c r="CM79" s="159"/>
      <c r="CN79" s="159"/>
      <c r="CO79" s="159"/>
      <c r="CP79" s="159"/>
      <c r="CQ79" s="159"/>
      <c r="CR79" s="159"/>
      <c r="CS79" s="159"/>
      <c r="CT79" s="159"/>
      <c r="CU79" s="159"/>
      <c r="CV79" s="159"/>
      <c r="CW79" s="159"/>
      <c r="CX79" s="159"/>
      <c r="CY79" s="159"/>
      <c r="CZ79" s="159"/>
      <c r="DA79" s="159"/>
      <c r="DB79" s="159"/>
      <c r="DC79" s="159"/>
      <c r="DD79" s="159"/>
      <c r="DE79" s="159"/>
      <c r="DF79" s="159"/>
      <c r="DG79" s="159"/>
      <c r="DH79" s="159"/>
      <c r="DI79" s="159"/>
      <c r="DJ79" s="159"/>
      <c r="DK79" s="159"/>
      <c r="DL79" s="159"/>
      <c r="DM79" s="159"/>
      <c r="DN79" s="159"/>
      <c r="DO79" s="159"/>
      <c r="DP79" s="159"/>
      <c r="DQ79" s="159"/>
    </row>
    <row r="80" spans="1:121" s="160" customFormat="1" ht="51" x14ac:dyDescent="0.2">
      <c r="A80" s="226" t="s">
        <v>216</v>
      </c>
      <c r="B80" s="156" t="s">
        <v>217</v>
      </c>
      <c r="C80" s="119" t="s">
        <v>98</v>
      </c>
      <c r="D80" s="269">
        <f t="shared" ref="D80:AW80" si="21">D81+D86</f>
        <v>0</v>
      </c>
      <c r="E80" s="269">
        <f t="shared" si="21"/>
        <v>0</v>
      </c>
      <c r="F80" s="269">
        <f t="shared" si="21"/>
        <v>0</v>
      </c>
      <c r="G80" s="269">
        <f t="shared" si="21"/>
        <v>0</v>
      </c>
      <c r="H80" s="269">
        <f t="shared" si="21"/>
        <v>0</v>
      </c>
      <c r="I80" s="269">
        <f t="shared" si="21"/>
        <v>0</v>
      </c>
      <c r="J80" s="269">
        <f t="shared" si="21"/>
        <v>0</v>
      </c>
      <c r="K80" s="269">
        <f t="shared" si="21"/>
        <v>0</v>
      </c>
      <c r="L80" s="269">
        <f t="shared" si="21"/>
        <v>0</v>
      </c>
      <c r="M80" s="269">
        <f t="shared" si="21"/>
        <v>0</v>
      </c>
      <c r="N80" s="269">
        <f t="shared" si="21"/>
        <v>0</v>
      </c>
      <c r="O80" s="269">
        <f t="shared" si="21"/>
        <v>0</v>
      </c>
      <c r="P80" s="269">
        <f t="shared" si="21"/>
        <v>0</v>
      </c>
      <c r="Q80" s="269">
        <f t="shared" si="21"/>
        <v>0</v>
      </c>
      <c r="R80" s="269">
        <f t="shared" si="21"/>
        <v>0</v>
      </c>
      <c r="S80" s="269">
        <f t="shared" si="21"/>
        <v>0</v>
      </c>
      <c r="T80" s="269">
        <f t="shared" si="21"/>
        <v>0</v>
      </c>
      <c r="U80" s="269">
        <f t="shared" si="21"/>
        <v>0</v>
      </c>
      <c r="V80" s="269">
        <f t="shared" si="21"/>
        <v>0</v>
      </c>
      <c r="W80" s="269">
        <f t="shared" si="21"/>
        <v>0</v>
      </c>
      <c r="X80" s="269">
        <f t="shared" si="21"/>
        <v>0</v>
      </c>
      <c r="Y80" s="269">
        <f t="shared" si="21"/>
        <v>0</v>
      </c>
      <c r="Z80" s="269">
        <f t="shared" si="21"/>
        <v>0</v>
      </c>
      <c r="AA80" s="269">
        <f t="shared" si="21"/>
        <v>0</v>
      </c>
      <c r="AB80" s="269">
        <f t="shared" si="21"/>
        <v>0</v>
      </c>
      <c r="AC80" s="269">
        <f t="shared" si="21"/>
        <v>0</v>
      </c>
      <c r="AD80" s="269">
        <f t="shared" si="21"/>
        <v>0</v>
      </c>
      <c r="AE80" s="269">
        <f t="shared" si="21"/>
        <v>0</v>
      </c>
      <c r="AF80" s="269">
        <f t="shared" si="21"/>
        <v>0</v>
      </c>
      <c r="AG80" s="269">
        <f t="shared" si="21"/>
        <v>0</v>
      </c>
      <c r="AH80" s="269">
        <f t="shared" si="21"/>
        <v>0</v>
      </c>
      <c r="AI80" s="269">
        <f t="shared" si="21"/>
        <v>0</v>
      </c>
      <c r="AJ80" s="269">
        <f t="shared" si="21"/>
        <v>0</v>
      </c>
      <c r="AK80" s="269">
        <f t="shared" si="21"/>
        <v>0</v>
      </c>
      <c r="AL80" s="269">
        <f t="shared" si="21"/>
        <v>0</v>
      </c>
      <c r="AM80" s="269">
        <f t="shared" si="21"/>
        <v>0</v>
      </c>
      <c r="AN80" s="269">
        <f t="shared" si="21"/>
        <v>0</v>
      </c>
      <c r="AO80" s="269">
        <f t="shared" si="21"/>
        <v>0</v>
      </c>
      <c r="AP80" s="269">
        <f t="shared" si="21"/>
        <v>0</v>
      </c>
      <c r="AQ80" s="269">
        <f t="shared" si="21"/>
        <v>0</v>
      </c>
      <c r="AR80" s="269">
        <f t="shared" si="21"/>
        <v>0</v>
      </c>
      <c r="AS80" s="269">
        <f t="shared" si="21"/>
        <v>0</v>
      </c>
      <c r="AT80" s="269">
        <f t="shared" si="21"/>
        <v>0</v>
      </c>
      <c r="AU80" s="269">
        <f t="shared" si="21"/>
        <v>0</v>
      </c>
      <c r="AV80" s="269">
        <f t="shared" si="21"/>
        <v>0</v>
      </c>
      <c r="AW80" s="269">
        <f t="shared" si="21"/>
        <v>0</v>
      </c>
      <c r="AX80" s="571"/>
      <c r="AY80" s="571"/>
      <c r="AZ80" s="571"/>
      <c r="BA80" s="571"/>
      <c r="BB80" s="571"/>
      <c r="BC80" s="571"/>
      <c r="BD80" s="571"/>
      <c r="BE80" s="571"/>
      <c r="BF80" s="571"/>
      <c r="BG80" s="571"/>
      <c r="BH80" s="571"/>
      <c r="BI80" s="571"/>
      <c r="BJ80" s="571"/>
      <c r="BK80" s="571"/>
      <c r="BL80" s="571"/>
      <c r="BM80" s="571"/>
      <c r="BN80" s="571"/>
      <c r="BO80" s="571"/>
      <c r="BP80" s="571"/>
      <c r="BQ80" s="571"/>
      <c r="BR80" s="571"/>
      <c r="BS80" s="571"/>
      <c r="BT80" s="571"/>
      <c r="BU80" s="571"/>
      <c r="BV80" s="159"/>
      <c r="BW80" s="159"/>
      <c r="BX80" s="159"/>
      <c r="BY80" s="159"/>
      <c r="BZ80" s="159"/>
      <c r="CA80" s="159"/>
      <c r="CB80" s="159"/>
      <c r="CC80" s="159"/>
      <c r="CD80" s="159"/>
      <c r="CE80" s="159"/>
      <c r="CF80" s="159"/>
      <c r="CG80" s="159"/>
      <c r="CH80" s="159"/>
      <c r="CI80" s="159"/>
      <c r="CJ80" s="159"/>
      <c r="CK80" s="159"/>
      <c r="CL80" s="159"/>
      <c r="CM80" s="159"/>
      <c r="CN80" s="159"/>
      <c r="CO80" s="159"/>
      <c r="CP80" s="159"/>
      <c r="CQ80" s="159"/>
      <c r="CR80" s="159"/>
      <c r="CS80" s="159"/>
      <c r="CT80" s="159"/>
      <c r="CU80" s="159"/>
      <c r="CV80" s="159"/>
      <c r="CW80" s="159"/>
      <c r="CX80" s="159"/>
      <c r="CY80" s="159"/>
      <c r="CZ80" s="159"/>
      <c r="DA80" s="159"/>
      <c r="DB80" s="159"/>
      <c r="DC80" s="159"/>
      <c r="DD80" s="159"/>
      <c r="DE80" s="159"/>
      <c r="DF80" s="159"/>
      <c r="DG80" s="159"/>
      <c r="DH80" s="159"/>
      <c r="DI80" s="159"/>
      <c r="DJ80" s="159"/>
      <c r="DK80" s="159"/>
      <c r="DL80" s="159"/>
      <c r="DM80" s="159"/>
      <c r="DN80" s="159"/>
      <c r="DO80" s="159"/>
      <c r="DP80" s="159"/>
      <c r="DQ80" s="159"/>
    </row>
    <row r="81" spans="1:121" s="160" customFormat="1" ht="25.5" x14ac:dyDescent="0.2">
      <c r="A81" s="275" t="s">
        <v>218</v>
      </c>
      <c r="B81" s="156" t="s">
        <v>219</v>
      </c>
      <c r="C81" s="263" t="s">
        <v>98</v>
      </c>
      <c r="D81" s="269">
        <f t="shared" ref="D81:AW81" si="22">SUM(D82:D85)</f>
        <v>0</v>
      </c>
      <c r="E81" s="269">
        <f t="shared" si="22"/>
        <v>0</v>
      </c>
      <c r="F81" s="269">
        <f t="shared" si="22"/>
        <v>0</v>
      </c>
      <c r="G81" s="269">
        <f t="shared" si="22"/>
        <v>0</v>
      </c>
      <c r="H81" s="269">
        <f t="shared" si="22"/>
        <v>0</v>
      </c>
      <c r="I81" s="269">
        <f t="shared" si="22"/>
        <v>0</v>
      </c>
      <c r="J81" s="269">
        <f t="shared" si="22"/>
        <v>0</v>
      </c>
      <c r="K81" s="269">
        <f t="shared" si="22"/>
        <v>0</v>
      </c>
      <c r="L81" s="269">
        <f t="shared" si="22"/>
        <v>0</v>
      </c>
      <c r="M81" s="269">
        <f t="shared" si="22"/>
        <v>0</v>
      </c>
      <c r="N81" s="269">
        <f t="shared" si="22"/>
        <v>0</v>
      </c>
      <c r="O81" s="269">
        <f t="shared" si="22"/>
        <v>0</v>
      </c>
      <c r="P81" s="269">
        <f t="shared" si="22"/>
        <v>0</v>
      </c>
      <c r="Q81" s="269">
        <f t="shared" si="22"/>
        <v>0</v>
      </c>
      <c r="R81" s="269">
        <f t="shared" si="22"/>
        <v>0</v>
      </c>
      <c r="S81" s="269">
        <f t="shared" si="22"/>
        <v>0</v>
      </c>
      <c r="T81" s="269">
        <f t="shared" si="22"/>
        <v>0</v>
      </c>
      <c r="U81" s="269">
        <f t="shared" si="22"/>
        <v>0</v>
      </c>
      <c r="V81" s="269">
        <f t="shared" si="22"/>
        <v>0</v>
      </c>
      <c r="W81" s="269">
        <f t="shared" si="22"/>
        <v>0</v>
      </c>
      <c r="X81" s="269">
        <f t="shared" si="22"/>
        <v>0</v>
      </c>
      <c r="Y81" s="269">
        <f t="shared" si="22"/>
        <v>0</v>
      </c>
      <c r="Z81" s="269">
        <f t="shared" si="22"/>
        <v>0</v>
      </c>
      <c r="AA81" s="269">
        <f t="shared" si="22"/>
        <v>0</v>
      </c>
      <c r="AB81" s="269">
        <f t="shared" si="22"/>
        <v>0</v>
      </c>
      <c r="AC81" s="269">
        <f t="shared" si="22"/>
        <v>0</v>
      </c>
      <c r="AD81" s="269">
        <f t="shared" si="22"/>
        <v>0</v>
      </c>
      <c r="AE81" s="269">
        <f t="shared" si="22"/>
        <v>0</v>
      </c>
      <c r="AF81" s="269">
        <f t="shared" si="22"/>
        <v>0</v>
      </c>
      <c r="AG81" s="269">
        <f t="shared" si="22"/>
        <v>0</v>
      </c>
      <c r="AH81" s="269">
        <f t="shared" si="22"/>
        <v>0</v>
      </c>
      <c r="AI81" s="269">
        <f t="shared" si="22"/>
        <v>0</v>
      </c>
      <c r="AJ81" s="269">
        <f t="shared" si="22"/>
        <v>0</v>
      </c>
      <c r="AK81" s="269">
        <f t="shared" si="22"/>
        <v>0</v>
      </c>
      <c r="AL81" s="269">
        <f t="shared" si="22"/>
        <v>0</v>
      </c>
      <c r="AM81" s="269">
        <f t="shared" si="22"/>
        <v>0</v>
      </c>
      <c r="AN81" s="269">
        <f t="shared" si="22"/>
        <v>0</v>
      </c>
      <c r="AO81" s="269">
        <f t="shared" si="22"/>
        <v>0</v>
      </c>
      <c r="AP81" s="269">
        <f t="shared" si="22"/>
        <v>0</v>
      </c>
      <c r="AQ81" s="269">
        <f t="shared" si="22"/>
        <v>0</v>
      </c>
      <c r="AR81" s="269">
        <f t="shared" si="22"/>
        <v>0</v>
      </c>
      <c r="AS81" s="269">
        <f t="shared" si="22"/>
        <v>0</v>
      </c>
      <c r="AT81" s="269">
        <f t="shared" si="22"/>
        <v>0</v>
      </c>
      <c r="AU81" s="269">
        <f t="shared" si="22"/>
        <v>0</v>
      </c>
      <c r="AV81" s="269">
        <f t="shared" si="22"/>
        <v>0</v>
      </c>
      <c r="AW81" s="269">
        <f t="shared" si="22"/>
        <v>0</v>
      </c>
      <c r="AX81" s="571"/>
      <c r="AY81" s="571"/>
      <c r="AZ81" s="571"/>
      <c r="BA81" s="571"/>
      <c r="BB81" s="571"/>
      <c r="BC81" s="571"/>
      <c r="BD81" s="571"/>
      <c r="BE81" s="571"/>
      <c r="BF81" s="571"/>
      <c r="BG81" s="571"/>
      <c r="BH81" s="571"/>
      <c r="BI81" s="571"/>
      <c r="BJ81" s="571"/>
      <c r="BK81" s="571"/>
      <c r="BL81" s="571"/>
      <c r="BM81" s="571"/>
      <c r="BN81" s="571"/>
      <c r="BO81" s="571"/>
      <c r="BP81" s="571"/>
      <c r="BQ81" s="571"/>
      <c r="BR81" s="571"/>
      <c r="BS81" s="571"/>
      <c r="BT81" s="571"/>
      <c r="BU81" s="571"/>
      <c r="BV81" s="159"/>
      <c r="BW81" s="159"/>
      <c r="BX81" s="159"/>
      <c r="BY81" s="159"/>
      <c r="BZ81" s="159"/>
      <c r="CA81" s="159"/>
      <c r="CB81" s="159"/>
      <c r="CC81" s="159"/>
      <c r="CD81" s="159"/>
      <c r="CE81" s="159"/>
      <c r="CF81" s="159"/>
      <c r="CG81" s="159"/>
      <c r="CH81" s="159"/>
      <c r="CI81" s="159"/>
      <c r="CJ81" s="159"/>
      <c r="CK81" s="159"/>
      <c r="CL81" s="159"/>
      <c r="CM81" s="159"/>
      <c r="CN81" s="159"/>
      <c r="CO81" s="159"/>
      <c r="CP81" s="159"/>
      <c r="CQ81" s="159"/>
      <c r="CR81" s="159"/>
      <c r="CS81" s="159"/>
      <c r="CT81" s="159"/>
      <c r="CU81" s="159"/>
      <c r="CV81" s="159"/>
      <c r="CW81" s="159"/>
      <c r="CX81" s="159"/>
      <c r="CY81" s="159"/>
      <c r="CZ81" s="159"/>
      <c r="DA81" s="159"/>
      <c r="DB81" s="159"/>
      <c r="DC81" s="159"/>
      <c r="DD81" s="159"/>
      <c r="DE81" s="159"/>
      <c r="DF81" s="159"/>
      <c r="DG81" s="159"/>
      <c r="DH81" s="159"/>
      <c r="DI81" s="159"/>
      <c r="DJ81" s="159"/>
      <c r="DK81" s="159"/>
      <c r="DL81" s="159"/>
      <c r="DM81" s="159"/>
      <c r="DN81" s="159"/>
      <c r="DO81" s="159"/>
      <c r="DP81" s="159"/>
      <c r="DQ81" s="159"/>
    </row>
    <row r="82" spans="1:121" s="183" customFormat="1" ht="25.5" x14ac:dyDescent="0.2">
      <c r="A82" s="363" t="s">
        <v>218</v>
      </c>
      <c r="B82" s="186" t="s">
        <v>220</v>
      </c>
      <c r="C82" s="228" t="s">
        <v>221</v>
      </c>
      <c r="D82" s="294" t="s">
        <v>103</v>
      </c>
      <c r="E82" s="442">
        <v>0</v>
      </c>
      <c r="F82" s="442">
        <v>0</v>
      </c>
      <c r="G82" s="442">
        <v>0</v>
      </c>
      <c r="H82" s="442">
        <v>0</v>
      </c>
      <c r="I82" s="442">
        <v>0</v>
      </c>
      <c r="J82" s="442">
        <v>0</v>
      </c>
      <c r="K82" s="442">
        <v>0</v>
      </c>
      <c r="L82" s="442">
        <v>0</v>
      </c>
      <c r="M82" s="442">
        <v>0</v>
      </c>
      <c r="N82" s="442">
        <v>0</v>
      </c>
      <c r="O82" s="442">
        <v>0</v>
      </c>
      <c r="P82" s="442">
        <v>0</v>
      </c>
      <c r="Q82" s="442">
        <v>0</v>
      </c>
      <c r="R82" s="442">
        <v>0</v>
      </c>
      <c r="S82" s="442">
        <v>0</v>
      </c>
      <c r="T82" s="442">
        <v>0</v>
      </c>
      <c r="U82" s="442">
        <v>0</v>
      </c>
      <c r="V82" s="442">
        <v>0</v>
      </c>
      <c r="W82" s="442">
        <v>0</v>
      </c>
      <c r="X82" s="442">
        <v>0</v>
      </c>
      <c r="Y82" s="442">
        <v>0</v>
      </c>
      <c r="Z82" s="442">
        <v>0</v>
      </c>
      <c r="AA82" s="442">
        <v>0</v>
      </c>
      <c r="AB82" s="442">
        <v>0</v>
      </c>
      <c r="AC82" s="442">
        <v>0</v>
      </c>
      <c r="AD82" s="442">
        <v>0</v>
      </c>
      <c r="AE82" s="442">
        <v>0</v>
      </c>
      <c r="AF82" s="442">
        <v>0</v>
      </c>
      <c r="AG82" s="442">
        <v>0</v>
      </c>
      <c r="AH82" s="442">
        <v>0</v>
      </c>
      <c r="AI82" s="442">
        <v>0</v>
      </c>
      <c r="AJ82" s="442">
        <v>0</v>
      </c>
      <c r="AK82" s="442">
        <v>0</v>
      </c>
      <c r="AL82" s="442">
        <v>0</v>
      </c>
      <c r="AM82" s="442">
        <v>0</v>
      </c>
      <c r="AN82" s="442">
        <v>0</v>
      </c>
      <c r="AO82" s="442">
        <v>0</v>
      </c>
      <c r="AP82" s="442">
        <v>0</v>
      </c>
      <c r="AQ82" s="442">
        <v>0</v>
      </c>
      <c r="AR82" s="442">
        <v>0</v>
      </c>
      <c r="AS82" s="294">
        <f t="shared" ref="AS82:AW85" si="23">J82+O82+T82+Y82+AD82+AI82+AN82</f>
        <v>0</v>
      </c>
      <c r="AT82" s="294">
        <f t="shared" si="23"/>
        <v>0</v>
      </c>
      <c r="AU82" s="294">
        <f t="shared" si="23"/>
        <v>0</v>
      </c>
      <c r="AV82" s="294">
        <f t="shared" si="23"/>
        <v>0</v>
      </c>
      <c r="AW82" s="294">
        <f t="shared" si="23"/>
        <v>0</v>
      </c>
      <c r="AX82" s="575"/>
      <c r="AY82" s="575"/>
      <c r="AZ82" s="575"/>
      <c r="BA82" s="575"/>
      <c r="BB82" s="575"/>
      <c r="BC82" s="575"/>
      <c r="BD82" s="575"/>
      <c r="BE82" s="575"/>
      <c r="BF82" s="575"/>
      <c r="BG82" s="575"/>
      <c r="BH82" s="575"/>
      <c r="BI82" s="575"/>
      <c r="BJ82" s="575"/>
      <c r="BK82" s="575"/>
      <c r="BL82" s="575"/>
      <c r="BM82" s="575"/>
      <c r="BN82" s="575"/>
      <c r="BO82" s="575"/>
      <c r="BP82" s="575"/>
      <c r="BQ82" s="575"/>
      <c r="BR82" s="575"/>
      <c r="BS82" s="575"/>
      <c r="BT82" s="575"/>
      <c r="BU82" s="575"/>
      <c r="BV82" s="182"/>
      <c r="BW82" s="182"/>
      <c r="BX82" s="182"/>
      <c r="BY82" s="182"/>
      <c r="BZ82" s="182"/>
      <c r="CA82" s="182"/>
      <c r="CB82" s="182"/>
      <c r="CC82" s="182"/>
      <c r="CD82" s="182"/>
      <c r="CE82" s="182"/>
      <c r="CF82" s="182"/>
      <c r="CG82" s="182"/>
      <c r="CH82" s="182"/>
      <c r="CI82" s="182"/>
      <c r="CJ82" s="182"/>
      <c r="CK82" s="182"/>
      <c r="CL82" s="182"/>
      <c r="CM82" s="182"/>
      <c r="CN82" s="182"/>
      <c r="CO82" s="182"/>
      <c r="CP82" s="182"/>
      <c r="CQ82" s="182"/>
      <c r="CR82" s="182"/>
      <c r="CS82" s="182"/>
      <c r="CT82" s="182"/>
      <c r="CU82" s="182"/>
      <c r="CV82" s="182"/>
      <c r="CW82" s="182"/>
      <c r="CX82" s="182"/>
      <c r="CY82" s="182"/>
      <c r="CZ82" s="182"/>
      <c r="DA82" s="182"/>
      <c r="DB82" s="182"/>
      <c r="DC82" s="182"/>
      <c r="DD82" s="182"/>
      <c r="DE82" s="182"/>
      <c r="DF82" s="182"/>
      <c r="DG82" s="182"/>
      <c r="DH82" s="182"/>
      <c r="DI82" s="182"/>
      <c r="DJ82" s="182"/>
      <c r="DK82" s="182"/>
      <c r="DL82" s="182"/>
      <c r="DM82" s="182"/>
      <c r="DN82" s="182"/>
      <c r="DO82" s="182"/>
      <c r="DP82" s="182"/>
      <c r="DQ82" s="182"/>
    </row>
    <row r="83" spans="1:121" s="183" customFormat="1" ht="25.5" x14ac:dyDescent="0.2">
      <c r="A83" s="363" t="s">
        <v>218</v>
      </c>
      <c r="B83" s="186" t="s">
        <v>222</v>
      </c>
      <c r="C83" s="228" t="s">
        <v>223</v>
      </c>
      <c r="D83" s="294"/>
      <c r="E83" s="442"/>
      <c r="F83" s="442"/>
      <c r="G83" s="442"/>
      <c r="H83" s="442"/>
      <c r="I83" s="442"/>
      <c r="J83" s="442"/>
      <c r="K83" s="442"/>
      <c r="L83" s="442"/>
      <c r="M83" s="442"/>
      <c r="N83" s="442"/>
      <c r="O83" s="442"/>
      <c r="P83" s="442"/>
      <c r="Q83" s="442"/>
      <c r="R83" s="442"/>
      <c r="S83" s="442"/>
      <c r="T83" s="442"/>
      <c r="U83" s="442"/>
      <c r="V83" s="442"/>
      <c r="W83" s="442"/>
      <c r="X83" s="442"/>
      <c r="Y83" s="442"/>
      <c r="Z83" s="442"/>
      <c r="AA83" s="442"/>
      <c r="AB83" s="442"/>
      <c r="AC83" s="442"/>
      <c r="AD83" s="442"/>
      <c r="AE83" s="442"/>
      <c r="AF83" s="442"/>
      <c r="AG83" s="442"/>
      <c r="AH83" s="442"/>
      <c r="AI83" s="442"/>
      <c r="AJ83" s="442"/>
      <c r="AK83" s="442"/>
      <c r="AL83" s="442"/>
      <c r="AM83" s="442"/>
      <c r="AN83" s="442"/>
      <c r="AO83" s="442"/>
      <c r="AP83" s="442"/>
      <c r="AQ83" s="442"/>
      <c r="AR83" s="442"/>
      <c r="AS83" s="294">
        <f t="shared" si="23"/>
        <v>0</v>
      </c>
      <c r="AT83" s="294">
        <f t="shared" si="23"/>
        <v>0</v>
      </c>
      <c r="AU83" s="294">
        <f t="shared" si="23"/>
        <v>0</v>
      </c>
      <c r="AV83" s="294">
        <f t="shared" si="23"/>
        <v>0</v>
      </c>
      <c r="AW83" s="294">
        <f t="shared" si="23"/>
        <v>0</v>
      </c>
      <c r="AX83" s="575"/>
      <c r="AY83" s="575"/>
      <c r="AZ83" s="575"/>
      <c r="BA83" s="575"/>
      <c r="BB83" s="575"/>
      <c r="BC83" s="575"/>
      <c r="BD83" s="575"/>
      <c r="BE83" s="575"/>
      <c r="BF83" s="575"/>
      <c r="BG83" s="575"/>
      <c r="BH83" s="575"/>
      <c r="BI83" s="575"/>
      <c r="BJ83" s="575"/>
      <c r="BK83" s="575"/>
      <c r="BL83" s="575"/>
      <c r="BM83" s="575"/>
      <c r="BN83" s="575"/>
      <c r="BO83" s="575"/>
      <c r="BP83" s="575"/>
      <c r="BQ83" s="575"/>
      <c r="BR83" s="575"/>
      <c r="BS83" s="575"/>
      <c r="BT83" s="575"/>
      <c r="BU83" s="575"/>
      <c r="BV83" s="182"/>
      <c r="BW83" s="182"/>
      <c r="BX83" s="182"/>
      <c r="BY83" s="182"/>
      <c r="BZ83" s="182"/>
      <c r="CA83" s="182"/>
      <c r="CB83" s="182"/>
      <c r="CC83" s="182"/>
      <c r="CD83" s="182"/>
      <c r="CE83" s="182"/>
      <c r="CF83" s="182"/>
      <c r="CG83" s="182"/>
      <c r="CH83" s="182"/>
      <c r="CI83" s="182"/>
      <c r="CJ83" s="182"/>
      <c r="CK83" s="182"/>
      <c r="CL83" s="182"/>
      <c r="CM83" s="182"/>
      <c r="CN83" s="182"/>
      <c r="CO83" s="182"/>
      <c r="CP83" s="182"/>
      <c r="CQ83" s="182"/>
      <c r="CR83" s="182"/>
      <c r="CS83" s="182"/>
      <c r="CT83" s="182"/>
      <c r="CU83" s="182"/>
      <c r="CV83" s="182"/>
      <c r="CW83" s="182"/>
      <c r="CX83" s="182"/>
      <c r="CY83" s="182"/>
      <c r="CZ83" s="182"/>
      <c r="DA83" s="182"/>
      <c r="DB83" s="182"/>
      <c r="DC83" s="182"/>
      <c r="DD83" s="182"/>
      <c r="DE83" s="182"/>
      <c r="DF83" s="182"/>
      <c r="DG83" s="182"/>
      <c r="DH83" s="182"/>
      <c r="DI83" s="182"/>
      <c r="DJ83" s="182"/>
      <c r="DK83" s="182"/>
      <c r="DL83" s="182"/>
      <c r="DM83" s="182"/>
      <c r="DN83" s="182"/>
      <c r="DO83" s="182"/>
      <c r="DP83" s="182"/>
      <c r="DQ83" s="182"/>
    </row>
    <row r="84" spans="1:121" s="183" customFormat="1" ht="25.5" x14ac:dyDescent="0.2">
      <c r="A84" s="363" t="s">
        <v>218</v>
      </c>
      <c r="B84" s="186" t="s">
        <v>224</v>
      </c>
      <c r="C84" s="228" t="s">
        <v>225</v>
      </c>
      <c r="D84" s="294" t="s">
        <v>103</v>
      </c>
      <c r="E84" s="442">
        <v>0</v>
      </c>
      <c r="F84" s="442">
        <v>0</v>
      </c>
      <c r="G84" s="442">
        <v>0</v>
      </c>
      <c r="H84" s="442">
        <v>0</v>
      </c>
      <c r="I84" s="442">
        <v>0</v>
      </c>
      <c r="J84" s="442">
        <v>0</v>
      </c>
      <c r="K84" s="442">
        <v>0</v>
      </c>
      <c r="L84" s="442">
        <v>0</v>
      </c>
      <c r="M84" s="442">
        <v>0</v>
      </c>
      <c r="N84" s="442">
        <v>0</v>
      </c>
      <c r="O84" s="442">
        <v>0</v>
      </c>
      <c r="P84" s="442">
        <v>0</v>
      </c>
      <c r="Q84" s="442">
        <v>0</v>
      </c>
      <c r="R84" s="442">
        <v>0</v>
      </c>
      <c r="S84" s="442">
        <v>0</v>
      </c>
      <c r="T84" s="442">
        <v>0</v>
      </c>
      <c r="U84" s="442">
        <v>0</v>
      </c>
      <c r="V84" s="442">
        <v>0</v>
      </c>
      <c r="W84" s="442">
        <v>0</v>
      </c>
      <c r="X84" s="442">
        <v>0</v>
      </c>
      <c r="Y84" s="442">
        <v>0</v>
      </c>
      <c r="Z84" s="442">
        <v>0</v>
      </c>
      <c r="AA84" s="442">
        <v>0</v>
      </c>
      <c r="AB84" s="442">
        <v>0</v>
      </c>
      <c r="AC84" s="442">
        <v>0</v>
      </c>
      <c r="AD84" s="442">
        <v>0</v>
      </c>
      <c r="AE84" s="442">
        <v>0</v>
      </c>
      <c r="AF84" s="442">
        <v>0</v>
      </c>
      <c r="AG84" s="442">
        <v>0</v>
      </c>
      <c r="AH84" s="442">
        <v>0</v>
      </c>
      <c r="AI84" s="442">
        <v>0</v>
      </c>
      <c r="AJ84" s="442">
        <v>0</v>
      </c>
      <c r="AK84" s="442">
        <v>0</v>
      </c>
      <c r="AL84" s="442">
        <v>0</v>
      </c>
      <c r="AM84" s="442">
        <v>0</v>
      </c>
      <c r="AN84" s="442">
        <v>0</v>
      </c>
      <c r="AO84" s="442">
        <v>0</v>
      </c>
      <c r="AP84" s="442">
        <v>0</v>
      </c>
      <c r="AQ84" s="442">
        <v>0</v>
      </c>
      <c r="AR84" s="442">
        <v>0</v>
      </c>
      <c r="AS84" s="294">
        <f t="shared" si="23"/>
        <v>0</v>
      </c>
      <c r="AT84" s="294">
        <f t="shared" si="23"/>
        <v>0</v>
      </c>
      <c r="AU84" s="294">
        <f t="shared" si="23"/>
        <v>0</v>
      </c>
      <c r="AV84" s="294">
        <f t="shared" si="23"/>
        <v>0</v>
      </c>
      <c r="AW84" s="294">
        <f t="shared" si="23"/>
        <v>0</v>
      </c>
      <c r="AX84" s="575"/>
      <c r="AY84" s="575"/>
      <c r="AZ84" s="575"/>
      <c r="BA84" s="575"/>
      <c r="BB84" s="575"/>
      <c r="BC84" s="575"/>
      <c r="BD84" s="575"/>
      <c r="BE84" s="575"/>
      <c r="BF84" s="575"/>
      <c r="BG84" s="575"/>
      <c r="BH84" s="575"/>
      <c r="BI84" s="575"/>
      <c r="BJ84" s="575"/>
      <c r="BK84" s="575"/>
      <c r="BL84" s="575"/>
      <c r="BM84" s="575"/>
      <c r="BN84" s="575"/>
      <c r="BO84" s="575"/>
      <c r="BP84" s="575"/>
      <c r="BQ84" s="575"/>
      <c r="BR84" s="575"/>
      <c r="BS84" s="575"/>
      <c r="BT84" s="575"/>
      <c r="BU84" s="575"/>
      <c r="BV84" s="182"/>
      <c r="BW84" s="182"/>
      <c r="BX84" s="182"/>
      <c r="BY84" s="182"/>
      <c r="BZ84" s="182"/>
      <c r="CA84" s="182"/>
      <c r="CB84" s="182"/>
      <c r="CC84" s="182"/>
      <c r="CD84" s="182"/>
      <c r="CE84" s="182"/>
      <c r="CF84" s="182"/>
      <c r="CG84" s="182"/>
      <c r="CH84" s="182"/>
      <c r="CI84" s="182"/>
      <c r="CJ84" s="182"/>
      <c r="CK84" s="182"/>
      <c r="CL84" s="182"/>
      <c r="CM84" s="182"/>
      <c r="CN84" s="182"/>
      <c r="CO84" s="182"/>
      <c r="CP84" s="182"/>
      <c r="CQ84" s="182"/>
      <c r="CR84" s="182"/>
      <c r="CS84" s="182"/>
      <c r="CT84" s="182"/>
      <c r="CU84" s="182"/>
      <c r="CV84" s="182"/>
      <c r="CW84" s="182"/>
      <c r="CX84" s="182"/>
      <c r="CY84" s="182"/>
      <c r="CZ84" s="182"/>
      <c r="DA84" s="182"/>
      <c r="DB84" s="182"/>
      <c r="DC84" s="182"/>
      <c r="DD84" s="182"/>
      <c r="DE84" s="182"/>
      <c r="DF84" s="182"/>
      <c r="DG84" s="182"/>
      <c r="DH84" s="182"/>
      <c r="DI84" s="182"/>
      <c r="DJ84" s="182"/>
      <c r="DK84" s="182"/>
      <c r="DL84" s="182"/>
      <c r="DM84" s="182"/>
      <c r="DN84" s="182"/>
      <c r="DO84" s="182"/>
      <c r="DP84" s="182"/>
      <c r="DQ84" s="182"/>
    </row>
    <row r="85" spans="1:121" s="183" customFormat="1" ht="25.5" x14ac:dyDescent="0.2">
      <c r="A85" s="363" t="s">
        <v>218</v>
      </c>
      <c r="B85" s="216" t="s">
        <v>226</v>
      </c>
      <c r="C85" s="228" t="s">
        <v>227</v>
      </c>
      <c r="D85" s="294" t="s">
        <v>103</v>
      </c>
      <c r="E85" s="442">
        <v>0</v>
      </c>
      <c r="F85" s="442">
        <v>0</v>
      </c>
      <c r="G85" s="442">
        <v>0</v>
      </c>
      <c r="H85" s="442">
        <v>0</v>
      </c>
      <c r="I85" s="442">
        <v>0</v>
      </c>
      <c r="J85" s="442">
        <v>0</v>
      </c>
      <c r="K85" s="442">
        <v>0</v>
      </c>
      <c r="L85" s="442">
        <v>0</v>
      </c>
      <c r="M85" s="442">
        <v>0</v>
      </c>
      <c r="N85" s="442">
        <v>0</v>
      </c>
      <c r="O85" s="442">
        <v>0</v>
      </c>
      <c r="P85" s="442">
        <v>0</v>
      </c>
      <c r="Q85" s="442">
        <v>0</v>
      </c>
      <c r="R85" s="442">
        <v>0</v>
      </c>
      <c r="S85" s="442">
        <v>0</v>
      </c>
      <c r="T85" s="442">
        <v>0</v>
      </c>
      <c r="U85" s="442">
        <v>0</v>
      </c>
      <c r="V85" s="442">
        <v>0</v>
      </c>
      <c r="W85" s="442">
        <v>0</v>
      </c>
      <c r="X85" s="442">
        <v>0</v>
      </c>
      <c r="Y85" s="442">
        <v>0</v>
      </c>
      <c r="Z85" s="442">
        <v>0</v>
      </c>
      <c r="AA85" s="442">
        <v>0</v>
      </c>
      <c r="AB85" s="442">
        <v>0</v>
      </c>
      <c r="AC85" s="442">
        <v>0</v>
      </c>
      <c r="AD85" s="442">
        <v>0</v>
      </c>
      <c r="AE85" s="442">
        <v>0</v>
      </c>
      <c r="AF85" s="442">
        <v>0</v>
      </c>
      <c r="AG85" s="442">
        <v>0</v>
      </c>
      <c r="AH85" s="442">
        <v>0</v>
      </c>
      <c r="AI85" s="442">
        <v>0</v>
      </c>
      <c r="AJ85" s="442">
        <v>0</v>
      </c>
      <c r="AK85" s="442">
        <v>0</v>
      </c>
      <c r="AL85" s="442">
        <v>0</v>
      </c>
      <c r="AM85" s="442">
        <v>0</v>
      </c>
      <c r="AN85" s="442">
        <v>0</v>
      </c>
      <c r="AO85" s="442">
        <v>0</v>
      </c>
      <c r="AP85" s="442">
        <v>0</v>
      </c>
      <c r="AQ85" s="442">
        <v>0</v>
      </c>
      <c r="AR85" s="442">
        <v>0</v>
      </c>
      <c r="AS85" s="294">
        <f t="shared" si="23"/>
        <v>0</v>
      </c>
      <c r="AT85" s="294">
        <f t="shared" si="23"/>
        <v>0</v>
      </c>
      <c r="AU85" s="294">
        <f t="shared" si="23"/>
        <v>0</v>
      </c>
      <c r="AV85" s="294">
        <f t="shared" si="23"/>
        <v>0</v>
      </c>
      <c r="AW85" s="294">
        <f t="shared" si="23"/>
        <v>0</v>
      </c>
      <c r="AX85" s="575"/>
      <c r="AY85" s="575"/>
      <c r="AZ85" s="575"/>
      <c r="BA85" s="575"/>
      <c r="BB85" s="575"/>
      <c r="BC85" s="575"/>
      <c r="BD85" s="575"/>
      <c r="BE85" s="575"/>
      <c r="BF85" s="575"/>
      <c r="BG85" s="575"/>
      <c r="BH85" s="575"/>
      <c r="BI85" s="575"/>
      <c r="BJ85" s="575"/>
      <c r="BK85" s="575"/>
      <c r="BL85" s="575"/>
      <c r="BM85" s="575"/>
      <c r="BN85" s="575"/>
      <c r="BO85" s="575"/>
      <c r="BP85" s="575"/>
      <c r="BQ85" s="575"/>
      <c r="BR85" s="575"/>
      <c r="BS85" s="575"/>
      <c r="BT85" s="575"/>
      <c r="BU85" s="575"/>
      <c r="BV85" s="578"/>
      <c r="BW85" s="579"/>
      <c r="BX85" s="578"/>
      <c r="BY85" s="579"/>
      <c r="BZ85" s="182"/>
      <c r="CA85" s="182"/>
      <c r="CB85" s="182"/>
      <c r="CC85" s="182"/>
      <c r="CD85" s="182"/>
      <c r="CE85" s="182"/>
      <c r="CF85" s="182"/>
      <c r="CG85" s="182"/>
      <c r="CH85" s="182"/>
      <c r="CI85" s="182"/>
      <c r="CJ85" s="182"/>
      <c r="CK85" s="182"/>
      <c r="CL85" s="182"/>
      <c r="CM85" s="182"/>
      <c r="CN85" s="182"/>
      <c r="CO85" s="182"/>
      <c r="CP85" s="182"/>
      <c r="CQ85" s="182"/>
      <c r="CR85" s="182"/>
      <c r="CS85" s="182"/>
      <c r="CT85" s="182"/>
      <c r="CU85" s="182"/>
      <c r="CV85" s="182"/>
      <c r="CW85" s="182"/>
      <c r="CX85" s="182"/>
      <c r="CY85" s="182"/>
      <c r="CZ85" s="182"/>
      <c r="DA85" s="182"/>
      <c r="DB85" s="182"/>
      <c r="DC85" s="182"/>
      <c r="DD85" s="182"/>
      <c r="DE85" s="182"/>
      <c r="DF85" s="182"/>
      <c r="DG85" s="182"/>
      <c r="DH85" s="182"/>
      <c r="DI85" s="182"/>
      <c r="DJ85" s="182"/>
      <c r="DK85" s="182"/>
      <c r="DL85" s="182"/>
      <c r="DM85" s="182"/>
      <c r="DN85" s="182"/>
      <c r="DO85" s="182"/>
      <c r="DP85" s="182"/>
      <c r="DQ85" s="182"/>
    </row>
    <row r="86" spans="1:121" s="183" customFormat="1" ht="38.25" x14ac:dyDescent="0.2">
      <c r="A86" s="275" t="s">
        <v>228</v>
      </c>
      <c r="B86" s="156" t="s">
        <v>229</v>
      </c>
      <c r="C86" s="119" t="s">
        <v>98</v>
      </c>
      <c r="D86" s="294">
        <v>0</v>
      </c>
      <c r="E86" s="294">
        <v>0</v>
      </c>
      <c r="F86" s="294">
        <v>0</v>
      </c>
      <c r="G86" s="294">
        <v>0</v>
      </c>
      <c r="H86" s="294">
        <v>0</v>
      </c>
      <c r="I86" s="294">
        <v>0</v>
      </c>
      <c r="J86" s="294">
        <v>0</v>
      </c>
      <c r="K86" s="294">
        <v>0</v>
      </c>
      <c r="L86" s="294">
        <v>0</v>
      </c>
      <c r="M86" s="294">
        <v>0</v>
      </c>
      <c r="N86" s="294">
        <v>0</v>
      </c>
      <c r="O86" s="294">
        <v>0</v>
      </c>
      <c r="P86" s="294">
        <v>0</v>
      </c>
      <c r="Q86" s="294">
        <v>0</v>
      </c>
      <c r="R86" s="294">
        <v>0</v>
      </c>
      <c r="S86" s="294">
        <v>0</v>
      </c>
      <c r="T86" s="294">
        <v>0</v>
      </c>
      <c r="U86" s="294">
        <v>0</v>
      </c>
      <c r="V86" s="294">
        <v>0</v>
      </c>
      <c r="W86" s="294">
        <v>0</v>
      </c>
      <c r="X86" s="294">
        <v>0</v>
      </c>
      <c r="Y86" s="294">
        <v>0</v>
      </c>
      <c r="Z86" s="294">
        <v>0</v>
      </c>
      <c r="AA86" s="294">
        <v>0</v>
      </c>
      <c r="AB86" s="294">
        <v>0</v>
      </c>
      <c r="AC86" s="294">
        <v>0</v>
      </c>
      <c r="AD86" s="294">
        <v>0</v>
      </c>
      <c r="AE86" s="294">
        <v>0</v>
      </c>
      <c r="AF86" s="294">
        <v>0</v>
      </c>
      <c r="AG86" s="294">
        <v>0</v>
      </c>
      <c r="AH86" s="294">
        <v>0</v>
      </c>
      <c r="AI86" s="294">
        <v>0</v>
      </c>
      <c r="AJ86" s="294">
        <v>0</v>
      </c>
      <c r="AK86" s="294">
        <v>0</v>
      </c>
      <c r="AL86" s="294">
        <v>0</v>
      </c>
      <c r="AM86" s="294">
        <v>0</v>
      </c>
      <c r="AN86" s="294">
        <v>0</v>
      </c>
      <c r="AO86" s="294">
        <v>0</v>
      </c>
      <c r="AP86" s="294">
        <v>0</v>
      </c>
      <c r="AQ86" s="294">
        <v>0</v>
      </c>
      <c r="AR86" s="294">
        <v>0</v>
      </c>
      <c r="AS86" s="294">
        <v>0</v>
      </c>
      <c r="AT86" s="294">
        <v>0</v>
      </c>
      <c r="AU86" s="294">
        <v>0</v>
      </c>
      <c r="AV86" s="294">
        <v>0</v>
      </c>
      <c r="AW86" s="294">
        <v>0</v>
      </c>
      <c r="AX86" s="575"/>
      <c r="AY86" s="575"/>
      <c r="AZ86" s="575"/>
      <c r="BA86" s="575"/>
      <c r="BB86" s="575"/>
      <c r="BC86" s="575"/>
      <c r="BD86" s="575"/>
      <c r="BE86" s="575"/>
      <c r="BF86" s="575"/>
      <c r="BG86" s="575"/>
      <c r="BH86" s="575"/>
      <c r="BI86" s="575"/>
      <c r="BJ86" s="575"/>
      <c r="BK86" s="575"/>
      <c r="BL86" s="575"/>
      <c r="BM86" s="575"/>
      <c r="BN86" s="575"/>
      <c r="BO86" s="575"/>
      <c r="BP86" s="575"/>
      <c r="BQ86" s="575"/>
      <c r="BR86" s="575"/>
      <c r="BS86" s="575"/>
      <c r="BT86" s="575"/>
      <c r="BU86" s="575"/>
      <c r="BV86" s="182"/>
      <c r="BW86" s="182"/>
      <c r="BX86" s="182"/>
      <c r="BY86" s="182"/>
      <c r="BZ86" s="182"/>
      <c r="CA86" s="182"/>
      <c r="CB86" s="182"/>
      <c r="CC86" s="182"/>
      <c r="CD86" s="182"/>
      <c r="CE86" s="182"/>
      <c r="CF86" s="182"/>
      <c r="CG86" s="182"/>
      <c r="CH86" s="182"/>
      <c r="CI86" s="182"/>
      <c r="CJ86" s="182"/>
      <c r="CK86" s="182"/>
      <c r="CL86" s="182"/>
      <c r="CM86" s="182"/>
      <c r="CN86" s="182"/>
      <c r="CO86" s="182"/>
      <c r="CP86" s="182"/>
      <c r="CQ86" s="182"/>
      <c r="CR86" s="182"/>
      <c r="CS86" s="182"/>
      <c r="CT86" s="182"/>
      <c r="CU86" s="182"/>
      <c r="CV86" s="182"/>
      <c r="CW86" s="182"/>
      <c r="CX86" s="182"/>
      <c r="CY86" s="182"/>
      <c r="CZ86" s="182"/>
      <c r="DA86" s="182"/>
      <c r="DB86" s="182"/>
      <c r="DC86" s="182"/>
      <c r="DD86" s="182"/>
      <c r="DE86" s="182"/>
      <c r="DF86" s="182"/>
      <c r="DG86" s="182"/>
      <c r="DH86" s="182"/>
      <c r="DI86" s="182"/>
      <c r="DJ86" s="182"/>
      <c r="DK86" s="182"/>
      <c r="DL86" s="182"/>
      <c r="DM86" s="182"/>
      <c r="DN86" s="182"/>
      <c r="DO86" s="182"/>
      <c r="DP86" s="182"/>
      <c r="DQ86" s="182"/>
    </row>
    <row r="87" spans="1:121" s="168" customFormat="1" ht="89.25" x14ac:dyDescent="0.2">
      <c r="A87" s="283" t="s">
        <v>230</v>
      </c>
      <c r="B87" s="162" t="s">
        <v>231</v>
      </c>
      <c r="C87" s="163" t="s">
        <v>98</v>
      </c>
      <c r="D87" s="375">
        <f t="shared" ref="D87:AW87" si="24">SUM(D88:D89)</f>
        <v>0</v>
      </c>
      <c r="E87" s="375">
        <f t="shared" si="24"/>
        <v>0</v>
      </c>
      <c r="F87" s="375">
        <f t="shared" si="24"/>
        <v>0</v>
      </c>
      <c r="G87" s="375">
        <f t="shared" si="24"/>
        <v>0</v>
      </c>
      <c r="H87" s="375">
        <f t="shared" si="24"/>
        <v>0</v>
      </c>
      <c r="I87" s="375">
        <f t="shared" si="24"/>
        <v>0</v>
      </c>
      <c r="J87" s="375">
        <f t="shared" si="24"/>
        <v>0</v>
      </c>
      <c r="K87" s="375">
        <f t="shared" si="24"/>
        <v>0</v>
      </c>
      <c r="L87" s="375">
        <f t="shared" si="24"/>
        <v>0</v>
      </c>
      <c r="M87" s="375">
        <f t="shared" si="24"/>
        <v>0</v>
      </c>
      <c r="N87" s="375">
        <f t="shared" si="24"/>
        <v>0</v>
      </c>
      <c r="O87" s="375">
        <f t="shared" si="24"/>
        <v>0</v>
      </c>
      <c r="P87" s="375">
        <f t="shared" si="24"/>
        <v>0</v>
      </c>
      <c r="Q87" s="375">
        <f t="shared" si="24"/>
        <v>0</v>
      </c>
      <c r="R87" s="375">
        <f t="shared" si="24"/>
        <v>0</v>
      </c>
      <c r="S87" s="375">
        <f t="shared" si="24"/>
        <v>0</v>
      </c>
      <c r="T87" s="375">
        <f t="shared" si="24"/>
        <v>0</v>
      </c>
      <c r="U87" s="375">
        <f t="shared" si="24"/>
        <v>0</v>
      </c>
      <c r="V87" s="375">
        <f t="shared" si="24"/>
        <v>0</v>
      </c>
      <c r="W87" s="375">
        <f t="shared" si="24"/>
        <v>0</v>
      </c>
      <c r="X87" s="375">
        <f t="shared" si="24"/>
        <v>0</v>
      </c>
      <c r="Y87" s="375">
        <f t="shared" si="24"/>
        <v>0</v>
      </c>
      <c r="Z87" s="375">
        <f t="shared" si="24"/>
        <v>0</v>
      </c>
      <c r="AA87" s="375">
        <f t="shared" si="24"/>
        <v>0</v>
      </c>
      <c r="AB87" s="375">
        <f t="shared" si="24"/>
        <v>0</v>
      </c>
      <c r="AC87" s="375">
        <f t="shared" si="24"/>
        <v>0</v>
      </c>
      <c r="AD87" s="375">
        <f t="shared" si="24"/>
        <v>0</v>
      </c>
      <c r="AE87" s="375">
        <f t="shared" si="24"/>
        <v>0</v>
      </c>
      <c r="AF87" s="375">
        <f t="shared" si="24"/>
        <v>0</v>
      </c>
      <c r="AG87" s="375">
        <f t="shared" si="24"/>
        <v>0</v>
      </c>
      <c r="AH87" s="375">
        <f t="shared" si="24"/>
        <v>0</v>
      </c>
      <c r="AI87" s="375">
        <f t="shared" si="24"/>
        <v>0</v>
      </c>
      <c r="AJ87" s="375">
        <f t="shared" si="24"/>
        <v>0</v>
      </c>
      <c r="AK87" s="375">
        <f t="shared" si="24"/>
        <v>0</v>
      </c>
      <c r="AL87" s="375">
        <f t="shared" si="24"/>
        <v>0</v>
      </c>
      <c r="AM87" s="375">
        <f t="shared" si="24"/>
        <v>0</v>
      </c>
      <c r="AN87" s="375">
        <f t="shared" si="24"/>
        <v>0</v>
      </c>
      <c r="AO87" s="375">
        <f t="shared" si="24"/>
        <v>0</v>
      </c>
      <c r="AP87" s="375">
        <f t="shared" si="24"/>
        <v>0</v>
      </c>
      <c r="AQ87" s="375">
        <f t="shared" si="24"/>
        <v>0</v>
      </c>
      <c r="AR87" s="375">
        <f t="shared" si="24"/>
        <v>0</v>
      </c>
      <c r="AS87" s="375">
        <f t="shared" si="24"/>
        <v>0</v>
      </c>
      <c r="AT87" s="375">
        <f t="shared" si="24"/>
        <v>0</v>
      </c>
      <c r="AU87" s="375">
        <f t="shared" si="24"/>
        <v>0</v>
      </c>
      <c r="AV87" s="375">
        <f t="shared" si="24"/>
        <v>0</v>
      </c>
      <c r="AW87" s="375">
        <f t="shared" si="24"/>
        <v>0</v>
      </c>
      <c r="AX87" s="580"/>
      <c r="AY87" s="576"/>
      <c r="AZ87" s="580"/>
      <c r="BA87" s="576"/>
      <c r="BB87" s="580"/>
      <c r="BC87" s="576"/>
      <c r="BD87" s="580"/>
      <c r="BE87" s="576"/>
      <c r="BF87" s="580"/>
      <c r="BG87" s="576"/>
      <c r="BH87" s="580"/>
      <c r="BI87" s="576"/>
      <c r="BJ87" s="580"/>
      <c r="BK87" s="576"/>
      <c r="BL87" s="580"/>
      <c r="BM87" s="576"/>
      <c r="BN87" s="580"/>
      <c r="BO87" s="576"/>
      <c r="BP87" s="580"/>
      <c r="BQ87" s="576"/>
      <c r="BR87" s="580"/>
      <c r="BS87" s="576"/>
      <c r="BT87" s="580"/>
      <c r="BU87" s="576"/>
      <c r="BV87" s="167"/>
      <c r="BW87" s="167"/>
      <c r="BX87" s="167"/>
      <c r="BY87" s="167"/>
      <c r="BZ87" s="167"/>
      <c r="CA87" s="167"/>
      <c r="CB87" s="167"/>
      <c r="CC87" s="167"/>
      <c r="CD87" s="167"/>
      <c r="CE87" s="167"/>
      <c r="CF87" s="167"/>
      <c r="CG87" s="167"/>
      <c r="CH87" s="167"/>
      <c r="CI87" s="167"/>
      <c r="CJ87" s="167"/>
      <c r="CK87" s="167"/>
      <c r="CL87" s="167"/>
      <c r="CM87" s="167"/>
      <c r="CN87" s="167"/>
      <c r="CO87" s="167"/>
      <c r="CP87" s="167"/>
      <c r="CQ87" s="167"/>
      <c r="CR87" s="167"/>
      <c r="CS87" s="167"/>
      <c r="CT87" s="167"/>
      <c r="CU87" s="167"/>
      <c r="CV87" s="167"/>
      <c r="CW87" s="167"/>
      <c r="CX87" s="167"/>
      <c r="CY87" s="167"/>
      <c r="CZ87" s="167"/>
      <c r="DA87" s="167"/>
      <c r="DB87" s="167"/>
      <c r="DC87" s="167"/>
      <c r="DD87" s="167"/>
      <c r="DE87" s="167"/>
      <c r="DF87" s="167"/>
      <c r="DG87" s="167"/>
      <c r="DH87" s="167"/>
      <c r="DI87" s="167"/>
      <c r="DJ87" s="167"/>
      <c r="DK87" s="167"/>
      <c r="DL87" s="167"/>
      <c r="DM87" s="167"/>
      <c r="DN87" s="167"/>
      <c r="DO87" s="167"/>
      <c r="DP87" s="167"/>
      <c r="DQ87" s="167"/>
    </row>
    <row r="88" spans="1:121" s="160" customFormat="1" ht="51" x14ac:dyDescent="0.2">
      <c r="A88" s="232" t="s">
        <v>232</v>
      </c>
      <c r="B88" s="155" t="s">
        <v>233</v>
      </c>
      <c r="C88" s="115" t="s">
        <v>98</v>
      </c>
      <c r="D88" s="333">
        <v>0</v>
      </c>
      <c r="E88" s="333">
        <v>0</v>
      </c>
      <c r="F88" s="333">
        <v>0</v>
      </c>
      <c r="G88" s="333">
        <v>0</v>
      </c>
      <c r="H88" s="333">
        <v>0</v>
      </c>
      <c r="I88" s="333">
        <v>0</v>
      </c>
      <c r="J88" s="333">
        <v>0</v>
      </c>
      <c r="K88" s="333">
        <v>0</v>
      </c>
      <c r="L88" s="333">
        <v>0</v>
      </c>
      <c r="M88" s="333">
        <v>0</v>
      </c>
      <c r="N88" s="333">
        <v>0</v>
      </c>
      <c r="O88" s="333">
        <v>0</v>
      </c>
      <c r="P88" s="333">
        <v>0</v>
      </c>
      <c r="Q88" s="333">
        <v>0</v>
      </c>
      <c r="R88" s="333">
        <v>0</v>
      </c>
      <c r="S88" s="333">
        <v>0</v>
      </c>
      <c r="T88" s="333">
        <v>0</v>
      </c>
      <c r="U88" s="333">
        <v>0</v>
      </c>
      <c r="V88" s="333">
        <v>0</v>
      </c>
      <c r="W88" s="333">
        <v>0</v>
      </c>
      <c r="X88" s="333">
        <v>0</v>
      </c>
      <c r="Y88" s="333">
        <v>0</v>
      </c>
      <c r="Z88" s="333">
        <v>0</v>
      </c>
      <c r="AA88" s="333">
        <v>0</v>
      </c>
      <c r="AB88" s="333">
        <v>0</v>
      </c>
      <c r="AC88" s="333">
        <v>0</v>
      </c>
      <c r="AD88" s="333">
        <v>0</v>
      </c>
      <c r="AE88" s="333">
        <v>0</v>
      </c>
      <c r="AF88" s="333">
        <v>0</v>
      </c>
      <c r="AG88" s="333">
        <v>0</v>
      </c>
      <c r="AH88" s="333">
        <v>0</v>
      </c>
      <c r="AI88" s="333">
        <v>0</v>
      </c>
      <c r="AJ88" s="333">
        <v>0</v>
      </c>
      <c r="AK88" s="333">
        <v>0</v>
      </c>
      <c r="AL88" s="333">
        <v>0</v>
      </c>
      <c r="AM88" s="333">
        <v>0</v>
      </c>
      <c r="AN88" s="333">
        <v>0</v>
      </c>
      <c r="AO88" s="333">
        <v>0</v>
      </c>
      <c r="AP88" s="333">
        <v>0</v>
      </c>
      <c r="AQ88" s="333">
        <v>0</v>
      </c>
      <c r="AR88" s="333">
        <v>0</v>
      </c>
      <c r="AS88" s="333">
        <v>0</v>
      </c>
      <c r="AT88" s="333">
        <v>0</v>
      </c>
      <c r="AU88" s="333">
        <v>0</v>
      </c>
      <c r="AV88" s="333">
        <v>0</v>
      </c>
      <c r="AW88" s="333">
        <v>0</v>
      </c>
      <c r="AX88" s="572"/>
      <c r="AY88" s="581"/>
      <c r="AZ88" s="572"/>
      <c r="BA88" s="581"/>
      <c r="BB88" s="572"/>
      <c r="BC88" s="581"/>
      <c r="BD88" s="572"/>
      <c r="BE88" s="581"/>
      <c r="BF88" s="572"/>
      <c r="BG88" s="581"/>
      <c r="BH88" s="572"/>
      <c r="BI88" s="581"/>
      <c r="BJ88" s="572"/>
      <c r="BK88" s="581"/>
      <c r="BL88" s="572"/>
      <c r="BM88" s="581"/>
      <c r="BN88" s="572"/>
      <c r="BO88" s="581"/>
      <c r="BP88" s="572"/>
      <c r="BQ88" s="581"/>
      <c r="BR88" s="572"/>
      <c r="BS88" s="581"/>
      <c r="BT88" s="572"/>
      <c r="BU88" s="581"/>
      <c r="BV88" s="582"/>
      <c r="BW88" s="582"/>
      <c r="BX88" s="159"/>
      <c r="BY88" s="159"/>
      <c r="BZ88" s="159"/>
      <c r="CA88" s="159"/>
      <c r="CB88" s="159"/>
      <c r="CC88" s="159"/>
      <c r="CD88" s="159"/>
      <c r="CE88" s="159"/>
      <c r="CF88" s="159"/>
      <c r="CG88" s="159"/>
      <c r="CH88" s="159"/>
      <c r="CI88" s="159"/>
      <c r="CJ88" s="159"/>
      <c r="CK88" s="159"/>
      <c r="CL88" s="159"/>
      <c r="CM88" s="159"/>
      <c r="CN88" s="159"/>
      <c r="CO88" s="159"/>
      <c r="CP88" s="159"/>
      <c r="CQ88" s="159"/>
      <c r="CR88" s="159"/>
      <c r="CS88" s="159"/>
      <c r="CT88" s="159"/>
      <c r="CU88" s="159"/>
      <c r="CV88" s="159"/>
      <c r="CW88" s="159"/>
      <c r="CX88" s="159"/>
      <c r="CY88" s="159"/>
      <c r="CZ88" s="159"/>
      <c r="DA88" s="159"/>
      <c r="DB88" s="159"/>
      <c r="DC88" s="159"/>
      <c r="DD88" s="159"/>
      <c r="DE88" s="159"/>
      <c r="DF88" s="159"/>
      <c r="DG88" s="159"/>
      <c r="DH88" s="159"/>
      <c r="DI88" s="159"/>
      <c r="DJ88" s="159"/>
      <c r="DK88" s="159"/>
      <c r="DL88" s="159"/>
      <c r="DM88" s="159"/>
      <c r="DN88" s="159"/>
      <c r="DO88" s="159"/>
      <c r="DP88" s="159"/>
      <c r="DQ88" s="159"/>
    </row>
    <row r="89" spans="1:121" s="160" customFormat="1" ht="51" x14ac:dyDescent="0.2">
      <c r="A89" s="232" t="s">
        <v>234</v>
      </c>
      <c r="B89" s="155" t="s">
        <v>235</v>
      </c>
      <c r="C89" s="115" t="s">
        <v>98</v>
      </c>
      <c r="D89" s="333">
        <v>0</v>
      </c>
      <c r="E89" s="333">
        <v>0</v>
      </c>
      <c r="F89" s="333">
        <v>0</v>
      </c>
      <c r="G89" s="333">
        <v>0</v>
      </c>
      <c r="H89" s="333">
        <v>0</v>
      </c>
      <c r="I89" s="333">
        <v>0</v>
      </c>
      <c r="J89" s="333">
        <v>0</v>
      </c>
      <c r="K89" s="333">
        <v>0</v>
      </c>
      <c r="L89" s="333">
        <v>0</v>
      </c>
      <c r="M89" s="333">
        <v>0</v>
      </c>
      <c r="N89" s="333">
        <v>0</v>
      </c>
      <c r="O89" s="333">
        <v>0</v>
      </c>
      <c r="P89" s="333">
        <v>0</v>
      </c>
      <c r="Q89" s="333">
        <v>0</v>
      </c>
      <c r="R89" s="333">
        <v>0</v>
      </c>
      <c r="S89" s="333">
        <v>0</v>
      </c>
      <c r="T89" s="333">
        <v>0</v>
      </c>
      <c r="U89" s="333">
        <v>0</v>
      </c>
      <c r="V89" s="333">
        <v>0</v>
      </c>
      <c r="W89" s="333">
        <v>0</v>
      </c>
      <c r="X89" s="333">
        <v>0</v>
      </c>
      <c r="Y89" s="333">
        <v>0</v>
      </c>
      <c r="Z89" s="333">
        <v>0</v>
      </c>
      <c r="AA89" s="333">
        <v>0</v>
      </c>
      <c r="AB89" s="333">
        <v>0</v>
      </c>
      <c r="AC89" s="333">
        <v>0</v>
      </c>
      <c r="AD89" s="333">
        <v>0</v>
      </c>
      <c r="AE89" s="333">
        <v>0</v>
      </c>
      <c r="AF89" s="333">
        <v>0</v>
      </c>
      <c r="AG89" s="333">
        <v>0</v>
      </c>
      <c r="AH89" s="333">
        <v>0</v>
      </c>
      <c r="AI89" s="333">
        <v>0</v>
      </c>
      <c r="AJ89" s="333">
        <v>0</v>
      </c>
      <c r="AK89" s="333">
        <v>0</v>
      </c>
      <c r="AL89" s="333">
        <v>0</v>
      </c>
      <c r="AM89" s="333">
        <v>0</v>
      </c>
      <c r="AN89" s="333">
        <v>0</v>
      </c>
      <c r="AO89" s="333">
        <v>0</v>
      </c>
      <c r="AP89" s="333">
        <v>0</v>
      </c>
      <c r="AQ89" s="333">
        <v>0</v>
      </c>
      <c r="AR89" s="333">
        <v>0</v>
      </c>
      <c r="AS89" s="333">
        <v>0</v>
      </c>
      <c r="AT89" s="333">
        <v>0</v>
      </c>
      <c r="AU89" s="333">
        <v>0</v>
      </c>
      <c r="AV89" s="333">
        <v>0</v>
      </c>
      <c r="AW89" s="333">
        <v>0</v>
      </c>
      <c r="AX89" s="572"/>
      <c r="AY89" s="581"/>
      <c r="AZ89" s="572"/>
      <c r="BA89" s="581"/>
      <c r="BB89" s="572"/>
      <c r="BC89" s="581"/>
      <c r="BD89" s="572"/>
      <c r="BE89" s="581"/>
      <c r="BF89" s="572"/>
      <c r="BG89" s="581"/>
      <c r="BH89" s="572"/>
      <c r="BI89" s="581"/>
      <c r="BJ89" s="572"/>
      <c r="BK89" s="581"/>
      <c r="BL89" s="572"/>
      <c r="BM89" s="581"/>
      <c r="BN89" s="572"/>
      <c r="BO89" s="581"/>
      <c r="BP89" s="572"/>
      <c r="BQ89" s="581"/>
      <c r="BR89" s="572"/>
      <c r="BS89" s="581"/>
      <c r="BT89" s="572"/>
      <c r="BU89" s="581"/>
      <c r="BV89" s="582"/>
      <c r="BW89" s="582"/>
      <c r="BX89" s="159"/>
      <c r="BY89" s="159"/>
      <c r="BZ89" s="159"/>
      <c r="CA89" s="159"/>
      <c r="CB89" s="159"/>
      <c r="CC89" s="159"/>
      <c r="CD89" s="159"/>
      <c r="CE89" s="159"/>
      <c r="CF89" s="159"/>
      <c r="CG89" s="159"/>
      <c r="CH89" s="159"/>
      <c r="CI89" s="159"/>
      <c r="CJ89" s="159"/>
      <c r="CK89" s="159"/>
      <c r="CL89" s="159"/>
      <c r="CM89" s="159"/>
      <c r="CN89" s="159"/>
      <c r="CO89" s="159"/>
      <c r="CP89" s="159"/>
      <c r="CQ89" s="159"/>
      <c r="CR89" s="159"/>
      <c r="CS89" s="159"/>
      <c r="CT89" s="159"/>
      <c r="CU89" s="159"/>
      <c r="CV89" s="159"/>
      <c r="CW89" s="159"/>
      <c r="CX89" s="159"/>
      <c r="CY89" s="159"/>
      <c r="CZ89" s="159"/>
      <c r="DA89" s="159"/>
      <c r="DB89" s="159"/>
      <c r="DC89" s="159"/>
      <c r="DD89" s="159"/>
      <c r="DE89" s="159"/>
      <c r="DF89" s="159"/>
      <c r="DG89" s="159"/>
      <c r="DH89" s="159"/>
      <c r="DI89" s="159"/>
      <c r="DJ89" s="159"/>
      <c r="DK89" s="159"/>
      <c r="DL89" s="159"/>
      <c r="DM89" s="159"/>
      <c r="DN89" s="159"/>
      <c r="DO89" s="159"/>
      <c r="DP89" s="159"/>
      <c r="DQ89" s="159"/>
    </row>
    <row r="90" spans="1:121" s="160" customFormat="1" ht="25.5" x14ac:dyDescent="0.2">
      <c r="A90" s="283" t="s">
        <v>236</v>
      </c>
      <c r="B90" s="162" t="s">
        <v>107</v>
      </c>
      <c r="C90" s="163" t="s">
        <v>98</v>
      </c>
      <c r="D90" s="288">
        <f t="shared" ref="D90:AW90" si="25">SUM(D91:D103)</f>
        <v>0</v>
      </c>
      <c r="E90" s="288">
        <f t="shared" si="25"/>
        <v>0</v>
      </c>
      <c r="F90" s="288">
        <f t="shared" si="25"/>
        <v>0</v>
      </c>
      <c r="G90" s="288">
        <f t="shared" si="25"/>
        <v>0</v>
      </c>
      <c r="H90" s="288">
        <f t="shared" si="25"/>
        <v>0</v>
      </c>
      <c r="I90" s="288">
        <f t="shared" si="25"/>
        <v>0</v>
      </c>
      <c r="J90" s="288">
        <f t="shared" si="25"/>
        <v>0</v>
      </c>
      <c r="K90" s="288">
        <f t="shared" si="25"/>
        <v>0</v>
      </c>
      <c r="L90" s="288">
        <f t="shared" si="25"/>
        <v>0</v>
      </c>
      <c r="M90" s="288">
        <f t="shared" si="25"/>
        <v>0</v>
      </c>
      <c r="N90" s="288">
        <f t="shared" si="25"/>
        <v>0</v>
      </c>
      <c r="O90" s="288">
        <f t="shared" si="25"/>
        <v>0</v>
      </c>
      <c r="P90" s="288">
        <f t="shared" si="25"/>
        <v>0</v>
      </c>
      <c r="Q90" s="288">
        <f t="shared" si="25"/>
        <v>0</v>
      </c>
      <c r="R90" s="288">
        <f t="shared" si="25"/>
        <v>0</v>
      </c>
      <c r="S90" s="288">
        <f t="shared" si="25"/>
        <v>0</v>
      </c>
      <c r="T90" s="288">
        <f t="shared" si="25"/>
        <v>0</v>
      </c>
      <c r="U90" s="288">
        <f t="shared" si="25"/>
        <v>0</v>
      </c>
      <c r="V90" s="288">
        <f t="shared" si="25"/>
        <v>0</v>
      </c>
      <c r="W90" s="288">
        <f t="shared" si="25"/>
        <v>0</v>
      </c>
      <c r="X90" s="288">
        <f t="shared" si="25"/>
        <v>0</v>
      </c>
      <c r="Y90" s="288">
        <f t="shared" si="25"/>
        <v>0</v>
      </c>
      <c r="Z90" s="288">
        <f t="shared" si="25"/>
        <v>0</v>
      </c>
      <c r="AA90" s="288">
        <f t="shared" si="25"/>
        <v>0</v>
      </c>
      <c r="AB90" s="288">
        <f t="shared" si="25"/>
        <v>0</v>
      </c>
      <c r="AC90" s="288">
        <f t="shared" si="25"/>
        <v>0</v>
      </c>
      <c r="AD90" s="288">
        <f t="shared" si="25"/>
        <v>0</v>
      </c>
      <c r="AE90" s="288">
        <f t="shared" si="25"/>
        <v>0</v>
      </c>
      <c r="AF90" s="288">
        <f t="shared" si="25"/>
        <v>0</v>
      </c>
      <c r="AG90" s="288">
        <f t="shared" si="25"/>
        <v>0</v>
      </c>
      <c r="AH90" s="288">
        <f t="shared" si="25"/>
        <v>0</v>
      </c>
      <c r="AI90" s="288">
        <f t="shared" si="25"/>
        <v>0</v>
      </c>
      <c r="AJ90" s="288">
        <f t="shared" si="25"/>
        <v>0</v>
      </c>
      <c r="AK90" s="288">
        <f t="shared" si="25"/>
        <v>0</v>
      </c>
      <c r="AL90" s="288">
        <f t="shared" si="25"/>
        <v>0</v>
      </c>
      <c r="AM90" s="288">
        <f t="shared" si="25"/>
        <v>0</v>
      </c>
      <c r="AN90" s="288">
        <f t="shared" si="25"/>
        <v>0</v>
      </c>
      <c r="AO90" s="288">
        <f t="shared" si="25"/>
        <v>0</v>
      </c>
      <c r="AP90" s="288">
        <f t="shared" si="25"/>
        <v>0</v>
      </c>
      <c r="AQ90" s="288">
        <f t="shared" si="25"/>
        <v>0</v>
      </c>
      <c r="AR90" s="288">
        <f t="shared" si="25"/>
        <v>0</v>
      </c>
      <c r="AS90" s="288">
        <f t="shared" si="25"/>
        <v>0</v>
      </c>
      <c r="AT90" s="288">
        <f t="shared" si="25"/>
        <v>0</v>
      </c>
      <c r="AU90" s="288">
        <f t="shared" si="25"/>
        <v>0</v>
      </c>
      <c r="AV90" s="288">
        <f t="shared" si="25"/>
        <v>0</v>
      </c>
      <c r="AW90" s="288">
        <f t="shared" si="25"/>
        <v>0</v>
      </c>
      <c r="AX90" s="572"/>
      <c r="AY90" s="581"/>
      <c r="AZ90" s="572"/>
      <c r="BA90" s="581"/>
      <c r="BB90" s="572"/>
      <c r="BC90" s="581"/>
      <c r="BD90" s="572"/>
      <c r="BE90" s="581"/>
      <c r="BF90" s="572"/>
      <c r="BG90" s="581"/>
      <c r="BH90" s="572"/>
      <c r="BI90" s="581"/>
      <c r="BJ90" s="572"/>
      <c r="BK90" s="581"/>
      <c r="BL90" s="572"/>
      <c r="BM90" s="581"/>
      <c r="BN90" s="572"/>
      <c r="BO90" s="581"/>
      <c r="BP90" s="572"/>
      <c r="BQ90" s="581"/>
      <c r="BR90" s="572"/>
      <c r="BS90" s="581"/>
      <c r="BT90" s="572"/>
      <c r="BU90" s="581"/>
      <c r="BV90" s="582"/>
      <c r="BW90" s="582"/>
      <c r="BX90" s="159"/>
      <c r="BY90" s="159"/>
      <c r="BZ90" s="159"/>
      <c r="CA90" s="159"/>
      <c r="CB90" s="159"/>
      <c r="CC90" s="159"/>
      <c r="CD90" s="159"/>
      <c r="CE90" s="159"/>
      <c r="CF90" s="159"/>
      <c r="CG90" s="159"/>
      <c r="CH90" s="159"/>
      <c r="CI90" s="159"/>
      <c r="CJ90" s="159"/>
      <c r="CK90" s="159"/>
      <c r="CL90" s="159"/>
      <c r="CM90" s="159"/>
      <c r="CN90" s="159"/>
      <c r="CO90" s="159"/>
      <c r="CP90" s="159"/>
      <c r="CQ90" s="159"/>
      <c r="CR90" s="159"/>
      <c r="CS90" s="159"/>
      <c r="CT90" s="159"/>
      <c r="CU90" s="159"/>
      <c r="CV90" s="159"/>
      <c r="CW90" s="159"/>
      <c r="CX90" s="159"/>
      <c r="CY90" s="159"/>
      <c r="CZ90" s="159"/>
      <c r="DA90" s="159"/>
      <c r="DB90" s="159"/>
      <c r="DC90" s="159"/>
      <c r="DD90" s="159"/>
      <c r="DE90" s="159"/>
      <c r="DF90" s="159"/>
      <c r="DG90" s="159"/>
      <c r="DH90" s="159"/>
      <c r="DI90" s="159"/>
      <c r="DJ90" s="159"/>
      <c r="DK90" s="159"/>
      <c r="DL90" s="159"/>
      <c r="DM90" s="159"/>
      <c r="DN90" s="159"/>
      <c r="DO90" s="159"/>
      <c r="DP90" s="159"/>
      <c r="DQ90" s="159"/>
    </row>
    <row r="91" spans="1:121" s="183" customFormat="1" ht="38.25" hidden="1" x14ac:dyDescent="0.2">
      <c r="A91" s="309" t="s">
        <v>236</v>
      </c>
      <c r="B91" s="186" t="s">
        <v>237</v>
      </c>
      <c r="C91" s="228" t="s">
        <v>238</v>
      </c>
      <c r="D91" s="294"/>
      <c r="E91" s="442"/>
      <c r="F91" s="442"/>
      <c r="G91" s="442"/>
      <c r="H91" s="442"/>
      <c r="I91" s="442"/>
      <c r="J91" s="442"/>
      <c r="K91" s="442"/>
      <c r="L91" s="442"/>
      <c r="M91" s="442"/>
      <c r="N91" s="442"/>
      <c r="O91" s="442"/>
      <c r="P91" s="442"/>
      <c r="Q91" s="442"/>
      <c r="R91" s="442"/>
      <c r="S91" s="442"/>
      <c r="T91" s="442"/>
      <c r="U91" s="442"/>
      <c r="V91" s="442"/>
      <c r="W91" s="442"/>
      <c r="X91" s="442"/>
      <c r="Y91" s="442"/>
      <c r="Z91" s="442"/>
      <c r="AA91" s="442"/>
      <c r="AB91" s="442"/>
      <c r="AC91" s="442"/>
      <c r="AD91" s="442"/>
      <c r="AE91" s="442"/>
      <c r="AF91" s="442"/>
      <c r="AG91" s="442"/>
      <c r="AH91" s="442"/>
      <c r="AI91" s="442"/>
      <c r="AJ91" s="442"/>
      <c r="AK91" s="442"/>
      <c r="AL91" s="442"/>
      <c r="AM91" s="442"/>
      <c r="AN91" s="442"/>
      <c r="AO91" s="442"/>
      <c r="AP91" s="442"/>
      <c r="AQ91" s="442"/>
      <c r="AR91" s="442"/>
      <c r="AS91" s="294">
        <f t="shared" ref="AS91:AS103" si="26">J91+O91+T91+Y91+AD91+AI91+AN91</f>
        <v>0</v>
      </c>
      <c r="AT91" s="294">
        <f t="shared" ref="AT91:AT103" si="27">K91+P91+U91+Z91+AE91+AJ91+AO91</f>
        <v>0</v>
      </c>
      <c r="AU91" s="294">
        <f t="shared" ref="AU91:AU103" si="28">L91+Q91+V91+AA91+AF91+AK91+AP91</f>
        <v>0</v>
      </c>
      <c r="AV91" s="294">
        <f t="shared" ref="AV91:AV103" si="29">M91+R91+W91+AB91+AG91+AL91+AQ91</f>
        <v>0</v>
      </c>
      <c r="AW91" s="294">
        <f t="shared" ref="AW91:AW103" si="30">N91+S91+X91+AC91+AH91+AM91+AR91</f>
        <v>0</v>
      </c>
      <c r="AX91" s="583"/>
      <c r="AY91" s="584"/>
      <c r="AZ91" s="583"/>
      <c r="BA91" s="584"/>
      <c r="BB91" s="583"/>
      <c r="BC91" s="584"/>
      <c r="BD91" s="583"/>
      <c r="BE91" s="584"/>
      <c r="BF91" s="583"/>
      <c r="BG91" s="584"/>
      <c r="BH91" s="583"/>
      <c r="BI91" s="584"/>
      <c r="BJ91" s="583"/>
      <c r="BK91" s="584"/>
      <c r="BL91" s="583"/>
      <c r="BM91" s="584"/>
      <c r="BN91" s="583"/>
      <c r="BO91" s="584"/>
      <c r="BP91" s="583"/>
      <c r="BQ91" s="584"/>
      <c r="BR91" s="583"/>
      <c r="BS91" s="585"/>
      <c r="BT91" s="583"/>
      <c r="BU91" s="584"/>
      <c r="BV91" s="586"/>
      <c r="BW91" s="586"/>
      <c r="BX91" s="182"/>
      <c r="BY91" s="182"/>
      <c r="BZ91" s="182"/>
      <c r="CA91" s="182"/>
      <c r="CB91" s="182"/>
      <c r="CC91" s="182"/>
      <c r="CD91" s="182"/>
      <c r="CE91" s="182"/>
      <c r="CF91" s="182"/>
      <c r="CG91" s="182"/>
      <c r="CH91" s="182"/>
      <c r="CI91" s="182"/>
      <c r="CJ91" s="182"/>
      <c r="CK91" s="182"/>
      <c r="CL91" s="182"/>
      <c r="CM91" s="182"/>
      <c r="CN91" s="182"/>
      <c r="CO91" s="182"/>
      <c r="CP91" s="182"/>
      <c r="CQ91" s="182"/>
      <c r="CR91" s="182"/>
      <c r="CS91" s="182"/>
      <c r="CT91" s="182"/>
      <c r="CU91" s="182"/>
      <c r="CV91" s="182"/>
      <c r="CW91" s="182"/>
      <c r="CX91" s="182"/>
      <c r="CY91" s="182"/>
      <c r="CZ91" s="182"/>
      <c r="DA91" s="182"/>
      <c r="DB91" s="182"/>
      <c r="DC91" s="182"/>
      <c r="DD91" s="182"/>
      <c r="DE91" s="182"/>
      <c r="DF91" s="182"/>
      <c r="DG91" s="182"/>
      <c r="DH91" s="182"/>
      <c r="DI91" s="182"/>
      <c r="DJ91" s="182"/>
      <c r="DK91" s="182"/>
      <c r="DL91" s="182"/>
      <c r="DM91" s="182"/>
      <c r="DN91" s="182"/>
      <c r="DO91" s="182"/>
      <c r="DP91" s="182"/>
      <c r="DQ91" s="182"/>
    </row>
    <row r="92" spans="1:121" s="183" customFormat="1" ht="38.25" hidden="1" x14ac:dyDescent="0.2">
      <c r="A92" s="309" t="s">
        <v>236</v>
      </c>
      <c r="B92" s="186" t="s">
        <v>239</v>
      </c>
      <c r="C92" s="228" t="s">
        <v>240</v>
      </c>
      <c r="D92" s="294"/>
      <c r="E92" s="442"/>
      <c r="F92" s="442"/>
      <c r="G92" s="442"/>
      <c r="H92" s="442"/>
      <c r="I92" s="442"/>
      <c r="J92" s="442"/>
      <c r="K92" s="442"/>
      <c r="L92" s="442"/>
      <c r="M92" s="442"/>
      <c r="N92" s="442"/>
      <c r="O92" s="442"/>
      <c r="P92" s="442"/>
      <c r="Q92" s="442"/>
      <c r="R92" s="442"/>
      <c r="S92" s="442"/>
      <c r="T92" s="442"/>
      <c r="U92" s="442"/>
      <c r="V92" s="442"/>
      <c r="W92" s="442"/>
      <c r="X92" s="442"/>
      <c r="Y92" s="442"/>
      <c r="Z92" s="442"/>
      <c r="AA92" s="442"/>
      <c r="AB92" s="442"/>
      <c r="AC92" s="442"/>
      <c r="AD92" s="442"/>
      <c r="AE92" s="442"/>
      <c r="AF92" s="442"/>
      <c r="AG92" s="442"/>
      <c r="AH92" s="442"/>
      <c r="AI92" s="442"/>
      <c r="AJ92" s="442"/>
      <c r="AK92" s="442"/>
      <c r="AL92" s="442"/>
      <c r="AM92" s="442"/>
      <c r="AN92" s="442"/>
      <c r="AO92" s="442"/>
      <c r="AP92" s="442"/>
      <c r="AQ92" s="442"/>
      <c r="AR92" s="442"/>
      <c r="AS92" s="294">
        <f t="shared" si="26"/>
        <v>0</v>
      </c>
      <c r="AT92" s="294">
        <f t="shared" si="27"/>
        <v>0</v>
      </c>
      <c r="AU92" s="294">
        <f t="shared" si="28"/>
        <v>0</v>
      </c>
      <c r="AV92" s="294">
        <f t="shared" si="29"/>
        <v>0</v>
      </c>
      <c r="AW92" s="294">
        <f t="shared" si="30"/>
        <v>0</v>
      </c>
      <c r="AX92" s="583"/>
      <c r="AY92" s="584"/>
      <c r="AZ92" s="583"/>
      <c r="BA92" s="584"/>
      <c r="BB92" s="583"/>
      <c r="BC92" s="584"/>
      <c r="BD92" s="583"/>
      <c r="BE92" s="584"/>
      <c r="BF92" s="583"/>
      <c r="BG92" s="584"/>
      <c r="BH92" s="583"/>
      <c r="BI92" s="584"/>
      <c r="BJ92" s="583"/>
      <c r="BK92" s="584"/>
      <c r="BL92" s="583"/>
      <c r="BM92" s="584"/>
      <c r="BN92" s="583"/>
      <c r="BO92" s="584"/>
      <c r="BP92" s="583"/>
      <c r="BQ92" s="584"/>
      <c r="BR92" s="583"/>
      <c r="BS92" s="584"/>
      <c r="BT92" s="583"/>
      <c r="BU92" s="584"/>
      <c r="BV92" s="182"/>
      <c r="BW92" s="182"/>
      <c r="BX92" s="182"/>
      <c r="BY92" s="182"/>
      <c r="BZ92" s="182"/>
      <c r="CA92" s="182"/>
      <c r="CB92" s="182"/>
      <c r="CC92" s="182"/>
      <c r="CD92" s="182"/>
      <c r="CE92" s="182"/>
      <c r="CF92" s="182"/>
      <c r="CG92" s="182"/>
      <c r="CH92" s="182"/>
      <c r="CI92" s="182"/>
      <c r="CJ92" s="182"/>
      <c r="CK92" s="182"/>
      <c r="CL92" s="182"/>
      <c r="CM92" s="182"/>
      <c r="CN92" s="182"/>
      <c r="CO92" s="182"/>
      <c r="CP92" s="182"/>
      <c r="CQ92" s="182"/>
      <c r="CR92" s="182"/>
      <c r="CS92" s="182"/>
      <c r="CT92" s="182"/>
      <c r="CU92" s="182"/>
      <c r="CV92" s="182"/>
      <c r="CW92" s="182"/>
      <c r="CX92" s="182"/>
      <c r="CY92" s="182"/>
      <c r="CZ92" s="182"/>
      <c r="DA92" s="182"/>
      <c r="DB92" s="182"/>
      <c r="DC92" s="182"/>
      <c r="DD92" s="182"/>
      <c r="DE92" s="182"/>
      <c r="DF92" s="182"/>
      <c r="DG92" s="182"/>
      <c r="DH92" s="182"/>
      <c r="DI92" s="182"/>
      <c r="DJ92" s="182"/>
      <c r="DK92" s="182"/>
      <c r="DL92" s="182"/>
      <c r="DM92" s="182"/>
      <c r="DN92" s="182"/>
      <c r="DO92" s="182"/>
      <c r="DP92" s="182"/>
      <c r="DQ92" s="182"/>
    </row>
    <row r="93" spans="1:121" s="183" customFormat="1" ht="51" hidden="1" x14ac:dyDescent="0.2">
      <c r="A93" s="309" t="s">
        <v>236</v>
      </c>
      <c r="B93" s="186" t="s">
        <v>241</v>
      </c>
      <c r="C93" s="228" t="s">
        <v>242</v>
      </c>
      <c r="D93" s="294"/>
      <c r="E93" s="442"/>
      <c r="F93" s="442"/>
      <c r="G93" s="442"/>
      <c r="H93" s="442"/>
      <c r="I93" s="442"/>
      <c r="J93" s="442"/>
      <c r="K93" s="442"/>
      <c r="L93" s="442"/>
      <c r="M93" s="442"/>
      <c r="N93" s="442"/>
      <c r="O93" s="442"/>
      <c r="P93" s="442"/>
      <c r="Q93" s="442"/>
      <c r="R93" s="442"/>
      <c r="S93" s="442"/>
      <c r="T93" s="442"/>
      <c r="U93" s="442"/>
      <c r="V93" s="442"/>
      <c r="W93" s="442"/>
      <c r="X93" s="442"/>
      <c r="Y93" s="442"/>
      <c r="Z93" s="442"/>
      <c r="AA93" s="442"/>
      <c r="AB93" s="442"/>
      <c r="AC93" s="442"/>
      <c r="AD93" s="442"/>
      <c r="AE93" s="442"/>
      <c r="AF93" s="442"/>
      <c r="AG93" s="442"/>
      <c r="AH93" s="442"/>
      <c r="AI93" s="442"/>
      <c r="AJ93" s="442"/>
      <c r="AK93" s="442"/>
      <c r="AL93" s="442"/>
      <c r="AM93" s="442"/>
      <c r="AN93" s="442"/>
      <c r="AO93" s="442"/>
      <c r="AP93" s="442"/>
      <c r="AQ93" s="442"/>
      <c r="AR93" s="442"/>
      <c r="AS93" s="294">
        <f t="shared" si="26"/>
        <v>0</v>
      </c>
      <c r="AT93" s="294">
        <f t="shared" si="27"/>
        <v>0</v>
      </c>
      <c r="AU93" s="294">
        <f t="shared" si="28"/>
        <v>0</v>
      </c>
      <c r="AV93" s="294">
        <f t="shared" si="29"/>
        <v>0</v>
      </c>
      <c r="AW93" s="294">
        <f t="shared" si="30"/>
        <v>0</v>
      </c>
      <c r="AX93" s="583"/>
      <c r="AY93" s="584"/>
      <c r="AZ93" s="583"/>
      <c r="BA93" s="584"/>
      <c r="BB93" s="583"/>
      <c r="BC93" s="584"/>
      <c r="BD93" s="583"/>
      <c r="BE93" s="584"/>
      <c r="BF93" s="583"/>
      <c r="BG93" s="584"/>
      <c r="BH93" s="583"/>
      <c r="BI93" s="584"/>
      <c r="BJ93" s="583"/>
      <c r="BK93" s="584"/>
      <c r="BL93" s="583"/>
      <c r="BM93" s="584"/>
      <c r="BN93" s="583"/>
      <c r="BO93" s="584"/>
      <c r="BP93" s="583"/>
      <c r="BQ93" s="584"/>
      <c r="BR93" s="583"/>
      <c r="BS93" s="584"/>
      <c r="BT93" s="583"/>
      <c r="BU93" s="584"/>
      <c r="BV93" s="182"/>
      <c r="BW93" s="182"/>
      <c r="BX93" s="182"/>
      <c r="BY93" s="182"/>
      <c r="BZ93" s="182"/>
      <c r="CA93" s="182"/>
      <c r="CB93" s="182"/>
      <c r="CC93" s="182"/>
      <c r="CD93" s="182"/>
      <c r="CE93" s="182"/>
      <c r="CF93" s="182"/>
      <c r="CG93" s="182"/>
      <c r="CH93" s="182"/>
      <c r="CI93" s="182"/>
      <c r="CJ93" s="182"/>
      <c r="CK93" s="182"/>
      <c r="CL93" s="182"/>
      <c r="CM93" s="182"/>
      <c r="CN93" s="182"/>
      <c r="CO93" s="182"/>
      <c r="CP93" s="182"/>
      <c r="CQ93" s="182"/>
      <c r="CR93" s="182"/>
      <c r="CS93" s="182"/>
      <c r="CT93" s="182"/>
      <c r="CU93" s="182"/>
      <c r="CV93" s="182"/>
      <c r="CW93" s="182"/>
      <c r="CX93" s="182"/>
      <c r="CY93" s="182"/>
      <c r="CZ93" s="182"/>
      <c r="DA93" s="182"/>
      <c r="DB93" s="182"/>
      <c r="DC93" s="182"/>
      <c r="DD93" s="182"/>
      <c r="DE93" s="182"/>
      <c r="DF93" s="182"/>
      <c r="DG93" s="182"/>
      <c r="DH93" s="182"/>
      <c r="DI93" s="182"/>
      <c r="DJ93" s="182"/>
      <c r="DK93" s="182"/>
      <c r="DL93" s="182"/>
      <c r="DM93" s="182"/>
      <c r="DN93" s="182"/>
      <c r="DO93" s="182"/>
      <c r="DP93" s="182"/>
      <c r="DQ93" s="182"/>
    </row>
    <row r="94" spans="1:121" s="183" customFormat="1" ht="63.75" hidden="1" x14ac:dyDescent="0.2">
      <c r="A94" s="309" t="s">
        <v>236</v>
      </c>
      <c r="B94" s="186" t="s">
        <v>243</v>
      </c>
      <c r="C94" s="228" t="s">
        <v>244</v>
      </c>
      <c r="D94" s="294"/>
      <c r="E94" s="442"/>
      <c r="F94" s="442"/>
      <c r="G94" s="442"/>
      <c r="H94" s="442"/>
      <c r="I94" s="442"/>
      <c r="J94" s="442"/>
      <c r="K94" s="442"/>
      <c r="L94" s="442"/>
      <c r="M94" s="442"/>
      <c r="N94" s="442"/>
      <c r="O94" s="442"/>
      <c r="P94" s="442"/>
      <c r="Q94" s="442"/>
      <c r="R94" s="442"/>
      <c r="S94" s="442"/>
      <c r="T94" s="442"/>
      <c r="U94" s="442"/>
      <c r="V94" s="442"/>
      <c r="W94" s="442"/>
      <c r="X94" s="442"/>
      <c r="Y94" s="442"/>
      <c r="Z94" s="442"/>
      <c r="AA94" s="442"/>
      <c r="AB94" s="442"/>
      <c r="AC94" s="442"/>
      <c r="AD94" s="442"/>
      <c r="AE94" s="442"/>
      <c r="AF94" s="442"/>
      <c r="AG94" s="442"/>
      <c r="AH94" s="442"/>
      <c r="AI94" s="442"/>
      <c r="AJ94" s="442"/>
      <c r="AK94" s="442"/>
      <c r="AL94" s="442"/>
      <c r="AM94" s="442"/>
      <c r="AN94" s="442"/>
      <c r="AO94" s="442"/>
      <c r="AP94" s="442"/>
      <c r="AQ94" s="442"/>
      <c r="AR94" s="442"/>
      <c r="AS94" s="294">
        <f t="shared" si="26"/>
        <v>0</v>
      </c>
      <c r="AT94" s="294">
        <f t="shared" si="27"/>
        <v>0</v>
      </c>
      <c r="AU94" s="294">
        <f t="shared" si="28"/>
        <v>0</v>
      </c>
      <c r="AV94" s="294">
        <f t="shared" si="29"/>
        <v>0</v>
      </c>
      <c r="AW94" s="294">
        <f t="shared" si="30"/>
        <v>0</v>
      </c>
      <c r="AX94" s="583"/>
      <c r="AY94" s="584"/>
      <c r="AZ94" s="583"/>
      <c r="BA94" s="584"/>
      <c r="BB94" s="583"/>
      <c r="BC94" s="584"/>
      <c r="BD94" s="583"/>
      <c r="BE94" s="584"/>
      <c r="BF94" s="583"/>
      <c r="BG94" s="584"/>
      <c r="BH94" s="583"/>
      <c r="BI94" s="584"/>
      <c r="BJ94" s="583"/>
      <c r="BK94" s="584"/>
      <c r="BL94" s="583"/>
      <c r="BM94" s="584"/>
      <c r="BN94" s="583"/>
      <c r="BO94" s="584"/>
      <c r="BP94" s="583"/>
      <c r="BQ94" s="584"/>
      <c r="BR94" s="583"/>
      <c r="BS94" s="584"/>
      <c r="BT94" s="583"/>
      <c r="BU94" s="584"/>
      <c r="BV94" s="182"/>
      <c r="BW94" s="182"/>
      <c r="BX94" s="182"/>
      <c r="BY94" s="182"/>
      <c r="BZ94" s="182"/>
      <c r="CA94" s="182"/>
      <c r="CB94" s="182"/>
      <c r="CC94" s="182"/>
      <c r="CD94" s="182"/>
      <c r="CE94" s="182"/>
      <c r="CF94" s="182"/>
      <c r="CG94" s="182"/>
      <c r="CH94" s="182"/>
      <c r="CI94" s="182"/>
      <c r="CJ94" s="182"/>
      <c r="CK94" s="182"/>
      <c r="CL94" s="182"/>
      <c r="CM94" s="182"/>
      <c r="CN94" s="182"/>
      <c r="CO94" s="182"/>
      <c r="CP94" s="182"/>
      <c r="CQ94" s="182"/>
      <c r="CR94" s="182"/>
      <c r="CS94" s="182"/>
      <c r="CT94" s="182"/>
      <c r="CU94" s="182"/>
      <c r="CV94" s="182"/>
      <c r="CW94" s="182"/>
      <c r="CX94" s="182"/>
      <c r="CY94" s="182"/>
      <c r="CZ94" s="182"/>
      <c r="DA94" s="182"/>
      <c r="DB94" s="182"/>
      <c r="DC94" s="182"/>
      <c r="DD94" s="182"/>
      <c r="DE94" s="182"/>
      <c r="DF94" s="182"/>
      <c r="DG94" s="182"/>
      <c r="DH94" s="182"/>
      <c r="DI94" s="182"/>
      <c r="DJ94" s="182"/>
      <c r="DK94" s="182"/>
      <c r="DL94" s="182"/>
      <c r="DM94" s="182"/>
      <c r="DN94" s="182"/>
      <c r="DO94" s="182"/>
      <c r="DP94" s="182"/>
      <c r="DQ94" s="182"/>
    </row>
    <row r="95" spans="1:121" s="183" customFormat="1" ht="63.75" hidden="1" x14ac:dyDescent="0.2">
      <c r="A95" s="309" t="s">
        <v>236</v>
      </c>
      <c r="B95" s="186" t="s">
        <v>245</v>
      </c>
      <c r="C95" s="228" t="s">
        <v>246</v>
      </c>
      <c r="D95" s="294"/>
      <c r="E95" s="442"/>
      <c r="F95" s="442"/>
      <c r="G95" s="442"/>
      <c r="H95" s="442"/>
      <c r="I95" s="442"/>
      <c r="J95" s="442"/>
      <c r="K95" s="442"/>
      <c r="L95" s="442"/>
      <c r="M95" s="442"/>
      <c r="N95" s="442"/>
      <c r="O95" s="442"/>
      <c r="P95" s="442"/>
      <c r="Q95" s="442"/>
      <c r="R95" s="442"/>
      <c r="S95" s="442"/>
      <c r="T95" s="442"/>
      <c r="U95" s="442"/>
      <c r="V95" s="442"/>
      <c r="W95" s="442"/>
      <c r="X95" s="442"/>
      <c r="Y95" s="442"/>
      <c r="Z95" s="442"/>
      <c r="AA95" s="442"/>
      <c r="AB95" s="442"/>
      <c r="AC95" s="442"/>
      <c r="AD95" s="442"/>
      <c r="AE95" s="442"/>
      <c r="AF95" s="442"/>
      <c r="AG95" s="442"/>
      <c r="AH95" s="442"/>
      <c r="AI95" s="442"/>
      <c r="AJ95" s="442"/>
      <c r="AK95" s="442"/>
      <c r="AL95" s="442"/>
      <c r="AM95" s="442"/>
      <c r="AN95" s="442"/>
      <c r="AO95" s="442"/>
      <c r="AP95" s="442"/>
      <c r="AQ95" s="442"/>
      <c r="AR95" s="442"/>
      <c r="AS95" s="294">
        <f t="shared" si="26"/>
        <v>0</v>
      </c>
      <c r="AT95" s="294">
        <f t="shared" si="27"/>
        <v>0</v>
      </c>
      <c r="AU95" s="294">
        <f t="shared" si="28"/>
        <v>0</v>
      </c>
      <c r="AV95" s="294">
        <f t="shared" si="29"/>
        <v>0</v>
      </c>
      <c r="AW95" s="294">
        <f t="shared" si="30"/>
        <v>0</v>
      </c>
      <c r="AX95" s="583"/>
      <c r="AY95" s="584"/>
      <c r="AZ95" s="583"/>
      <c r="BA95" s="584"/>
      <c r="BB95" s="583"/>
      <c r="BC95" s="584"/>
      <c r="BD95" s="583"/>
      <c r="BE95" s="584"/>
      <c r="BF95" s="583"/>
      <c r="BG95" s="584"/>
      <c r="BH95" s="583"/>
      <c r="BI95" s="584"/>
      <c r="BJ95" s="583"/>
      <c r="BK95" s="584"/>
      <c r="BL95" s="583"/>
      <c r="BM95" s="584"/>
      <c r="BN95" s="583"/>
      <c r="BO95" s="584"/>
      <c r="BP95" s="583"/>
      <c r="BQ95" s="584"/>
      <c r="BR95" s="583"/>
      <c r="BS95" s="584"/>
      <c r="BT95" s="583"/>
      <c r="BU95" s="584"/>
      <c r="BV95" s="182"/>
      <c r="BW95" s="182"/>
      <c r="BX95" s="182"/>
      <c r="BY95" s="182"/>
      <c r="BZ95" s="182"/>
      <c r="CA95" s="182"/>
      <c r="CB95" s="182"/>
      <c r="CC95" s="182"/>
      <c r="CD95" s="182"/>
      <c r="CE95" s="182"/>
      <c r="CF95" s="182"/>
      <c r="CG95" s="182"/>
      <c r="CH95" s="182"/>
      <c r="CI95" s="182"/>
      <c r="CJ95" s="182"/>
      <c r="CK95" s="182"/>
      <c r="CL95" s="182"/>
      <c r="CM95" s="182"/>
      <c r="CN95" s="182"/>
      <c r="CO95" s="182"/>
      <c r="CP95" s="182"/>
      <c r="CQ95" s="182"/>
      <c r="CR95" s="182"/>
      <c r="CS95" s="182"/>
      <c r="CT95" s="182"/>
      <c r="CU95" s="182"/>
      <c r="CV95" s="182"/>
      <c r="CW95" s="182"/>
      <c r="CX95" s="182"/>
      <c r="CY95" s="182"/>
      <c r="CZ95" s="182"/>
      <c r="DA95" s="182"/>
      <c r="DB95" s="182"/>
      <c r="DC95" s="182"/>
      <c r="DD95" s="182"/>
      <c r="DE95" s="182"/>
      <c r="DF95" s="182"/>
      <c r="DG95" s="182"/>
      <c r="DH95" s="182"/>
      <c r="DI95" s="182"/>
      <c r="DJ95" s="182"/>
      <c r="DK95" s="182"/>
      <c r="DL95" s="182"/>
      <c r="DM95" s="182"/>
      <c r="DN95" s="182"/>
      <c r="DO95" s="182"/>
      <c r="DP95" s="182"/>
      <c r="DQ95" s="182"/>
    </row>
    <row r="96" spans="1:121" s="183" customFormat="1" ht="51" hidden="1" x14ac:dyDescent="0.2">
      <c r="A96" s="309" t="s">
        <v>236</v>
      </c>
      <c r="B96" s="186" t="s">
        <v>247</v>
      </c>
      <c r="C96" s="228" t="s">
        <v>248</v>
      </c>
      <c r="D96" s="294"/>
      <c r="E96" s="442"/>
      <c r="F96" s="442"/>
      <c r="G96" s="442"/>
      <c r="H96" s="442"/>
      <c r="I96" s="442"/>
      <c r="J96" s="442"/>
      <c r="K96" s="442"/>
      <c r="L96" s="442"/>
      <c r="M96" s="442"/>
      <c r="N96" s="442"/>
      <c r="O96" s="442"/>
      <c r="P96" s="442"/>
      <c r="Q96" s="442"/>
      <c r="R96" s="442"/>
      <c r="S96" s="442"/>
      <c r="T96" s="442"/>
      <c r="U96" s="442"/>
      <c r="V96" s="442"/>
      <c r="W96" s="442"/>
      <c r="X96" s="442"/>
      <c r="Y96" s="442"/>
      <c r="Z96" s="442"/>
      <c r="AA96" s="442"/>
      <c r="AB96" s="442"/>
      <c r="AC96" s="442"/>
      <c r="AD96" s="442"/>
      <c r="AE96" s="442"/>
      <c r="AF96" s="442"/>
      <c r="AG96" s="442"/>
      <c r="AH96" s="442"/>
      <c r="AI96" s="442"/>
      <c r="AJ96" s="442"/>
      <c r="AK96" s="442"/>
      <c r="AL96" s="442"/>
      <c r="AM96" s="442"/>
      <c r="AN96" s="442"/>
      <c r="AO96" s="442"/>
      <c r="AP96" s="442"/>
      <c r="AQ96" s="442"/>
      <c r="AR96" s="442"/>
      <c r="AS96" s="294">
        <f t="shared" si="26"/>
        <v>0</v>
      </c>
      <c r="AT96" s="294">
        <f t="shared" si="27"/>
        <v>0</v>
      </c>
      <c r="AU96" s="294">
        <f t="shared" si="28"/>
        <v>0</v>
      </c>
      <c r="AV96" s="294">
        <f t="shared" si="29"/>
        <v>0</v>
      </c>
      <c r="AW96" s="294">
        <f t="shared" si="30"/>
        <v>0</v>
      </c>
      <c r="AX96" s="587"/>
      <c r="AY96" s="575"/>
      <c r="AZ96" s="587"/>
      <c r="BA96" s="575"/>
      <c r="BB96" s="587"/>
      <c r="BC96" s="575"/>
      <c r="BD96" s="587"/>
      <c r="BE96" s="575"/>
      <c r="BF96" s="587"/>
      <c r="BG96" s="575"/>
      <c r="BH96" s="587"/>
      <c r="BI96" s="575"/>
      <c r="BJ96" s="587"/>
      <c r="BK96" s="575"/>
      <c r="BL96" s="587"/>
      <c r="BM96" s="575"/>
      <c r="BN96" s="587"/>
      <c r="BO96" s="575"/>
      <c r="BP96" s="587"/>
      <c r="BQ96" s="575"/>
      <c r="BR96" s="587"/>
      <c r="BS96" s="575"/>
      <c r="BT96" s="587"/>
      <c r="BU96" s="575"/>
      <c r="BV96" s="182"/>
      <c r="BW96" s="182"/>
      <c r="BX96" s="182"/>
      <c r="BY96" s="182"/>
      <c r="BZ96" s="182"/>
      <c r="CA96" s="182"/>
      <c r="CB96" s="182"/>
      <c r="CC96" s="182"/>
      <c r="CD96" s="182"/>
      <c r="CE96" s="182"/>
      <c r="CF96" s="182"/>
      <c r="CG96" s="182"/>
      <c r="CH96" s="182"/>
      <c r="CI96" s="182"/>
      <c r="CJ96" s="182"/>
      <c r="CK96" s="182"/>
      <c r="CL96" s="182"/>
      <c r="CM96" s="182"/>
      <c r="CN96" s="182"/>
      <c r="CO96" s="182"/>
      <c r="CP96" s="182"/>
      <c r="CQ96" s="182"/>
      <c r="CR96" s="182"/>
      <c r="CS96" s="182"/>
      <c r="CT96" s="182"/>
      <c r="CU96" s="182"/>
      <c r="CV96" s="182"/>
      <c r="CW96" s="182"/>
      <c r="CX96" s="182"/>
      <c r="CY96" s="182"/>
      <c r="CZ96" s="182"/>
      <c r="DA96" s="182"/>
      <c r="DB96" s="182"/>
      <c r="DC96" s="182"/>
      <c r="DD96" s="182"/>
      <c r="DE96" s="182"/>
      <c r="DF96" s="182"/>
      <c r="DG96" s="182"/>
      <c r="DH96" s="182"/>
      <c r="DI96" s="182"/>
      <c r="DJ96" s="182"/>
      <c r="DK96" s="182"/>
      <c r="DL96" s="182"/>
      <c r="DM96" s="182"/>
      <c r="DN96" s="182"/>
      <c r="DO96" s="182"/>
      <c r="DP96" s="182"/>
      <c r="DQ96" s="182"/>
    </row>
    <row r="97" spans="1:141" s="183" customFormat="1" ht="63.75" hidden="1" x14ac:dyDescent="0.2">
      <c r="A97" s="309" t="s">
        <v>236</v>
      </c>
      <c r="B97" s="186" t="s">
        <v>249</v>
      </c>
      <c r="C97" s="228" t="s">
        <v>250</v>
      </c>
      <c r="D97" s="294"/>
      <c r="E97" s="442"/>
      <c r="F97" s="442"/>
      <c r="G97" s="442"/>
      <c r="H97" s="442"/>
      <c r="I97" s="442"/>
      <c r="J97" s="442"/>
      <c r="K97" s="442"/>
      <c r="L97" s="442"/>
      <c r="M97" s="442"/>
      <c r="N97" s="442"/>
      <c r="O97" s="442"/>
      <c r="P97" s="442"/>
      <c r="Q97" s="442"/>
      <c r="R97" s="442"/>
      <c r="S97" s="442"/>
      <c r="T97" s="442"/>
      <c r="U97" s="442"/>
      <c r="V97" s="442"/>
      <c r="W97" s="442"/>
      <c r="X97" s="442"/>
      <c r="Y97" s="442"/>
      <c r="Z97" s="442"/>
      <c r="AA97" s="442"/>
      <c r="AB97" s="442"/>
      <c r="AC97" s="442"/>
      <c r="AD97" s="442"/>
      <c r="AE97" s="442"/>
      <c r="AF97" s="442"/>
      <c r="AG97" s="442"/>
      <c r="AH97" s="442"/>
      <c r="AI97" s="442"/>
      <c r="AJ97" s="442"/>
      <c r="AK97" s="442"/>
      <c r="AL97" s="442"/>
      <c r="AM97" s="442"/>
      <c r="AN97" s="442"/>
      <c r="AO97" s="442"/>
      <c r="AP97" s="442"/>
      <c r="AQ97" s="442"/>
      <c r="AR97" s="442"/>
      <c r="AS97" s="294">
        <f t="shared" si="26"/>
        <v>0</v>
      </c>
      <c r="AT97" s="294">
        <f t="shared" si="27"/>
        <v>0</v>
      </c>
      <c r="AU97" s="294">
        <f t="shared" si="28"/>
        <v>0</v>
      </c>
      <c r="AV97" s="294">
        <f t="shared" si="29"/>
        <v>0</v>
      </c>
      <c r="AW97" s="294">
        <f t="shared" si="30"/>
        <v>0</v>
      </c>
      <c r="AX97" s="186"/>
      <c r="AY97" s="588"/>
      <c r="AZ97" s="186"/>
      <c r="BA97" s="588"/>
      <c r="BB97" s="231"/>
      <c r="BC97" s="231"/>
      <c r="BD97" s="231"/>
      <c r="BE97" s="231"/>
      <c r="BF97" s="231"/>
      <c r="BG97" s="231"/>
      <c r="BH97" s="231"/>
      <c r="BI97" s="231"/>
      <c r="BJ97" s="231"/>
      <c r="BK97" s="231"/>
      <c r="BL97" s="231"/>
      <c r="BM97" s="231"/>
      <c r="BN97" s="231"/>
      <c r="BO97" s="231"/>
      <c r="BP97" s="231"/>
      <c r="BQ97" s="231"/>
      <c r="BR97" s="231"/>
      <c r="BS97" s="231"/>
      <c r="BT97" s="231"/>
      <c r="BU97" s="231"/>
      <c r="BV97" s="231"/>
      <c r="BW97" s="231"/>
      <c r="BX97" s="231"/>
      <c r="BY97" s="231"/>
      <c r="BZ97" s="231"/>
      <c r="CA97" s="231"/>
      <c r="CB97" s="231"/>
      <c r="CC97" s="231"/>
      <c r="CD97" s="231"/>
      <c r="CE97" s="231"/>
      <c r="CF97" s="231"/>
      <c r="CG97" s="231"/>
      <c r="CH97" s="231"/>
      <c r="CI97" s="231"/>
      <c r="CJ97" s="231"/>
      <c r="CK97" s="231"/>
      <c r="CL97" s="231"/>
      <c r="CM97" s="231"/>
      <c r="CN97" s="231"/>
      <c r="CO97" s="231"/>
      <c r="CP97" s="231"/>
      <c r="CQ97" s="231"/>
      <c r="CR97" s="231"/>
      <c r="CS97" s="231"/>
      <c r="CT97" s="231"/>
      <c r="CU97" s="231"/>
      <c r="CV97" s="231"/>
      <c r="CW97" s="231"/>
      <c r="CX97" s="231"/>
      <c r="CY97" s="231"/>
      <c r="CZ97" s="231"/>
      <c r="DA97" s="231"/>
      <c r="DB97" s="231"/>
      <c r="DC97" s="231"/>
      <c r="DD97" s="231"/>
      <c r="DE97" s="231"/>
      <c r="DF97" s="231"/>
      <c r="DG97" s="231"/>
      <c r="DH97" s="231"/>
      <c r="DI97" s="231"/>
      <c r="DJ97" s="231"/>
      <c r="DK97" s="231"/>
      <c r="DL97" s="182"/>
      <c r="DM97" s="182"/>
      <c r="DN97" s="182"/>
      <c r="DO97" s="182"/>
      <c r="DP97" s="182"/>
      <c r="DQ97" s="182"/>
      <c r="DR97" s="182"/>
      <c r="DS97" s="182"/>
      <c r="DT97" s="182"/>
      <c r="DU97" s="182"/>
      <c r="DV97" s="182"/>
      <c r="DW97" s="182"/>
      <c r="DX97" s="182"/>
      <c r="DY97" s="182"/>
      <c r="DZ97" s="182"/>
      <c r="EA97" s="182"/>
      <c r="EB97" s="182"/>
      <c r="EC97" s="182"/>
      <c r="ED97" s="182"/>
      <c r="EE97" s="182"/>
      <c r="EF97" s="182"/>
      <c r="EG97" s="182"/>
      <c r="EH97" s="182"/>
      <c r="EI97" s="182"/>
      <c r="EJ97" s="182"/>
      <c r="EK97" s="182"/>
    </row>
    <row r="98" spans="1:141" s="183" customFormat="1" ht="51" hidden="1" x14ac:dyDescent="0.2">
      <c r="A98" s="309" t="s">
        <v>236</v>
      </c>
      <c r="B98" s="186" t="s">
        <v>251</v>
      </c>
      <c r="C98" s="228" t="s">
        <v>252</v>
      </c>
      <c r="D98" s="294"/>
      <c r="E98" s="442"/>
      <c r="F98" s="442"/>
      <c r="G98" s="442"/>
      <c r="H98" s="442"/>
      <c r="I98" s="442"/>
      <c r="J98" s="442"/>
      <c r="K98" s="442"/>
      <c r="L98" s="442"/>
      <c r="M98" s="442"/>
      <c r="N98" s="442"/>
      <c r="O98" s="442"/>
      <c r="P98" s="442"/>
      <c r="Q98" s="442"/>
      <c r="R98" s="442"/>
      <c r="S98" s="442"/>
      <c r="T98" s="442"/>
      <c r="U98" s="442"/>
      <c r="V98" s="442"/>
      <c r="W98" s="442"/>
      <c r="X98" s="442"/>
      <c r="Y98" s="442"/>
      <c r="Z98" s="442"/>
      <c r="AA98" s="442"/>
      <c r="AB98" s="442"/>
      <c r="AC98" s="442"/>
      <c r="AD98" s="442"/>
      <c r="AE98" s="442"/>
      <c r="AF98" s="442"/>
      <c r="AG98" s="442"/>
      <c r="AH98" s="442"/>
      <c r="AI98" s="442"/>
      <c r="AJ98" s="442"/>
      <c r="AK98" s="442"/>
      <c r="AL98" s="442"/>
      <c r="AM98" s="442"/>
      <c r="AN98" s="442"/>
      <c r="AO98" s="442"/>
      <c r="AP98" s="442"/>
      <c r="AQ98" s="442"/>
      <c r="AR98" s="442"/>
      <c r="AS98" s="294">
        <f t="shared" si="26"/>
        <v>0</v>
      </c>
      <c r="AT98" s="294">
        <f t="shared" si="27"/>
        <v>0</v>
      </c>
      <c r="AU98" s="294">
        <f t="shared" si="28"/>
        <v>0</v>
      </c>
      <c r="AV98" s="294">
        <f t="shared" si="29"/>
        <v>0</v>
      </c>
      <c r="AW98" s="294">
        <f t="shared" si="30"/>
        <v>0</v>
      </c>
      <c r="AX98" s="186"/>
      <c r="AY98" s="588"/>
      <c r="AZ98" s="186"/>
      <c r="BA98" s="588"/>
      <c r="BB98" s="231"/>
      <c r="BC98" s="231"/>
      <c r="BD98" s="231"/>
      <c r="BE98" s="231"/>
      <c r="BF98" s="231"/>
      <c r="BG98" s="231"/>
      <c r="BH98" s="231"/>
      <c r="BI98" s="231"/>
      <c r="BJ98" s="231"/>
      <c r="BK98" s="231"/>
      <c r="BL98" s="231"/>
      <c r="BM98" s="231"/>
      <c r="BN98" s="231"/>
      <c r="BO98" s="231"/>
      <c r="BP98" s="231"/>
      <c r="BQ98" s="231"/>
      <c r="BR98" s="231"/>
      <c r="BS98" s="231"/>
      <c r="BT98" s="231"/>
      <c r="BU98" s="231"/>
      <c r="BV98" s="231"/>
      <c r="BW98" s="231"/>
      <c r="BX98" s="231"/>
      <c r="BY98" s="231"/>
      <c r="BZ98" s="231"/>
      <c r="CA98" s="231"/>
      <c r="CB98" s="231"/>
      <c r="CC98" s="231"/>
      <c r="CD98" s="231"/>
      <c r="CE98" s="231"/>
      <c r="CF98" s="231"/>
      <c r="CG98" s="231"/>
      <c r="CH98" s="231"/>
      <c r="CI98" s="231"/>
      <c r="CJ98" s="231"/>
      <c r="CK98" s="231"/>
      <c r="CL98" s="231"/>
      <c r="CM98" s="231"/>
      <c r="CN98" s="231"/>
      <c r="CO98" s="231"/>
      <c r="CP98" s="231"/>
      <c r="CQ98" s="231"/>
      <c r="CR98" s="231"/>
      <c r="CS98" s="231"/>
      <c r="CT98" s="231"/>
      <c r="CU98" s="231"/>
      <c r="CV98" s="231"/>
      <c r="CW98" s="231"/>
      <c r="CX98" s="231"/>
      <c r="CY98" s="231"/>
      <c r="CZ98" s="231"/>
      <c r="DA98" s="231"/>
      <c r="DB98" s="231"/>
      <c r="DC98" s="231"/>
      <c r="DD98" s="231"/>
      <c r="DE98" s="231"/>
      <c r="DF98" s="231"/>
      <c r="DG98" s="231"/>
      <c r="DH98" s="231"/>
      <c r="DI98" s="231"/>
      <c r="DJ98" s="231"/>
      <c r="DK98" s="231"/>
      <c r="DL98" s="182"/>
      <c r="DM98" s="182"/>
      <c r="DN98" s="182"/>
      <c r="DO98" s="182"/>
      <c r="DP98" s="182"/>
      <c r="DQ98" s="182"/>
      <c r="DR98" s="182"/>
      <c r="DS98" s="182"/>
      <c r="DT98" s="182"/>
      <c r="DU98" s="182"/>
      <c r="DV98" s="182"/>
      <c r="DW98" s="182"/>
      <c r="DX98" s="182"/>
      <c r="DY98" s="182"/>
      <c r="DZ98" s="182"/>
      <c r="EA98" s="182"/>
      <c r="EB98" s="182"/>
      <c r="EC98" s="182"/>
      <c r="ED98" s="182"/>
      <c r="EE98" s="182"/>
      <c r="EF98" s="182"/>
      <c r="EG98" s="182"/>
      <c r="EH98" s="182"/>
      <c r="EI98" s="182"/>
      <c r="EJ98" s="182"/>
      <c r="EK98" s="182"/>
    </row>
    <row r="99" spans="1:141" s="183" customFormat="1" ht="63.75" hidden="1" x14ac:dyDescent="0.2">
      <c r="A99" s="309" t="s">
        <v>236</v>
      </c>
      <c r="B99" s="186" t="s">
        <v>253</v>
      </c>
      <c r="C99" s="228" t="s">
        <v>254</v>
      </c>
      <c r="D99" s="294"/>
      <c r="E99" s="442"/>
      <c r="F99" s="442"/>
      <c r="G99" s="442"/>
      <c r="H99" s="442"/>
      <c r="I99" s="442"/>
      <c r="J99" s="442"/>
      <c r="K99" s="442"/>
      <c r="L99" s="442"/>
      <c r="M99" s="442"/>
      <c r="N99" s="442"/>
      <c r="O99" s="442"/>
      <c r="P99" s="442"/>
      <c r="Q99" s="442"/>
      <c r="R99" s="442"/>
      <c r="S99" s="442"/>
      <c r="T99" s="442"/>
      <c r="U99" s="442"/>
      <c r="V99" s="442"/>
      <c r="W99" s="442"/>
      <c r="X99" s="442"/>
      <c r="Y99" s="442"/>
      <c r="Z99" s="442"/>
      <c r="AA99" s="442"/>
      <c r="AB99" s="442"/>
      <c r="AC99" s="442"/>
      <c r="AD99" s="442"/>
      <c r="AE99" s="442"/>
      <c r="AF99" s="442"/>
      <c r="AG99" s="442"/>
      <c r="AH99" s="442"/>
      <c r="AI99" s="442"/>
      <c r="AJ99" s="442"/>
      <c r="AK99" s="442"/>
      <c r="AL99" s="442"/>
      <c r="AM99" s="442"/>
      <c r="AN99" s="442"/>
      <c r="AO99" s="442"/>
      <c r="AP99" s="442"/>
      <c r="AQ99" s="442"/>
      <c r="AR99" s="442"/>
      <c r="AS99" s="294">
        <f t="shared" si="26"/>
        <v>0</v>
      </c>
      <c r="AT99" s="294">
        <f t="shared" si="27"/>
        <v>0</v>
      </c>
      <c r="AU99" s="294">
        <f t="shared" si="28"/>
        <v>0</v>
      </c>
      <c r="AV99" s="294">
        <f t="shared" si="29"/>
        <v>0</v>
      </c>
      <c r="AW99" s="294">
        <f t="shared" si="30"/>
        <v>0</v>
      </c>
      <c r="AX99" s="186"/>
      <c r="AY99" s="588"/>
      <c r="AZ99" s="186"/>
      <c r="BA99" s="588"/>
      <c r="BB99" s="231"/>
      <c r="BC99" s="231"/>
      <c r="BD99" s="231"/>
      <c r="BE99" s="231"/>
      <c r="BF99" s="231"/>
      <c r="BG99" s="231"/>
      <c r="BH99" s="231"/>
      <c r="BI99" s="231"/>
      <c r="BJ99" s="231"/>
      <c r="BK99" s="231"/>
      <c r="BL99" s="231"/>
      <c r="BM99" s="231"/>
      <c r="BN99" s="231"/>
      <c r="BO99" s="231"/>
      <c r="BP99" s="231"/>
      <c r="BQ99" s="231"/>
      <c r="BR99" s="231"/>
      <c r="BS99" s="231"/>
      <c r="BT99" s="231"/>
      <c r="BU99" s="231"/>
      <c r="BV99" s="231"/>
      <c r="BW99" s="231"/>
      <c r="BX99" s="231"/>
      <c r="BY99" s="231"/>
      <c r="BZ99" s="231"/>
      <c r="CA99" s="231"/>
      <c r="CB99" s="231"/>
      <c r="CC99" s="231"/>
      <c r="CD99" s="231"/>
      <c r="CE99" s="231"/>
      <c r="CF99" s="231"/>
      <c r="CG99" s="231"/>
      <c r="CH99" s="231"/>
      <c r="CI99" s="231"/>
      <c r="CJ99" s="231"/>
      <c r="CK99" s="231"/>
      <c r="CL99" s="231"/>
      <c r="CM99" s="231"/>
      <c r="CN99" s="231"/>
      <c r="CO99" s="231"/>
      <c r="CP99" s="231"/>
      <c r="CQ99" s="231"/>
      <c r="CR99" s="231"/>
      <c r="CS99" s="231"/>
      <c r="CT99" s="231"/>
      <c r="CU99" s="231"/>
      <c r="CV99" s="231"/>
      <c r="CW99" s="231"/>
      <c r="CX99" s="231"/>
      <c r="CY99" s="231"/>
      <c r="CZ99" s="231"/>
      <c r="DA99" s="231"/>
      <c r="DB99" s="231"/>
      <c r="DC99" s="231"/>
      <c r="DD99" s="231"/>
      <c r="DE99" s="231"/>
      <c r="DF99" s="231"/>
      <c r="DG99" s="231"/>
      <c r="DH99" s="231"/>
      <c r="DI99" s="231"/>
      <c r="DJ99" s="231"/>
      <c r="DK99" s="231"/>
      <c r="DL99" s="182"/>
      <c r="DM99" s="182"/>
      <c r="DN99" s="182"/>
      <c r="DO99" s="182"/>
      <c r="DP99" s="182"/>
      <c r="DQ99" s="182"/>
      <c r="DR99" s="182"/>
      <c r="DS99" s="182"/>
      <c r="DT99" s="182"/>
      <c r="DU99" s="182"/>
      <c r="DV99" s="182"/>
      <c r="DW99" s="182"/>
      <c r="DX99" s="182"/>
      <c r="DY99" s="182"/>
      <c r="DZ99" s="182"/>
      <c r="EA99" s="182"/>
      <c r="EB99" s="182"/>
      <c r="EC99" s="182"/>
      <c r="ED99" s="182"/>
      <c r="EE99" s="182"/>
      <c r="EF99" s="182"/>
      <c r="EG99" s="182"/>
      <c r="EH99" s="182"/>
      <c r="EI99" s="182"/>
      <c r="EJ99" s="182"/>
      <c r="EK99" s="182"/>
    </row>
    <row r="100" spans="1:141" s="183" customFormat="1" ht="63.75" hidden="1" x14ac:dyDescent="0.2">
      <c r="A100" s="309" t="s">
        <v>236</v>
      </c>
      <c r="B100" s="186" t="s">
        <v>255</v>
      </c>
      <c r="C100" s="228" t="s">
        <v>256</v>
      </c>
      <c r="D100" s="294"/>
      <c r="E100" s="442"/>
      <c r="F100" s="442"/>
      <c r="G100" s="442"/>
      <c r="H100" s="442"/>
      <c r="I100" s="442"/>
      <c r="J100" s="442"/>
      <c r="K100" s="442"/>
      <c r="L100" s="442"/>
      <c r="M100" s="442"/>
      <c r="N100" s="442"/>
      <c r="O100" s="442"/>
      <c r="P100" s="442"/>
      <c r="Q100" s="442"/>
      <c r="R100" s="442"/>
      <c r="S100" s="442"/>
      <c r="T100" s="442"/>
      <c r="U100" s="442"/>
      <c r="V100" s="442"/>
      <c r="W100" s="442"/>
      <c r="X100" s="442"/>
      <c r="Y100" s="442"/>
      <c r="Z100" s="442"/>
      <c r="AA100" s="442"/>
      <c r="AB100" s="442"/>
      <c r="AC100" s="442"/>
      <c r="AD100" s="442"/>
      <c r="AE100" s="442"/>
      <c r="AF100" s="442"/>
      <c r="AG100" s="442"/>
      <c r="AH100" s="442"/>
      <c r="AI100" s="442"/>
      <c r="AJ100" s="442"/>
      <c r="AK100" s="442"/>
      <c r="AL100" s="442"/>
      <c r="AM100" s="442"/>
      <c r="AN100" s="442"/>
      <c r="AO100" s="442"/>
      <c r="AP100" s="442"/>
      <c r="AQ100" s="442"/>
      <c r="AR100" s="442"/>
      <c r="AS100" s="294">
        <f t="shared" si="26"/>
        <v>0</v>
      </c>
      <c r="AT100" s="294">
        <f t="shared" si="27"/>
        <v>0</v>
      </c>
      <c r="AU100" s="294">
        <f t="shared" si="28"/>
        <v>0</v>
      </c>
      <c r="AV100" s="294">
        <f t="shared" si="29"/>
        <v>0</v>
      </c>
      <c r="AW100" s="294">
        <f t="shared" si="30"/>
        <v>0</v>
      </c>
      <c r="AX100" s="186"/>
      <c r="AY100" s="588"/>
      <c r="AZ100" s="186"/>
      <c r="BA100" s="588"/>
      <c r="BB100" s="231"/>
      <c r="BC100" s="231"/>
      <c r="BD100" s="231"/>
      <c r="BE100" s="231"/>
      <c r="BF100" s="231"/>
      <c r="BG100" s="231"/>
      <c r="BH100" s="231"/>
      <c r="BI100" s="231"/>
      <c r="BJ100" s="231"/>
      <c r="BK100" s="231"/>
      <c r="BL100" s="231"/>
      <c r="BM100" s="231"/>
      <c r="BN100" s="231"/>
      <c r="BO100" s="231"/>
      <c r="BP100" s="231"/>
      <c r="BQ100" s="231"/>
      <c r="BR100" s="231"/>
      <c r="BS100" s="231"/>
      <c r="BT100" s="231"/>
      <c r="BU100" s="231"/>
      <c r="BV100" s="231"/>
      <c r="BW100" s="231"/>
      <c r="BX100" s="231"/>
      <c r="BY100" s="231"/>
      <c r="BZ100" s="231"/>
      <c r="CA100" s="231"/>
      <c r="CB100" s="231"/>
      <c r="CC100" s="231"/>
      <c r="CD100" s="231"/>
      <c r="CE100" s="231"/>
      <c r="CF100" s="231"/>
      <c r="CG100" s="231"/>
      <c r="CH100" s="231"/>
      <c r="CI100" s="231"/>
      <c r="CJ100" s="231"/>
      <c r="CK100" s="231"/>
      <c r="CL100" s="231"/>
      <c r="CM100" s="231"/>
      <c r="CN100" s="231"/>
      <c r="CO100" s="231"/>
      <c r="CP100" s="231"/>
      <c r="CQ100" s="231"/>
      <c r="CR100" s="231"/>
      <c r="CS100" s="231"/>
      <c r="CT100" s="231"/>
      <c r="CU100" s="231"/>
      <c r="CV100" s="231"/>
      <c r="CW100" s="231"/>
      <c r="CX100" s="231"/>
      <c r="CY100" s="231"/>
      <c r="CZ100" s="231"/>
      <c r="DA100" s="231"/>
      <c r="DB100" s="231"/>
      <c r="DC100" s="231"/>
      <c r="DD100" s="231"/>
      <c r="DE100" s="231"/>
      <c r="DF100" s="231"/>
      <c r="DG100" s="231"/>
      <c r="DH100" s="231"/>
      <c r="DI100" s="231"/>
      <c r="DJ100" s="231"/>
      <c r="DK100" s="231"/>
      <c r="DL100" s="182"/>
      <c r="DM100" s="182"/>
      <c r="DN100" s="182"/>
      <c r="DO100" s="182"/>
      <c r="DP100" s="182"/>
      <c r="DQ100" s="182"/>
      <c r="DR100" s="182"/>
      <c r="DS100" s="182"/>
      <c r="DT100" s="182"/>
      <c r="DU100" s="182"/>
      <c r="DV100" s="182"/>
      <c r="DW100" s="182"/>
      <c r="DX100" s="182"/>
      <c r="DY100" s="182"/>
      <c r="DZ100" s="182"/>
      <c r="EA100" s="182"/>
      <c r="EB100" s="182"/>
      <c r="EC100" s="182"/>
      <c r="ED100" s="182"/>
      <c r="EE100" s="182"/>
      <c r="EF100" s="182"/>
      <c r="EG100" s="182"/>
      <c r="EH100" s="182"/>
      <c r="EI100" s="182"/>
      <c r="EJ100" s="182"/>
      <c r="EK100" s="182"/>
    </row>
    <row r="101" spans="1:141" s="183" customFormat="1" ht="63.75" hidden="1" x14ac:dyDescent="0.2">
      <c r="A101" s="309" t="s">
        <v>236</v>
      </c>
      <c r="B101" s="186" t="s">
        <v>257</v>
      </c>
      <c r="C101" s="228" t="s">
        <v>258</v>
      </c>
      <c r="D101" s="294"/>
      <c r="E101" s="442"/>
      <c r="F101" s="442"/>
      <c r="G101" s="442"/>
      <c r="H101" s="442"/>
      <c r="I101" s="442"/>
      <c r="J101" s="442"/>
      <c r="K101" s="442"/>
      <c r="L101" s="442"/>
      <c r="M101" s="442"/>
      <c r="N101" s="442"/>
      <c r="O101" s="442"/>
      <c r="P101" s="442"/>
      <c r="Q101" s="442"/>
      <c r="R101" s="442"/>
      <c r="S101" s="442"/>
      <c r="T101" s="442"/>
      <c r="U101" s="442"/>
      <c r="V101" s="442"/>
      <c r="W101" s="442"/>
      <c r="X101" s="442"/>
      <c r="Y101" s="442"/>
      <c r="Z101" s="442"/>
      <c r="AA101" s="442"/>
      <c r="AB101" s="442"/>
      <c r="AC101" s="442"/>
      <c r="AD101" s="442"/>
      <c r="AE101" s="442"/>
      <c r="AF101" s="442"/>
      <c r="AG101" s="442"/>
      <c r="AH101" s="442"/>
      <c r="AI101" s="442"/>
      <c r="AJ101" s="442"/>
      <c r="AK101" s="442"/>
      <c r="AL101" s="442"/>
      <c r="AM101" s="442"/>
      <c r="AN101" s="442"/>
      <c r="AO101" s="442"/>
      <c r="AP101" s="442"/>
      <c r="AQ101" s="442"/>
      <c r="AR101" s="442"/>
      <c r="AS101" s="294">
        <f t="shared" si="26"/>
        <v>0</v>
      </c>
      <c r="AT101" s="294">
        <f t="shared" si="27"/>
        <v>0</v>
      </c>
      <c r="AU101" s="294">
        <f t="shared" si="28"/>
        <v>0</v>
      </c>
      <c r="AV101" s="294">
        <f t="shared" si="29"/>
        <v>0</v>
      </c>
      <c r="AW101" s="294">
        <f t="shared" si="30"/>
        <v>0</v>
      </c>
      <c r="AX101" s="186"/>
      <c r="AY101" s="588"/>
      <c r="AZ101" s="186"/>
      <c r="BA101" s="588"/>
      <c r="BB101" s="231"/>
      <c r="BC101" s="231"/>
      <c r="BD101" s="231"/>
      <c r="BE101" s="231"/>
      <c r="BF101" s="231"/>
      <c r="BG101" s="231"/>
      <c r="BH101" s="231"/>
      <c r="BI101" s="231"/>
      <c r="BJ101" s="231"/>
      <c r="BK101" s="231"/>
      <c r="BL101" s="231"/>
      <c r="BM101" s="231"/>
      <c r="BN101" s="231"/>
      <c r="BO101" s="231"/>
      <c r="BP101" s="231"/>
      <c r="BQ101" s="231"/>
      <c r="BR101" s="231"/>
      <c r="BS101" s="231"/>
      <c r="BT101" s="231"/>
      <c r="BU101" s="231"/>
      <c r="BV101" s="231"/>
      <c r="BW101" s="231"/>
      <c r="BX101" s="231"/>
      <c r="BY101" s="231"/>
      <c r="BZ101" s="231"/>
      <c r="CA101" s="231"/>
      <c r="CB101" s="231"/>
      <c r="CC101" s="231"/>
      <c r="CD101" s="231"/>
      <c r="CE101" s="231"/>
      <c r="CF101" s="231"/>
      <c r="CG101" s="231"/>
      <c r="CH101" s="231"/>
      <c r="CI101" s="231"/>
      <c r="CJ101" s="231"/>
      <c r="CK101" s="231"/>
      <c r="CL101" s="231"/>
      <c r="CM101" s="231"/>
      <c r="CN101" s="231"/>
      <c r="CO101" s="231"/>
      <c r="CP101" s="231"/>
      <c r="CQ101" s="231"/>
      <c r="CR101" s="231"/>
      <c r="CS101" s="231"/>
      <c r="CT101" s="231"/>
      <c r="CU101" s="231"/>
      <c r="CV101" s="231"/>
      <c r="CW101" s="231"/>
      <c r="CX101" s="231"/>
      <c r="CY101" s="231"/>
      <c r="CZ101" s="231"/>
      <c r="DA101" s="231"/>
      <c r="DB101" s="231"/>
      <c r="DC101" s="231"/>
      <c r="DD101" s="231"/>
      <c r="DE101" s="231"/>
      <c r="DF101" s="231"/>
      <c r="DG101" s="231"/>
      <c r="DH101" s="231"/>
      <c r="DI101" s="231"/>
      <c r="DJ101" s="231"/>
      <c r="DK101" s="231"/>
      <c r="DL101" s="182"/>
      <c r="DM101" s="182"/>
      <c r="DN101" s="182"/>
      <c r="DO101" s="182"/>
      <c r="DP101" s="182"/>
      <c r="DQ101" s="182"/>
      <c r="DR101" s="182"/>
      <c r="DS101" s="182"/>
      <c r="DT101" s="182"/>
      <c r="DU101" s="182"/>
      <c r="DV101" s="182"/>
      <c r="DW101" s="182"/>
      <c r="DX101" s="182"/>
      <c r="DY101" s="182"/>
      <c r="DZ101" s="182"/>
      <c r="EA101" s="182"/>
      <c r="EB101" s="182"/>
      <c r="EC101" s="182"/>
      <c r="ED101" s="182"/>
      <c r="EE101" s="182"/>
      <c r="EF101" s="182"/>
      <c r="EG101" s="182"/>
      <c r="EH101" s="182"/>
      <c r="EI101" s="182"/>
      <c r="EJ101" s="182"/>
      <c r="EK101" s="182"/>
    </row>
    <row r="102" spans="1:141" s="183" customFormat="1" ht="63.75" hidden="1" x14ac:dyDescent="0.2">
      <c r="A102" s="309" t="s">
        <v>236</v>
      </c>
      <c r="B102" s="186" t="s">
        <v>259</v>
      </c>
      <c r="C102" s="228" t="s">
        <v>260</v>
      </c>
      <c r="D102" s="294"/>
      <c r="E102" s="442"/>
      <c r="F102" s="442"/>
      <c r="G102" s="442"/>
      <c r="H102" s="442"/>
      <c r="I102" s="442"/>
      <c r="J102" s="442"/>
      <c r="K102" s="442"/>
      <c r="L102" s="442"/>
      <c r="M102" s="442"/>
      <c r="N102" s="442"/>
      <c r="O102" s="442"/>
      <c r="P102" s="442"/>
      <c r="Q102" s="442"/>
      <c r="R102" s="442"/>
      <c r="S102" s="442"/>
      <c r="T102" s="442"/>
      <c r="U102" s="442"/>
      <c r="V102" s="442"/>
      <c r="W102" s="442"/>
      <c r="X102" s="442"/>
      <c r="Y102" s="442"/>
      <c r="Z102" s="442"/>
      <c r="AA102" s="442"/>
      <c r="AB102" s="442"/>
      <c r="AC102" s="442"/>
      <c r="AD102" s="442"/>
      <c r="AE102" s="442"/>
      <c r="AF102" s="442"/>
      <c r="AG102" s="442"/>
      <c r="AH102" s="442"/>
      <c r="AI102" s="442"/>
      <c r="AJ102" s="442"/>
      <c r="AK102" s="442"/>
      <c r="AL102" s="442"/>
      <c r="AM102" s="442"/>
      <c r="AN102" s="442"/>
      <c r="AO102" s="442"/>
      <c r="AP102" s="442"/>
      <c r="AQ102" s="442"/>
      <c r="AR102" s="442"/>
      <c r="AS102" s="294">
        <f t="shared" si="26"/>
        <v>0</v>
      </c>
      <c r="AT102" s="294">
        <f t="shared" si="27"/>
        <v>0</v>
      </c>
      <c r="AU102" s="294">
        <f t="shared" si="28"/>
        <v>0</v>
      </c>
      <c r="AV102" s="294">
        <f t="shared" si="29"/>
        <v>0</v>
      </c>
      <c r="AW102" s="294">
        <f t="shared" si="30"/>
        <v>0</v>
      </c>
      <c r="AX102" s="186"/>
      <c r="AY102" s="588"/>
      <c r="AZ102" s="186"/>
      <c r="BA102" s="588"/>
      <c r="BB102" s="231"/>
      <c r="BC102" s="231"/>
      <c r="BD102" s="231"/>
      <c r="BE102" s="231"/>
      <c r="BF102" s="231"/>
      <c r="BG102" s="231"/>
      <c r="BH102" s="231"/>
      <c r="BI102" s="231"/>
      <c r="BJ102" s="231"/>
      <c r="BK102" s="231"/>
      <c r="BL102" s="231"/>
      <c r="BM102" s="231"/>
      <c r="BN102" s="231"/>
      <c r="BO102" s="231"/>
      <c r="BP102" s="231"/>
      <c r="BQ102" s="231"/>
      <c r="BR102" s="231"/>
      <c r="BS102" s="231"/>
      <c r="BT102" s="231"/>
      <c r="BU102" s="231"/>
      <c r="BV102" s="231"/>
      <c r="BW102" s="231"/>
      <c r="BX102" s="231"/>
      <c r="BY102" s="231"/>
      <c r="BZ102" s="231"/>
      <c r="CA102" s="231"/>
      <c r="CB102" s="231"/>
      <c r="CC102" s="231"/>
      <c r="CD102" s="231"/>
      <c r="CE102" s="231"/>
      <c r="CF102" s="231"/>
      <c r="CG102" s="231"/>
      <c r="CH102" s="231"/>
      <c r="CI102" s="231"/>
      <c r="CJ102" s="231"/>
      <c r="CK102" s="231"/>
      <c r="CL102" s="231"/>
      <c r="CM102" s="231"/>
      <c r="CN102" s="231"/>
      <c r="CO102" s="231"/>
      <c r="CP102" s="231"/>
      <c r="CQ102" s="231"/>
      <c r="CR102" s="231"/>
      <c r="CS102" s="231"/>
      <c r="CT102" s="231"/>
      <c r="CU102" s="231"/>
      <c r="CV102" s="231"/>
      <c r="CW102" s="231"/>
      <c r="CX102" s="231"/>
      <c r="CY102" s="231"/>
      <c r="CZ102" s="231"/>
      <c r="DA102" s="231"/>
      <c r="DB102" s="231"/>
      <c r="DC102" s="231"/>
      <c r="DD102" s="231"/>
      <c r="DE102" s="231"/>
      <c r="DF102" s="231"/>
      <c r="DG102" s="231"/>
      <c r="DH102" s="231"/>
      <c r="DI102" s="231"/>
      <c r="DJ102" s="231"/>
      <c r="DK102" s="231"/>
      <c r="DL102" s="182"/>
      <c r="DM102" s="182"/>
      <c r="DN102" s="182"/>
      <c r="DO102" s="182"/>
      <c r="DP102" s="182"/>
      <c r="DQ102" s="182"/>
      <c r="DR102" s="182"/>
      <c r="DS102" s="182"/>
      <c r="DT102" s="182"/>
      <c r="DU102" s="182"/>
      <c r="DV102" s="182"/>
      <c r="DW102" s="182"/>
      <c r="DX102" s="182"/>
      <c r="DY102" s="182"/>
      <c r="DZ102" s="182"/>
      <c r="EA102" s="182"/>
      <c r="EB102" s="182"/>
      <c r="EC102" s="182"/>
      <c r="ED102" s="182"/>
      <c r="EE102" s="182"/>
      <c r="EF102" s="182"/>
      <c r="EG102" s="182"/>
      <c r="EH102" s="182"/>
      <c r="EI102" s="182"/>
      <c r="EJ102" s="182"/>
      <c r="EK102" s="182"/>
    </row>
    <row r="103" spans="1:141" s="183" customFormat="1" ht="63.75" hidden="1" x14ac:dyDescent="0.2">
      <c r="A103" s="309" t="s">
        <v>236</v>
      </c>
      <c r="B103" s="186" t="s">
        <v>261</v>
      </c>
      <c r="C103" s="228" t="s">
        <v>262</v>
      </c>
      <c r="D103" s="294"/>
      <c r="E103" s="442"/>
      <c r="F103" s="442"/>
      <c r="G103" s="442"/>
      <c r="H103" s="442"/>
      <c r="I103" s="442"/>
      <c r="J103" s="442"/>
      <c r="K103" s="442"/>
      <c r="L103" s="442"/>
      <c r="M103" s="442"/>
      <c r="N103" s="442"/>
      <c r="O103" s="442"/>
      <c r="P103" s="442"/>
      <c r="Q103" s="442"/>
      <c r="R103" s="442"/>
      <c r="S103" s="442"/>
      <c r="T103" s="442"/>
      <c r="U103" s="442"/>
      <c r="V103" s="442"/>
      <c r="W103" s="442"/>
      <c r="X103" s="442"/>
      <c r="Y103" s="442"/>
      <c r="Z103" s="442"/>
      <c r="AA103" s="442"/>
      <c r="AB103" s="442"/>
      <c r="AC103" s="442"/>
      <c r="AD103" s="442"/>
      <c r="AE103" s="442"/>
      <c r="AF103" s="442"/>
      <c r="AG103" s="442"/>
      <c r="AH103" s="442"/>
      <c r="AI103" s="442"/>
      <c r="AJ103" s="442"/>
      <c r="AK103" s="442"/>
      <c r="AL103" s="442"/>
      <c r="AM103" s="442"/>
      <c r="AN103" s="442"/>
      <c r="AO103" s="442"/>
      <c r="AP103" s="442"/>
      <c r="AQ103" s="442"/>
      <c r="AR103" s="442"/>
      <c r="AS103" s="294">
        <f t="shared" si="26"/>
        <v>0</v>
      </c>
      <c r="AT103" s="294">
        <f t="shared" si="27"/>
        <v>0</v>
      </c>
      <c r="AU103" s="294">
        <f t="shared" si="28"/>
        <v>0</v>
      </c>
      <c r="AV103" s="294">
        <f t="shared" si="29"/>
        <v>0</v>
      </c>
      <c r="AW103" s="294">
        <f t="shared" si="30"/>
        <v>0</v>
      </c>
      <c r="AX103" s="186"/>
      <c r="AY103" s="588"/>
      <c r="AZ103" s="186"/>
      <c r="BA103" s="588"/>
      <c r="BB103" s="231"/>
      <c r="BC103" s="231"/>
      <c r="BD103" s="231"/>
      <c r="BE103" s="231"/>
      <c r="BF103" s="231"/>
      <c r="BG103" s="231"/>
      <c r="BH103" s="231"/>
      <c r="BI103" s="231"/>
      <c r="BJ103" s="231"/>
      <c r="BK103" s="231"/>
      <c r="BL103" s="231"/>
      <c r="BM103" s="231"/>
      <c r="BN103" s="231"/>
      <c r="BO103" s="231"/>
      <c r="BP103" s="231"/>
      <c r="BQ103" s="231"/>
      <c r="BR103" s="231"/>
      <c r="BS103" s="231"/>
      <c r="BT103" s="231"/>
      <c r="BU103" s="231"/>
      <c r="BV103" s="231"/>
      <c r="BW103" s="231"/>
      <c r="BX103" s="231"/>
      <c r="BY103" s="231"/>
      <c r="BZ103" s="231"/>
      <c r="CA103" s="231"/>
      <c r="CB103" s="231"/>
      <c r="CC103" s="231"/>
      <c r="CD103" s="231"/>
      <c r="CE103" s="231"/>
      <c r="CF103" s="231"/>
      <c r="CG103" s="231"/>
      <c r="CH103" s="231"/>
      <c r="CI103" s="231"/>
      <c r="CJ103" s="231"/>
      <c r="CK103" s="231"/>
      <c r="CL103" s="231"/>
      <c r="CM103" s="231"/>
      <c r="CN103" s="231"/>
      <c r="CO103" s="231"/>
      <c r="CP103" s="231"/>
      <c r="CQ103" s="231"/>
      <c r="CR103" s="231"/>
      <c r="CS103" s="231"/>
      <c r="CT103" s="231"/>
      <c r="CU103" s="231"/>
      <c r="CV103" s="231"/>
      <c r="CW103" s="231"/>
      <c r="CX103" s="231"/>
      <c r="CY103" s="231"/>
      <c r="CZ103" s="231"/>
      <c r="DA103" s="231"/>
      <c r="DB103" s="231"/>
      <c r="DC103" s="231"/>
      <c r="DD103" s="231"/>
      <c r="DE103" s="231"/>
      <c r="DF103" s="231"/>
      <c r="DG103" s="231"/>
      <c r="DH103" s="231"/>
      <c r="DI103" s="231"/>
      <c r="DJ103" s="231"/>
      <c r="DK103" s="231"/>
      <c r="DL103" s="182"/>
      <c r="DM103" s="182"/>
      <c r="DN103" s="182"/>
      <c r="DO103" s="182"/>
      <c r="DP103" s="182"/>
      <c r="DQ103" s="182"/>
      <c r="DR103" s="182"/>
      <c r="DS103" s="182"/>
      <c r="DT103" s="182"/>
      <c r="DU103" s="182"/>
      <c r="DV103" s="182"/>
      <c r="DW103" s="182"/>
      <c r="DX103" s="182"/>
      <c r="DY103" s="182"/>
      <c r="DZ103" s="182"/>
      <c r="EA103" s="182"/>
      <c r="EB103" s="182"/>
      <c r="EC103" s="182"/>
      <c r="ED103" s="182"/>
      <c r="EE103" s="182"/>
      <c r="EF103" s="182"/>
      <c r="EG103" s="182"/>
      <c r="EH103" s="182"/>
      <c r="EI103" s="182"/>
      <c r="EJ103" s="182"/>
      <c r="EK103" s="182"/>
    </row>
    <row r="104" spans="1:141" s="160" customFormat="1" ht="38.25" x14ac:dyDescent="0.2">
      <c r="A104" s="283" t="s">
        <v>263</v>
      </c>
      <c r="B104" s="162" t="s">
        <v>264</v>
      </c>
      <c r="C104" s="163" t="s">
        <v>98</v>
      </c>
      <c r="D104" s="375">
        <v>0</v>
      </c>
      <c r="E104" s="375">
        <v>0</v>
      </c>
      <c r="F104" s="375">
        <v>0</v>
      </c>
      <c r="G104" s="375">
        <v>0</v>
      </c>
      <c r="H104" s="375">
        <v>0</v>
      </c>
      <c r="I104" s="375">
        <v>0</v>
      </c>
      <c r="J104" s="375">
        <v>0</v>
      </c>
      <c r="K104" s="375">
        <v>0</v>
      </c>
      <c r="L104" s="375">
        <v>0</v>
      </c>
      <c r="M104" s="375">
        <v>0</v>
      </c>
      <c r="N104" s="375">
        <v>0</v>
      </c>
      <c r="O104" s="375">
        <v>0</v>
      </c>
      <c r="P104" s="375">
        <v>0</v>
      </c>
      <c r="Q104" s="375">
        <v>0</v>
      </c>
      <c r="R104" s="375">
        <v>0</v>
      </c>
      <c r="S104" s="375">
        <v>0</v>
      </c>
      <c r="T104" s="375">
        <v>0</v>
      </c>
      <c r="U104" s="375">
        <v>0</v>
      </c>
      <c r="V104" s="375">
        <v>0</v>
      </c>
      <c r="W104" s="375">
        <v>0</v>
      </c>
      <c r="X104" s="375">
        <v>0</v>
      </c>
      <c r="Y104" s="375">
        <v>0</v>
      </c>
      <c r="Z104" s="375">
        <v>0</v>
      </c>
      <c r="AA104" s="375">
        <v>0</v>
      </c>
      <c r="AB104" s="375">
        <v>0</v>
      </c>
      <c r="AC104" s="375">
        <v>0</v>
      </c>
      <c r="AD104" s="375">
        <v>0</v>
      </c>
      <c r="AE104" s="375">
        <v>0</v>
      </c>
      <c r="AF104" s="375">
        <v>0</v>
      </c>
      <c r="AG104" s="375">
        <v>0</v>
      </c>
      <c r="AH104" s="375">
        <v>0</v>
      </c>
      <c r="AI104" s="375">
        <v>0</v>
      </c>
      <c r="AJ104" s="375">
        <v>0</v>
      </c>
      <c r="AK104" s="375">
        <v>0</v>
      </c>
      <c r="AL104" s="375">
        <v>0</v>
      </c>
      <c r="AM104" s="375">
        <v>0</v>
      </c>
      <c r="AN104" s="375">
        <v>0</v>
      </c>
      <c r="AO104" s="375">
        <v>0</v>
      </c>
      <c r="AP104" s="375">
        <v>0</v>
      </c>
      <c r="AQ104" s="375">
        <v>0</v>
      </c>
      <c r="AR104" s="375">
        <v>0</v>
      </c>
      <c r="AS104" s="375">
        <v>0</v>
      </c>
      <c r="AT104" s="375">
        <v>0</v>
      </c>
      <c r="AU104" s="375">
        <v>0</v>
      </c>
      <c r="AV104" s="375">
        <v>0</v>
      </c>
      <c r="AW104" s="375">
        <v>0</v>
      </c>
      <c r="AX104" s="589"/>
      <c r="AY104" s="590"/>
      <c r="AZ104" s="589"/>
      <c r="BA104" s="590"/>
      <c r="BB104" s="223"/>
      <c r="BC104" s="223"/>
      <c r="BD104" s="223"/>
      <c r="BE104" s="223"/>
      <c r="BF104" s="223"/>
      <c r="BG104" s="223"/>
      <c r="BH104" s="223"/>
      <c r="BI104" s="223"/>
      <c r="BJ104" s="223"/>
      <c r="BK104" s="223"/>
      <c r="BL104" s="223"/>
      <c r="BM104" s="223"/>
      <c r="BN104" s="223"/>
      <c r="BO104" s="223"/>
      <c r="BP104" s="223"/>
      <c r="BQ104" s="223"/>
      <c r="BR104" s="223"/>
      <c r="BS104" s="223"/>
      <c r="BT104" s="223"/>
      <c r="BU104" s="223"/>
      <c r="BV104" s="223"/>
      <c r="BW104" s="223"/>
      <c r="BX104" s="223"/>
      <c r="BY104" s="223"/>
      <c r="BZ104" s="223"/>
      <c r="CA104" s="223"/>
      <c r="CB104" s="223"/>
      <c r="CC104" s="223"/>
      <c r="CD104" s="223"/>
      <c r="CE104" s="223"/>
      <c r="CF104" s="223"/>
      <c r="CG104" s="223"/>
      <c r="CH104" s="223"/>
      <c r="CI104" s="223"/>
      <c r="CJ104" s="223"/>
      <c r="CK104" s="223"/>
      <c r="CL104" s="223"/>
      <c r="CM104" s="223"/>
      <c r="CN104" s="223"/>
      <c r="CO104" s="223"/>
      <c r="CP104" s="223"/>
      <c r="CQ104" s="223"/>
      <c r="CR104" s="223"/>
      <c r="CS104" s="223"/>
      <c r="CT104" s="223"/>
      <c r="CU104" s="223"/>
      <c r="CV104" s="223"/>
      <c r="CW104" s="223"/>
      <c r="CX104" s="223"/>
      <c r="CY104" s="223"/>
      <c r="CZ104" s="223"/>
      <c r="DA104" s="223"/>
      <c r="DB104" s="223"/>
      <c r="DC104" s="223"/>
      <c r="DD104" s="223"/>
      <c r="DE104" s="223"/>
      <c r="DF104" s="223"/>
      <c r="DG104" s="223"/>
      <c r="DH104" s="223"/>
      <c r="DI104" s="223"/>
      <c r="DJ104" s="223"/>
      <c r="DK104" s="223"/>
      <c r="DL104" s="159"/>
      <c r="DM104" s="159"/>
      <c r="DN104" s="159"/>
      <c r="DO104" s="159"/>
      <c r="DP104" s="159"/>
      <c r="DQ104" s="159"/>
      <c r="DR104" s="159"/>
      <c r="DS104" s="159"/>
      <c r="DT104" s="159"/>
      <c r="DU104" s="159"/>
      <c r="DV104" s="159"/>
      <c r="DW104" s="159"/>
      <c r="DX104" s="159"/>
      <c r="DY104" s="159"/>
      <c r="DZ104" s="159"/>
      <c r="EA104" s="159"/>
      <c r="EB104" s="159"/>
      <c r="EC104" s="159"/>
      <c r="ED104" s="159"/>
      <c r="EE104" s="159"/>
      <c r="EF104" s="159"/>
      <c r="EG104" s="159"/>
      <c r="EH104" s="159"/>
      <c r="EI104" s="159"/>
      <c r="EJ104" s="159"/>
      <c r="EK104" s="159"/>
    </row>
    <row r="105" spans="1:141" s="160" customFormat="1" ht="25.5" x14ac:dyDescent="0.2">
      <c r="A105" s="283" t="s">
        <v>265</v>
      </c>
      <c r="B105" s="162" t="s">
        <v>266</v>
      </c>
      <c r="C105" s="163" t="s">
        <v>98</v>
      </c>
      <c r="D105" s="288">
        <f t="shared" ref="D105:AW105" si="31">SUM(D106:D116)</f>
        <v>0</v>
      </c>
      <c r="E105" s="288">
        <f t="shared" si="31"/>
        <v>0</v>
      </c>
      <c r="F105" s="288">
        <f t="shared" si="31"/>
        <v>0</v>
      </c>
      <c r="G105" s="288">
        <f t="shared" si="31"/>
        <v>0</v>
      </c>
      <c r="H105" s="288">
        <f t="shared" si="31"/>
        <v>0</v>
      </c>
      <c r="I105" s="288">
        <f t="shared" si="31"/>
        <v>0</v>
      </c>
      <c r="J105" s="288">
        <f t="shared" si="31"/>
        <v>0</v>
      </c>
      <c r="K105" s="288">
        <f t="shared" si="31"/>
        <v>0</v>
      </c>
      <c r="L105" s="288">
        <f t="shared" si="31"/>
        <v>0</v>
      </c>
      <c r="M105" s="288">
        <f t="shared" si="31"/>
        <v>0</v>
      </c>
      <c r="N105" s="288">
        <f t="shared" si="31"/>
        <v>0</v>
      </c>
      <c r="O105" s="288">
        <f t="shared" si="31"/>
        <v>0</v>
      </c>
      <c r="P105" s="288">
        <f t="shared" si="31"/>
        <v>0</v>
      </c>
      <c r="Q105" s="288">
        <f t="shared" si="31"/>
        <v>0</v>
      </c>
      <c r="R105" s="288">
        <f t="shared" si="31"/>
        <v>0</v>
      </c>
      <c r="S105" s="288">
        <f t="shared" si="31"/>
        <v>0</v>
      </c>
      <c r="T105" s="288">
        <f t="shared" si="31"/>
        <v>0</v>
      </c>
      <c r="U105" s="288">
        <f t="shared" si="31"/>
        <v>0</v>
      </c>
      <c r="V105" s="288">
        <f t="shared" si="31"/>
        <v>0</v>
      </c>
      <c r="W105" s="288">
        <f t="shared" si="31"/>
        <v>0</v>
      </c>
      <c r="X105" s="288">
        <f t="shared" si="31"/>
        <v>0</v>
      </c>
      <c r="Y105" s="288">
        <f t="shared" si="31"/>
        <v>0</v>
      </c>
      <c r="Z105" s="288">
        <f t="shared" si="31"/>
        <v>0</v>
      </c>
      <c r="AA105" s="288">
        <f t="shared" si="31"/>
        <v>0</v>
      </c>
      <c r="AB105" s="288">
        <f t="shared" si="31"/>
        <v>0</v>
      </c>
      <c r="AC105" s="288">
        <f t="shared" si="31"/>
        <v>0</v>
      </c>
      <c r="AD105" s="288">
        <f t="shared" si="31"/>
        <v>0</v>
      </c>
      <c r="AE105" s="288">
        <f t="shared" si="31"/>
        <v>0</v>
      </c>
      <c r="AF105" s="288">
        <f t="shared" si="31"/>
        <v>0</v>
      </c>
      <c r="AG105" s="288">
        <f t="shared" si="31"/>
        <v>0</v>
      </c>
      <c r="AH105" s="288">
        <f t="shared" si="31"/>
        <v>0</v>
      </c>
      <c r="AI105" s="288">
        <f t="shared" si="31"/>
        <v>0</v>
      </c>
      <c r="AJ105" s="288">
        <f t="shared" si="31"/>
        <v>0</v>
      </c>
      <c r="AK105" s="288">
        <f t="shared" si="31"/>
        <v>0</v>
      </c>
      <c r="AL105" s="288">
        <f t="shared" si="31"/>
        <v>0</v>
      </c>
      <c r="AM105" s="288">
        <f t="shared" si="31"/>
        <v>0</v>
      </c>
      <c r="AN105" s="288">
        <f t="shared" si="31"/>
        <v>0</v>
      </c>
      <c r="AO105" s="288">
        <f t="shared" si="31"/>
        <v>0</v>
      </c>
      <c r="AP105" s="288">
        <f t="shared" si="31"/>
        <v>0</v>
      </c>
      <c r="AQ105" s="288">
        <f t="shared" si="31"/>
        <v>0</v>
      </c>
      <c r="AR105" s="288">
        <f t="shared" si="31"/>
        <v>0</v>
      </c>
      <c r="AS105" s="288">
        <f t="shared" si="31"/>
        <v>0</v>
      </c>
      <c r="AT105" s="288">
        <f t="shared" si="31"/>
        <v>0</v>
      </c>
      <c r="AU105" s="288">
        <f t="shared" si="31"/>
        <v>0</v>
      </c>
      <c r="AV105" s="288">
        <f t="shared" si="31"/>
        <v>0</v>
      </c>
      <c r="AW105" s="288">
        <f t="shared" si="31"/>
        <v>0</v>
      </c>
      <c r="AX105" s="589"/>
      <c r="AY105" s="590"/>
      <c r="AZ105" s="589"/>
      <c r="BA105" s="590"/>
      <c r="BB105" s="223"/>
      <c r="BC105" s="223"/>
      <c r="BD105" s="223"/>
      <c r="BE105" s="223"/>
      <c r="BF105" s="223"/>
      <c r="BG105" s="223"/>
      <c r="BH105" s="223"/>
      <c r="BI105" s="223"/>
      <c r="BJ105" s="223"/>
      <c r="BK105" s="223"/>
      <c r="BL105" s="223"/>
      <c r="BM105" s="223"/>
      <c r="BN105" s="223"/>
      <c r="BO105" s="223"/>
      <c r="BP105" s="223"/>
      <c r="BQ105" s="223"/>
      <c r="BR105" s="223"/>
      <c r="BS105" s="223"/>
      <c r="BT105" s="223"/>
      <c r="BU105" s="223"/>
      <c r="BV105" s="223"/>
      <c r="BW105" s="223"/>
      <c r="BX105" s="223"/>
      <c r="BY105" s="223"/>
      <c r="BZ105" s="223"/>
      <c r="CA105" s="223"/>
      <c r="CB105" s="223"/>
      <c r="CC105" s="223"/>
      <c r="CD105" s="223"/>
      <c r="CE105" s="223"/>
      <c r="CF105" s="223"/>
      <c r="CG105" s="223"/>
      <c r="CH105" s="223"/>
      <c r="CI105" s="223"/>
      <c r="CJ105" s="223"/>
      <c r="CK105" s="223"/>
      <c r="CL105" s="223"/>
      <c r="CM105" s="223"/>
      <c r="CN105" s="223"/>
      <c r="CO105" s="223"/>
      <c r="CP105" s="223"/>
      <c r="CQ105" s="223"/>
      <c r="CR105" s="223"/>
      <c r="CS105" s="223"/>
      <c r="CT105" s="223"/>
      <c r="CU105" s="223"/>
      <c r="CV105" s="223"/>
      <c r="CW105" s="223"/>
      <c r="CX105" s="223"/>
      <c r="CY105" s="223"/>
      <c r="CZ105" s="223"/>
      <c r="DA105" s="223"/>
      <c r="DB105" s="223"/>
      <c r="DC105" s="223"/>
      <c r="DD105" s="223"/>
      <c r="DE105" s="223"/>
      <c r="DF105" s="223"/>
      <c r="DG105" s="223"/>
      <c r="DH105" s="223"/>
      <c r="DI105" s="223"/>
      <c r="DJ105" s="223"/>
      <c r="DK105" s="223"/>
      <c r="DL105" s="159"/>
      <c r="DM105" s="159"/>
      <c r="DN105" s="159"/>
      <c r="DO105" s="159"/>
      <c r="DP105" s="159"/>
      <c r="DQ105" s="159"/>
      <c r="DR105" s="159"/>
      <c r="DS105" s="159"/>
      <c r="DT105" s="159"/>
      <c r="DU105" s="159"/>
      <c r="DV105" s="159"/>
      <c r="DW105" s="159"/>
      <c r="DX105" s="159"/>
      <c r="DY105" s="159"/>
      <c r="DZ105" s="159"/>
      <c r="EA105" s="159"/>
      <c r="EB105" s="159"/>
      <c r="EC105" s="159"/>
      <c r="ED105" s="159"/>
      <c r="EE105" s="159"/>
      <c r="EF105" s="159"/>
      <c r="EG105" s="159"/>
      <c r="EH105" s="159"/>
      <c r="EI105" s="159"/>
      <c r="EJ105" s="159"/>
      <c r="EK105" s="159"/>
    </row>
    <row r="106" spans="1:141" s="160" customFormat="1" ht="12.75" x14ac:dyDescent="0.2">
      <c r="A106" s="226" t="s">
        <v>265</v>
      </c>
      <c r="B106" s="156" t="s">
        <v>267</v>
      </c>
      <c r="C106" s="119" t="s">
        <v>98</v>
      </c>
      <c r="D106" s="442" t="s">
        <v>103</v>
      </c>
      <c r="E106" s="442">
        <v>0</v>
      </c>
      <c r="F106" s="442">
        <v>0</v>
      </c>
      <c r="G106" s="442">
        <v>0</v>
      </c>
      <c r="H106" s="442">
        <v>0</v>
      </c>
      <c r="I106" s="442">
        <v>0</v>
      </c>
      <c r="J106" s="442">
        <v>0</v>
      </c>
      <c r="K106" s="442">
        <v>0</v>
      </c>
      <c r="L106" s="442">
        <v>0</v>
      </c>
      <c r="M106" s="442">
        <v>0</v>
      </c>
      <c r="N106" s="442">
        <v>0</v>
      </c>
      <c r="O106" s="442">
        <v>0</v>
      </c>
      <c r="P106" s="442">
        <v>0</v>
      </c>
      <c r="Q106" s="442">
        <v>0</v>
      </c>
      <c r="R106" s="442">
        <v>0</v>
      </c>
      <c r="S106" s="442">
        <v>0</v>
      </c>
      <c r="T106" s="442">
        <v>0</v>
      </c>
      <c r="U106" s="442">
        <v>0</v>
      </c>
      <c r="V106" s="442">
        <v>0</v>
      </c>
      <c r="W106" s="442">
        <v>0</v>
      </c>
      <c r="X106" s="442">
        <v>0</v>
      </c>
      <c r="Y106" s="442">
        <v>0</v>
      </c>
      <c r="Z106" s="442">
        <v>0</v>
      </c>
      <c r="AA106" s="442">
        <v>0</v>
      </c>
      <c r="AB106" s="442">
        <v>0</v>
      </c>
      <c r="AC106" s="442">
        <v>0</v>
      </c>
      <c r="AD106" s="442">
        <v>0</v>
      </c>
      <c r="AE106" s="442">
        <v>0</v>
      </c>
      <c r="AF106" s="442">
        <v>0</v>
      </c>
      <c r="AG106" s="442">
        <v>0</v>
      </c>
      <c r="AH106" s="442">
        <v>0</v>
      </c>
      <c r="AI106" s="442">
        <v>0</v>
      </c>
      <c r="AJ106" s="442">
        <v>0</v>
      </c>
      <c r="AK106" s="442">
        <v>0</v>
      </c>
      <c r="AL106" s="442">
        <v>0</v>
      </c>
      <c r="AM106" s="442">
        <v>0</v>
      </c>
      <c r="AN106" s="442">
        <v>0</v>
      </c>
      <c r="AO106" s="442">
        <v>0</v>
      </c>
      <c r="AP106" s="442">
        <v>0</v>
      </c>
      <c r="AQ106" s="442">
        <v>0</v>
      </c>
      <c r="AR106" s="442">
        <v>0</v>
      </c>
      <c r="AS106" s="442">
        <v>0</v>
      </c>
      <c r="AT106" s="442">
        <v>0</v>
      </c>
      <c r="AU106" s="442">
        <v>0</v>
      </c>
      <c r="AV106" s="442">
        <v>0</v>
      </c>
      <c r="AW106" s="442">
        <v>0</v>
      </c>
      <c r="AX106" s="589"/>
      <c r="AY106" s="590"/>
      <c r="AZ106" s="589"/>
      <c r="BA106" s="590"/>
      <c r="BB106" s="223"/>
      <c r="BC106" s="223"/>
      <c r="BD106" s="223"/>
      <c r="BE106" s="223"/>
      <c r="BF106" s="223"/>
      <c r="BG106" s="223"/>
      <c r="BH106" s="223"/>
      <c r="BI106" s="223"/>
      <c r="BJ106" s="223"/>
      <c r="BK106" s="223"/>
      <c r="BL106" s="223"/>
      <c r="BM106" s="223"/>
      <c r="BN106" s="223"/>
      <c r="BO106" s="223"/>
      <c r="BP106" s="223"/>
      <c r="BQ106" s="223"/>
      <c r="BR106" s="223"/>
      <c r="BS106" s="223"/>
      <c r="BT106" s="223"/>
      <c r="BU106" s="223"/>
      <c r="BV106" s="223"/>
      <c r="BW106" s="223"/>
      <c r="BX106" s="223"/>
      <c r="BY106" s="223"/>
      <c r="BZ106" s="223"/>
      <c r="CA106" s="223"/>
      <c r="CB106" s="223"/>
      <c r="CC106" s="223"/>
      <c r="CD106" s="223"/>
      <c r="CE106" s="223"/>
      <c r="CF106" s="223"/>
      <c r="CG106" s="223"/>
      <c r="CH106" s="223"/>
      <c r="CI106" s="223"/>
      <c r="CJ106" s="223"/>
      <c r="CK106" s="223"/>
      <c r="CL106" s="223"/>
      <c r="CM106" s="223"/>
      <c r="CN106" s="223"/>
      <c r="CO106" s="223"/>
      <c r="CP106" s="223"/>
      <c r="CQ106" s="223"/>
      <c r="CR106" s="223"/>
      <c r="CS106" s="223"/>
      <c r="CT106" s="223"/>
      <c r="CU106" s="223"/>
      <c r="CV106" s="223"/>
      <c r="CW106" s="223"/>
      <c r="CX106" s="223"/>
      <c r="CY106" s="223"/>
      <c r="CZ106" s="223"/>
      <c r="DA106" s="223"/>
      <c r="DB106" s="223"/>
      <c r="DC106" s="223"/>
      <c r="DD106" s="223"/>
      <c r="DE106" s="223"/>
      <c r="DF106" s="223"/>
      <c r="DG106" s="223"/>
      <c r="DH106" s="223"/>
      <c r="DI106" s="223"/>
      <c r="DJ106" s="223"/>
      <c r="DK106" s="223"/>
      <c r="DL106" s="159"/>
      <c r="DM106" s="159"/>
      <c r="DN106" s="159"/>
      <c r="DO106" s="159"/>
      <c r="DP106" s="159"/>
      <c r="DQ106" s="159"/>
      <c r="DR106" s="159"/>
      <c r="DS106" s="159"/>
      <c r="DT106" s="159"/>
      <c r="DU106" s="159"/>
      <c r="DV106" s="159"/>
      <c r="DW106" s="159"/>
      <c r="DX106" s="159"/>
      <c r="DY106" s="159"/>
      <c r="DZ106" s="159"/>
      <c r="EA106" s="159"/>
      <c r="EB106" s="159"/>
      <c r="EC106" s="159"/>
      <c r="ED106" s="159"/>
      <c r="EE106" s="159"/>
      <c r="EF106" s="159"/>
      <c r="EG106" s="159"/>
      <c r="EH106" s="159"/>
      <c r="EI106" s="159"/>
      <c r="EJ106" s="159"/>
      <c r="EK106" s="159"/>
    </row>
    <row r="107" spans="1:141" s="183" customFormat="1" ht="38.25" x14ac:dyDescent="0.2">
      <c r="A107" s="226" t="s">
        <v>268</v>
      </c>
      <c r="B107" s="227" t="s">
        <v>269</v>
      </c>
      <c r="C107" s="228" t="s">
        <v>270</v>
      </c>
      <c r="D107" s="294" t="s">
        <v>103</v>
      </c>
      <c r="E107" s="442">
        <v>0</v>
      </c>
      <c r="F107" s="442">
        <v>0</v>
      </c>
      <c r="G107" s="442">
        <v>0</v>
      </c>
      <c r="H107" s="442">
        <v>0</v>
      </c>
      <c r="I107" s="442">
        <v>0</v>
      </c>
      <c r="J107" s="442">
        <v>0</v>
      </c>
      <c r="K107" s="442">
        <v>0</v>
      </c>
      <c r="L107" s="442">
        <v>0</v>
      </c>
      <c r="M107" s="442">
        <v>0</v>
      </c>
      <c r="N107" s="442">
        <v>0</v>
      </c>
      <c r="O107" s="442">
        <v>0</v>
      </c>
      <c r="P107" s="442">
        <v>0</v>
      </c>
      <c r="Q107" s="442">
        <v>0</v>
      </c>
      <c r="R107" s="442">
        <v>0</v>
      </c>
      <c r="S107" s="442">
        <v>0</v>
      </c>
      <c r="T107" s="442">
        <v>0</v>
      </c>
      <c r="U107" s="442">
        <v>0</v>
      </c>
      <c r="V107" s="442">
        <v>0</v>
      </c>
      <c r="W107" s="442">
        <v>0</v>
      </c>
      <c r="X107" s="442">
        <v>0</v>
      </c>
      <c r="Y107" s="442">
        <v>0</v>
      </c>
      <c r="Z107" s="442">
        <v>0</v>
      </c>
      <c r="AA107" s="442">
        <v>0</v>
      </c>
      <c r="AB107" s="442">
        <v>0</v>
      </c>
      <c r="AC107" s="442">
        <v>0</v>
      </c>
      <c r="AD107" s="442">
        <v>0</v>
      </c>
      <c r="AE107" s="442">
        <v>0</v>
      </c>
      <c r="AF107" s="442">
        <v>0</v>
      </c>
      <c r="AG107" s="442">
        <v>0</v>
      </c>
      <c r="AH107" s="442">
        <v>0</v>
      </c>
      <c r="AI107" s="442">
        <v>0</v>
      </c>
      <c r="AJ107" s="442">
        <v>0</v>
      </c>
      <c r="AK107" s="442">
        <v>0</v>
      </c>
      <c r="AL107" s="442">
        <v>0</v>
      </c>
      <c r="AM107" s="442">
        <v>0</v>
      </c>
      <c r="AN107" s="442">
        <v>0</v>
      </c>
      <c r="AO107" s="442">
        <v>0</v>
      </c>
      <c r="AP107" s="442">
        <v>0</v>
      </c>
      <c r="AQ107" s="442">
        <v>0</v>
      </c>
      <c r="AR107" s="442">
        <v>0</v>
      </c>
      <c r="AS107" s="294">
        <f t="shared" ref="AS107:AW113" si="32">J107+O107+T107+Y107+AD107+AI107+AN107</f>
        <v>0</v>
      </c>
      <c r="AT107" s="294">
        <f t="shared" si="32"/>
        <v>0</v>
      </c>
      <c r="AU107" s="294">
        <f t="shared" si="32"/>
        <v>0</v>
      </c>
      <c r="AV107" s="294">
        <f t="shared" si="32"/>
        <v>0</v>
      </c>
      <c r="AW107" s="294">
        <f t="shared" si="32"/>
        <v>0</v>
      </c>
      <c r="AX107" s="186"/>
      <c r="AY107" s="588"/>
      <c r="AZ107" s="186"/>
      <c r="BA107" s="588"/>
      <c r="BB107" s="231"/>
      <c r="BC107" s="231"/>
      <c r="BD107" s="231"/>
      <c r="BE107" s="231"/>
      <c r="BF107" s="231"/>
      <c r="BG107" s="231"/>
      <c r="BH107" s="231"/>
      <c r="BI107" s="231"/>
      <c r="BJ107" s="231"/>
      <c r="BK107" s="231"/>
      <c r="BL107" s="231"/>
      <c r="BM107" s="231"/>
      <c r="BN107" s="231"/>
      <c r="BO107" s="231"/>
      <c r="BP107" s="231"/>
      <c r="BQ107" s="231"/>
      <c r="BR107" s="231"/>
      <c r="BS107" s="231"/>
      <c r="BT107" s="231"/>
      <c r="BU107" s="231"/>
      <c r="BV107" s="231"/>
      <c r="BW107" s="231"/>
      <c r="BX107" s="231"/>
      <c r="BY107" s="231"/>
      <c r="BZ107" s="231"/>
      <c r="CA107" s="231"/>
      <c r="CB107" s="231"/>
      <c r="CC107" s="231"/>
      <c r="CD107" s="231"/>
      <c r="CE107" s="231"/>
      <c r="CF107" s="231"/>
      <c r="CG107" s="231"/>
      <c r="CH107" s="231"/>
      <c r="CI107" s="231"/>
      <c r="CJ107" s="231"/>
      <c r="CK107" s="231"/>
      <c r="CL107" s="231"/>
      <c r="CM107" s="231"/>
      <c r="CN107" s="231"/>
      <c r="CO107" s="231"/>
      <c r="CP107" s="231"/>
      <c r="CQ107" s="231"/>
      <c r="CR107" s="231"/>
      <c r="CS107" s="231"/>
      <c r="CT107" s="231"/>
      <c r="CU107" s="231"/>
      <c r="CV107" s="231"/>
      <c r="CW107" s="231"/>
      <c r="CX107" s="231"/>
      <c r="CY107" s="231"/>
      <c r="CZ107" s="231"/>
      <c r="DA107" s="231"/>
      <c r="DB107" s="231"/>
      <c r="DC107" s="231"/>
      <c r="DD107" s="231"/>
      <c r="DE107" s="231"/>
      <c r="DF107" s="231"/>
      <c r="DG107" s="231"/>
      <c r="DH107" s="231"/>
      <c r="DI107" s="231"/>
      <c r="DJ107" s="231"/>
      <c r="DK107" s="231"/>
      <c r="DL107" s="182"/>
      <c r="DM107" s="182"/>
      <c r="DN107" s="182"/>
      <c r="DO107" s="182"/>
      <c r="DP107" s="182"/>
      <c r="DQ107" s="182"/>
      <c r="DR107" s="182"/>
      <c r="DS107" s="182"/>
      <c r="DT107" s="182"/>
      <c r="DU107" s="182"/>
      <c r="DV107" s="182"/>
      <c r="DW107" s="182"/>
      <c r="DX107" s="182"/>
      <c r="DY107" s="182"/>
      <c r="DZ107" s="182"/>
      <c r="EA107" s="182"/>
      <c r="EB107" s="182"/>
      <c r="EC107" s="182"/>
      <c r="ED107" s="182"/>
      <c r="EE107" s="182"/>
      <c r="EF107" s="182"/>
      <c r="EG107" s="182"/>
      <c r="EH107" s="182"/>
      <c r="EI107" s="182"/>
      <c r="EJ107" s="182"/>
      <c r="EK107" s="182"/>
    </row>
    <row r="108" spans="1:141" s="183" customFormat="1" ht="25.5" x14ac:dyDescent="0.2">
      <c r="A108" s="226" t="s">
        <v>271</v>
      </c>
      <c r="B108" s="227" t="s">
        <v>272</v>
      </c>
      <c r="C108" s="228" t="s">
        <v>98</v>
      </c>
      <c r="D108" s="294" t="s">
        <v>103</v>
      </c>
      <c r="E108" s="442">
        <v>0</v>
      </c>
      <c r="F108" s="442">
        <v>0</v>
      </c>
      <c r="G108" s="442">
        <v>0</v>
      </c>
      <c r="H108" s="442">
        <v>0</v>
      </c>
      <c r="I108" s="442">
        <v>0</v>
      </c>
      <c r="J108" s="442">
        <v>0</v>
      </c>
      <c r="K108" s="442">
        <v>0</v>
      </c>
      <c r="L108" s="442">
        <v>0</v>
      </c>
      <c r="M108" s="442">
        <v>0</v>
      </c>
      <c r="N108" s="442">
        <v>0</v>
      </c>
      <c r="O108" s="442">
        <v>0</v>
      </c>
      <c r="P108" s="442">
        <v>0</v>
      </c>
      <c r="Q108" s="442">
        <v>0</v>
      </c>
      <c r="R108" s="442">
        <v>0</v>
      </c>
      <c r="S108" s="442">
        <v>0</v>
      </c>
      <c r="T108" s="442">
        <v>0</v>
      </c>
      <c r="U108" s="442">
        <v>0</v>
      </c>
      <c r="V108" s="442">
        <v>0</v>
      </c>
      <c r="W108" s="442">
        <v>0</v>
      </c>
      <c r="X108" s="442">
        <v>0</v>
      </c>
      <c r="Y108" s="442">
        <v>0</v>
      </c>
      <c r="Z108" s="442">
        <v>0</v>
      </c>
      <c r="AA108" s="442">
        <v>0</v>
      </c>
      <c r="AB108" s="442">
        <v>0</v>
      </c>
      <c r="AC108" s="442">
        <v>0</v>
      </c>
      <c r="AD108" s="442">
        <v>0</v>
      </c>
      <c r="AE108" s="442">
        <v>0</v>
      </c>
      <c r="AF108" s="442">
        <v>0</v>
      </c>
      <c r="AG108" s="442">
        <v>0</v>
      </c>
      <c r="AH108" s="442">
        <v>0</v>
      </c>
      <c r="AI108" s="442">
        <v>0</v>
      </c>
      <c r="AJ108" s="442">
        <v>0</v>
      </c>
      <c r="AK108" s="442">
        <v>0</v>
      </c>
      <c r="AL108" s="442">
        <v>0</v>
      </c>
      <c r="AM108" s="442">
        <v>0</v>
      </c>
      <c r="AN108" s="442">
        <v>0</v>
      </c>
      <c r="AO108" s="442">
        <v>0</v>
      </c>
      <c r="AP108" s="442">
        <v>0</v>
      </c>
      <c r="AQ108" s="442">
        <v>0</v>
      </c>
      <c r="AR108" s="442">
        <v>0</v>
      </c>
      <c r="AS108" s="294">
        <f t="shared" si="32"/>
        <v>0</v>
      </c>
      <c r="AT108" s="294">
        <f t="shared" si="32"/>
        <v>0</v>
      </c>
      <c r="AU108" s="294">
        <f t="shared" si="32"/>
        <v>0</v>
      </c>
      <c r="AV108" s="294">
        <f t="shared" si="32"/>
        <v>0</v>
      </c>
      <c r="AW108" s="294">
        <f t="shared" si="32"/>
        <v>0</v>
      </c>
      <c r="AX108" s="186"/>
      <c r="AY108" s="588"/>
      <c r="AZ108" s="186"/>
      <c r="BA108" s="588"/>
      <c r="BB108" s="231"/>
      <c r="BC108" s="231"/>
      <c r="BD108" s="231"/>
      <c r="BE108" s="231"/>
      <c r="BF108" s="231"/>
      <c r="BG108" s="231"/>
      <c r="BH108" s="231"/>
      <c r="BI108" s="231"/>
      <c r="BJ108" s="231"/>
      <c r="BK108" s="231"/>
      <c r="BL108" s="231"/>
      <c r="BM108" s="231"/>
      <c r="BN108" s="231"/>
      <c r="BO108" s="231"/>
      <c r="BP108" s="231"/>
      <c r="BQ108" s="231"/>
      <c r="BR108" s="231"/>
      <c r="BS108" s="231"/>
      <c r="BT108" s="231"/>
      <c r="BU108" s="231"/>
      <c r="BV108" s="231"/>
      <c r="BW108" s="231"/>
      <c r="BX108" s="231"/>
      <c r="BY108" s="231"/>
      <c r="BZ108" s="231"/>
      <c r="CA108" s="231"/>
      <c r="CB108" s="231"/>
      <c r="CC108" s="231"/>
      <c r="CD108" s="231"/>
      <c r="CE108" s="231"/>
      <c r="CF108" s="231"/>
      <c r="CG108" s="231"/>
      <c r="CH108" s="231"/>
      <c r="CI108" s="231"/>
      <c r="CJ108" s="231"/>
      <c r="CK108" s="231"/>
      <c r="CL108" s="231"/>
      <c r="CM108" s="231"/>
      <c r="CN108" s="231"/>
      <c r="CO108" s="231"/>
      <c r="CP108" s="231"/>
      <c r="CQ108" s="231"/>
      <c r="CR108" s="231"/>
      <c r="CS108" s="231"/>
      <c r="CT108" s="231"/>
      <c r="CU108" s="231"/>
      <c r="CV108" s="231"/>
      <c r="CW108" s="231"/>
      <c r="CX108" s="231"/>
      <c r="CY108" s="231"/>
      <c r="CZ108" s="231"/>
      <c r="DA108" s="231"/>
      <c r="DB108" s="231"/>
      <c r="DC108" s="231"/>
      <c r="DD108" s="231"/>
      <c r="DE108" s="231"/>
      <c r="DF108" s="231"/>
      <c r="DG108" s="231"/>
      <c r="DH108" s="231"/>
      <c r="DI108" s="231"/>
      <c r="DJ108" s="231"/>
      <c r="DK108" s="231"/>
      <c r="DL108" s="182"/>
      <c r="DM108" s="182"/>
      <c r="DN108" s="182"/>
      <c r="DO108" s="182"/>
      <c r="DP108" s="182"/>
      <c r="DQ108" s="182"/>
      <c r="DR108" s="182"/>
      <c r="DS108" s="182"/>
      <c r="DT108" s="182"/>
      <c r="DU108" s="182"/>
      <c r="DV108" s="182"/>
      <c r="DW108" s="182"/>
      <c r="DX108" s="182"/>
      <c r="DY108" s="182"/>
      <c r="DZ108" s="182"/>
      <c r="EA108" s="182"/>
      <c r="EB108" s="182"/>
      <c r="EC108" s="182"/>
      <c r="ED108" s="182"/>
      <c r="EE108" s="182"/>
      <c r="EF108" s="182"/>
      <c r="EG108" s="182"/>
      <c r="EH108" s="182"/>
      <c r="EI108" s="182"/>
      <c r="EJ108" s="182"/>
      <c r="EK108" s="182"/>
    </row>
    <row r="109" spans="1:141" s="183" customFormat="1" ht="38.25" x14ac:dyDescent="0.2">
      <c r="A109" s="226" t="s">
        <v>273</v>
      </c>
      <c r="B109" s="227" t="s">
        <v>274</v>
      </c>
      <c r="C109" s="228" t="s">
        <v>275</v>
      </c>
      <c r="D109" s="294" t="s">
        <v>103</v>
      </c>
      <c r="E109" s="442">
        <v>0</v>
      </c>
      <c r="F109" s="442">
        <v>0</v>
      </c>
      <c r="G109" s="442">
        <v>0</v>
      </c>
      <c r="H109" s="442">
        <v>0</v>
      </c>
      <c r="I109" s="442">
        <v>0</v>
      </c>
      <c r="J109" s="442">
        <v>0</v>
      </c>
      <c r="K109" s="442">
        <v>0</v>
      </c>
      <c r="L109" s="442">
        <v>0</v>
      </c>
      <c r="M109" s="442">
        <v>0</v>
      </c>
      <c r="N109" s="442">
        <v>0</v>
      </c>
      <c r="O109" s="442">
        <v>0</v>
      </c>
      <c r="P109" s="442">
        <v>0</v>
      </c>
      <c r="Q109" s="442">
        <v>0</v>
      </c>
      <c r="R109" s="442">
        <v>0</v>
      </c>
      <c r="S109" s="442">
        <v>0</v>
      </c>
      <c r="T109" s="442">
        <v>0</v>
      </c>
      <c r="U109" s="442">
        <v>0</v>
      </c>
      <c r="V109" s="442">
        <v>0</v>
      </c>
      <c r="W109" s="442">
        <v>0</v>
      </c>
      <c r="X109" s="442">
        <v>0</v>
      </c>
      <c r="Y109" s="442">
        <v>0</v>
      </c>
      <c r="Z109" s="442">
        <v>0</v>
      </c>
      <c r="AA109" s="442">
        <v>0</v>
      </c>
      <c r="AB109" s="442">
        <v>0</v>
      </c>
      <c r="AC109" s="442">
        <v>0</v>
      </c>
      <c r="AD109" s="442">
        <v>0</v>
      </c>
      <c r="AE109" s="442">
        <v>0</v>
      </c>
      <c r="AF109" s="442">
        <v>0</v>
      </c>
      <c r="AG109" s="442">
        <v>0</v>
      </c>
      <c r="AH109" s="442">
        <v>0</v>
      </c>
      <c r="AI109" s="442">
        <v>0</v>
      </c>
      <c r="AJ109" s="442">
        <v>0</v>
      </c>
      <c r="AK109" s="442">
        <v>0</v>
      </c>
      <c r="AL109" s="442">
        <v>0</v>
      </c>
      <c r="AM109" s="442">
        <v>0</v>
      </c>
      <c r="AN109" s="442">
        <v>0</v>
      </c>
      <c r="AO109" s="442">
        <v>0</v>
      </c>
      <c r="AP109" s="442">
        <v>0</v>
      </c>
      <c r="AQ109" s="442">
        <v>0</v>
      </c>
      <c r="AR109" s="442">
        <v>0</v>
      </c>
      <c r="AS109" s="294">
        <f t="shared" si="32"/>
        <v>0</v>
      </c>
      <c r="AT109" s="294">
        <f t="shared" si="32"/>
        <v>0</v>
      </c>
      <c r="AU109" s="294">
        <f t="shared" si="32"/>
        <v>0</v>
      </c>
      <c r="AV109" s="294">
        <f t="shared" si="32"/>
        <v>0</v>
      </c>
      <c r="AW109" s="294">
        <f t="shared" si="32"/>
        <v>0</v>
      </c>
      <c r="AX109" s="186"/>
      <c r="AY109" s="588"/>
      <c r="AZ109" s="186"/>
      <c r="BA109" s="588"/>
      <c r="BB109" s="231"/>
      <c r="BC109" s="231"/>
      <c r="BD109" s="231"/>
      <c r="BE109" s="231"/>
      <c r="BF109" s="231"/>
      <c r="BG109" s="231"/>
      <c r="BH109" s="231"/>
      <c r="BI109" s="231"/>
      <c r="BJ109" s="231"/>
      <c r="BK109" s="231"/>
      <c r="BL109" s="231"/>
      <c r="BM109" s="231"/>
      <c r="BN109" s="231"/>
      <c r="BO109" s="231"/>
      <c r="BP109" s="231"/>
      <c r="BQ109" s="231"/>
      <c r="BR109" s="231"/>
      <c r="BS109" s="231"/>
      <c r="BT109" s="231"/>
      <c r="BU109" s="231"/>
      <c r="BV109" s="231"/>
      <c r="BW109" s="231"/>
      <c r="BX109" s="231"/>
      <c r="BY109" s="231"/>
      <c r="BZ109" s="231"/>
      <c r="CA109" s="231"/>
      <c r="CB109" s="231"/>
      <c r="CC109" s="231"/>
      <c r="CD109" s="231"/>
      <c r="CE109" s="231"/>
      <c r="CF109" s="231"/>
      <c r="CG109" s="231"/>
      <c r="CH109" s="231"/>
      <c r="CI109" s="231"/>
      <c r="CJ109" s="231"/>
      <c r="CK109" s="231"/>
      <c r="CL109" s="231"/>
      <c r="CM109" s="231"/>
      <c r="CN109" s="231"/>
      <c r="CO109" s="231"/>
      <c r="CP109" s="231"/>
      <c r="CQ109" s="231"/>
      <c r="CR109" s="231"/>
      <c r="CS109" s="231"/>
      <c r="CT109" s="231"/>
      <c r="CU109" s="231"/>
      <c r="CV109" s="231"/>
      <c r="CW109" s="231"/>
      <c r="CX109" s="231"/>
      <c r="CY109" s="231"/>
      <c r="CZ109" s="231"/>
      <c r="DA109" s="231"/>
      <c r="DB109" s="231"/>
      <c r="DC109" s="231"/>
      <c r="DD109" s="231"/>
      <c r="DE109" s="231"/>
      <c r="DF109" s="231"/>
      <c r="DG109" s="231"/>
      <c r="DH109" s="231"/>
      <c r="DI109" s="231"/>
      <c r="DJ109" s="231"/>
      <c r="DK109" s="231"/>
      <c r="DL109" s="182"/>
      <c r="DM109" s="182"/>
      <c r="DN109" s="182"/>
      <c r="DO109" s="182"/>
      <c r="DP109" s="182"/>
      <c r="DQ109" s="182"/>
      <c r="DR109" s="182"/>
      <c r="DS109" s="182"/>
      <c r="DT109" s="182"/>
      <c r="DU109" s="182"/>
      <c r="DV109" s="182"/>
      <c r="DW109" s="182"/>
      <c r="DX109" s="182"/>
      <c r="DY109" s="182"/>
      <c r="DZ109" s="182"/>
      <c r="EA109" s="182"/>
      <c r="EB109" s="182"/>
      <c r="EC109" s="182"/>
      <c r="ED109" s="182"/>
      <c r="EE109" s="182"/>
      <c r="EF109" s="182"/>
      <c r="EG109" s="182"/>
      <c r="EH109" s="182"/>
      <c r="EI109" s="182"/>
      <c r="EJ109" s="182"/>
      <c r="EK109" s="182"/>
    </row>
    <row r="110" spans="1:141" s="183" customFormat="1" ht="38.25" x14ac:dyDescent="0.2">
      <c r="A110" s="226" t="s">
        <v>276</v>
      </c>
      <c r="B110" s="227" t="s">
        <v>277</v>
      </c>
      <c r="C110" s="228" t="s">
        <v>278</v>
      </c>
      <c r="D110" s="294" t="s">
        <v>103</v>
      </c>
      <c r="E110" s="442">
        <v>0</v>
      </c>
      <c r="F110" s="442">
        <v>0</v>
      </c>
      <c r="G110" s="442">
        <v>0</v>
      </c>
      <c r="H110" s="442">
        <v>0</v>
      </c>
      <c r="I110" s="442">
        <v>0</v>
      </c>
      <c r="J110" s="442">
        <v>0</v>
      </c>
      <c r="K110" s="442">
        <v>0</v>
      </c>
      <c r="L110" s="442">
        <v>0</v>
      </c>
      <c r="M110" s="442">
        <v>0</v>
      </c>
      <c r="N110" s="442">
        <v>0</v>
      </c>
      <c r="O110" s="442">
        <v>0</v>
      </c>
      <c r="P110" s="442">
        <v>0</v>
      </c>
      <c r="Q110" s="442">
        <v>0</v>
      </c>
      <c r="R110" s="442">
        <v>0</v>
      </c>
      <c r="S110" s="442">
        <v>0</v>
      </c>
      <c r="T110" s="442">
        <v>0</v>
      </c>
      <c r="U110" s="442">
        <v>0</v>
      </c>
      <c r="V110" s="442">
        <v>0</v>
      </c>
      <c r="W110" s="442">
        <v>0</v>
      </c>
      <c r="X110" s="442">
        <v>0</v>
      </c>
      <c r="Y110" s="442">
        <v>0</v>
      </c>
      <c r="Z110" s="442">
        <v>0</v>
      </c>
      <c r="AA110" s="442">
        <v>0</v>
      </c>
      <c r="AB110" s="442">
        <v>0</v>
      </c>
      <c r="AC110" s="442">
        <v>0</v>
      </c>
      <c r="AD110" s="442">
        <v>0</v>
      </c>
      <c r="AE110" s="442">
        <v>0</v>
      </c>
      <c r="AF110" s="442">
        <v>0</v>
      </c>
      <c r="AG110" s="442">
        <v>0</v>
      </c>
      <c r="AH110" s="442">
        <v>0</v>
      </c>
      <c r="AI110" s="442">
        <v>0</v>
      </c>
      <c r="AJ110" s="442">
        <v>0</v>
      </c>
      <c r="AK110" s="442">
        <v>0</v>
      </c>
      <c r="AL110" s="442">
        <v>0</v>
      </c>
      <c r="AM110" s="442">
        <v>0</v>
      </c>
      <c r="AN110" s="442">
        <v>0</v>
      </c>
      <c r="AO110" s="442">
        <v>0</v>
      </c>
      <c r="AP110" s="442">
        <v>0</v>
      </c>
      <c r="AQ110" s="442">
        <v>0</v>
      </c>
      <c r="AR110" s="442">
        <v>0</v>
      </c>
      <c r="AS110" s="294">
        <f t="shared" si="32"/>
        <v>0</v>
      </c>
      <c r="AT110" s="294">
        <f t="shared" si="32"/>
        <v>0</v>
      </c>
      <c r="AU110" s="294">
        <f t="shared" si="32"/>
        <v>0</v>
      </c>
      <c r="AV110" s="294">
        <f t="shared" si="32"/>
        <v>0</v>
      </c>
      <c r="AW110" s="294">
        <f t="shared" si="32"/>
        <v>0</v>
      </c>
      <c r="AX110" s="186"/>
      <c r="AY110" s="588"/>
      <c r="AZ110" s="186"/>
      <c r="BA110" s="588"/>
      <c r="BB110" s="231"/>
      <c r="BC110" s="231"/>
      <c r="BD110" s="231"/>
      <c r="BE110" s="231"/>
      <c r="BF110" s="231"/>
      <c r="BG110" s="231"/>
      <c r="BH110" s="231"/>
      <c r="BI110" s="231"/>
      <c r="BJ110" s="231"/>
      <c r="BK110" s="231"/>
      <c r="BL110" s="231"/>
      <c r="BM110" s="231"/>
      <c r="BN110" s="231"/>
      <c r="BO110" s="231"/>
      <c r="BP110" s="231"/>
      <c r="BQ110" s="231"/>
      <c r="BR110" s="231"/>
      <c r="BS110" s="231"/>
      <c r="BT110" s="231"/>
      <c r="BU110" s="231"/>
      <c r="BV110" s="231"/>
      <c r="BW110" s="231"/>
      <c r="BX110" s="231"/>
      <c r="BY110" s="231"/>
      <c r="BZ110" s="231"/>
      <c r="CA110" s="231"/>
      <c r="CB110" s="231"/>
      <c r="CC110" s="231"/>
      <c r="CD110" s="231"/>
      <c r="CE110" s="231"/>
      <c r="CF110" s="231"/>
      <c r="CG110" s="231"/>
      <c r="CH110" s="231"/>
      <c r="CI110" s="231"/>
      <c r="CJ110" s="231"/>
      <c r="CK110" s="231"/>
      <c r="CL110" s="231"/>
      <c r="CM110" s="231"/>
      <c r="CN110" s="231"/>
      <c r="CO110" s="231"/>
      <c r="CP110" s="231"/>
      <c r="CQ110" s="231"/>
      <c r="CR110" s="231"/>
      <c r="CS110" s="231"/>
      <c r="CT110" s="231"/>
      <c r="CU110" s="231"/>
      <c r="CV110" s="231"/>
      <c r="CW110" s="231"/>
      <c r="CX110" s="231"/>
      <c r="CY110" s="231"/>
      <c r="CZ110" s="231"/>
      <c r="DA110" s="231"/>
      <c r="DB110" s="231"/>
      <c r="DC110" s="231"/>
      <c r="DD110" s="231"/>
      <c r="DE110" s="231"/>
      <c r="DF110" s="231"/>
      <c r="DG110" s="231"/>
      <c r="DH110" s="231"/>
      <c r="DI110" s="231"/>
      <c r="DJ110" s="231"/>
      <c r="DK110" s="231"/>
      <c r="DL110" s="182"/>
      <c r="DM110" s="182"/>
      <c r="DN110" s="182"/>
      <c r="DO110" s="182"/>
      <c r="DP110" s="182"/>
      <c r="DQ110" s="182"/>
      <c r="DR110" s="182"/>
      <c r="DS110" s="182"/>
      <c r="DT110" s="182"/>
      <c r="DU110" s="182"/>
      <c r="DV110" s="182"/>
      <c r="DW110" s="182"/>
      <c r="DX110" s="182"/>
      <c r="DY110" s="182"/>
      <c r="DZ110" s="182"/>
      <c r="EA110" s="182"/>
      <c r="EB110" s="182"/>
      <c r="EC110" s="182"/>
      <c r="ED110" s="182"/>
      <c r="EE110" s="182"/>
      <c r="EF110" s="182"/>
      <c r="EG110" s="182"/>
      <c r="EH110" s="182"/>
      <c r="EI110" s="182"/>
      <c r="EJ110" s="182"/>
      <c r="EK110" s="182"/>
    </row>
    <row r="111" spans="1:141" s="183" customFormat="1" ht="25.5" hidden="1" x14ac:dyDescent="0.2">
      <c r="A111" s="226" t="s">
        <v>279</v>
      </c>
      <c r="B111" s="227" t="s">
        <v>280</v>
      </c>
      <c r="C111" s="228" t="s">
        <v>281</v>
      </c>
      <c r="D111" s="294"/>
      <c r="E111" s="442"/>
      <c r="F111" s="442"/>
      <c r="G111" s="442"/>
      <c r="H111" s="442"/>
      <c r="I111" s="442"/>
      <c r="J111" s="442"/>
      <c r="K111" s="442"/>
      <c r="L111" s="442"/>
      <c r="M111" s="442"/>
      <c r="N111" s="442"/>
      <c r="O111" s="442"/>
      <c r="P111" s="442"/>
      <c r="Q111" s="442"/>
      <c r="R111" s="442"/>
      <c r="S111" s="442"/>
      <c r="T111" s="442"/>
      <c r="U111" s="442"/>
      <c r="V111" s="442"/>
      <c r="W111" s="442"/>
      <c r="X111" s="442"/>
      <c r="Y111" s="442"/>
      <c r="Z111" s="442"/>
      <c r="AA111" s="442"/>
      <c r="AB111" s="442"/>
      <c r="AC111" s="442"/>
      <c r="AD111" s="442"/>
      <c r="AE111" s="442"/>
      <c r="AF111" s="442"/>
      <c r="AG111" s="442"/>
      <c r="AH111" s="442"/>
      <c r="AI111" s="442"/>
      <c r="AJ111" s="442"/>
      <c r="AK111" s="442"/>
      <c r="AL111" s="442"/>
      <c r="AM111" s="442"/>
      <c r="AN111" s="442"/>
      <c r="AO111" s="442"/>
      <c r="AP111" s="442"/>
      <c r="AQ111" s="442"/>
      <c r="AR111" s="442"/>
      <c r="AS111" s="294">
        <f t="shared" si="32"/>
        <v>0</v>
      </c>
      <c r="AT111" s="294">
        <f t="shared" si="32"/>
        <v>0</v>
      </c>
      <c r="AU111" s="294">
        <f t="shared" si="32"/>
        <v>0</v>
      </c>
      <c r="AV111" s="294">
        <f t="shared" si="32"/>
        <v>0</v>
      </c>
      <c r="AW111" s="294">
        <f t="shared" si="32"/>
        <v>0</v>
      </c>
      <c r="AX111" s="186"/>
      <c r="AY111" s="588"/>
      <c r="AZ111" s="186"/>
      <c r="BA111" s="588"/>
      <c r="BB111" s="231"/>
      <c r="BC111" s="231"/>
      <c r="BD111" s="231"/>
      <c r="BE111" s="231"/>
      <c r="BF111" s="231"/>
      <c r="BG111" s="231"/>
      <c r="BH111" s="231"/>
      <c r="BI111" s="231"/>
      <c r="BJ111" s="231"/>
      <c r="BK111" s="231"/>
      <c r="BL111" s="231"/>
      <c r="BM111" s="231"/>
      <c r="BN111" s="231"/>
      <c r="BO111" s="231"/>
      <c r="BP111" s="231"/>
      <c r="BQ111" s="231"/>
      <c r="BR111" s="231"/>
      <c r="BS111" s="231"/>
      <c r="BT111" s="231"/>
      <c r="BU111" s="231"/>
      <c r="BV111" s="231"/>
      <c r="BW111" s="231"/>
      <c r="BX111" s="231"/>
      <c r="BY111" s="231"/>
      <c r="BZ111" s="231"/>
      <c r="CA111" s="231"/>
      <c r="CB111" s="231"/>
      <c r="CC111" s="231"/>
      <c r="CD111" s="231"/>
      <c r="CE111" s="231"/>
      <c r="CF111" s="231"/>
      <c r="CG111" s="231"/>
      <c r="CH111" s="231"/>
      <c r="CI111" s="231"/>
      <c r="CJ111" s="231"/>
      <c r="CK111" s="231"/>
      <c r="CL111" s="231"/>
      <c r="CM111" s="231"/>
      <c r="CN111" s="231"/>
      <c r="CO111" s="231"/>
      <c r="CP111" s="231"/>
      <c r="CQ111" s="231"/>
      <c r="CR111" s="231"/>
      <c r="CS111" s="231"/>
      <c r="CT111" s="231"/>
      <c r="CU111" s="231"/>
      <c r="CV111" s="231"/>
      <c r="CW111" s="231"/>
      <c r="CX111" s="231"/>
      <c r="CY111" s="231"/>
      <c r="CZ111" s="231"/>
      <c r="DA111" s="231"/>
      <c r="DB111" s="231"/>
      <c r="DC111" s="231"/>
      <c r="DD111" s="231"/>
      <c r="DE111" s="231"/>
      <c r="DF111" s="231"/>
      <c r="DG111" s="231"/>
      <c r="DH111" s="231"/>
      <c r="DI111" s="231"/>
      <c r="DJ111" s="231"/>
      <c r="DK111" s="231"/>
      <c r="DL111" s="182"/>
      <c r="DM111" s="182"/>
      <c r="DN111" s="182"/>
      <c r="DO111" s="182"/>
      <c r="DP111" s="182"/>
      <c r="DQ111" s="182"/>
      <c r="DR111" s="182"/>
      <c r="DS111" s="182"/>
      <c r="DT111" s="182"/>
      <c r="DU111" s="182"/>
      <c r="DV111" s="182"/>
      <c r="DW111" s="182"/>
      <c r="DX111" s="182"/>
      <c r="DY111" s="182"/>
      <c r="DZ111" s="182"/>
      <c r="EA111" s="182"/>
      <c r="EB111" s="182"/>
      <c r="EC111" s="182"/>
      <c r="ED111" s="182"/>
      <c r="EE111" s="182"/>
      <c r="EF111" s="182"/>
      <c r="EG111" s="182"/>
      <c r="EH111" s="182"/>
      <c r="EI111" s="182"/>
      <c r="EJ111" s="182"/>
      <c r="EK111" s="182"/>
    </row>
    <row r="112" spans="1:141" s="183" customFormat="1" ht="38.25" x14ac:dyDescent="0.2">
      <c r="A112" s="226" t="s">
        <v>282</v>
      </c>
      <c r="B112" s="227" t="s">
        <v>283</v>
      </c>
      <c r="C112" s="228" t="s">
        <v>284</v>
      </c>
      <c r="D112" s="294" t="s">
        <v>103</v>
      </c>
      <c r="E112" s="442">
        <v>0</v>
      </c>
      <c r="F112" s="442">
        <v>0</v>
      </c>
      <c r="G112" s="442">
        <v>0</v>
      </c>
      <c r="H112" s="442">
        <v>0</v>
      </c>
      <c r="I112" s="442">
        <v>0</v>
      </c>
      <c r="J112" s="442">
        <v>0</v>
      </c>
      <c r="K112" s="442">
        <v>0</v>
      </c>
      <c r="L112" s="442">
        <v>0</v>
      </c>
      <c r="M112" s="442">
        <v>0</v>
      </c>
      <c r="N112" s="442">
        <v>0</v>
      </c>
      <c r="O112" s="442">
        <v>0</v>
      </c>
      <c r="P112" s="442">
        <v>0</v>
      </c>
      <c r="Q112" s="442">
        <v>0</v>
      </c>
      <c r="R112" s="442">
        <v>0</v>
      </c>
      <c r="S112" s="442">
        <v>0</v>
      </c>
      <c r="T112" s="442">
        <v>0</v>
      </c>
      <c r="U112" s="442">
        <v>0</v>
      </c>
      <c r="V112" s="442">
        <v>0</v>
      </c>
      <c r="W112" s="442">
        <v>0</v>
      </c>
      <c r="X112" s="442">
        <v>0</v>
      </c>
      <c r="Y112" s="442">
        <v>0</v>
      </c>
      <c r="Z112" s="442">
        <v>0</v>
      </c>
      <c r="AA112" s="442">
        <v>0</v>
      </c>
      <c r="AB112" s="442">
        <v>0</v>
      </c>
      <c r="AC112" s="442">
        <v>0</v>
      </c>
      <c r="AD112" s="442">
        <v>0</v>
      </c>
      <c r="AE112" s="442">
        <v>0</v>
      </c>
      <c r="AF112" s="442">
        <v>0</v>
      </c>
      <c r="AG112" s="442">
        <v>0</v>
      </c>
      <c r="AH112" s="442">
        <v>0</v>
      </c>
      <c r="AI112" s="442">
        <v>0</v>
      </c>
      <c r="AJ112" s="442">
        <v>0</v>
      </c>
      <c r="AK112" s="442">
        <v>0</v>
      </c>
      <c r="AL112" s="442">
        <v>0</v>
      </c>
      <c r="AM112" s="442">
        <v>0</v>
      </c>
      <c r="AN112" s="442">
        <v>0</v>
      </c>
      <c r="AO112" s="442">
        <v>0</v>
      </c>
      <c r="AP112" s="442">
        <v>0</v>
      </c>
      <c r="AQ112" s="442">
        <v>0</v>
      </c>
      <c r="AR112" s="442">
        <v>0</v>
      </c>
      <c r="AS112" s="294">
        <f t="shared" si="32"/>
        <v>0</v>
      </c>
      <c r="AT112" s="294">
        <f t="shared" si="32"/>
        <v>0</v>
      </c>
      <c r="AU112" s="294">
        <f t="shared" si="32"/>
        <v>0</v>
      </c>
      <c r="AV112" s="294">
        <f t="shared" si="32"/>
        <v>0</v>
      </c>
      <c r="AW112" s="294">
        <f t="shared" si="32"/>
        <v>0</v>
      </c>
      <c r="AX112" s="186"/>
      <c r="AY112" s="588"/>
      <c r="AZ112" s="186"/>
      <c r="BA112" s="588"/>
      <c r="BB112" s="231"/>
      <c r="BC112" s="231"/>
      <c r="BD112" s="231"/>
      <c r="BE112" s="231"/>
      <c r="BF112" s="231"/>
      <c r="BG112" s="231"/>
      <c r="BH112" s="231"/>
      <c r="BI112" s="231"/>
      <c r="BJ112" s="231"/>
      <c r="BK112" s="231"/>
      <c r="BL112" s="231"/>
      <c r="BM112" s="231"/>
      <c r="BN112" s="231"/>
      <c r="BO112" s="231"/>
      <c r="BP112" s="231"/>
      <c r="BQ112" s="231"/>
      <c r="BR112" s="231"/>
      <c r="BS112" s="231"/>
      <c r="BT112" s="231"/>
      <c r="BU112" s="231"/>
      <c r="BV112" s="231"/>
      <c r="BW112" s="231"/>
      <c r="BX112" s="231"/>
      <c r="BY112" s="231"/>
      <c r="BZ112" s="231"/>
      <c r="CA112" s="231"/>
      <c r="CB112" s="231"/>
      <c r="CC112" s="231"/>
      <c r="CD112" s="231"/>
      <c r="CE112" s="231"/>
      <c r="CF112" s="231"/>
      <c r="CG112" s="231"/>
      <c r="CH112" s="231"/>
      <c r="CI112" s="231"/>
      <c r="CJ112" s="231"/>
      <c r="CK112" s="231"/>
      <c r="CL112" s="231"/>
      <c r="CM112" s="231"/>
      <c r="CN112" s="231"/>
      <c r="CO112" s="231"/>
      <c r="CP112" s="231"/>
      <c r="CQ112" s="231"/>
      <c r="CR112" s="231"/>
      <c r="CS112" s="231"/>
      <c r="CT112" s="231"/>
      <c r="CU112" s="231"/>
      <c r="CV112" s="231"/>
      <c r="CW112" s="231"/>
      <c r="CX112" s="231"/>
      <c r="CY112" s="231"/>
      <c r="CZ112" s="231"/>
      <c r="DA112" s="231"/>
      <c r="DB112" s="231"/>
      <c r="DC112" s="231"/>
      <c r="DD112" s="231"/>
      <c r="DE112" s="231"/>
      <c r="DF112" s="231"/>
      <c r="DG112" s="231"/>
      <c r="DH112" s="231"/>
      <c r="DI112" s="231"/>
      <c r="DJ112" s="231"/>
      <c r="DK112" s="231"/>
      <c r="DL112" s="182"/>
      <c r="DM112" s="182"/>
      <c r="DN112" s="182"/>
      <c r="DO112" s="182"/>
      <c r="DP112" s="182"/>
      <c r="DQ112" s="182"/>
      <c r="DR112" s="182"/>
      <c r="DS112" s="182"/>
      <c r="DT112" s="182"/>
      <c r="DU112" s="182"/>
      <c r="DV112" s="182"/>
      <c r="DW112" s="182"/>
      <c r="DX112" s="182"/>
      <c r="DY112" s="182"/>
      <c r="DZ112" s="182"/>
      <c r="EA112" s="182"/>
      <c r="EB112" s="182"/>
      <c r="EC112" s="182"/>
      <c r="ED112" s="182"/>
      <c r="EE112" s="182"/>
      <c r="EF112" s="182"/>
      <c r="EG112" s="182"/>
      <c r="EH112" s="182"/>
      <c r="EI112" s="182"/>
      <c r="EJ112" s="182"/>
      <c r="EK112" s="182"/>
    </row>
    <row r="113" spans="1:141" s="183" customFormat="1" ht="38.25" x14ac:dyDescent="0.2">
      <c r="A113" s="226" t="s">
        <v>285</v>
      </c>
      <c r="B113" s="227" t="s">
        <v>286</v>
      </c>
      <c r="C113" s="228" t="s">
        <v>287</v>
      </c>
      <c r="D113" s="294" t="s">
        <v>103</v>
      </c>
      <c r="E113" s="442">
        <v>0</v>
      </c>
      <c r="F113" s="442">
        <v>0</v>
      </c>
      <c r="G113" s="442">
        <v>0</v>
      </c>
      <c r="H113" s="442">
        <v>0</v>
      </c>
      <c r="I113" s="442">
        <v>0</v>
      </c>
      <c r="J113" s="442">
        <v>0</v>
      </c>
      <c r="K113" s="442">
        <v>0</v>
      </c>
      <c r="L113" s="442">
        <v>0</v>
      </c>
      <c r="M113" s="442">
        <v>0</v>
      </c>
      <c r="N113" s="442">
        <v>0</v>
      </c>
      <c r="O113" s="442">
        <v>0</v>
      </c>
      <c r="P113" s="442">
        <v>0</v>
      </c>
      <c r="Q113" s="442">
        <v>0</v>
      </c>
      <c r="R113" s="442">
        <v>0</v>
      </c>
      <c r="S113" s="442">
        <v>0</v>
      </c>
      <c r="T113" s="442">
        <v>0</v>
      </c>
      <c r="U113" s="442">
        <v>0</v>
      </c>
      <c r="V113" s="442">
        <v>0</v>
      </c>
      <c r="W113" s="442">
        <v>0</v>
      </c>
      <c r="X113" s="442">
        <v>0</v>
      </c>
      <c r="Y113" s="442">
        <v>0</v>
      </c>
      <c r="Z113" s="442">
        <v>0</v>
      </c>
      <c r="AA113" s="442">
        <v>0</v>
      </c>
      <c r="AB113" s="442">
        <v>0</v>
      </c>
      <c r="AC113" s="442">
        <v>0</v>
      </c>
      <c r="AD113" s="442">
        <v>0</v>
      </c>
      <c r="AE113" s="442">
        <v>0</v>
      </c>
      <c r="AF113" s="442">
        <v>0</v>
      </c>
      <c r="AG113" s="442">
        <v>0</v>
      </c>
      <c r="AH113" s="442">
        <v>0</v>
      </c>
      <c r="AI113" s="442">
        <v>0</v>
      </c>
      <c r="AJ113" s="442">
        <v>0</v>
      </c>
      <c r="AK113" s="442">
        <v>0</v>
      </c>
      <c r="AL113" s="442">
        <v>0</v>
      </c>
      <c r="AM113" s="442">
        <v>0</v>
      </c>
      <c r="AN113" s="442">
        <v>0</v>
      </c>
      <c r="AO113" s="442">
        <v>0</v>
      </c>
      <c r="AP113" s="442">
        <v>0</v>
      </c>
      <c r="AQ113" s="442">
        <v>0</v>
      </c>
      <c r="AR113" s="442">
        <v>0</v>
      </c>
      <c r="AS113" s="294">
        <f t="shared" si="32"/>
        <v>0</v>
      </c>
      <c r="AT113" s="294">
        <f t="shared" si="32"/>
        <v>0</v>
      </c>
      <c r="AU113" s="294">
        <f t="shared" si="32"/>
        <v>0</v>
      </c>
      <c r="AV113" s="294">
        <f t="shared" si="32"/>
        <v>0</v>
      </c>
      <c r="AW113" s="294">
        <f t="shared" si="32"/>
        <v>0</v>
      </c>
      <c r="AX113" s="186"/>
      <c r="AY113" s="588"/>
      <c r="AZ113" s="186"/>
      <c r="BA113" s="588"/>
      <c r="BB113" s="231"/>
      <c r="BC113" s="231"/>
      <c r="BD113" s="231"/>
      <c r="BE113" s="231"/>
      <c r="BF113" s="231"/>
      <c r="BG113" s="231"/>
      <c r="BH113" s="231"/>
      <c r="BI113" s="231"/>
      <c r="BJ113" s="231"/>
      <c r="BK113" s="231"/>
      <c r="BL113" s="231"/>
      <c r="BM113" s="231"/>
      <c r="BN113" s="231"/>
      <c r="BO113" s="231"/>
      <c r="BP113" s="231"/>
      <c r="BQ113" s="231"/>
      <c r="BR113" s="231"/>
      <c r="BS113" s="231"/>
      <c r="BT113" s="231"/>
      <c r="BU113" s="231"/>
      <c r="BV113" s="231"/>
      <c r="BW113" s="231"/>
      <c r="BX113" s="231"/>
      <c r="BY113" s="231"/>
      <c r="BZ113" s="231"/>
      <c r="CA113" s="231"/>
      <c r="CB113" s="231"/>
      <c r="CC113" s="231"/>
      <c r="CD113" s="231"/>
      <c r="CE113" s="231"/>
      <c r="CF113" s="231"/>
      <c r="CG113" s="231"/>
      <c r="CH113" s="231"/>
      <c r="CI113" s="231"/>
      <c r="CJ113" s="231"/>
      <c r="CK113" s="231"/>
      <c r="CL113" s="231"/>
      <c r="CM113" s="231"/>
      <c r="CN113" s="231"/>
      <c r="CO113" s="231"/>
      <c r="CP113" s="231"/>
      <c r="CQ113" s="231"/>
      <c r="CR113" s="231"/>
      <c r="CS113" s="231"/>
      <c r="CT113" s="231"/>
      <c r="CU113" s="231"/>
      <c r="CV113" s="231"/>
      <c r="CW113" s="231"/>
      <c r="CX113" s="231"/>
      <c r="CY113" s="231"/>
      <c r="CZ113" s="231"/>
      <c r="DA113" s="231"/>
      <c r="DB113" s="231"/>
      <c r="DC113" s="231"/>
      <c r="DD113" s="231"/>
      <c r="DE113" s="231"/>
      <c r="DF113" s="231"/>
      <c r="DG113" s="231"/>
      <c r="DH113" s="231"/>
      <c r="DI113" s="231"/>
      <c r="DJ113" s="231"/>
      <c r="DK113" s="231"/>
      <c r="DL113" s="182"/>
      <c r="DM113" s="182"/>
      <c r="DN113" s="182"/>
      <c r="DO113" s="182"/>
      <c r="DP113" s="182"/>
      <c r="DQ113" s="182"/>
      <c r="DR113" s="182"/>
      <c r="DS113" s="182"/>
      <c r="DT113" s="182"/>
      <c r="DU113" s="182"/>
      <c r="DV113" s="182"/>
      <c r="DW113" s="182"/>
      <c r="DX113" s="182"/>
      <c r="DY113" s="182"/>
      <c r="DZ113" s="182"/>
      <c r="EA113" s="182"/>
      <c r="EB113" s="182"/>
      <c r="EC113" s="182"/>
      <c r="ED113" s="182"/>
      <c r="EE113" s="182"/>
      <c r="EF113" s="182"/>
      <c r="EG113" s="182"/>
      <c r="EH113" s="182"/>
      <c r="EI113" s="182"/>
      <c r="EJ113" s="182"/>
      <c r="EK113" s="182"/>
    </row>
    <row r="114" spans="1:141" s="183" customFormat="1" ht="12.75" x14ac:dyDescent="0.2">
      <c r="A114" s="226"/>
      <c r="B114" s="227"/>
      <c r="C114" s="228"/>
      <c r="D114" s="294"/>
      <c r="E114" s="442"/>
      <c r="F114" s="442"/>
      <c r="G114" s="442"/>
      <c r="H114" s="442"/>
      <c r="I114" s="442"/>
      <c r="J114" s="442"/>
      <c r="K114" s="442"/>
      <c r="L114" s="442"/>
      <c r="M114" s="442"/>
      <c r="N114" s="442"/>
      <c r="O114" s="442"/>
      <c r="P114" s="442"/>
      <c r="Q114" s="442"/>
      <c r="R114" s="442"/>
      <c r="S114" s="442"/>
      <c r="T114" s="442"/>
      <c r="U114" s="442"/>
      <c r="V114" s="442"/>
      <c r="W114" s="442"/>
      <c r="X114" s="442"/>
      <c r="Y114" s="442"/>
      <c r="Z114" s="442"/>
      <c r="AA114" s="442"/>
      <c r="AB114" s="442"/>
      <c r="AC114" s="442"/>
      <c r="AD114" s="442"/>
      <c r="AE114" s="442"/>
      <c r="AF114" s="442"/>
      <c r="AG114" s="442"/>
      <c r="AH114" s="442"/>
      <c r="AI114" s="442"/>
      <c r="AJ114" s="442"/>
      <c r="AK114" s="442"/>
      <c r="AL114" s="442"/>
      <c r="AM114" s="442"/>
      <c r="AN114" s="442"/>
      <c r="AO114" s="442"/>
      <c r="AP114" s="442"/>
      <c r="AQ114" s="442"/>
      <c r="AR114" s="442"/>
      <c r="AS114" s="294"/>
      <c r="AT114" s="294"/>
      <c r="AU114" s="294"/>
      <c r="AV114" s="294"/>
      <c r="AW114" s="294"/>
      <c r="AX114" s="186"/>
      <c r="AY114" s="588"/>
      <c r="AZ114" s="186"/>
      <c r="BA114" s="588"/>
      <c r="BB114" s="231"/>
      <c r="BC114" s="231"/>
      <c r="BD114" s="231"/>
      <c r="BE114" s="231"/>
      <c r="BF114" s="231"/>
      <c r="BG114" s="231"/>
      <c r="BH114" s="231"/>
      <c r="BI114" s="231"/>
      <c r="BJ114" s="231"/>
      <c r="BK114" s="231"/>
      <c r="BL114" s="231"/>
      <c r="BM114" s="231"/>
      <c r="BN114" s="231"/>
      <c r="BO114" s="231"/>
      <c r="BP114" s="231"/>
      <c r="BQ114" s="231"/>
      <c r="BR114" s="231"/>
      <c r="BS114" s="231"/>
      <c r="BT114" s="231"/>
      <c r="BU114" s="231"/>
      <c r="BV114" s="231"/>
      <c r="BW114" s="231"/>
      <c r="BX114" s="231"/>
      <c r="BY114" s="231"/>
      <c r="BZ114" s="231"/>
      <c r="CA114" s="231"/>
      <c r="CB114" s="231"/>
      <c r="CC114" s="231"/>
      <c r="CD114" s="231"/>
      <c r="CE114" s="231"/>
      <c r="CF114" s="231"/>
      <c r="CG114" s="231"/>
      <c r="CH114" s="231"/>
      <c r="CI114" s="231"/>
      <c r="CJ114" s="231"/>
      <c r="CK114" s="231"/>
      <c r="CL114" s="231"/>
      <c r="CM114" s="231"/>
      <c r="CN114" s="231"/>
      <c r="CO114" s="231"/>
      <c r="CP114" s="231"/>
      <c r="CQ114" s="231"/>
      <c r="CR114" s="231"/>
      <c r="CS114" s="231"/>
      <c r="CT114" s="231"/>
      <c r="CU114" s="231"/>
      <c r="CV114" s="231"/>
      <c r="CW114" s="231"/>
      <c r="CX114" s="231"/>
      <c r="CY114" s="231"/>
      <c r="CZ114" s="231"/>
      <c r="DA114" s="231"/>
      <c r="DB114" s="231"/>
      <c r="DC114" s="231"/>
      <c r="DD114" s="231"/>
      <c r="DE114" s="231"/>
      <c r="DF114" s="231"/>
      <c r="DG114" s="231"/>
      <c r="DH114" s="231"/>
      <c r="DI114" s="231"/>
      <c r="DJ114" s="231"/>
      <c r="DK114" s="231"/>
      <c r="DL114" s="182"/>
      <c r="DM114" s="182"/>
      <c r="DN114" s="182"/>
      <c r="DO114" s="182"/>
      <c r="DP114" s="182"/>
      <c r="DQ114" s="182"/>
      <c r="DR114" s="182"/>
      <c r="DS114" s="182"/>
      <c r="DT114" s="182"/>
      <c r="DU114" s="182"/>
      <c r="DV114" s="182"/>
      <c r="DW114" s="182"/>
      <c r="DX114" s="182"/>
      <c r="DY114" s="182"/>
      <c r="DZ114" s="182"/>
      <c r="EA114" s="182"/>
      <c r="EB114" s="182"/>
      <c r="EC114" s="182"/>
      <c r="ED114" s="182"/>
      <c r="EE114" s="182"/>
      <c r="EF114" s="182"/>
      <c r="EG114" s="182"/>
      <c r="EH114" s="182"/>
      <c r="EI114" s="182"/>
      <c r="EJ114" s="182"/>
      <c r="EK114" s="182"/>
    </row>
    <row r="115" spans="1:141" s="183" customFormat="1" ht="25.5" x14ac:dyDescent="0.2">
      <c r="A115" s="226" t="s">
        <v>265</v>
      </c>
      <c r="B115" s="216" t="s">
        <v>288</v>
      </c>
      <c r="C115" s="228" t="s">
        <v>289</v>
      </c>
      <c r="D115" s="294" t="s">
        <v>103</v>
      </c>
      <c r="E115" s="442">
        <v>0</v>
      </c>
      <c r="F115" s="442">
        <v>0</v>
      </c>
      <c r="G115" s="442">
        <v>0</v>
      </c>
      <c r="H115" s="442">
        <v>0</v>
      </c>
      <c r="I115" s="442">
        <v>0</v>
      </c>
      <c r="J115" s="442">
        <v>0</v>
      </c>
      <c r="K115" s="442">
        <v>0</v>
      </c>
      <c r="L115" s="442">
        <v>0</v>
      </c>
      <c r="M115" s="442">
        <v>0</v>
      </c>
      <c r="N115" s="442">
        <v>0</v>
      </c>
      <c r="O115" s="442">
        <v>0</v>
      </c>
      <c r="P115" s="442">
        <v>0</v>
      </c>
      <c r="Q115" s="442">
        <v>0</v>
      </c>
      <c r="R115" s="442">
        <v>0</v>
      </c>
      <c r="S115" s="442">
        <v>0</v>
      </c>
      <c r="T115" s="442">
        <v>0</v>
      </c>
      <c r="U115" s="442">
        <v>0</v>
      </c>
      <c r="V115" s="442">
        <v>0</v>
      </c>
      <c r="W115" s="442">
        <v>0</v>
      </c>
      <c r="X115" s="442">
        <v>0</v>
      </c>
      <c r="Y115" s="442">
        <v>0</v>
      </c>
      <c r="Z115" s="442">
        <v>0</v>
      </c>
      <c r="AA115" s="442">
        <v>0</v>
      </c>
      <c r="AB115" s="442">
        <v>0</v>
      </c>
      <c r="AC115" s="442">
        <v>0</v>
      </c>
      <c r="AD115" s="442">
        <v>0</v>
      </c>
      <c r="AE115" s="442">
        <v>0</v>
      </c>
      <c r="AF115" s="442">
        <v>0</v>
      </c>
      <c r="AG115" s="442">
        <v>0</v>
      </c>
      <c r="AH115" s="442">
        <v>0</v>
      </c>
      <c r="AI115" s="442">
        <v>0</v>
      </c>
      <c r="AJ115" s="442">
        <v>0</v>
      </c>
      <c r="AK115" s="442">
        <v>0</v>
      </c>
      <c r="AL115" s="442">
        <v>0</v>
      </c>
      <c r="AM115" s="442">
        <v>0</v>
      </c>
      <c r="AN115" s="442">
        <v>0</v>
      </c>
      <c r="AO115" s="442">
        <v>0</v>
      </c>
      <c r="AP115" s="442">
        <v>0</v>
      </c>
      <c r="AQ115" s="442">
        <v>0</v>
      </c>
      <c r="AR115" s="442">
        <v>0</v>
      </c>
      <c r="AS115" s="294">
        <f t="shared" ref="AS115:AW116" si="33">J115+O115+T115+Y115+AD115+AI115+AN115</f>
        <v>0</v>
      </c>
      <c r="AT115" s="294">
        <f t="shared" si="33"/>
        <v>0</v>
      </c>
      <c r="AU115" s="294">
        <f t="shared" si="33"/>
        <v>0</v>
      </c>
      <c r="AV115" s="294">
        <f t="shared" si="33"/>
        <v>0</v>
      </c>
      <c r="AW115" s="294">
        <f t="shared" si="33"/>
        <v>0</v>
      </c>
      <c r="AX115" s="186"/>
      <c r="AY115" s="588"/>
      <c r="AZ115" s="186"/>
      <c r="BA115" s="588"/>
      <c r="BB115" s="231"/>
      <c r="BC115" s="231"/>
      <c r="BD115" s="231"/>
      <c r="BE115" s="231"/>
      <c r="BF115" s="231"/>
      <c r="BG115" s="231"/>
      <c r="BH115" s="231"/>
      <c r="BI115" s="231"/>
      <c r="BJ115" s="231"/>
      <c r="BK115" s="231"/>
      <c r="BL115" s="231"/>
      <c r="BM115" s="231"/>
      <c r="BN115" s="231"/>
      <c r="BO115" s="231"/>
      <c r="BP115" s="231"/>
      <c r="BQ115" s="231"/>
      <c r="BR115" s="231"/>
      <c r="BS115" s="231"/>
      <c r="BT115" s="231"/>
      <c r="BU115" s="231"/>
      <c r="BV115" s="231"/>
      <c r="BW115" s="231"/>
      <c r="BX115" s="231"/>
      <c r="BY115" s="231"/>
      <c r="BZ115" s="231"/>
      <c r="CA115" s="231"/>
      <c r="CB115" s="231"/>
      <c r="CC115" s="231"/>
      <c r="CD115" s="231"/>
      <c r="CE115" s="231"/>
      <c r="CF115" s="231"/>
      <c r="CG115" s="231"/>
      <c r="CH115" s="231"/>
      <c r="CI115" s="231"/>
      <c r="CJ115" s="231"/>
      <c r="CK115" s="231"/>
      <c r="CL115" s="231"/>
      <c r="CM115" s="231"/>
      <c r="CN115" s="231"/>
      <c r="CO115" s="231"/>
      <c r="CP115" s="231"/>
      <c r="CQ115" s="231"/>
      <c r="CR115" s="231"/>
      <c r="CS115" s="231"/>
      <c r="CT115" s="231"/>
      <c r="CU115" s="231"/>
      <c r="CV115" s="231"/>
      <c r="CW115" s="231"/>
      <c r="CX115" s="231"/>
      <c r="CY115" s="231"/>
      <c r="CZ115" s="231"/>
      <c r="DA115" s="231"/>
      <c r="DB115" s="231"/>
      <c r="DC115" s="231"/>
      <c r="DD115" s="231"/>
      <c r="DE115" s="231"/>
      <c r="DF115" s="231"/>
      <c r="DG115" s="231"/>
      <c r="DH115" s="231"/>
      <c r="DI115" s="231"/>
      <c r="DJ115" s="231"/>
      <c r="DK115" s="231"/>
      <c r="DL115" s="182"/>
      <c r="DM115" s="182"/>
      <c r="DN115" s="182"/>
      <c r="DO115" s="182"/>
      <c r="DP115" s="182"/>
      <c r="DQ115" s="182"/>
      <c r="DR115" s="182"/>
      <c r="DS115" s="182"/>
      <c r="DT115" s="182"/>
      <c r="DU115" s="182"/>
      <c r="DV115" s="182"/>
      <c r="DW115" s="182"/>
      <c r="DX115" s="182"/>
      <c r="DY115" s="182"/>
      <c r="DZ115" s="182"/>
      <c r="EA115" s="182"/>
      <c r="EB115" s="182"/>
      <c r="EC115" s="182"/>
      <c r="ED115" s="182"/>
      <c r="EE115" s="182"/>
      <c r="EF115" s="182"/>
      <c r="EG115" s="182"/>
      <c r="EH115" s="182"/>
      <c r="EI115" s="182"/>
      <c r="EJ115" s="182"/>
      <c r="EK115" s="182"/>
    </row>
    <row r="116" spans="1:141" s="183" customFormat="1" ht="25.5" x14ac:dyDescent="0.2">
      <c r="A116" s="226" t="s">
        <v>265</v>
      </c>
      <c r="B116" s="233" t="s">
        <v>290</v>
      </c>
      <c r="C116" s="228" t="s">
        <v>291</v>
      </c>
      <c r="D116" s="294" t="s">
        <v>103</v>
      </c>
      <c r="E116" s="442">
        <v>0</v>
      </c>
      <c r="F116" s="442">
        <v>0</v>
      </c>
      <c r="G116" s="442">
        <v>0</v>
      </c>
      <c r="H116" s="442">
        <v>0</v>
      </c>
      <c r="I116" s="442">
        <v>0</v>
      </c>
      <c r="J116" s="442">
        <v>0</v>
      </c>
      <c r="K116" s="442">
        <v>0</v>
      </c>
      <c r="L116" s="442">
        <v>0</v>
      </c>
      <c r="M116" s="442">
        <v>0</v>
      </c>
      <c r="N116" s="442">
        <v>0</v>
      </c>
      <c r="O116" s="442">
        <v>0</v>
      </c>
      <c r="P116" s="442">
        <v>0</v>
      </c>
      <c r="Q116" s="442">
        <v>0</v>
      </c>
      <c r="R116" s="442">
        <v>0</v>
      </c>
      <c r="S116" s="442">
        <v>0</v>
      </c>
      <c r="T116" s="442">
        <v>0</v>
      </c>
      <c r="U116" s="442">
        <v>0</v>
      </c>
      <c r="V116" s="442">
        <v>0</v>
      </c>
      <c r="W116" s="442">
        <v>0</v>
      </c>
      <c r="X116" s="442">
        <v>0</v>
      </c>
      <c r="Y116" s="442">
        <v>0</v>
      </c>
      <c r="Z116" s="442">
        <v>0</v>
      </c>
      <c r="AA116" s="442">
        <v>0</v>
      </c>
      <c r="AB116" s="442">
        <v>0</v>
      </c>
      <c r="AC116" s="442">
        <v>0</v>
      </c>
      <c r="AD116" s="442">
        <v>0</v>
      </c>
      <c r="AE116" s="442">
        <v>0</v>
      </c>
      <c r="AF116" s="442">
        <v>0</v>
      </c>
      <c r="AG116" s="442">
        <v>0</v>
      </c>
      <c r="AH116" s="442">
        <v>0</v>
      </c>
      <c r="AI116" s="442">
        <v>0</v>
      </c>
      <c r="AJ116" s="442">
        <v>0</v>
      </c>
      <c r="AK116" s="442">
        <v>0</v>
      </c>
      <c r="AL116" s="442">
        <v>0</v>
      </c>
      <c r="AM116" s="442">
        <v>0</v>
      </c>
      <c r="AN116" s="442">
        <v>0</v>
      </c>
      <c r="AO116" s="442">
        <v>0</v>
      </c>
      <c r="AP116" s="442">
        <v>0</v>
      </c>
      <c r="AQ116" s="442">
        <v>0</v>
      </c>
      <c r="AR116" s="442">
        <v>0</v>
      </c>
      <c r="AS116" s="294">
        <f t="shared" si="33"/>
        <v>0</v>
      </c>
      <c r="AT116" s="294">
        <f t="shared" si="33"/>
        <v>0</v>
      </c>
      <c r="AU116" s="294">
        <f t="shared" si="33"/>
        <v>0</v>
      </c>
      <c r="AV116" s="294">
        <f t="shared" si="33"/>
        <v>0</v>
      </c>
      <c r="AW116" s="294">
        <f t="shared" si="33"/>
        <v>0</v>
      </c>
      <c r="AX116" s="186"/>
      <c r="AY116" s="588"/>
      <c r="AZ116" s="186"/>
      <c r="BA116" s="588"/>
      <c r="BB116" s="231"/>
      <c r="BC116" s="231"/>
      <c r="BD116" s="231"/>
      <c r="BE116" s="231"/>
      <c r="BF116" s="231"/>
      <c r="BG116" s="231"/>
      <c r="BH116" s="231"/>
      <c r="BI116" s="231"/>
      <c r="BJ116" s="231"/>
      <c r="BK116" s="231"/>
      <c r="BL116" s="231"/>
      <c r="BM116" s="231"/>
      <c r="BN116" s="231"/>
      <c r="BO116" s="231"/>
      <c r="BP116" s="231"/>
      <c r="BQ116" s="231"/>
      <c r="BR116" s="231"/>
      <c r="BS116" s="231"/>
      <c r="BT116" s="231"/>
      <c r="BU116" s="231"/>
      <c r="BV116" s="231"/>
      <c r="BW116" s="231"/>
      <c r="BX116" s="231"/>
      <c r="BY116" s="231"/>
      <c r="BZ116" s="231"/>
      <c r="CA116" s="231"/>
      <c r="CB116" s="231"/>
      <c r="CC116" s="231"/>
      <c r="CD116" s="231"/>
      <c r="CE116" s="231"/>
      <c r="CF116" s="231"/>
      <c r="CG116" s="231"/>
      <c r="CH116" s="231"/>
      <c r="CI116" s="231"/>
      <c r="CJ116" s="231"/>
      <c r="CK116" s="231"/>
      <c r="CL116" s="231"/>
      <c r="CM116" s="231"/>
      <c r="CN116" s="231"/>
      <c r="CO116" s="231"/>
      <c r="CP116" s="231"/>
      <c r="CQ116" s="231"/>
      <c r="CR116" s="231"/>
      <c r="CS116" s="231"/>
      <c r="CT116" s="231"/>
      <c r="CU116" s="231"/>
      <c r="CV116" s="231"/>
      <c r="CW116" s="231"/>
      <c r="CX116" s="231"/>
      <c r="CY116" s="231"/>
      <c r="CZ116" s="231"/>
      <c r="DA116" s="231"/>
      <c r="DB116" s="231"/>
      <c r="DC116" s="231"/>
      <c r="DD116" s="231"/>
      <c r="DE116" s="231"/>
      <c r="DF116" s="231"/>
      <c r="DG116" s="231"/>
      <c r="DH116" s="231"/>
      <c r="DI116" s="231"/>
      <c r="DJ116" s="231"/>
      <c r="DK116" s="231"/>
      <c r="DL116" s="182"/>
      <c r="DM116" s="182"/>
      <c r="DN116" s="182"/>
      <c r="DO116" s="182"/>
      <c r="DP116" s="182"/>
      <c r="DQ116" s="182"/>
      <c r="DR116" s="182"/>
      <c r="DS116" s="182"/>
      <c r="DT116" s="182"/>
      <c r="DU116" s="182"/>
      <c r="DV116" s="182"/>
      <c r="DW116" s="182"/>
      <c r="DX116" s="182"/>
      <c r="DY116" s="182"/>
      <c r="DZ116" s="182"/>
      <c r="EA116" s="182"/>
      <c r="EB116" s="182"/>
      <c r="EC116" s="182"/>
      <c r="ED116" s="182"/>
      <c r="EE116" s="182"/>
      <c r="EF116" s="182"/>
      <c r="EG116" s="182"/>
      <c r="EH116" s="182"/>
      <c r="EI116" s="182"/>
      <c r="EJ116" s="182"/>
      <c r="EK116" s="182"/>
    </row>
  </sheetData>
  <autoFilter ref="A15:EK116"/>
  <mergeCells count="28">
    <mergeCell ref="AI13:AM13"/>
    <mergeCell ref="AN13:AR13"/>
    <mergeCell ref="AS13:AW13"/>
    <mergeCell ref="J13:N13"/>
    <mergeCell ref="O13:S13"/>
    <mergeCell ref="T13:X13"/>
    <mergeCell ref="Y13:AC13"/>
    <mergeCell ref="AD13:AH13"/>
    <mergeCell ref="J11:AW11"/>
    <mergeCell ref="J12:N12"/>
    <mergeCell ref="O12:S12"/>
    <mergeCell ref="T12:X12"/>
    <mergeCell ref="Y12:AC12"/>
    <mergeCell ref="AD12:AH12"/>
    <mergeCell ref="AI12:AM12"/>
    <mergeCell ref="AN12:AR12"/>
    <mergeCell ref="AS12:AW12"/>
    <mergeCell ref="A11:A14"/>
    <mergeCell ref="B11:B14"/>
    <mergeCell ref="C11:C14"/>
    <mergeCell ref="D11:D14"/>
    <mergeCell ref="E11:I12"/>
    <mergeCell ref="E13:I13"/>
    <mergeCell ref="A4:AW4"/>
    <mergeCell ref="A6:AW6"/>
    <mergeCell ref="A7:AW7"/>
    <mergeCell ref="A9:AW9"/>
    <mergeCell ref="A10:X10"/>
  </mergeCells>
  <pageMargins left="0.78749999999999998" right="0.78749999999999998" top="1.05277777777778" bottom="1.05277777777778" header="0.78749999999999998" footer="0.78749999999999998"/>
  <pageSetup paperSize="9" firstPageNumber="0" orientation="portrait" horizontalDpi="300" verticalDpi="300"/>
  <headerFooter>
    <oddHeader>&amp;C&amp;"Times New Roman,Обычный"&amp;12&amp;A</oddHeader>
    <oddFooter>&amp;C&amp;"Times New Roman,Обычный"&amp;12Страница &amp;P</oddFooter>
  </headerFooter>
  <colBreaks count="1" manualBreakCount="1">
    <brk id="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66FF"/>
  </sheetPr>
  <dimension ref="A1:AMK120"/>
  <sheetViews>
    <sheetView topLeftCell="A63" zoomScale="70" zoomScaleNormal="70" zoomScalePageLayoutView="85" workbookViewId="0">
      <selection activeCell="D128" sqref="D128"/>
    </sheetView>
  </sheetViews>
  <sheetFormatPr defaultRowHeight="15.75" x14ac:dyDescent="0.25"/>
  <cols>
    <col min="1" max="1" width="13.7109375" style="477" customWidth="1"/>
    <col min="2" max="2" width="36" style="477" customWidth="1"/>
    <col min="3" max="3" width="20.140625" style="477" customWidth="1"/>
    <col min="4" max="4" width="32.140625" style="477" customWidth="1"/>
    <col min="5" max="6" width="33.85546875" style="477" customWidth="1"/>
    <col min="7" max="9" width="36.85546875" style="477" customWidth="1"/>
    <col min="10" max="10" width="36.7109375" style="477" customWidth="1"/>
    <col min="11" max="11" width="22.7109375" style="477" customWidth="1"/>
    <col min="12" max="12" width="5.28515625" style="560" customWidth="1"/>
    <col min="13" max="13" width="5" style="560" customWidth="1"/>
    <col min="14" max="15" width="3.85546875" style="560" customWidth="1"/>
    <col min="16" max="16" width="4.7109375" style="560" customWidth="1"/>
    <col min="17" max="19" width="6.5703125" style="560" customWidth="1"/>
    <col min="20" max="20" width="4.42578125" style="560" customWidth="1"/>
    <col min="21" max="21" width="5.140625" style="560" customWidth="1"/>
    <col min="22" max="22" width="4.42578125" style="560" customWidth="1"/>
    <col min="23" max="23" width="5" style="560" customWidth="1"/>
    <col min="24" max="26" width="6.5703125" style="560" customWidth="1"/>
    <col min="27" max="27" width="7" style="560" customWidth="1"/>
    <col min="28" max="28" width="6.5703125" style="560" customWidth="1"/>
    <col min="29" max="29" width="7.42578125" style="560" customWidth="1"/>
    <col min="30" max="30" width="4" style="560" customWidth="1"/>
    <col min="31" max="31" width="6.5703125" style="560" customWidth="1"/>
    <col min="32" max="32" width="18.42578125" style="560" customWidth="1"/>
    <col min="33" max="33" width="24.28515625" style="560" customWidth="1"/>
    <col min="34" max="34" width="14.42578125" style="560" customWidth="1"/>
    <col min="35" max="35" width="25.5703125" style="560" customWidth="1"/>
    <col min="36" max="36" width="12.42578125" style="560" customWidth="1"/>
    <col min="37" max="37" width="19.85546875" style="560" customWidth="1"/>
    <col min="38" max="39" width="4.7109375" style="560" customWidth="1"/>
    <col min="40" max="40" width="4.28515625" style="560" customWidth="1"/>
    <col min="41" max="41" width="4.42578125" style="560" customWidth="1"/>
    <col min="42" max="42" width="5.140625" style="560" customWidth="1"/>
    <col min="43" max="43" width="5.7109375" style="560" customWidth="1"/>
    <col min="44" max="44" width="6.28515625" style="560" customWidth="1"/>
    <col min="45" max="45" width="6.5703125" style="560" customWidth="1"/>
    <col min="46" max="46" width="6.28515625" style="560" customWidth="1"/>
    <col min="47" max="48" width="5.7109375" style="560" customWidth="1"/>
    <col min="49" max="49" width="14.7109375" style="560" customWidth="1"/>
    <col min="50" max="51" width="5.7109375" style="560" customWidth="1"/>
    <col min="52" max="59" width="5.7109375" style="477" customWidth="1"/>
    <col min="60" max="1025" width="9.140625" style="477" customWidth="1"/>
  </cols>
  <sheetData>
    <row r="1" spans="1:51" s="479" customFormat="1" ht="11.25" x14ac:dyDescent="0.2">
      <c r="K1" s="553" t="s">
        <v>857</v>
      </c>
      <c r="L1" s="591"/>
      <c r="M1" s="591"/>
      <c r="N1" s="591"/>
      <c r="O1" s="591"/>
      <c r="P1" s="591"/>
      <c r="Q1" s="591"/>
      <c r="R1" s="561"/>
      <c r="S1" s="561"/>
      <c r="T1" s="561"/>
      <c r="U1" s="561"/>
      <c r="V1" s="561"/>
      <c r="W1" s="561"/>
      <c r="X1" s="561"/>
      <c r="Y1" s="561"/>
      <c r="Z1" s="561"/>
      <c r="AA1" s="561"/>
      <c r="AB1" s="561"/>
      <c r="AC1" s="561"/>
      <c r="AD1" s="561"/>
      <c r="AE1" s="561"/>
      <c r="AF1" s="561"/>
      <c r="AG1" s="561"/>
      <c r="AH1" s="561"/>
      <c r="AI1" s="561"/>
      <c r="AJ1" s="561"/>
      <c r="AK1" s="561"/>
      <c r="AL1" s="561"/>
      <c r="AM1" s="561"/>
      <c r="AN1" s="561"/>
      <c r="AO1" s="561"/>
      <c r="AP1" s="561"/>
      <c r="AQ1" s="561"/>
      <c r="AR1" s="561"/>
      <c r="AS1" s="561"/>
      <c r="AT1" s="561"/>
      <c r="AU1" s="561"/>
      <c r="AV1" s="561"/>
      <c r="AW1" s="561"/>
      <c r="AX1" s="561"/>
      <c r="AY1" s="561"/>
    </row>
    <row r="2" spans="1:51" s="479" customFormat="1" ht="11.25" x14ac:dyDescent="0.2">
      <c r="K2" s="554" t="s">
        <v>302</v>
      </c>
      <c r="L2" s="591"/>
      <c r="M2" s="591"/>
      <c r="N2" s="591"/>
      <c r="O2" s="591"/>
      <c r="P2" s="591"/>
      <c r="Q2" s="591"/>
      <c r="R2" s="561"/>
      <c r="S2" s="561"/>
      <c r="T2" s="561"/>
      <c r="U2" s="561"/>
      <c r="V2" s="561"/>
      <c r="W2" s="561"/>
      <c r="X2" s="561"/>
      <c r="Y2" s="561"/>
      <c r="Z2" s="5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row>
    <row r="3" spans="1:51" s="479" customFormat="1" ht="11.25" x14ac:dyDescent="0.2">
      <c r="K3" s="482" t="s">
        <v>303</v>
      </c>
      <c r="L3" s="591"/>
      <c r="M3" s="591"/>
      <c r="N3" s="591"/>
      <c r="O3" s="591"/>
      <c r="P3" s="591"/>
      <c r="Q3" s="591"/>
      <c r="R3" s="561"/>
      <c r="S3" s="561"/>
      <c r="T3" s="561"/>
      <c r="U3" s="561"/>
      <c r="V3" s="561"/>
      <c r="W3" s="561"/>
      <c r="X3" s="561"/>
      <c r="Y3" s="561"/>
      <c r="Z3" s="561"/>
      <c r="AA3" s="561"/>
      <c r="AB3" s="561"/>
      <c r="AC3" s="561"/>
      <c r="AD3" s="561"/>
      <c r="AE3" s="561"/>
      <c r="AF3" s="561"/>
      <c r="AG3" s="561"/>
      <c r="AH3" s="561"/>
      <c r="AI3" s="561"/>
      <c r="AJ3" s="561"/>
      <c r="AK3" s="561"/>
      <c r="AL3" s="561"/>
      <c r="AM3" s="561"/>
      <c r="AN3" s="561"/>
      <c r="AO3" s="561"/>
      <c r="AP3" s="561"/>
      <c r="AQ3" s="561"/>
      <c r="AR3" s="561"/>
      <c r="AS3" s="561"/>
      <c r="AT3" s="561"/>
      <c r="AU3" s="561"/>
      <c r="AV3" s="561"/>
      <c r="AW3" s="561"/>
      <c r="AX3" s="561"/>
      <c r="AY3" s="561"/>
    </row>
    <row r="4" spans="1:51" x14ac:dyDescent="0.25">
      <c r="A4" s="73" t="s">
        <v>858</v>
      </c>
      <c r="B4" s="73"/>
      <c r="C4" s="73"/>
      <c r="D4" s="73"/>
      <c r="E4" s="73"/>
      <c r="F4" s="73"/>
      <c r="G4" s="73"/>
      <c r="H4" s="73"/>
      <c r="I4" s="73"/>
      <c r="J4" s="73"/>
      <c r="K4" s="73"/>
      <c r="L4" s="563"/>
      <c r="M4" s="563"/>
      <c r="N4" s="563"/>
      <c r="O4" s="563"/>
      <c r="P4" s="563"/>
      <c r="Q4" s="563"/>
    </row>
    <row r="5" spans="1:51" x14ac:dyDescent="0.25">
      <c r="L5" s="563"/>
      <c r="M5" s="563"/>
      <c r="N5" s="563"/>
      <c r="O5" s="563"/>
      <c r="P5" s="563"/>
      <c r="Q5" s="563"/>
    </row>
    <row r="6" spans="1:51" x14ac:dyDescent="0.25">
      <c r="A6" s="12" t="str">
        <f>'1 - 2024'!A7:BB7</f>
        <v>Инвестиционная программа Акционерного общества «Мордовская электросетевая компания»</v>
      </c>
      <c r="B6" s="12"/>
      <c r="C6" s="12"/>
      <c r="D6" s="12"/>
      <c r="E6" s="12"/>
      <c r="F6" s="12"/>
      <c r="G6" s="12"/>
      <c r="H6" s="12"/>
      <c r="I6" s="12"/>
      <c r="J6" s="12"/>
      <c r="K6" s="12"/>
      <c r="L6" s="593"/>
      <c r="M6" s="593"/>
      <c r="N6" s="593"/>
      <c r="O6" s="593"/>
      <c r="P6" s="593"/>
      <c r="Q6" s="593"/>
      <c r="R6" s="593"/>
      <c r="S6" s="593"/>
      <c r="T6" s="593"/>
      <c r="U6" s="593"/>
      <c r="V6" s="593"/>
      <c r="W6" s="593"/>
      <c r="X6" s="593"/>
      <c r="Y6" s="593"/>
      <c r="Z6" s="593"/>
      <c r="AA6" s="593"/>
      <c r="AB6" s="593"/>
      <c r="AC6" s="593"/>
      <c r="AD6" s="593"/>
      <c r="AE6" s="593"/>
      <c r="AF6" s="593"/>
      <c r="AG6" s="593"/>
      <c r="AH6" s="593"/>
      <c r="AI6" s="593"/>
      <c r="AJ6" s="593"/>
      <c r="AK6" s="593"/>
      <c r="AL6" s="593"/>
      <c r="AM6" s="593"/>
      <c r="AN6" s="593"/>
      <c r="AO6" s="593"/>
      <c r="AP6" s="593"/>
      <c r="AQ6" s="593"/>
      <c r="AR6" s="593"/>
      <c r="AS6" s="593"/>
      <c r="AT6" s="593"/>
      <c r="AU6" s="593"/>
      <c r="AV6" s="593"/>
      <c r="AW6" s="593"/>
    </row>
    <row r="7" spans="1:51" x14ac:dyDescent="0.25">
      <c r="A7" s="12" t="s">
        <v>3</v>
      </c>
      <c r="B7" s="12"/>
      <c r="C7" s="12"/>
      <c r="D7" s="12"/>
      <c r="E7" s="12"/>
      <c r="F7" s="12"/>
      <c r="G7" s="12"/>
      <c r="H7" s="12"/>
      <c r="I7" s="12"/>
      <c r="J7" s="12"/>
      <c r="K7" s="12"/>
      <c r="L7" s="594"/>
      <c r="M7" s="594"/>
      <c r="N7" s="594"/>
      <c r="O7" s="594"/>
      <c r="P7" s="594"/>
      <c r="Q7" s="594"/>
      <c r="R7" s="594"/>
      <c r="S7" s="594"/>
      <c r="T7" s="594"/>
      <c r="U7" s="594"/>
      <c r="V7" s="594"/>
      <c r="W7" s="594"/>
      <c r="X7" s="594"/>
      <c r="Y7" s="594"/>
      <c r="Z7" s="594"/>
      <c r="AA7" s="594"/>
      <c r="AB7" s="594"/>
      <c r="AC7" s="594"/>
      <c r="AD7" s="594"/>
      <c r="AE7" s="594"/>
      <c r="AF7" s="594"/>
      <c r="AG7" s="594"/>
      <c r="AH7" s="594"/>
      <c r="AI7" s="594"/>
      <c r="AJ7" s="594"/>
      <c r="AK7" s="594"/>
      <c r="AL7" s="594"/>
      <c r="AM7" s="594"/>
      <c r="AN7" s="594"/>
      <c r="AO7" s="594"/>
      <c r="AP7" s="594"/>
      <c r="AQ7" s="594"/>
      <c r="AR7" s="594"/>
      <c r="AS7" s="594"/>
      <c r="AT7" s="594"/>
      <c r="AU7" s="594"/>
      <c r="AV7" s="594"/>
      <c r="AW7" s="594"/>
    </row>
    <row r="8" spans="1:51" x14ac:dyDescent="0.25">
      <c r="A8" s="111"/>
      <c r="B8" s="111"/>
      <c r="C8" s="111"/>
      <c r="D8" s="111"/>
      <c r="E8" s="111"/>
      <c r="F8" s="111"/>
      <c r="G8" s="111"/>
      <c r="H8" s="111"/>
      <c r="I8" s="111"/>
      <c r="J8" s="111"/>
      <c r="K8" s="111"/>
      <c r="L8" s="594"/>
      <c r="M8" s="594"/>
      <c r="N8" s="594"/>
      <c r="O8" s="594"/>
      <c r="P8" s="594"/>
      <c r="Q8" s="594"/>
      <c r="R8" s="594"/>
      <c r="S8" s="594"/>
      <c r="T8" s="594"/>
      <c r="U8" s="594"/>
      <c r="V8" s="594"/>
      <c r="W8" s="594"/>
      <c r="X8" s="594"/>
      <c r="Y8" s="594"/>
      <c r="Z8" s="594"/>
      <c r="AA8" s="594"/>
      <c r="AB8" s="594"/>
      <c r="AC8" s="594"/>
      <c r="AD8" s="594"/>
      <c r="AE8" s="594"/>
      <c r="AF8" s="594"/>
      <c r="AG8" s="594"/>
      <c r="AH8" s="594"/>
      <c r="AI8" s="594"/>
      <c r="AJ8" s="594"/>
      <c r="AK8" s="594"/>
      <c r="AL8" s="594"/>
      <c r="AM8" s="594"/>
      <c r="AN8" s="594"/>
      <c r="AO8" s="594"/>
      <c r="AP8" s="594"/>
      <c r="AQ8" s="594"/>
      <c r="AR8" s="594"/>
      <c r="AS8" s="594"/>
      <c r="AT8" s="594"/>
      <c r="AU8" s="594"/>
      <c r="AV8" s="594"/>
      <c r="AW8" s="594"/>
    </row>
    <row r="9" spans="1:51" x14ac:dyDescent="0.25">
      <c r="A9" s="83" t="str">
        <f>'1 - 2024'!A10:BB10</f>
        <v>Год раскрытия информации: 2017 год</v>
      </c>
      <c r="B9" s="83"/>
      <c r="C9" s="83"/>
      <c r="D9" s="83"/>
      <c r="E9" s="83"/>
      <c r="F9" s="83"/>
      <c r="G9" s="83"/>
      <c r="H9" s="83"/>
      <c r="I9" s="83"/>
      <c r="J9" s="83"/>
      <c r="K9" s="83"/>
      <c r="L9" s="563"/>
      <c r="M9" s="563"/>
      <c r="N9" s="563"/>
      <c r="O9" s="563"/>
      <c r="P9" s="563"/>
      <c r="Q9" s="563"/>
    </row>
    <row r="10" spans="1:51" x14ac:dyDescent="0.25">
      <c r="A10" s="592"/>
      <c r="B10" s="592"/>
      <c r="C10" s="592"/>
      <c r="D10" s="592"/>
      <c r="E10" s="592"/>
      <c r="F10" s="592"/>
      <c r="G10" s="592"/>
      <c r="H10" s="592"/>
      <c r="I10" s="592"/>
      <c r="J10" s="592"/>
      <c r="K10" s="592"/>
      <c r="L10" s="563"/>
      <c r="M10" s="563"/>
      <c r="N10" s="563"/>
      <c r="O10" s="563"/>
      <c r="P10" s="563"/>
      <c r="Q10" s="563"/>
    </row>
    <row r="11" spans="1:51" ht="16.5" customHeight="1" x14ac:dyDescent="0.25">
      <c r="A11" s="83" t="s">
        <v>859</v>
      </c>
      <c r="B11" s="83"/>
      <c r="C11" s="83"/>
      <c r="D11" s="83"/>
      <c r="E11" s="83"/>
      <c r="F11" s="83"/>
      <c r="G11" s="83"/>
      <c r="H11" s="83"/>
      <c r="I11" s="83"/>
      <c r="J11" s="83"/>
      <c r="K11" s="83"/>
      <c r="L11" s="595"/>
      <c r="M11" s="595"/>
      <c r="N11" s="595"/>
      <c r="O11" s="595"/>
      <c r="P11" s="595"/>
      <c r="Q11" s="595"/>
      <c r="R11" s="595"/>
      <c r="S11" s="595"/>
      <c r="T11" s="595"/>
      <c r="U11" s="595"/>
      <c r="V11" s="595"/>
      <c r="W11" s="595"/>
      <c r="X11" s="595"/>
      <c r="Y11" s="595"/>
      <c r="Z11" s="595"/>
      <c r="AA11" s="595"/>
      <c r="AB11" s="595"/>
      <c r="AC11" s="595"/>
      <c r="AD11" s="595"/>
      <c r="AE11" s="595"/>
      <c r="AF11" s="595"/>
      <c r="AG11" s="595"/>
      <c r="AH11" s="595"/>
      <c r="AI11" s="595"/>
      <c r="AJ11" s="595"/>
      <c r="AK11" s="595"/>
      <c r="AL11" s="595"/>
      <c r="AM11" s="595"/>
      <c r="AN11" s="595"/>
      <c r="AO11" s="595"/>
      <c r="AP11" s="595"/>
      <c r="AQ11" s="595"/>
      <c r="AR11" s="595"/>
      <c r="AS11" s="595"/>
      <c r="AT11" s="595"/>
      <c r="AU11" s="595"/>
      <c r="AV11" s="595"/>
      <c r="AW11" s="595"/>
    </row>
    <row r="12" spans="1:51" ht="16.5" customHeight="1" x14ac:dyDescent="0.25">
      <c r="A12" s="83" t="s">
        <v>860</v>
      </c>
      <c r="B12" s="83"/>
      <c r="C12" s="83"/>
      <c r="D12" s="83"/>
      <c r="E12" s="83"/>
      <c r="F12" s="83"/>
      <c r="G12" s="83"/>
      <c r="H12" s="83"/>
      <c r="I12" s="83"/>
      <c r="J12" s="83"/>
      <c r="K12" s="83"/>
      <c r="L12" s="595"/>
      <c r="M12" s="595"/>
      <c r="N12" s="595"/>
      <c r="O12" s="595"/>
      <c r="P12" s="595"/>
      <c r="Q12" s="595"/>
      <c r="R12" s="595"/>
      <c r="S12" s="595"/>
      <c r="T12" s="595"/>
      <c r="U12" s="595"/>
      <c r="V12" s="595"/>
      <c r="W12" s="595"/>
      <c r="X12" s="595"/>
      <c r="Y12" s="595"/>
      <c r="Z12" s="595"/>
      <c r="AA12" s="595"/>
      <c r="AB12" s="595"/>
      <c r="AC12" s="595"/>
      <c r="AD12" s="595"/>
      <c r="AE12" s="595"/>
      <c r="AF12" s="595"/>
      <c r="AG12" s="595"/>
      <c r="AH12" s="595"/>
      <c r="AI12" s="595"/>
      <c r="AJ12" s="595"/>
      <c r="AK12" s="595"/>
      <c r="AL12" s="595"/>
      <c r="AM12" s="595"/>
      <c r="AN12" s="595"/>
      <c r="AO12" s="595"/>
      <c r="AP12" s="595"/>
      <c r="AQ12" s="595"/>
      <c r="AR12" s="595"/>
      <c r="AS12" s="595"/>
      <c r="AT12" s="595"/>
      <c r="AU12" s="595"/>
      <c r="AV12" s="595"/>
      <c r="AW12" s="595"/>
    </row>
    <row r="13" spans="1:51" ht="18" customHeight="1" x14ac:dyDescent="0.25">
      <c r="A13" s="72" t="s">
        <v>861</v>
      </c>
      <c r="B13" s="72"/>
      <c r="C13" s="72"/>
      <c r="D13" s="72"/>
      <c r="E13" s="72"/>
      <c r="F13" s="72"/>
      <c r="G13" s="72"/>
      <c r="H13" s="72"/>
      <c r="I13" s="72"/>
      <c r="J13" s="72"/>
      <c r="K13" s="72"/>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95"/>
      <c r="AI13" s="595"/>
      <c r="AJ13" s="595"/>
      <c r="AK13" s="595"/>
      <c r="AL13" s="595"/>
      <c r="AM13" s="595"/>
      <c r="AN13" s="595"/>
      <c r="AO13" s="595"/>
      <c r="AP13" s="595"/>
      <c r="AQ13" s="595"/>
      <c r="AR13" s="595"/>
      <c r="AS13" s="595"/>
      <c r="AT13" s="595"/>
      <c r="AU13" s="595"/>
      <c r="AV13" s="595"/>
      <c r="AW13" s="595"/>
    </row>
    <row r="14" spans="1:51" x14ac:dyDescent="0.25">
      <c r="A14" s="81"/>
      <c r="B14" s="81"/>
      <c r="C14" s="81"/>
      <c r="D14" s="81"/>
      <c r="E14" s="81"/>
      <c r="F14" s="81"/>
      <c r="G14" s="81"/>
      <c r="H14" s="81"/>
      <c r="I14" s="81"/>
      <c r="J14" s="81"/>
      <c r="K14" s="562"/>
      <c r="L14" s="562"/>
      <c r="M14" s="562"/>
      <c r="N14" s="562"/>
      <c r="O14" s="562"/>
      <c r="P14" s="562"/>
      <c r="Q14" s="562"/>
      <c r="R14" s="562"/>
      <c r="S14" s="562"/>
      <c r="T14" s="563"/>
      <c r="U14" s="563"/>
      <c r="V14" s="563"/>
      <c r="W14" s="563"/>
      <c r="X14" s="563"/>
      <c r="Y14" s="563"/>
      <c r="Z14" s="563"/>
      <c r="AA14" s="563"/>
      <c r="AB14" s="563"/>
      <c r="AC14" s="563"/>
      <c r="AD14" s="563"/>
      <c r="AE14" s="563"/>
      <c r="AF14" s="563"/>
      <c r="AG14" s="563"/>
      <c r="AH14" s="563"/>
      <c r="AI14" s="563"/>
      <c r="AJ14" s="563"/>
      <c r="AK14" s="563"/>
      <c r="AL14" s="563"/>
      <c r="AM14" s="563"/>
      <c r="AN14" s="563"/>
      <c r="AO14" s="563"/>
    </row>
    <row r="15" spans="1:51" ht="53.25" customHeight="1" x14ac:dyDescent="0.25">
      <c r="A15" s="8" t="s">
        <v>7</v>
      </c>
      <c r="B15" s="8" t="s">
        <v>8</v>
      </c>
      <c r="C15" s="8" t="s">
        <v>305</v>
      </c>
      <c r="D15" s="7" t="s">
        <v>862</v>
      </c>
      <c r="E15" s="7"/>
      <c r="F15" s="7"/>
      <c r="G15" s="7"/>
      <c r="H15" s="7"/>
      <c r="I15" s="7"/>
      <c r="J15" s="7"/>
      <c r="K15" s="101" t="s">
        <v>863</v>
      </c>
      <c r="L15" s="563"/>
      <c r="M15" s="563"/>
      <c r="N15" s="563"/>
      <c r="O15" s="563"/>
      <c r="P15" s="563"/>
      <c r="Q15" s="563"/>
      <c r="R15" s="563"/>
      <c r="S15" s="563"/>
      <c r="T15" s="563"/>
      <c r="U15" s="563"/>
      <c r="V15" s="563"/>
      <c r="W15" s="563"/>
      <c r="X15" s="563"/>
      <c r="Y15" s="563"/>
      <c r="Z15" s="563"/>
      <c r="AA15" s="563"/>
      <c r="AB15" s="563"/>
      <c r="AC15" s="563"/>
      <c r="AD15" s="563"/>
      <c r="AE15" s="563"/>
      <c r="AF15" s="563"/>
      <c r="AG15" s="563"/>
      <c r="AH15" s="563"/>
      <c r="AI15" s="563"/>
      <c r="AJ15" s="563"/>
      <c r="AK15" s="563"/>
      <c r="AL15" s="563"/>
      <c r="AM15" s="563"/>
      <c r="AN15" s="563"/>
      <c r="AO15" s="563"/>
    </row>
    <row r="16" spans="1:51" ht="18" customHeight="1" x14ac:dyDescent="0.25">
      <c r="A16" s="8"/>
      <c r="B16" s="8"/>
      <c r="C16" s="8"/>
      <c r="D16" s="8"/>
      <c r="E16" s="7"/>
      <c r="F16" s="7"/>
      <c r="G16" s="7"/>
      <c r="H16" s="7"/>
      <c r="I16" s="7"/>
      <c r="J16" s="7"/>
      <c r="K16" s="101"/>
      <c r="L16" s="563"/>
      <c r="M16" s="563"/>
      <c r="N16" s="563"/>
      <c r="O16" s="563"/>
      <c r="P16" s="563"/>
      <c r="Q16" s="563"/>
      <c r="R16" s="563"/>
      <c r="S16" s="563"/>
      <c r="T16" s="563"/>
      <c r="U16" s="563"/>
      <c r="V16" s="563"/>
      <c r="W16" s="563"/>
      <c r="X16" s="563"/>
      <c r="Y16" s="563"/>
      <c r="Z16" s="563"/>
      <c r="AA16" s="563"/>
      <c r="AB16" s="563"/>
      <c r="AC16" s="563"/>
      <c r="AD16" s="563"/>
      <c r="AE16" s="563"/>
      <c r="AF16" s="563"/>
      <c r="AG16" s="563"/>
      <c r="AH16" s="563"/>
      <c r="AI16" s="563"/>
      <c r="AJ16" s="563"/>
      <c r="AK16" s="563"/>
      <c r="AL16" s="563"/>
      <c r="AM16" s="563"/>
      <c r="AN16" s="563"/>
      <c r="AO16" s="563"/>
    </row>
    <row r="17" spans="1:101" ht="36" customHeight="1" x14ac:dyDescent="0.25">
      <c r="A17" s="8"/>
      <c r="B17" s="8"/>
      <c r="C17" s="8"/>
      <c r="D17" s="8" t="s">
        <v>864</v>
      </c>
      <c r="E17" s="8"/>
      <c r="F17" s="8"/>
      <c r="G17" s="8" t="s">
        <v>864</v>
      </c>
      <c r="H17" s="8"/>
      <c r="I17" s="8"/>
      <c r="J17" s="596" t="s">
        <v>865</v>
      </c>
      <c r="K17" s="101"/>
      <c r="L17" s="563"/>
      <c r="M17" s="563"/>
      <c r="N17" s="563"/>
      <c r="O17" s="563"/>
      <c r="P17" s="563"/>
      <c r="Q17" s="563"/>
      <c r="R17" s="563"/>
      <c r="S17" s="563"/>
      <c r="T17" s="563"/>
      <c r="U17" s="563"/>
      <c r="V17" s="563"/>
      <c r="W17" s="563"/>
      <c r="X17" s="563"/>
      <c r="Y17" s="563"/>
      <c r="Z17" s="563"/>
      <c r="AA17" s="563"/>
      <c r="AB17" s="563"/>
      <c r="AC17" s="563"/>
      <c r="AD17" s="563"/>
      <c r="AE17" s="563"/>
      <c r="AF17" s="563"/>
      <c r="AG17" s="563"/>
      <c r="AH17" s="563"/>
      <c r="AI17" s="563"/>
      <c r="AJ17" s="563"/>
      <c r="AK17" s="563"/>
      <c r="AL17" s="563"/>
      <c r="AM17" s="563"/>
      <c r="AN17" s="563"/>
      <c r="AO17" s="563"/>
    </row>
    <row r="18" spans="1:101" ht="52.5" customHeight="1" x14ac:dyDescent="0.25">
      <c r="A18" s="8"/>
      <c r="B18" s="8"/>
      <c r="C18" s="8"/>
      <c r="D18" s="526" t="s">
        <v>866</v>
      </c>
      <c r="E18" s="526" t="s">
        <v>866</v>
      </c>
      <c r="F18" s="526" t="s">
        <v>865</v>
      </c>
      <c r="G18" s="526" t="s">
        <v>866</v>
      </c>
      <c r="H18" s="526" t="s">
        <v>866</v>
      </c>
      <c r="I18" s="187" t="s">
        <v>865</v>
      </c>
      <c r="J18" s="597" t="s">
        <v>865</v>
      </c>
      <c r="K18" s="101"/>
      <c r="L18" s="563"/>
      <c r="M18" s="563"/>
      <c r="N18" s="563"/>
      <c r="O18" s="563"/>
      <c r="P18" s="563"/>
      <c r="Q18" s="563"/>
      <c r="R18" s="563"/>
      <c r="S18" s="563"/>
      <c r="T18" s="563"/>
      <c r="U18" s="563"/>
      <c r="V18" s="563"/>
      <c r="W18" s="563"/>
      <c r="X18" s="563"/>
      <c r="Y18" s="563"/>
      <c r="Z18" s="563"/>
      <c r="AA18" s="563"/>
      <c r="AB18" s="563"/>
      <c r="AC18" s="563"/>
      <c r="AD18" s="563"/>
      <c r="AE18" s="563"/>
      <c r="AF18" s="563"/>
      <c r="AG18" s="563"/>
      <c r="AH18" s="563"/>
      <c r="AI18" s="563"/>
      <c r="AJ18" s="563"/>
      <c r="AK18" s="563"/>
      <c r="AL18" s="563"/>
      <c r="AM18" s="563"/>
      <c r="AN18" s="563"/>
      <c r="AO18" s="563"/>
    </row>
    <row r="19" spans="1:101" x14ac:dyDescent="0.25">
      <c r="A19" s="527">
        <v>1</v>
      </c>
      <c r="B19" s="527">
        <v>2</v>
      </c>
      <c r="C19" s="527">
        <v>3</v>
      </c>
      <c r="D19" s="544" t="s">
        <v>628</v>
      </c>
      <c r="E19" s="544" t="s">
        <v>629</v>
      </c>
      <c r="F19" s="544" t="s">
        <v>867</v>
      </c>
      <c r="G19" s="544" t="s">
        <v>635</v>
      </c>
      <c r="H19" s="544" t="s">
        <v>636</v>
      </c>
      <c r="I19" s="544" t="s">
        <v>868</v>
      </c>
      <c r="J19" s="564" t="s">
        <v>869</v>
      </c>
      <c r="K19" s="544" t="s">
        <v>656</v>
      </c>
      <c r="L19" s="563"/>
      <c r="M19" s="563"/>
      <c r="N19" s="563"/>
      <c r="O19" s="563"/>
      <c r="P19" s="563"/>
      <c r="Q19" s="563"/>
      <c r="R19" s="563"/>
      <c r="S19" s="563"/>
      <c r="T19" s="563"/>
      <c r="U19" s="563"/>
      <c r="V19" s="563"/>
      <c r="W19" s="563"/>
      <c r="X19" s="563"/>
      <c r="Y19" s="563"/>
      <c r="Z19" s="563"/>
      <c r="AA19" s="563"/>
      <c r="AB19" s="563"/>
      <c r="AC19" s="563"/>
      <c r="AD19" s="563"/>
      <c r="AE19" s="563"/>
      <c r="AF19" s="563"/>
      <c r="AG19" s="563"/>
      <c r="AH19" s="563"/>
      <c r="AI19" s="563"/>
      <c r="AJ19" s="563"/>
      <c r="AK19" s="563"/>
      <c r="AL19" s="563"/>
      <c r="AM19" s="563"/>
      <c r="AN19" s="563"/>
      <c r="AO19" s="563"/>
    </row>
    <row r="20" spans="1:101" s="143" customFormat="1" ht="25.5" x14ac:dyDescent="0.2">
      <c r="A20" s="137">
        <v>0</v>
      </c>
      <c r="B20" s="136" t="s">
        <v>97</v>
      </c>
      <c r="C20" s="137" t="s">
        <v>98</v>
      </c>
      <c r="D20" s="137" t="s">
        <v>98</v>
      </c>
      <c r="E20" s="137" t="s">
        <v>98</v>
      </c>
      <c r="F20" s="137" t="s">
        <v>98</v>
      </c>
      <c r="G20" s="137" t="s">
        <v>98</v>
      </c>
      <c r="H20" s="137" t="s">
        <v>98</v>
      </c>
      <c r="I20" s="137" t="s">
        <v>98</v>
      </c>
      <c r="J20" s="135" t="s">
        <v>98</v>
      </c>
      <c r="K20" s="137" t="s">
        <v>98</v>
      </c>
      <c r="L20" s="565"/>
      <c r="M20" s="566"/>
      <c r="N20" s="565"/>
      <c r="O20" s="566"/>
      <c r="P20" s="565"/>
      <c r="Q20" s="566"/>
      <c r="R20" s="565"/>
      <c r="S20" s="566"/>
      <c r="T20" s="565"/>
      <c r="U20" s="566"/>
      <c r="V20" s="565"/>
      <c r="W20" s="566"/>
      <c r="X20" s="565"/>
      <c r="Y20" s="566"/>
      <c r="Z20" s="565"/>
      <c r="AA20" s="566"/>
      <c r="AB20" s="565"/>
      <c r="AC20" s="566"/>
      <c r="AD20" s="565"/>
      <c r="AE20" s="566"/>
      <c r="AF20" s="565"/>
      <c r="AG20" s="566"/>
      <c r="AH20" s="565"/>
      <c r="AI20" s="566"/>
      <c r="AJ20" s="565"/>
      <c r="AK20" s="566"/>
      <c r="AL20" s="565"/>
      <c r="AM20" s="566"/>
      <c r="AN20" s="565"/>
      <c r="AO20" s="566"/>
      <c r="AP20" s="565"/>
      <c r="AQ20" s="566"/>
      <c r="AR20" s="565"/>
      <c r="AS20" s="566"/>
      <c r="AT20" s="565"/>
      <c r="AU20" s="566"/>
      <c r="AV20" s="565"/>
      <c r="AW20" s="566"/>
      <c r="AX20" s="565"/>
      <c r="AY20" s="566"/>
      <c r="AZ20" s="598"/>
      <c r="BA20" s="599"/>
      <c r="BB20" s="142"/>
      <c r="BC20" s="142"/>
      <c r="BD20" s="142"/>
      <c r="BE20" s="142"/>
      <c r="BF20" s="142"/>
      <c r="BG20" s="142"/>
      <c r="BH20" s="142"/>
      <c r="BI20" s="142"/>
      <c r="BJ20" s="142"/>
      <c r="BK20" s="142"/>
      <c r="BL20" s="142"/>
      <c r="BM20" s="142"/>
      <c r="BN20" s="142"/>
      <c r="BO20" s="142"/>
      <c r="BP20" s="142"/>
      <c r="BQ20" s="142"/>
      <c r="BR20" s="142"/>
      <c r="BS20" s="142"/>
      <c r="BT20" s="142"/>
      <c r="BU20" s="142"/>
      <c r="BV20" s="142"/>
      <c r="BW20" s="142"/>
      <c r="BX20" s="142"/>
      <c r="BY20" s="142"/>
      <c r="BZ20" s="142"/>
      <c r="CA20" s="142"/>
      <c r="CB20" s="142"/>
      <c r="CC20" s="142"/>
      <c r="CD20" s="142"/>
      <c r="CE20" s="142"/>
      <c r="CF20" s="142"/>
      <c r="CG20" s="142"/>
      <c r="CH20" s="142"/>
      <c r="CI20" s="142"/>
      <c r="CJ20" s="142"/>
      <c r="CK20" s="142"/>
      <c r="CL20" s="142"/>
      <c r="CM20" s="142"/>
      <c r="CN20" s="142"/>
      <c r="CO20" s="142"/>
      <c r="CP20" s="142"/>
      <c r="CQ20" s="142"/>
      <c r="CR20" s="142"/>
      <c r="CS20" s="142"/>
      <c r="CT20" s="142"/>
      <c r="CU20" s="142"/>
      <c r="CV20" s="142"/>
      <c r="CW20" s="142"/>
    </row>
    <row r="21" spans="1:101" s="151" customFormat="1" ht="12.75" x14ac:dyDescent="0.2">
      <c r="A21" s="146" t="s">
        <v>99</v>
      </c>
      <c r="B21" s="145" t="s">
        <v>100</v>
      </c>
      <c r="C21" s="146" t="s">
        <v>98</v>
      </c>
      <c r="D21" s="115" t="s">
        <v>98</v>
      </c>
      <c r="E21" s="115" t="s">
        <v>98</v>
      </c>
      <c r="F21" s="115" t="s">
        <v>98</v>
      </c>
      <c r="G21" s="115" t="s">
        <v>98</v>
      </c>
      <c r="H21" s="115" t="s">
        <v>98</v>
      </c>
      <c r="I21" s="115" t="s">
        <v>98</v>
      </c>
      <c r="J21" s="116" t="s">
        <v>98</v>
      </c>
      <c r="K21" s="600" t="s">
        <v>98</v>
      </c>
      <c r="L21" s="567"/>
      <c r="M21" s="568"/>
      <c r="N21" s="567"/>
      <c r="O21" s="568"/>
      <c r="P21" s="567"/>
      <c r="Q21" s="568"/>
      <c r="R21" s="567"/>
      <c r="S21" s="568"/>
      <c r="T21" s="567"/>
      <c r="U21" s="568"/>
      <c r="V21" s="567"/>
      <c r="W21" s="568"/>
      <c r="X21" s="567"/>
      <c r="Y21" s="568"/>
      <c r="Z21" s="567"/>
      <c r="AA21" s="568"/>
      <c r="AB21" s="567"/>
      <c r="AC21" s="568"/>
      <c r="AD21" s="567"/>
      <c r="AE21" s="568"/>
      <c r="AF21" s="567"/>
      <c r="AG21" s="568"/>
      <c r="AH21" s="567"/>
      <c r="AI21" s="568"/>
      <c r="AJ21" s="567"/>
      <c r="AK21" s="568"/>
      <c r="AL21" s="567"/>
      <c r="AM21" s="568"/>
      <c r="AN21" s="567"/>
      <c r="AO21" s="568"/>
      <c r="AP21" s="567"/>
      <c r="AQ21" s="568"/>
      <c r="AR21" s="567"/>
      <c r="AS21" s="568"/>
      <c r="AT21" s="567"/>
      <c r="AU21" s="568"/>
      <c r="AV21" s="567"/>
      <c r="AW21" s="568"/>
      <c r="AX21" s="567"/>
      <c r="AY21" s="568"/>
      <c r="AZ21" s="601"/>
      <c r="BA21" s="60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c r="BZ21" s="150"/>
      <c r="CA21" s="150"/>
      <c r="CB21" s="150"/>
      <c r="CC21" s="150"/>
      <c r="CD21" s="150"/>
      <c r="CE21" s="150"/>
      <c r="CF21" s="150"/>
      <c r="CG21" s="150"/>
      <c r="CH21" s="150"/>
      <c r="CI21" s="150"/>
      <c r="CJ21" s="150"/>
      <c r="CK21" s="150"/>
      <c r="CL21" s="150"/>
      <c r="CM21" s="150"/>
      <c r="CN21" s="150"/>
      <c r="CO21" s="150"/>
      <c r="CP21" s="150"/>
      <c r="CQ21" s="150"/>
      <c r="CR21" s="150"/>
      <c r="CS21" s="150"/>
      <c r="CT21" s="150"/>
      <c r="CU21" s="150"/>
      <c r="CV21" s="150"/>
      <c r="CW21" s="150"/>
    </row>
    <row r="22" spans="1:101" s="151" customFormat="1" ht="40.5" customHeight="1" x14ac:dyDescent="0.2">
      <c r="A22" s="146" t="s">
        <v>101</v>
      </c>
      <c r="B22" s="145" t="s">
        <v>102</v>
      </c>
      <c r="C22" s="146" t="s">
        <v>98</v>
      </c>
      <c r="D22" s="115" t="s">
        <v>98</v>
      </c>
      <c r="E22" s="115" t="s">
        <v>98</v>
      </c>
      <c r="F22" s="115" t="s">
        <v>98</v>
      </c>
      <c r="G22" s="115" t="s">
        <v>98</v>
      </c>
      <c r="H22" s="115" t="s">
        <v>98</v>
      </c>
      <c r="I22" s="115" t="s">
        <v>98</v>
      </c>
      <c r="J22" s="116" t="s">
        <v>98</v>
      </c>
      <c r="K22" s="600" t="s">
        <v>98</v>
      </c>
      <c r="L22" s="569"/>
      <c r="M22" s="568"/>
      <c r="N22" s="569"/>
      <c r="O22" s="568"/>
      <c r="P22" s="569"/>
      <c r="Q22" s="568"/>
      <c r="R22" s="569"/>
      <c r="S22" s="568"/>
      <c r="T22" s="569"/>
      <c r="U22" s="568"/>
      <c r="V22" s="569"/>
      <c r="W22" s="568"/>
      <c r="X22" s="569"/>
      <c r="Y22" s="568"/>
      <c r="Z22" s="569"/>
      <c r="AA22" s="568"/>
      <c r="AB22" s="569"/>
      <c r="AC22" s="568"/>
      <c r="AD22" s="569"/>
      <c r="AE22" s="568"/>
      <c r="AF22" s="569"/>
      <c r="AG22" s="568"/>
      <c r="AH22" s="569"/>
      <c r="AI22" s="568"/>
      <c r="AJ22" s="569"/>
      <c r="AK22" s="568"/>
      <c r="AL22" s="569"/>
      <c r="AM22" s="568"/>
      <c r="AN22" s="569"/>
      <c r="AO22" s="568"/>
      <c r="AP22" s="569"/>
      <c r="AQ22" s="568"/>
      <c r="AR22" s="569"/>
      <c r="AS22" s="568"/>
      <c r="AT22" s="569"/>
      <c r="AU22" s="568"/>
      <c r="AV22" s="569"/>
      <c r="AW22" s="568"/>
      <c r="AX22" s="569"/>
      <c r="AY22" s="568"/>
      <c r="AZ22" s="602"/>
      <c r="BA22" s="600"/>
      <c r="BB22" s="150"/>
      <c r="BC22" s="150"/>
      <c r="BD22" s="150"/>
      <c r="BE22" s="150"/>
      <c r="BF22" s="150"/>
      <c r="BG22" s="150"/>
      <c r="BH22" s="150"/>
      <c r="BI22" s="150"/>
      <c r="BJ22" s="150"/>
      <c r="BK22" s="150"/>
      <c r="BL22" s="150"/>
      <c r="BM22" s="150"/>
      <c r="BN22" s="150"/>
      <c r="BO22" s="150"/>
      <c r="BP22" s="150"/>
      <c r="BQ22" s="150"/>
      <c r="BR22" s="150"/>
      <c r="BS22" s="150"/>
      <c r="BT22" s="150"/>
      <c r="BU22" s="150"/>
      <c r="BV22" s="150"/>
      <c r="BW22" s="150"/>
      <c r="BX22" s="150"/>
      <c r="BY22" s="150"/>
      <c r="BZ22" s="150"/>
      <c r="CA22" s="150"/>
      <c r="CB22" s="150"/>
      <c r="CC22" s="150"/>
      <c r="CD22" s="150"/>
      <c r="CE22" s="150"/>
      <c r="CF22" s="150"/>
      <c r="CG22" s="150"/>
      <c r="CH22" s="150"/>
      <c r="CI22" s="150"/>
      <c r="CJ22" s="150"/>
      <c r="CK22" s="150"/>
      <c r="CL22" s="150"/>
      <c r="CM22" s="150"/>
      <c r="CN22" s="150"/>
      <c r="CO22" s="150"/>
      <c r="CP22" s="150"/>
      <c r="CQ22" s="150"/>
      <c r="CR22" s="150"/>
      <c r="CS22" s="150"/>
      <c r="CT22" s="150"/>
      <c r="CU22" s="150"/>
      <c r="CV22" s="150"/>
      <c r="CW22" s="150"/>
    </row>
    <row r="23" spans="1:101" s="151" customFormat="1" ht="89.25" x14ac:dyDescent="0.2">
      <c r="A23" s="146" t="s">
        <v>104</v>
      </c>
      <c r="B23" s="153" t="s">
        <v>105</v>
      </c>
      <c r="C23" s="146" t="s">
        <v>98</v>
      </c>
      <c r="D23" s="115" t="s">
        <v>98</v>
      </c>
      <c r="E23" s="115" t="s">
        <v>98</v>
      </c>
      <c r="F23" s="115" t="s">
        <v>98</v>
      </c>
      <c r="G23" s="115" t="s">
        <v>98</v>
      </c>
      <c r="H23" s="115" t="s">
        <v>98</v>
      </c>
      <c r="I23" s="115" t="s">
        <v>98</v>
      </c>
      <c r="J23" s="116" t="s">
        <v>98</v>
      </c>
      <c r="K23" s="600" t="s">
        <v>98</v>
      </c>
      <c r="L23" s="567"/>
      <c r="M23" s="568"/>
      <c r="N23" s="567"/>
      <c r="O23" s="568"/>
      <c r="P23" s="567"/>
      <c r="Q23" s="568"/>
      <c r="R23" s="567"/>
      <c r="S23" s="568"/>
      <c r="T23" s="567"/>
      <c r="U23" s="568"/>
      <c r="V23" s="567"/>
      <c r="W23" s="568"/>
      <c r="X23" s="567"/>
      <c r="Y23" s="568"/>
      <c r="Z23" s="567"/>
      <c r="AA23" s="568"/>
      <c r="AB23" s="567"/>
      <c r="AC23" s="568"/>
      <c r="AD23" s="567"/>
      <c r="AE23" s="568"/>
      <c r="AF23" s="567"/>
      <c r="AG23" s="568"/>
      <c r="AH23" s="567"/>
      <c r="AI23" s="568"/>
      <c r="AJ23" s="567"/>
      <c r="AK23" s="568"/>
      <c r="AL23" s="567"/>
      <c r="AM23" s="568"/>
      <c r="AN23" s="567"/>
      <c r="AO23" s="568"/>
      <c r="AP23" s="567"/>
      <c r="AQ23" s="568"/>
      <c r="AR23" s="567"/>
      <c r="AS23" s="568"/>
      <c r="AT23" s="567"/>
      <c r="AU23" s="568"/>
      <c r="AV23" s="567"/>
      <c r="AW23" s="568"/>
      <c r="AX23" s="567"/>
      <c r="AY23" s="568"/>
      <c r="AZ23" s="601"/>
      <c r="BA23" s="600"/>
      <c r="BB23" s="150"/>
      <c r="BC23" s="150"/>
      <c r="BD23" s="150"/>
      <c r="BE23" s="150"/>
      <c r="BF23" s="150"/>
      <c r="BG23" s="150"/>
      <c r="BH23" s="150"/>
      <c r="BI23" s="150"/>
      <c r="BJ23" s="150"/>
      <c r="BK23" s="150"/>
      <c r="BL23" s="150"/>
      <c r="BM23" s="150"/>
      <c r="BN23" s="150"/>
      <c r="BO23" s="150"/>
      <c r="BP23" s="150"/>
      <c r="BQ23" s="150"/>
      <c r="BR23" s="150"/>
      <c r="BS23" s="150"/>
      <c r="BT23" s="150"/>
      <c r="BU23" s="150"/>
      <c r="BV23" s="150"/>
      <c r="BW23" s="150"/>
      <c r="BX23" s="150"/>
      <c r="BY23" s="150"/>
      <c r="BZ23" s="150"/>
      <c r="CA23" s="150"/>
      <c r="CB23" s="150"/>
      <c r="CC23" s="150"/>
      <c r="CD23" s="150"/>
      <c r="CE23" s="150"/>
      <c r="CF23" s="150"/>
      <c r="CG23" s="150"/>
      <c r="CH23" s="150"/>
      <c r="CI23" s="150"/>
      <c r="CJ23" s="150"/>
      <c r="CK23" s="150"/>
      <c r="CL23" s="150"/>
      <c r="CM23" s="150"/>
      <c r="CN23" s="150"/>
      <c r="CO23" s="150"/>
      <c r="CP23" s="150"/>
      <c r="CQ23" s="150"/>
      <c r="CR23" s="150"/>
      <c r="CS23" s="150"/>
      <c r="CT23" s="150"/>
      <c r="CU23" s="150"/>
      <c r="CV23" s="150"/>
      <c r="CW23" s="150"/>
    </row>
    <row r="24" spans="1:101" s="151" customFormat="1" ht="25.5" x14ac:dyDescent="0.2">
      <c r="A24" s="436" t="s">
        <v>106</v>
      </c>
      <c r="B24" s="155" t="s">
        <v>107</v>
      </c>
      <c r="C24" s="146" t="s">
        <v>98</v>
      </c>
      <c r="D24" s="115" t="s">
        <v>98</v>
      </c>
      <c r="E24" s="115" t="s">
        <v>98</v>
      </c>
      <c r="F24" s="115" t="s">
        <v>98</v>
      </c>
      <c r="G24" s="115" t="s">
        <v>98</v>
      </c>
      <c r="H24" s="115" t="s">
        <v>98</v>
      </c>
      <c r="I24" s="115" t="s">
        <v>98</v>
      </c>
      <c r="J24" s="116" t="s">
        <v>98</v>
      </c>
      <c r="K24" s="600" t="s">
        <v>98</v>
      </c>
      <c r="L24" s="567"/>
      <c r="M24" s="568"/>
      <c r="N24" s="567"/>
      <c r="O24" s="568"/>
      <c r="P24" s="567"/>
      <c r="Q24" s="568"/>
      <c r="R24" s="567"/>
      <c r="S24" s="568"/>
      <c r="T24" s="567"/>
      <c r="U24" s="568"/>
      <c r="V24" s="567"/>
      <c r="W24" s="568"/>
      <c r="X24" s="567"/>
      <c r="Y24" s="568"/>
      <c r="Z24" s="567"/>
      <c r="AA24" s="568"/>
      <c r="AB24" s="567"/>
      <c r="AC24" s="568"/>
      <c r="AD24" s="567"/>
      <c r="AE24" s="568"/>
      <c r="AF24" s="567"/>
      <c r="AG24" s="568"/>
      <c r="AH24" s="567"/>
      <c r="AI24" s="568"/>
      <c r="AJ24" s="567"/>
      <c r="AK24" s="568"/>
      <c r="AL24" s="567"/>
      <c r="AM24" s="568"/>
      <c r="AN24" s="567"/>
      <c r="AO24" s="568"/>
      <c r="AP24" s="567"/>
      <c r="AQ24" s="568"/>
      <c r="AR24" s="567"/>
      <c r="AS24" s="568"/>
      <c r="AT24" s="567"/>
      <c r="AU24" s="568"/>
      <c r="AV24" s="567"/>
      <c r="AW24" s="568"/>
      <c r="AX24" s="567"/>
      <c r="AY24" s="568"/>
      <c r="AZ24" s="601"/>
      <c r="BA24" s="600"/>
      <c r="BB24" s="150"/>
      <c r="BC24" s="150"/>
      <c r="BD24" s="150"/>
      <c r="BE24" s="150"/>
      <c r="BF24" s="150"/>
      <c r="BG24" s="150"/>
      <c r="BH24" s="150"/>
      <c r="BI24" s="150"/>
      <c r="BJ24" s="150"/>
      <c r="BK24" s="150"/>
      <c r="BL24" s="150"/>
      <c r="BM24" s="150"/>
      <c r="BN24" s="150"/>
      <c r="BO24" s="150"/>
      <c r="BP24" s="150"/>
      <c r="BQ24" s="150"/>
      <c r="BR24" s="150"/>
      <c r="BS24" s="150"/>
      <c r="BT24" s="150"/>
      <c r="BU24" s="150"/>
      <c r="BV24" s="150"/>
      <c r="BW24" s="150"/>
      <c r="BX24" s="150"/>
      <c r="BY24" s="150"/>
      <c r="BZ24" s="150"/>
      <c r="CA24" s="150"/>
      <c r="CB24" s="150"/>
      <c r="CC24" s="150"/>
      <c r="CD24" s="150"/>
      <c r="CE24" s="150"/>
      <c r="CF24" s="150"/>
      <c r="CG24" s="150"/>
      <c r="CH24" s="150"/>
      <c r="CI24" s="150"/>
      <c r="CJ24" s="150"/>
      <c r="CK24" s="150"/>
      <c r="CL24" s="150"/>
      <c r="CM24" s="150"/>
      <c r="CN24" s="150"/>
      <c r="CO24" s="150"/>
      <c r="CP24" s="150"/>
      <c r="CQ24" s="150"/>
      <c r="CR24" s="150"/>
      <c r="CS24" s="150"/>
      <c r="CT24" s="150"/>
      <c r="CU24" s="150"/>
      <c r="CV24" s="150"/>
      <c r="CW24" s="150"/>
    </row>
    <row r="25" spans="1:101" s="151" customFormat="1" ht="38.25" x14ac:dyDescent="0.2">
      <c r="A25" s="436" t="s">
        <v>108</v>
      </c>
      <c r="B25" s="155" t="s">
        <v>109</v>
      </c>
      <c r="C25" s="146" t="s">
        <v>98</v>
      </c>
      <c r="D25" s="115" t="s">
        <v>98</v>
      </c>
      <c r="E25" s="115" t="s">
        <v>98</v>
      </c>
      <c r="F25" s="115" t="s">
        <v>98</v>
      </c>
      <c r="G25" s="115" t="s">
        <v>98</v>
      </c>
      <c r="H25" s="115" t="s">
        <v>98</v>
      </c>
      <c r="I25" s="115" t="s">
        <v>98</v>
      </c>
      <c r="J25" s="116" t="s">
        <v>98</v>
      </c>
      <c r="K25" s="600" t="s">
        <v>98</v>
      </c>
      <c r="L25" s="567"/>
      <c r="M25" s="568"/>
      <c r="N25" s="567"/>
      <c r="O25" s="568"/>
      <c r="P25" s="567"/>
      <c r="Q25" s="568"/>
      <c r="R25" s="567"/>
      <c r="S25" s="568"/>
      <c r="T25" s="567"/>
      <c r="U25" s="568"/>
      <c r="V25" s="567"/>
      <c r="W25" s="568"/>
      <c r="X25" s="567"/>
      <c r="Y25" s="568"/>
      <c r="Z25" s="567"/>
      <c r="AA25" s="568"/>
      <c r="AB25" s="567"/>
      <c r="AC25" s="568"/>
      <c r="AD25" s="567"/>
      <c r="AE25" s="568"/>
      <c r="AF25" s="567"/>
      <c r="AG25" s="568"/>
      <c r="AH25" s="567"/>
      <c r="AI25" s="568"/>
      <c r="AJ25" s="567"/>
      <c r="AK25" s="568"/>
      <c r="AL25" s="567"/>
      <c r="AM25" s="568"/>
      <c r="AN25" s="567"/>
      <c r="AO25" s="568"/>
      <c r="AP25" s="567"/>
      <c r="AQ25" s="568"/>
      <c r="AR25" s="567"/>
      <c r="AS25" s="568"/>
      <c r="AT25" s="567"/>
      <c r="AU25" s="568"/>
      <c r="AV25" s="567"/>
      <c r="AW25" s="568"/>
      <c r="AX25" s="567"/>
      <c r="AY25" s="568"/>
      <c r="AZ25" s="601"/>
      <c r="BA25" s="600"/>
      <c r="BB25" s="150"/>
      <c r="BC25" s="150"/>
      <c r="BD25" s="150"/>
      <c r="BE25" s="150"/>
      <c r="BF25" s="150"/>
      <c r="BG25" s="150"/>
      <c r="BH25" s="150"/>
      <c r="BI25" s="150"/>
      <c r="BJ25" s="150"/>
      <c r="BK25" s="150"/>
      <c r="BL25" s="150"/>
      <c r="BM25" s="150"/>
      <c r="BN25" s="150"/>
      <c r="BO25" s="150"/>
      <c r="BP25" s="150"/>
      <c r="BQ25" s="150"/>
      <c r="BR25" s="150"/>
      <c r="BS25" s="150"/>
      <c r="BT25" s="150"/>
      <c r="BU25" s="150"/>
      <c r="BV25" s="150"/>
      <c r="BW25" s="150"/>
      <c r="BX25" s="150"/>
      <c r="BY25" s="150"/>
      <c r="BZ25" s="150"/>
      <c r="CA25" s="150"/>
      <c r="CB25" s="150"/>
      <c r="CC25" s="150"/>
      <c r="CD25" s="150"/>
      <c r="CE25" s="150"/>
      <c r="CF25" s="150"/>
      <c r="CG25" s="150"/>
      <c r="CH25" s="150"/>
      <c r="CI25" s="150"/>
      <c r="CJ25" s="150"/>
      <c r="CK25" s="150"/>
      <c r="CL25" s="150"/>
      <c r="CM25" s="150"/>
      <c r="CN25" s="150"/>
      <c r="CO25" s="150"/>
      <c r="CP25" s="150"/>
      <c r="CQ25" s="150"/>
      <c r="CR25" s="150"/>
      <c r="CS25" s="150"/>
      <c r="CT25" s="150"/>
      <c r="CU25" s="150"/>
      <c r="CV25" s="150"/>
      <c r="CW25" s="150"/>
    </row>
    <row r="26" spans="1:101" s="151" customFormat="1" ht="12.75" x14ac:dyDescent="0.2">
      <c r="A26" s="436" t="s">
        <v>110</v>
      </c>
      <c r="B26" s="155" t="s">
        <v>111</v>
      </c>
      <c r="C26" s="146" t="s">
        <v>98</v>
      </c>
      <c r="D26" s="115" t="s">
        <v>98</v>
      </c>
      <c r="E26" s="115" t="s">
        <v>98</v>
      </c>
      <c r="F26" s="115" t="s">
        <v>98</v>
      </c>
      <c r="G26" s="115" t="s">
        <v>98</v>
      </c>
      <c r="H26" s="115" t="s">
        <v>98</v>
      </c>
      <c r="I26" s="115" t="s">
        <v>98</v>
      </c>
      <c r="J26" s="116" t="s">
        <v>98</v>
      </c>
      <c r="K26" s="600" t="s">
        <v>98</v>
      </c>
      <c r="L26" s="567"/>
      <c r="M26" s="568"/>
      <c r="N26" s="567"/>
      <c r="O26" s="568"/>
      <c r="P26" s="567"/>
      <c r="Q26" s="568"/>
      <c r="R26" s="567"/>
      <c r="S26" s="568"/>
      <c r="T26" s="567"/>
      <c r="U26" s="568"/>
      <c r="V26" s="567"/>
      <c r="W26" s="568"/>
      <c r="X26" s="567"/>
      <c r="Y26" s="568"/>
      <c r="Z26" s="567"/>
      <c r="AA26" s="568"/>
      <c r="AB26" s="567"/>
      <c r="AC26" s="568"/>
      <c r="AD26" s="567"/>
      <c r="AE26" s="568"/>
      <c r="AF26" s="567"/>
      <c r="AG26" s="568"/>
      <c r="AH26" s="567"/>
      <c r="AI26" s="568"/>
      <c r="AJ26" s="567"/>
      <c r="AK26" s="568"/>
      <c r="AL26" s="567"/>
      <c r="AM26" s="568"/>
      <c r="AN26" s="567"/>
      <c r="AO26" s="568"/>
      <c r="AP26" s="567"/>
      <c r="AQ26" s="568"/>
      <c r="AR26" s="567"/>
      <c r="AS26" s="568"/>
      <c r="AT26" s="567"/>
      <c r="AU26" s="568"/>
      <c r="AV26" s="567"/>
      <c r="AW26" s="568"/>
      <c r="AX26" s="567"/>
      <c r="AY26" s="568"/>
      <c r="AZ26" s="601"/>
      <c r="BA26" s="600"/>
      <c r="BB26" s="150"/>
      <c r="BC26" s="150"/>
      <c r="BD26" s="150"/>
      <c r="BE26" s="150"/>
      <c r="BF26" s="150"/>
      <c r="BG26" s="150"/>
      <c r="BH26" s="150"/>
      <c r="BI26" s="150"/>
      <c r="BJ26" s="150"/>
      <c r="BK26" s="150"/>
      <c r="BL26" s="150"/>
      <c r="BM26" s="150"/>
      <c r="BN26" s="150"/>
      <c r="BO26" s="150"/>
      <c r="BP26" s="150"/>
      <c r="BQ26" s="150"/>
      <c r="BR26" s="150"/>
      <c r="BS26" s="150"/>
      <c r="BT26" s="150"/>
      <c r="BU26" s="150"/>
      <c r="BV26" s="150"/>
      <c r="BW26" s="150"/>
      <c r="BX26" s="150"/>
      <c r="BY26" s="150"/>
      <c r="BZ26" s="150"/>
      <c r="CA26" s="150"/>
      <c r="CB26" s="150"/>
      <c r="CC26" s="150"/>
      <c r="CD26" s="150"/>
      <c r="CE26" s="150"/>
      <c r="CF26" s="150"/>
      <c r="CG26" s="150"/>
      <c r="CH26" s="150"/>
      <c r="CI26" s="150"/>
      <c r="CJ26" s="150"/>
      <c r="CK26" s="150"/>
      <c r="CL26" s="150"/>
      <c r="CM26" s="150"/>
      <c r="CN26" s="150"/>
      <c r="CO26" s="150"/>
      <c r="CP26" s="150"/>
      <c r="CQ26" s="150"/>
      <c r="CR26" s="150"/>
      <c r="CS26" s="150"/>
      <c r="CT26" s="150"/>
      <c r="CU26" s="150"/>
      <c r="CV26" s="150"/>
      <c r="CW26" s="150"/>
    </row>
    <row r="27" spans="1:101" s="160" customFormat="1" ht="12.75" x14ac:dyDescent="0.2">
      <c r="A27" s="436">
        <v>1</v>
      </c>
      <c r="B27" s="156" t="s">
        <v>112</v>
      </c>
      <c r="C27" s="115" t="s">
        <v>98</v>
      </c>
      <c r="D27" s="115" t="s">
        <v>98</v>
      </c>
      <c r="E27" s="115" t="s">
        <v>98</v>
      </c>
      <c r="F27" s="115" t="s">
        <v>98</v>
      </c>
      <c r="G27" s="115" t="s">
        <v>98</v>
      </c>
      <c r="H27" s="115" t="s">
        <v>98</v>
      </c>
      <c r="I27" s="115" t="s">
        <v>98</v>
      </c>
      <c r="J27" s="116" t="s">
        <v>98</v>
      </c>
      <c r="K27" s="603" t="s">
        <v>98</v>
      </c>
      <c r="L27" s="570"/>
      <c r="M27" s="571"/>
      <c r="N27" s="570"/>
      <c r="O27" s="571"/>
      <c r="P27" s="570"/>
      <c r="Q27" s="571"/>
      <c r="R27" s="570"/>
      <c r="S27" s="571"/>
      <c r="T27" s="570"/>
      <c r="U27" s="571"/>
      <c r="V27" s="570"/>
      <c r="W27" s="571"/>
      <c r="X27" s="570"/>
      <c r="Y27" s="571"/>
      <c r="Z27" s="570"/>
      <c r="AA27" s="571"/>
      <c r="AB27" s="570"/>
      <c r="AC27" s="571"/>
      <c r="AD27" s="570"/>
      <c r="AE27" s="571"/>
      <c r="AF27" s="570"/>
      <c r="AG27" s="571"/>
      <c r="AH27" s="570"/>
      <c r="AI27" s="571"/>
      <c r="AJ27" s="570"/>
      <c r="AK27" s="571"/>
      <c r="AL27" s="570"/>
      <c r="AM27" s="571"/>
      <c r="AN27" s="570"/>
      <c r="AO27" s="571"/>
      <c r="AP27" s="570"/>
      <c r="AQ27" s="571"/>
      <c r="AR27" s="570"/>
      <c r="AS27" s="571"/>
      <c r="AT27" s="570"/>
      <c r="AU27" s="571"/>
      <c r="AV27" s="570"/>
      <c r="AW27" s="571"/>
      <c r="AX27" s="570"/>
      <c r="AY27" s="571"/>
      <c r="AZ27" s="604"/>
      <c r="BA27" s="603"/>
      <c r="BB27" s="159"/>
      <c r="BC27" s="159"/>
      <c r="BD27" s="159"/>
      <c r="BE27" s="159"/>
      <c r="BF27" s="159"/>
      <c r="BG27" s="159"/>
      <c r="BH27" s="159"/>
      <c r="BI27" s="159"/>
      <c r="BJ27" s="159"/>
      <c r="BK27" s="159"/>
      <c r="BL27" s="159"/>
      <c r="BM27" s="159"/>
      <c r="BN27" s="159"/>
      <c r="BO27" s="159"/>
      <c r="BP27" s="159"/>
      <c r="BQ27" s="159"/>
      <c r="BR27" s="159"/>
      <c r="BS27" s="159"/>
      <c r="BT27" s="159"/>
      <c r="BU27" s="159"/>
      <c r="BV27" s="159"/>
      <c r="BW27" s="159"/>
      <c r="BX27" s="159"/>
      <c r="BY27" s="159"/>
      <c r="BZ27" s="159"/>
      <c r="CA27" s="159"/>
      <c r="CB27" s="159"/>
      <c r="CC27" s="159"/>
      <c r="CD27" s="159"/>
      <c r="CE27" s="159"/>
      <c r="CF27" s="159"/>
      <c r="CG27" s="159"/>
      <c r="CH27" s="159"/>
      <c r="CI27" s="159"/>
      <c r="CJ27" s="159"/>
      <c r="CK27" s="159"/>
      <c r="CL27" s="159"/>
      <c r="CM27" s="159"/>
      <c r="CN27" s="159"/>
      <c r="CO27" s="159"/>
      <c r="CP27" s="159"/>
      <c r="CQ27" s="159"/>
      <c r="CR27" s="159"/>
      <c r="CS27" s="159"/>
      <c r="CT27" s="159"/>
      <c r="CU27" s="159"/>
      <c r="CV27" s="159"/>
      <c r="CW27" s="159"/>
    </row>
    <row r="28" spans="1:101" s="168" customFormat="1" ht="38.25" x14ac:dyDescent="0.2">
      <c r="A28" s="283" t="s">
        <v>113</v>
      </c>
      <c r="B28" s="162" t="s">
        <v>114</v>
      </c>
      <c r="C28" s="163" t="s">
        <v>98</v>
      </c>
      <c r="D28" s="163" t="s">
        <v>98</v>
      </c>
      <c r="E28" s="163" t="s">
        <v>98</v>
      </c>
      <c r="F28" s="163" t="s">
        <v>98</v>
      </c>
      <c r="G28" s="163" t="s">
        <v>98</v>
      </c>
      <c r="H28" s="163" t="s">
        <v>98</v>
      </c>
      <c r="I28" s="163" t="s">
        <v>98</v>
      </c>
      <c r="J28" s="605" t="s">
        <v>98</v>
      </c>
      <c r="K28" s="606" t="s">
        <v>98</v>
      </c>
      <c r="L28" s="607"/>
      <c r="M28" s="576"/>
      <c r="N28" s="607"/>
      <c r="O28" s="576"/>
      <c r="P28" s="607"/>
      <c r="Q28" s="576"/>
      <c r="R28" s="607"/>
      <c r="S28" s="576"/>
      <c r="T28" s="607"/>
      <c r="U28" s="576"/>
      <c r="V28" s="607"/>
      <c r="W28" s="576"/>
      <c r="X28" s="607"/>
      <c r="Y28" s="576"/>
      <c r="Z28" s="607"/>
      <c r="AA28" s="576"/>
      <c r="AB28" s="607"/>
      <c r="AC28" s="576"/>
      <c r="AD28" s="607"/>
      <c r="AE28" s="576"/>
      <c r="AF28" s="607"/>
      <c r="AG28" s="576"/>
      <c r="AH28" s="607"/>
      <c r="AI28" s="576"/>
      <c r="AJ28" s="607"/>
      <c r="AK28" s="576"/>
      <c r="AL28" s="607"/>
      <c r="AM28" s="576"/>
      <c r="AN28" s="607"/>
      <c r="AO28" s="576"/>
      <c r="AP28" s="607"/>
      <c r="AQ28" s="576"/>
      <c r="AR28" s="607"/>
      <c r="AS28" s="576"/>
      <c r="AT28" s="607"/>
      <c r="AU28" s="576"/>
      <c r="AV28" s="607"/>
      <c r="AW28" s="576"/>
      <c r="AX28" s="607"/>
      <c r="AY28" s="576"/>
      <c r="AZ28" s="608"/>
      <c r="BA28" s="606"/>
      <c r="BB28" s="167"/>
      <c r="BC28" s="167"/>
      <c r="BD28" s="167"/>
      <c r="BE28" s="167"/>
      <c r="BF28" s="167"/>
      <c r="BG28" s="167"/>
      <c r="BH28" s="167"/>
      <c r="BI28" s="167"/>
      <c r="BJ28" s="167"/>
      <c r="BK28" s="167"/>
      <c r="BL28" s="167"/>
      <c r="BM28" s="167"/>
      <c r="BN28" s="167"/>
      <c r="BO28" s="167"/>
      <c r="BP28" s="167"/>
      <c r="BQ28" s="167"/>
      <c r="BR28" s="167"/>
      <c r="BS28" s="167"/>
      <c r="BT28" s="167"/>
      <c r="BU28" s="167"/>
      <c r="BV28" s="167"/>
      <c r="BW28" s="167"/>
      <c r="BX28" s="167"/>
      <c r="BY28" s="167"/>
      <c r="BZ28" s="167"/>
      <c r="CA28" s="167"/>
      <c r="CB28" s="167"/>
      <c r="CC28" s="167"/>
      <c r="CD28" s="167"/>
      <c r="CE28" s="167"/>
      <c r="CF28" s="167"/>
      <c r="CG28" s="167"/>
      <c r="CH28" s="167"/>
      <c r="CI28" s="167"/>
      <c r="CJ28" s="167"/>
      <c r="CK28" s="167"/>
      <c r="CL28" s="167"/>
      <c r="CM28" s="167"/>
      <c r="CN28" s="167"/>
      <c r="CO28" s="167"/>
      <c r="CP28" s="167"/>
      <c r="CQ28" s="167"/>
      <c r="CR28" s="167"/>
      <c r="CS28" s="167"/>
      <c r="CT28" s="167"/>
      <c r="CU28" s="167"/>
      <c r="CV28" s="167"/>
      <c r="CW28" s="167"/>
    </row>
    <row r="29" spans="1:101" s="160" customFormat="1" ht="51" x14ac:dyDescent="0.2">
      <c r="A29" s="436" t="s">
        <v>115</v>
      </c>
      <c r="B29" s="155" t="s">
        <v>116</v>
      </c>
      <c r="C29" s="115" t="s">
        <v>98</v>
      </c>
      <c r="D29" s="115" t="s">
        <v>98</v>
      </c>
      <c r="E29" s="115" t="s">
        <v>98</v>
      </c>
      <c r="F29" s="115" t="s">
        <v>98</v>
      </c>
      <c r="G29" s="115" t="s">
        <v>98</v>
      </c>
      <c r="H29" s="115" t="s">
        <v>98</v>
      </c>
      <c r="I29" s="115" t="s">
        <v>98</v>
      </c>
      <c r="J29" s="116" t="s">
        <v>98</v>
      </c>
      <c r="K29" s="603" t="s">
        <v>98</v>
      </c>
      <c r="L29" s="570"/>
      <c r="M29" s="571"/>
      <c r="N29" s="570"/>
      <c r="O29" s="571"/>
      <c r="P29" s="570"/>
      <c r="Q29" s="571"/>
      <c r="R29" s="570"/>
      <c r="S29" s="571"/>
      <c r="T29" s="570"/>
      <c r="U29" s="571"/>
      <c r="V29" s="570"/>
      <c r="W29" s="571"/>
      <c r="X29" s="570"/>
      <c r="Y29" s="571"/>
      <c r="Z29" s="570"/>
      <c r="AA29" s="571"/>
      <c r="AB29" s="570"/>
      <c r="AC29" s="571"/>
      <c r="AD29" s="570"/>
      <c r="AE29" s="571"/>
      <c r="AF29" s="570"/>
      <c r="AG29" s="571"/>
      <c r="AH29" s="570"/>
      <c r="AI29" s="571"/>
      <c r="AJ29" s="570"/>
      <c r="AK29" s="571"/>
      <c r="AL29" s="570"/>
      <c r="AM29" s="571"/>
      <c r="AN29" s="570"/>
      <c r="AO29" s="571"/>
      <c r="AP29" s="570"/>
      <c r="AQ29" s="571"/>
      <c r="AR29" s="570"/>
      <c r="AS29" s="571"/>
      <c r="AT29" s="570"/>
      <c r="AU29" s="571"/>
      <c r="AV29" s="570"/>
      <c r="AW29" s="571"/>
      <c r="AX29" s="570"/>
      <c r="AY29" s="571"/>
      <c r="AZ29" s="604"/>
      <c r="BA29" s="603"/>
      <c r="BB29" s="159"/>
      <c r="BC29" s="159"/>
      <c r="BD29" s="159"/>
      <c r="BE29" s="159"/>
      <c r="BF29" s="159"/>
      <c r="BG29" s="159"/>
      <c r="BH29" s="159"/>
      <c r="BI29" s="159"/>
      <c r="BJ29" s="159"/>
      <c r="BK29" s="159"/>
      <c r="BL29" s="159"/>
      <c r="BM29" s="159"/>
      <c r="BN29" s="159"/>
      <c r="BO29" s="159"/>
      <c r="BP29" s="159"/>
      <c r="BQ29" s="159"/>
      <c r="BR29" s="159"/>
      <c r="BS29" s="159"/>
      <c r="BT29" s="159"/>
      <c r="BU29" s="159"/>
      <c r="BV29" s="159"/>
      <c r="BW29" s="159"/>
      <c r="BX29" s="159"/>
      <c r="BY29" s="159"/>
      <c r="BZ29" s="159"/>
      <c r="CA29" s="159"/>
      <c r="CB29" s="159"/>
      <c r="CC29" s="159"/>
      <c r="CD29" s="159"/>
      <c r="CE29" s="159"/>
      <c r="CF29" s="159"/>
      <c r="CG29" s="159"/>
      <c r="CH29" s="159"/>
      <c r="CI29" s="159"/>
      <c r="CJ29" s="159"/>
      <c r="CK29" s="159"/>
      <c r="CL29" s="159"/>
      <c r="CM29" s="159"/>
      <c r="CN29" s="159"/>
      <c r="CO29" s="159"/>
      <c r="CP29" s="159"/>
      <c r="CQ29" s="159"/>
      <c r="CR29" s="159"/>
      <c r="CS29" s="159"/>
      <c r="CT29" s="159"/>
      <c r="CU29" s="159"/>
      <c r="CV29" s="159"/>
      <c r="CW29" s="159"/>
    </row>
    <row r="30" spans="1:101" s="160" customFormat="1" ht="114.75" x14ac:dyDescent="0.2">
      <c r="A30" s="169" t="s">
        <v>117</v>
      </c>
      <c r="B30" s="170" t="s">
        <v>118</v>
      </c>
      <c r="C30" s="171" t="s">
        <v>119</v>
      </c>
      <c r="D30" s="115" t="s">
        <v>98</v>
      </c>
      <c r="E30" s="115" t="s">
        <v>98</v>
      </c>
      <c r="F30" s="115" t="s">
        <v>98</v>
      </c>
      <c r="G30" s="115" t="s">
        <v>98</v>
      </c>
      <c r="H30" s="115" t="s">
        <v>98</v>
      </c>
      <c r="I30" s="115" t="s">
        <v>98</v>
      </c>
      <c r="J30" s="116" t="s">
        <v>98</v>
      </c>
      <c r="K30" s="603" t="s">
        <v>98</v>
      </c>
      <c r="L30" s="570"/>
      <c r="M30" s="571"/>
      <c r="N30" s="570"/>
      <c r="O30" s="571"/>
      <c r="P30" s="570"/>
      <c r="Q30" s="571"/>
      <c r="R30" s="570"/>
      <c r="S30" s="571"/>
      <c r="T30" s="570"/>
      <c r="U30" s="571"/>
      <c r="V30" s="570"/>
      <c r="W30" s="571"/>
      <c r="X30" s="570"/>
      <c r="Y30" s="571"/>
      <c r="Z30" s="570"/>
      <c r="AA30" s="571"/>
      <c r="AB30" s="570"/>
      <c r="AC30" s="571"/>
      <c r="AD30" s="570"/>
      <c r="AE30" s="571"/>
      <c r="AF30" s="570"/>
      <c r="AG30" s="571"/>
      <c r="AH30" s="570"/>
      <c r="AI30" s="571"/>
      <c r="AJ30" s="570"/>
      <c r="AK30" s="571"/>
      <c r="AL30" s="570"/>
      <c r="AM30" s="571"/>
      <c r="AN30" s="570"/>
      <c r="AO30" s="571"/>
      <c r="AP30" s="570"/>
      <c r="AQ30" s="571"/>
      <c r="AR30" s="570"/>
      <c r="AS30" s="571"/>
      <c r="AT30" s="570"/>
      <c r="AU30" s="571"/>
      <c r="AV30" s="570"/>
      <c r="AW30" s="571"/>
      <c r="AX30" s="570"/>
      <c r="AY30" s="571"/>
      <c r="AZ30" s="604"/>
      <c r="BA30" s="603"/>
      <c r="BB30" s="159"/>
      <c r="BC30" s="159"/>
      <c r="BD30" s="159"/>
      <c r="BE30" s="159"/>
      <c r="BF30" s="159"/>
      <c r="BG30" s="159"/>
      <c r="BH30" s="159"/>
      <c r="BI30" s="159"/>
      <c r="BJ30" s="159"/>
      <c r="BK30" s="159"/>
      <c r="BL30" s="159"/>
      <c r="BM30" s="159"/>
      <c r="BN30" s="159"/>
      <c r="BO30" s="159"/>
      <c r="BP30" s="159"/>
      <c r="BQ30" s="159"/>
      <c r="BR30" s="159"/>
      <c r="BS30" s="159"/>
      <c r="BT30" s="159"/>
      <c r="BU30" s="159"/>
      <c r="BV30" s="159"/>
      <c r="BW30" s="159"/>
      <c r="BX30" s="159"/>
      <c r="BY30" s="159"/>
      <c r="BZ30" s="159"/>
      <c r="CA30" s="159"/>
      <c r="CB30" s="159"/>
      <c r="CC30" s="159"/>
      <c r="CD30" s="159"/>
      <c r="CE30" s="159"/>
      <c r="CF30" s="159"/>
      <c r="CG30" s="159"/>
      <c r="CH30" s="159"/>
      <c r="CI30" s="159"/>
      <c r="CJ30" s="159"/>
      <c r="CK30" s="159"/>
      <c r="CL30" s="159"/>
      <c r="CM30" s="159"/>
      <c r="CN30" s="159"/>
      <c r="CO30" s="159"/>
      <c r="CP30" s="159"/>
      <c r="CQ30" s="159"/>
      <c r="CR30" s="159"/>
      <c r="CS30" s="159"/>
      <c r="CT30" s="159"/>
      <c r="CU30" s="159"/>
      <c r="CV30" s="159"/>
      <c r="CW30" s="159"/>
    </row>
    <row r="31" spans="1:101" s="160" customFormat="1" ht="51" x14ac:dyDescent="0.2">
      <c r="A31" s="436" t="s">
        <v>120</v>
      </c>
      <c r="B31" s="155" t="s">
        <v>121</v>
      </c>
      <c r="C31" s="115" t="s">
        <v>98</v>
      </c>
      <c r="D31" s="115" t="s">
        <v>98</v>
      </c>
      <c r="E31" s="115" t="s">
        <v>98</v>
      </c>
      <c r="F31" s="115" t="s">
        <v>98</v>
      </c>
      <c r="G31" s="115" t="s">
        <v>98</v>
      </c>
      <c r="H31" s="115" t="s">
        <v>98</v>
      </c>
      <c r="I31" s="115" t="s">
        <v>98</v>
      </c>
      <c r="J31" s="116" t="s">
        <v>98</v>
      </c>
      <c r="K31" s="603" t="s">
        <v>98</v>
      </c>
      <c r="L31" s="570"/>
      <c r="M31" s="571"/>
      <c r="N31" s="570"/>
      <c r="O31" s="571"/>
      <c r="P31" s="570"/>
      <c r="Q31" s="571"/>
      <c r="R31" s="570"/>
      <c r="S31" s="571"/>
      <c r="T31" s="570"/>
      <c r="U31" s="571"/>
      <c r="V31" s="570"/>
      <c r="W31" s="571"/>
      <c r="X31" s="570"/>
      <c r="Y31" s="571"/>
      <c r="Z31" s="570"/>
      <c r="AA31" s="571"/>
      <c r="AB31" s="570"/>
      <c r="AC31" s="571"/>
      <c r="AD31" s="570"/>
      <c r="AE31" s="571"/>
      <c r="AF31" s="570"/>
      <c r="AG31" s="571"/>
      <c r="AH31" s="570"/>
      <c r="AI31" s="571"/>
      <c r="AJ31" s="570"/>
      <c r="AK31" s="571"/>
      <c r="AL31" s="570"/>
      <c r="AM31" s="571"/>
      <c r="AN31" s="570"/>
      <c r="AO31" s="571"/>
      <c r="AP31" s="570"/>
      <c r="AQ31" s="571"/>
      <c r="AR31" s="570"/>
      <c r="AS31" s="571"/>
      <c r="AT31" s="570"/>
      <c r="AU31" s="571"/>
      <c r="AV31" s="570"/>
      <c r="AW31" s="571"/>
      <c r="AX31" s="570"/>
      <c r="AY31" s="571"/>
      <c r="AZ31" s="604"/>
      <c r="BA31" s="603"/>
      <c r="BB31" s="159"/>
      <c r="BC31" s="159"/>
      <c r="BD31" s="159"/>
      <c r="BE31" s="159"/>
      <c r="BF31" s="159"/>
      <c r="BG31" s="159"/>
      <c r="BH31" s="159"/>
      <c r="BI31" s="159"/>
      <c r="BJ31" s="159"/>
      <c r="BK31" s="159"/>
      <c r="BL31" s="159"/>
      <c r="BM31" s="159"/>
      <c r="BN31" s="159"/>
      <c r="BO31" s="159"/>
      <c r="BP31" s="159"/>
      <c r="BQ31" s="159"/>
      <c r="BR31" s="159"/>
      <c r="BS31" s="159"/>
      <c r="BT31" s="159"/>
      <c r="BU31" s="159"/>
      <c r="BV31" s="159"/>
      <c r="BW31" s="159"/>
      <c r="BX31" s="159"/>
      <c r="BY31" s="159"/>
      <c r="BZ31" s="159"/>
      <c r="CA31" s="159"/>
      <c r="CB31" s="159"/>
      <c r="CC31" s="159"/>
      <c r="CD31" s="159"/>
      <c r="CE31" s="159"/>
      <c r="CF31" s="159"/>
      <c r="CG31" s="159"/>
      <c r="CH31" s="159"/>
      <c r="CI31" s="159"/>
      <c r="CJ31" s="159"/>
      <c r="CK31" s="159"/>
      <c r="CL31" s="159"/>
      <c r="CM31" s="159"/>
      <c r="CN31" s="159"/>
      <c r="CO31" s="159"/>
      <c r="CP31" s="159"/>
      <c r="CQ31" s="159"/>
      <c r="CR31" s="159"/>
      <c r="CS31" s="159"/>
      <c r="CT31" s="159"/>
      <c r="CU31" s="159"/>
      <c r="CV31" s="159"/>
      <c r="CW31" s="159"/>
    </row>
    <row r="32" spans="1:101" s="160" customFormat="1" ht="51" x14ac:dyDescent="0.2">
      <c r="A32" s="436" t="s">
        <v>122</v>
      </c>
      <c r="B32" s="155" t="s">
        <v>123</v>
      </c>
      <c r="C32" s="115" t="s">
        <v>98</v>
      </c>
      <c r="D32" s="115" t="s">
        <v>98</v>
      </c>
      <c r="E32" s="115" t="s">
        <v>98</v>
      </c>
      <c r="F32" s="115" t="s">
        <v>98</v>
      </c>
      <c r="G32" s="115" t="s">
        <v>98</v>
      </c>
      <c r="H32" s="115" t="s">
        <v>98</v>
      </c>
      <c r="I32" s="115" t="s">
        <v>98</v>
      </c>
      <c r="J32" s="116" t="s">
        <v>98</v>
      </c>
      <c r="K32" s="603" t="s">
        <v>98</v>
      </c>
      <c r="L32" s="570"/>
      <c r="M32" s="571"/>
      <c r="N32" s="570"/>
      <c r="O32" s="571"/>
      <c r="P32" s="570"/>
      <c r="Q32" s="571"/>
      <c r="R32" s="570"/>
      <c r="S32" s="571"/>
      <c r="T32" s="570"/>
      <c r="U32" s="571"/>
      <c r="V32" s="570"/>
      <c r="W32" s="571"/>
      <c r="X32" s="570"/>
      <c r="Y32" s="571"/>
      <c r="Z32" s="570"/>
      <c r="AA32" s="571"/>
      <c r="AB32" s="570"/>
      <c r="AC32" s="571"/>
      <c r="AD32" s="570"/>
      <c r="AE32" s="571"/>
      <c r="AF32" s="570"/>
      <c r="AG32" s="571"/>
      <c r="AH32" s="570"/>
      <c r="AI32" s="571"/>
      <c r="AJ32" s="570"/>
      <c r="AK32" s="571"/>
      <c r="AL32" s="570"/>
      <c r="AM32" s="571"/>
      <c r="AN32" s="570"/>
      <c r="AO32" s="571"/>
      <c r="AP32" s="570"/>
      <c r="AQ32" s="571"/>
      <c r="AR32" s="570"/>
      <c r="AS32" s="571"/>
      <c r="AT32" s="570"/>
      <c r="AU32" s="571"/>
      <c r="AV32" s="570"/>
      <c r="AW32" s="571"/>
      <c r="AX32" s="570"/>
      <c r="AY32" s="571"/>
      <c r="AZ32" s="604"/>
      <c r="BA32" s="603"/>
      <c r="BB32" s="159"/>
      <c r="BC32" s="159"/>
      <c r="BD32" s="159"/>
      <c r="BE32" s="159"/>
      <c r="BF32" s="159"/>
      <c r="BG32" s="159"/>
      <c r="BH32" s="159"/>
      <c r="BI32" s="159"/>
      <c r="BJ32" s="159"/>
      <c r="BK32" s="159"/>
      <c r="BL32" s="159"/>
      <c r="BM32" s="159"/>
      <c r="BN32" s="159"/>
      <c r="BO32" s="159"/>
      <c r="BP32" s="159"/>
      <c r="BQ32" s="159"/>
      <c r="BR32" s="159"/>
      <c r="BS32" s="159"/>
      <c r="BT32" s="159"/>
      <c r="BU32" s="159"/>
      <c r="BV32" s="159"/>
      <c r="BW32" s="159"/>
      <c r="BX32" s="159"/>
      <c r="BY32" s="159"/>
      <c r="BZ32" s="159"/>
      <c r="CA32" s="159"/>
      <c r="CB32" s="159"/>
      <c r="CC32" s="159"/>
      <c r="CD32" s="159"/>
      <c r="CE32" s="159"/>
      <c r="CF32" s="159"/>
      <c r="CG32" s="159"/>
      <c r="CH32" s="159"/>
      <c r="CI32" s="159"/>
      <c r="CJ32" s="159"/>
      <c r="CK32" s="159"/>
      <c r="CL32" s="159"/>
      <c r="CM32" s="159"/>
      <c r="CN32" s="159"/>
      <c r="CO32" s="159"/>
      <c r="CP32" s="159"/>
      <c r="CQ32" s="159"/>
      <c r="CR32" s="159"/>
      <c r="CS32" s="159"/>
      <c r="CT32" s="159"/>
      <c r="CU32" s="159"/>
      <c r="CV32" s="159"/>
      <c r="CW32" s="159"/>
    </row>
    <row r="33" spans="1:101" s="160" customFormat="1" ht="38.25" x14ac:dyDescent="0.2">
      <c r="A33" s="232" t="s">
        <v>124</v>
      </c>
      <c r="B33" s="155" t="s">
        <v>125</v>
      </c>
      <c r="C33" s="115" t="s">
        <v>98</v>
      </c>
      <c r="D33" s="115" t="s">
        <v>98</v>
      </c>
      <c r="E33" s="115" t="s">
        <v>98</v>
      </c>
      <c r="F33" s="115" t="s">
        <v>98</v>
      </c>
      <c r="G33" s="115" t="s">
        <v>98</v>
      </c>
      <c r="H33" s="115" t="s">
        <v>98</v>
      </c>
      <c r="I33" s="115" t="s">
        <v>98</v>
      </c>
      <c r="J33" s="116" t="s">
        <v>98</v>
      </c>
      <c r="K33" s="603" t="s">
        <v>98</v>
      </c>
      <c r="L33" s="570"/>
      <c r="M33" s="571"/>
      <c r="N33" s="570"/>
      <c r="O33" s="571"/>
      <c r="P33" s="570"/>
      <c r="Q33" s="571"/>
      <c r="R33" s="570"/>
      <c r="S33" s="571"/>
      <c r="T33" s="570"/>
      <c r="U33" s="571"/>
      <c r="V33" s="570"/>
      <c r="W33" s="571"/>
      <c r="X33" s="570"/>
      <c r="Y33" s="571"/>
      <c r="Z33" s="570"/>
      <c r="AA33" s="571"/>
      <c r="AB33" s="570"/>
      <c r="AC33" s="571"/>
      <c r="AD33" s="570"/>
      <c r="AE33" s="571"/>
      <c r="AF33" s="570"/>
      <c r="AG33" s="571"/>
      <c r="AH33" s="570"/>
      <c r="AI33" s="571"/>
      <c r="AJ33" s="570"/>
      <c r="AK33" s="571"/>
      <c r="AL33" s="570"/>
      <c r="AM33" s="571"/>
      <c r="AN33" s="570"/>
      <c r="AO33" s="571"/>
      <c r="AP33" s="570"/>
      <c r="AQ33" s="571"/>
      <c r="AR33" s="570"/>
      <c r="AS33" s="571"/>
      <c r="AT33" s="570"/>
      <c r="AU33" s="571"/>
      <c r="AV33" s="570"/>
      <c r="AW33" s="571"/>
      <c r="AX33" s="570"/>
      <c r="AY33" s="571"/>
      <c r="AZ33" s="604"/>
      <c r="BA33" s="603"/>
      <c r="BB33" s="159"/>
      <c r="BC33" s="159"/>
      <c r="BD33" s="159"/>
      <c r="BE33" s="159"/>
      <c r="BF33" s="159"/>
      <c r="BG33" s="159"/>
      <c r="BH33" s="159"/>
      <c r="BI33" s="159"/>
      <c r="BJ33" s="159"/>
      <c r="BK33" s="159"/>
      <c r="BL33" s="159"/>
      <c r="BM33" s="159"/>
      <c r="BN33" s="159"/>
      <c r="BO33" s="159"/>
      <c r="BP33" s="159"/>
      <c r="BQ33" s="159"/>
      <c r="BR33" s="159"/>
      <c r="BS33" s="159"/>
      <c r="BT33" s="159"/>
      <c r="BU33" s="159"/>
      <c r="BV33" s="159"/>
      <c r="BW33" s="159"/>
      <c r="BX33" s="159"/>
      <c r="BY33" s="159"/>
      <c r="BZ33" s="159"/>
      <c r="CA33" s="159"/>
      <c r="CB33" s="159"/>
      <c r="CC33" s="159"/>
      <c r="CD33" s="159"/>
      <c r="CE33" s="159"/>
      <c r="CF33" s="159"/>
      <c r="CG33" s="159"/>
      <c r="CH33" s="159"/>
      <c r="CI33" s="159"/>
      <c r="CJ33" s="159"/>
      <c r="CK33" s="159"/>
      <c r="CL33" s="159"/>
      <c r="CM33" s="159"/>
      <c r="CN33" s="159"/>
      <c r="CO33" s="159"/>
      <c r="CP33" s="159"/>
      <c r="CQ33" s="159"/>
      <c r="CR33" s="159"/>
      <c r="CS33" s="159"/>
      <c r="CT33" s="159"/>
      <c r="CU33" s="159"/>
      <c r="CV33" s="159"/>
      <c r="CW33" s="159"/>
    </row>
    <row r="34" spans="1:101" s="160" customFormat="1" ht="63.75" x14ac:dyDescent="0.2">
      <c r="A34" s="436" t="s">
        <v>126</v>
      </c>
      <c r="B34" s="155" t="s">
        <v>127</v>
      </c>
      <c r="C34" s="115" t="s">
        <v>98</v>
      </c>
      <c r="D34" s="115" t="s">
        <v>98</v>
      </c>
      <c r="E34" s="115" t="s">
        <v>98</v>
      </c>
      <c r="F34" s="115" t="s">
        <v>98</v>
      </c>
      <c r="G34" s="115" t="s">
        <v>98</v>
      </c>
      <c r="H34" s="115" t="s">
        <v>98</v>
      </c>
      <c r="I34" s="115" t="s">
        <v>98</v>
      </c>
      <c r="J34" s="116" t="s">
        <v>98</v>
      </c>
      <c r="K34" s="603" t="s">
        <v>98</v>
      </c>
      <c r="L34" s="570"/>
      <c r="M34" s="571"/>
      <c r="N34" s="570"/>
      <c r="O34" s="571"/>
      <c r="P34" s="570"/>
      <c r="Q34" s="571"/>
      <c r="R34" s="570"/>
      <c r="S34" s="571"/>
      <c r="T34" s="570"/>
      <c r="U34" s="571"/>
      <c r="V34" s="570"/>
      <c r="W34" s="571"/>
      <c r="X34" s="570"/>
      <c r="Y34" s="571"/>
      <c r="Z34" s="570"/>
      <c r="AA34" s="571"/>
      <c r="AB34" s="570"/>
      <c r="AC34" s="571"/>
      <c r="AD34" s="570"/>
      <c r="AE34" s="571"/>
      <c r="AF34" s="570"/>
      <c r="AG34" s="571"/>
      <c r="AH34" s="570"/>
      <c r="AI34" s="571"/>
      <c r="AJ34" s="570"/>
      <c r="AK34" s="571"/>
      <c r="AL34" s="570"/>
      <c r="AM34" s="571"/>
      <c r="AN34" s="570"/>
      <c r="AO34" s="571"/>
      <c r="AP34" s="570"/>
      <c r="AQ34" s="571"/>
      <c r="AR34" s="570"/>
      <c r="AS34" s="571"/>
      <c r="AT34" s="570"/>
      <c r="AU34" s="571"/>
      <c r="AV34" s="570"/>
      <c r="AW34" s="571"/>
      <c r="AX34" s="570"/>
      <c r="AY34" s="571"/>
      <c r="AZ34" s="604"/>
      <c r="BA34" s="603"/>
      <c r="BB34" s="159"/>
      <c r="BC34" s="159"/>
      <c r="BD34" s="159"/>
      <c r="BE34" s="159"/>
      <c r="BF34" s="159"/>
      <c r="BG34" s="159"/>
      <c r="BH34" s="159"/>
      <c r="BI34" s="159"/>
      <c r="BJ34" s="159"/>
      <c r="BK34" s="159"/>
      <c r="BL34" s="159"/>
      <c r="BM34" s="159"/>
      <c r="BN34" s="159"/>
      <c r="BO34" s="159"/>
      <c r="BP34" s="159"/>
      <c r="BQ34" s="159"/>
      <c r="BR34" s="159"/>
      <c r="BS34" s="159"/>
      <c r="BT34" s="159"/>
      <c r="BU34" s="159"/>
      <c r="BV34" s="159"/>
      <c r="BW34" s="159"/>
      <c r="BX34" s="159"/>
      <c r="BY34" s="159"/>
      <c r="BZ34" s="159"/>
      <c r="CA34" s="159"/>
      <c r="CB34" s="159"/>
      <c r="CC34" s="159"/>
      <c r="CD34" s="159"/>
      <c r="CE34" s="159"/>
      <c r="CF34" s="159"/>
      <c r="CG34" s="159"/>
      <c r="CH34" s="159"/>
      <c r="CI34" s="159"/>
      <c r="CJ34" s="159"/>
      <c r="CK34" s="159"/>
      <c r="CL34" s="159"/>
      <c r="CM34" s="159"/>
      <c r="CN34" s="159"/>
      <c r="CO34" s="159"/>
      <c r="CP34" s="159"/>
      <c r="CQ34" s="159"/>
      <c r="CR34" s="159"/>
      <c r="CS34" s="159"/>
      <c r="CT34" s="159"/>
      <c r="CU34" s="159"/>
      <c r="CV34" s="159"/>
      <c r="CW34" s="159"/>
    </row>
    <row r="35" spans="1:101" s="160" customFormat="1" ht="38.25" x14ac:dyDescent="0.2">
      <c r="A35" s="436" t="s">
        <v>128</v>
      </c>
      <c r="B35" s="155" t="s">
        <v>129</v>
      </c>
      <c r="C35" s="115" t="s">
        <v>98</v>
      </c>
      <c r="D35" s="115" t="s">
        <v>98</v>
      </c>
      <c r="E35" s="115" t="s">
        <v>98</v>
      </c>
      <c r="F35" s="115" t="s">
        <v>98</v>
      </c>
      <c r="G35" s="115" t="s">
        <v>98</v>
      </c>
      <c r="H35" s="115" t="s">
        <v>98</v>
      </c>
      <c r="I35" s="115" t="s">
        <v>98</v>
      </c>
      <c r="J35" s="116" t="s">
        <v>98</v>
      </c>
      <c r="K35" s="603" t="s">
        <v>98</v>
      </c>
      <c r="L35" s="570"/>
      <c r="M35" s="571"/>
      <c r="N35" s="570"/>
      <c r="O35" s="571"/>
      <c r="P35" s="570"/>
      <c r="Q35" s="571"/>
      <c r="R35" s="570"/>
      <c r="S35" s="571"/>
      <c r="T35" s="570"/>
      <c r="U35" s="571"/>
      <c r="V35" s="570"/>
      <c r="W35" s="571"/>
      <c r="X35" s="570"/>
      <c r="Y35" s="571"/>
      <c r="Z35" s="570"/>
      <c r="AA35" s="571"/>
      <c r="AB35" s="570"/>
      <c r="AC35" s="571"/>
      <c r="AD35" s="570"/>
      <c r="AE35" s="571"/>
      <c r="AF35" s="570"/>
      <c r="AG35" s="571"/>
      <c r="AH35" s="570"/>
      <c r="AI35" s="571"/>
      <c r="AJ35" s="570"/>
      <c r="AK35" s="571"/>
      <c r="AL35" s="570"/>
      <c r="AM35" s="571"/>
      <c r="AN35" s="570"/>
      <c r="AO35" s="571"/>
      <c r="AP35" s="570"/>
      <c r="AQ35" s="571"/>
      <c r="AR35" s="570"/>
      <c r="AS35" s="571"/>
      <c r="AT35" s="570"/>
      <c r="AU35" s="571"/>
      <c r="AV35" s="570"/>
      <c r="AW35" s="571"/>
      <c r="AX35" s="570"/>
      <c r="AY35" s="571"/>
      <c r="AZ35" s="604"/>
      <c r="BA35" s="603"/>
      <c r="BB35" s="159"/>
      <c r="BC35" s="159"/>
      <c r="BD35" s="159"/>
      <c r="BE35" s="159"/>
      <c r="BF35" s="159"/>
      <c r="BG35" s="159"/>
      <c r="BH35" s="159"/>
      <c r="BI35" s="159"/>
      <c r="BJ35" s="159"/>
      <c r="BK35" s="159"/>
      <c r="BL35" s="159"/>
      <c r="BM35" s="159"/>
      <c r="BN35" s="159"/>
      <c r="BO35" s="159"/>
      <c r="BP35" s="159"/>
      <c r="BQ35" s="159"/>
      <c r="BR35" s="159"/>
      <c r="BS35" s="159"/>
      <c r="BT35" s="159"/>
      <c r="BU35" s="159"/>
      <c r="BV35" s="159"/>
      <c r="BW35" s="159"/>
      <c r="BX35" s="159"/>
      <c r="BY35" s="159"/>
      <c r="BZ35" s="159"/>
      <c r="CA35" s="159"/>
      <c r="CB35" s="159"/>
      <c r="CC35" s="159"/>
      <c r="CD35" s="159"/>
      <c r="CE35" s="159"/>
      <c r="CF35" s="159"/>
      <c r="CG35" s="159"/>
      <c r="CH35" s="159"/>
      <c r="CI35" s="159"/>
      <c r="CJ35" s="159"/>
      <c r="CK35" s="159"/>
      <c r="CL35" s="159"/>
      <c r="CM35" s="159"/>
      <c r="CN35" s="159"/>
      <c r="CO35" s="159"/>
      <c r="CP35" s="159"/>
      <c r="CQ35" s="159"/>
      <c r="CR35" s="159"/>
      <c r="CS35" s="159"/>
      <c r="CT35" s="159"/>
      <c r="CU35" s="159"/>
      <c r="CV35" s="159"/>
      <c r="CW35" s="159"/>
    </row>
    <row r="36" spans="1:101" s="160" customFormat="1" ht="51" x14ac:dyDescent="0.2">
      <c r="A36" s="232" t="s">
        <v>130</v>
      </c>
      <c r="B36" s="155" t="s">
        <v>131</v>
      </c>
      <c r="C36" s="115" t="s">
        <v>98</v>
      </c>
      <c r="D36" s="115" t="s">
        <v>98</v>
      </c>
      <c r="E36" s="115" t="s">
        <v>98</v>
      </c>
      <c r="F36" s="115" t="s">
        <v>98</v>
      </c>
      <c r="G36" s="115" t="s">
        <v>98</v>
      </c>
      <c r="H36" s="115" t="s">
        <v>98</v>
      </c>
      <c r="I36" s="115" t="s">
        <v>98</v>
      </c>
      <c r="J36" s="116" t="s">
        <v>98</v>
      </c>
      <c r="K36" s="603" t="s">
        <v>98</v>
      </c>
      <c r="L36" s="570"/>
      <c r="M36" s="571"/>
      <c r="N36" s="570"/>
      <c r="O36" s="571"/>
      <c r="P36" s="570"/>
      <c r="Q36" s="571"/>
      <c r="R36" s="570"/>
      <c r="S36" s="571"/>
      <c r="T36" s="570"/>
      <c r="U36" s="571"/>
      <c r="V36" s="570"/>
      <c r="W36" s="571"/>
      <c r="X36" s="570"/>
      <c r="Y36" s="571"/>
      <c r="Z36" s="570"/>
      <c r="AA36" s="571"/>
      <c r="AB36" s="570"/>
      <c r="AC36" s="571"/>
      <c r="AD36" s="570"/>
      <c r="AE36" s="571"/>
      <c r="AF36" s="570"/>
      <c r="AG36" s="571"/>
      <c r="AH36" s="570"/>
      <c r="AI36" s="571"/>
      <c r="AJ36" s="570"/>
      <c r="AK36" s="571"/>
      <c r="AL36" s="570"/>
      <c r="AM36" s="571"/>
      <c r="AN36" s="570"/>
      <c r="AO36" s="571"/>
      <c r="AP36" s="570"/>
      <c r="AQ36" s="571"/>
      <c r="AR36" s="570"/>
      <c r="AS36" s="571"/>
      <c r="AT36" s="570"/>
      <c r="AU36" s="571"/>
      <c r="AV36" s="570"/>
      <c r="AW36" s="571"/>
      <c r="AX36" s="570"/>
      <c r="AY36" s="571"/>
      <c r="AZ36" s="604"/>
      <c r="BA36" s="603"/>
      <c r="BB36" s="159"/>
      <c r="BC36" s="159"/>
      <c r="BD36" s="159"/>
      <c r="BE36" s="159"/>
      <c r="BF36" s="159"/>
      <c r="BG36" s="159"/>
      <c r="BH36" s="159"/>
      <c r="BI36" s="159"/>
      <c r="BJ36" s="159"/>
      <c r="BK36" s="159"/>
      <c r="BL36" s="159"/>
      <c r="BM36" s="159"/>
      <c r="BN36" s="159"/>
      <c r="BO36" s="159"/>
      <c r="BP36" s="159"/>
      <c r="BQ36" s="159"/>
      <c r="BR36" s="159"/>
      <c r="BS36" s="159"/>
      <c r="BT36" s="159"/>
      <c r="BU36" s="159"/>
      <c r="BV36" s="159"/>
      <c r="BW36" s="159"/>
      <c r="BX36" s="159"/>
      <c r="BY36" s="159"/>
      <c r="BZ36" s="159"/>
      <c r="CA36" s="159"/>
      <c r="CB36" s="159"/>
      <c r="CC36" s="159"/>
      <c r="CD36" s="159"/>
      <c r="CE36" s="159"/>
      <c r="CF36" s="159"/>
      <c r="CG36" s="159"/>
      <c r="CH36" s="159"/>
      <c r="CI36" s="159"/>
      <c r="CJ36" s="159"/>
      <c r="CK36" s="159"/>
      <c r="CL36" s="159"/>
      <c r="CM36" s="159"/>
      <c r="CN36" s="159"/>
      <c r="CO36" s="159"/>
      <c r="CP36" s="159"/>
      <c r="CQ36" s="159"/>
      <c r="CR36" s="159"/>
      <c r="CS36" s="159"/>
      <c r="CT36" s="159"/>
      <c r="CU36" s="159"/>
      <c r="CV36" s="159"/>
      <c r="CW36" s="159"/>
    </row>
    <row r="37" spans="1:101" s="160" customFormat="1" ht="38.25" x14ac:dyDescent="0.2">
      <c r="A37" s="436" t="s">
        <v>132</v>
      </c>
      <c r="B37" s="155" t="s">
        <v>133</v>
      </c>
      <c r="C37" s="115" t="s">
        <v>98</v>
      </c>
      <c r="D37" s="115" t="s">
        <v>98</v>
      </c>
      <c r="E37" s="115" t="s">
        <v>98</v>
      </c>
      <c r="F37" s="115" t="s">
        <v>98</v>
      </c>
      <c r="G37" s="115" t="s">
        <v>98</v>
      </c>
      <c r="H37" s="115" t="s">
        <v>98</v>
      </c>
      <c r="I37" s="115" t="s">
        <v>98</v>
      </c>
      <c r="J37" s="116" t="s">
        <v>98</v>
      </c>
      <c r="K37" s="603" t="s">
        <v>98</v>
      </c>
      <c r="L37" s="570"/>
      <c r="M37" s="571"/>
      <c r="N37" s="570"/>
      <c r="O37" s="571"/>
      <c r="P37" s="570"/>
      <c r="Q37" s="571"/>
      <c r="R37" s="570"/>
      <c r="S37" s="571"/>
      <c r="T37" s="570"/>
      <c r="U37" s="571"/>
      <c r="V37" s="570"/>
      <c r="W37" s="571"/>
      <c r="X37" s="570"/>
      <c r="Y37" s="571"/>
      <c r="Z37" s="570"/>
      <c r="AA37" s="571"/>
      <c r="AB37" s="570"/>
      <c r="AC37" s="571"/>
      <c r="AD37" s="570"/>
      <c r="AE37" s="571"/>
      <c r="AF37" s="570"/>
      <c r="AG37" s="571"/>
      <c r="AH37" s="570"/>
      <c r="AI37" s="571"/>
      <c r="AJ37" s="570"/>
      <c r="AK37" s="571"/>
      <c r="AL37" s="570"/>
      <c r="AM37" s="571"/>
      <c r="AN37" s="570"/>
      <c r="AO37" s="571"/>
      <c r="AP37" s="570"/>
      <c r="AQ37" s="571"/>
      <c r="AR37" s="570"/>
      <c r="AS37" s="571"/>
      <c r="AT37" s="570"/>
      <c r="AU37" s="571"/>
      <c r="AV37" s="570"/>
      <c r="AW37" s="571"/>
      <c r="AX37" s="570"/>
      <c r="AY37" s="571"/>
      <c r="AZ37" s="604"/>
      <c r="BA37" s="603"/>
      <c r="BB37" s="223"/>
      <c r="BC37" s="223"/>
      <c r="BD37" s="223"/>
      <c r="BE37" s="223"/>
      <c r="BF37" s="223"/>
      <c r="BG37" s="223"/>
      <c r="BH37" s="159"/>
      <c r="BI37" s="159"/>
      <c r="BJ37" s="159"/>
      <c r="BK37" s="159"/>
      <c r="BL37" s="159"/>
      <c r="BM37" s="159"/>
      <c r="BN37" s="159"/>
      <c r="BO37" s="159"/>
      <c r="BP37" s="159"/>
      <c r="BQ37" s="159"/>
      <c r="BR37" s="159"/>
      <c r="BS37" s="159"/>
      <c r="BT37" s="159"/>
      <c r="BU37" s="159"/>
      <c r="BV37" s="159"/>
      <c r="BW37" s="159"/>
      <c r="BX37" s="159"/>
      <c r="BY37" s="159"/>
      <c r="BZ37" s="159"/>
      <c r="CA37" s="159"/>
      <c r="CB37" s="159"/>
      <c r="CC37" s="159"/>
      <c r="CD37" s="159"/>
      <c r="CE37" s="159"/>
      <c r="CF37" s="159"/>
      <c r="CG37" s="159"/>
      <c r="CH37" s="159"/>
      <c r="CI37" s="159"/>
      <c r="CJ37" s="159"/>
      <c r="CK37" s="159"/>
      <c r="CL37" s="159"/>
      <c r="CM37" s="159"/>
      <c r="CN37" s="159"/>
      <c r="CO37" s="159"/>
      <c r="CP37" s="159"/>
      <c r="CQ37" s="159"/>
      <c r="CR37" s="159"/>
      <c r="CS37" s="159"/>
      <c r="CT37" s="159"/>
      <c r="CU37" s="159"/>
      <c r="CV37" s="159"/>
      <c r="CW37" s="159"/>
    </row>
    <row r="38" spans="1:101" s="160" customFormat="1" ht="102" x14ac:dyDescent="0.2">
      <c r="A38" s="436" t="s">
        <v>132</v>
      </c>
      <c r="B38" s="155" t="s">
        <v>134</v>
      </c>
      <c r="C38" s="115" t="s">
        <v>98</v>
      </c>
      <c r="D38" s="115" t="s">
        <v>98</v>
      </c>
      <c r="E38" s="115" t="s">
        <v>98</v>
      </c>
      <c r="F38" s="115" t="s">
        <v>98</v>
      </c>
      <c r="G38" s="115" t="s">
        <v>98</v>
      </c>
      <c r="H38" s="115" t="s">
        <v>98</v>
      </c>
      <c r="I38" s="115" t="s">
        <v>98</v>
      </c>
      <c r="J38" s="116" t="s">
        <v>98</v>
      </c>
      <c r="K38" s="609" t="s">
        <v>98</v>
      </c>
      <c r="L38" s="572"/>
      <c r="M38" s="573"/>
      <c r="N38" s="572"/>
      <c r="O38" s="573"/>
      <c r="P38" s="572"/>
      <c r="Q38" s="573"/>
      <c r="R38" s="572"/>
      <c r="S38" s="573"/>
      <c r="T38" s="572"/>
      <c r="U38" s="573"/>
      <c r="V38" s="572"/>
      <c r="W38" s="573"/>
      <c r="X38" s="572"/>
      <c r="Y38" s="573"/>
      <c r="Z38" s="572"/>
      <c r="AA38" s="573"/>
      <c r="AB38" s="572"/>
      <c r="AC38" s="573"/>
      <c r="AD38" s="572"/>
      <c r="AE38" s="573"/>
      <c r="AF38" s="572"/>
      <c r="AG38" s="573"/>
      <c r="AH38" s="572"/>
      <c r="AI38" s="573"/>
      <c r="AJ38" s="572"/>
      <c r="AK38" s="573"/>
      <c r="AL38" s="572"/>
      <c r="AM38" s="573"/>
      <c r="AN38" s="572"/>
      <c r="AO38" s="573"/>
      <c r="AP38" s="572"/>
      <c r="AQ38" s="573"/>
      <c r="AR38" s="572"/>
      <c r="AS38" s="573"/>
      <c r="AT38" s="572"/>
      <c r="AU38" s="573"/>
      <c r="AV38" s="572"/>
      <c r="AW38" s="573"/>
      <c r="AX38" s="572"/>
      <c r="AY38" s="573"/>
      <c r="AZ38" s="610"/>
      <c r="BA38" s="609"/>
      <c r="BB38" s="159"/>
      <c r="BC38" s="159"/>
      <c r="BD38" s="159"/>
      <c r="BE38" s="159"/>
      <c r="BF38" s="159"/>
      <c r="BG38" s="159"/>
      <c r="BH38" s="159"/>
      <c r="BI38" s="159"/>
      <c r="BJ38" s="159"/>
      <c r="BK38" s="159"/>
      <c r="BL38" s="159"/>
      <c r="BM38" s="159"/>
      <c r="BN38" s="159"/>
      <c r="BO38" s="159"/>
      <c r="BP38" s="159"/>
      <c r="BQ38" s="159"/>
      <c r="BR38" s="159"/>
      <c r="BS38" s="159"/>
      <c r="BT38" s="159"/>
      <c r="BU38" s="159"/>
      <c r="BV38" s="159"/>
      <c r="BW38" s="159"/>
      <c r="BX38" s="159"/>
      <c r="BY38" s="159"/>
      <c r="BZ38" s="159"/>
      <c r="CA38" s="159"/>
      <c r="CB38" s="159"/>
      <c r="CC38" s="159"/>
      <c r="CD38" s="159"/>
      <c r="CE38" s="159"/>
      <c r="CF38" s="159"/>
      <c r="CG38" s="159"/>
      <c r="CH38" s="159"/>
      <c r="CI38" s="159"/>
      <c r="CJ38" s="159"/>
      <c r="CK38" s="159"/>
      <c r="CL38" s="159"/>
      <c r="CM38" s="159"/>
      <c r="CN38" s="159"/>
      <c r="CO38" s="159"/>
      <c r="CP38" s="159"/>
      <c r="CQ38" s="159"/>
      <c r="CR38" s="159"/>
      <c r="CS38" s="159"/>
      <c r="CT38" s="159"/>
      <c r="CU38" s="159"/>
      <c r="CV38" s="159"/>
      <c r="CW38" s="159"/>
    </row>
    <row r="39" spans="1:101" s="160" customFormat="1" ht="89.25" x14ac:dyDescent="0.2">
      <c r="A39" s="436" t="s">
        <v>132</v>
      </c>
      <c r="B39" s="155" t="s">
        <v>135</v>
      </c>
      <c r="C39" s="115" t="s">
        <v>98</v>
      </c>
      <c r="D39" s="115" t="s">
        <v>98</v>
      </c>
      <c r="E39" s="115" t="s">
        <v>98</v>
      </c>
      <c r="F39" s="115" t="s">
        <v>98</v>
      </c>
      <c r="G39" s="115" t="s">
        <v>98</v>
      </c>
      <c r="H39" s="115" t="s">
        <v>98</v>
      </c>
      <c r="I39" s="115" t="s">
        <v>98</v>
      </c>
      <c r="J39" s="116" t="s">
        <v>98</v>
      </c>
      <c r="K39" s="609" t="s">
        <v>98</v>
      </c>
      <c r="L39" s="572"/>
      <c r="M39" s="573"/>
      <c r="N39" s="572"/>
      <c r="O39" s="573"/>
      <c r="P39" s="572"/>
      <c r="Q39" s="573"/>
      <c r="R39" s="572"/>
      <c r="S39" s="573"/>
      <c r="T39" s="572"/>
      <c r="U39" s="573"/>
      <c r="V39" s="572"/>
      <c r="W39" s="573"/>
      <c r="X39" s="572"/>
      <c r="Y39" s="573"/>
      <c r="Z39" s="572"/>
      <c r="AA39" s="573"/>
      <c r="AB39" s="572"/>
      <c r="AC39" s="573"/>
      <c r="AD39" s="572"/>
      <c r="AE39" s="573"/>
      <c r="AF39" s="572"/>
      <c r="AG39" s="573"/>
      <c r="AH39" s="572"/>
      <c r="AI39" s="573"/>
      <c r="AJ39" s="572"/>
      <c r="AK39" s="573"/>
      <c r="AL39" s="572"/>
      <c r="AM39" s="573"/>
      <c r="AN39" s="572"/>
      <c r="AO39" s="573"/>
      <c r="AP39" s="572"/>
      <c r="AQ39" s="573"/>
      <c r="AR39" s="572"/>
      <c r="AS39" s="573"/>
      <c r="AT39" s="572"/>
      <c r="AU39" s="573"/>
      <c r="AV39" s="572"/>
      <c r="AW39" s="573"/>
      <c r="AX39" s="572"/>
      <c r="AY39" s="573"/>
      <c r="AZ39" s="610"/>
      <c r="BA39" s="609"/>
      <c r="BB39" s="159"/>
      <c r="BC39" s="159"/>
      <c r="BD39" s="159"/>
      <c r="BE39" s="159"/>
      <c r="BF39" s="159"/>
      <c r="BG39" s="159"/>
      <c r="BH39" s="159"/>
      <c r="BI39" s="159"/>
      <c r="BJ39" s="159"/>
      <c r="BK39" s="159"/>
      <c r="BL39" s="159"/>
      <c r="BM39" s="159"/>
      <c r="BN39" s="159"/>
      <c r="BO39" s="159"/>
      <c r="BP39" s="159"/>
      <c r="BQ39" s="159"/>
      <c r="BR39" s="159"/>
      <c r="BS39" s="159"/>
      <c r="BT39" s="159"/>
      <c r="BU39" s="159"/>
      <c r="BV39" s="159"/>
      <c r="BW39" s="159"/>
      <c r="BX39" s="159"/>
      <c r="BY39" s="159"/>
      <c r="BZ39" s="159"/>
      <c r="CA39" s="159"/>
      <c r="CB39" s="159"/>
      <c r="CC39" s="159"/>
      <c r="CD39" s="159"/>
      <c r="CE39" s="159"/>
      <c r="CF39" s="159"/>
      <c r="CG39" s="159"/>
      <c r="CH39" s="159"/>
      <c r="CI39" s="159"/>
      <c r="CJ39" s="159"/>
      <c r="CK39" s="159"/>
      <c r="CL39" s="159"/>
      <c r="CM39" s="159"/>
      <c r="CN39" s="159"/>
      <c r="CO39" s="159"/>
      <c r="CP39" s="159"/>
      <c r="CQ39" s="159"/>
      <c r="CR39" s="159"/>
      <c r="CS39" s="159"/>
      <c r="CT39" s="159"/>
      <c r="CU39" s="159"/>
      <c r="CV39" s="159"/>
      <c r="CW39" s="159"/>
    </row>
    <row r="40" spans="1:101" s="160" customFormat="1" ht="89.25" x14ac:dyDescent="0.2">
      <c r="A40" s="436" t="s">
        <v>132</v>
      </c>
      <c r="B40" s="155" t="s">
        <v>136</v>
      </c>
      <c r="C40" s="115" t="s">
        <v>98</v>
      </c>
      <c r="D40" s="115" t="s">
        <v>98</v>
      </c>
      <c r="E40" s="115" t="s">
        <v>98</v>
      </c>
      <c r="F40" s="115" t="s">
        <v>98</v>
      </c>
      <c r="G40" s="115" t="s">
        <v>98</v>
      </c>
      <c r="H40" s="115" t="s">
        <v>98</v>
      </c>
      <c r="I40" s="115" t="s">
        <v>98</v>
      </c>
      <c r="J40" s="116" t="s">
        <v>98</v>
      </c>
      <c r="K40" s="609" t="s">
        <v>98</v>
      </c>
      <c r="L40" s="572"/>
      <c r="M40" s="573"/>
      <c r="N40" s="572"/>
      <c r="O40" s="573"/>
      <c r="P40" s="572"/>
      <c r="Q40" s="573"/>
      <c r="R40" s="572"/>
      <c r="S40" s="573"/>
      <c r="T40" s="572"/>
      <c r="U40" s="573"/>
      <c r="V40" s="572"/>
      <c r="W40" s="573"/>
      <c r="X40" s="572"/>
      <c r="Y40" s="573"/>
      <c r="Z40" s="572"/>
      <c r="AA40" s="573"/>
      <c r="AB40" s="572"/>
      <c r="AC40" s="573"/>
      <c r="AD40" s="572"/>
      <c r="AE40" s="573"/>
      <c r="AF40" s="572"/>
      <c r="AG40" s="573"/>
      <c r="AH40" s="572"/>
      <c r="AI40" s="573"/>
      <c r="AJ40" s="572"/>
      <c r="AK40" s="573"/>
      <c r="AL40" s="572"/>
      <c r="AM40" s="573"/>
      <c r="AN40" s="572"/>
      <c r="AO40" s="573"/>
      <c r="AP40" s="572"/>
      <c r="AQ40" s="573"/>
      <c r="AR40" s="572"/>
      <c r="AS40" s="573"/>
      <c r="AT40" s="572"/>
      <c r="AU40" s="573"/>
      <c r="AV40" s="572"/>
      <c r="AW40" s="573"/>
      <c r="AX40" s="572"/>
      <c r="AY40" s="573"/>
      <c r="AZ40" s="610"/>
      <c r="BA40" s="609"/>
      <c r="BB40" s="611"/>
      <c r="BC40" s="612"/>
      <c r="BD40" s="159"/>
      <c r="BE40" s="159"/>
      <c r="BF40" s="159"/>
      <c r="BG40" s="159"/>
      <c r="BH40" s="159"/>
      <c r="BI40" s="159"/>
      <c r="BJ40" s="159"/>
      <c r="BK40" s="159"/>
      <c r="BL40" s="159"/>
      <c r="BM40" s="159"/>
      <c r="BN40" s="159"/>
      <c r="BO40" s="159"/>
      <c r="BP40" s="159"/>
      <c r="BQ40" s="159"/>
      <c r="BR40" s="159"/>
      <c r="BS40" s="159"/>
      <c r="BT40" s="159"/>
      <c r="BU40" s="159"/>
      <c r="BV40" s="159"/>
      <c r="BW40" s="159"/>
      <c r="BX40" s="159"/>
      <c r="BY40" s="159"/>
      <c r="BZ40" s="159"/>
      <c r="CA40" s="159"/>
      <c r="CB40" s="159"/>
      <c r="CC40" s="159"/>
      <c r="CD40" s="159"/>
      <c r="CE40" s="159"/>
      <c r="CF40" s="159"/>
      <c r="CG40" s="159"/>
      <c r="CH40" s="159"/>
      <c r="CI40" s="159"/>
      <c r="CJ40" s="159"/>
      <c r="CK40" s="159"/>
      <c r="CL40" s="159"/>
      <c r="CM40" s="159"/>
      <c r="CN40" s="159"/>
      <c r="CO40" s="159"/>
      <c r="CP40" s="159"/>
      <c r="CQ40" s="159"/>
      <c r="CR40" s="159"/>
      <c r="CS40" s="159"/>
      <c r="CT40" s="159"/>
      <c r="CU40" s="159"/>
      <c r="CV40" s="159"/>
      <c r="CW40" s="159"/>
    </row>
    <row r="41" spans="1:101" s="160" customFormat="1" ht="38.25" x14ac:dyDescent="0.2">
      <c r="A41" s="436" t="s">
        <v>137</v>
      </c>
      <c r="B41" s="155" t="s">
        <v>133</v>
      </c>
      <c r="C41" s="115" t="s">
        <v>98</v>
      </c>
      <c r="D41" s="115" t="s">
        <v>98</v>
      </c>
      <c r="E41" s="115" t="s">
        <v>98</v>
      </c>
      <c r="F41" s="115" t="s">
        <v>98</v>
      </c>
      <c r="G41" s="115" t="s">
        <v>98</v>
      </c>
      <c r="H41" s="115" t="s">
        <v>98</v>
      </c>
      <c r="I41" s="115" t="s">
        <v>98</v>
      </c>
      <c r="J41" s="116" t="s">
        <v>98</v>
      </c>
      <c r="K41" s="609" t="s">
        <v>98</v>
      </c>
      <c r="L41" s="572"/>
      <c r="M41" s="573"/>
      <c r="N41" s="572"/>
      <c r="O41" s="573"/>
      <c r="P41" s="572"/>
      <c r="Q41" s="573"/>
      <c r="R41" s="572"/>
      <c r="S41" s="573"/>
      <c r="T41" s="572"/>
      <c r="U41" s="573"/>
      <c r="V41" s="572"/>
      <c r="W41" s="573"/>
      <c r="X41" s="572"/>
      <c r="Y41" s="573"/>
      <c r="Z41" s="572"/>
      <c r="AA41" s="573"/>
      <c r="AB41" s="572"/>
      <c r="AC41" s="573"/>
      <c r="AD41" s="572"/>
      <c r="AE41" s="573"/>
      <c r="AF41" s="572"/>
      <c r="AG41" s="573"/>
      <c r="AH41" s="572"/>
      <c r="AI41" s="573"/>
      <c r="AJ41" s="572"/>
      <c r="AK41" s="573"/>
      <c r="AL41" s="572"/>
      <c r="AM41" s="573"/>
      <c r="AN41" s="572"/>
      <c r="AO41" s="573"/>
      <c r="AP41" s="572"/>
      <c r="AQ41" s="573"/>
      <c r="AR41" s="572"/>
      <c r="AS41" s="573"/>
      <c r="AT41" s="572"/>
      <c r="AU41" s="573"/>
      <c r="AV41" s="572"/>
      <c r="AW41" s="573"/>
      <c r="AX41" s="572"/>
      <c r="AY41" s="573"/>
      <c r="AZ41" s="610"/>
      <c r="BA41" s="609"/>
      <c r="BB41" s="159"/>
      <c r="BC41" s="159"/>
      <c r="BD41" s="159"/>
      <c r="BE41" s="159"/>
      <c r="BF41" s="159"/>
      <c r="BG41" s="159"/>
      <c r="BH41" s="159"/>
      <c r="BI41" s="159"/>
      <c r="BJ41" s="159"/>
      <c r="BK41" s="159"/>
      <c r="BL41" s="159"/>
      <c r="BM41" s="159"/>
      <c r="BN41" s="159"/>
      <c r="BO41" s="159"/>
      <c r="BP41" s="159"/>
      <c r="BQ41" s="159"/>
      <c r="BR41" s="159"/>
      <c r="BS41" s="159"/>
      <c r="BT41" s="159"/>
      <c r="BU41" s="159"/>
      <c r="BV41" s="159"/>
      <c r="BW41" s="159"/>
      <c r="BX41" s="159"/>
      <c r="BY41" s="159"/>
      <c r="BZ41" s="159"/>
      <c r="CA41" s="159"/>
      <c r="CB41" s="159"/>
      <c r="CC41" s="159"/>
      <c r="CD41" s="159"/>
      <c r="CE41" s="159"/>
      <c r="CF41" s="159"/>
      <c r="CG41" s="159"/>
      <c r="CH41" s="159"/>
      <c r="CI41" s="159"/>
      <c r="CJ41" s="159"/>
      <c r="CK41" s="159"/>
      <c r="CL41" s="159"/>
      <c r="CM41" s="159"/>
      <c r="CN41" s="159"/>
      <c r="CO41" s="159"/>
      <c r="CP41" s="159"/>
      <c r="CQ41" s="159"/>
      <c r="CR41" s="159"/>
      <c r="CS41" s="159"/>
      <c r="CT41" s="159"/>
      <c r="CU41" s="159"/>
      <c r="CV41" s="159"/>
      <c r="CW41" s="159"/>
    </row>
    <row r="42" spans="1:101" s="160" customFormat="1" ht="102" x14ac:dyDescent="0.2">
      <c r="A42" s="436" t="s">
        <v>137</v>
      </c>
      <c r="B42" s="155" t="s">
        <v>134</v>
      </c>
      <c r="C42" s="115" t="s">
        <v>98</v>
      </c>
      <c r="D42" s="115" t="s">
        <v>98</v>
      </c>
      <c r="E42" s="115" t="s">
        <v>98</v>
      </c>
      <c r="F42" s="115" t="s">
        <v>98</v>
      </c>
      <c r="G42" s="115" t="s">
        <v>98</v>
      </c>
      <c r="H42" s="115" t="s">
        <v>98</v>
      </c>
      <c r="I42" s="115" t="s">
        <v>98</v>
      </c>
      <c r="J42" s="116" t="s">
        <v>98</v>
      </c>
      <c r="K42" s="609" t="s">
        <v>98</v>
      </c>
      <c r="L42" s="572"/>
      <c r="M42" s="573"/>
      <c r="N42" s="572"/>
      <c r="O42" s="573"/>
      <c r="P42" s="572"/>
      <c r="Q42" s="573"/>
      <c r="R42" s="572"/>
      <c r="S42" s="573"/>
      <c r="T42" s="572"/>
      <c r="U42" s="573"/>
      <c r="V42" s="572"/>
      <c r="W42" s="573"/>
      <c r="X42" s="572"/>
      <c r="Y42" s="573"/>
      <c r="Z42" s="572"/>
      <c r="AA42" s="573"/>
      <c r="AB42" s="572"/>
      <c r="AC42" s="573"/>
      <c r="AD42" s="572"/>
      <c r="AE42" s="573"/>
      <c r="AF42" s="572"/>
      <c r="AG42" s="573"/>
      <c r="AH42" s="572"/>
      <c r="AI42" s="573"/>
      <c r="AJ42" s="572"/>
      <c r="AK42" s="573"/>
      <c r="AL42" s="572"/>
      <c r="AM42" s="573"/>
      <c r="AN42" s="572"/>
      <c r="AO42" s="573"/>
      <c r="AP42" s="572"/>
      <c r="AQ42" s="573"/>
      <c r="AR42" s="572"/>
      <c r="AS42" s="573"/>
      <c r="AT42" s="572"/>
      <c r="AU42" s="573"/>
      <c r="AV42" s="572"/>
      <c r="AW42" s="573"/>
      <c r="AX42" s="572"/>
      <c r="AY42" s="573"/>
      <c r="AZ42" s="610"/>
      <c r="BA42" s="609"/>
      <c r="BB42" s="159"/>
      <c r="BC42" s="159"/>
      <c r="BD42" s="159"/>
      <c r="BE42" s="159"/>
      <c r="BF42" s="159"/>
      <c r="BG42" s="159"/>
      <c r="BH42" s="159"/>
      <c r="BI42" s="159"/>
      <c r="BJ42" s="159"/>
      <c r="BK42" s="159"/>
      <c r="BL42" s="159"/>
      <c r="BM42" s="159"/>
      <c r="BN42" s="159"/>
      <c r="BO42" s="159"/>
      <c r="BP42" s="159"/>
      <c r="BQ42" s="159"/>
      <c r="BR42" s="159"/>
      <c r="BS42" s="159"/>
      <c r="BT42" s="159"/>
      <c r="BU42" s="159"/>
      <c r="BV42" s="159"/>
      <c r="BW42" s="159"/>
      <c r="BX42" s="159"/>
      <c r="BY42" s="159"/>
      <c r="BZ42" s="159"/>
      <c r="CA42" s="159"/>
      <c r="CB42" s="159"/>
      <c r="CC42" s="159"/>
      <c r="CD42" s="159"/>
      <c r="CE42" s="159"/>
      <c r="CF42" s="159"/>
      <c r="CG42" s="159"/>
      <c r="CH42" s="159"/>
      <c r="CI42" s="159"/>
      <c r="CJ42" s="159"/>
      <c r="CK42" s="159"/>
      <c r="CL42" s="159"/>
      <c r="CM42" s="159"/>
      <c r="CN42" s="159"/>
      <c r="CO42" s="159"/>
      <c r="CP42" s="159"/>
      <c r="CQ42" s="159"/>
      <c r="CR42" s="159"/>
      <c r="CS42" s="159"/>
      <c r="CT42" s="159"/>
      <c r="CU42" s="159"/>
      <c r="CV42" s="159"/>
      <c r="CW42" s="159"/>
    </row>
    <row r="43" spans="1:101" s="160" customFormat="1" ht="89.25" x14ac:dyDescent="0.2">
      <c r="A43" s="436" t="s">
        <v>137</v>
      </c>
      <c r="B43" s="155" t="s">
        <v>135</v>
      </c>
      <c r="C43" s="115" t="s">
        <v>98</v>
      </c>
      <c r="D43" s="115" t="s">
        <v>98</v>
      </c>
      <c r="E43" s="115" t="s">
        <v>98</v>
      </c>
      <c r="F43" s="115" t="s">
        <v>98</v>
      </c>
      <c r="G43" s="115" t="s">
        <v>98</v>
      </c>
      <c r="H43" s="115" t="s">
        <v>98</v>
      </c>
      <c r="I43" s="115" t="s">
        <v>98</v>
      </c>
      <c r="J43" s="116" t="s">
        <v>98</v>
      </c>
      <c r="K43" s="603" t="s">
        <v>98</v>
      </c>
      <c r="L43" s="570"/>
      <c r="M43" s="571"/>
      <c r="N43" s="570"/>
      <c r="O43" s="571"/>
      <c r="P43" s="570"/>
      <c r="Q43" s="571"/>
      <c r="R43" s="570"/>
      <c r="S43" s="571"/>
      <c r="T43" s="570"/>
      <c r="U43" s="571"/>
      <c r="V43" s="570"/>
      <c r="W43" s="571"/>
      <c r="X43" s="570"/>
      <c r="Y43" s="571"/>
      <c r="Z43" s="570"/>
      <c r="AA43" s="571"/>
      <c r="AB43" s="570"/>
      <c r="AC43" s="571"/>
      <c r="AD43" s="570"/>
      <c r="AE43" s="571"/>
      <c r="AF43" s="570"/>
      <c r="AG43" s="571"/>
      <c r="AH43" s="570"/>
      <c r="AI43" s="571"/>
      <c r="AJ43" s="570"/>
      <c r="AK43" s="571"/>
      <c r="AL43" s="570"/>
      <c r="AM43" s="571"/>
      <c r="AN43" s="570"/>
      <c r="AO43" s="571"/>
      <c r="AP43" s="570"/>
      <c r="AQ43" s="571"/>
      <c r="AR43" s="570"/>
      <c r="AS43" s="571"/>
      <c r="AT43" s="570"/>
      <c r="AU43" s="571"/>
      <c r="AV43" s="570"/>
      <c r="AW43" s="571"/>
      <c r="AX43" s="570"/>
      <c r="AY43" s="571"/>
      <c r="AZ43" s="604"/>
      <c r="BA43" s="603"/>
      <c r="BB43" s="159"/>
      <c r="BC43" s="159"/>
      <c r="BD43" s="159"/>
      <c r="BE43" s="159"/>
      <c r="BF43" s="159"/>
      <c r="BG43" s="159"/>
      <c r="BH43" s="159"/>
      <c r="BI43" s="159"/>
      <c r="BJ43" s="159"/>
      <c r="BK43" s="159"/>
      <c r="BL43" s="159"/>
      <c r="BM43" s="159"/>
      <c r="BN43" s="159"/>
      <c r="BO43" s="159"/>
      <c r="BP43" s="159"/>
      <c r="BQ43" s="159"/>
      <c r="BR43" s="159"/>
      <c r="BS43" s="159"/>
      <c r="BT43" s="159"/>
      <c r="BU43" s="159"/>
      <c r="BV43" s="159"/>
      <c r="BW43" s="159"/>
      <c r="BX43" s="159"/>
      <c r="BY43" s="159"/>
      <c r="BZ43" s="159"/>
      <c r="CA43" s="159"/>
      <c r="CB43" s="159"/>
      <c r="CC43" s="159"/>
      <c r="CD43" s="159"/>
      <c r="CE43" s="159"/>
      <c r="CF43" s="159"/>
      <c r="CG43" s="159"/>
      <c r="CH43" s="159"/>
      <c r="CI43" s="159"/>
      <c r="CJ43" s="159"/>
      <c r="CK43" s="159"/>
      <c r="CL43" s="159"/>
      <c r="CM43" s="159"/>
      <c r="CN43" s="159"/>
      <c r="CO43" s="159"/>
      <c r="CP43" s="159"/>
      <c r="CQ43" s="159"/>
      <c r="CR43" s="159"/>
      <c r="CS43" s="159"/>
      <c r="CT43" s="159"/>
      <c r="CU43" s="159"/>
      <c r="CV43" s="159"/>
      <c r="CW43" s="159"/>
    </row>
    <row r="44" spans="1:101" s="160" customFormat="1" ht="89.25" x14ac:dyDescent="0.2">
      <c r="A44" s="436" t="s">
        <v>137</v>
      </c>
      <c r="B44" s="155" t="s">
        <v>136</v>
      </c>
      <c r="C44" s="115" t="s">
        <v>98</v>
      </c>
      <c r="D44" s="115" t="s">
        <v>98</v>
      </c>
      <c r="E44" s="115" t="s">
        <v>98</v>
      </c>
      <c r="F44" s="115" t="s">
        <v>98</v>
      </c>
      <c r="G44" s="115" t="s">
        <v>98</v>
      </c>
      <c r="H44" s="115" t="s">
        <v>98</v>
      </c>
      <c r="I44" s="115" t="s">
        <v>98</v>
      </c>
      <c r="J44" s="116" t="s">
        <v>98</v>
      </c>
      <c r="K44" s="609" t="s">
        <v>98</v>
      </c>
      <c r="L44" s="572"/>
      <c r="M44" s="573"/>
      <c r="N44" s="572"/>
      <c r="O44" s="573"/>
      <c r="P44" s="572"/>
      <c r="Q44" s="573"/>
      <c r="R44" s="572"/>
      <c r="S44" s="573"/>
      <c r="T44" s="572"/>
      <c r="U44" s="573"/>
      <c r="V44" s="572"/>
      <c r="W44" s="573"/>
      <c r="X44" s="572"/>
      <c r="Y44" s="573"/>
      <c r="Z44" s="572"/>
      <c r="AA44" s="573"/>
      <c r="AB44" s="572"/>
      <c r="AC44" s="573"/>
      <c r="AD44" s="572"/>
      <c r="AE44" s="573"/>
      <c r="AF44" s="572"/>
      <c r="AG44" s="573"/>
      <c r="AH44" s="572"/>
      <c r="AI44" s="573"/>
      <c r="AJ44" s="572"/>
      <c r="AK44" s="573"/>
      <c r="AL44" s="572"/>
      <c r="AM44" s="573"/>
      <c r="AN44" s="572"/>
      <c r="AO44" s="573"/>
      <c r="AP44" s="572"/>
      <c r="AQ44" s="573"/>
      <c r="AR44" s="572"/>
      <c r="AS44" s="573"/>
      <c r="AT44" s="572"/>
      <c r="AU44" s="573"/>
      <c r="AV44" s="572"/>
      <c r="AW44" s="573"/>
      <c r="AX44" s="572"/>
      <c r="AY44" s="573"/>
      <c r="AZ44" s="610"/>
      <c r="BA44" s="609"/>
      <c r="BB44" s="159"/>
      <c r="BC44" s="159"/>
      <c r="BD44" s="159"/>
      <c r="BE44" s="159"/>
      <c r="BF44" s="159"/>
      <c r="BG44" s="159"/>
      <c r="BH44" s="159"/>
      <c r="BI44" s="159"/>
      <c r="BJ44" s="159"/>
      <c r="BK44" s="159"/>
      <c r="BL44" s="159"/>
      <c r="BM44" s="159"/>
      <c r="BN44" s="159"/>
      <c r="BO44" s="159"/>
      <c r="BP44" s="159"/>
      <c r="BQ44" s="159"/>
      <c r="BR44" s="159"/>
      <c r="BS44" s="159"/>
      <c r="BT44" s="159"/>
      <c r="BU44" s="159"/>
      <c r="BV44" s="159"/>
      <c r="BW44" s="159"/>
      <c r="BX44" s="159"/>
      <c r="BY44" s="159"/>
      <c r="BZ44" s="159"/>
      <c r="CA44" s="159"/>
      <c r="CB44" s="159"/>
      <c r="CC44" s="159"/>
      <c r="CD44" s="159"/>
      <c r="CE44" s="159"/>
      <c r="CF44" s="159"/>
      <c r="CG44" s="159"/>
      <c r="CH44" s="159"/>
      <c r="CI44" s="159"/>
      <c r="CJ44" s="159"/>
      <c r="CK44" s="159"/>
      <c r="CL44" s="159"/>
      <c r="CM44" s="159"/>
      <c r="CN44" s="159"/>
      <c r="CO44" s="159"/>
      <c r="CP44" s="159"/>
      <c r="CQ44" s="159"/>
      <c r="CR44" s="159"/>
      <c r="CS44" s="159"/>
      <c r="CT44" s="159"/>
      <c r="CU44" s="159"/>
      <c r="CV44" s="159"/>
      <c r="CW44" s="159"/>
    </row>
    <row r="45" spans="1:101" s="160" customFormat="1" ht="76.5" x14ac:dyDescent="0.2">
      <c r="A45" s="232" t="s">
        <v>138</v>
      </c>
      <c r="B45" s="155" t="s">
        <v>139</v>
      </c>
      <c r="C45" s="115" t="s">
        <v>98</v>
      </c>
      <c r="D45" s="115" t="s">
        <v>98</v>
      </c>
      <c r="E45" s="115" t="s">
        <v>98</v>
      </c>
      <c r="F45" s="115" t="s">
        <v>98</v>
      </c>
      <c r="G45" s="115" t="s">
        <v>98</v>
      </c>
      <c r="H45" s="115" t="s">
        <v>98</v>
      </c>
      <c r="I45" s="115" t="s">
        <v>98</v>
      </c>
      <c r="J45" s="116" t="s">
        <v>98</v>
      </c>
      <c r="K45" s="609" t="s">
        <v>98</v>
      </c>
      <c r="L45" s="572"/>
      <c r="M45" s="573"/>
      <c r="N45" s="572"/>
      <c r="O45" s="573"/>
      <c r="P45" s="572"/>
      <c r="Q45" s="573"/>
      <c r="R45" s="572"/>
      <c r="S45" s="573"/>
      <c r="T45" s="572"/>
      <c r="U45" s="573"/>
      <c r="V45" s="572"/>
      <c r="W45" s="573"/>
      <c r="X45" s="572"/>
      <c r="Y45" s="573"/>
      <c r="Z45" s="572"/>
      <c r="AA45" s="573"/>
      <c r="AB45" s="572"/>
      <c r="AC45" s="573"/>
      <c r="AD45" s="572"/>
      <c r="AE45" s="573"/>
      <c r="AF45" s="572"/>
      <c r="AG45" s="573"/>
      <c r="AH45" s="572"/>
      <c r="AI45" s="573"/>
      <c r="AJ45" s="572"/>
      <c r="AK45" s="573"/>
      <c r="AL45" s="572"/>
      <c r="AM45" s="573"/>
      <c r="AN45" s="572"/>
      <c r="AO45" s="573"/>
      <c r="AP45" s="572"/>
      <c r="AQ45" s="573"/>
      <c r="AR45" s="572"/>
      <c r="AS45" s="573"/>
      <c r="AT45" s="572"/>
      <c r="AU45" s="573"/>
      <c r="AV45" s="572"/>
      <c r="AW45" s="573"/>
      <c r="AX45" s="572"/>
      <c r="AY45" s="573"/>
      <c r="AZ45" s="610"/>
      <c r="BA45" s="609"/>
      <c r="BB45" s="159"/>
      <c r="BC45" s="159"/>
      <c r="BD45" s="159"/>
      <c r="BE45" s="159"/>
      <c r="BF45" s="159"/>
      <c r="BG45" s="159"/>
      <c r="BH45" s="159"/>
      <c r="BI45" s="159"/>
      <c r="BJ45" s="159"/>
      <c r="BK45" s="159"/>
      <c r="BL45" s="159"/>
      <c r="BM45" s="159"/>
      <c r="BN45" s="159"/>
      <c r="BO45" s="159"/>
      <c r="BP45" s="159"/>
      <c r="BQ45" s="159"/>
      <c r="BR45" s="159"/>
      <c r="BS45" s="159"/>
      <c r="BT45" s="159"/>
      <c r="BU45" s="159"/>
      <c r="BV45" s="159"/>
      <c r="BW45" s="159"/>
      <c r="BX45" s="159"/>
      <c r="BY45" s="159"/>
      <c r="BZ45" s="159"/>
      <c r="CA45" s="159"/>
      <c r="CB45" s="159"/>
      <c r="CC45" s="159"/>
      <c r="CD45" s="159"/>
      <c r="CE45" s="159"/>
      <c r="CF45" s="159"/>
      <c r="CG45" s="159"/>
      <c r="CH45" s="159"/>
      <c r="CI45" s="159"/>
      <c r="CJ45" s="159"/>
      <c r="CK45" s="159"/>
      <c r="CL45" s="159"/>
      <c r="CM45" s="159"/>
      <c r="CN45" s="159"/>
      <c r="CO45" s="159"/>
      <c r="CP45" s="159"/>
      <c r="CQ45" s="159"/>
      <c r="CR45" s="159"/>
      <c r="CS45" s="159"/>
      <c r="CT45" s="159"/>
      <c r="CU45" s="159"/>
      <c r="CV45" s="159"/>
      <c r="CW45" s="159"/>
    </row>
    <row r="46" spans="1:101" s="160" customFormat="1" ht="89.25" x14ac:dyDescent="0.2">
      <c r="A46" s="436" t="s">
        <v>140</v>
      </c>
      <c r="B46" s="155" t="s">
        <v>135</v>
      </c>
      <c r="C46" s="115" t="s">
        <v>98</v>
      </c>
      <c r="D46" s="115" t="s">
        <v>98</v>
      </c>
      <c r="E46" s="115" t="s">
        <v>98</v>
      </c>
      <c r="F46" s="115" t="s">
        <v>98</v>
      </c>
      <c r="G46" s="115" t="s">
        <v>98</v>
      </c>
      <c r="H46" s="115" t="s">
        <v>98</v>
      </c>
      <c r="I46" s="115" t="s">
        <v>98</v>
      </c>
      <c r="J46" s="116" t="s">
        <v>98</v>
      </c>
      <c r="K46" s="609" t="s">
        <v>98</v>
      </c>
      <c r="L46" s="572"/>
      <c r="M46" s="573"/>
      <c r="N46" s="572"/>
      <c r="O46" s="573"/>
      <c r="P46" s="572"/>
      <c r="Q46" s="573"/>
      <c r="R46" s="572"/>
      <c r="S46" s="573"/>
      <c r="T46" s="572"/>
      <c r="U46" s="573"/>
      <c r="V46" s="572"/>
      <c r="W46" s="573"/>
      <c r="X46" s="572"/>
      <c r="Y46" s="573"/>
      <c r="Z46" s="572"/>
      <c r="AA46" s="573"/>
      <c r="AB46" s="572"/>
      <c r="AC46" s="573"/>
      <c r="AD46" s="572"/>
      <c r="AE46" s="573"/>
      <c r="AF46" s="572"/>
      <c r="AG46" s="573"/>
      <c r="AH46" s="572"/>
      <c r="AI46" s="573"/>
      <c r="AJ46" s="572"/>
      <c r="AK46" s="573"/>
      <c r="AL46" s="572"/>
      <c r="AM46" s="573"/>
      <c r="AN46" s="572"/>
      <c r="AO46" s="573"/>
      <c r="AP46" s="572"/>
      <c r="AQ46" s="573"/>
      <c r="AR46" s="572"/>
      <c r="AS46" s="573"/>
      <c r="AT46" s="572"/>
      <c r="AU46" s="573"/>
      <c r="AV46" s="572"/>
      <c r="AW46" s="573"/>
      <c r="AX46" s="572"/>
      <c r="AY46" s="573"/>
      <c r="AZ46" s="610"/>
      <c r="BA46" s="609"/>
      <c r="BB46" s="159"/>
      <c r="BC46" s="159"/>
      <c r="BD46" s="159"/>
      <c r="BE46" s="159"/>
      <c r="BF46" s="159"/>
      <c r="BG46" s="159"/>
      <c r="BH46" s="159"/>
      <c r="BI46" s="159"/>
      <c r="BJ46" s="159"/>
      <c r="BK46" s="159"/>
      <c r="BL46" s="159"/>
      <c r="BM46" s="159"/>
      <c r="BN46" s="159"/>
      <c r="BO46" s="159"/>
      <c r="BP46" s="159"/>
      <c r="BQ46" s="159"/>
      <c r="BR46" s="159"/>
      <c r="BS46" s="159"/>
      <c r="BT46" s="159"/>
      <c r="BU46" s="159"/>
      <c r="BV46" s="159"/>
      <c r="BW46" s="159"/>
      <c r="BX46" s="159"/>
      <c r="BY46" s="159"/>
      <c r="BZ46" s="159"/>
      <c r="CA46" s="159"/>
      <c r="CB46" s="159"/>
      <c r="CC46" s="159"/>
      <c r="CD46" s="159"/>
      <c r="CE46" s="159"/>
      <c r="CF46" s="159"/>
      <c r="CG46" s="159"/>
      <c r="CH46" s="159"/>
      <c r="CI46" s="159"/>
      <c r="CJ46" s="159"/>
      <c r="CK46" s="159"/>
      <c r="CL46" s="159"/>
      <c r="CM46" s="159"/>
      <c r="CN46" s="159"/>
      <c r="CO46" s="159"/>
      <c r="CP46" s="159"/>
      <c r="CQ46" s="159"/>
      <c r="CR46" s="159"/>
      <c r="CS46" s="159"/>
      <c r="CT46" s="159"/>
      <c r="CU46" s="159"/>
      <c r="CV46" s="159"/>
      <c r="CW46" s="159"/>
    </row>
    <row r="47" spans="1:101" s="160" customFormat="1" ht="63.75" x14ac:dyDescent="0.2">
      <c r="A47" s="436" t="s">
        <v>141</v>
      </c>
      <c r="B47" s="155" t="s">
        <v>142</v>
      </c>
      <c r="C47" s="115" t="s">
        <v>98</v>
      </c>
      <c r="D47" s="115" t="s">
        <v>98</v>
      </c>
      <c r="E47" s="115" t="s">
        <v>98</v>
      </c>
      <c r="F47" s="115" t="s">
        <v>98</v>
      </c>
      <c r="G47" s="115" t="s">
        <v>98</v>
      </c>
      <c r="H47" s="115" t="s">
        <v>98</v>
      </c>
      <c r="I47" s="115" t="s">
        <v>98</v>
      </c>
      <c r="J47" s="116" t="s">
        <v>98</v>
      </c>
      <c r="K47" s="609" t="s">
        <v>98</v>
      </c>
      <c r="L47" s="572"/>
      <c r="M47" s="573"/>
      <c r="N47" s="572"/>
      <c r="O47" s="573"/>
      <c r="P47" s="572"/>
      <c r="Q47" s="573"/>
      <c r="R47" s="572"/>
      <c r="S47" s="573"/>
      <c r="T47" s="572"/>
      <c r="U47" s="573"/>
      <c r="V47" s="572"/>
      <c r="W47" s="573"/>
      <c r="X47" s="572"/>
      <c r="Y47" s="573"/>
      <c r="Z47" s="572"/>
      <c r="AA47" s="573"/>
      <c r="AB47" s="572"/>
      <c r="AC47" s="573"/>
      <c r="AD47" s="572"/>
      <c r="AE47" s="573"/>
      <c r="AF47" s="572"/>
      <c r="AG47" s="573"/>
      <c r="AH47" s="572"/>
      <c r="AI47" s="573"/>
      <c r="AJ47" s="572"/>
      <c r="AK47" s="573"/>
      <c r="AL47" s="572"/>
      <c r="AM47" s="573"/>
      <c r="AN47" s="572"/>
      <c r="AO47" s="573"/>
      <c r="AP47" s="572"/>
      <c r="AQ47" s="573"/>
      <c r="AR47" s="572"/>
      <c r="AS47" s="573"/>
      <c r="AT47" s="572"/>
      <c r="AU47" s="573"/>
      <c r="AV47" s="572"/>
      <c r="AW47" s="573"/>
      <c r="AX47" s="572"/>
      <c r="AY47" s="573"/>
      <c r="AZ47" s="610"/>
      <c r="BA47" s="609"/>
      <c r="BB47" s="159"/>
      <c r="BC47" s="159"/>
      <c r="BD47" s="159"/>
      <c r="BE47" s="159"/>
      <c r="BF47" s="159"/>
      <c r="BG47" s="159"/>
      <c r="BH47" s="159"/>
      <c r="BI47" s="159"/>
      <c r="BJ47" s="159"/>
      <c r="BK47" s="159"/>
      <c r="BL47" s="159"/>
      <c r="BM47" s="159"/>
      <c r="BN47" s="159"/>
      <c r="BO47" s="159"/>
      <c r="BP47" s="159"/>
      <c r="BQ47" s="159"/>
      <c r="BR47" s="159"/>
      <c r="BS47" s="159"/>
      <c r="BT47" s="159"/>
      <c r="BU47" s="159"/>
      <c r="BV47" s="159"/>
      <c r="BW47" s="159"/>
      <c r="BX47" s="159"/>
      <c r="BY47" s="159"/>
      <c r="BZ47" s="159"/>
      <c r="CA47" s="159"/>
      <c r="CB47" s="159"/>
      <c r="CC47" s="159"/>
      <c r="CD47" s="159"/>
      <c r="CE47" s="159"/>
      <c r="CF47" s="159"/>
      <c r="CG47" s="159"/>
      <c r="CH47" s="159"/>
      <c r="CI47" s="159"/>
      <c r="CJ47" s="159"/>
      <c r="CK47" s="159"/>
      <c r="CL47" s="159"/>
      <c r="CM47" s="159"/>
      <c r="CN47" s="159"/>
      <c r="CO47" s="159"/>
      <c r="CP47" s="159"/>
      <c r="CQ47" s="159"/>
      <c r="CR47" s="159"/>
      <c r="CS47" s="159"/>
      <c r="CT47" s="159"/>
      <c r="CU47" s="159"/>
      <c r="CV47" s="159"/>
      <c r="CW47" s="159"/>
    </row>
    <row r="48" spans="1:101" s="168" customFormat="1" ht="38.25" x14ac:dyDescent="0.2">
      <c r="A48" s="283" t="s">
        <v>143</v>
      </c>
      <c r="B48" s="162" t="s">
        <v>144</v>
      </c>
      <c r="C48" s="163" t="s">
        <v>98</v>
      </c>
      <c r="D48" s="163" t="s">
        <v>98</v>
      </c>
      <c r="E48" s="163" t="s">
        <v>98</v>
      </c>
      <c r="F48" s="163" t="s">
        <v>98</v>
      </c>
      <c r="G48" s="163" t="s">
        <v>98</v>
      </c>
      <c r="H48" s="163" t="s">
        <v>98</v>
      </c>
      <c r="I48" s="163" t="s">
        <v>98</v>
      </c>
      <c r="J48" s="605" t="s">
        <v>98</v>
      </c>
      <c r="K48" s="613" t="s">
        <v>98</v>
      </c>
      <c r="L48" s="614"/>
      <c r="M48" s="615"/>
      <c r="N48" s="614"/>
      <c r="O48" s="615"/>
      <c r="P48" s="614"/>
      <c r="Q48" s="615"/>
      <c r="R48" s="614"/>
      <c r="S48" s="615"/>
      <c r="T48" s="614"/>
      <c r="U48" s="615"/>
      <c r="V48" s="614"/>
      <c r="W48" s="615"/>
      <c r="X48" s="614"/>
      <c r="Y48" s="615"/>
      <c r="Z48" s="614"/>
      <c r="AA48" s="615"/>
      <c r="AB48" s="614"/>
      <c r="AC48" s="615"/>
      <c r="AD48" s="614"/>
      <c r="AE48" s="615"/>
      <c r="AF48" s="614"/>
      <c r="AG48" s="615"/>
      <c r="AH48" s="614"/>
      <c r="AI48" s="615"/>
      <c r="AJ48" s="614"/>
      <c r="AK48" s="615"/>
      <c r="AL48" s="614"/>
      <c r="AM48" s="615"/>
      <c r="AN48" s="614"/>
      <c r="AO48" s="615"/>
      <c r="AP48" s="614"/>
      <c r="AQ48" s="615"/>
      <c r="AR48" s="614"/>
      <c r="AS48" s="615"/>
      <c r="AT48" s="614"/>
      <c r="AU48" s="615"/>
      <c r="AV48" s="614"/>
      <c r="AW48" s="615"/>
      <c r="AX48" s="614"/>
      <c r="AY48" s="615"/>
      <c r="AZ48" s="616"/>
      <c r="BA48" s="613"/>
      <c r="BB48" s="167"/>
      <c r="BC48" s="167"/>
      <c r="BD48" s="167"/>
      <c r="BE48" s="167"/>
      <c r="BF48" s="167"/>
      <c r="BG48" s="167"/>
      <c r="BH48" s="167"/>
      <c r="BI48" s="167"/>
      <c r="BJ48" s="167"/>
      <c r="BK48" s="167"/>
      <c r="BL48" s="167"/>
      <c r="BM48" s="167"/>
      <c r="BN48" s="167"/>
      <c r="BO48" s="167"/>
      <c r="BP48" s="167"/>
      <c r="BQ48" s="167"/>
      <c r="BR48" s="167"/>
      <c r="BS48" s="167"/>
      <c r="BT48" s="167"/>
      <c r="BU48" s="167"/>
      <c r="BV48" s="167"/>
      <c r="BW48" s="167"/>
      <c r="BX48" s="167"/>
      <c r="BY48" s="167"/>
      <c r="BZ48" s="167"/>
      <c r="CA48" s="167"/>
      <c r="CB48" s="167"/>
      <c r="CC48" s="167"/>
      <c r="CD48" s="167"/>
      <c r="CE48" s="167"/>
      <c r="CF48" s="167"/>
      <c r="CG48" s="167"/>
      <c r="CH48" s="167"/>
      <c r="CI48" s="167"/>
      <c r="CJ48" s="167"/>
      <c r="CK48" s="167"/>
      <c r="CL48" s="167"/>
      <c r="CM48" s="167"/>
      <c r="CN48" s="167"/>
      <c r="CO48" s="167"/>
      <c r="CP48" s="167"/>
      <c r="CQ48" s="167"/>
      <c r="CR48" s="167"/>
      <c r="CS48" s="167"/>
      <c r="CT48" s="167"/>
      <c r="CU48" s="167"/>
      <c r="CV48" s="167"/>
      <c r="CW48" s="167"/>
    </row>
    <row r="49" spans="1:101" s="160" customFormat="1" ht="63.75" x14ac:dyDescent="0.2">
      <c r="A49" s="226" t="s">
        <v>145</v>
      </c>
      <c r="B49" s="156" t="s">
        <v>146</v>
      </c>
      <c r="C49" s="119" t="s">
        <v>98</v>
      </c>
      <c r="D49" s="115" t="s">
        <v>98</v>
      </c>
      <c r="E49" s="115" t="s">
        <v>98</v>
      </c>
      <c r="F49" s="115" t="s">
        <v>98</v>
      </c>
      <c r="G49" s="115" t="s">
        <v>98</v>
      </c>
      <c r="H49" s="115" t="s">
        <v>98</v>
      </c>
      <c r="I49" s="115" t="s">
        <v>98</v>
      </c>
      <c r="J49" s="116" t="s">
        <v>98</v>
      </c>
      <c r="K49" s="603" t="s">
        <v>98</v>
      </c>
      <c r="L49" s="574"/>
      <c r="M49" s="571"/>
      <c r="N49" s="574"/>
      <c r="O49" s="571"/>
      <c r="P49" s="574"/>
      <c r="Q49" s="571"/>
      <c r="R49" s="574"/>
      <c r="S49" s="571"/>
      <c r="T49" s="574"/>
      <c r="U49" s="571"/>
      <c r="V49" s="574"/>
      <c r="W49" s="571"/>
      <c r="X49" s="574"/>
      <c r="Y49" s="571"/>
      <c r="Z49" s="574"/>
      <c r="AA49" s="571"/>
      <c r="AB49" s="574"/>
      <c r="AC49" s="571"/>
      <c r="AD49" s="574"/>
      <c r="AE49" s="571"/>
      <c r="AF49" s="574"/>
      <c r="AG49" s="571"/>
      <c r="AH49" s="574"/>
      <c r="AI49" s="571"/>
      <c r="AJ49" s="574"/>
      <c r="AK49" s="571"/>
      <c r="AL49" s="574"/>
      <c r="AM49" s="571"/>
      <c r="AN49" s="574"/>
      <c r="AO49" s="571"/>
      <c r="AP49" s="574"/>
      <c r="AQ49" s="571"/>
      <c r="AR49" s="574"/>
      <c r="AS49" s="571"/>
      <c r="AT49" s="574"/>
      <c r="AU49" s="571"/>
      <c r="AV49" s="574"/>
      <c r="AW49" s="571"/>
      <c r="AX49" s="574"/>
      <c r="AY49" s="571"/>
      <c r="AZ49" s="617"/>
      <c r="BA49" s="603"/>
      <c r="BB49" s="159"/>
      <c r="BC49" s="159"/>
      <c r="BD49" s="159"/>
      <c r="BE49" s="159"/>
      <c r="BF49" s="159"/>
      <c r="BG49" s="159"/>
      <c r="BH49" s="159"/>
      <c r="BI49" s="159"/>
      <c r="BJ49" s="159"/>
      <c r="BK49" s="159"/>
      <c r="BL49" s="159"/>
      <c r="BM49" s="159"/>
      <c r="BN49" s="159"/>
      <c r="BO49" s="159"/>
      <c r="BP49" s="159"/>
      <c r="BQ49" s="159"/>
      <c r="BR49" s="159"/>
      <c r="BS49" s="159"/>
      <c r="BT49" s="159"/>
      <c r="BU49" s="159"/>
      <c r="BV49" s="159"/>
      <c r="BW49" s="159"/>
      <c r="BX49" s="159"/>
      <c r="BY49" s="159"/>
      <c r="BZ49" s="159"/>
      <c r="CA49" s="159"/>
      <c r="CB49" s="159"/>
      <c r="CC49" s="159"/>
      <c r="CD49" s="159"/>
      <c r="CE49" s="159"/>
      <c r="CF49" s="159"/>
      <c r="CG49" s="159"/>
      <c r="CH49" s="159"/>
      <c r="CI49" s="159"/>
      <c r="CJ49" s="159"/>
      <c r="CK49" s="159"/>
      <c r="CL49" s="159"/>
      <c r="CM49" s="159"/>
      <c r="CN49" s="159"/>
      <c r="CO49" s="159"/>
      <c r="CP49" s="159"/>
      <c r="CQ49" s="159"/>
      <c r="CR49" s="159"/>
      <c r="CS49" s="159"/>
      <c r="CT49" s="159"/>
      <c r="CU49" s="159"/>
      <c r="CV49" s="159"/>
      <c r="CW49" s="159"/>
    </row>
    <row r="50" spans="1:101" s="160" customFormat="1" ht="25.5" x14ac:dyDescent="0.2">
      <c r="A50" s="226" t="s">
        <v>147</v>
      </c>
      <c r="B50" s="156" t="s">
        <v>148</v>
      </c>
      <c r="C50" s="263" t="s">
        <v>98</v>
      </c>
      <c r="D50" s="115" t="s">
        <v>98</v>
      </c>
      <c r="E50" s="115" t="s">
        <v>98</v>
      </c>
      <c r="F50" s="115" t="s">
        <v>98</v>
      </c>
      <c r="G50" s="115" t="s">
        <v>98</v>
      </c>
      <c r="H50" s="115" t="s">
        <v>98</v>
      </c>
      <c r="I50" s="115" t="s">
        <v>98</v>
      </c>
      <c r="J50" s="116" t="s">
        <v>98</v>
      </c>
      <c r="K50" s="603" t="s">
        <v>98</v>
      </c>
      <c r="L50" s="571"/>
      <c r="M50" s="571"/>
      <c r="N50" s="571"/>
      <c r="O50" s="571"/>
      <c r="P50" s="571"/>
      <c r="Q50" s="571"/>
      <c r="R50" s="571"/>
      <c r="S50" s="571"/>
      <c r="T50" s="571"/>
      <c r="U50" s="571"/>
      <c r="V50" s="571"/>
      <c r="W50" s="571"/>
      <c r="X50" s="571"/>
      <c r="Y50" s="571"/>
      <c r="Z50" s="571"/>
      <c r="AA50" s="571"/>
      <c r="AB50" s="571"/>
      <c r="AC50" s="571"/>
      <c r="AD50" s="571"/>
      <c r="AE50" s="571"/>
      <c r="AF50" s="571"/>
      <c r="AG50" s="571"/>
      <c r="AH50" s="571"/>
      <c r="AI50" s="571"/>
      <c r="AJ50" s="571"/>
      <c r="AK50" s="571"/>
      <c r="AL50" s="571"/>
      <c r="AM50" s="571"/>
      <c r="AN50" s="571"/>
      <c r="AO50" s="571"/>
      <c r="AP50" s="571"/>
      <c r="AQ50" s="571"/>
      <c r="AR50" s="571"/>
      <c r="AS50" s="571"/>
      <c r="AT50" s="571"/>
      <c r="AU50" s="571"/>
      <c r="AV50" s="571"/>
      <c r="AW50" s="571"/>
      <c r="AX50" s="571"/>
      <c r="AY50" s="571"/>
      <c r="AZ50" s="618"/>
      <c r="BA50" s="603"/>
      <c r="BB50" s="159"/>
      <c r="BC50" s="159"/>
      <c r="BD50" s="159"/>
      <c r="BE50" s="159"/>
      <c r="BF50" s="159"/>
      <c r="BG50" s="159"/>
      <c r="BH50" s="159"/>
      <c r="BI50" s="159"/>
      <c r="BJ50" s="159"/>
      <c r="BK50" s="159"/>
      <c r="BL50" s="159"/>
      <c r="BM50" s="159"/>
      <c r="BN50" s="159"/>
      <c r="BO50" s="159"/>
      <c r="BP50" s="159"/>
      <c r="BQ50" s="159"/>
      <c r="BR50" s="159"/>
      <c r="BS50" s="159"/>
      <c r="BT50" s="159"/>
      <c r="BU50" s="159"/>
      <c r="BV50" s="159"/>
      <c r="BW50" s="159"/>
      <c r="BX50" s="159"/>
      <c r="BY50" s="159"/>
      <c r="BZ50" s="159"/>
      <c r="CA50" s="159"/>
      <c r="CB50" s="159"/>
      <c r="CC50" s="159"/>
      <c r="CD50" s="159"/>
      <c r="CE50" s="159"/>
      <c r="CF50" s="159"/>
      <c r="CG50" s="159"/>
      <c r="CH50" s="159"/>
      <c r="CI50" s="159"/>
      <c r="CJ50" s="159"/>
      <c r="CK50" s="159"/>
      <c r="CL50" s="159"/>
      <c r="CM50" s="159"/>
      <c r="CN50" s="159"/>
      <c r="CO50" s="159"/>
      <c r="CP50" s="159"/>
      <c r="CQ50" s="159"/>
      <c r="CR50" s="159"/>
      <c r="CS50" s="159"/>
      <c r="CT50" s="159"/>
      <c r="CU50" s="159"/>
      <c r="CV50" s="159"/>
      <c r="CW50" s="159"/>
    </row>
    <row r="51" spans="1:101" s="183" customFormat="1" ht="51" hidden="1" x14ac:dyDescent="0.2">
      <c r="A51" s="309" t="s">
        <v>147</v>
      </c>
      <c r="B51" s="186" t="s">
        <v>149</v>
      </c>
      <c r="C51" s="228" t="s">
        <v>150</v>
      </c>
      <c r="D51" s="119" t="s">
        <v>98</v>
      </c>
      <c r="E51" s="119" t="s">
        <v>98</v>
      </c>
      <c r="F51" s="119" t="s">
        <v>98</v>
      </c>
      <c r="G51" s="119" t="s">
        <v>98</v>
      </c>
      <c r="H51" s="119" t="s">
        <v>98</v>
      </c>
      <c r="I51" s="119" t="s">
        <v>98</v>
      </c>
      <c r="J51" s="120" t="s">
        <v>98</v>
      </c>
      <c r="K51" s="551" t="s">
        <v>98</v>
      </c>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5"/>
      <c r="AO51" s="575"/>
      <c r="AP51" s="575"/>
      <c r="AQ51" s="575"/>
      <c r="AR51" s="575"/>
      <c r="AS51" s="575"/>
      <c r="AT51" s="575"/>
      <c r="AU51" s="575"/>
      <c r="AV51" s="575"/>
      <c r="AW51" s="575"/>
      <c r="AX51" s="575"/>
      <c r="AY51" s="575"/>
      <c r="AZ51" s="619"/>
      <c r="BA51" s="551"/>
      <c r="BB51" s="182"/>
      <c r="BC51" s="182"/>
      <c r="BD51" s="182"/>
      <c r="BE51" s="182"/>
      <c r="BF51" s="182"/>
      <c r="BG51" s="182"/>
      <c r="BH51" s="182"/>
      <c r="BI51" s="182"/>
      <c r="BJ51" s="182"/>
      <c r="BK51" s="182"/>
      <c r="BL51" s="182"/>
      <c r="BM51" s="182"/>
      <c r="BN51" s="182"/>
      <c r="BO51" s="182"/>
      <c r="BP51" s="182"/>
      <c r="BQ51" s="182"/>
      <c r="BR51" s="182"/>
      <c r="BS51" s="182"/>
      <c r="BT51" s="182"/>
      <c r="BU51" s="182"/>
      <c r="BV51" s="182"/>
      <c r="BW51" s="182"/>
      <c r="BX51" s="182"/>
      <c r="BY51" s="182"/>
      <c r="BZ51" s="182"/>
      <c r="CA51" s="182"/>
      <c r="CB51" s="182"/>
      <c r="CC51" s="182"/>
      <c r="CD51" s="182"/>
      <c r="CE51" s="182"/>
      <c r="CF51" s="182"/>
      <c r="CG51" s="182"/>
      <c r="CH51" s="182"/>
      <c r="CI51" s="182"/>
      <c r="CJ51" s="182"/>
      <c r="CK51" s="182"/>
      <c r="CL51" s="182"/>
      <c r="CM51" s="182"/>
      <c r="CN51" s="182"/>
      <c r="CO51" s="182"/>
      <c r="CP51" s="182"/>
      <c r="CQ51" s="182"/>
      <c r="CR51" s="182"/>
      <c r="CS51" s="182"/>
      <c r="CT51" s="182"/>
      <c r="CU51" s="182"/>
      <c r="CV51" s="182"/>
      <c r="CW51" s="182"/>
    </row>
    <row r="52" spans="1:101" s="160" customFormat="1" ht="51" x14ac:dyDescent="0.2">
      <c r="A52" s="232" t="s">
        <v>151</v>
      </c>
      <c r="B52" s="155" t="s">
        <v>152</v>
      </c>
      <c r="C52" s="115" t="s">
        <v>98</v>
      </c>
      <c r="D52" s="115" t="s">
        <v>98</v>
      </c>
      <c r="E52" s="115" t="s">
        <v>98</v>
      </c>
      <c r="F52" s="115" t="s">
        <v>98</v>
      </c>
      <c r="G52" s="115" t="s">
        <v>98</v>
      </c>
      <c r="H52" s="115" t="s">
        <v>98</v>
      </c>
      <c r="I52" s="115" t="s">
        <v>98</v>
      </c>
      <c r="J52" s="116" t="s">
        <v>98</v>
      </c>
      <c r="K52" s="609" t="s">
        <v>98</v>
      </c>
      <c r="L52" s="572"/>
      <c r="M52" s="573"/>
      <c r="N52" s="572"/>
      <c r="O52" s="573"/>
      <c r="P52" s="572"/>
      <c r="Q52" s="573"/>
      <c r="R52" s="572"/>
      <c r="S52" s="573"/>
      <c r="T52" s="572"/>
      <c r="U52" s="573"/>
      <c r="V52" s="572"/>
      <c r="W52" s="573"/>
      <c r="X52" s="572"/>
      <c r="Y52" s="573"/>
      <c r="Z52" s="572"/>
      <c r="AA52" s="573"/>
      <c r="AB52" s="572"/>
      <c r="AC52" s="573"/>
      <c r="AD52" s="572"/>
      <c r="AE52" s="573"/>
      <c r="AF52" s="572"/>
      <c r="AG52" s="573"/>
      <c r="AH52" s="572"/>
      <c r="AI52" s="573"/>
      <c r="AJ52" s="572"/>
      <c r="AK52" s="573"/>
      <c r="AL52" s="572"/>
      <c r="AM52" s="573"/>
      <c r="AN52" s="572"/>
      <c r="AO52" s="573"/>
      <c r="AP52" s="572"/>
      <c r="AQ52" s="573"/>
      <c r="AR52" s="572"/>
      <c r="AS52" s="573"/>
      <c r="AT52" s="572"/>
      <c r="AU52" s="573"/>
      <c r="AV52" s="572"/>
      <c r="AW52" s="573"/>
      <c r="AX52" s="572"/>
      <c r="AY52" s="573"/>
      <c r="AZ52" s="610"/>
      <c r="BA52" s="609"/>
      <c r="BB52" s="159"/>
      <c r="BC52" s="159"/>
      <c r="BD52" s="159"/>
      <c r="BE52" s="159"/>
      <c r="BF52" s="159"/>
      <c r="BG52" s="159"/>
      <c r="BH52" s="159"/>
      <c r="BI52" s="159"/>
      <c r="BJ52" s="159"/>
      <c r="BK52" s="159"/>
      <c r="BL52" s="159"/>
      <c r="BM52" s="159"/>
      <c r="BN52" s="159"/>
      <c r="BO52" s="159"/>
      <c r="BP52" s="159"/>
      <c r="BQ52" s="159"/>
      <c r="BR52" s="159"/>
      <c r="BS52" s="159"/>
      <c r="BT52" s="159"/>
      <c r="BU52" s="159"/>
      <c r="BV52" s="159"/>
      <c r="BW52" s="159"/>
      <c r="BX52" s="159"/>
      <c r="BY52" s="159"/>
      <c r="BZ52" s="159"/>
      <c r="CA52" s="159"/>
      <c r="CB52" s="159"/>
      <c r="CC52" s="159"/>
      <c r="CD52" s="159"/>
      <c r="CE52" s="159"/>
      <c r="CF52" s="159"/>
      <c r="CG52" s="159"/>
      <c r="CH52" s="159"/>
      <c r="CI52" s="159"/>
      <c r="CJ52" s="159"/>
      <c r="CK52" s="159"/>
      <c r="CL52" s="159"/>
      <c r="CM52" s="159"/>
      <c r="CN52" s="159"/>
      <c r="CO52" s="159"/>
      <c r="CP52" s="159"/>
      <c r="CQ52" s="159"/>
      <c r="CR52" s="159"/>
      <c r="CS52" s="159"/>
      <c r="CT52" s="159"/>
      <c r="CU52" s="159"/>
      <c r="CV52" s="159"/>
      <c r="CW52" s="159"/>
    </row>
    <row r="53" spans="1:101" s="160" customFormat="1" ht="38.25" x14ac:dyDescent="0.2">
      <c r="A53" s="226" t="s">
        <v>153</v>
      </c>
      <c r="B53" s="156" t="s">
        <v>154</v>
      </c>
      <c r="C53" s="119" t="s">
        <v>98</v>
      </c>
      <c r="D53" s="115" t="s">
        <v>98</v>
      </c>
      <c r="E53" s="115" t="s">
        <v>98</v>
      </c>
      <c r="F53" s="115" t="s">
        <v>98</v>
      </c>
      <c r="G53" s="115" t="s">
        <v>98</v>
      </c>
      <c r="H53" s="115" t="s">
        <v>98</v>
      </c>
      <c r="I53" s="115" t="s">
        <v>98</v>
      </c>
      <c r="J53" s="116" t="s">
        <v>98</v>
      </c>
      <c r="K53" s="551" t="s">
        <v>98</v>
      </c>
      <c r="L53" s="577"/>
      <c r="M53" s="575"/>
      <c r="N53" s="577"/>
      <c r="O53" s="575"/>
      <c r="P53" s="577"/>
      <c r="Q53" s="575"/>
      <c r="R53" s="577"/>
      <c r="S53" s="575"/>
      <c r="T53" s="577"/>
      <c r="U53" s="575"/>
      <c r="V53" s="577"/>
      <c r="W53" s="575"/>
      <c r="X53" s="577"/>
      <c r="Y53" s="575"/>
      <c r="Z53" s="577"/>
      <c r="AA53" s="575"/>
      <c r="AB53" s="577"/>
      <c r="AC53" s="575"/>
      <c r="AD53" s="577"/>
      <c r="AE53" s="575"/>
      <c r="AF53" s="577"/>
      <c r="AG53" s="575"/>
      <c r="AH53" s="577"/>
      <c r="AI53" s="575"/>
      <c r="AJ53" s="577"/>
      <c r="AK53" s="575"/>
      <c r="AL53" s="577"/>
      <c r="AM53" s="575"/>
      <c r="AN53" s="577"/>
      <c r="AO53" s="575"/>
      <c r="AP53" s="577"/>
      <c r="AQ53" s="575"/>
      <c r="AR53" s="577"/>
      <c r="AS53" s="575"/>
      <c r="AT53" s="577"/>
      <c r="AU53" s="575"/>
      <c r="AV53" s="577"/>
      <c r="AW53" s="575"/>
      <c r="AX53" s="577"/>
      <c r="AY53" s="575"/>
      <c r="AZ53" s="620"/>
      <c r="BA53" s="551"/>
      <c r="BB53" s="159"/>
      <c r="BC53" s="159"/>
      <c r="BD53" s="159"/>
      <c r="BE53" s="159"/>
      <c r="BF53" s="159"/>
      <c r="BG53" s="159"/>
      <c r="BH53" s="159"/>
      <c r="BI53" s="159"/>
      <c r="BJ53" s="159"/>
      <c r="BK53" s="159"/>
      <c r="BL53" s="159"/>
      <c r="BM53" s="159"/>
      <c r="BN53" s="159"/>
      <c r="BO53" s="159"/>
      <c r="BP53" s="159"/>
      <c r="BQ53" s="159"/>
      <c r="BR53" s="159"/>
      <c r="BS53" s="159"/>
      <c r="BT53" s="159"/>
      <c r="BU53" s="159"/>
      <c r="BV53" s="159"/>
      <c r="BW53" s="159"/>
      <c r="BX53" s="159"/>
      <c r="BY53" s="159"/>
      <c r="BZ53" s="159"/>
      <c r="CA53" s="159"/>
      <c r="CB53" s="159"/>
      <c r="CC53" s="159"/>
      <c r="CD53" s="159"/>
      <c r="CE53" s="159"/>
      <c r="CF53" s="159"/>
      <c r="CG53" s="159"/>
      <c r="CH53" s="159"/>
      <c r="CI53" s="159"/>
      <c r="CJ53" s="159"/>
      <c r="CK53" s="159"/>
      <c r="CL53" s="159"/>
      <c r="CM53" s="159"/>
      <c r="CN53" s="159"/>
      <c r="CO53" s="159"/>
      <c r="CP53" s="159"/>
      <c r="CQ53" s="159"/>
      <c r="CR53" s="159"/>
      <c r="CS53" s="159"/>
      <c r="CT53" s="159"/>
      <c r="CU53" s="159"/>
      <c r="CV53" s="159"/>
      <c r="CW53" s="159"/>
    </row>
    <row r="54" spans="1:101" s="183" customFormat="1" ht="25.5" x14ac:dyDescent="0.2">
      <c r="A54" s="226" t="s">
        <v>155</v>
      </c>
      <c r="B54" s="156" t="s">
        <v>156</v>
      </c>
      <c r="C54" s="263" t="s">
        <v>98</v>
      </c>
      <c r="D54" s="115" t="s">
        <v>98</v>
      </c>
      <c r="E54" s="115" t="s">
        <v>98</v>
      </c>
      <c r="F54" s="115" t="s">
        <v>98</v>
      </c>
      <c r="G54" s="115" t="s">
        <v>98</v>
      </c>
      <c r="H54" s="115" t="s">
        <v>98</v>
      </c>
      <c r="I54" s="115" t="s">
        <v>98</v>
      </c>
      <c r="J54" s="116" t="s">
        <v>98</v>
      </c>
      <c r="K54" s="551" t="s">
        <v>98</v>
      </c>
      <c r="L54" s="577"/>
      <c r="M54" s="575"/>
      <c r="N54" s="577"/>
      <c r="O54" s="575"/>
      <c r="P54" s="577"/>
      <c r="Q54" s="575"/>
      <c r="R54" s="577"/>
      <c r="S54" s="575"/>
      <c r="T54" s="577"/>
      <c r="U54" s="575"/>
      <c r="V54" s="577"/>
      <c r="W54" s="575"/>
      <c r="X54" s="577"/>
      <c r="Y54" s="575"/>
      <c r="Z54" s="577"/>
      <c r="AA54" s="575"/>
      <c r="AB54" s="577"/>
      <c r="AC54" s="575"/>
      <c r="AD54" s="577"/>
      <c r="AE54" s="575"/>
      <c r="AF54" s="577"/>
      <c r="AG54" s="575"/>
      <c r="AH54" s="577"/>
      <c r="AI54" s="575"/>
      <c r="AJ54" s="577"/>
      <c r="AK54" s="575"/>
      <c r="AL54" s="577"/>
      <c r="AM54" s="575"/>
      <c r="AN54" s="577"/>
      <c r="AO54" s="575"/>
      <c r="AP54" s="577"/>
      <c r="AQ54" s="575"/>
      <c r="AR54" s="577"/>
      <c r="AS54" s="575"/>
      <c r="AT54" s="577"/>
      <c r="AU54" s="575"/>
      <c r="AV54" s="577"/>
      <c r="AW54" s="575"/>
      <c r="AX54" s="577"/>
      <c r="AY54" s="575"/>
      <c r="AZ54" s="620"/>
      <c r="BA54" s="551"/>
      <c r="BB54" s="182"/>
      <c r="BC54" s="182"/>
      <c r="BD54" s="182"/>
      <c r="BE54" s="182"/>
      <c r="BF54" s="182"/>
      <c r="BG54" s="182"/>
      <c r="BH54" s="182"/>
      <c r="BI54" s="182"/>
      <c r="BJ54" s="182"/>
      <c r="BK54" s="182"/>
      <c r="BL54" s="182"/>
      <c r="BM54" s="182"/>
      <c r="BN54" s="182"/>
      <c r="BO54" s="182"/>
      <c r="BP54" s="182"/>
      <c r="BQ54" s="182"/>
      <c r="BR54" s="182"/>
      <c r="BS54" s="182"/>
      <c r="BT54" s="182"/>
      <c r="BU54" s="182"/>
      <c r="BV54" s="182"/>
      <c r="BW54" s="182"/>
      <c r="BX54" s="182"/>
      <c r="BY54" s="182"/>
      <c r="BZ54" s="182"/>
      <c r="CA54" s="182"/>
      <c r="CB54" s="182"/>
      <c r="CC54" s="182"/>
      <c r="CD54" s="182"/>
      <c r="CE54" s="182"/>
      <c r="CF54" s="182"/>
      <c r="CG54" s="182"/>
      <c r="CH54" s="182"/>
      <c r="CI54" s="182"/>
      <c r="CJ54" s="182"/>
      <c r="CK54" s="182"/>
      <c r="CL54" s="182"/>
      <c r="CM54" s="182"/>
      <c r="CN54" s="182"/>
      <c r="CO54" s="182"/>
      <c r="CP54" s="182"/>
      <c r="CQ54" s="182"/>
      <c r="CR54" s="182"/>
      <c r="CS54" s="182"/>
      <c r="CT54" s="182"/>
      <c r="CU54" s="182"/>
      <c r="CV54" s="182"/>
      <c r="CW54" s="182"/>
    </row>
    <row r="55" spans="1:101" s="183" customFormat="1" ht="76.5" x14ac:dyDescent="0.2">
      <c r="A55" s="309" t="s">
        <v>155</v>
      </c>
      <c r="B55" s="186" t="s">
        <v>157</v>
      </c>
      <c r="C55" s="228" t="s">
        <v>158</v>
      </c>
      <c r="D55" s="119" t="s">
        <v>98</v>
      </c>
      <c r="E55" s="119" t="s">
        <v>98</v>
      </c>
      <c r="F55" s="119" t="s">
        <v>98</v>
      </c>
      <c r="G55" s="119" t="s">
        <v>98</v>
      </c>
      <c r="H55" s="119" t="s">
        <v>98</v>
      </c>
      <c r="I55" s="119" t="s">
        <v>98</v>
      </c>
      <c r="J55" s="120" t="s">
        <v>98</v>
      </c>
      <c r="K55" s="551" t="s">
        <v>98</v>
      </c>
      <c r="L55" s="577"/>
      <c r="M55" s="575"/>
      <c r="N55" s="577"/>
      <c r="O55" s="575"/>
      <c r="P55" s="577"/>
      <c r="Q55" s="575"/>
      <c r="R55" s="577"/>
      <c r="S55" s="575"/>
      <c r="T55" s="577"/>
      <c r="U55" s="575"/>
      <c r="V55" s="577"/>
      <c r="W55" s="575"/>
      <c r="X55" s="577"/>
      <c r="Y55" s="575"/>
      <c r="Z55" s="577"/>
      <c r="AA55" s="575"/>
      <c r="AB55" s="577"/>
      <c r="AC55" s="575"/>
      <c r="AD55" s="577"/>
      <c r="AE55" s="575"/>
      <c r="AF55" s="577"/>
      <c r="AG55" s="575"/>
      <c r="AH55" s="577"/>
      <c r="AI55" s="575"/>
      <c r="AJ55" s="577"/>
      <c r="AK55" s="575"/>
      <c r="AL55" s="577"/>
      <c r="AM55" s="575"/>
      <c r="AN55" s="577"/>
      <c r="AO55" s="575"/>
      <c r="AP55" s="577"/>
      <c r="AQ55" s="575"/>
      <c r="AR55" s="577"/>
      <c r="AS55" s="575"/>
      <c r="AT55" s="577"/>
      <c r="AU55" s="575"/>
      <c r="AV55" s="577"/>
      <c r="AW55" s="575"/>
      <c r="AX55" s="577"/>
      <c r="AY55" s="575"/>
      <c r="AZ55" s="620"/>
      <c r="BA55" s="551"/>
      <c r="BB55" s="231"/>
      <c r="BC55" s="182"/>
      <c r="BD55" s="182"/>
      <c r="BE55" s="182"/>
      <c r="BF55" s="182"/>
      <c r="BG55" s="182"/>
      <c r="BH55" s="182"/>
      <c r="BI55" s="182"/>
      <c r="BJ55" s="182"/>
      <c r="BK55" s="182"/>
      <c r="BL55" s="182"/>
      <c r="BM55" s="182"/>
      <c r="BN55" s="182"/>
      <c r="BO55" s="182"/>
      <c r="BP55" s="182"/>
      <c r="BQ55" s="182"/>
      <c r="BR55" s="182"/>
      <c r="BS55" s="182"/>
      <c r="BT55" s="182"/>
      <c r="BU55" s="182"/>
      <c r="BV55" s="182"/>
      <c r="BW55" s="182"/>
      <c r="BX55" s="182"/>
      <c r="BY55" s="182"/>
      <c r="BZ55" s="182"/>
      <c r="CA55" s="182"/>
      <c r="CB55" s="182"/>
      <c r="CC55" s="182"/>
      <c r="CD55" s="182"/>
      <c r="CE55" s="182"/>
      <c r="CF55" s="182"/>
      <c r="CG55" s="182"/>
      <c r="CH55" s="182"/>
      <c r="CI55" s="182"/>
      <c r="CJ55" s="182"/>
      <c r="CK55" s="182"/>
      <c r="CL55" s="182"/>
      <c r="CM55" s="182"/>
      <c r="CN55" s="182"/>
      <c r="CO55" s="182"/>
      <c r="CP55" s="182"/>
      <c r="CQ55" s="182"/>
      <c r="CR55" s="182"/>
      <c r="CS55" s="182"/>
      <c r="CT55" s="182"/>
      <c r="CU55" s="182"/>
      <c r="CV55" s="182"/>
      <c r="CW55" s="182"/>
    </row>
    <row r="56" spans="1:101" s="183" customFormat="1" ht="63.75" x14ac:dyDescent="0.2">
      <c r="A56" s="309" t="s">
        <v>155</v>
      </c>
      <c r="B56" s="186" t="s">
        <v>159</v>
      </c>
      <c r="C56" s="228" t="s">
        <v>160</v>
      </c>
      <c r="D56" s="119" t="s">
        <v>98</v>
      </c>
      <c r="E56" s="119" t="s">
        <v>98</v>
      </c>
      <c r="F56" s="119" t="s">
        <v>98</v>
      </c>
      <c r="G56" s="119" t="s">
        <v>98</v>
      </c>
      <c r="H56" s="119" t="s">
        <v>98</v>
      </c>
      <c r="I56" s="119" t="s">
        <v>98</v>
      </c>
      <c r="J56" s="120" t="s">
        <v>98</v>
      </c>
      <c r="K56" s="551" t="s">
        <v>98</v>
      </c>
      <c r="L56" s="575"/>
      <c r="M56" s="575"/>
      <c r="N56" s="575"/>
      <c r="O56" s="575"/>
      <c r="P56" s="575"/>
      <c r="Q56" s="575"/>
      <c r="R56" s="575"/>
      <c r="S56" s="575"/>
      <c r="T56" s="575"/>
      <c r="U56" s="575"/>
      <c r="V56" s="575"/>
      <c r="W56" s="575"/>
      <c r="X56" s="575"/>
      <c r="Y56" s="584"/>
      <c r="Z56" s="575"/>
      <c r="AA56" s="575"/>
      <c r="AB56" s="575"/>
      <c r="AC56" s="575"/>
      <c r="AD56" s="575"/>
      <c r="AE56" s="575"/>
      <c r="AF56" s="575"/>
      <c r="AG56" s="575"/>
      <c r="AH56" s="575"/>
      <c r="AI56" s="575"/>
      <c r="AJ56" s="575"/>
      <c r="AK56" s="575"/>
      <c r="AL56" s="575"/>
      <c r="AM56" s="575"/>
      <c r="AN56" s="575"/>
      <c r="AO56" s="575"/>
      <c r="AP56" s="575"/>
      <c r="AQ56" s="575"/>
      <c r="AR56" s="575"/>
      <c r="AS56" s="575"/>
      <c r="AT56" s="575"/>
      <c r="AU56" s="575"/>
      <c r="AV56" s="575"/>
      <c r="AW56" s="575"/>
      <c r="AX56" s="575"/>
      <c r="AY56" s="575"/>
      <c r="AZ56" s="619"/>
      <c r="BA56" s="551"/>
      <c r="BB56" s="182"/>
      <c r="BC56" s="182"/>
      <c r="BD56" s="182"/>
      <c r="BE56" s="182"/>
      <c r="BF56" s="182"/>
      <c r="BG56" s="182"/>
      <c r="BH56" s="182"/>
      <c r="BI56" s="182"/>
      <c r="BJ56" s="182"/>
      <c r="BK56" s="182"/>
      <c r="BL56" s="182"/>
      <c r="BM56" s="182"/>
      <c r="BN56" s="182"/>
      <c r="BO56" s="182"/>
      <c r="BP56" s="182"/>
      <c r="BQ56" s="182"/>
      <c r="BR56" s="182"/>
      <c r="BS56" s="182"/>
      <c r="BT56" s="182"/>
      <c r="BU56" s="182"/>
      <c r="BV56" s="182"/>
      <c r="BW56" s="182"/>
      <c r="BX56" s="182"/>
      <c r="BY56" s="182"/>
      <c r="BZ56" s="182"/>
      <c r="CA56" s="182"/>
      <c r="CB56" s="182"/>
      <c r="CC56" s="182"/>
      <c r="CD56" s="182"/>
      <c r="CE56" s="182"/>
      <c r="CF56" s="182"/>
      <c r="CG56" s="182"/>
      <c r="CH56" s="182"/>
      <c r="CI56" s="182"/>
      <c r="CJ56" s="182"/>
      <c r="CK56" s="182"/>
      <c r="CL56" s="182"/>
      <c r="CM56" s="182"/>
      <c r="CN56" s="182"/>
      <c r="CO56" s="182"/>
      <c r="CP56" s="182"/>
      <c r="CQ56" s="182"/>
      <c r="CR56" s="182"/>
      <c r="CS56" s="182"/>
      <c r="CT56" s="182"/>
      <c r="CU56" s="182"/>
      <c r="CV56" s="182"/>
      <c r="CW56" s="182"/>
    </row>
    <row r="57" spans="1:101" s="183" customFormat="1" ht="89.25" x14ac:dyDescent="0.2">
      <c r="A57" s="309" t="s">
        <v>155</v>
      </c>
      <c r="B57" s="186" t="s">
        <v>161</v>
      </c>
      <c r="C57" s="228" t="s">
        <v>162</v>
      </c>
      <c r="D57" s="119" t="s">
        <v>98</v>
      </c>
      <c r="E57" s="119" t="s">
        <v>98</v>
      </c>
      <c r="F57" s="119" t="s">
        <v>98</v>
      </c>
      <c r="G57" s="119" t="s">
        <v>98</v>
      </c>
      <c r="H57" s="119" t="s">
        <v>98</v>
      </c>
      <c r="I57" s="119" t="s">
        <v>98</v>
      </c>
      <c r="J57" s="120" t="s">
        <v>98</v>
      </c>
      <c r="K57" s="551" t="s">
        <v>98</v>
      </c>
      <c r="L57" s="575"/>
      <c r="M57" s="575"/>
      <c r="N57" s="575"/>
      <c r="O57" s="575"/>
      <c r="P57" s="575"/>
      <c r="Q57" s="575"/>
      <c r="R57" s="575"/>
      <c r="S57" s="575"/>
      <c r="T57" s="575"/>
      <c r="U57" s="575"/>
      <c r="V57" s="575"/>
      <c r="W57" s="575"/>
      <c r="X57" s="575"/>
      <c r="Y57" s="584"/>
      <c r="Z57" s="575"/>
      <c r="AA57" s="575"/>
      <c r="AB57" s="575"/>
      <c r="AC57" s="575"/>
      <c r="AD57" s="575"/>
      <c r="AE57" s="575"/>
      <c r="AF57" s="575"/>
      <c r="AG57" s="575"/>
      <c r="AH57" s="575"/>
      <c r="AI57" s="575"/>
      <c r="AJ57" s="575"/>
      <c r="AK57" s="575"/>
      <c r="AL57" s="575"/>
      <c r="AM57" s="575"/>
      <c r="AN57" s="575"/>
      <c r="AO57" s="575"/>
      <c r="AP57" s="575"/>
      <c r="AQ57" s="575"/>
      <c r="AR57" s="575"/>
      <c r="AS57" s="575"/>
      <c r="AT57" s="575"/>
      <c r="AU57" s="575"/>
      <c r="AV57" s="575"/>
      <c r="AW57" s="575"/>
      <c r="AX57" s="575"/>
      <c r="AY57" s="575"/>
      <c r="AZ57" s="619"/>
      <c r="BA57" s="551"/>
      <c r="BB57" s="182"/>
      <c r="BC57" s="182"/>
      <c r="BD57" s="182"/>
      <c r="BE57" s="182"/>
      <c r="BF57" s="182"/>
      <c r="BG57" s="182"/>
      <c r="BH57" s="182"/>
      <c r="BI57" s="182"/>
      <c r="BJ57" s="182"/>
      <c r="BK57" s="182"/>
      <c r="BL57" s="182"/>
      <c r="BM57" s="182"/>
      <c r="BN57" s="182"/>
      <c r="BO57" s="182"/>
      <c r="BP57" s="182"/>
      <c r="BQ57" s="182"/>
      <c r="BR57" s="182"/>
      <c r="BS57" s="182"/>
      <c r="BT57" s="182"/>
      <c r="BU57" s="182"/>
      <c r="BV57" s="182"/>
      <c r="BW57" s="182"/>
      <c r="BX57" s="182"/>
      <c r="BY57" s="182"/>
      <c r="BZ57" s="182"/>
      <c r="CA57" s="182"/>
      <c r="CB57" s="182"/>
      <c r="CC57" s="182"/>
      <c r="CD57" s="182"/>
      <c r="CE57" s="182"/>
      <c r="CF57" s="182"/>
      <c r="CG57" s="182"/>
      <c r="CH57" s="182"/>
      <c r="CI57" s="182"/>
      <c r="CJ57" s="182"/>
      <c r="CK57" s="182"/>
      <c r="CL57" s="182"/>
      <c r="CM57" s="182"/>
      <c r="CN57" s="182"/>
      <c r="CO57" s="182"/>
      <c r="CP57" s="182"/>
      <c r="CQ57" s="182"/>
      <c r="CR57" s="182"/>
      <c r="CS57" s="182"/>
      <c r="CT57" s="182"/>
      <c r="CU57" s="182"/>
      <c r="CV57" s="182"/>
      <c r="CW57" s="182"/>
    </row>
    <row r="58" spans="1:101" s="183" customFormat="1" ht="63.75" hidden="1" x14ac:dyDescent="0.2">
      <c r="A58" s="309" t="s">
        <v>155</v>
      </c>
      <c r="B58" s="186" t="s">
        <v>163</v>
      </c>
      <c r="C58" s="228" t="s">
        <v>164</v>
      </c>
      <c r="D58" s="119"/>
      <c r="E58" s="119"/>
      <c r="F58" s="119"/>
      <c r="G58" s="119"/>
      <c r="H58" s="119"/>
      <c r="I58" s="119"/>
      <c r="J58" s="120"/>
      <c r="K58" s="551"/>
      <c r="L58" s="575"/>
      <c r="M58" s="575"/>
      <c r="N58" s="575"/>
      <c r="O58" s="575"/>
      <c r="P58" s="575"/>
      <c r="Q58" s="575"/>
      <c r="R58" s="575"/>
      <c r="S58" s="575"/>
      <c r="T58" s="575"/>
      <c r="U58" s="575"/>
      <c r="V58" s="575"/>
      <c r="W58" s="575"/>
      <c r="X58" s="575"/>
      <c r="Y58" s="584"/>
      <c r="Z58" s="575"/>
      <c r="AA58" s="575"/>
      <c r="AB58" s="575"/>
      <c r="AC58" s="575"/>
      <c r="AD58" s="575"/>
      <c r="AE58" s="575"/>
      <c r="AF58" s="575"/>
      <c r="AG58" s="575"/>
      <c r="AH58" s="575"/>
      <c r="AI58" s="575"/>
      <c r="AJ58" s="575"/>
      <c r="AK58" s="575"/>
      <c r="AL58" s="575"/>
      <c r="AM58" s="575"/>
      <c r="AN58" s="575"/>
      <c r="AO58" s="575"/>
      <c r="AP58" s="575"/>
      <c r="AQ58" s="575"/>
      <c r="AR58" s="575"/>
      <c r="AS58" s="575"/>
      <c r="AT58" s="575"/>
      <c r="AU58" s="575"/>
      <c r="AV58" s="575"/>
      <c r="AW58" s="575"/>
      <c r="AX58" s="575"/>
      <c r="AY58" s="575"/>
      <c r="AZ58" s="619"/>
      <c r="BA58" s="551"/>
      <c r="BB58" s="182"/>
      <c r="BC58" s="182"/>
      <c r="BD58" s="182"/>
      <c r="BE58" s="182"/>
      <c r="BF58" s="182"/>
      <c r="BG58" s="182"/>
      <c r="BH58" s="182"/>
      <c r="BI58" s="182"/>
      <c r="BJ58" s="182"/>
      <c r="BK58" s="182"/>
      <c r="BL58" s="182"/>
      <c r="BM58" s="182"/>
      <c r="BN58" s="182"/>
      <c r="BO58" s="182"/>
      <c r="BP58" s="182"/>
      <c r="BQ58" s="182"/>
      <c r="BR58" s="182"/>
      <c r="BS58" s="182"/>
      <c r="BT58" s="182"/>
      <c r="BU58" s="182"/>
      <c r="BV58" s="182"/>
      <c r="BW58" s="182"/>
      <c r="BX58" s="182"/>
      <c r="BY58" s="182"/>
      <c r="BZ58" s="182"/>
      <c r="CA58" s="182"/>
      <c r="CB58" s="182"/>
      <c r="CC58" s="182"/>
      <c r="CD58" s="182"/>
      <c r="CE58" s="182"/>
      <c r="CF58" s="182"/>
      <c r="CG58" s="182"/>
      <c r="CH58" s="182"/>
      <c r="CI58" s="182"/>
      <c r="CJ58" s="182"/>
      <c r="CK58" s="182"/>
      <c r="CL58" s="182"/>
      <c r="CM58" s="182"/>
      <c r="CN58" s="182"/>
      <c r="CO58" s="182"/>
      <c r="CP58" s="182"/>
      <c r="CQ58" s="182"/>
      <c r="CR58" s="182"/>
      <c r="CS58" s="182"/>
      <c r="CT58" s="182"/>
      <c r="CU58" s="182"/>
      <c r="CV58" s="182"/>
      <c r="CW58" s="182"/>
    </row>
    <row r="59" spans="1:101" s="183" customFormat="1" ht="76.5" hidden="1" x14ac:dyDescent="0.2">
      <c r="A59" s="309" t="s">
        <v>155</v>
      </c>
      <c r="B59" s="186" t="s">
        <v>165</v>
      </c>
      <c r="C59" s="228" t="s">
        <v>166</v>
      </c>
      <c r="D59" s="119"/>
      <c r="E59" s="119"/>
      <c r="F59" s="119"/>
      <c r="G59" s="119"/>
      <c r="H59" s="119"/>
      <c r="I59" s="119"/>
      <c r="J59" s="120"/>
      <c r="K59" s="551"/>
      <c r="L59" s="575"/>
      <c r="M59" s="575"/>
      <c r="N59" s="575"/>
      <c r="O59" s="575"/>
      <c r="P59" s="575"/>
      <c r="Q59" s="575"/>
      <c r="R59" s="575"/>
      <c r="S59" s="575"/>
      <c r="T59" s="575"/>
      <c r="U59" s="575"/>
      <c r="V59" s="575"/>
      <c r="W59" s="575"/>
      <c r="X59" s="575"/>
      <c r="Y59" s="584"/>
      <c r="Z59" s="575"/>
      <c r="AA59" s="575"/>
      <c r="AB59" s="575"/>
      <c r="AC59" s="575"/>
      <c r="AD59" s="575"/>
      <c r="AE59" s="575"/>
      <c r="AF59" s="575"/>
      <c r="AG59" s="575"/>
      <c r="AH59" s="575"/>
      <c r="AI59" s="575"/>
      <c r="AJ59" s="575"/>
      <c r="AK59" s="575"/>
      <c r="AL59" s="575"/>
      <c r="AM59" s="575"/>
      <c r="AN59" s="575"/>
      <c r="AO59" s="575"/>
      <c r="AP59" s="575"/>
      <c r="AQ59" s="575"/>
      <c r="AR59" s="575"/>
      <c r="AS59" s="575"/>
      <c r="AT59" s="575"/>
      <c r="AU59" s="575"/>
      <c r="AV59" s="575"/>
      <c r="AW59" s="575"/>
      <c r="AX59" s="575"/>
      <c r="AY59" s="575"/>
      <c r="AZ59" s="619"/>
      <c r="BA59" s="551"/>
      <c r="BB59" s="182"/>
      <c r="BC59" s="182"/>
      <c r="BD59" s="182"/>
      <c r="BE59" s="182"/>
      <c r="BF59" s="182"/>
      <c r="BG59" s="182"/>
      <c r="BH59" s="182"/>
      <c r="BI59" s="182"/>
      <c r="BJ59" s="182"/>
      <c r="BK59" s="182"/>
      <c r="BL59" s="182"/>
      <c r="BM59" s="182"/>
      <c r="BN59" s="182"/>
      <c r="BO59" s="182"/>
      <c r="BP59" s="182"/>
      <c r="BQ59" s="182"/>
      <c r="BR59" s="182"/>
      <c r="BS59" s="182"/>
      <c r="BT59" s="182"/>
      <c r="BU59" s="182"/>
      <c r="BV59" s="182"/>
      <c r="BW59" s="182"/>
      <c r="BX59" s="182"/>
      <c r="BY59" s="182"/>
      <c r="BZ59" s="182"/>
      <c r="CA59" s="182"/>
      <c r="CB59" s="182"/>
      <c r="CC59" s="182"/>
      <c r="CD59" s="182"/>
      <c r="CE59" s="182"/>
      <c r="CF59" s="182"/>
      <c r="CG59" s="182"/>
      <c r="CH59" s="182"/>
      <c r="CI59" s="182"/>
      <c r="CJ59" s="182"/>
      <c r="CK59" s="182"/>
      <c r="CL59" s="182"/>
      <c r="CM59" s="182"/>
      <c r="CN59" s="182"/>
      <c r="CO59" s="182"/>
      <c r="CP59" s="182"/>
      <c r="CQ59" s="182"/>
      <c r="CR59" s="182"/>
      <c r="CS59" s="182"/>
      <c r="CT59" s="182"/>
      <c r="CU59" s="182"/>
      <c r="CV59" s="182"/>
      <c r="CW59" s="182"/>
    </row>
    <row r="60" spans="1:101" s="183" customFormat="1" ht="63.75" x14ac:dyDescent="0.2">
      <c r="A60" s="309" t="s">
        <v>155</v>
      </c>
      <c r="B60" s="186" t="s">
        <v>167</v>
      </c>
      <c r="C60" s="228" t="s">
        <v>168</v>
      </c>
      <c r="D60" s="119" t="s">
        <v>98</v>
      </c>
      <c r="E60" s="119" t="s">
        <v>98</v>
      </c>
      <c r="F60" s="119" t="s">
        <v>98</v>
      </c>
      <c r="G60" s="119" t="s">
        <v>98</v>
      </c>
      <c r="H60" s="119" t="s">
        <v>98</v>
      </c>
      <c r="I60" s="119" t="s">
        <v>98</v>
      </c>
      <c r="J60" s="120" t="s">
        <v>98</v>
      </c>
      <c r="K60" s="551" t="s">
        <v>98</v>
      </c>
      <c r="L60" s="575"/>
      <c r="M60" s="575"/>
      <c r="N60" s="575"/>
      <c r="O60" s="575"/>
      <c r="P60" s="575"/>
      <c r="Q60" s="575"/>
      <c r="R60" s="575"/>
      <c r="S60" s="575"/>
      <c r="T60" s="575"/>
      <c r="U60" s="575"/>
      <c r="V60" s="575"/>
      <c r="W60" s="575"/>
      <c r="X60" s="575"/>
      <c r="Y60" s="584"/>
      <c r="Z60" s="575"/>
      <c r="AA60" s="575"/>
      <c r="AB60" s="575"/>
      <c r="AC60" s="575"/>
      <c r="AD60" s="575"/>
      <c r="AE60" s="575"/>
      <c r="AF60" s="575"/>
      <c r="AG60" s="575"/>
      <c r="AH60" s="575"/>
      <c r="AI60" s="575"/>
      <c r="AJ60" s="575"/>
      <c r="AK60" s="575"/>
      <c r="AL60" s="575"/>
      <c r="AM60" s="575"/>
      <c r="AN60" s="575"/>
      <c r="AO60" s="575"/>
      <c r="AP60" s="575"/>
      <c r="AQ60" s="575"/>
      <c r="AR60" s="575"/>
      <c r="AS60" s="575"/>
      <c r="AT60" s="575"/>
      <c r="AU60" s="575"/>
      <c r="AV60" s="575"/>
      <c r="AW60" s="575"/>
      <c r="AX60" s="575"/>
      <c r="AY60" s="575"/>
      <c r="AZ60" s="619"/>
      <c r="BA60" s="551"/>
      <c r="BB60" s="182"/>
      <c r="BC60" s="182"/>
      <c r="BD60" s="182"/>
      <c r="BE60" s="182"/>
      <c r="BF60" s="182"/>
      <c r="BG60" s="182"/>
      <c r="BH60" s="182"/>
      <c r="BI60" s="182"/>
      <c r="BJ60" s="182"/>
      <c r="BK60" s="182"/>
      <c r="BL60" s="182"/>
      <c r="BM60" s="182"/>
      <c r="BN60" s="182"/>
      <c r="BO60" s="182"/>
      <c r="BP60" s="182"/>
      <c r="BQ60" s="182"/>
      <c r="BR60" s="182"/>
      <c r="BS60" s="182"/>
      <c r="BT60" s="182"/>
      <c r="BU60" s="182"/>
      <c r="BV60" s="182"/>
      <c r="BW60" s="182"/>
      <c r="BX60" s="182"/>
      <c r="BY60" s="182"/>
      <c r="BZ60" s="182"/>
      <c r="CA60" s="182"/>
      <c r="CB60" s="182"/>
      <c r="CC60" s="182"/>
      <c r="CD60" s="182"/>
      <c r="CE60" s="182"/>
      <c r="CF60" s="182"/>
      <c r="CG60" s="182"/>
      <c r="CH60" s="182"/>
      <c r="CI60" s="182"/>
      <c r="CJ60" s="182"/>
      <c r="CK60" s="182"/>
      <c r="CL60" s="182"/>
      <c r="CM60" s="182"/>
      <c r="CN60" s="182"/>
      <c r="CO60" s="182"/>
      <c r="CP60" s="182"/>
      <c r="CQ60" s="182"/>
      <c r="CR60" s="182"/>
      <c r="CS60" s="182"/>
      <c r="CT60" s="182"/>
      <c r="CU60" s="182"/>
      <c r="CV60" s="182"/>
      <c r="CW60" s="182"/>
    </row>
    <row r="61" spans="1:101" s="183" customFormat="1" ht="51" x14ac:dyDescent="0.2">
      <c r="A61" s="309" t="s">
        <v>155</v>
      </c>
      <c r="B61" s="186" t="s">
        <v>169</v>
      </c>
      <c r="C61" s="228" t="s">
        <v>170</v>
      </c>
      <c r="D61" s="119" t="s">
        <v>98</v>
      </c>
      <c r="E61" s="119" t="s">
        <v>98</v>
      </c>
      <c r="F61" s="119" t="s">
        <v>98</v>
      </c>
      <c r="G61" s="119" t="s">
        <v>98</v>
      </c>
      <c r="H61" s="119" t="s">
        <v>98</v>
      </c>
      <c r="I61" s="119" t="s">
        <v>98</v>
      </c>
      <c r="J61" s="120" t="s">
        <v>98</v>
      </c>
      <c r="K61" s="551" t="s">
        <v>98</v>
      </c>
      <c r="L61" s="575"/>
      <c r="M61" s="575"/>
      <c r="N61" s="575"/>
      <c r="O61" s="575"/>
      <c r="P61" s="575"/>
      <c r="Q61" s="575"/>
      <c r="R61" s="575"/>
      <c r="S61" s="575"/>
      <c r="T61" s="575"/>
      <c r="U61" s="575"/>
      <c r="V61" s="575"/>
      <c r="W61" s="575"/>
      <c r="X61" s="575"/>
      <c r="Y61" s="584"/>
      <c r="Z61" s="575"/>
      <c r="AA61" s="575"/>
      <c r="AB61" s="575"/>
      <c r="AC61" s="575"/>
      <c r="AD61" s="575"/>
      <c r="AE61" s="575"/>
      <c r="AF61" s="575"/>
      <c r="AG61" s="575"/>
      <c r="AH61" s="575"/>
      <c r="AI61" s="575"/>
      <c r="AJ61" s="575"/>
      <c r="AK61" s="575"/>
      <c r="AL61" s="575"/>
      <c r="AM61" s="575"/>
      <c r="AN61" s="575"/>
      <c r="AO61" s="575"/>
      <c r="AP61" s="575"/>
      <c r="AQ61" s="575"/>
      <c r="AR61" s="575"/>
      <c r="AS61" s="575"/>
      <c r="AT61" s="575"/>
      <c r="AU61" s="575"/>
      <c r="AV61" s="575"/>
      <c r="AW61" s="575"/>
      <c r="AX61" s="575"/>
      <c r="AY61" s="575"/>
      <c r="AZ61" s="619"/>
      <c r="BA61" s="551"/>
      <c r="BB61" s="182"/>
      <c r="BC61" s="182"/>
      <c r="BD61" s="182"/>
      <c r="BE61" s="182"/>
      <c r="BF61" s="182"/>
      <c r="BG61" s="182"/>
      <c r="BH61" s="182"/>
      <c r="BI61" s="182"/>
      <c r="BJ61" s="182"/>
      <c r="BK61" s="182"/>
      <c r="BL61" s="182"/>
      <c r="BM61" s="182"/>
      <c r="BN61" s="182"/>
      <c r="BO61" s="182"/>
      <c r="BP61" s="182"/>
      <c r="BQ61" s="182"/>
      <c r="BR61" s="182"/>
      <c r="BS61" s="182"/>
      <c r="BT61" s="182"/>
      <c r="BU61" s="182"/>
      <c r="BV61" s="182"/>
      <c r="BW61" s="182"/>
      <c r="BX61" s="182"/>
      <c r="BY61" s="182"/>
      <c r="BZ61" s="182"/>
      <c r="CA61" s="182"/>
      <c r="CB61" s="182"/>
      <c r="CC61" s="182"/>
      <c r="CD61" s="182"/>
      <c r="CE61" s="182"/>
      <c r="CF61" s="182"/>
      <c r="CG61" s="182"/>
      <c r="CH61" s="182"/>
      <c r="CI61" s="182"/>
      <c r="CJ61" s="182"/>
      <c r="CK61" s="182"/>
      <c r="CL61" s="182"/>
      <c r="CM61" s="182"/>
      <c r="CN61" s="182"/>
      <c r="CO61" s="182"/>
      <c r="CP61" s="182"/>
      <c r="CQ61" s="182"/>
      <c r="CR61" s="182"/>
      <c r="CS61" s="182"/>
      <c r="CT61" s="182"/>
      <c r="CU61" s="182"/>
      <c r="CV61" s="182"/>
      <c r="CW61" s="182"/>
    </row>
    <row r="62" spans="1:101" s="183" customFormat="1" ht="63.75" x14ac:dyDescent="0.2">
      <c r="A62" s="309" t="s">
        <v>155</v>
      </c>
      <c r="B62" s="186" t="s">
        <v>171</v>
      </c>
      <c r="C62" s="228" t="s">
        <v>172</v>
      </c>
      <c r="D62" s="119" t="s">
        <v>98</v>
      </c>
      <c r="E62" s="119" t="s">
        <v>98</v>
      </c>
      <c r="F62" s="119" t="s">
        <v>98</v>
      </c>
      <c r="G62" s="119" t="s">
        <v>98</v>
      </c>
      <c r="H62" s="119" t="s">
        <v>98</v>
      </c>
      <c r="I62" s="119" t="s">
        <v>98</v>
      </c>
      <c r="J62" s="120" t="s">
        <v>98</v>
      </c>
      <c r="K62" s="551" t="s">
        <v>98</v>
      </c>
      <c r="L62" s="575"/>
      <c r="M62" s="575"/>
      <c r="N62" s="575"/>
      <c r="O62" s="575"/>
      <c r="P62" s="575"/>
      <c r="Q62" s="575"/>
      <c r="R62" s="575"/>
      <c r="S62" s="575"/>
      <c r="T62" s="575"/>
      <c r="U62" s="575"/>
      <c r="V62" s="575"/>
      <c r="W62" s="575"/>
      <c r="X62" s="575"/>
      <c r="Y62" s="584"/>
      <c r="Z62" s="575"/>
      <c r="AA62" s="575"/>
      <c r="AB62" s="575"/>
      <c r="AC62" s="575"/>
      <c r="AD62" s="575"/>
      <c r="AE62" s="575"/>
      <c r="AF62" s="575"/>
      <c r="AG62" s="575"/>
      <c r="AH62" s="575"/>
      <c r="AI62" s="575"/>
      <c r="AJ62" s="575"/>
      <c r="AK62" s="575"/>
      <c r="AL62" s="575"/>
      <c r="AM62" s="575"/>
      <c r="AN62" s="575"/>
      <c r="AO62" s="575"/>
      <c r="AP62" s="575"/>
      <c r="AQ62" s="575"/>
      <c r="AR62" s="575"/>
      <c r="AS62" s="575"/>
      <c r="AT62" s="575"/>
      <c r="AU62" s="575"/>
      <c r="AV62" s="575"/>
      <c r="AW62" s="575"/>
      <c r="AX62" s="575"/>
      <c r="AY62" s="575"/>
      <c r="AZ62" s="619"/>
      <c r="BA62" s="551"/>
      <c r="BB62" s="182"/>
      <c r="BC62" s="182"/>
      <c r="BD62" s="182"/>
      <c r="BE62" s="182"/>
      <c r="BF62" s="182"/>
      <c r="BG62" s="182"/>
      <c r="BH62" s="182"/>
      <c r="BI62" s="182"/>
      <c r="BJ62" s="182"/>
      <c r="BK62" s="182"/>
      <c r="BL62" s="182"/>
      <c r="BM62" s="182"/>
      <c r="BN62" s="182"/>
      <c r="BO62" s="182"/>
      <c r="BP62" s="182"/>
      <c r="BQ62" s="182"/>
      <c r="BR62" s="182"/>
      <c r="BS62" s="182"/>
      <c r="BT62" s="182"/>
      <c r="BU62" s="182"/>
      <c r="BV62" s="182"/>
      <c r="BW62" s="182"/>
      <c r="BX62" s="182"/>
      <c r="BY62" s="182"/>
      <c r="BZ62" s="182"/>
      <c r="CA62" s="182"/>
      <c r="CB62" s="182"/>
      <c r="CC62" s="182"/>
      <c r="CD62" s="182"/>
      <c r="CE62" s="182"/>
      <c r="CF62" s="182"/>
      <c r="CG62" s="182"/>
      <c r="CH62" s="182"/>
      <c r="CI62" s="182"/>
      <c r="CJ62" s="182"/>
      <c r="CK62" s="182"/>
      <c r="CL62" s="182"/>
      <c r="CM62" s="182"/>
      <c r="CN62" s="182"/>
      <c r="CO62" s="182"/>
      <c r="CP62" s="182"/>
      <c r="CQ62" s="182"/>
      <c r="CR62" s="182"/>
      <c r="CS62" s="182"/>
      <c r="CT62" s="182"/>
      <c r="CU62" s="182"/>
      <c r="CV62" s="182"/>
      <c r="CW62" s="182"/>
    </row>
    <row r="63" spans="1:101" s="183" customFormat="1" ht="76.5" x14ac:dyDescent="0.2">
      <c r="A63" s="309" t="s">
        <v>155</v>
      </c>
      <c r="B63" s="186" t="s">
        <v>173</v>
      </c>
      <c r="C63" s="228" t="s">
        <v>174</v>
      </c>
      <c r="D63" s="119" t="s">
        <v>98</v>
      </c>
      <c r="E63" s="119" t="s">
        <v>98</v>
      </c>
      <c r="F63" s="119" t="s">
        <v>98</v>
      </c>
      <c r="G63" s="119" t="s">
        <v>98</v>
      </c>
      <c r="H63" s="119" t="s">
        <v>98</v>
      </c>
      <c r="I63" s="119" t="s">
        <v>98</v>
      </c>
      <c r="J63" s="120" t="s">
        <v>98</v>
      </c>
      <c r="K63" s="551" t="s">
        <v>98</v>
      </c>
      <c r="L63" s="575"/>
      <c r="M63" s="575"/>
      <c r="N63" s="575"/>
      <c r="O63" s="575"/>
      <c r="P63" s="575"/>
      <c r="Q63" s="575"/>
      <c r="R63" s="575"/>
      <c r="S63" s="575"/>
      <c r="T63" s="575"/>
      <c r="U63" s="575"/>
      <c r="V63" s="575"/>
      <c r="W63" s="575"/>
      <c r="X63" s="575"/>
      <c r="Y63" s="584"/>
      <c r="Z63" s="575"/>
      <c r="AA63" s="575"/>
      <c r="AB63" s="575"/>
      <c r="AC63" s="575"/>
      <c r="AD63" s="575"/>
      <c r="AE63" s="575"/>
      <c r="AF63" s="575"/>
      <c r="AG63" s="575"/>
      <c r="AH63" s="575"/>
      <c r="AI63" s="575"/>
      <c r="AJ63" s="575"/>
      <c r="AK63" s="575"/>
      <c r="AL63" s="575"/>
      <c r="AM63" s="575"/>
      <c r="AN63" s="575"/>
      <c r="AO63" s="575"/>
      <c r="AP63" s="575"/>
      <c r="AQ63" s="575"/>
      <c r="AR63" s="575"/>
      <c r="AS63" s="575"/>
      <c r="AT63" s="575"/>
      <c r="AU63" s="575"/>
      <c r="AV63" s="575"/>
      <c r="AW63" s="575"/>
      <c r="AX63" s="575"/>
      <c r="AY63" s="575"/>
      <c r="AZ63" s="619"/>
      <c r="BA63" s="551"/>
      <c r="BB63" s="182"/>
      <c r="BC63" s="182"/>
      <c r="BD63" s="182"/>
      <c r="BE63" s="182"/>
      <c r="BF63" s="182"/>
      <c r="BG63" s="182"/>
      <c r="BH63" s="182"/>
      <c r="BI63" s="182"/>
      <c r="BJ63" s="182"/>
      <c r="BK63" s="182"/>
      <c r="BL63" s="182"/>
      <c r="BM63" s="182"/>
      <c r="BN63" s="182"/>
      <c r="BO63" s="182"/>
      <c r="BP63" s="182"/>
      <c r="BQ63" s="182"/>
      <c r="BR63" s="182"/>
      <c r="BS63" s="182"/>
      <c r="BT63" s="182"/>
      <c r="BU63" s="182"/>
      <c r="BV63" s="182"/>
      <c r="BW63" s="182"/>
      <c r="BX63" s="182"/>
      <c r="BY63" s="182"/>
      <c r="BZ63" s="182"/>
      <c r="CA63" s="182"/>
      <c r="CB63" s="182"/>
      <c r="CC63" s="182"/>
      <c r="CD63" s="182"/>
      <c r="CE63" s="182"/>
      <c r="CF63" s="182"/>
      <c r="CG63" s="182"/>
      <c r="CH63" s="182"/>
      <c r="CI63" s="182"/>
      <c r="CJ63" s="182"/>
      <c r="CK63" s="182"/>
      <c r="CL63" s="182"/>
      <c r="CM63" s="182"/>
      <c r="CN63" s="182"/>
      <c r="CO63" s="182"/>
      <c r="CP63" s="182"/>
      <c r="CQ63" s="182"/>
      <c r="CR63" s="182"/>
      <c r="CS63" s="182"/>
      <c r="CT63" s="182"/>
      <c r="CU63" s="182"/>
      <c r="CV63" s="182"/>
      <c r="CW63" s="182"/>
    </row>
    <row r="64" spans="1:101" s="183" customFormat="1" ht="51" x14ac:dyDescent="0.2">
      <c r="A64" s="309" t="s">
        <v>155</v>
      </c>
      <c r="B64" s="186" t="s">
        <v>175</v>
      </c>
      <c r="C64" s="228" t="s">
        <v>176</v>
      </c>
      <c r="D64" s="119" t="s">
        <v>98</v>
      </c>
      <c r="E64" s="119" t="s">
        <v>98</v>
      </c>
      <c r="F64" s="119" t="s">
        <v>98</v>
      </c>
      <c r="G64" s="119" t="s">
        <v>98</v>
      </c>
      <c r="H64" s="119" t="s">
        <v>98</v>
      </c>
      <c r="I64" s="119" t="s">
        <v>98</v>
      </c>
      <c r="J64" s="120" t="s">
        <v>98</v>
      </c>
      <c r="K64" s="551" t="s">
        <v>98</v>
      </c>
      <c r="L64" s="575"/>
      <c r="M64" s="575"/>
      <c r="N64" s="575"/>
      <c r="O64" s="575"/>
      <c r="P64" s="575"/>
      <c r="Q64" s="575"/>
      <c r="R64" s="575"/>
      <c r="S64" s="575"/>
      <c r="T64" s="575"/>
      <c r="U64" s="575"/>
      <c r="V64" s="575"/>
      <c r="W64" s="575"/>
      <c r="X64" s="575"/>
      <c r="Y64" s="584"/>
      <c r="Z64" s="575"/>
      <c r="AA64" s="575"/>
      <c r="AB64" s="575"/>
      <c r="AC64" s="575"/>
      <c r="AD64" s="575"/>
      <c r="AE64" s="575"/>
      <c r="AF64" s="575"/>
      <c r="AG64" s="575"/>
      <c r="AH64" s="575"/>
      <c r="AI64" s="575"/>
      <c r="AJ64" s="575"/>
      <c r="AK64" s="575"/>
      <c r="AL64" s="575"/>
      <c r="AM64" s="575"/>
      <c r="AN64" s="575"/>
      <c r="AO64" s="575"/>
      <c r="AP64" s="575"/>
      <c r="AQ64" s="575"/>
      <c r="AR64" s="575"/>
      <c r="AS64" s="575"/>
      <c r="AT64" s="575"/>
      <c r="AU64" s="575"/>
      <c r="AV64" s="575"/>
      <c r="AW64" s="575"/>
      <c r="AX64" s="575"/>
      <c r="AY64" s="575"/>
      <c r="AZ64" s="619"/>
      <c r="BA64" s="551"/>
      <c r="BB64" s="182"/>
      <c r="BC64" s="182"/>
      <c r="BD64" s="182"/>
      <c r="BE64" s="182"/>
      <c r="BF64" s="182"/>
      <c r="BG64" s="182"/>
      <c r="BH64" s="182"/>
      <c r="BI64" s="182"/>
      <c r="BJ64" s="182"/>
      <c r="BK64" s="182"/>
      <c r="BL64" s="182"/>
      <c r="BM64" s="182"/>
      <c r="BN64" s="182"/>
      <c r="BO64" s="182"/>
      <c r="BP64" s="182"/>
      <c r="BQ64" s="182"/>
      <c r="BR64" s="182"/>
      <c r="BS64" s="182"/>
      <c r="BT64" s="182"/>
      <c r="BU64" s="182"/>
      <c r="BV64" s="182"/>
      <c r="BW64" s="182"/>
      <c r="BX64" s="182"/>
      <c r="BY64" s="182"/>
      <c r="BZ64" s="182"/>
      <c r="CA64" s="182"/>
      <c r="CB64" s="182"/>
      <c r="CC64" s="182"/>
      <c r="CD64" s="182"/>
      <c r="CE64" s="182"/>
      <c r="CF64" s="182"/>
      <c r="CG64" s="182"/>
      <c r="CH64" s="182"/>
      <c r="CI64" s="182"/>
      <c r="CJ64" s="182"/>
      <c r="CK64" s="182"/>
      <c r="CL64" s="182"/>
      <c r="CM64" s="182"/>
      <c r="CN64" s="182"/>
      <c r="CO64" s="182"/>
      <c r="CP64" s="182"/>
      <c r="CQ64" s="182"/>
      <c r="CR64" s="182"/>
      <c r="CS64" s="182"/>
      <c r="CT64" s="182"/>
      <c r="CU64" s="182"/>
      <c r="CV64" s="182"/>
      <c r="CW64" s="182"/>
    </row>
    <row r="65" spans="1:101" s="183" customFormat="1" ht="51" x14ac:dyDescent="0.2">
      <c r="A65" s="309" t="s">
        <v>155</v>
      </c>
      <c r="B65" s="186" t="s">
        <v>177</v>
      </c>
      <c r="C65" s="228" t="s">
        <v>178</v>
      </c>
      <c r="D65" s="119" t="s">
        <v>98</v>
      </c>
      <c r="E65" s="119" t="s">
        <v>98</v>
      </c>
      <c r="F65" s="119" t="s">
        <v>98</v>
      </c>
      <c r="G65" s="119" t="s">
        <v>98</v>
      </c>
      <c r="H65" s="119" t="s">
        <v>98</v>
      </c>
      <c r="I65" s="119" t="s">
        <v>98</v>
      </c>
      <c r="J65" s="120" t="s">
        <v>98</v>
      </c>
      <c r="K65" s="551" t="s">
        <v>98</v>
      </c>
      <c r="L65" s="575"/>
      <c r="M65" s="575"/>
      <c r="N65" s="575"/>
      <c r="O65" s="575"/>
      <c r="P65" s="575"/>
      <c r="Q65" s="575"/>
      <c r="R65" s="575"/>
      <c r="S65" s="575"/>
      <c r="T65" s="575"/>
      <c r="U65" s="575"/>
      <c r="V65" s="575"/>
      <c r="W65" s="575"/>
      <c r="X65" s="575"/>
      <c r="Y65" s="584"/>
      <c r="Z65" s="575"/>
      <c r="AA65" s="575"/>
      <c r="AB65" s="575"/>
      <c r="AC65" s="575"/>
      <c r="AD65" s="575"/>
      <c r="AE65" s="575"/>
      <c r="AF65" s="575"/>
      <c r="AG65" s="575"/>
      <c r="AH65" s="575"/>
      <c r="AI65" s="575"/>
      <c r="AJ65" s="575"/>
      <c r="AK65" s="575"/>
      <c r="AL65" s="575"/>
      <c r="AM65" s="575"/>
      <c r="AN65" s="575"/>
      <c r="AO65" s="575"/>
      <c r="AP65" s="575"/>
      <c r="AQ65" s="575"/>
      <c r="AR65" s="575"/>
      <c r="AS65" s="575"/>
      <c r="AT65" s="575"/>
      <c r="AU65" s="575"/>
      <c r="AV65" s="575"/>
      <c r="AW65" s="575"/>
      <c r="AX65" s="575"/>
      <c r="AY65" s="575"/>
      <c r="AZ65" s="619"/>
      <c r="BA65" s="551"/>
      <c r="BB65" s="182"/>
      <c r="BC65" s="182"/>
      <c r="BD65" s="182"/>
      <c r="BE65" s="182"/>
      <c r="BF65" s="182"/>
      <c r="BG65" s="182"/>
      <c r="BH65" s="182"/>
      <c r="BI65" s="182"/>
      <c r="BJ65" s="182"/>
      <c r="BK65" s="182"/>
      <c r="BL65" s="182"/>
      <c r="BM65" s="182"/>
      <c r="BN65" s="182"/>
      <c r="BO65" s="182"/>
      <c r="BP65" s="182"/>
      <c r="BQ65" s="182"/>
      <c r="BR65" s="182"/>
      <c r="BS65" s="182"/>
      <c r="BT65" s="182"/>
      <c r="BU65" s="182"/>
      <c r="BV65" s="182"/>
      <c r="BW65" s="182"/>
      <c r="BX65" s="182"/>
      <c r="BY65" s="182"/>
      <c r="BZ65" s="182"/>
      <c r="CA65" s="182"/>
      <c r="CB65" s="182"/>
      <c r="CC65" s="182"/>
      <c r="CD65" s="182"/>
      <c r="CE65" s="182"/>
      <c r="CF65" s="182"/>
      <c r="CG65" s="182"/>
      <c r="CH65" s="182"/>
      <c r="CI65" s="182"/>
      <c r="CJ65" s="182"/>
      <c r="CK65" s="182"/>
      <c r="CL65" s="182"/>
      <c r="CM65" s="182"/>
      <c r="CN65" s="182"/>
      <c r="CO65" s="182"/>
      <c r="CP65" s="182"/>
      <c r="CQ65" s="182"/>
      <c r="CR65" s="182"/>
      <c r="CS65" s="182"/>
      <c r="CT65" s="182"/>
      <c r="CU65" s="182"/>
      <c r="CV65" s="182"/>
      <c r="CW65" s="182"/>
    </row>
    <row r="66" spans="1:101" s="183" customFormat="1" ht="51" x14ac:dyDescent="0.2">
      <c r="A66" s="309" t="s">
        <v>155</v>
      </c>
      <c r="B66" s="186" t="s">
        <v>179</v>
      </c>
      <c r="C66" s="228" t="s">
        <v>180</v>
      </c>
      <c r="D66" s="119" t="s">
        <v>98</v>
      </c>
      <c r="E66" s="119" t="s">
        <v>98</v>
      </c>
      <c r="F66" s="119" t="s">
        <v>98</v>
      </c>
      <c r="G66" s="119" t="s">
        <v>98</v>
      </c>
      <c r="H66" s="119" t="s">
        <v>98</v>
      </c>
      <c r="I66" s="119" t="s">
        <v>98</v>
      </c>
      <c r="J66" s="120" t="s">
        <v>98</v>
      </c>
      <c r="K66" s="551" t="s">
        <v>98</v>
      </c>
      <c r="L66" s="575"/>
      <c r="M66" s="575"/>
      <c r="N66" s="575"/>
      <c r="O66" s="575"/>
      <c r="P66" s="575"/>
      <c r="Q66" s="575"/>
      <c r="R66" s="575"/>
      <c r="S66" s="575"/>
      <c r="T66" s="575"/>
      <c r="U66" s="575"/>
      <c r="V66" s="575"/>
      <c r="W66" s="575"/>
      <c r="X66" s="575"/>
      <c r="Y66" s="584"/>
      <c r="Z66" s="575"/>
      <c r="AA66" s="575"/>
      <c r="AB66" s="575"/>
      <c r="AC66" s="575"/>
      <c r="AD66" s="575"/>
      <c r="AE66" s="575"/>
      <c r="AF66" s="575"/>
      <c r="AG66" s="575"/>
      <c r="AH66" s="575"/>
      <c r="AI66" s="575"/>
      <c r="AJ66" s="575"/>
      <c r="AK66" s="575"/>
      <c r="AL66" s="575"/>
      <c r="AM66" s="575"/>
      <c r="AN66" s="575"/>
      <c r="AO66" s="575"/>
      <c r="AP66" s="575"/>
      <c r="AQ66" s="575"/>
      <c r="AR66" s="575"/>
      <c r="AS66" s="575"/>
      <c r="AT66" s="575"/>
      <c r="AU66" s="575"/>
      <c r="AV66" s="575"/>
      <c r="AW66" s="575"/>
      <c r="AX66" s="575"/>
      <c r="AY66" s="575"/>
      <c r="AZ66" s="619"/>
      <c r="BA66" s="551"/>
      <c r="BB66" s="182"/>
      <c r="BC66" s="182"/>
      <c r="BD66" s="182"/>
      <c r="BE66" s="182"/>
      <c r="BF66" s="182"/>
      <c r="BG66" s="182"/>
      <c r="BH66" s="182"/>
      <c r="BI66" s="182"/>
      <c r="BJ66" s="182"/>
      <c r="BK66" s="182"/>
      <c r="BL66" s="182"/>
      <c r="BM66" s="182"/>
      <c r="BN66" s="182"/>
      <c r="BO66" s="182"/>
      <c r="BP66" s="182"/>
      <c r="BQ66" s="182"/>
      <c r="BR66" s="182"/>
      <c r="BS66" s="182"/>
      <c r="BT66" s="182"/>
      <c r="BU66" s="182"/>
      <c r="BV66" s="182"/>
      <c r="BW66" s="182"/>
      <c r="BX66" s="182"/>
      <c r="BY66" s="182"/>
      <c r="BZ66" s="182"/>
      <c r="CA66" s="182"/>
      <c r="CB66" s="182"/>
      <c r="CC66" s="182"/>
      <c r="CD66" s="182"/>
      <c r="CE66" s="182"/>
      <c r="CF66" s="182"/>
      <c r="CG66" s="182"/>
      <c r="CH66" s="182"/>
      <c r="CI66" s="182"/>
      <c r="CJ66" s="182"/>
      <c r="CK66" s="182"/>
      <c r="CL66" s="182"/>
      <c r="CM66" s="182"/>
      <c r="CN66" s="182"/>
      <c r="CO66" s="182"/>
      <c r="CP66" s="182"/>
      <c r="CQ66" s="182"/>
      <c r="CR66" s="182"/>
      <c r="CS66" s="182"/>
      <c r="CT66" s="182"/>
      <c r="CU66" s="182"/>
      <c r="CV66" s="182"/>
      <c r="CW66" s="182"/>
    </row>
    <row r="67" spans="1:101" s="183" customFormat="1" ht="51" hidden="1" x14ac:dyDescent="0.2">
      <c r="A67" s="309" t="s">
        <v>155</v>
      </c>
      <c r="B67" s="186" t="s">
        <v>181</v>
      </c>
      <c r="C67" s="228" t="s">
        <v>182</v>
      </c>
      <c r="D67" s="119"/>
      <c r="E67" s="119"/>
      <c r="F67" s="119"/>
      <c r="G67" s="119"/>
      <c r="H67" s="119"/>
      <c r="I67" s="119"/>
      <c r="J67" s="120"/>
      <c r="K67" s="551"/>
      <c r="L67" s="575"/>
      <c r="M67" s="575"/>
      <c r="N67" s="575"/>
      <c r="O67" s="575"/>
      <c r="P67" s="575"/>
      <c r="Q67" s="575"/>
      <c r="R67" s="575"/>
      <c r="S67" s="575"/>
      <c r="T67" s="575"/>
      <c r="U67" s="575"/>
      <c r="V67" s="575"/>
      <c r="W67" s="575"/>
      <c r="X67" s="575"/>
      <c r="Y67" s="584"/>
      <c r="Z67" s="575"/>
      <c r="AA67" s="575"/>
      <c r="AB67" s="575"/>
      <c r="AC67" s="575"/>
      <c r="AD67" s="575"/>
      <c r="AE67" s="575"/>
      <c r="AF67" s="575"/>
      <c r="AG67" s="575"/>
      <c r="AH67" s="575"/>
      <c r="AI67" s="575"/>
      <c r="AJ67" s="575"/>
      <c r="AK67" s="575"/>
      <c r="AL67" s="575"/>
      <c r="AM67" s="575"/>
      <c r="AN67" s="575"/>
      <c r="AO67" s="575"/>
      <c r="AP67" s="575"/>
      <c r="AQ67" s="575"/>
      <c r="AR67" s="575"/>
      <c r="AS67" s="575"/>
      <c r="AT67" s="575"/>
      <c r="AU67" s="575"/>
      <c r="AV67" s="575"/>
      <c r="AW67" s="575"/>
      <c r="AX67" s="575"/>
      <c r="AY67" s="575"/>
      <c r="AZ67" s="619"/>
      <c r="BA67" s="551"/>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row>
    <row r="68" spans="1:101" s="183" customFormat="1" ht="51" x14ac:dyDescent="0.2">
      <c r="A68" s="309" t="s">
        <v>155</v>
      </c>
      <c r="B68" s="186" t="s">
        <v>183</v>
      </c>
      <c r="C68" s="228" t="s">
        <v>184</v>
      </c>
      <c r="D68" s="119" t="s">
        <v>98</v>
      </c>
      <c r="E68" s="119" t="s">
        <v>98</v>
      </c>
      <c r="F68" s="119" t="s">
        <v>98</v>
      </c>
      <c r="G68" s="119" t="s">
        <v>98</v>
      </c>
      <c r="H68" s="119" t="s">
        <v>98</v>
      </c>
      <c r="I68" s="119" t="s">
        <v>98</v>
      </c>
      <c r="J68" s="120" t="s">
        <v>98</v>
      </c>
      <c r="K68" s="551" t="s">
        <v>98</v>
      </c>
      <c r="L68" s="575"/>
      <c r="M68" s="575"/>
      <c r="N68" s="575"/>
      <c r="O68" s="575"/>
      <c r="P68" s="575"/>
      <c r="Q68" s="575"/>
      <c r="R68" s="575"/>
      <c r="S68" s="575"/>
      <c r="T68" s="575"/>
      <c r="U68" s="575"/>
      <c r="V68" s="575"/>
      <c r="W68" s="575"/>
      <c r="X68" s="575"/>
      <c r="Y68" s="584"/>
      <c r="Z68" s="575"/>
      <c r="AA68" s="575"/>
      <c r="AB68" s="575"/>
      <c r="AC68" s="575"/>
      <c r="AD68" s="575"/>
      <c r="AE68" s="575"/>
      <c r="AF68" s="575"/>
      <c r="AG68" s="575"/>
      <c r="AH68" s="575"/>
      <c r="AI68" s="575"/>
      <c r="AJ68" s="575"/>
      <c r="AK68" s="575"/>
      <c r="AL68" s="575"/>
      <c r="AM68" s="575"/>
      <c r="AN68" s="575"/>
      <c r="AO68" s="575"/>
      <c r="AP68" s="575"/>
      <c r="AQ68" s="575"/>
      <c r="AR68" s="575"/>
      <c r="AS68" s="575"/>
      <c r="AT68" s="575"/>
      <c r="AU68" s="575"/>
      <c r="AV68" s="575"/>
      <c r="AW68" s="575"/>
      <c r="AX68" s="575"/>
      <c r="AY68" s="575"/>
      <c r="AZ68" s="619"/>
      <c r="BA68" s="551"/>
      <c r="BB68" s="182"/>
      <c r="BC68" s="182"/>
      <c r="BD68" s="182"/>
      <c r="BE68" s="182"/>
      <c r="BF68" s="182"/>
      <c r="BG68" s="182"/>
      <c r="BH68" s="182"/>
      <c r="BI68" s="182"/>
      <c r="BJ68" s="182"/>
      <c r="BK68" s="182"/>
      <c r="BL68" s="182"/>
      <c r="BM68" s="182"/>
      <c r="BN68" s="182"/>
      <c r="BO68" s="182"/>
      <c r="BP68" s="182"/>
      <c r="BQ68" s="182"/>
      <c r="BR68" s="182"/>
      <c r="BS68" s="182"/>
      <c r="BT68" s="182"/>
      <c r="BU68" s="182"/>
      <c r="BV68" s="182"/>
      <c r="BW68" s="182"/>
      <c r="BX68" s="182"/>
      <c r="BY68" s="182"/>
      <c r="BZ68" s="182"/>
      <c r="CA68" s="182"/>
      <c r="CB68" s="182"/>
      <c r="CC68" s="182"/>
      <c r="CD68" s="182"/>
      <c r="CE68" s="182"/>
      <c r="CF68" s="182"/>
      <c r="CG68" s="182"/>
      <c r="CH68" s="182"/>
      <c r="CI68" s="182"/>
      <c r="CJ68" s="182"/>
      <c r="CK68" s="182"/>
      <c r="CL68" s="182"/>
      <c r="CM68" s="182"/>
      <c r="CN68" s="182"/>
      <c r="CO68" s="182"/>
      <c r="CP68" s="182"/>
      <c r="CQ68" s="182"/>
      <c r="CR68" s="182"/>
      <c r="CS68" s="182"/>
      <c r="CT68" s="182"/>
      <c r="CU68" s="182"/>
      <c r="CV68" s="182"/>
      <c r="CW68" s="182"/>
    </row>
    <row r="69" spans="1:101" s="183" customFormat="1" ht="63.75" x14ac:dyDescent="0.2">
      <c r="A69" s="309" t="s">
        <v>155</v>
      </c>
      <c r="B69" s="186" t="s">
        <v>185</v>
      </c>
      <c r="C69" s="228" t="s">
        <v>186</v>
      </c>
      <c r="D69" s="119" t="s">
        <v>98</v>
      </c>
      <c r="E69" s="119" t="s">
        <v>98</v>
      </c>
      <c r="F69" s="119" t="s">
        <v>98</v>
      </c>
      <c r="G69" s="119" t="s">
        <v>98</v>
      </c>
      <c r="H69" s="119" t="s">
        <v>98</v>
      </c>
      <c r="I69" s="119" t="s">
        <v>98</v>
      </c>
      <c r="J69" s="120" t="s">
        <v>98</v>
      </c>
      <c r="K69" s="551" t="s">
        <v>98</v>
      </c>
      <c r="L69" s="575"/>
      <c r="M69" s="575"/>
      <c r="N69" s="575"/>
      <c r="O69" s="575"/>
      <c r="P69" s="575"/>
      <c r="Q69" s="575"/>
      <c r="R69" s="575"/>
      <c r="S69" s="575"/>
      <c r="T69" s="575"/>
      <c r="U69" s="575"/>
      <c r="V69" s="575"/>
      <c r="W69" s="575"/>
      <c r="X69" s="575"/>
      <c r="Y69" s="584"/>
      <c r="Z69" s="575"/>
      <c r="AA69" s="575"/>
      <c r="AB69" s="575"/>
      <c r="AC69" s="575"/>
      <c r="AD69" s="575"/>
      <c r="AE69" s="575"/>
      <c r="AF69" s="575"/>
      <c r="AG69" s="575"/>
      <c r="AH69" s="575"/>
      <c r="AI69" s="575"/>
      <c r="AJ69" s="575"/>
      <c r="AK69" s="575"/>
      <c r="AL69" s="575"/>
      <c r="AM69" s="575"/>
      <c r="AN69" s="575"/>
      <c r="AO69" s="575"/>
      <c r="AP69" s="575"/>
      <c r="AQ69" s="575"/>
      <c r="AR69" s="575"/>
      <c r="AS69" s="575"/>
      <c r="AT69" s="575"/>
      <c r="AU69" s="575"/>
      <c r="AV69" s="575"/>
      <c r="AW69" s="575"/>
      <c r="AX69" s="575"/>
      <c r="AY69" s="575"/>
      <c r="AZ69" s="619"/>
      <c r="BA69" s="551"/>
      <c r="BB69" s="182"/>
      <c r="BC69" s="182"/>
      <c r="BD69" s="182"/>
      <c r="BE69" s="182"/>
      <c r="BF69" s="182"/>
      <c r="BG69" s="182"/>
      <c r="BH69" s="182"/>
      <c r="BI69" s="182"/>
      <c r="BJ69" s="182"/>
      <c r="BK69" s="182"/>
      <c r="BL69" s="182"/>
      <c r="BM69" s="182"/>
      <c r="BN69" s="182"/>
      <c r="BO69" s="182"/>
      <c r="BP69" s="182"/>
      <c r="BQ69" s="182"/>
      <c r="BR69" s="182"/>
      <c r="BS69" s="182"/>
      <c r="BT69" s="182"/>
      <c r="BU69" s="182"/>
      <c r="BV69" s="182"/>
      <c r="BW69" s="182"/>
      <c r="BX69" s="182"/>
      <c r="BY69" s="182"/>
      <c r="BZ69" s="182"/>
      <c r="CA69" s="182"/>
      <c r="CB69" s="182"/>
      <c r="CC69" s="182"/>
      <c r="CD69" s="182"/>
      <c r="CE69" s="182"/>
      <c r="CF69" s="182"/>
      <c r="CG69" s="182"/>
      <c r="CH69" s="182"/>
      <c r="CI69" s="182"/>
      <c r="CJ69" s="182"/>
      <c r="CK69" s="182"/>
      <c r="CL69" s="182"/>
      <c r="CM69" s="182"/>
      <c r="CN69" s="182"/>
      <c r="CO69" s="182"/>
      <c r="CP69" s="182"/>
      <c r="CQ69" s="182"/>
      <c r="CR69" s="182"/>
      <c r="CS69" s="182"/>
      <c r="CT69" s="182"/>
      <c r="CU69" s="182"/>
      <c r="CV69" s="182"/>
      <c r="CW69" s="182"/>
    </row>
    <row r="70" spans="1:101" s="183" customFormat="1" ht="63.75" hidden="1" x14ac:dyDescent="0.2">
      <c r="A70" s="309" t="s">
        <v>155</v>
      </c>
      <c r="B70" s="186" t="s">
        <v>187</v>
      </c>
      <c r="C70" s="228" t="s">
        <v>188</v>
      </c>
      <c r="D70" s="119"/>
      <c r="E70" s="119"/>
      <c r="F70" s="119"/>
      <c r="G70" s="119"/>
      <c r="H70" s="119"/>
      <c r="I70" s="119"/>
      <c r="J70" s="120"/>
      <c r="K70" s="551"/>
      <c r="L70" s="575"/>
      <c r="M70" s="575"/>
      <c r="N70" s="575"/>
      <c r="O70" s="575"/>
      <c r="P70" s="575"/>
      <c r="Q70" s="575"/>
      <c r="R70" s="575"/>
      <c r="S70" s="575"/>
      <c r="T70" s="575"/>
      <c r="U70" s="575"/>
      <c r="V70" s="575"/>
      <c r="W70" s="575"/>
      <c r="X70" s="575"/>
      <c r="Y70" s="584"/>
      <c r="Z70" s="575"/>
      <c r="AA70" s="575"/>
      <c r="AB70" s="575"/>
      <c r="AC70" s="575"/>
      <c r="AD70" s="575"/>
      <c r="AE70" s="575"/>
      <c r="AF70" s="575"/>
      <c r="AG70" s="575"/>
      <c r="AH70" s="575"/>
      <c r="AI70" s="575"/>
      <c r="AJ70" s="575"/>
      <c r="AK70" s="575"/>
      <c r="AL70" s="575"/>
      <c r="AM70" s="575"/>
      <c r="AN70" s="575"/>
      <c r="AO70" s="575"/>
      <c r="AP70" s="575"/>
      <c r="AQ70" s="575"/>
      <c r="AR70" s="575"/>
      <c r="AS70" s="575"/>
      <c r="AT70" s="575"/>
      <c r="AU70" s="575"/>
      <c r="AV70" s="575"/>
      <c r="AW70" s="575"/>
      <c r="AX70" s="575"/>
      <c r="AY70" s="575"/>
      <c r="AZ70" s="619"/>
      <c r="BA70" s="551"/>
      <c r="BB70" s="182"/>
      <c r="BC70" s="182"/>
      <c r="BD70" s="182"/>
      <c r="BE70" s="182"/>
      <c r="BF70" s="182"/>
      <c r="BG70" s="182"/>
      <c r="BH70" s="182"/>
      <c r="BI70" s="182"/>
      <c r="BJ70" s="182"/>
      <c r="BK70" s="182"/>
      <c r="BL70" s="182"/>
      <c r="BM70" s="182"/>
      <c r="BN70" s="182"/>
      <c r="BO70" s="182"/>
      <c r="BP70" s="182"/>
      <c r="BQ70" s="182"/>
      <c r="BR70" s="182"/>
      <c r="BS70" s="182"/>
      <c r="BT70" s="182"/>
      <c r="BU70" s="182"/>
      <c r="BV70" s="182"/>
      <c r="BW70" s="182"/>
      <c r="BX70" s="182"/>
      <c r="BY70" s="182"/>
      <c r="BZ70" s="182"/>
      <c r="CA70" s="182"/>
      <c r="CB70" s="182"/>
      <c r="CC70" s="182"/>
      <c r="CD70" s="182"/>
      <c r="CE70" s="182"/>
      <c r="CF70" s="182"/>
      <c r="CG70" s="182"/>
      <c r="CH70" s="182"/>
      <c r="CI70" s="182"/>
      <c r="CJ70" s="182"/>
      <c r="CK70" s="182"/>
      <c r="CL70" s="182"/>
      <c r="CM70" s="182"/>
      <c r="CN70" s="182"/>
      <c r="CO70" s="182"/>
      <c r="CP70" s="182"/>
      <c r="CQ70" s="182"/>
      <c r="CR70" s="182"/>
      <c r="CS70" s="182"/>
      <c r="CT70" s="182"/>
      <c r="CU70" s="182"/>
      <c r="CV70" s="182"/>
      <c r="CW70" s="182"/>
    </row>
    <row r="71" spans="1:101" s="183" customFormat="1" ht="51" x14ac:dyDescent="0.2">
      <c r="A71" s="309" t="s">
        <v>155</v>
      </c>
      <c r="B71" s="186" t="s">
        <v>189</v>
      </c>
      <c r="C71" s="228" t="s">
        <v>190</v>
      </c>
      <c r="D71" s="119" t="s">
        <v>98</v>
      </c>
      <c r="E71" s="119" t="s">
        <v>98</v>
      </c>
      <c r="F71" s="119" t="s">
        <v>98</v>
      </c>
      <c r="G71" s="119" t="s">
        <v>98</v>
      </c>
      <c r="H71" s="119" t="s">
        <v>98</v>
      </c>
      <c r="I71" s="119" t="s">
        <v>98</v>
      </c>
      <c r="J71" s="120" t="s">
        <v>98</v>
      </c>
      <c r="K71" s="551" t="s">
        <v>98</v>
      </c>
      <c r="L71" s="575"/>
      <c r="M71" s="575"/>
      <c r="N71" s="575"/>
      <c r="O71" s="575"/>
      <c r="P71" s="575"/>
      <c r="Q71" s="575"/>
      <c r="R71" s="575"/>
      <c r="S71" s="575"/>
      <c r="T71" s="575"/>
      <c r="U71" s="575"/>
      <c r="V71" s="575"/>
      <c r="W71" s="575"/>
      <c r="X71" s="575"/>
      <c r="Y71" s="584"/>
      <c r="Z71" s="575"/>
      <c r="AA71" s="575"/>
      <c r="AB71" s="575"/>
      <c r="AC71" s="575"/>
      <c r="AD71" s="575"/>
      <c r="AE71" s="575"/>
      <c r="AF71" s="575"/>
      <c r="AG71" s="575"/>
      <c r="AH71" s="575"/>
      <c r="AI71" s="575"/>
      <c r="AJ71" s="575"/>
      <c r="AK71" s="575"/>
      <c r="AL71" s="575"/>
      <c r="AM71" s="575"/>
      <c r="AN71" s="575"/>
      <c r="AO71" s="575"/>
      <c r="AP71" s="575"/>
      <c r="AQ71" s="575"/>
      <c r="AR71" s="575"/>
      <c r="AS71" s="575"/>
      <c r="AT71" s="575"/>
      <c r="AU71" s="575"/>
      <c r="AV71" s="575"/>
      <c r="AW71" s="575"/>
      <c r="AX71" s="575"/>
      <c r="AY71" s="575"/>
      <c r="AZ71" s="619"/>
      <c r="BA71" s="551"/>
      <c r="BB71" s="182"/>
      <c r="BC71" s="182"/>
      <c r="BD71" s="182"/>
      <c r="BE71" s="182"/>
      <c r="BF71" s="182"/>
      <c r="BG71" s="182"/>
      <c r="BH71" s="182"/>
      <c r="BI71" s="182"/>
      <c r="BJ71" s="182"/>
      <c r="BK71" s="182"/>
      <c r="BL71" s="182"/>
      <c r="BM71" s="182"/>
      <c r="BN71" s="182"/>
      <c r="BO71" s="182"/>
      <c r="BP71" s="182"/>
      <c r="BQ71" s="182"/>
      <c r="BR71" s="182"/>
      <c r="BS71" s="182"/>
      <c r="BT71" s="182"/>
      <c r="BU71" s="182"/>
      <c r="BV71" s="182"/>
      <c r="BW71" s="182"/>
      <c r="BX71" s="182"/>
      <c r="BY71" s="182"/>
      <c r="BZ71" s="182"/>
      <c r="CA71" s="182"/>
      <c r="CB71" s="182"/>
      <c r="CC71" s="182"/>
      <c r="CD71" s="182"/>
      <c r="CE71" s="182"/>
      <c r="CF71" s="182"/>
      <c r="CG71" s="182"/>
      <c r="CH71" s="182"/>
      <c r="CI71" s="182"/>
      <c r="CJ71" s="182"/>
      <c r="CK71" s="182"/>
      <c r="CL71" s="182"/>
      <c r="CM71" s="182"/>
      <c r="CN71" s="182"/>
      <c r="CO71" s="182"/>
      <c r="CP71" s="182"/>
      <c r="CQ71" s="182"/>
      <c r="CR71" s="182"/>
      <c r="CS71" s="182"/>
      <c r="CT71" s="182"/>
      <c r="CU71" s="182"/>
      <c r="CV71" s="182"/>
      <c r="CW71" s="182"/>
    </row>
    <row r="72" spans="1:101" s="183" customFormat="1" ht="51" x14ac:dyDescent="0.2">
      <c r="A72" s="309" t="s">
        <v>155</v>
      </c>
      <c r="B72" s="186" t="s">
        <v>191</v>
      </c>
      <c r="C72" s="228" t="s">
        <v>192</v>
      </c>
      <c r="D72" s="119" t="s">
        <v>98</v>
      </c>
      <c r="E72" s="119" t="s">
        <v>98</v>
      </c>
      <c r="F72" s="119" t="s">
        <v>98</v>
      </c>
      <c r="G72" s="119" t="s">
        <v>98</v>
      </c>
      <c r="H72" s="119" t="s">
        <v>98</v>
      </c>
      <c r="I72" s="119" t="s">
        <v>98</v>
      </c>
      <c r="J72" s="120" t="s">
        <v>98</v>
      </c>
      <c r="K72" s="551" t="s">
        <v>98</v>
      </c>
      <c r="L72" s="575"/>
      <c r="M72" s="575"/>
      <c r="N72" s="575"/>
      <c r="O72" s="575"/>
      <c r="P72" s="575"/>
      <c r="Q72" s="575"/>
      <c r="R72" s="575"/>
      <c r="S72" s="575"/>
      <c r="T72" s="575"/>
      <c r="U72" s="575"/>
      <c r="V72" s="575"/>
      <c r="W72" s="575"/>
      <c r="X72" s="575"/>
      <c r="Y72" s="584"/>
      <c r="Z72" s="575"/>
      <c r="AA72" s="575"/>
      <c r="AB72" s="575"/>
      <c r="AC72" s="575"/>
      <c r="AD72" s="575"/>
      <c r="AE72" s="575"/>
      <c r="AF72" s="575"/>
      <c r="AG72" s="575"/>
      <c r="AH72" s="575"/>
      <c r="AI72" s="575"/>
      <c r="AJ72" s="575"/>
      <c r="AK72" s="575"/>
      <c r="AL72" s="575"/>
      <c r="AM72" s="575"/>
      <c r="AN72" s="575"/>
      <c r="AO72" s="575"/>
      <c r="AP72" s="575"/>
      <c r="AQ72" s="575"/>
      <c r="AR72" s="575"/>
      <c r="AS72" s="575"/>
      <c r="AT72" s="575"/>
      <c r="AU72" s="575"/>
      <c r="AV72" s="575"/>
      <c r="AW72" s="575"/>
      <c r="AX72" s="575"/>
      <c r="AY72" s="575"/>
      <c r="AZ72" s="619"/>
      <c r="BA72" s="551"/>
      <c r="BB72" s="182"/>
      <c r="BC72" s="182"/>
      <c r="BD72" s="182"/>
      <c r="BE72" s="182"/>
      <c r="BF72" s="182"/>
      <c r="BG72" s="182"/>
      <c r="BH72" s="182"/>
      <c r="BI72" s="182"/>
      <c r="BJ72" s="182"/>
      <c r="BK72" s="182"/>
      <c r="BL72" s="182"/>
      <c r="BM72" s="182"/>
      <c r="BN72" s="182"/>
      <c r="BO72" s="182"/>
      <c r="BP72" s="182"/>
      <c r="BQ72" s="182"/>
      <c r="BR72" s="182"/>
      <c r="BS72" s="182"/>
      <c r="BT72" s="182"/>
      <c r="BU72" s="182"/>
      <c r="BV72" s="182"/>
      <c r="BW72" s="182"/>
      <c r="BX72" s="182"/>
      <c r="BY72" s="182"/>
      <c r="BZ72" s="182"/>
      <c r="CA72" s="182"/>
      <c r="CB72" s="182"/>
      <c r="CC72" s="182"/>
      <c r="CD72" s="182"/>
      <c r="CE72" s="182"/>
      <c r="CF72" s="182"/>
      <c r="CG72" s="182"/>
      <c r="CH72" s="182"/>
      <c r="CI72" s="182"/>
      <c r="CJ72" s="182"/>
      <c r="CK72" s="182"/>
      <c r="CL72" s="182"/>
      <c r="CM72" s="182"/>
      <c r="CN72" s="182"/>
      <c r="CO72" s="182"/>
      <c r="CP72" s="182"/>
      <c r="CQ72" s="182"/>
      <c r="CR72" s="182"/>
      <c r="CS72" s="182"/>
      <c r="CT72" s="182"/>
      <c r="CU72" s="182"/>
      <c r="CV72" s="182"/>
      <c r="CW72" s="182"/>
    </row>
    <row r="73" spans="1:101" s="160" customFormat="1" ht="38.25" x14ac:dyDescent="0.2">
      <c r="A73" s="275" t="s">
        <v>193</v>
      </c>
      <c r="B73" s="156" t="s">
        <v>194</v>
      </c>
      <c r="C73" s="119" t="s">
        <v>98</v>
      </c>
      <c r="D73" s="115" t="s">
        <v>98</v>
      </c>
      <c r="E73" s="115" t="s">
        <v>98</v>
      </c>
      <c r="F73" s="115" t="s">
        <v>98</v>
      </c>
      <c r="G73" s="115" t="s">
        <v>98</v>
      </c>
      <c r="H73" s="115" t="s">
        <v>98</v>
      </c>
      <c r="I73" s="115" t="s">
        <v>98</v>
      </c>
      <c r="J73" s="116" t="s">
        <v>98</v>
      </c>
      <c r="K73" s="603" t="s">
        <v>98</v>
      </c>
      <c r="L73" s="571"/>
      <c r="M73" s="571"/>
      <c r="N73" s="571"/>
      <c r="O73" s="571"/>
      <c r="P73" s="571"/>
      <c r="Q73" s="571"/>
      <c r="R73" s="571"/>
      <c r="S73" s="571"/>
      <c r="T73" s="571"/>
      <c r="U73" s="571"/>
      <c r="V73" s="571"/>
      <c r="W73" s="571"/>
      <c r="X73" s="571"/>
      <c r="Y73" s="581"/>
      <c r="Z73" s="571"/>
      <c r="AA73" s="571"/>
      <c r="AB73" s="571"/>
      <c r="AC73" s="571"/>
      <c r="AD73" s="571"/>
      <c r="AE73" s="571"/>
      <c r="AF73" s="571"/>
      <c r="AG73" s="571"/>
      <c r="AH73" s="571"/>
      <c r="AI73" s="571"/>
      <c r="AJ73" s="571"/>
      <c r="AK73" s="571"/>
      <c r="AL73" s="571"/>
      <c r="AM73" s="571"/>
      <c r="AN73" s="571"/>
      <c r="AO73" s="571"/>
      <c r="AP73" s="571"/>
      <c r="AQ73" s="571"/>
      <c r="AR73" s="571"/>
      <c r="AS73" s="571"/>
      <c r="AT73" s="571"/>
      <c r="AU73" s="571"/>
      <c r="AV73" s="571"/>
      <c r="AW73" s="571"/>
      <c r="AX73" s="571"/>
      <c r="AY73" s="571"/>
      <c r="AZ73" s="618"/>
      <c r="BA73" s="603"/>
      <c r="BB73" s="159"/>
      <c r="BC73" s="159"/>
      <c r="BD73" s="159"/>
      <c r="BE73" s="159"/>
      <c r="BF73" s="159"/>
      <c r="BG73" s="159"/>
      <c r="BH73" s="159"/>
      <c r="BI73" s="159"/>
      <c r="BJ73" s="159"/>
      <c r="BK73" s="159"/>
      <c r="BL73" s="159"/>
      <c r="BM73" s="159"/>
      <c r="BN73" s="159"/>
      <c r="BO73" s="159"/>
      <c r="BP73" s="159"/>
      <c r="BQ73" s="159"/>
      <c r="BR73" s="159"/>
      <c r="BS73" s="159"/>
      <c r="BT73" s="159"/>
      <c r="BU73" s="159"/>
      <c r="BV73" s="159"/>
      <c r="BW73" s="159"/>
      <c r="BX73" s="159"/>
      <c r="BY73" s="159"/>
      <c r="BZ73" s="159"/>
      <c r="CA73" s="159"/>
      <c r="CB73" s="159"/>
      <c r="CC73" s="159"/>
      <c r="CD73" s="159"/>
      <c r="CE73" s="159"/>
      <c r="CF73" s="159"/>
      <c r="CG73" s="159"/>
      <c r="CH73" s="159"/>
      <c r="CI73" s="159"/>
      <c r="CJ73" s="159"/>
      <c r="CK73" s="159"/>
      <c r="CL73" s="159"/>
      <c r="CM73" s="159"/>
      <c r="CN73" s="159"/>
      <c r="CO73" s="159"/>
      <c r="CP73" s="159"/>
      <c r="CQ73" s="159"/>
      <c r="CR73" s="159"/>
      <c r="CS73" s="159"/>
      <c r="CT73" s="159"/>
      <c r="CU73" s="159"/>
      <c r="CV73" s="159"/>
      <c r="CW73" s="159"/>
    </row>
    <row r="74" spans="1:101" s="160" customFormat="1" ht="38.25" x14ac:dyDescent="0.2">
      <c r="A74" s="226" t="s">
        <v>195</v>
      </c>
      <c r="B74" s="156" t="s">
        <v>196</v>
      </c>
      <c r="C74" s="263" t="s">
        <v>98</v>
      </c>
      <c r="D74" s="115" t="s">
        <v>98</v>
      </c>
      <c r="E74" s="115" t="s">
        <v>98</v>
      </c>
      <c r="F74" s="115" t="s">
        <v>98</v>
      </c>
      <c r="G74" s="115" t="s">
        <v>98</v>
      </c>
      <c r="H74" s="115" t="s">
        <v>98</v>
      </c>
      <c r="I74" s="115" t="s">
        <v>98</v>
      </c>
      <c r="J74" s="116" t="s">
        <v>98</v>
      </c>
      <c r="K74" s="603" t="s">
        <v>98</v>
      </c>
      <c r="L74" s="571"/>
      <c r="M74" s="571"/>
      <c r="N74" s="571"/>
      <c r="O74" s="571"/>
      <c r="P74" s="571"/>
      <c r="Q74" s="571"/>
      <c r="R74" s="571"/>
      <c r="S74" s="571"/>
      <c r="T74" s="571"/>
      <c r="U74" s="571"/>
      <c r="V74" s="571"/>
      <c r="W74" s="571"/>
      <c r="X74" s="571"/>
      <c r="Y74" s="581"/>
      <c r="Z74" s="571"/>
      <c r="AA74" s="571"/>
      <c r="AB74" s="571"/>
      <c r="AC74" s="571"/>
      <c r="AD74" s="571"/>
      <c r="AE74" s="571"/>
      <c r="AF74" s="571"/>
      <c r="AG74" s="571"/>
      <c r="AH74" s="571"/>
      <c r="AI74" s="571"/>
      <c r="AJ74" s="571"/>
      <c r="AK74" s="571"/>
      <c r="AL74" s="571"/>
      <c r="AM74" s="571"/>
      <c r="AN74" s="571"/>
      <c r="AO74" s="571"/>
      <c r="AP74" s="571"/>
      <c r="AQ74" s="571"/>
      <c r="AR74" s="571"/>
      <c r="AS74" s="571"/>
      <c r="AT74" s="571"/>
      <c r="AU74" s="571"/>
      <c r="AV74" s="571"/>
      <c r="AW74" s="571"/>
      <c r="AX74" s="571"/>
      <c r="AY74" s="571"/>
      <c r="AZ74" s="618"/>
      <c r="BA74" s="603"/>
      <c r="BB74" s="159"/>
      <c r="BC74" s="159"/>
      <c r="BD74" s="159"/>
      <c r="BE74" s="159"/>
      <c r="BF74" s="159"/>
      <c r="BG74" s="159"/>
      <c r="BH74" s="159"/>
      <c r="BI74" s="159"/>
      <c r="BJ74" s="159"/>
      <c r="BK74" s="159"/>
      <c r="BL74" s="159"/>
      <c r="BM74" s="159"/>
      <c r="BN74" s="159"/>
      <c r="BO74" s="159"/>
      <c r="BP74" s="159"/>
      <c r="BQ74" s="159"/>
      <c r="BR74" s="159"/>
      <c r="BS74" s="159"/>
      <c r="BT74" s="159"/>
      <c r="BU74" s="159"/>
      <c r="BV74" s="159"/>
      <c r="BW74" s="159"/>
      <c r="BX74" s="159"/>
      <c r="BY74" s="159"/>
      <c r="BZ74" s="159"/>
      <c r="CA74" s="159"/>
      <c r="CB74" s="159"/>
      <c r="CC74" s="159"/>
      <c r="CD74" s="159"/>
      <c r="CE74" s="159"/>
      <c r="CF74" s="159"/>
      <c r="CG74" s="159"/>
      <c r="CH74" s="159"/>
      <c r="CI74" s="159"/>
      <c r="CJ74" s="159"/>
      <c r="CK74" s="159"/>
      <c r="CL74" s="159"/>
      <c r="CM74" s="159"/>
      <c r="CN74" s="159"/>
      <c r="CO74" s="159"/>
      <c r="CP74" s="159"/>
      <c r="CQ74" s="159"/>
      <c r="CR74" s="159"/>
      <c r="CS74" s="159"/>
      <c r="CT74" s="159"/>
      <c r="CU74" s="159"/>
      <c r="CV74" s="159"/>
      <c r="CW74" s="159"/>
    </row>
    <row r="75" spans="1:101" s="160" customFormat="1" ht="38.25" x14ac:dyDescent="0.2">
      <c r="A75" s="436" t="s">
        <v>197</v>
      </c>
      <c r="B75" s="155" t="s">
        <v>198</v>
      </c>
      <c r="C75" s="119" t="s">
        <v>98</v>
      </c>
      <c r="D75" s="115" t="s">
        <v>98</v>
      </c>
      <c r="E75" s="115" t="s">
        <v>98</v>
      </c>
      <c r="F75" s="115" t="s">
        <v>98</v>
      </c>
      <c r="G75" s="115" t="s">
        <v>98</v>
      </c>
      <c r="H75" s="115" t="s">
        <v>98</v>
      </c>
      <c r="I75" s="115" t="s">
        <v>98</v>
      </c>
      <c r="J75" s="116" t="s">
        <v>98</v>
      </c>
      <c r="K75" s="603" t="s">
        <v>98</v>
      </c>
      <c r="L75" s="571"/>
      <c r="M75" s="571"/>
      <c r="N75" s="571"/>
      <c r="O75" s="571"/>
      <c r="P75" s="571"/>
      <c r="Q75" s="571"/>
      <c r="R75" s="571"/>
      <c r="S75" s="571"/>
      <c r="T75" s="571"/>
      <c r="U75" s="571"/>
      <c r="V75" s="571"/>
      <c r="W75" s="581"/>
      <c r="X75" s="571"/>
      <c r="Y75" s="571"/>
      <c r="Z75" s="571"/>
      <c r="AA75" s="571"/>
      <c r="AB75" s="571"/>
      <c r="AC75" s="571"/>
      <c r="AD75" s="571"/>
      <c r="AE75" s="571"/>
      <c r="AF75" s="571"/>
      <c r="AG75" s="571"/>
      <c r="AH75" s="571"/>
      <c r="AI75" s="571"/>
      <c r="AJ75" s="571"/>
      <c r="AK75" s="571"/>
      <c r="AL75" s="571"/>
      <c r="AM75" s="571"/>
      <c r="AN75" s="571"/>
      <c r="AO75" s="571"/>
      <c r="AP75" s="571"/>
      <c r="AQ75" s="571"/>
      <c r="AR75" s="571"/>
      <c r="AS75" s="571"/>
      <c r="AT75" s="571"/>
      <c r="AU75" s="571"/>
      <c r="AV75" s="571"/>
      <c r="AW75" s="571"/>
      <c r="AX75" s="571"/>
      <c r="AY75" s="571"/>
      <c r="AZ75" s="618"/>
      <c r="BA75" s="603"/>
      <c r="BB75" s="159"/>
      <c r="BC75" s="159"/>
      <c r="BD75" s="159"/>
      <c r="BE75" s="159"/>
      <c r="BF75" s="159"/>
      <c r="BG75" s="159"/>
      <c r="BH75" s="159"/>
      <c r="BI75" s="159"/>
      <c r="BJ75" s="159"/>
      <c r="BK75" s="159"/>
      <c r="BL75" s="159"/>
      <c r="BM75" s="159"/>
      <c r="BN75" s="159"/>
      <c r="BO75" s="159"/>
      <c r="BP75" s="159"/>
      <c r="BQ75" s="159"/>
      <c r="BR75" s="159"/>
      <c r="BS75" s="159"/>
      <c r="BT75" s="159"/>
      <c r="BU75" s="159"/>
      <c r="BV75" s="159"/>
      <c r="BW75" s="159"/>
      <c r="BX75" s="159"/>
      <c r="BY75" s="159"/>
      <c r="BZ75" s="159"/>
      <c r="CA75" s="159"/>
      <c r="CB75" s="159"/>
      <c r="CC75" s="159"/>
      <c r="CD75" s="159"/>
      <c r="CE75" s="159"/>
      <c r="CF75" s="159"/>
      <c r="CG75" s="159"/>
      <c r="CH75" s="159"/>
      <c r="CI75" s="159"/>
      <c r="CJ75" s="159"/>
      <c r="CK75" s="159"/>
      <c r="CL75" s="159"/>
      <c r="CM75" s="159"/>
      <c r="CN75" s="159"/>
      <c r="CO75" s="159"/>
      <c r="CP75" s="159"/>
      <c r="CQ75" s="159"/>
      <c r="CR75" s="159"/>
      <c r="CS75" s="159"/>
      <c r="CT75" s="159"/>
      <c r="CU75" s="159"/>
      <c r="CV75" s="159"/>
      <c r="CW75" s="159"/>
    </row>
    <row r="76" spans="1:101" s="160" customFormat="1" ht="38.25" x14ac:dyDescent="0.2">
      <c r="A76" s="169" t="s">
        <v>199</v>
      </c>
      <c r="B76" s="205" t="s">
        <v>200</v>
      </c>
      <c r="C76" s="171" t="s">
        <v>201</v>
      </c>
      <c r="D76" s="115" t="s">
        <v>98</v>
      </c>
      <c r="E76" s="115" t="s">
        <v>98</v>
      </c>
      <c r="F76" s="115" t="s">
        <v>98</v>
      </c>
      <c r="G76" s="115" t="s">
        <v>98</v>
      </c>
      <c r="H76" s="115" t="s">
        <v>98</v>
      </c>
      <c r="I76" s="115" t="s">
        <v>98</v>
      </c>
      <c r="J76" s="116" t="s">
        <v>98</v>
      </c>
      <c r="K76" s="603" t="s">
        <v>98</v>
      </c>
      <c r="L76" s="571"/>
      <c r="M76" s="571"/>
      <c r="N76" s="571"/>
      <c r="O76" s="571"/>
      <c r="P76" s="571"/>
      <c r="Q76" s="571"/>
      <c r="R76" s="571"/>
      <c r="S76" s="571"/>
      <c r="T76" s="571"/>
      <c r="U76" s="571"/>
      <c r="V76" s="571"/>
      <c r="W76" s="581"/>
      <c r="X76" s="571"/>
      <c r="Y76" s="571"/>
      <c r="Z76" s="571"/>
      <c r="AA76" s="571"/>
      <c r="AB76" s="571"/>
      <c r="AC76" s="571"/>
      <c r="AD76" s="571"/>
      <c r="AE76" s="571"/>
      <c r="AF76" s="571"/>
      <c r="AG76" s="571"/>
      <c r="AH76" s="571"/>
      <c r="AI76" s="571"/>
      <c r="AJ76" s="571"/>
      <c r="AK76" s="571"/>
      <c r="AL76" s="571"/>
      <c r="AM76" s="571"/>
      <c r="AN76" s="571"/>
      <c r="AO76" s="571"/>
      <c r="AP76" s="571"/>
      <c r="AQ76" s="571"/>
      <c r="AR76" s="571"/>
      <c r="AS76" s="571"/>
      <c r="AT76" s="571"/>
      <c r="AU76" s="571"/>
      <c r="AV76" s="571"/>
      <c r="AW76" s="571"/>
      <c r="AX76" s="571"/>
      <c r="AY76" s="571"/>
      <c r="AZ76" s="618"/>
      <c r="BA76" s="603"/>
      <c r="BB76" s="159"/>
      <c r="BC76" s="159"/>
      <c r="BD76" s="159"/>
      <c r="BE76" s="159"/>
      <c r="BF76" s="159"/>
      <c r="BG76" s="159"/>
      <c r="BH76" s="159"/>
      <c r="BI76" s="159"/>
      <c r="BJ76" s="159"/>
      <c r="BK76" s="159"/>
      <c r="BL76" s="159"/>
      <c r="BM76" s="159"/>
      <c r="BN76" s="159"/>
      <c r="BO76" s="159"/>
      <c r="BP76" s="159"/>
      <c r="BQ76" s="159"/>
      <c r="BR76" s="159"/>
      <c r="BS76" s="159"/>
      <c r="BT76" s="159"/>
      <c r="BU76" s="159"/>
      <c r="BV76" s="159"/>
      <c r="BW76" s="159"/>
      <c r="BX76" s="159"/>
      <c r="BY76" s="159"/>
      <c r="BZ76" s="159"/>
      <c r="CA76" s="159"/>
      <c r="CB76" s="159"/>
      <c r="CC76" s="159"/>
      <c r="CD76" s="159"/>
      <c r="CE76" s="159"/>
      <c r="CF76" s="159"/>
      <c r="CG76" s="159"/>
      <c r="CH76" s="159"/>
      <c r="CI76" s="159"/>
      <c r="CJ76" s="159"/>
      <c r="CK76" s="159"/>
      <c r="CL76" s="159"/>
      <c r="CM76" s="159"/>
      <c r="CN76" s="159"/>
      <c r="CO76" s="159"/>
      <c r="CP76" s="159"/>
      <c r="CQ76" s="159"/>
      <c r="CR76" s="159"/>
      <c r="CS76" s="159"/>
      <c r="CT76" s="159"/>
      <c r="CU76" s="159"/>
      <c r="CV76" s="159"/>
      <c r="CW76" s="159"/>
    </row>
    <row r="77" spans="1:101" s="160" customFormat="1" ht="38.25" x14ac:dyDescent="0.2">
      <c r="A77" s="436" t="s">
        <v>202</v>
      </c>
      <c r="B77" s="155" t="s">
        <v>203</v>
      </c>
      <c r="C77" s="119" t="s">
        <v>98</v>
      </c>
      <c r="D77" s="115" t="s">
        <v>98</v>
      </c>
      <c r="E77" s="115" t="s">
        <v>98</v>
      </c>
      <c r="F77" s="115" t="s">
        <v>98</v>
      </c>
      <c r="G77" s="115" t="s">
        <v>98</v>
      </c>
      <c r="H77" s="115" t="s">
        <v>98</v>
      </c>
      <c r="I77" s="115" t="s">
        <v>98</v>
      </c>
      <c r="J77" s="116" t="s">
        <v>98</v>
      </c>
      <c r="K77" s="603" t="s">
        <v>98</v>
      </c>
      <c r="L77" s="571"/>
      <c r="M77" s="571"/>
      <c r="N77" s="571"/>
      <c r="O77" s="571"/>
      <c r="P77" s="571"/>
      <c r="Q77" s="571"/>
      <c r="R77" s="571"/>
      <c r="S77" s="571"/>
      <c r="T77" s="571"/>
      <c r="U77" s="571"/>
      <c r="V77" s="571"/>
      <c r="W77" s="581"/>
      <c r="X77" s="571"/>
      <c r="Y77" s="571"/>
      <c r="Z77" s="571"/>
      <c r="AA77" s="571"/>
      <c r="AB77" s="571"/>
      <c r="AC77" s="571"/>
      <c r="AD77" s="571"/>
      <c r="AE77" s="571"/>
      <c r="AF77" s="571"/>
      <c r="AG77" s="571"/>
      <c r="AH77" s="571"/>
      <c r="AI77" s="571"/>
      <c r="AJ77" s="571"/>
      <c r="AK77" s="571"/>
      <c r="AL77" s="571"/>
      <c r="AM77" s="571"/>
      <c r="AN77" s="571"/>
      <c r="AO77" s="571"/>
      <c r="AP77" s="571"/>
      <c r="AQ77" s="571"/>
      <c r="AR77" s="571"/>
      <c r="AS77" s="571"/>
      <c r="AT77" s="571"/>
      <c r="AU77" s="571"/>
      <c r="AV77" s="571"/>
      <c r="AW77" s="571"/>
      <c r="AX77" s="571"/>
      <c r="AY77" s="571"/>
      <c r="AZ77" s="618"/>
      <c r="BA77" s="603"/>
      <c r="BB77" s="159"/>
      <c r="BC77" s="159"/>
      <c r="BD77" s="159"/>
      <c r="BE77" s="159"/>
      <c r="BF77" s="159"/>
      <c r="BG77" s="159"/>
      <c r="BH77" s="159"/>
      <c r="BI77" s="159"/>
      <c r="BJ77" s="159"/>
      <c r="BK77" s="159"/>
      <c r="BL77" s="159"/>
      <c r="BM77" s="159"/>
      <c r="BN77" s="159"/>
      <c r="BO77" s="159"/>
      <c r="BP77" s="159"/>
      <c r="BQ77" s="159"/>
      <c r="BR77" s="159"/>
      <c r="BS77" s="159"/>
      <c r="BT77" s="159"/>
      <c r="BU77" s="159"/>
      <c r="BV77" s="159"/>
      <c r="BW77" s="159"/>
      <c r="BX77" s="159"/>
      <c r="BY77" s="159"/>
      <c r="BZ77" s="159"/>
      <c r="CA77" s="159"/>
      <c r="CB77" s="159"/>
      <c r="CC77" s="159"/>
      <c r="CD77" s="159"/>
      <c r="CE77" s="159"/>
      <c r="CF77" s="159"/>
      <c r="CG77" s="159"/>
      <c r="CH77" s="159"/>
      <c r="CI77" s="159"/>
      <c r="CJ77" s="159"/>
      <c r="CK77" s="159"/>
      <c r="CL77" s="159"/>
      <c r="CM77" s="159"/>
      <c r="CN77" s="159"/>
      <c r="CO77" s="159"/>
      <c r="CP77" s="159"/>
      <c r="CQ77" s="159"/>
      <c r="CR77" s="159"/>
      <c r="CS77" s="159"/>
      <c r="CT77" s="159"/>
      <c r="CU77" s="159"/>
      <c r="CV77" s="159"/>
      <c r="CW77" s="159"/>
    </row>
    <row r="78" spans="1:101" s="160" customFormat="1" ht="25.5" x14ac:dyDescent="0.2">
      <c r="A78" s="436" t="s">
        <v>204</v>
      </c>
      <c r="B78" s="155" t="s">
        <v>205</v>
      </c>
      <c r="C78" s="119" t="s">
        <v>98</v>
      </c>
      <c r="D78" s="115" t="s">
        <v>98</v>
      </c>
      <c r="E78" s="115" t="s">
        <v>98</v>
      </c>
      <c r="F78" s="115" t="s">
        <v>98</v>
      </c>
      <c r="G78" s="115" t="s">
        <v>98</v>
      </c>
      <c r="H78" s="115" t="s">
        <v>98</v>
      </c>
      <c r="I78" s="115" t="s">
        <v>98</v>
      </c>
      <c r="J78" s="116" t="s">
        <v>98</v>
      </c>
      <c r="K78" s="603" t="s">
        <v>98</v>
      </c>
      <c r="L78" s="571"/>
      <c r="M78" s="571"/>
      <c r="N78" s="571"/>
      <c r="O78" s="571"/>
      <c r="P78" s="571"/>
      <c r="Q78" s="571"/>
      <c r="R78" s="571"/>
      <c r="S78" s="571"/>
      <c r="T78" s="571"/>
      <c r="U78" s="571"/>
      <c r="V78" s="571"/>
      <c r="W78" s="581"/>
      <c r="X78" s="571"/>
      <c r="Y78" s="571"/>
      <c r="Z78" s="571"/>
      <c r="AA78" s="571"/>
      <c r="AB78" s="571"/>
      <c r="AC78" s="571"/>
      <c r="AD78" s="571"/>
      <c r="AE78" s="571"/>
      <c r="AF78" s="571"/>
      <c r="AG78" s="571"/>
      <c r="AH78" s="571"/>
      <c r="AI78" s="571"/>
      <c r="AJ78" s="571"/>
      <c r="AK78" s="571"/>
      <c r="AL78" s="571"/>
      <c r="AM78" s="571"/>
      <c r="AN78" s="571"/>
      <c r="AO78" s="571"/>
      <c r="AP78" s="571"/>
      <c r="AQ78" s="571"/>
      <c r="AR78" s="571"/>
      <c r="AS78" s="571"/>
      <c r="AT78" s="571"/>
      <c r="AU78" s="571"/>
      <c r="AV78" s="571"/>
      <c r="AW78" s="571"/>
      <c r="AX78" s="571"/>
      <c r="AY78" s="571"/>
      <c r="AZ78" s="618"/>
      <c r="BA78" s="603"/>
      <c r="BB78" s="159"/>
      <c r="BC78" s="159"/>
      <c r="BD78" s="159"/>
      <c r="BE78" s="159"/>
      <c r="BF78" s="159"/>
      <c r="BG78" s="159"/>
      <c r="BH78" s="159"/>
      <c r="BI78" s="159"/>
      <c r="BJ78" s="159"/>
      <c r="BK78" s="159"/>
      <c r="BL78" s="159"/>
      <c r="BM78" s="159"/>
      <c r="BN78" s="159"/>
      <c r="BO78" s="159"/>
      <c r="BP78" s="159"/>
      <c r="BQ78" s="159"/>
      <c r="BR78" s="159"/>
      <c r="BS78" s="159"/>
      <c r="BT78" s="159"/>
      <c r="BU78" s="159"/>
      <c r="BV78" s="159"/>
      <c r="BW78" s="159"/>
      <c r="BX78" s="159"/>
      <c r="BY78" s="159"/>
      <c r="BZ78" s="159"/>
      <c r="CA78" s="159"/>
      <c r="CB78" s="159"/>
      <c r="CC78" s="159"/>
      <c r="CD78" s="159"/>
      <c r="CE78" s="159"/>
      <c r="CF78" s="159"/>
      <c r="CG78" s="159"/>
      <c r="CH78" s="159"/>
      <c r="CI78" s="159"/>
      <c r="CJ78" s="159"/>
      <c r="CK78" s="159"/>
      <c r="CL78" s="159"/>
      <c r="CM78" s="159"/>
      <c r="CN78" s="159"/>
      <c r="CO78" s="159"/>
      <c r="CP78" s="159"/>
      <c r="CQ78" s="159"/>
      <c r="CR78" s="159"/>
      <c r="CS78" s="159"/>
      <c r="CT78" s="159"/>
      <c r="CU78" s="159"/>
      <c r="CV78" s="159"/>
      <c r="CW78" s="159"/>
    </row>
    <row r="79" spans="1:101" s="160" customFormat="1" ht="38.25" x14ac:dyDescent="0.2">
      <c r="A79" s="436" t="s">
        <v>206</v>
      </c>
      <c r="B79" s="155" t="s">
        <v>207</v>
      </c>
      <c r="C79" s="119" t="s">
        <v>98</v>
      </c>
      <c r="D79" s="115" t="s">
        <v>98</v>
      </c>
      <c r="E79" s="115" t="s">
        <v>98</v>
      </c>
      <c r="F79" s="115" t="s">
        <v>98</v>
      </c>
      <c r="G79" s="115" t="s">
        <v>98</v>
      </c>
      <c r="H79" s="115" t="s">
        <v>98</v>
      </c>
      <c r="I79" s="115" t="s">
        <v>98</v>
      </c>
      <c r="J79" s="116" t="s">
        <v>98</v>
      </c>
      <c r="K79" s="603" t="s">
        <v>98</v>
      </c>
      <c r="L79" s="571"/>
      <c r="M79" s="571"/>
      <c r="N79" s="571"/>
      <c r="O79" s="571"/>
      <c r="P79" s="571"/>
      <c r="Q79" s="571"/>
      <c r="R79" s="571"/>
      <c r="S79" s="571"/>
      <c r="T79" s="571"/>
      <c r="U79" s="571"/>
      <c r="V79" s="571"/>
      <c r="W79" s="571"/>
      <c r="X79" s="571"/>
      <c r="Y79" s="571"/>
      <c r="Z79" s="571"/>
      <c r="AA79" s="571"/>
      <c r="AB79" s="571"/>
      <c r="AC79" s="571"/>
      <c r="AD79" s="571"/>
      <c r="AE79" s="571"/>
      <c r="AF79" s="571"/>
      <c r="AG79" s="571"/>
      <c r="AH79" s="571"/>
      <c r="AI79" s="571"/>
      <c r="AJ79" s="571"/>
      <c r="AK79" s="571"/>
      <c r="AL79" s="571"/>
      <c r="AM79" s="571"/>
      <c r="AN79" s="571"/>
      <c r="AO79" s="571"/>
      <c r="AP79" s="571"/>
      <c r="AQ79" s="571"/>
      <c r="AR79" s="571"/>
      <c r="AS79" s="571"/>
      <c r="AT79" s="571"/>
      <c r="AU79" s="571"/>
      <c r="AV79" s="571"/>
      <c r="AW79" s="571"/>
      <c r="AX79" s="571"/>
      <c r="AY79" s="571"/>
      <c r="AZ79" s="618"/>
      <c r="BA79" s="603"/>
      <c r="BB79" s="159"/>
      <c r="BC79" s="159"/>
      <c r="BD79" s="159"/>
      <c r="BE79" s="159"/>
      <c r="BF79" s="159"/>
      <c r="BG79" s="159"/>
      <c r="BH79" s="159"/>
      <c r="BI79" s="159"/>
      <c r="BJ79" s="159"/>
      <c r="BK79" s="159"/>
      <c r="BL79" s="159"/>
      <c r="BM79" s="159"/>
      <c r="BN79" s="159"/>
      <c r="BO79" s="159"/>
      <c r="BP79" s="159"/>
      <c r="BQ79" s="159"/>
      <c r="BR79" s="159"/>
      <c r="BS79" s="159"/>
      <c r="BT79" s="159"/>
      <c r="BU79" s="159"/>
      <c r="BV79" s="159"/>
      <c r="BW79" s="159"/>
      <c r="BX79" s="159"/>
      <c r="BY79" s="159"/>
      <c r="BZ79" s="159"/>
      <c r="CA79" s="159"/>
      <c r="CB79" s="159"/>
      <c r="CC79" s="159"/>
      <c r="CD79" s="159"/>
      <c r="CE79" s="159"/>
      <c r="CF79" s="159"/>
      <c r="CG79" s="159"/>
      <c r="CH79" s="159"/>
      <c r="CI79" s="159"/>
      <c r="CJ79" s="159"/>
      <c r="CK79" s="159"/>
      <c r="CL79" s="159"/>
      <c r="CM79" s="159"/>
      <c r="CN79" s="159"/>
      <c r="CO79" s="159"/>
      <c r="CP79" s="159"/>
      <c r="CQ79" s="159"/>
      <c r="CR79" s="159"/>
      <c r="CS79" s="159"/>
      <c r="CT79" s="159"/>
      <c r="CU79" s="159"/>
      <c r="CV79" s="159"/>
      <c r="CW79" s="159"/>
    </row>
    <row r="80" spans="1:101" s="160" customFormat="1" ht="51" x14ac:dyDescent="0.2">
      <c r="A80" s="436" t="s">
        <v>208</v>
      </c>
      <c r="B80" s="155" t="s">
        <v>209</v>
      </c>
      <c r="C80" s="119" t="s">
        <v>98</v>
      </c>
      <c r="D80" s="115" t="s">
        <v>98</v>
      </c>
      <c r="E80" s="115" t="s">
        <v>98</v>
      </c>
      <c r="F80" s="115" t="s">
        <v>98</v>
      </c>
      <c r="G80" s="115" t="s">
        <v>98</v>
      </c>
      <c r="H80" s="115" t="s">
        <v>98</v>
      </c>
      <c r="I80" s="115" t="s">
        <v>98</v>
      </c>
      <c r="J80" s="116" t="s">
        <v>98</v>
      </c>
      <c r="K80" s="603" t="s">
        <v>98</v>
      </c>
      <c r="L80" s="571"/>
      <c r="M80" s="571"/>
      <c r="N80" s="571"/>
      <c r="O80" s="571"/>
      <c r="P80" s="571"/>
      <c r="Q80" s="571"/>
      <c r="R80" s="571"/>
      <c r="S80" s="571"/>
      <c r="T80" s="571"/>
      <c r="U80" s="571"/>
      <c r="V80" s="571"/>
      <c r="W80" s="571"/>
      <c r="X80" s="571"/>
      <c r="Y80" s="571"/>
      <c r="Z80" s="571"/>
      <c r="AA80" s="571"/>
      <c r="AB80" s="571"/>
      <c r="AC80" s="571"/>
      <c r="AD80" s="571"/>
      <c r="AE80" s="571"/>
      <c r="AF80" s="571"/>
      <c r="AG80" s="571"/>
      <c r="AH80" s="571"/>
      <c r="AI80" s="571"/>
      <c r="AJ80" s="571"/>
      <c r="AK80" s="571"/>
      <c r="AL80" s="571"/>
      <c r="AM80" s="571"/>
      <c r="AN80" s="571"/>
      <c r="AO80" s="571"/>
      <c r="AP80" s="571"/>
      <c r="AQ80" s="571"/>
      <c r="AR80" s="571"/>
      <c r="AS80" s="571"/>
      <c r="AT80" s="571"/>
      <c r="AU80" s="571"/>
      <c r="AV80" s="571"/>
      <c r="AW80" s="571"/>
      <c r="AX80" s="571"/>
      <c r="AY80" s="571"/>
      <c r="AZ80" s="618"/>
      <c r="BA80" s="603"/>
      <c r="BB80" s="159"/>
      <c r="BC80" s="159"/>
      <c r="BD80" s="159"/>
      <c r="BE80" s="159"/>
      <c r="BF80" s="159"/>
      <c r="BG80" s="159"/>
      <c r="BH80" s="159"/>
      <c r="BI80" s="159"/>
      <c r="BJ80" s="159"/>
      <c r="BK80" s="159"/>
      <c r="BL80" s="159"/>
      <c r="BM80" s="159"/>
      <c r="BN80" s="159"/>
      <c r="BO80" s="159"/>
      <c r="BP80" s="159"/>
      <c r="BQ80" s="159"/>
      <c r="BR80" s="159"/>
      <c r="BS80" s="159"/>
      <c r="BT80" s="159"/>
      <c r="BU80" s="159"/>
      <c r="BV80" s="159"/>
      <c r="BW80" s="159"/>
      <c r="BX80" s="159"/>
      <c r="BY80" s="159"/>
      <c r="BZ80" s="159"/>
      <c r="CA80" s="159"/>
      <c r="CB80" s="159"/>
      <c r="CC80" s="159"/>
      <c r="CD80" s="159"/>
      <c r="CE80" s="159"/>
      <c r="CF80" s="159"/>
      <c r="CG80" s="159"/>
      <c r="CH80" s="159"/>
      <c r="CI80" s="159"/>
      <c r="CJ80" s="159"/>
      <c r="CK80" s="159"/>
      <c r="CL80" s="159"/>
      <c r="CM80" s="159"/>
      <c r="CN80" s="159"/>
      <c r="CO80" s="159"/>
      <c r="CP80" s="159"/>
      <c r="CQ80" s="159"/>
      <c r="CR80" s="159"/>
      <c r="CS80" s="159"/>
      <c r="CT80" s="159"/>
      <c r="CU80" s="159"/>
      <c r="CV80" s="159"/>
      <c r="CW80" s="159"/>
    </row>
    <row r="81" spans="1:101" s="160" customFormat="1" ht="51" x14ac:dyDescent="0.2">
      <c r="A81" s="436" t="s">
        <v>210</v>
      </c>
      <c r="B81" s="155" t="s">
        <v>211</v>
      </c>
      <c r="C81" s="119" t="s">
        <v>98</v>
      </c>
      <c r="D81" s="115" t="s">
        <v>98</v>
      </c>
      <c r="E81" s="115" t="s">
        <v>98</v>
      </c>
      <c r="F81" s="115" t="s">
        <v>98</v>
      </c>
      <c r="G81" s="115" t="s">
        <v>98</v>
      </c>
      <c r="H81" s="115" t="s">
        <v>98</v>
      </c>
      <c r="I81" s="115" t="s">
        <v>98</v>
      </c>
      <c r="J81" s="116" t="s">
        <v>98</v>
      </c>
      <c r="K81" s="603" t="s">
        <v>98</v>
      </c>
      <c r="L81" s="571"/>
      <c r="M81" s="571"/>
      <c r="N81" s="571"/>
      <c r="O81" s="571"/>
      <c r="P81" s="571"/>
      <c r="Q81" s="571"/>
      <c r="R81" s="571"/>
      <c r="S81" s="571"/>
      <c r="T81" s="571"/>
      <c r="U81" s="571"/>
      <c r="V81" s="571"/>
      <c r="W81" s="571"/>
      <c r="X81" s="571"/>
      <c r="Y81" s="571"/>
      <c r="Z81" s="571"/>
      <c r="AA81" s="571"/>
      <c r="AB81" s="571"/>
      <c r="AC81" s="571"/>
      <c r="AD81" s="571"/>
      <c r="AE81" s="571"/>
      <c r="AF81" s="571"/>
      <c r="AG81" s="571"/>
      <c r="AH81" s="571"/>
      <c r="AI81" s="571"/>
      <c r="AJ81" s="571"/>
      <c r="AK81" s="571"/>
      <c r="AL81" s="571"/>
      <c r="AM81" s="571"/>
      <c r="AN81" s="571"/>
      <c r="AO81" s="571"/>
      <c r="AP81" s="571"/>
      <c r="AQ81" s="571"/>
      <c r="AR81" s="571"/>
      <c r="AS81" s="571"/>
      <c r="AT81" s="571"/>
      <c r="AU81" s="571"/>
      <c r="AV81" s="571"/>
      <c r="AW81" s="571"/>
      <c r="AX81" s="571"/>
      <c r="AY81" s="571"/>
      <c r="AZ81" s="618"/>
      <c r="BA81" s="603"/>
      <c r="BB81" s="159"/>
      <c r="BC81" s="159"/>
      <c r="BD81" s="159"/>
      <c r="BE81" s="159"/>
      <c r="BF81" s="159"/>
      <c r="BG81" s="159"/>
      <c r="BH81" s="159"/>
      <c r="BI81" s="159"/>
      <c r="BJ81" s="159"/>
      <c r="BK81" s="159"/>
      <c r="BL81" s="159"/>
      <c r="BM81" s="159"/>
      <c r="BN81" s="159"/>
      <c r="BO81" s="159"/>
      <c r="BP81" s="159"/>
      <c r="BQ81" s="159"/>
      <c r="BR81" s="159"/>
      <c r="BS81" s="159"/>
      <c r="BT81" s="159"/>
      <c r="BU81" s="159"/>
      <c r="BV81" s="159"/>
      <c r="BW81" s="159"/>
      <c r="BX81" s="159"/>
      <c r="BY81" s="159"/>
      <c r="BZ81" s="159"/>
      <c r="CA81" s="159"/>
      <c r="CB81" s="159"/>
      <c r="CC81" s="159"/>
      <c r="CD81" s="159"/>
      <c r="CE81" s="159"/>
      <c r="CF81" s="159"/>
      <c r="CG81" s="159"/>
      <c r="CH81" s="159"/>
      <c r="CI81" s="159"/>
      <c r="CJ81" s="159"/>
      <c r="CK81" s="159"/>
      <c r="CL81" s="159"/>
      <c r="CM81" s="159"/>
      <c r="CN81" s="159"/>
      <c r="CO81" s="159"/>
      <c r="CP81" s="159"/>
      <c r="CQ81" s="159"/>
      <c r="CR81" s="159"/>
      <c r="CS81" s="159"/>
      <c r="CT81" s="159"/>
      <c r="CU81" s="159"/>
      <c r="CV81" s="159"/>
      <c r="CW81" s="159"/>
    </row>
    <row r="82" spans="1:101" s="160" customFormat="1" ht="38.25" x14ac:dyDescent="0.2">
      <c r="A82" s="436" t="s">
        <v>212</v>
      </c>
      <c r="B82" s="155" t="s">
        <v>213</v>
      </c>
      <c r="C82" s="119" t="s">
        <v>98</v>
      </c>
      <c r="D82" s="115" t="s">
        <v>98</v>
      </c>
      <c r="E82" s="115" t="s">
        <v>98</v>
      </c>
      <c r="F82" s="115" t="s">
        <v>98</v>
      </c>
      <c r="G82" s="115" t="s">
        <v>98</v>
      </c>
      <c r="H82" s="115" t="s">
        <v>98</v>
      </c>
      <c r="I82" s="115" t="s">
        <v>98</v>
      </c>
      <c r="J82" s="116" t="s">
        <v>98</v>
      </c>
      <c r="K82" s="603" t="s">
        <v>98</v>
      </c>
      <c r="L82" s="571"/>
      <c r="M82" s="571"/>
      <c r="N82" s="571"/>
      <c r="O82" s="571"/>
      <c r="P82" s="571"/>
      <c r="Q82" s="571"/>
      <c r="R82" s="571"/>
      <c r="S82" s="571"/>
      <c r="T82" s="571"/>
      <c r="U82" s="571"/>
      <c r="V82" s="571"/>
      <c r="W82" s="571"/>
      <c r="X82" s="571"/>
      <c r="Y82" s="571"/>
      <c r="Z82" s="571"/>
      <c r="AA82" s="571"/>
      <c r="AB82" s="571"/>
      <c r="AC82" s="571"/>
      <c r="AD82" s="571"/>
      <c r="AE82" s="571"/>
      <c r="AF82" s="571"/>
      <c r="AG82" s="571"/>
      <c r="AH82" s="571"/>
      <c r="AI82" s="571"/>
      <c r="AJ82" s="571"/>
      <c r="AK82" s="571"/>
      <c r="AL82" s="571"/>
      <c r="AM82" s="571"/>
      <c r="AN82" s="571"/>
      <c r="AO82" s="571"/>
      <c r="AP82" s="571"/>
      <c r="AQ82" s="571"/>
      <c r="AR82" s="571"/>
      <c r="AS82" s="571"/>
      <c r="AT82" s="571"/>
      <c r="AU82" s="571"/>
      <c r="AV82" s="571"/>
      <c r="AW82" s="571"/>
      <c r="AX82" s="571"/>
      <c r="AY82" s="571"/>
      <c r="AZ82" s="618"/>
      <c r="BA82" s="603"/>
      <c r="BB82" s="159"/>
      <c r="BC82" s="159"/>
      <c r="BD82" s="159"/>
      <c r="BE82" s="159"/>
      <c r="BF82" s="159"/>
      <c r="BG82" s="159"/>
      <c r="BH82" s="159"/>
      <c r="BI82" s="159"/>
      <c r="BJ82" s="159"/>
      <c r="BK82" s="159"/>
      <c r="BL82" s="159"/>
      <c r="BM82" s="159"/>
      <c r="BN82" s="159"/>
      <c r="BO82" s="159"/>
      <c r="BP82" s="159"/>
      <c r="BQ82" s="159"/>
      <c r="BR82" s="159"/>
      <c r="BS82" s="159"/>
      <c r="BT82" s="159"/>
      <c r="BU82" s="159"/>
      <c r="BV82" s="159"/>
      <c r="BW82" s="159"/>
      <c r="BX82" s="159"/>
      <c r="BY82" s="159"/>
      <c r="BZ82" s="159"/>
      <c r="CA82" s="159"/>
      <c r="CB82" s="159"/>
      <c r="CC82" s="159"/>
      <c r="CD82" s="159"/>
      <c r="CE82" s="159"/>
      <c r="CF82" s="159"/>
      <c r="CG82" s="159"/>
      <c r="CH82" s="159"/>
      <c r="CI82" s="159"/>
      <c r="CJ82" s="159"/>
      <c r="CK82" s="159"/>
      <c r="CL82" s="159"/>
      <c r="CM82" s="159"/>
      <c r="CN82" s="159"/>
      <c r="CO82" s="159"/>
      <c r="CP82" s="159"/>
      <c r="CQ82" s="159"/>
      <c r="CR82" s="159"/>
      <c r="CS82" s="159"/>
      <c r="CT82" s="159"/>
      <c r="CU82" s="159"/>
      <c r="CV82" s="159"/>
      <c r="CW82" s="159"/>
    </row>
    <row r="83" spans="1:101" s="160" customFormat="1" ht="51" x14ac:dyDescent="0.2">
      <c r="A83" s="436" t="s">
        <v>214</v>
      </c>
      <c r="B83" s="155" t="s">
        <v>215</v>
      </c>
      <c r="C83" s="119" t="s">
        <v>98</v>
      </c>
      <c r="D83" s="115" t="s">
        <v>98</v>
      </c>
      <c r="E83" s="115" t="s">
        <v>98</v>
      </c>
      <c r="F83" s="115" t="s">
        <v>98</v>
      </c>
      <c r="G83" s="115" t="s">
        <v>98</v>
      </c>
      <c r="H83" s="115" t="s">
        <v>98</v>
      </c>
      <c r="I83" s="115" t="s">
        <v>98</v>
      </c>
      <c r="J83" s="116" t="s">
        <v>98</v>
      </c>
      <c r="K83" s="603" t="s">
        <v>98</v>
      </c>
      <c r="L83" s="571"/>
      <c r="M83" s="571"/>
      <c r="N83" s="571"/>
      <c r="O83" s="571"/>
      <c r="P83" s="571"/>
      <c r="Q83" s="571"/>
      <c r="R83" s="571"/>
      <c r="S83" s="571"/>
      <c r="T83" s="571"/>
      <c r="U83" s="571"/>
      <c r="V83" s="571"/>
      <c r="W83" s="571"/>
      <c r="X83" s="571"/>
      <c r="Y83" s="571"/>
      <c r="Z83" s="571"/>
      <c r="AA83" s="571"/>
      <c r="AB83" s="571"/>
      <c r="AC83" s="571"/>
      <c r="AD83" s="571"/>
      <c r="AE83" s="571"/>
      <c r="AF83" s="571"/>
      <c r="AG83" s="571"/>
      <c r="AH83" s="571"/>
      <c r="AI83" s="571"/>
      <c r="AJ83" s="571"/>
      <c r="AK83" s="571"/>
      <c r="AL83" s="571"/>
      <c r="AM83" s="571"/>
      <c r="AN83" s="571"/>
      <c r="AO83" s="571"/>
      <c r="AP83" s="571"/>
      <c r="AQ83" s="571"/>
      <c r="AR83" s="571"/>
      <c r="AS83" s="571"/>
      <c r="AT83" s="571"/>
      <c r="AU83" s="571"/>
      <c r="AV83" s="571"/>
      <c r="AW83" s="571"/>
      <c r="AX83" s="571"/>
      <c r="AY83" s="571"/>
      <c r="AZ83" s="618"/>
      <c r="BA83" s="603"/>
      <c r="BB83" s="159"/>
      <c r="BC83" s="159"/>
      <c r="BD83" s="159"/>
      <c r="BE83" s="159"/>
      <c r="BF83" s="159"/>
      <c r="BG83" s="159"/>
      <c r="BH83" s="159"/>
      <c r="BI83" s="159"/>
      <c r="BJ83" s="159"/>
      <c r="BK83" s="159"/>
      <c r="BL83" s="159"/>
      <c r="BM83" s="159"/>
      <c r="BN83" s="159"/>
      <c r="BO83" s="159"/>
      <c r="BP83" s="159"/>
      <c r="BQ83" s="159"/>
      <c r="BR83" s="159"/>
      <c r="BS83" s="159"/>
      <c r="BT83" s="159"/>
      <c r="BU83" s="159"/>
      <c r="BV83" s="159"/>
      <c r="BW83" s="159"/>
      <c r="BX83" s="159"/>
      <c r="BY83" s="159"/>
      <c r="BZ83" s="159"/>
      <c r="CA83" s="159"/>
      <c r="CB83" s="159"/>
      <c r="CC83" s="159"/>
      <c r="CD83" s="159"/>
      <c r="CE83" s="159"/>
      <c r="CF83" s="159"/>
      <c r="CG83" s="159"/>
      <c r="CH83" s="159"/>
      <c r="CI83" s="159"/>
      <c r="CJ83" s="159"/>
      <c r="CK83" s="159"/>
      <c r="CL83" s="159"/>
      <c r="CM83" s="159"/>
      <c r="CN83" s="159"/>
      <c r="CO83" s="159"/>
      <c r="CP83" s="159"/>
      <c r="CQ83" s="159"/>
      <c r="CR83" s="159"/>
      <c r="CS83" s="159"/>
      <c r="CT83" s="159"/>
      <c r="CU83" s="159"/>
      <c r="CV83" s="159"/>
      <c r="CW83" s="159"/>
    </row>
    <row r="84" spans="1:101" s="160" customFormat="1" ht="51" x14ac:dyDescent="0.2">
      <c r="A84" s="226" t="s">
        <v>216</v>
      </c>
      <c r="B84" s="156" t="s">
        <v>217</v>
      </c>
      <c r="C84" s="119" t="s">
        <v>98</v>
      </c>
      <c r="D84" s="115" t="s">
        <v>98</v>
      </c>
      <c r="E84" s="115" t="s">
        <v>98</v>
      </c>
      <c r="F84" s="115" t="s">
        <v>98</v>
      </c>
      <c r="G84" s="115" t="s">
        <v>98</v>
      </c>
      <c r="H84" s="115" t="s">
        <v>98</v>
      </c>
      <c r="I84" s="115" t="s">
        <v>98</v>
      </c>
      <c r="J84" s="116" t="s">
        <v>98</v>
      </c>
      <c r="K84" s="603" t="s">
        <v>98</v>
      </c>
      <c r="L84" s="571"/>
      <c r="M84" s="571"/>
      <c r="N84" s="571"/>
      <c r="O84" s="571"/>
      <c r="P84" s="571"/>
      <c r="Q84" s="571"/>
      <c r="R84" s="571"/>
      <c r="S84" s="571"/>
      <c r="T84" s="571"/>
      <c r="U84" s="571"/>
      <c r="V84" s="571"/>
      <c r="W84" s="571"/>
      <c r="X84" s="571"/>
      <c r="Y84" s="571"/>
      <c r="Z84" s="571"/>
      <c r="AA84" s="571"/>
      <c r="AB84" s="571"/>
      <c r="AC84" s="571"/>
      <c r="AD84" s="571"/>
      <c r="AE84" s="571"/>
      <c r="AF84" s="571"/>
      <c r="AG84" s="571"/>
      <c r="AH84" s="571"/>
      <c r="AI84" s="571"/>
      <c r="AJ84" s="571"/>
      <c r="AK84" s="571"/>
      <c r="AL84" s="571"/>
      <c r="AM84" s="571"/>
      <c r="AN84" s="571"/>
      <c r="AO84" s="571"/>
      <c r="AP84" s="571"/>
      <c r="AQ84" s="571"/>
      <c r="AR84" s="571"/>
      <c r="AS84" s="571"/>
      <c r="AT84" s="571"/>
      <c r="AU84" s="571"/>
      <c r="AV84" s="571"/>
      <c r="AW84" s="571"/>
      <c r="AX84" s="571"/>
      <c r="AY84" s="571"/>
      <c r="AZ84" s="618"/>
      <c r="BA84" s="603"/>
      <c r="BB84" s="159"/>
      <c r="BC84" s="159"/>
      <c r="BD84" s="159"/>
      <c r="BE84" s="159"/>
      <c r="BF84" s="159"/>
      <c r="BG84" s="159"/>
      <c r="BH84" s="159"/>
      <c r="BI84" s="159"/>
      <c r="BJ84" s="159"/>
      <c r="BK84" s="159"/>
      <c r="BL84" s="159"/>
      <c r="BM84" s="159"/>
      <c r="BN84" s="159"/>
      <c r="BO84" s="159"/>
      <c r="BP84" s="159"/>
      <c r="BQ84" s="159"/>
      <c r="BR84" s="159"/>
      <c r="BS84" s="159"/>
      <c r="BT84" s="159"/>
      <c r="BU84" s="159"/>
      <c r="BV84" s="159"/>
      <c r="BW84" s="159"/>
      <c r="BX84" s="159"/>
      <c r="BY84" s="159"/>
      <c r="BZ84" s="159"/>
      <c r="CA84" s="159"/>
      <c r="CB84" s="159"/>
      <c r="CC84" s="159"/>
      <c r="CD84" s="159"/>
      <c r="CE84" s="159"/>
      <c r="CF84" s="159"/>
      <c r="CG84" s="159"/>
      <c r="CH84" s="159"/>
      <c r="CI84" s="159"/>
      <c r="CJ84" s="159"/>
      <c r="CK84" s="159"/>
      <c r="CL84" s="159"/>
      <c r="CM84" s="159"/>
      <c r="CN84" s="159"/>
      <c r="CO84" s="159"/>
      <c r="CP84" s="159"/>
      <c r="CQ84" s="159"/>
      <c r="CR84" s="159"/>
      <c r="CS84" s="159"/>
      <c r="CT84" s="159"/>
      <c r="CU84" s="159"/>
      <c r="CV84" s="159"/>
      <c r="CW84" s="159"/>
    </row>
    <row r="85" spans="1:101" s="160" customFormat="1" ht="25.5" x14ac:dyDescent="0.2">
      <c r="A85" s="275" t="s">
        <v>218</v>
      </c>
      <c r="B85" s="156" t="s">
        <v>219</v>
      </c>
      <c r="C85" s="263" t="s">
        <v>98</v>
      </c>
      <c r="D85" s="115" t="s">
        <v>98</v>
      </c>
      <c r="E85" s="115" t="s">
        <v>98</v>
      </c>
      <c r="F85" s="115" t="s">
        <v>98</v>
      </c>
      <c r="G85" s="115" t="s">
        <v>98</v>
      </c>
      <c r="H85" s="115" t="s">
        <v>98</v>
      </c>
      <c r="I85" s="115" t="s">
        <v>98</v>
      </c>
      <c r="J85" s="116" t="s">
        <v>98</v>
      </c>
      <c r="K85" s="603" t="s">
        <v>98</v>
      </c>
      <c r="L85" s="571"/>
      <c r="M85" s="571"/>
      <c r="N85" s="571"/>
      <c r="O85" s="571"/>
      <c r="P85" s="571"/>
      <c r="Q85" s="571"/>
      <c r="R85" s="571"/>
      <c r="S85" s="571"/>
      <c r="T85" s="571"/>
      <c r="U85" s="571"/>
      <c r="V85" s="571"/>
      <c r="W85" s="571"/>
      <c r="X85" s="571"/>
      <c r="Y85" s="571"/>
      <c r="Z85" s="571"/>
      <c r="AA85" s="571"/>
      <c r="AB85" s="571"/>
      <c r="AC85" s="571"/>
      <c r="AD85" s="571"/>
      <c r="AE85" s="571"/>
      <c r="AF85" s="571"/>
      <c r="AG85" s="571"/>
      <c r="AH85" s="571"/>
      <c r="AI85" s="571"/>
      <c r="AJ85" s="571"/>
      <c r="AK85" s="571"/>
      <c r="AL85" s="571"/>
      <c r="AM85" s="571"/>
      <c r="AN85" s="571"/>
      <c r="AO85" s="571"/>
      <c r="AP85" s="571"/>
      <c r="AQ85" s="571"/>
      <c r="AR85" s="571"/>
      <c r="AS85" s="571"/>
      <c r="AT85" s="571"/>
      <c r="AU85" s="571"/>
      <c r="AV85" s="571"/>
      <c r="AW85" s="571"/>
      <c r="AX85" s="571"/>
      <c r="AY85" s="571"/>
      <c r="AZ85" s="618"/>
      <c r="BA85" s="603"/>
      <c r="BB85" s="159"/>
      <c r="BC85" s="159"/>
      <c r="BD85" s="159"/>
      <c r="BE85" s="159"/>
      <c r="BF85" s="159"/>
      <c r="BG85" s="159"/>
      <c r="BH85" s="159"/>
      <c r="BI85" s="159"/>
      <c r="BJ85" s="159"/>
      <c r="BK85" s="159"/>
      <c r="BL85" s="159"/>
      <c r="BM85" s="159"/>
      <c r="BN85" s="159"/>
      <c r="BO85" s="159"/>
      <c r="BP85" s="159"/>
      <c r="BQ85" s="159"/>
      <c r="BR85" s="159"/>
      <c r="BS85" s="159"/>
      <c r="BT85" s="159"/>
      <c r="BU85" s="159"/>
      <c r="BV85" s="159"/>
      <c r="BW85" s="159"/>
      <c r="BX85" s="159"/>
      <c r="BY85" s="159"/>
      <c r="BZ85" s="159"/>
      <c r="CA85" s="159"/>
      <c r="CB85" s="159"/>
      <c r="CC85" s="159"/>
      <c r="CD85" s="159"/>
      <c r="CE85" s="159"/>
      <c r="CF85" s="159"/>
      <c r="CG85" s="159"/>
      <c r="CH85" s="159"/>
      <c r="CI85" s="159"/>
      <c r="CJ85" s="159"/>
      <c r="CK85" s="159"/>
      <c r="CL85" s="159"/>
      <c r="CM85" s="159"/>
      <c r="CN85" s="159"/>
      <c r="CO85" s="159"/>
      <c r="CP85" s="159"/>
      <c r="CQ85" s="159"/>
      <c r="CR85" s="159"/>
      <c r="CS85" s="159"/>
      <c r="CT85" s="159"/>
      <c r="CU85" s="159"/>
      <c r="CV85" s="159"/>
      <c r="CW85" s="159"/>
    </row>
    <row r="86" spans="1:101" s="183" customFormat="1" ht="25.5" x14ac:dyDescent="0.2">
      <c r="A86" s="363" t="s">
        <v>218</v>
      </c>
      <c r="B86" s="186" t="s">
        <v>220</v>
      </c>
      <c r="C86" s="228" t="s">
        <v>221</v>
      </c>
      <c r="D86" s="119" t="s">
        <v>98</v>
      </c>
      <c r="E86" s="119" t="s">
        <v>98</v>
      </c>
      <c r="F86" s="119" t="s">
        <v>98</v>
      </c>
      <c r="G86" s="119" t="s">
        <v>98</v>
      </c>
      <c r="H86" s="119" t="s">
        <v>98</v>
      </c>
      <c r="I86" s="119" t="s">
        <v>98</v>
      </c>
      <c r="J86" s="120" t="s">
        <v>98</v>
      </c>
      <c r="K86" s="551" t="s">
        <v>98</v>
      </c>
      <c r="L86" s="575"/>
      <c r="M86" s="575"/>
      <c r="N86" s="575"/>
      <c r="O86" s="575"/>
      <c r="P86" s="575"/>
      <c r="Q86" s="575"/>
      <c r="R86" s="575"/>
      <c r="S86" s="575"/>
      <c r="T86" s="575"/>
      <c r="U86" s="575"/>
      <c r="V86" s="575"/>
      <c r="W86" s="575"/>
      <c r="X86" s="575"/>
      <c r="Y86" s="575"/>
      <c r="Z86" s="575"/>
      <c r="AA86" s="575"/>
      <c r="AB86" s="575"/>
      <c r="AC86" s="575"/>
      <c r="AD86" s="575"/>
      <c r="AE86" s="575"/>
      <c r="AF86" s="575"/>
      <c r="AG86" s="575"/>
      <c r="AH86" s="575"/>
      <c r="AI86" s="575"/>
      <c r="AJ86" s="575"/>
      <c r="AK86" s="575"/>
      <c r="AL86" s="575"/>
      <c r="AM86" s="575"/>
      <c r="AN86" s="575"/>
      <c r="AO86" s="575"/>
      <c r="AP86" s="575"/>
      <c r="AQ86" s="575"/>
      <c r="AR86" s="575"/>
      <c r="AS86" s="575"/>
      <c r="AT86" s="575"/>
      <c r="AU86" s="575"/>
      <c r="AV86" s="575"/>
      <c r="AW86" s="575"/>
      <c r="AX86" s="575"/>
      <c r="AY86" s="575"/>
      <c r="AZ86" s="619"/>
      <c r="BA86" s="551"/>
      <c r="BB86" s="182"/>
      <c r="BC86" s="182"/>
      <c r="BD86" s="182"/>
      <c r="BE86" s="182"/>
      <c r="BF86" s="182"/>
      <c r="BG86" s="182"/>
      <c r="BH86" s="182"/>
      <c r="BI86" s="182"/>
      <c r="BJ86" s="182"/>
      <c r="BK86" s="182"/>
      <c r="BL86" s="182"/>
      <c r="BM86" s="182"/>
      <c r="BN86" s="182"/>
      <c r="BO86" s="182"/>
      <c r="BP86" s="182"/>
      <c r="BQ86" s="182"/>
      <c r="BR86" s="182"/>
      <c r="BS86" s="182"/>
      <c r="BT86" s="182"/>
      <c r="BU86" s="182"/>
      <c r="BV86" s="182"/>
      <c r="BW86" s="182"/>
      <c r="BX86" s="182"/>
      <c r="BY86" s="182"/>
      <c r="BZ86" s="182"/>
      <c r="CA86" s="182"/>
      <c r="CB86" s="182"/>
      <c r="CC86" s="182"/>
      <c r="CD86" s="182"/>
      <c r="CE86" s="182"/>
      <c r="CF86" s="182"/>
      <c r="CG86" s="182"/>
      <c r="CH86" s="182"/>
      <c r="CI86" s="182"/>
      <c r="CJ86" s="182"/>
      <c r="CK86" s="182"/>
      <c r="CL86" s="182"/>
      <c r="CM86" s="182"/>
      <c r="CN86" s="182"/>
      <c r="CO86" s="182"/>
      <c r="CP86" s="182"/>
      <c r="CQ86" s="182"/>
      <c r="CR86" s="182"/>
      <c r="CS86" s="182"/>
      <c r="CT86" s="182"/>
      <c r="CU86" s="182"/>
      <c r="CV86" s="182"/>
      <c r="CW86" s="182"/>
    </row>
    <row r="87" spans="1:101" s="183" customFormat="1" ht="25.5" hidden="1" x14ac:dyDescent="0.2">
      <c r="A87" s="363" t="s">
        <v>218</v>
      </c>
      <c r="B87" s="186" t="s">
        <v>222</v>
      </c>
      <c r="C87" s="228" t="s">
        <v>223</v>
      </c>
      <c r="D87" s="119"/>
      <c r="E87" s="119"/>
      <c r="F87" s="119"/>
      <c r="G87" s="119"/>
      <c r="H87" s="119"/>
      <c r="I87" s="119"/>
      <c r="J87" s="120"/>
      <c r="K87" s="551"/>
      <c r="L87" s="575"/>
      <c r="M87" s="575"/>
      <c r="N87" s="575"/>
      <c r="O87" s="575"/>
      <c r="P87" s="575"/>
      <c r="Q87" s="575"/>
      <c r="R87" s="575"/>
      <c r="S87" s="575"/>
      <c r="T87" s="575"/>
      <c r="U87" s="575"/>
      <c r="V87" s="575"/>
      <c r="W87" s="575"/>
      <c r="X87" s="575"/>
      <c r="Y87" s="575"/>
      <c r="Z87" s="575"/>
      <c r="AA87" s="575"/>
      <c r="AB87" s="575"/>
      <c r="AC87" s="575"/>
      <c r="AD87" s="575"/>
      <c r="AE87" s="575"/>
      <c r="AF87" s="575"/>
      <c r="AG87" s="575"/>
      <c r="AH87" s="575"/>
      <c r="AI87" s="575"/>
      <c r="AJ87" s="575"/>
      <c r="AK87" s="575"/>
      <c r="AL87" s="575"/>
      <c r="AM87" s="575"/>
      <c r="AN87" s="575"/>
      <c r="AO87" s="575"/>
      <c r="AP87" s="575"/>
      <c r="AQ87" s="575"/>
      <c r="AR87" s="575"/>
      <c r="AS87" s="575"/>
      <c r="AT87" s="575"/>
      <c r="AU87" s="575"/>
      <c r="AV87" s="575"/>
      <c r="AW87" s="575"/>
      <c r="AX87" s="575"/>
      <c r="AY87" s="575"/>
      <c r="AZ87" s="619"/>
      <c r="BA87" s="551"/>
      <c r="BB87" s="182"/>
      <c r="BC87" s="182"/>
      <c r="BD87" s="182"/>
      <c r="BE87" s="182"/>
      <c r="BF87" s="182"/>
      <c r="BG87" s="182"/>
      <c r="BH87" s="182"/>
      <c r="BI87" s="182"/>
      <c r="BJ87" s="182"/>
      <c r="BK87" s="182"/>
      <c r="BL87" s="182"/>
      <c r="BM87" s="182"/>
      <c r="BN87" s="182"/>
      <c r="BO87" s="182"/>
      <c r="BP87" s="182"/>
      <c r="BQ87" s="182"/>
      <c r="BR87" s="182"/>
      <c r="BS87" s="182"/>
      <c r="BT87" s="182"/>
      <c r="BU87" s="182"/>
      <c r="BV87" s="182"/>
      <c r="BW87" s="182"/>
      <c r="BX87" s="182"/>
      <c r="BY87" s="182"/>
      <c r="BZ87" s="182"/>
      <c r="CA87" s="182"/>
      <c r="CB87" s="182"/>
      <c r="CC87" s="182"/>
      <c r="CD87" s="182"/>
      <c r="CE87" s="182"/>
      <c r="CF87" s="182"/>
      <c r="CG87" s="182"/>
      <c r="CH87" s="182"/>
      <c r="CI87" s="182"/>
      <c r="CJ87" s="182"/>
      <c r="CK87" s="182"/>
      <c r="CL87" s="182"/>
      <c r="CM87" s="182"/>
      <c r="CN87" s="182"/>
      <c r="CO87" s="182"/>
      <c r="CP87" s="182"/>
      <c r="CQ87" s="182"/>
      <c r="CR87" s="182"/>
      <c r="CS87" s="182"/>
      <c r="CT87" s="182"/>
      <c r="CU87" s="182"/>
      <c r="CV87" s="182"/>
      <c r="CW87" s="182"/>
    </row>
    <row r="88" spans="1:101" s="183" customFormat="1" ht="25.5" x14ac:dyDescent="0.2">
      <c r="A88" s="363" t="s">
        <v>218</v>
      </c>
      <c r="B88" s="186" t="s">
        <v>224</v>
      </c>
      <c r="C88" s="228" t="s">
        <v>225</v>
      </c>
      <c r="D88" s="119" t="s">
        <v>98</v>
      </c>
      <c r="E88" s="119" t="s">
        <v>98</v>
      </c>
      <c r="F88" s="119" t="s">
        <v>98</v>
      </c>
      <c r="G88" s="119" t="s">
        <v>98</v>
      </c>
      <c r="H88" s="119" t="s">
        <v>98</v>
      </c>
      <c r="I88" s="119" t="s">
        <v>98</v>
      </c>
      <c r="J88" s="120" t="s">
        <v>98</v>
      </c>
      <c r="K88" s="551" t="s">
        <v>98</v>
      </c>
      <c r="L88" s="575"/>
      <c r="M88" s="575"/>
      <c r="N88" s="575"/>
      <c r="O88" s="575"/>
      <c r="P88" s="575"/>
      <c r="Q88" s="575"/>
      <c r="R88" s="575"/>
      <c r="S88" s="575"/>
      <c r="T88" s="575"/>
      <c r="U88" s="575"/>
      <c r="V88" s="575"/>
      <c r="W88" s="575"/>
      <c r="X88" s="575"/>
      <c r="Y88" s="575"/>
      <c r="Z88" s="575"/>
      <c r="AA88" s="575"/>
      <c r="AB88" s="575"/>
      <c r="AC88" s="575"/>
      <c r="AD88" s="575"/>
      <c r="AE88" s="575"/>
      <c r="AF88" s="575"/>
      <c r="AG88" s="575"/>
      <c r="AH88" s="575"/>
      <c r="AI88" s="575"/>
      <c r="AJ88" s="575"/>
      <c r="AK88" s="575"/>
      <c r="AL88" s="575"/>
      <c r="AM88" s="575"/>
      <c r="AN88" s="575"/>
      <c r="AO88" s="575"/>
      <c r="AP88" s="575"/>
      <c r="AQ88" s="575"/>
      <c r="AR88" s="575"/>
      <c r="AS88" s="575"/>
      <c r="AT88" s="575"/>
      <c r="AU88" s="575"/>
      <c r="AV88" s="575"/>
      <c r="AW88" s="575"/>
      <c r="AX88" s="575"/>
      <c r="AY88" s="575"/>
      <c r="AZ88" s="619"/>
      <c r="BA88" s="551"/>
      <c r="BB88" s="621"/>
      <c r="BC88" s="622"/>
      <c r="BD88" s="621"/>
      <c r="BE88" s="622"/>
      <c r="BF88" s="182"/>
      <c r="BG88" s="182"/>
      <c r="BH88" s="182"/>
      <c r="BI88" s="182"/>
      <c r="BJ88" s="182"/>
      <c r="BK88" s="182"/>
      <c r="BL88" s="182"/>
      <c r="BM88" s="182"/>
      <c r="BN88" s="182"/>
      <c r="BO88" s="182"/>
      <c r="BP88" s="182"/>
      <c r="BQ88" s="182"/>
      <c r="BR88" s="182"/>
      <c r="BS88" s="182"/>
      <c r="BT88" s="182"/>
      <c r="BU88" s="182"/>
      <c r="BV88" s="182"/>
      <c r="BW88" s="182"/>
      <c r="BX88" s="182"/>
      <c r="BY88" s="182"/>
      <c r="BZ88" s="182"/>
      <c r="CA88" s="182"/>
      <c r="CB88" s="182"/>
      <c r="CC88" s="182"/>
      <c r="CD88" s="182"/>
      <c r="CE88" s="182"/>
      <c r="CF88" s="182"/>
      <c r="CG88" s="182"/>
      <c r="CH88" s="182"/>
      <c r="CI88" s="182"/>
      <c r="CJ88" s="182"/>
      <c r="CK88" s="182"/>
      <c r="CL88" s="182"/>
      <c r="CM88" s="182"/>
      <c r="CN88" s="182"/>
      <c r="CO88" s="182"/>
      <c r="CP88" s="182"/>
      <c r="CQ88" s="182"/>
      <c r="CR88" s="182"/>
      <c r="CS88" s="182"/>
      <c r="CT88" s="182"/>
      <c r="CU88" s="182"/>
      <c r="CV88" s="182"/>
      <c r="CW88" s="182"/>
    </row>
    <row r="89" spans="1:101" s="183" customFormat="1" ht="25.5" x14ac:dyDescent="0.2">
      <c r="A89" s="363" t="s">
        <v>218</v>
      </c>
      <c r="B89" s="216" t="s">
        <v>226</v>
      </c>
      <c r="C89" s="228" t="s">
        <v>227</v>
      </c>
      <c r="D89" s="119" t="s">
        <v>98</v>
      </c>
      <c r="E89" s="119" t="s">
        <v>98</v>
      </c>
      <c r="F89" s="119" t="s">
        <v>98</v>
      </c>
      <c r="G89" s="119" t="s">
        <v>98</v>
      </c>
      <c r="H89" s="119" t="s">
        <v>98</v>
      </c>
      <c r="I89" s="119" t="s">
        <v>98</v>
      </c>
      <c r="J89" s="120" t="s">
        <v>98</v>
      </c>
      <c r="K89" s="551" t="s">
        <v>98</v>
      </c>
      <c r="L89" s="575"/>
      <c r="M89" s="575"/>
      <c r="N89" s="575"/>
      <c r="O89" s="575"/>
      <c r="P89" s="575"/>
      <c r="Q89" s="575"/>
      <c r="R89" s="575"/>
      <c r="S89" s="575"/>
      <c r="T89" s="575"/>
      <c r="U89" s="575"/>
      <c r="V89" s="575"/>
      <c r="W89" s="575"/>
      <c r="X89" s="575"/>
      <c r="Y89" s="575"/>
      <c r="Z89" s="575"/>
      <c r="AA89" s="575"/>
      <c r="AB89" s="575"/>
      <c r="AC89" s="575"/>
      <c r="AD89" s="575"/>
      <c r="AE89" s="575"/>
      <c r="AF89" s="575"/>
      <c r="AG89" s="575"/>
      <c r="AH89" s="575"/>
      <c r="AI89" s="575"/>
      <c r="AJ89" s="575"/>
      <c r="AK89" s="575"/>
      <c r="AL89" s="575"/>
      <c r="AM89" s="575"/>
      <c r="AN89" s="575"/>
      <c r="AO89" s="575"/>
      <c r="AP89" s="575"/>
      <c r="AQ89" s="575"/>
      <c r="AR89" s="575"/>
      <c r="AS89" s="575"/>
      <c r="AT89" s="575"/>
      <c r="AU89" s="575"/>
      <c r="AV89" s="575"/>
      <c r="AW89" s="575"/>
      <c r="AX89" s="575"/>
      <c r="AY89" s="575"/>
      <c r="AZ89" s="619"/>
      <c r="BA89" s="551"/>
      <c r="BB89" s="182"/>
      <c r="BC89" s="182"/>
      <c r="BD89" s="182"/>
      <c r="BE89" s="182"/>
      <c r="BF89" s="182"/>
      <c r="BG89" s="182"/>
      <c r="BH89" s="182"/>
      <c r="BI89" s="182"/>
      <c r="BJ89" s="182"/>
      <c r="BK89" s="182"/>
      <c r="BL89" s="182"/>
      <c r="BM89" s="182"/>
      <c r="BN89" s="182"/>
      <c r="BO89" s="182"/>
      <c r="BP89" s="182"/>
      <c r="BQ89" s="182"/>
      <c r="BR89" s="182"/>
      <c r="BS89" s="182"/>
      <c r="BT89" s="182"/>
      <c r="BU89" s="182"/>
      <c r="BV89" s="182"/>
      <c r="BW89" s="182"/>
      <c r="BX89" s="182"/>
      <c r="BY89" s="182"/>
      <c r="BZ89" s="182"/>
      <c r="CA89" s="182"/>
      <c r="CB89" s="182"/>
      <c r="CC89" s="182"/>
      <c r="CD89" s="182"/>
      <c r="CE89" s="182"/>
      <c r="CF89" s="182"/>
      <c r="CG89" s="182"/>
      <c r="CH89" s="182"/>
      <c r="CI89" s="182"/>
      <c r="CJ89" s="182"/>
      <c r="CK89" s="182"/>
      <c r="CL89" s="182"/>
      <c r="CM89" s="182"/>
      <c r="CN89" s="182"/>
      <c r="CO89" s="182"/>
      <c r="CP89" s="182"/>
      <c r="CQ89" s="182"/>
      <c r="CR89" s="182"/>
      <c r="CS89" s="182"/>
      <c r="CT89" s="182"/>
      <c r="CU89" s="182"/>
      <c r="CV89" s="182"/>
      <c r="CW89" s="182"/>
    </row>
    <row r="90" spans="1:101" s="183" customFormat="1" ht="38.25" x14ac:dyDescent="0.2">
      <c r="A90" s="275" t="s">
        <v>228</v>
      </c>
      <c r="B90" s="156" t="s">
        <v>229</v>
      </c>
      <c r="C90" s="119" t="s">
        <v>98</v>
      </c>
      <c r="D90" s="119" t="s">
        <v>98</v>
      </c>
      <c r="E90" s="119" t="s">
        <v>98</v>
      </c>
      <c r="F90" s="119" t="s">
        <v>98</v>
      </c>
      <c r="G90" s="119" t="s">
        <v>98</v>
      </c>
      <c r="H90" s="119" t="s">
        <v>98</v>
      </c>
      <c r="I90" s="119" t="s">
        <v>98</v>
      </c>
      <c r="J90" s="120" t="s">
        <v>98</v>
      </c>
      <c r="K90" s="551" t="s">
        <v>98</v>
      </c>
      <c r="L90" s="587"/>
      <c r="M90" s="575"/>
      <c r="N90" s="587"/>
      <c r="O90" s="575"/>
      <c r="P90" s="587"/>
      <c r="Q90" s="575"/>
      <c r="R90" s="587"/>
      <c r="S90" s="575"/>
      <c r="T90" s="587"/>
      <c r="U90" s="575"/>
      <c r="V90" s="587"/>
      <c r="W90" s="575"/>
      <c r="X90" s="587"/>
      <c r="Y90" s="575"/>
      <c r="Z90" s="587"/>
      <c r="AA90" s="575"/>
      <c r="AB90" s="587"/>
      <c r="AC90" s="575"/>
      <c r="AD90" s="587"/>
      <c r="AE90" s="575"/>
      <c r="AF90" s="587"/>
      <c r="AG90" s="575"/>
      <c r="AH90" s="587"/>
      <c r="AI90" s="575"/>
      <c r="AJ90" s="587"/>
      <c r="AK90" s="575"/>
      <c r="AL90" s="587"/>
      <c r="AM90" s="575"/>
      <c r="AN90" s="587"/>
      <c r="AO90" s="575"/>
      <c r="AP90" s="587"/>
      <c r="AQ90" s="575"/>
      <c r="AR90" s="587"/>
      <c r="AS90" s="575"/>
      <c r="AT90" s="587"/>
      <c r="AU90" s="575"/>
      <c r="AV90" s="587"/>
      <c r="AW90" s="575"/>
      <c r="AX90" s="587"/>
      <c r="AY90" s="575"/>
      <c r="AZ90" s="623"/>
      <c r="BA90" s="551"/>
      <c r="BB90" s="182"/>
      <c r="BC90" s="182"/>
      <c r="BD90" s="182"/>
      <c r="BE90" s="182"/>
      <c r="BF90" s="182"/>
      <c r="BG90" s="182"/>
      <c r="BH90" s="182"/>
      <c r="BI90" s="182"/>
      <c r="BJ90" s="182"/>
      <c r="BK90" s="182"/>
      <c r="BL90" s="182"/>
      <c r="BM90" s="182"/>
      <c r="BN90" s="182"/>
      <c r="BO90" s="182"/>
      <c r="BP90" s="182"/>
      <c r="BQ90" s="182"/>
      <c r="BR90" s="182"/>
      <c r="BS90" s="182"/>
      <c r="BT90" s="182"/>
      <c r="BU90" s="182"/>
      <c r="BV90" s="182"/>
      <c r="BW90" s="182"/>
      <c r="BX90" s="182"/>
      <c r="BY90" s="182"/>
      <c r="BZ90" s="182"/>
      <c r="CA90" s="182"/>
      <c r="CB90" s="182"/>
      <c r="CC90" s="182"/>
      <c r="CD90" s="182"/>
      <c r="CE90" s="182"/>
      <c r="CF90" s="182"/>
      <c r="CG90" s="182"/>
      <c r="CH90" s="182"/>
      <c r="CI90" s="182"/>
      <c r="CJ90" s="182"/>
      <c r="CK90" s="182"/>
      <c r="CL90" s="182"/>
      <c r="CM90" s="182"/>
      <c r="CN90" s="182"/>
      <c r="CO90" s="182"/>
      <c r="CP90" s="182"/>
      <c r="CQ90" s="182"/>
      <c r="CR90" s="182"/>
      <c r="CS90" s="182"/>
      <c r="CT90" s="182"/>
      <c r="CU90" s="182"/>
      <c r="CV90" s="182"/>
      <c r="CW90" s="182"/>
    </row>
    <row r="91" spans="1:101" s="168" customFormat="1" ht="89.25" x14ac:dyDescent="0.2">
      <c r="A91" s="283" t="s">
        <v>230</v>
      </c>
      <c r="B91" s="162" t="s">
        <v>231</v>
      </c>
      <c r="C91" s="163" t="s">
        <v>98</v>
      </c>
      <c r="D91" s="163" t="s">
        <v>98</v>
      </c>
      <c r="E91" s="163" t="s">
        <v>98</v>
      </c>
      <c r="F91" s="163" t="s">
        <v>98</v>
      </c>
      <c r="G91" s="163" t="s">
        <v>98</v>
      </c>
      <c r="H91" s="163" t="s">
        <v>98</v>
      </c>
      <c r="I91" s="163" t="s">
        <v>98</v>
      </c>
      <c r="J91" s="605" t="s">
        <v>98</v>
      </c>
      <c r="K91" s="624" t="s">
        <v>98</v>
      </c>
      <c r="L91" s="614"/>
      <c r="M91" s="625"/>
      <c r="N91" s="614"/>
      <c r="O91" s="625"/>
      <c r="P91" s="614"/>
      <c r="Q91" s="625"/>
      <c r="R91" s="614"/>
      <c r="S91" s="625"/>
      <c r="T91" s="614"/>
      <c r="U91" s="625"/>
      <c r="V91" s="614"/>
      <c r="W91" s="625"/>
      <c r="X91" s="614"/>
      <c r="Y91" s="625"/>
      <c r="Z91" s="614"/>
      <c r="AA91" s="625"/>
      <c r="AB91" s="614"/>
      <c r="AC91" s="625"/>
      <c r="AD91" s="614"/>
      <c r="AE91" s="625"/>
      <c r="AF91" s="614"/>
      <c r="AG91" s="625"/>
      <c r="AH91" s="614"/>
      <c r="AI91" s="625"/>
      <c r="AJ91" s="614"/>
      <c r="AK91" s="625"/>
      <c r="AL91" s="614"/>
      <c r="AM91" s="625"/>
      <c r="AN91" s="614"/>
      <c r="AO91" s="625"/>
      <c r="AP91" s="614"/>
      <c r="AQ91" s="625"/>
      <c r="AR91" s="614"/>
      <c r="AS91" s="625"/>
      <c r="AT91" s="614"/>
      <c r="AU91" s="625"/>
      <c r="AV91" s="614"/>
      <c r="AW91" s="625"/>
      <c r="AX91" s="614"/>
      <c r="AY91" s="625"/>
      <c r="AZ91" s="616"/>
      <c r="BA91" s="624"/>
      <c r="BB91" s="626"/>
      <c r="BC91" s="626"/>
      <c r="BD91" s="167"/>
      <c r="BE91" s="167"/>
      <c r="BF91" s="167"/>
      <c r="BG91" s="167"/>
      <c r="BH91" s="167"/>
      <c r="BI91" s="167"/>
      <c r="BJ91" s="167"/>
      <c r="BK91" s="167"/>
      <c r="BL91" s="167"/>
      <c r="BM91" s="167"/>
      <c r="BN91" s="167"/>
      <c r="BO91" s="167"/>
      <c r="BP91" s="167"/>
      <c r="BQ91" s="167"/>
      <c r="BR91" s="167"/>
      <c r="BS91" s="167"/>
      <c r="BT91" s="167"/>
      <c r="BU91" s="167"/>
      <c r="BV91" s="167"/>
      <c r="BW91" s="167"/>
      <c r="BX91" s="167"/>
      <c r="BY91" s="167"/>
      <c r="BZ91" s="167"/>
      <c r="CA91" s="167"/>
      <c r="CB91" s="167"/>
      <c r="CC91" s="167"/>
      <c r="CD91" s="167"/>
      <c r="CE91" s="167"/>
      <c r="CF91" s="167"/>
      <c r="CG91" s="167"/>
      <c r="CH91" s="167"/>
      <c r="CI91" s="167"/>
      <c r="CJ91" s="167"/>
      <c r="CK91" s="167"/>
      <c r="CL91" s="167"/>
      <c r="CM91" s="167"/>
      <c r="CN91" s="167"/>
      <c r="CO91" s="167"/>
      <c r="CP91" s="167"/>
      <c r="CQ91" s="167"/>
      <c r="CR91" s="167"/>
      <c r="CS91" s="167"/>
      <c r="CT91" s="167"/>
      <c r="CU91" s="167"/>
      <c r="CV91" s="167"/>
      <c r="CW91" s="167"/>
    </row>
    <row r="92" spans="1:101" s="160" customFormat="1" ht="51" x14ac:dyDescent="0.2">
      <c r="A92" s="232" t="s">
        <v>232</v>
      </c>
      <c r="B92" s="155" t="s">
        <v>233</v>
      </c>
      <c r="C92" s="115" t="s">
        <v>98</v>
      </c>
      <c r="D92" s="115" t="s">
        <v>98</v>
      </c>
      <c r="E92" s="115" t="s">
        <v>98</v>
      </c>
      <c r="F92" s="115" t="s">
        <v>98</v>
      </c>
      <c r="G92" s="115" t="s">
        <v>98</v>
      </c>
      <c r="H92" s="115" t="s">
        <v>98</v>
      </c>
      <c r="I92" s="115" t="s">
        <v>98</v>
      </c>
      <c r="J92" s="116" t="s">
        <v>98</v>
      </c>
      <c r="K92" s="590" t="s">
        <v>98</v>
      </c>
      <c r="L92" s="572"/>
      <c r="M92" s="581"/>
      <c r="N92" s="572"/>
      <c r="O92" s="581"/>
      <c r="P92" s="572"/>
      <c r="Q92" s="581"/>
      <c r="R92" s="572"/>
      <c r="S92" s="581"/>
      <c r="T92" s="572"/>
      <c r="U92" s="581"/>
      <c r="V92" s="572"/>
      <c r="W92" s="581"/>
      <c r="X92" s="572"/>
      <c r="Y92" s="581"/>
      <c r="Z92" s="572"/>
      <c r="AA92" s="581"/>
      <c r="AB92" s="572"/>
      <c r="AC92" s="581"/>
      <c r="AD92" s="572"/>
      <c r="AE92" s="581"/>
      <c r="AF92" s="572"/>
      <c r="AG92" s="581"/>
      <c r="AH92" s="572"/>
      <c r="AI92" s="581"/>
      <c r="AJ92" s="572"/>
      <c r="AK92" s="581"/>
      <c r="AL92" s="572"/>
      <c r="AM92" s="581"/>
      <c r="AN92" s="572"/>
      <c r="AO92" s="581"/>
      <c r="AP92" s="572"/>
      <c r="AQ92" s="581"/>
      <c r="AR92" s="572"/>
      <c r="AS92" s="581"/>
      <c r="AT92" s="572"/>
      <c r="AU92" s="581"/>
      <c r="AV92" s="572"/>
      <c r="AW92" s="581"/>
      <c r="AX92" s="572"/>
      <c r="AY92" s="581"/>
      <c r="AZ92" s="610"/>
      <c r="BA92" s="590"/>
      <c r="BB92" s="582"/>
      <c r="BC92" s="582"/>
      <c r="BD92" s="159"/>
      <c r="BE92" s="159"/>
      <c r="BF92" s="159"/>
      <c r="BG92" s="159"/>
      <c r="BH92" s="159"/>
      <c r="BI92" s="159"/>
      <c r="BJ92" s="159"/>
      <c r="BK92" s="159"/>
      <c r="BL92" s="159"/>
      <c r="BM92" s="159"/>
      <c r="BN92" s="159"/>
      <c r="BO92" s="159"/>
      <c r="BP92" s="159"/>
      <c r="BQ92" s="159"/>
      <c r="BR92" s="159"/>
      <c r="BS92" s="159"/>
      <c r="BT92" s="159"/>
      <c r="BU92" s="159"/>
      <c r="BV92" s="159"/>
      <c r="BW92" s="159"/>
      <c r="BX92" s="159"/>
      <c r="BY92" s="159"/>
      <c r="BZ92" s="159"/>
      <c r="CA92" s="159"/>
      <c r="CB92" s="159"/>
      <c r="CC92" s="159"/>
      <c r="CD92" s="159"/>
      <c r="CE92" s="159"/>
      <c r="CF92" s="159"/>
      <c r="CG92" s="159"/>
      <c r="CH92" s="159"/>
      <c r="CI92" s="159"/>
      <c r="CJ92" s="159"/>
      <c r="CK92" s="159"/>
      <c r="CL92" s="159"/>
      <c r="CM92" s="159"/>
      <c r="CN92" s="159"/>
      <c r="CO92" s="159"/>
      <c r="CP92" s="159"/>
      <c r="CQ92" s="159"/>
      <c r="CR92" s="159"/>
      <c r="CS92" s="159"/>
      <c r="CT92" s="159"/>
      <c r="CU92" s="159"/>
      <c r="CV92" s="159"/>
      <c r="CW92" s="159"/>
    </row>
    <row r="93" spans="1:101" s="160" customFormat="1" ht="51" x14ac:dyDescent="0.2">
      <c r="A93" s="232" t="s">
        <v>234</v>
      </c>
      <c r="B93" s="155" t="s">
        <v>235</v>
      </c>
      <c r="C93" s="115" t="s">
        <v>98</v>
      </c>
      <c r="D93" s="115" t="s">
        <v>98</v>
      </c>
      <c r="E93" s="115" t="s">
        <v>98</v>
      </c>
      <c r="F93" s="115" t="s">
        <v>98</v>
      </c>
      <c r="G93" s="115" t="s">
        <v>98</v>
      </c>
      <c r="H93" s="115" t="s">
        <v>98</v>
      </c>
      <c r="I93" s="115" t="s">
        <v>98</v>
      </c>
      <c r="J93" s="116" t="s">
        <v>98</v>
      </c>
      <c r="K93" s="590" t="s">
        <v>98</v>
      </c>
      <c r="L93" s="572"/>
      <c r="M93" s="581"/>
      <c r="N93" s="572"/>
      <c r="O93" s="581"/>
      <c r="P93" s="572"/>
      <c r="Q93" s="581"/>
      <c r="R93" s="572"/>
      <c r="S93" s="581"/>
      <c r="T93" s="572"/>
      <c r="U93" s="581"/>
      <c r="V93" s="572"/>
      <c r="W93" s="581"/>
      <c r="X93" s="572"/>
      <c r="Y93" s="581"/>
      <c r="Z93" s="572"/>
      <c r="AA93" s="581"/>
      <c r="AB93" s="572"/>
      <c r="AC93" s="581"/>
      <c r="AD93" s="572"/>
      <c r="AE93" s="581"/>
      <c r="AF93" s="572"/>
      <c r="AG93" s="581"/>
      <c r="AH93" s="572"/>
      <c r="AI93" s="581"/>
      <c r="AJ93" s="572"/>
      <c r="AK93" s="581"/>
      <c r="AL93" s="572"/>
      <c r="AM93" s="581"/>
      <c r="AN93" s="572"/>
      <c r="AO93" s="581"/>
      <c r="AP93" s="572"/>
      <c r="AQ93" s="581"/>
      <c r="AR93" s="572"/>
      <c r="AS93" s="581"/>
      <c r="AT93" s="572"/>
      <c r="AU93" s="581"/>
      <c r="AV93" s="572"/>
      <c r="AW93" s="581"/>
      <c r="AX93" s="572"/>
      <c r="AY93" s="581"/>
      <c r="AZ93" s="610"/>
      <c r="BA93" s="590"/>
      <c r="BB93" s="582"/>
      <c r="BC93" s="582"/>
      <c r="BD93" s="159"/>
      <c r="BE93" s="159"/>
      <c r="BF93" s="159"/>
      <c r="BG93" s="159"/>
      <c r="BH93" s="159"/>
      <c r="BI93" s="159"/>
      <c r="BJ93" s="159"/>
      <c r="BK93" s="159"/>
      <c r="BL93" s="159"/>
      <c r="BM93" s="159"/>
      <c r="BN93" s="159"/>
      <c r="BO93" s="159"/>
      <c r="BP93" s="159"/>
      <c r="BQ93" s="159"/>
      <c r="BR93" s="159"/>
      <c r="BS93" s="159"/>
      <c r="BT93" s="159"/>
      <c r="BU93" s="159"/>
      <c r="BV93" s="159"/>
      <c r="BW93" s="159"/>
      <c r="BX93" s="159"/>
      <c r="BY93" s="159"/>
      <c r="BZ93" s="159"/>
      <c r="CA93" s="159"/>
      <c r="CB93" s="159"/>
      <c r="CC93" s="159"/>
      <c r="CD93" s="159"/>
      <c r="CE93" s="159"/>
      <c r="CF93" s="159"/>
      <c r="CG93" s="159"/>
      <c r="CH93" s="159"/>
      <c r="CI93" s="159"/>
      <c r="CJ93" s="159"/>
      <c r="CK93" s="159"/>
      <c r="CL93" s="159"/>
      <c r="CM93" s="159"/>
      <c r="CN93" s="159"/>
      <c r="CO93" s="159"/>
      <c r="CP93" s="159"/>
      <c r="CQ93" s="159"/>
      <c r="CR93" s="159"/>
      <c r="CS93" s="159"/>
      <c r="CT93" s="159"/>
      <c r="CU93" s="159"/>
      <c r="CV93" s="159"/>
      <c r="CW93" s="159"/>
    </row>
    <row r="94" spans="1:101" s="168" customFormat="1" ht="25.5" x14ac:dyDescent="0.2">
      <c r="A94" s="283" t="s">
        <v>236</v>
      </c>
      <c r="B94" s="162" t="s">
        <v>107</v>
      </c>
      <c r="C94" s="163" t="s">
        <v>98</v>
      </c>
      <c r="D94" s="163" t="s">
        <v>98</v>
      </c>
      <c r="E94" s="163" t="s">
        <v>98</v>
      </c>
      <c r="F94" s="163" t="s">
        <v>98</v>
      </c>
      <c r="G94" s="163" t="s">
        <v>98</v>
      </c>
      <c r="H94" s="163" t="s">
        <v>98</v>
      </c>
      <c r="I94" s="163" t="s">
        <v>98</v>
      </c>
      <c r="J94" s="605" t="s">
        <v>98</v>
      </c>
      <c r="K94" s="624" t="s">
        <v>98</v>
      </c>
      <c r="L94" s="614"/>
      <c r="M94" s="625"/>
      <c r="N94" s="614"/>
      <c r="O94" s="625"/>
      <c r="P94" s="614"/>
      <c r="Q94" s="625"/>
      <c r="R94" s="614"/>
      <c r="S94" s="625"/>
      <c r="T94" s="614"/>
      <c r="U94" s="625"/>
      <c r="V94" s="614"/>
      <c r="W94" s="625"/>
      <c r="X94" s="614"/>
      <c r="Y94" s="625"/>
      <c r="Z94" s="614"/>
      <c r="AA94" s="625"/>
      <c r="AB94" s="614"/>
      <c r="AC94" s="625"/>
      <c r="AD94" s="614"/>
      <c r="AE94" s="625"/>
      <c r="AF94" s="614"/>
      <c r="AG94" s="625"/>
      <c r="AH94" s="614"/>
      <c r="AI94" s="625"/>
      <c r="AJ94" s="614"/>
      <c r="AK94" s="625"/>
      <c r="AL94" s="614"/>
      <c r="AM94" s="625"/>
      <c r="AN94" s="614"/>
      <c r="AO94" s="625"/>
      <c r="AP94" s="614"/>
      <c r="AQ94" s="625"/>
      <c r="AR94" s="614"/>
      <c r="AS94" s="625"/>
      <c r="AT94" s="614"/>
      <c r="AU94" s="625"/>
      <c r="AV94" s="614"/>
      <c r="AW94" s="625"/>
      <c r="AX94" s="614"/>
      <c r="AY94" s="627"/>
      <c r="AZ94" s="616"/>
      <c r="BA94" s="624"/>
      <c r="BB94" s="628"/>
      <c r="BC94" s="628"/>
      <c r="BD94" s="167"/>
      <c r="BE94" s="167"/>
      <c r="BF94" s="167"/>
      <c r="BG94" s="167"/>
      <c r="BH94" s="167"/>
      <c r="BI94" s="167"/>
      <c r="BJ94" s="167"/>
      <c r="BK94" s="167"/>
      <c r="BL94" s="167"/>
      <c r="BM94" s="167"/>
      <c r="BN94" s="167"/>
      <c r="BO94" s="167"/>
      <c r="BP94" s="167"/>
      <c r="BQ94" s="167"/>
      <c r="BR94" s="167"/>
      <c r="BS94" s="167"/>
      <c r="BT94" s="167"/>
      <c r="BU94" s="167"/>
      <c r="BV94" s="167"/>
      <c r="BW94" s="167"/>
      <c r="BX94" s="167"/>
      <c r="BY94" s="167"/>
      <c r="BZ94" s="167"/>
      <c r="CA94" s="167"/>
      <c r="CB94" s="167"/>
      <c r="CC94" s="167"/>
      <c r="CD94" s="167"/>
      <c r="CE94" s="167"/>
      <c r="CF94" s="167"/>
      <c r="CG94" s="167"/>
      <c r="CH94" s="167"/>
      <c r="CI94" s="167"/>
      <c r="CJ94" s="167"/>
      <c r="CK94" s="167"/>
      <c r="CL94" s="167"/>
      <c r="CM94" s="167"/>
      <c r="CN94" s="167"/>
      <c r="CO94" s="167"/>
      <c r="CP94" s="167"/>
      <c r="CQ94" s="167"/>
      <c r="CR94" s="167"/>
      <c r="CS94" s="167"/>
      <c r="CT94" s="167"/>
      <c r="CU94" s="167"/>
      <c r="CV94" s="167"/>
      <c r="CW94" s="167"/>
    </row>
    <row r="95" spans="1:101" s="183" customFormat="1" ht="38.25" hidden="1" x14ac:dyDescent="0.2">
      <c r="A95" s="309" t="s">
        <v>236</v>
      </c>
      <c r="B95" s="186" t="s">
        <v>237</v>
      </c>
      <c r="C95" s="228" t="s">
        <v>238</v>
      </c>
      <c r="D95" s="119"/>
      <c r="E95" s="119"/>
      <c r="F95" s="119"/>
      <c r="G95" s="119"/>
      <c r="H95" s="119"/>
      <c r="I95" s="119"/>
      <c r="J95" s="120"/>
      <c r="K95" s="588"/>
      <c r="L95" s="583"/>
      <c r="M95" s="584"/>
      <c r="N95" s="583"/>
      <c r="O95" s="584"/>
      <c r="P95" s="583"/>
      <c r="Q95" s="584"/>
      <c r="R95" s="583"/>
      <c r="S95" s="584"/>
      <c r="T95" s="583"/>
      <c r="U95" s="584"/>
      <c r="V95" s="583"/>
      <c r="W95" s="584"/>
      <c r="X95" s="583"/>
      <c r="Y95" s="584"/>
      <c r="Z95" s="583"/>
      <c r="AA95" s="584"/>
      <c r="AB95" s="583"/>
      <c r="AC95" s="584"/>
      <c r="AD95" s="583"/>
      <c r="AE95" s="584"/>
      <c r="AF95" s="583"/>
      <c r="AG95" s="584"/>
      <c r="AH95" s="583"/>
      <c r="AI95" s="584"/>
      <c r="AJ95" s="583"/>
      <c r="AK95" s="584"/>
      <c r="AL95" s="583"/>
      <c r="AM95" s="584"/>
      <c r="AN95" s="583"/>
      <c r="AO95" s="584"/>
      <c r="AP95" s="583"/>
      <c r="AQ95" s="584"/>
      <c r="AR95" s="583"/>
      <c r="AS95" s="584"/>
      <c r="AT95" s="583"/>
      <c r="AU95" s="584"/>
      <c r="AV95" s="583"/>
      <c r="AW95" s="584"/>
      <c r="AX95" s="583"/>
      <c r="AY95" s="584"/>
      <c r="AZ95" s="629"/>
      <c r="BA95" s="588"/>
      <c r="BB95" s="182"/>
      <c r="BC95" s="182"/>
      <c r="BD95" s="182"/>
      <c r="BE95" s="182"/>
      <c r="BF95" s="182"/>
      <c r="BG95" s="182"/>
      <c r="BH95" s="182"/>
      <c r="BI95" s="182"/>
      <c r="BJ95" s="182"/>
      <c r="BK95" s="182"/>
      <c r="BL95" s="182"/>
      <c r="BM95" s="182"/>
      <c r="BN95" s="182"/>
      <c r="BO95" s="182"/>
      <c r="BP95" s="182"/>
      <c r="BQ95" s="182"/>
      <c r="BR95" s="182"/>
      <c r="BS95" s="182"/>
      <c r="BT95" s="182"/>
      <c r="BU95" s="182"/>
      <c r="BV95" s="182"/>
      <c r="BW95" s="182"/>
      <c r="BX95" s="182"/>
      <c r="BY95" s="182"/>
      <c r="BZ95" s="182"/>
      <c r="CA95" s="182"/>
      <c r="CB95" s="182"/>
      <c r="CC95" s="182"/>
      <c r="CD95" s="182"/>
      <c r="CE95" s="182"/>
      <c r="CF95" s="182"/>
      <c r="CG95" s="182"/>
      <c r="CH95" s="182"/>
      <c r="CI95" s="182"/>
      <c r="CJ95" s="182"/>
      <c r="CK95" s="182"/>
      <c r="CL95" s="182"/>
      <c r="CM95" s="182"/>
      <c r="CN95" s="182"/>
      <c r="CO95" s="182"/>
      <c r="CP95" s="182"/>
      <c r="CQ95" s="182"/>
      <c r="CR95" s="182"/>
      <c r="CS95" s="182"/>
      <c r="CT95" s="182"/>
      <c r="CU95" s="182"/>
      <c r="CV95" s="182"/>
      <c r="CW95" s="182"/>
    </row>
    <row r="96" spans="1:101" s="183" customFormat="1" ht="38.25" hidden="1" x14ac:dyDescent="0.2">
      <c r="A96" s="309" t="s">
        <v>236</v>
      </c>
      <c r="B96" s="186" t="s">
        <v>239</v>
      </c>
      <c r="C96" s="228" t="s">
        <v>240</v>
      </c>
      <c r="D96" s="119"/>
      <c r="E96" s="119"/>
      <c r="F96" s="119"/>
      <c r="G96" s="119"/>
      <c r="H96" s="119"/>
      <c r="I96" s="119"/>
      <c r="J96" s="120"/>
      <c r="K96" s="588"/>
      <c r="L96" s="583"/>
      <c r="M96" s="584"/>
      <c r="N96" s="583"/>
      <c r="O96" s="584"/>
      <c r="P96" s="583"/>
      <c r="Q96" s="584"/>
      <c r="R96" s="583"/>
      <c r="S96" s="584"/>
      <c r="T96" s="583"/>
      <c r="U96" s="584"/>
      <c r="V96" s="583"/>
      <c r="W96" s="584"/>
      <c r="X96" s="583"/>
      <c r="Y96" s="584"/>
      <c r="Z96" s="583"/>
      <c r="AA96" s="584"/>
      <c r="AB96" s="583"/>
      <c r="AC96" s="584"/>
      <c r="AD96" s="583"/>
      <c r="AE96" s="584"/>
      <c r="AF96" s="583"/>
      <c r="AG96" s="584"/>
      <c r="AH96" s="583"/>
      <c r="AI96" s="584"/>
      <c r="AJ96" s="583"/>
      <c r="AK96" s="584"/>
      <c r="AL96" s="583"/>
      <c r="AM96" s="584"/>
      <c r="AN96" s="583"/>
      <c r="AO96" s="584"/>
      <c r="AP96" s="583"/>
      <c r="AQ96" s="584"/>
      <c r="AR96" s="583"/>
      <c r="AS96" s="584"/>
      <c r="AT96" s="583"/>
      <c r="AU96" s="584"/>
      <c r="AV96" s="583"/>
      <c r="AW96" s="584"/>
      <c r="AX96" s="583"/>
      <c r="AY96" s="584"/>
      <c r="AZ96" s="629"/>
      <c r="BA96" s="588"/>
      <c r="BB96" s="182"/>
      <c r="BC96" s="182"/>
      <c r="BD96" s="182"/>
      <c r="BE96" s="182"/>
      <c r="BF96" s="182"/>
      <c r="BG96" s="182"/>
      <c r="BH96" s="182"/>
      <c r="BI96" s="182"/>
      <c r="BJ96" s="182"/>
      <c r="BK96" s="182"/>
      <c r="BL96" s="182"/>
      <c r="BM96" s="182"/>
      <c r="BN96" s="182"/>
      <c r="BO96" s="182"/>
      <c r="BP96" s="182"/>
      <c r="BQ96" s="182"/>
      <c r="BR96" s="182"/>
      <c r="BS96" s="182"/>
      <c r="BT96" s="182"/>
      <c r="BU96" s="182"/>
      <c r="BV96" s="182"/>
      <c r="BW96" s="182"/>
      <c r="BX96" s="182"/>
      <c r="BY96" s="182"/>
      <c r="BZ96" s="182"/>
      <c r="CA96" s="182"/>
      <c r="CB96" s="182"/>
      <c r="CC96" s="182"/>
      <c r="CD96" s="182"/>
      <c r="CE96" s="182"/>
      <c r="CF96" s="182"/>
      <c r="CG96" s="182"/>
      <c r="CH96" s="182"/>
      <c r="CI96" s="182"/>
      <c r="CJ96" s="182"/>
      <c r="CK96" s="182"/>
      <c r="CL96" s="182"/>
      <c r="CM96" s="182"/>
      <c r="CN96" s="182"/>
      <c r="CO96" s="182"/>
      <c r="CP96" s="182"/>
      <c r="CQ96" s="182"/>
      <c r="CR96" s="182"/>
      <c r="CS96" s="182"/>
      <c r="CT96" s="182"/>
      <c r="CU96" s="182"/>
      <c r="CV96" s="182"/>
      <c r="CW96" s="182"/>
    </row>
    <row r="97" spans="1:141" s="183" customFormat="1" ht="51" hidden="1" x14ac:dyDescent="0.2">
      <c r="A97" s="309" t="s">
        <v>236</v>
      </c>
      <c r="B97" s="186" t="s">
        <v>241</v>
      </c>
      <c r="C97" s="228" t="s">
        <v>242</v>
      </c>
      <c r="D97" s="119"/>
      <c r="E97" s="119"/>
      <c r="F97" s="119"/>
      <c r="G97" s="119"/>
      <c r="H97" s="119"/>
      <c r="I97" s="119"/>
      <c r="J97" s="120"/>
      <c r="K97" s="588"/>
      <c r="L97" s="583"/>
      <c r="M97" s="584"/>
      <c r="N97" s="583"/>
      <c r="O97" s="584"/>
      <c r="P97" s="583"/>
      <c r="Q97" s="584"/>
      <c r="R97" s="583"/>
      <c r="S97" s="584"/>
      <c r="T97" s="583"/>
      <c r="U97" s="584"/>
      <c r="V97" s="583"/>
      <c r="W97" s="584"/>
      <c r="X97" s="583"/>
      <c r="Y97" s="584"/>
      <c r="Z97" s="583"/>
      <c r="AA97" s="584"/>
      <c r="AB97" s="583"/>
      <c r="AC97" s="584"/>
      <c r="AD97" s="583"/>
      <c r="AE97" s="584"/>
      <c r="AF97" s="583"/>
      <c r="AG97" s="584"/>
      <c r="AH97" s="583"/>
      <c r="AI97" s="584"/>
      <c r="AJ97" s="583"/>
      <c r="AK97" s="584"/>
      <c r="AL97" s="583"/>
      <c r="AM97" s="584"/>
      <c r="AN97" s="583"/>
      <c r="AO97" s="584"/>
      <c r="AP97" s="583"/>
      <c r="AQ97" s="584"/>
      <c r="AR97" s="583"/>
      <c r="AS97" s="584"/>
      <c r="AT97" s="583"/>
      <c r="AU97" s="584"/>
      <c r="AV97" s="583"/>
      <c r="AW97" s="584"/>
      <c r="AX97" s="583"/>
      <c r="AY97" s="584"/>
      <c r="AZ97" s="629"/>
      <c r="BA97" s="588"/>
      <c r="BB97" s="182"/>
      <c r="BC97" s="182"/>
      <c r="BD97" s="182"/>
      <c r="BE97" s="182"/>
      <c r="BF97" s="182"/>
      <c r="BG97" s="182"/>
      <c r="BH97" s="182"/>
      <c r="BI97" s="182"/>
      <c r="BJ97" s="182"/>
      <c r="BK97" s="182"/>
      <c r="BL97" s="182"/>
      <c r="BM97" s="182"/>
      <c r="BN97" s="182"/>
      <c r="BO97" s="182"/>
      <c r="BP97" s="182"/>
      <c r="BQ97" s="182"/>
      <c r="BR97" s="182"/>
      <c r="BS97" s="182"/>
      <c r="BT97" s="182"/>
      <c r="BU97" s="182"/>
      <c r="BV97" s="182"/>
      <c r="BW97" s="182"/>
      <c r="BX97" s="182"/>
      <c r="BY97" s="182"/>
      <c r="BZ97" s="182"/>
      <c r="CA97" s="182"/>
      <c r="CB97" s="182"/>
      <c r="CC97" s="182"/>
      <c r="CD97" s="182"/>
      <c r="CE97" s="182"/>
      <c r="CF97" s="182"/>
      <c r="CG97" s="182"/>
      <c r="CH97" s="182"/>
      <c r="CI97" s="182"/>
      <c r="CJ97" s="182"/>
      <c r="CK97" s="182"/>
      <c r="CL97" s="182"/>
      <c r="CM97" s="182"/>
      <c r="CN97" s="182"/>
      <c r="CO97" s="182"/>
      <c r="CP97" s="182"/>
      <c r="CQ97" s="182"/>
      <c r="CR97" s="182"/>
      <c r="CS97" s="182"/>
      <c r="CT97" s="182"/>
      <c r="CU97" s="182"/>
      <c r="CV97" s="182"/>
      <c r="CW97" s="182"/>
    </row>
    <row r="98" spans="1:141" s="183" customFormat="1" ht="63.75" hidden="1" x14ac:dyDescent="0.2">
      <c r="A98" s="309" t="s">
        <v>236</v>
      </c>
      <c r="B98" s="186" t="s">
        <v>243</v>
      </c>
      <c r="C98" s="228" t="s">
        <v>244</v>
      </c>
      <c r="D98" s="119"/>
      <c r="E98" s="119"/>
      <c r="F98" s="119"/>
      <c r="G98" s="119"/>
      <c r="H98" s="119"/>
      <c r="I98" s="119"/>
      <c r="J98" s="120"/>
      <c r="K98" s="588"/>
      <c r="L98" s="583"/>
      <c r="M98" s="584"/>
      <c r="N98" s="583"/>
      <c r="O98" s="584"/>
      <c r="P98" s="583"/>
      <c r="Q98" s="584"/>
      <c r="R98" s="583"/>
      <c r="S98" s="584"/>
      <c r="T98" s="583"/>
      <c r="U98" s="584"/>
      <c r="V98" s="583"/>
      <c r="W98" s="584"/>
      <c r="X98" s="583"/>
      <c r="Y98" s="584"/>
      <c r="Z98" s="583"/>
      <c r="AA98" s="584"/>
      <c r="AB98" s="583"/>
      <c r="AC98" s="584"/>
      <c r="AD98" s="583"/>
      <c r="AE98" s="584"/>
      <c r="AF98" s="583"/>
      <c r="AG98" s="584"/>
      <c r="AH98" s="583"/>
      <c r="AI98" s="584"/>
      <c r="AJ98" s="583"/>
      <c r="AK98" s="584"/>
      <c r="AL98" s="583"/>
      <c r="AM98" s="584"/>
      <c r="AN98" s="583"/>
      <c r="AO98" s="584"/>
      <c r="AP98" s="583"/>
      <c r="AQ98" s="584"/>
      <c r="AR98" s="583"/>
      <c r="AS98" s="584"/>
      <c r="AT98" s="583"/>
      <c r="AU98" s="584"/>
      <c r="AV98" s="583"/>
      <c r="AW98" s="584"/>
      <c r="AX98" s="583"/>
      <c r="AY98" s="584"/>
      <c r="AZ98" s="629"/>
      <c r="BA98" s="588"/>
      <c r="BB98" s="182"/>
      <c r="BC98" s="182"/>
      <c r="BD98" s="182"/>
      <c r="BE98" s="182"/>
      <c r="BF98" s="182"/>
      <c r="BG98" s="182"/>
      <c r="BH98" s="182"/>
      <c r="BI98" s="182"/>
      <c r="BJ98" s="182"/>
      <c r="BK98" s="182"/>
      <c r="BL98" s="182"/>
      <c r="BM98" s="182"/>
      <c r="BN98" s="182"/>
      <c r="BO98" s="182"/>
      <c r="BP98" s="182"/>
      <c r="BQ98" s="182"/>
      <c r="BR98" s="182"/>
      <c r="BS98" s="182"/>
      <c r="BT98" s="182"/>
      <c r="BU98" s="182"/>
      <c r="BV98" s="182"/>
      <c r="BW98" s="182"/>
      <c r="BX98" s="182"/>
      <c r="BY98" s="182"/>
      <c r="BZ98" s="182"/>
      <c r="CA98" s="182"/>
      <c r="CB98" s="182"/>
      <c r="CC98" s="182"/>
      <c r="CD98" s="182"/>
      <c r="CE98" s="182"/>
      <c r="CF98" s="182"/>
      <c r="CG98" s="182"/>
      <c r="CH98" s="182"/>
      <c r="CI98" s="182"/>
      <c r="CJ98" s="182"/>
      <c r="CK98" s="182"/>
      <c r="CL98" s="182"/>
      <c r="CM98" s="182"/>
      <c r="CN98" s="182"/>
      <c r="CO98" s="182"/>
      <c r="CP98" s="182"/>
      <c r="CQ98" s="182"/>
      <c r="CR98" s="182"/>
      <c r="CS98" s="182"/>
      <c r="CT98" s="182"/>
      <c r="CU98" s="182"/>
      <c r="CV98" s="182"/>
      <c r="CW98" s="182"/>
    </row>
    <row r="99" spans="1:141" s="183" customFormat="1" ht="63.75" hidden="1" x14ac:dyDescent="0.2">
      <c r="A99" s="309" t="s">
        <v>236</v>
      </c>
      <c r="B99" s="186" t="s">
        <v>245</v>
      </c>
      <c r="C99" s="228" t="s">
        <v>246</v>
      </c>
      <c r="D99" s="119"/>
      <c r="E99" s="119"/>
      <c r="F99" s="119"/>
      <c r="G99" s="119"/>
      <c r="H99" s="119"/>
      <c r="I99" s="119"/>
      <c r="J99" s="120"/>
      <c r="K99" s="551"/>
      <c r="L99" s="587"/>
      <c r="M99" s="575"/>
      <c r="N99" s="587"/>
      <c r="O99" s="575"/>
      <c r="P99" s="587"/>
      <c r="Q99" s="575"/>
      <c r="R99" s="587"/>
      <c r="S99" s="575"/>
      <c r="T99" s="587"/>
      <c r="U99" s="575"/>
      <c r="V99" s="587"/>
      <c r="W99" s="575"/>
      <c r="X99" s="587"/>
      <c r="Y99" s="575"/>
      <c r="Z99" s="587"/>
      <c r="AA99" s="575"/>
      <c r="AB99" s="587"/>
      <c r="AC99" s="575"/>
      <c r="AD99" s="587"/>
      <c r="AE99" s="575"/>
      <c r="AF99" s="587"/>
      <c r="AG99" s="575"/>
      <c r="AH99" s="587"/>
      <c r="AI99" s="575"/>
      <c r="AJ99" s="587"/>
      <c r="AK99" s="575"/>
      <c r="AL99" s="587"/>
      <c r="AM99" s="575"/>
      <c r="AN99" s="587"/>
      <c r="AO99" s="575"/>
      <c r="AP99" s="587"/>
      <c r="AQ99" s="575"/>
      <c r="AR99" s="587"/>
      <c r="AS99" s="575"/>
      <c r="AT99" s="587"/>
      <c r="AU99" s="575"/>
      <c r="AV99" s="587"/>
      <c r="AW99" s="575"/>
      <c r="AX99" s="587"/>
      <c r="AY99" s="575"/>
      <c r="AZ99" s="623"/>
      <c r="BA99" s="551"/>
      <c r="BB99" s="182"/>
      <c r="BC99" s="182"/>
      <c r="BD99" s="182"/>
      <c r="BE99" s="182"/>
      <c r="BF99" s="182"/>
      <c r="BG99" s="182"/>
      <c r="BH99" s="182"/>
      <c r="BI99" s="182"/>
      <c r="BJ99" s="182"/>
      <c r="BK99" s="182"/>
      <c r="BL99" s="182"/>
      <c r="BM99" s="182"/>
      <c r="BN99" s="182"/>
      <c r="BO99" s="182"/>
      <c r="BP99" s="182"/>
      <c r="BQ99" s="182"/>
      <c r="BR99" s="182"/>
      <c r="BS99" s="182"/>
      <c r="BT99" s="182"/>
      <c r="BU99" s="182"/>
      <c r="BV99" s="182"/>
      <c r="BW99" s="182"/>
      <c r="BX99" s="182"/>
      <c r="BY99" s="182"/>
      <c r="BZ99" s="182"/>
      <c r="CA99" s="182"/>
      <c r="CB99" s="182"/>
      <c r="CC99" s="182"/>
      <c r="CD99" s="182"/>
      <c r="CE99" s="182"/>
      <c r="CF99" s="182"/>
      <c r="CG99" s="182"/>
      <c r="CH99" s="182"/>
      <c r="CI99" s="182"/>
      <c r="CJ99" s="182"/>
      <c r="CK99" s="182"/>
      <c r="CL99" s="182"/>
      <c r="CM99" s="182"/>
      <c r="CN99" s="182"/>
      <c r="CO99" s="182"/>
      <c r="CP99" s="182"/>
      <c r="CQ99" s="182"/>
      <c r="CR99" s="182"/>
      <c r="CS99" s="182"/>
      <c r="CT99" s="182"/>
      <c r="CU99" s="182"/>
      <c r="CV99" s="182"/>
      <c r="CW99" s="182"/>
    </row>
    <row r="100" spans="1:141" s="183" customFormat="1" ht="51" hidden="1" x14ac:dyDescent="0.2">
      <c r="A100" s="309" t="s">
        <v>236</v>
      </c>
      <c r="B100" s="186" t="s">
        <v>247</v>
      </c>
      <c r="C100" s="228" t="s">
        <v>248</v>
      </c>
      <c r="D100" s="119"/>
      <c r="E100" s="119"/>
      <c r="F100" s="119"/>
      <c r="G100" s="119"/>
      <c r="H100" s="119"/>
      <c r="I100" s="119"/>
      <c r="J100" s="120"/>
      <c r="K100" s="588"/>
      <c r="L100" s="186"/>
      <c r="M100" s="588"/>
      <c r="N100" s="186"/>
      <c r="O100" s="588"/>
      <c r="P100" s="186"/>
      <c r="Q100" s="588"/>
      <c r="R100" s="186"/>
      <c r="S100" s="588"/>
      <c r="T100" s="186"/>
      <c r="U100" s="588"/>
      <c r="V100" s="186"/>
      <c r="W100" s="588"/>
      <c r="X100" s="186"/>
      <c r="Y100" s="588"/>
      <c r="Z100" s="186"/>
      <c r="AA100" s="588"/>
      <c r="AB100" s="186"/>
      <c r="AC100" s="588"/>
      <c r="AD100" s="186"/>
      <c r="AE100" s="588"/>
      <c r="AF100" s="186"/>
      <c r="AG100" s="588"/>
      <c r="AH100" s="186"/>
      <c r="AI100" s="588"/>
      <c r="AJ100" s="186"/>
      <c r="AK100" s="588"/>
      <c r="AL100" s="186"/>
      <c r="AM100" s="588"/>
      <c r="AN100" s="186"/>
      <c r="AO100" s="588"/>
      <c r="AP100" s="186"/>
      <c r="AQ100" s="588"/>
      <c r="AR100" s="186"/>
      <c r="AS100" s="588"/>
      <c r="AT100" s="186"/>
      <c r="AU100" s="588"/>
      <c r="AV100" s="186"/>
      <c r="AW100" s="588"/>
      <c r="AX100" s="186"/>
      <c r="AY100" s="588"/>
      <c r="AZ100" s="186"/>
      <c r="BA100" s="588"/>
      <c r="BB100" s="231"/>
      <c r="BC100" s="231"/>
      <c r="BD100" s="231"/>
      <c r="BE100" s="231"/>
      <c r="BF100" s="231"/>
      <c r="BG100" s="231"/>
      <c r="BH100" s="231"/>
      <c r="BI100" s="231"/>
      <c r="BJ100" s="231"/>
      <c r="BK100" s="231"/>
      <c r="BL100" s="231"/>
      <c r="BM100" s="231"/>
      <c r="BN100" s="231"/>
      <c r="BO100" s="231"/>
      <c r="BP100" s="231"/>
      <c r="BQ100" s="231"/>
      <c r="BR100" s="231"/>
      <c r="BS100" s="231"/>
      <c r="BT100" s="231"/>
      <c r="BU100" s="231"/>
      <c r="BV100" s="231"/>
      <c r="BW100" s="231"/>
      <c r="BX100" s="231"/>
      <c r="BY100" s="231"/>
      <c r="BZ100" s="231"/>
      <c r="CA100" s="231"/>
      <c r="CB100" s="231"/>
      <c r="CC100" s="231"/>
      <c r="CD100" s="231"/>
      <c r="CE100" s="231"/>
      <c r="CF100" s="231"/>
      <c r="CG100" s="231"/>
      <c r="CH100" s="231"/>
      <c r="CI100" s="231"/>
      <c r="CJ100" s="231"/>
      <c r="CK100" s="231"/>
      <c r="CL100" s="231"/>
      <c r="CM100" s="231"/>
      <c r="CN100" s="231"/>
      <c r="CO100" s="231"/>
      <c r="CP100" s="231"/>
      <c r="CQ100" s="231"/>
      <c r="CR100" s="231"/>
      <c r="CS100" s="231"/>
      <c r="CT100" s="231"/>
      <c r="CU100" s="231"/>
      <c r="CV100" s="231"/>
      <c r="CW100" s="231"/>
      <c r="CX100" s="231"/>
      <c r="CY100" s="231"/>
      <c r="CZ100" s="231"/>
      <c r="DA100" s="231"/>
      <c r="DB100" s="231"/>
      <c r="DC100" s="231"/>
      <c r="DD100" s="231"/>
      <c r="DE100" s="231"/>
      <c r="DF100" s="231"/>
      <c r="DG100" s="231"/>
      <c r="DH100" s="231"/>
      <c r="DI100" s="231"/>
      <c r="DJ100" s="231"/>
      <c r="DK100" s="231"/>
      <c r="DL100" s="182"/>
      <c r="DM100" s="182"/>
      <c r="DN100" s="182"/>
      <c r="DO100" s="182"/>
      <c r="DP100" s="182"/>
      <c r="DQ100" s="182"/>
      <c r="DR100" s="182"/>
      <c r="DS100" s="182"/>
      <c r="DT100" s="182"/>
      <c r="DU100" s="182"/>
      <c r="DV100" s="182"/>
      <c r="DW100" s="182"/>
      <c r="DX100" s="182"/>
      <c r="DY100" s="182"/>
      <c r="DZ100" s="182"/>
      <c r="EA100" s="182"/>
      <c r="EB100" s="182"/>
      <c r="EC100" s="182"/>
      <c r="ED100" s="182"/>
      <c r="EE100" s="182"/>
      <c r="EF100" s="182"/>
      <c r="EG100" s="182"/>
      <c r="EH100" s="182"/>
      <c r="EI100" s="182"/>
      <c r="EJ100" s="182"/>
      <c r="EK100" s="182"/>
    </row>
    <row r="101" spans="1:141" s="183" customFormat="1" ht="63.75" hidden="1" x14ac:dyDescent="0.2">
      <c r="A101" s="309" t="s">
        <v>236</v>
      </c>
      <c r="B101" s="186" t="s">
        <v>249</v>
      </c>
      <c r="C101" s="228" t="s">
        <v>250</v>
      </c>
      <c r="D101" s="119"/>
      <c r="E101" s="119"/>
      <c r="F101" s="119"/>
      <c r="G101" s="119"/>
      <c r="H101" s="119"/>
      <c r="I101" s="119"/>
      <c r="J101" s="120"/>
      <c r="K101" s="588"/>
      <c r="L101" s="186"/>
      <c r="M101" s="588"/>
      <c r="N101" s="186"/>
      <c r="O101" s="588"/>
      <c r="P101" s="186"/>
      <c r="Q101" s="588"/>
      <c r="R101" s="186"/>
      <c r="S101" s="588"/>
      <c r="T101" s="186"/>
      <c r="U101" s="588"/>
      <c r="V101" s="186"/>
      <c r="W101" s="588"/>
      <c r="X101" s="186"/>
      <c r="Y101" s="588"/>
      <c r="Z101" s="186"/>
      <c r="AA101" s="588"/>
      <c r="AB101" s="186"/>
      <c r="AC101" s="588"/>
      <c r="AD101" s="186"/>
      <c r="AE101" s="588"/>
      <c r="AF101" s="186"/>
      <c r="AG101" s="588"/>
      <c r="AH101" s="186"/>
      <c r="AI101" s="588"/>
      <c r="AJ101" s="186"/>
      <c r="AK101" s="588"/>
      <c r="AL101" s="186"/>
      <c r="AM101" s="588"/>
      <c r="AN101" s="186"/>
      <c r="AO101" s="588"/>
      <c r="AP101" s="186"/>
      <c r="AQ101" s="588"/>
      <c r="AR101" s="186"/>
      <c r="AS101" s="588"/>
      <c r="AT101" s="186"/>
      <c r="AU101" s="588"/>
      <c r="AV101" s="186"/>
      <c r="AW101" s="588"/>
      <c r="AX101" s="186"/>
      <c r="AY101" s="588"/>
      <c r="AZ101" s="186"/>
      <c r="BA101" s="588"/>
      <c r="BB101" s="231"/>
      <c r="BC101" s="231"/>
      <c r="BD101" s="231"/>
      <c r="BE101" s="231"/>
      <c r="BF101" s="231"/>
      <c r="BG101" s="231"/>
      <c r="BH101" s="231"/>
      <c r="BI101" s="231"/>
      <c r="BJ101" s="231"/>
      <c r="BK101" s="231"/>
      <c r="BL101" s="231"/>
      <c r="BM101" s="231"/>
      <c r="BN101" s="231"/>
      <c r="BO101" s="231"/>
      <c r="BP101" s="231"/>
      <c r="BQ101" s="231"/>
      <c r="BR101" s="231"/>
      <c r="BS101" s="231"/>
      <c r="BT101" s="231"/>
      <c r="BU101" s="231"/>
      <c r="BV101" s="231"/>
      <c r="BW101" s="231"/>
      <c r="BX101" s="231"/>
      <c r="BY101" s="231"/>
      <c r="BZ101" s="231"/>
      <c r="CA101" s="231"/>
      <c r="CB101" s="231"/>
      <c r="CC101" s="231"/>
      <c r="CD101" s="231"/>
      <c r="CE101" s="231"/>
      <c r="CF101" s="231"/>
      <c r="CG101" s="231"/>
      <c r="CH101" s="231"/>
      <c r="CI101" s="231"/>
      <c r="CJ101" s="231"/>
      <c r="CK101" s="231"/>
      <c r="CL101" s="231"/>
      <c r="CM101" s="231"/>
      <c r="CN101" s="231"/>
      <c r="CO101" s="231"/>
      <c r="CP101" s="231"/>
      <c r="CQ101" s="231"/>
      <c r="CR101" s="231"/>
      <c r="CS101" s="231"/>
      <c r="CT101" s="231"/>
      <c r="CU101" s="231"/>
      <c r="CV101" s="231"/>
      <c r="CW101" s="231"/>
      <c r="CX101" s="231"/>
      <c r="CY101" s="231"/>
      <c r="CZ101" s="231"/>
      <c r="DA101" s="231"/>
      <c r="DB101" s="231"/>
      <c r="DC101" s="231"/>
      <c r="DD101" s="231"/>
      <c r="DE101" s="231"/>
      <c r="DF101" s="231"/>
      <c r="DG101" s="231"/>
      <c r="DH101" s="231"/>
      <c r="DI101" s="231"/>
      <c r="DJ101" s="231"/>
      <c r="DK101" s="231"/>
      <c r="DL101" s="182"/>
      <c r="DM101" s="182"/>
      <c r="DN101" s="182"/>
      <c r="DO101" s="182"/>
      <c r="DP101" s="182"/>
      <c r="DQ101" s="182"/>
      <c r="DR101" s="182"/>
      <c r="DS101" s="182"/>
      <c r="DT101" s="182"/>
      <c r="DU101" s="182"/>
      <c r="DV101" s="182"/>
      <c r="DW101" s="182"/>
      <c r="DX101" s="182"/>
      <c r="DY101" s="182"/>
      <c r="DZ101" s="182"/>
      <c r="EA101" s="182"/>
      <c r="EB101" s="182"/>
      <c r="EC101" s="182"/>
      <c r="ED101" s="182"/>
      <c r="EE101" s="182"/>
      <c r="EF101" s="182"/>
      <c r="EG101" s="182"/>
      <c r="EH101" s="182"/>
      <c r="EI101" s="182"/>
      <c r="EJ101" s="182"/>
      <c r="EK101" s="182"/>
    </row>
    <row r="102" spans="1:141" s="183" customFormat="1" ht="51" hidden="1" x14ac:dyDescent="0.2">
      <c r="A102" s="309" t="s">
        <v>236</v>
      </c>
      <c r="B102" s="186" t="s">
        <v>251</v>
      </c>
      <c r="C102" s="228" t="s">
        <v>252</v>
      </c>
      <c r="D102" s="119"/>
      <c r="E102" s="119"/>
      <c r="F102" s="119"/>
      <c r="G102" s="119"/>
      <c r="H102" s="119"/>
      <c r="I102" s="119"/>
      <c r="J102" s="120"/>
      <c r="K102" s="588"/>
      <c r="L102" s="186"/>
      <c r="M102" s="588"/>
      <c r="N102" s="186"/>
      <c r="O102" s="588"/>
      <c r="P102" s="186"/>
      <c r="Q102" s="588"/>
      <c r="R102" s="186"/>
      <c r="S102" s="588"/>
      <c r="T102" s="186"/>
      <c r="U102" s="588"/>
      <c r="V102" s="186"/>
      <c r="W102" s="588"/>
      <c r="X102" s="186"/>
      <c r="Y102" s="588"/>
      <c r="Z102" s="186"/>
      <c r="AA102" s="588"/>
      <c r="AB102" s="186"/>
      <c r="AC102" s="588"/>
      <c r="AD102" s="186"/>
      <c r="AE102" s="588"/>
      <c r="AF102" s="186"/>
      <c r="AG102" s="588"/>
      <c r="AH102" s="186"/>
      <c r="AI102" s="588"/>
      <c r="AJ102" s="186"/>
      <c r="AK102" s="588"/>
      <c r="AL102" s="186"/>
      <c r="AM102" s="588"/>
      <c r="AN102" s="186"/>
      <c r="AO102" s="588"/>
      <c r="AP102" s="186"/>
      <c r="AQ102" s="588"/>
      <c r="AR102" s="186"/>
      <c r="AS102" s="588"/>
      <c r="AT102" s="186"/>
      <c r="AU102" s="588"/>
      <c r="AV102" s="186"/>
      <c r="AW102" s="588"/>
      <c r="AX102" s="186"/>
      <c r="AY102" s="588"/>
      <c r="AZ102" s="186"/>
      <c r="BA102" s="588"/>
      <c r="BB102" s="231"/>
      <c r="BC102" s="231"/>
      <c r="BD102" s="231"/>
      <c r="BE102" s="231"/>
      <c r="BF102" s="231"/>
      <c r="BG102" s="231"/>
      <c r="BH102" s="231"/>
      <c r="BI102" s="231"/>
      <c r="BJ102" s="231"/>
      <c r="BK102" s="231"/>
      <c r="BL102" s="231"/>
      <c r="BM102" s="231"/>
      <c r="BN102" s="231"/>
      <c r="BO102" s="231"/>
      <c r="BP102" s="231"/>
      <c r="BQ102" s="231"/>
      <c r="BR102" s="231"/>
      <c r="BS102" s="231"/>
      <c r="BT102" s="231"/>
      <c r="BU102" s="231"/>
      <c r="BV102" s="231"/>
      <c r="BW102" s="231"/>
      <c r="BX102" s="231"/>
      <c r="BY102" s="231"/>
      <c r="BZ102" s="231"/>
      <c r="CA102" s="231"/>
      <c r="CB102" s="231"/>
      <c r="CC102" s="231"/>
      <c r="CD102" s="231"/>
      <c r="CE102" s="231"/>
      <c r="CF102" s="231"/>
      <c r="CG102" s="231"/>
      <c r="CH102" s="231"/>
      <c r="CI102" s="231"/>
      <c r="CJ102" s="231"/>
      <c r="CK102" s="231"/>
      <c r="CL102" s="231"/>
      <c r="CM102" s="231"/>
      <c r="CN102" s="231"/>
      <c r="CO102" s="231"/>
      <c r="CP102" s="231"/>
      <c r="CQ102" s="231"/>
      <c r="CR102" s="231"/>
      <c r="CS102" s="231"/>
      <c r="CT102" s="231"/>
      <c r="CU102" s="231"/>
      <c r="CV102" s="231"/>
      <c r="CW102" s="231"/>
      <c r="CX102" s="231"/>
      <c r="CY102" s="231"/>
      <c r="CZ102" s="231"/>
      <c r="DA102" s="231"/>
      <c r="DB102" s="231"/>
      <c r="DC102" s="231"/>
      <c r="DD102" s="231"/>
      <c r="DE102" s="231"/>
      <c r="DF102" s="231"/>
      <c r="DG102" s="231"/>
      <c r="DH102" s="231"/>
      <c r="DI102" s="231"/>
      <c r="DJ102" s="231"/>
      <c r="DK102" s="231"/>
      <c r="DL102" s="182"/>
      <c r="DM102" s="182"/>
      <c r="DN102" s="182"/>
      <c r="DO102" s="182"/>
      <c r="DP102" s="182"/>
      <c r="DQ102" s="182"/>
      <c r="DR102" s="182"/>
      <c r="DS102" s="182"/>
      <c r="DT102" s="182"/>
      <c r="DU102" s="182"/>
      <c r="DV102" s="182"/>
      <c r="DW102" s="182"/>
      <c r="DX102" s="182"/>
      <c r="DY102" s="182"/>
      <c r="DZ102" s="182"/>
      <c r="EA102" s="182"/>
      <c r="EB102" s="182"/>
      <c r="EC102" s="182"/>
      <c r="ED102" s="182"/>
      <c r="EE102" s="182"/>
      <c r="EF102" s="182"/>
      <c r="EG102" s="182"/>
      <c r="EH102" s="182"/>
      <c r="EI102" s="182"/>
      <c r="EJ102" s="182"/>
      <c r="EK102" s="182"/>
    </row>
    <row r="103" spans="1:141" s="183" customFormat="1" ht="63.75" hidden="1" x14ac:dyDescent="0.2">
      <c r="A103" s="309" t="s">
        <v>236</v>
      </c>
      <c r="B103" s="186" t="s">
        <v>253</v>
      </c>
      <c r="C103" s="228" t="s">
        <v>254</v>
      </c>
      <c r="D103" s="119"/>
      <c r="E103" s="119"/>
      <c r="F103" s="119"/>
      <c r="G103" s="119"/>
      <c r="H103" s="119"/>
      <c r="I103" s="119"/>
      <c r="J103" s="120"/>
      <c r="K103" s="588"/>
      <c r="L103" s="186"/>
      <c r="M103" s="588"/>
      <c r="N103" s="186"/>
      <c r="O103" s="588"/>
      <c r="P103" s="186"/>
      <c r="Q103" s="588"/>
      <c r="R103" s="186"/>
      <c r="S103" s="588"/>
      <c r="T103" s="186"/>
      <c r="U103" s="588"/>
      <c r="V103" s="186"/>
      <c r="W103" s="588"/>
      <c r="X103" s="186"/>
      <c r="Y103" s="588"/>
      <c r="Z103" s="186"/>
      <c r="AA103" s="588"/>
      <c r="AB103" s="186"/>
      <c r="AC103" s="588"/>
      <c r="AD103" s="186"/>
      <c r="AE103" s="588"/>
      <c r="AF103" s="186"/>
      <c r="AG103" s="588"/>
      <c r="AH103" s="186"/>
      <c r="AI103" s="588"/>
      <c r="AJ103" s="186"/>
      <c r="AK103" s="588"/>
      <c r="AL103" s="186"/>
      <c r="AM103" s="588"/>
      <c r="AN103" s="186"/>
      <c r="AO103" s="588"/>
      <c r="AP103" s="186"/>
      <c r="AQ103" s="588"/>
      <c r="AR103" s="186"/>
      <c r="AS103" s="588"/>
      <c r="AT103" s="186"/>
      <c r="AU103" s="588"/>
      <c r="AV103" s="186"/>
      <c r="AW103" s="588"/>
      <c r="AX103" s="186"/>
      <c r="AY103" s="588"/>
      <c r="AZ103" s="186"/>
      <c r="BA103" s="588"/>
      <c r="BB103" s="231"/>
      <c r="BC103" s="231"/>
      <c r="BD103" s="231"/>
      <c r="BE103" s="231"/>
      <c r="BF103" s="231"/>
      <c r="BG103" s="231"/>
      <c r="BH103" s="231"/>
      <c r="BI103" s="231"/>
      <c r="BJ103" s="231"/>
      <c r="BK103" s="231"/>
      <c r="BL103" s="231"/>
      <c r="BM103" s="231"/>
      <c r="BN103" s="231"/>
      <c r="BO103" s="231"/>
      <c r="BP103" s="231"/>
      <c r="BQ103" s="231"/>
      <c r="BR103" s="231"/>
      <c r="BS103" s="231"/>
      <c r="BT103" s="231"/>
      <c r="BU103" s="231"/>
      <c r="BV103" s="231"/>
      <c r="BW103" s="231"/>
      <c r="BX103" s="231"/>
      <c r="BY103" s="231"/>
      <c r="BZ103" s="231"/>
      <c r="CA103" s="231"/>
      <c r="CB103" s="231"/>
      <c r="CC103" s="231"/>
      <c r="CD103" s="231"/>
      <c r="CE103" s="231"/>
      <c r="CF103" s="231"/>
      <c r="CG103" s="231"/>
      <c r="CH103" s="231"/>
      <c r="CI103" s="231"/>
      <c r="CJ103" s="231"/>
      <c r="CK103" s="231"/>
      <c r="CL103" s="231"/>
      <c r="CM103" s="231"/>
      <c r="CN103" s="231"/>
      <c r="CO103" s="231"/>
      <c r="CP103" s="231"/>
      <c r="CQ103" s="231"/>
      <c r="CR103" s="231"/>
      <c r="CS103" s="231"/>
      <c r="CT103" s="231"/>
      <c r="CU103" s="231"/>
      <c r="CV103" s="231"/>
      <c r="CW103" s="231"/>
      <c r="CX103" s="231"/>
      <c r="CY103" s="231"/>
      <c r="CZ103" s="231"/>
      <c r="DA103" s="231"/>
      <c r="DB103" s="231"/>
      <c r="DC103" s="231"/>
      <c r="DD103" s="231"/>
      <c r="DE103" s="231"/>
      <c r="DF103" s="231"/>
      <c r="DG103" s="231"/>
      <c r="DH103" s="231"/>
      <c r="DI103" s="231"/>
      <c r="DJ103" s="231"/>
      <c r="DK103" s="231"/>
      <c r="DL103" s="182"/>
      <c r="DM103" s="182"/>
      <c r="DN103" s="182"/>
      <c r="DO103" s="182"/>
      <c r="DP103" s="182"/>
      <c r="DQ103" s="182"/>
      <c r="DR103" s="182"/>
      <c r="DS103" s="182"/>
      <c r="DT103" s="182"/>
      <c r="DU103" s="182"/>
      <c r="DV103" s="182"/>
      <c r="DW103" s="182"/>
      <c r="DX103" s="182"/>
      <c r="DY103" s="182"/>
      <c r="DZ103" s="182"/>
      <c r="EA103" s="182"/>
      <c r="EB103" s="182"/>
      <c r="EC103" s="182"/>
      <c r="ED103" s="182"/>
      <c r="EE103" s="182"/>
      <c r="EF103" s="182"/>
      <c r="EG103" s="182"/>
      <c r="EH103" s="182"/>
      <c r="EI103" s="182"/>
      <c r="EJ103" s="182"/>
      <c r="EK103" s="182"/>
    </row>
    <row r="104" spans="1:141" s="183" customFormat="1" ht="63.75" hidden="1" x14ac:dyDescent="0.2">
      <c r="A104" s="309" t="s">
        <v>236</v>
      </c>
      <c r="B104" s="186" t="s">
        <v>255</v>
      </c>
      <c r="C104" s="228" t="s">
        <v>256</v>
      </c>
      <c r="D104" s="119"/>
      <c r="E104" s="119"/>
      <c r="F104" s="119"/>
      <c r="G104" s="119"/>
      <c r="H104" s="119"/>
      <c r="I104" s="119"/>
      <c r="J104" s="120"/>
      <c r="K104" s="588"/>
      <c r="L104" s="186"/>
      <c r="M104" s="588"/>
      <c r="N104" s="186"/>
      <c r="O104" s="588"/>
      <c r="P104" s="186"/>
      <c r="Q104" s="588"/>
      <c r="R104" s="186"/>
      <c r="S104" s="588"/>
      <c r="T104" s="186"/>
      <c r="U104" s="588"/>
      <c r="V104" s="186"/>
      <c r="W104" s="588"/>
      <c r="X104" s="186"/>
      <c r="Y104" s="588"/>
      <c r="Z104" s="186"/>
      <c r="AA104" s="588"/>
      <c r="AB104" s="186"/>
      <c r="AC104" s="588"/>
      <c r="AD104" s="186"/>
      <c r="AE104" s="588"/>
      <c r="AF104" s="186"/>
      <c r="AG104" s="588"/>
      <c r="AH104" s="186"/>
      <c r="AI104" s="588"/>
      <c r="AJ104" s="186"/>
      <c r="AK104" s="588"/>
      <c r="AL104" s="186"/>
      <c r="AM104" s="588"/>
      <c r="AN104" s="186"/>
      <c r="AO104" s="588"/>
      <c r="AP104" s="186"/>
      <c r="AQ104" s="588"/>
      <c r="AR104" s="186"/>
      <c r="AS104" s="588"/>
      <c r="AT104" s="186"/>
      <c r="AU104" s="588"/>
      <c r="AV104" s="186"/>
      <c r="AW104" s="588"/>
      <c r="AX104" s="186"/>
      <c r="AY104" s="588"/>
      <c r="AZ104" s="186"/>
      <c r="BA104" s="588"/>
      <c r="BB104" s="231"/>
      <c r="BC104" s="231"/>
      <c r="BD104" s="231"/>
      <c r="BE104" s="231"/>
      <c r="BF104" s="231"/>
      <c r="BG104" s="231"/>
      <c r="BH104" s="231"/>
      <c r="BI104" s="231"/>
      <c r="BJ104" s="231"/>
      <c r="BK104" s="231"/>
      <c r="BL104" s="231"/>
      <c r="BM104" s="231"/>
      <c r="BN104" s="231"/>
      <c r="BO104" s="231"/>
      <c r="BP104" s="231"/>
      <c r="BQ104" s="231"/>
      <c r="BR104" s="231"/>
      <c r="BS104" s="231"/>
      <c r="BT104" s="231"/>
      <c r="BU104" s="231"/>
      <c r="BV104" s="231"/>
      <c r="BW104" s="231"/>
      <c r="BX104" s="231"/>
      <c r="BY104" s="231"/>
      <c r="BZ104" s="231"/>
      <c r="CA104" s="231"/>
      <c r="CB104" s="231"/>
      <c r="CC104" s="231"/>
      <c r="CD104" s="231"/>
      <c r="CE104" s="231"/>
      <c r="CF104" s="231"/>
      <c r="CG104" s="231"/>
      <c r="CH104" s="231"/>
      <c r="CI104" s="231"/>
      <c r="CJ104" s="231"/>
      <c r="CK104" s="231"/>
      <c r="CL104" s="231"/>
      <c r="CM104" s="231"/>
      <c r="CN104" s="231"/>
      <c r="CO104" s="231"/>
      <c r="CP104" s="231"/>
      <c r="CQ104" s="231"/>
      <c r="CR104" s="231"/>
      <c r="CS104" s="231"/>
      <c r="CT104" s="231"/>
      <c r="CU104" s="231"/>
      <c r="CV104" s="231"/>
      <c r="CW104" s="231"/>
      <c r="CX104" s="231"/>
      <c r="CY104" s="231"/>
      <c r="CZ104" s="231"/>
      <c r="DA104" s="231"/>
      <c r="DB104" s="231"/>
      <c r="DC104" s="231"/>
      <c r="DD104" s="231"/>
      <c r="DE104" s="231"/>
      <c r="DF104" s="231"/>
      <c r="DG104" s="231"/>
      <c r="DH104" s="231"/>
      <c r="DI104" s="231"/>
      <c r="DJ104" s="231"/>
      <c r="DK104" s="231"/>
      <c r="DL104" s="182"/>
      <c r="DM104" s="182"/>
      <c r="DN104" s="182"/>
      <c r="DO104" s="182"/>
      <c r="DP104" s="182"/>
      <c r="DQ104" s="182"/>
      <c r="DR104" s="182"/>
      <c r="DS104" s="182"/>
      <c r="DT104" s="182"/>
      <c r="DU104" s="182"/>
      <c r="DV104" s="182"/>
      <c r="DW104" s="182"/>
      <c r="DX104" s="182"/>
      <c r="DY104" s="182"/>
      <c r="DZ104" s="182"/>
      <c r="EA104" s="182"/>
      <c r="EB104" s="182"/>
      <c r="EC104" s="182"/>
      <c r="ED104" s="182"/>
      <c r="EE104" s="182"/>
      <c r="EF104" s="182"/>
      <c r="EG104" s="182"/>
      <c r="EH104" s="182"/>
      <c r="EI104" s="182"/>
      <c r="EJ104" s="182"/>
      <c r="EK104" s="182"/>
    </row>
    <row r="105" spans="1:141" s="183" customFormat="1" ht="63.75" hidden="1" x14ac:dyDescent="0.2">
      <c r="A105" s="309" t="s">
        <v>236</v>
      </c>
      <c r="B105" s="186" t="s">
        <v>257</v>
      </c>
      <c r="C105" s="228" t="s">
        <v>258</v>
      </c>
      <c r="D105" s="119"/>
      <c r="E105" s="119"/>
      <c r="F105" s="119"/>
      <c r="G105" s="119"/>
      <c r="H105" s="119"/>
      <c r="I105" s="119"/>
      <c r="J105" s="120"/>
      <c r="K105" s="588"/>
      <c r="L105" s="186"/>
      <c r="M105" s="588"/>
      <c r="N105" s="186"/>
      <c r="O105" s="588"/>
      <c r="P105" s="186"/>
      <c r="Q105" s="588"/>
      <c r="R105" s="186"/>
      <c r="S105" s="588"/>
      <c r="T105" s="186"/>
      <c r="U105" s="588"/>
      <c r="V105" s="186"/>
      <c r="W105" s="588"/>
      <c r="X105" s="186"/>
      <c r="Y105" s="588"/>
      <c r="Z105" s="186"/>
      <c r="AA105" s="588"/>
      <c r="AB105" s="186"/>
      <c r="AC105" s="588"/>
      <c r="AD105" s="186"/>
      <c r="AE105" s="588"/>
      <c r="AF105" s="186"/>
      <c r="AG105" s="588"/>
      <c r="AH105" s="186"/>
      <c r="AI105" s="588"/>
      <c r="AJ105" s="186"/>
      <c r="AK105" s="588"/>
      <c r="AL105" s="186"/>
      <c r="AM105" s="588"/>
      <c r="AN105" s="186"/>
      <c r="AO105" s="588"/>
      <c r="AP105" s="186"/>
      <c r="AQ105" s="588"/>
      <c r="AR105" s="186"/>
      <c r="AS105" s="588"/>
      <c r="AT105" s="186"/>
      <c r="AU105" s="588"/>
      <c r="AV105" s="186"/>
      <c r="AW105" s="588"/>
      <c r="AX105" s="186"/>
      <c r="AY105" s="588"/>
      <c r="AZ105" s="186"/>
      <c r="BA105" s="588"/>
      <c r="BB105" s="231"/>
      <c r="BC105" s="231"/>
      <c r="BD105" s="231"/>
      <c r="BE105" s="231"/>
      <c r="BF105" s="231"/>
      <c r="BG105" s="231"/>
      <c r="BH105" s="231"/>
      <c r="BI105" s="231"/>
      <c r="BJ105" s="231"/>
      <c r="BK105" s="231"/>
      <c r="BL105" s="231"/>
      <c r="BM105" s="231"/>
      <c r="BN105" s="231"/>
      <c r="BO105" s="231"/>
      <c r="BP105" s="231"/>
      <c r="BQ105" s="231"/>
      <c r="BR105" s="231"/>
      <c r="BS105" s="231"/>
      <c r="BT105" s="231"/>
      <c r="BU105" s="231"/>
      <c r="BV105" s="231"/>
      <c r="BW105" s="231"/>
      <c r="BX105" s="231"/>
      <c r="BY105" s="231"/>
      <c r="BZ105" s="231"/>
      <c r="CA105" s="231"/>
      <c r="CB105" s="231"/>
      <c r="CC105" s="231"/>
      <c r="CD105" s="231"/>
      <c r="CE105" s="231"/>
      <c r="CF105" s="231"/>
      <c r="CG105" s="231"/>
      <c r="CH105" s="231"/>
      <c r="CI105" s="231"/>
      <c r="CJ105" s="231"/>
      <c r="CK105" s="231"/>
      <c r="CL105" s="231"/>
      <c r="CM105" s="231"/>
      <c r="CN105" s="231"/>
      <c r="CO105" s="231"/>
      <c r="CP105" s="231"/>
      <c r="CQ105" s="231"/>
      <c r="CR105" s="231"/>
      <c r="CS105" s="231"/>
      <c r="CT105" s="231"/>
      <c r="CU105" s="231"/>
      <c r="CV105" s="231"/>
      <c r="CW105" s="231"/>
      <c r="CX105" s="231"/>
      <c r="CY105" s="231"/>
      <c r="CZ105" s="231"/>
      <c r="DA105" s="231"/>
      <c r="DB105" s="231"/>
      <c r="DC105" s="231"/>
      <c r="DD105" s="231"/>
      <c r="DE105" s="231"/>
      <c r="DF105" s="231"/>
      <c r="DG105" s="231"/>
      <c r="DH105" s="231"/>
      <c r="DI105" s="231"/>
      <c r="DJ105" s="231"/>
      <c r="DK105" s="231"/>
      <c r="DL105" s="182"/>
      <c r="DM105" s="182"/>
      <c r="DN105" s="182"/>
      <c r="DO105" s="182"/>
      <c r="DP105" s="182"/>
      <c r="DQ105" s="182"/>
      <c r="DR105" s="182"/>
      <c r="DS105" s="182"/>
      <c r="DT105" s="182"/>
      <c r="DU105" s="182"/>
      <c r="DV105" s="182"/>
      <c r="DW105" s="182"/>
      <c r="DX105" s="182"/>
      <c r="DY105" s="182"/>
      <c r="DZ105" s="182"/>
      <c r="EA105" s="182"/>
      <c r="EB105" s="182"/>
      <c r="EC105" s="182"/>
      <c r="ED105" s="182"/>
      <c r="EE105" s="182"/>
      <c r="EF105" s="182"/>
      <c r="EG105" s="182"/>
      <c r="EH105" s="182"/>
      <c r="EI105" s="182"/>
      <c r="EJ105" s="182"/>
      <c r="EK105" s="182"/>
    </row>
    <row r="106" spans="1:141" s="183" customFormat="1" ht="63.75" hidden="1" x14ac:dyDescent="0.2">
      <c r="A106" s="309" t="s">
        <v>236</v>
      </c>
      <c r="B106" s="186" t="s">
        <v>259</v>
      </c>
      <c r="C106" s="228" t="s">
        <v>260</v>
      </c>
      <c r="D106" s="119"/>
      <c r="E106" s="119"/>
      <c r="F106" s="119"/>
      <c r="G106" s="119"/>
      <c r="H106" s="119"/>
      <c r="I106" s="119"/>
      <c r="J106" s="120"/>
      <c r="K106" s="588"/>
      <c r="L106" s="186"/>
      <c r="M106" s="588"/>
      <c r="N106" s="186"/>
      <c r="O106" s="588"/>
      <c r="P106" s="186"/>
      <c r="Q106" s="588"/>
      <c r="R106" s="186"/>
      <c r="S106" s="588"/>
      <c r="T106" s="186"/>
      <c r="U106" s="588"/>
      <c r="V106" s="186"/>
      <c r="W106" s="588"/>
      <c r="X106" s="186"/>
      <c r="Y106" s="588"/>
      <c r="Z106" s="186"/>
      <c r="AA106" s="588"/>
      <c r="AB106" s="186"/>
      <c r="AC106" s="588"/>
      <c r="AD106" s="186"/>
      <c r="AE106" s="588"/>
      <c r="AF106" s="186"/>
      <c r="AG106" s="588"/>
      <c r="AH106" s="186"/>
      <c r="AI106" s="588"/>
      <c r="AJ106" s="186"/>
      <c r="AK106" s="588"/>
      <c r="AL106" s="186"/>
      <c r="AM106" s="588"/>
      <c r="AN106" s="186"/>
      <c r="AO106" s="588"/>
      <c r="AP106" s="186"/>
      <c r="AQ106" s="588"/>
      <c r="AR106" s="186"/>
      <c r="AS106" s="588"/>
      <c r="AT106" s="186"/>
      <c r="AU106" s="588"/>
      <c r="AV106" s="186"/>
      <c r="AW106" s="588"/>
      <c r="AX106" s="186"/>
      <c r="AY106" s="588"/>
      <c r="AZ106" s="186"/>
      <c r="BA106" s="588"/>
      <c r="BB106" s="231"/>
      <c r="BC106" s="231"/>
      <c r="BD106" s="231"/>
      <c r="BE106" s="231"/>
      <c r="BF106" s="231"/>
      <c r="BG106" s="231"/>
      <c r="BH106" s="231"/>
      <c r="BI106" s="231"/>
      <c r="BJ106" s="231"/>
      <c r="BK106" s="231"/>
      <c r="BL106" s="231"/>
      <c r="BM106" s="231"/>
      <c r="BN106" s="231"/>
      <c r="BO106" s="231"/>
      <c r="BP106" s="231"/>
      <c r="BQ106" s="231"/>
      <c r="BR106" s="231"/>
      <c r="BS106" s="231"/>
      <c r="BT106" s="231"/>
      <c r="BU106" s="231"/>
      <c r="BV106" s="231"/>
      <c r="BW106" s="231"/>
      <c r="BX106" s="231"/>
      <c r="BY106" s="231"/>
      <c r="BZ106" s="231"/>
      <c r="CA106" s="231"/>
      <c r="CB106" s="231"/>
      <c r="CC106" s="231"/>
      <c r="CD106" s="231"/>
      <c r="CE106" s="231"/>
      <c r="CF106" s="231"/>
      <c r="CG106" s="231"/>
      <c r="CH106" s="231"/>
      <c r="CI106" s="231"/>
      <c r="CJ106" s="231"/>
      <c r="CK106" s="231"/>
      <c r="CL106" s="231"/>
      <c r="CM106" s="231"/>
      <c r="CN106" s="231"/>
      <c r="CO106" s="231"/>
      <c r="CP106" s="231"/>
      <c r="CQ106" s="231"/>
      <c r="CR106" s="231"/>
      <c r="CS106" s="231"/>
      <c r="CT106" s="231"/>
      <c r="CU106" s="231"/>
      <c r="CV106" s="231"/>
      <c r="CW106" s="231"/>
      <c r="CX106" s="231"/>
      <c r="CY106" s="231"/>
      <c r="CZ106" s="231"/>
      <c r="DA106" s="231"/>
      <c r="DB106" s="231"/>
      <c r="DC106" s="231"/>
      <c r="DD106" s="231"/>
      <c r="DE106" s="231"/>
      <c r="DF106" s="231"/>
      <c r="DG106" s="231"/>
      <c r="DH106" s="231"/>
      <c r="DI106" s="231"/>
      <c r="DJ106" s="231"/>
      <c r="DK106" s="231"/>
      <c r="DL106" s="182"/>
      <c r="DM106" s="182"/>
      <c r="DN106" s="182"/>
      <c r="DO106" s="182"/>
      <c r="DP106" s="182"/>
      <c r="DQ106" s="182"/>
      <c r="DR106" s="182"/>
      <c r="DS106" s="182"/>
      <c r="DT106" s="182"/>
      <c r="DU106" s="182"/>
      <c r="DV106" s="182"/>
      <c r="DW106" s="182"/>
      <c r="DX106" s="182"/>
      <c r="DY106" s="182"/>
      <c r="DZ106" s="182"/>
      <c r="EA106" s="182"/>
      <c r="EB106" s="182"/>
      <c r="EC106" s="182"/>
      <c r="ED106" s="182"/>
      <c r="EE106" s="182"/>
      <c r="EF106" s="182"/>
      <c r="EG106" s="182"/>
      <c r="EH106" s="182"/>
      <c r="EI106" s="182"/>
      <c r="EJ106" s="182"/>
      <c r="EK106" s="182"/>
    </row>
    <row r="107" spans="1:141" s="183" customFormat="1" ht="63.75" hidden="1" x14ac:dyDescent="0.2">
      <c r="A107" s="309" t="s">
        <v>236</v>
      </c>
      <c r="B107" s="186" t="s">
        <v>261</v>
      </c>
      <c r="C107" s="228" t="s">
        <v>262</v>
      </c>
      <c r="D107" s="119"/>
      <c r="E107" s="119"/>
      <c r="F107" s="119"/>
      <c r="G107" s="119"/>
      <c r="H107" s="119"/>
      <c r="I107" s="119"/>
      <c r="J107" s="120"/>
      <c r="K107" s="588"/>
      <c r="L107" s="186"/>
      <c r="M107" s="588"/>
      <c r="N107" s="186"/>
      <c r="O107" s="588"/>
      <c r="P107" s="186"/>
      <c r="Q107" s="588"/>
      <c r="R107" s="186"/>
      <c r="S107" s="588"/>
      <c r="T107" s="186"/>
      <c r="U107" s="588"/>
      <c r="V107" s="186"/>
      <c r="W107" s="588"/>
      <c r="X107" s="186"/>
      <c r="Y107" s="588"/>
      <c r="Z107" s="186"/>
      <c r="AA107" s="588"/>
      <c r="AB107" s="186"/>
      <c r="AC107" s="588"/>
      <c r="AD107" s="186"/>
      <c r="AE107" s="588"/>
      <c r="AF107" s="186"/>
      <c r="AG107" s="588"/>
      <c r="AH107" s="186"/>
      <c r="AI107" s="588"/>
      <c r="AJ107" s="186"/>
      <c r="AK107" s="588"/>
      <c r="AL107" s="186"/>
      <c r="AM107" s="588"/>
      <c r="AN107" s="186"/>
      <c r="AO107" s="588"/>
      <c r="AP107" s="186"/>
      <c r="AQ107" s="588"/>
      <c r="AR107" s="186"/>
      <c r="AS107" s="588"/>
      <c r="AT107" s="186"/>
      <c r="AU107" s="588"/>
      <c r="AV107" s="186"/>
      <c r="AW107" s="588"/>
      <c r="AX107" s="186"/>
      <c r="AY107" s="588"/>
      <c r="AZ107" s="186"/>
      <c r="BA107" s="588"/>
      <c r="BB107" s="231"/>
      <c r="BC107" s="231"/>
      <c r="BD107" s="231"/>
      <c r="BE107" s="231"/>
      <c r="BF107" s="231"/>
      <c r="BG107" s="231"/>
      <c r="BH107" s="231"/>
      <c r="BI107" s="231"/>
      <c r="BJ107" s="231"/>
      <c r="BK107" s="231"/>
      <c r="BL107" s="231"/>
      <c r="BM107" s="231"/>
      <c r="BN107" s="231"/>
      <c r="BO107" s="231"/>
      <c r="BP107" s="231"/>
      <c r="BQ107" s="231"/>
      <c r="BR107" s="231"/>
      <c r="BS107" s="231"/>
      <c r="BT107" s="231"/>
      <c r="BU107" s="231"/>
      <c r="BV107" s="231"/>
      <c r="BW107" s="231"/>
      <c r="BX107" s="231"/>
      <c r="BY107" s="231"/>
      <c r="BZ107" s="231"/>
      <c r="CA107" s="231"/>
      <c r="CB107" s="231"/>
      <c r="CC107" s="231"/>
      <c r="CD107" s="231"/>
      <c r="CE107" s="231"/>
      <c r="CF107" s="231"/>
      <c r="CG107" s="231"/>
      <c r="CH107" s="231"/>
      <c r="CI107" s="231"/>
      <c r="CJ107" s="231"/>
      <c r="CK107" s="231"/>
      <c r="CL107" s="231"/>
      <c r="CM107" s="231"/>
      <c r="CN107" s="231"/>
      <c r="CO107" s="231"/>
      <c r="CP107" s="231"/>
      <c r="CQ107" s="231"/>
      <c r="CR107" s="231"/>
      <c r="CS107" s="231"/>
      <c r="CT107" s="231"/>
      <c r="CU107" s="231"/>
      <c r="CV107" s="231"/>
      <c r="CW107" s="231"/>
      <c r="CX107" s="231"/>
      <c r="CY107" s="231"/>
      <c r="CZ107" s="231"/>
      <c r="DA107" s="231"/>
      <c r="DB107" s="231"/>
      <c r="DC107" s="231"/>
      <c r="DD107" s="231"/>
      <c r="DE107" s="231"/>
      <c r="DF107" s="231"/>
      <c r="DG107" s="231"/>
      <c r="DH107" s="231"/>
      <c r="DI107" s="231"/>
      <c r="DJ107" s="231"/>
      <c r="DK107" s="231"/>
      <c r="DL107" s="182"/>
      <c r="DM107" s="182"/>
      <c r="DN107" s="182"/>
      <c r="DO107" s="182"/>
      <c r="DP107" s="182"/>
      <c r="DQ107" s="182"/>
      <c r="DR107" s="182"/>
      <c r="DS107" s="182"/>
      <c r="DT107" s="182"/>
      <c r="DU107" s="182"/>
      <c r="DV107" s="182"/>
      <c r="DW107" s="182"/>
      <c r="DX107" s="182"/>
      <c r="DY107" s="182"/>
      <c r="DZ107" s="182"/>
      <c r="EA107" s="182"/>
      <c r="EB107" s="182"/>
      <c r="EC107" s="182"/>
      <c r="ED107" s="182"/>
      <c r="EE107" s="182"/>
      <c r="EF107" s="182"/>
      <c r="EG107" s="182"/>
      <c r="EH107" s="182"/>
      <c r="EI107" s="182"/>
      <c r="EJ107" s="182"/>
      <c r="EK107" s="182"/>
    </row>
    <row r="108" spans="1:141" s="168" customFormat="1" ht="38.25" x14ac:dyDescent="0.2">
      <c r="A108" s="283" t="s">
        <v>263</v>
      </c>
      <c r="B108" s="162" t="s">
        <v>264</v>
      </c>
      <c r="C108" s="163" t="s">
        <v>98</v>
      </c>
      <c r="D108" s="163" t="s">
        <v>98</v>
      </c>
      <c r="E108" s="163" t="s">
        <v>98</v>
      </c>
      <c r="F108" s="163" t="s">
        <v>98</v>
      </c>
      <c r="G108" s="163" t="s">
        <v>98</v>
      </c>
      <c r="H108" s="163" t="s">
        <v>98</v>
      </c>
      <c r="I108" s="163" t="s">
        <v>98</v>
      </c>
      <c r="J108" s="605" t="s">
        <v>98</v>
      </c>
      <c r="K108" s="624" t="s">
        <v>98</v>
      </c>
      <c r="L108" s="630"/>
      <c r="M108" s="624"/>
      <c r="N108" s="630"/>
      <c r="O108" s="624"/>
      <c r="P108" s="630"/>
      <c r="Q108" s="624"/>
      <c r="R108" s="630"/>
      <c r="S108" s="624"/>
      <c r="T108" s="630"/>
      <c r="U108" s="624"/>
      <c r="V108" s="630"/>
      <c r="W108" s="624"/>
      <c r="X108" s="630"/>
      <c r="Y108" s="624"/>
      <c r="Z108" s="630"/>
      <c r="AA108" s="624"/>
      <c r="AB108" s="630"/>
      <c r="AC108" s="624"/>
      <c r="AD108" s="630"/>
      <c r="AE108" s="624"/>
      <c r="AF108" s="630"/>
      <c r="AG108" s="624"/>
      <c r="AH108" s="630"/>
      <c r="AI108" s="624"/>
      <c r="AJ108" s="630"/>
      <c r="AK108" s="624"/>
      <c r="AL108" s="630"/>
      <c r="AM108" s="624"/>
      <c r="AN108" s="630"/>
      <c r="AO108" s="624"/>
      <c r="AP108" s="630"/>
      <c r="AQ108" s="624"/>
      <c r="AR108" s="630"/>
      <c r="AS108" s="624"/>
      <c r="AT108" s="630"/>
      <c r="AU108" s="624"/>
      <c r="AV108" s="630"/>
      <c r="AW108" s="624"/>
      <c r="AX108" s="630"/>
      <c r="AY108" s="624"/>
      <c r="AZ108" s="630"/>
      <c r="BA108" s="624"/>
      <c r="BB108" s="225"/>
      <c r="BC108" s="225"/>
      <c r="BD108" s="225"/>
      <c r="BE108" s="225"/>
      <c r="BF108" s="225"/>
      <c r="BG108" s="225"/>
      <c r="BH108" s="225"/>
      <c r="BI108" s="225"/>
      <c r="BJ108" s="225"/>
      <c r="BK108" s="225"/>
      <c r="BL108" s="225"/>
      <c r="BM108" s="225"/>
      <c r="BN108" s="225"/>
      <c r="BO108" s="225"/>
      <c r="BP108" s="225"/>
      <c r="BQ108" s="225"/>
      <c r="BR108" s="225"/>
      <c r="BS108" s="225"/>
      <c r="BT108" s="225"/>
      <c r="BU108" s="225"/>
      <c r="BV108" s="225"/>
      <c r="BW108" s="225"/>
      <c r="BX108" s="225"/>
      <c r="BY108" s="225"/>
      <c r="BZ108" s="225"/>
      <c r="CA108" s="225"/>
      <c r="CB108" s="225"/>
      <c r="CC108" s="225"/>
      <c r="CD108" s="225"/>
      <c r="CE108" s="225"/>
      <c r="CF108" s="225"/>
      <c r="CG108" s="225"/>
      <c r="CH108" s="225"/>
      <c r="CI108" s="225"/>
      <c r="CJ108" s="225"/>
      <c r="CK108" s="225"/>
      <c r="CL108" s="225"/>
      <c r="CM108" s="225"/>
      <c r="CN108" s="225"/>
      <c r="CO108" s="225"/>
      <c r="CP108" s="225"/>
      <c r="CQ108" s="225"/>
      <c r="CR108" s="225"/>
      <c r="CS108" s="225"/>
      <c r="CT108" s="225"/>
      <c r="CU108" s="225"/>
      <c r="CV108" s="225"/>
      <c r="CW108" s="225"/>
      <c r="CX108" s="225"/>
      <c r="CY108" s="225"/>
      <c r="CZ108" s="225"/>
      <c r="DA108" s="225"/>
      <c r="DB108" s="225"/>
      <c r="DC108" s="225"/>
      <c r="DD108" s="225"/>
      <c r="DE108" s="225"/>
      <c r="DF108" s="225"/>
      <c r="DG108" s="225"/>
      <c r="DH108" s="225"/>
      <c r="DI108" s="225"/>
      <c r="DJ108" s="225"/>
      <c r="DK108" s="225"/>
      <c r="DL108" s="167"/>
      <c r="DM108" s="167"/>
      <c r="DN108" s="167"/>
      <c r="DO108" s="167"/>
      <c r="DP108" s="167"/>
      <c r="DQ108" s="167"/>
      <c r="DR108" s="167"/>
      <c r="DS108" s="167"/>
      <c r="DT108" s="167"/>
      <c r="DU108" s="167"/>
      <c r="DV108" s="167"/>
      <c r="DW108" s="167"/>
      <c r="DX108" s="167"/>
      <c r="DY108" s="167"/>
      <c r="DZ108" s="167"/>
      <c r="EA108" s="167"/>
      <c r="EB108" s="167"/>
      <c r="EC108" s="167"/>
      <c r="ED108" s="167"/>
      <c r="EE108" s="167"/>
      <c r="EF108" s="167"/>
      <c r="EG108" s="167"/>
      <c r="EH108" s="167"/>
      <c r="EI108" s="167"/>
      <c r="EJ108" s="167"/>
      <c r="EK108" s="167"/>
    </row>
    <row r="109" spans="1:141" s="168" customFormat="1" ht="25.5" x14ac:dyDescent="0.2">
      <c r="A109" s="283" t="s">
        <v>265</v>
      </c>
      <c r="B109" s="162" t="s">
        <v>266</v>
      </c>
      <c r="C109" s="163" t="s">
        <v>98</v>
      </c>
      <c r="D109" s="163" t="s">
        <v>98</v>
      </c>
      <c r="E109" s="163" t="s">
        <v>98</v>
      </c>
      <c r="F109" s="163" t="s">
        <v>98</v>
      </c>
      <c r="G109" s="163" t="s">
        <v>98</v>
      </c>
      <c r="H109" s="163" t="s">
        <v>98</v>
      </c>
      <c r="I109" s="163" t="s">
        <v>98</v>
      </c>
      <c r="J109" s="605" t="s">
        <v>98</v>
      </c>
      <c r="K109" s="624" t="s">
        <v>98</v>
      </c>
      <c r="L109" s="630"/>
      <c r="M109" s="624"/>
      <c r="N109" s="630"/>
      <c r="O109" s="624"/>
      <c r="P109" s="630"/>
      <c r="Q109" s="624"/>
      <c r="R109" s="630"/>
      <c r="S109" s="624"/>
      <c r="T109" s="630"/>
      <c r="U109" s="624"/>
      <c r="V109" s="630"/>
      <c r="W109" s="624"/>
      <c r="X109" s="630"/>
      <c r="Y109" s="624"/>
      <c r="Z109" s="630"/>
      <c r="AA109" s="624"/>
      <c r="AB109" s="630"/>
      <c r="AC109" s="624"/>
      <c r="AD109" s="630"/>
      <c r="AE109" s="624"/>
      <c r="AF109" s="630"/>
      <c r="AG109" s="624"/>
      <c r="AH109" s="630"/>
      <c r="AI109" s="624"/>
      <c r="AJ109" s="630"/>
      <c r="AK109" s="624"/>
      <c r="AL109" s="630"/>
      <c r="AM109" s="624"/>
      <c r="AN109" s="630"/>
      <c r="AO109" s="624"/>
      <c r="AP109" s="630"/>
      <c r="AQ109" s="624"/>
      <c r="AR109" s="630"/>
      <c r="AS109" s="624"/>
      <c r="AT109" s="630"/>
      <c r="AU109" s="624"/>
      <c r="AV109" s="630"/>
      <c r="AW109" s="624"/>
      <c r="AX109" s="630"/>
      <c r="AY109" s="624"/>
      <c r="AZ109" s="630"/>
      <c r="BA109" s="624"/>
      <c r="BB109" s="225"/>
      <c r="BC109" s="225"/>
      <c r="BD109" s="225"/>
      <c r="BE109" s="225"/>
      <c r="BF109" s="225"/>
      <c r="BG109" s="225"/>
      <c r="BH109" s="225"/>
      <c r="BI109" s="225"/>
      <c r="BJ109" s="225"/>
      <c r="BK109" s="225"/>
      <c r="BL109" s="225"/>
      <c r="BM109" s="225"/>
      <c r="BN109" s="225"/>
      <c r="BO109" s="225"/>
      <c r="BP109" s="225"/>
      <c r="BQ109" s="225"/>
      <c r="BR109" s="225"/>
      <c r="BS109" s="225"/>
      <c r="BT109" s="225"/>
      <c r="BU109" s="225"/>
      <c r="BV109" s="225"/>
      <c r="BW109" s="225"/>
      <c r="BX109" s="225"/>
      <c r="BY109" s="225"/>
      <c r="BZ109" s="225"/>
      <c r="CA109" s="225"/>
      <c r="CB109" s="225"/>
      <c r="CC109" s="225"/>
      <c r="CD109" s="225"/>
      <c r="CE109" s="225"/>
      <c r="CF109" s="225"/>
      <c r="CG109" s="225"/>
      <c r="CH109" s="225"/>
      <c r="CI109" s="225"/>
      <c r="CJ109" s="225"/>
      <c r="CK109" s="225"/>
      <c r="CL109" s="225"/>
      <c r="CM109" s="225"/>
      <c r="CN109" s="225"/>
      <c r="CO109" s="225"/>
      <c r="CP109" s="225"/>
      <c r="CQ109" s="225"/>
      <c r="CR109" s="225"/>
      <c r="CS109" s="225"/>
      <c r="CT109" s="225"/>
      <c r="CU109" s="225"/>
      <c r="CV109" s="225"/>
      <c r="CW109" s="225"/>
      <c r="CX109" s="225"/>
      <c r="CY109" s="225"/>
      <c r="CZ109" s="225"/>
      <c r="DA109" s="225"/>
      <c r="DB109" s="225"/>
      <c r="DC109" s="225"/>
      <c r="DD109" s="225"/>
      <c r="DE109" s="225"/>
      <c r="DF109" s="225"/>
      <c r="DG109" s="225"/>
      <c r="DH109" s="225"/>
      <c r="DI109" s="225"/>
      <c r="DJ109" s="225"/>
      <c r="DK109" s="225"/>
      <c r="DL109" s="167"/>
      <c r="DM109" s="167"/>
      <c r="DN109" s="167"/>
      <c r="DO109" s="167"/>
      <c r="DP109" s="167"/>
      <c r="DQ109" s="167"/>
      <c r="DR109" s="167"/>
      <c r="DS109" s="167"/>
      <c r="DT109" s="167"/>
      <c r="DU109" s="167"/>
      <c r="DV109" s="167"/>
      <c r="DW109" s="167"/>
      <c r="DX109" s="167"/>
      <c r="DY109" s="167"/>
      <c r="DZ109" s="167"/>
      <c r="EA109" s="167"/>
      <c r="EB109" s="167"/>
      <c r="EC109" s="167"/>
      <c r="ED109" s="167"/>
      <c r="EE109" s="167"/>
      <c r="EF109" s="167"/>
      <c r="EG109" s="167"/>
      <c r="EH109" s="167"/>
      <c r="EI109" s="167"/>
      <c r="EJ109" s="167"/>
      <c r="EK109" s="167"/>
    </row>
    <row r="110" spans="1:141" s="160" customFormat="1" ht="12.75" x14ac:dyDescent="0.2">
      <c r="A110" s="226" t="s">
        <v>265</v>
      </c>
      <c r="B110" s="156" t="s">
        <v>267</v>
      </c>
      <c r="C110" s="119" t="s">
        <v>98</v>
      </c>
      <c r="D110" s="115" t="s">
        <v>98</v>
      </c>
      <c r="E110" s="115" t="s">
        <v>98</v>
      </c>
      <c r="F110" s="115" t="s">
        <v>98</v>
      </c>
      <c r="G110" s="115" t="s">
        <v>98</v>
      </c>
      <c r="H110" s="115" t="s">
        <v>98</v>
      </c>
      <c r="I110" s="115" t="s">
        <v>98</v>
      </c>
      <c r="J110" s="116" t="s">
        <v>98</v>
      </c>
      <c r="K110" s="590" t="s">
        <v>98</v>
      </c>
      <c r="L110" s="589"/>
      <c r="M110" s="590"/>
      <c r="N110" s="589"/>
      <c r="O110" s="590"/>
      <c r="P110" s="589"/>
      <c r="Q110" s="590"/>
      <c r="R110" s="589"/>
      <c r="S110" s="590"/>
      <c r="T110" s="589"/>
      <c r="U110" s="590"/>
      <c r="V110" s="589"/>
      <c r="W110" s="590"/>
      <c r="X110" s="589"/>
      <c r="Y110" s="590"/>
      <c r="Z110" s="589"/>
      <c r="AA110" s="590"/>
      <c r="AB110" s="589"/>
      <c r="AC110" s="590"/>
      <c r="AD110" s="589"/>
      <c r="AE110" s="590"/>
      <c r="AF110" s="589"/>
      <c r="AG110" s="590"/>
      <c r="AH110" s="589"/>
      <c r="AI110" s="590"/>
      <c r="AJ110" s="589"/>
      <c r="AK110" s="590"/>
      <c r="AL110" s="589"/>
      <c r="AM110" s="590"/>
      <c r="AN110" s="589"/>
      <c r="AO110" s="590"/>
      <c r="AP110" s="589"/>
      <c r="AQ110" s="590"/>
      <c r="AR110" s="589"/>
      <c r="AS110" s="590"/>
      <c r="AT110" s="589"/>
      <c r="AU110" s="590"/>
      <c r="AV110" s="589"/>
      <c r="AW110" s="590"/>
      <c r="AX110" s="589"/>
      <c r="AY110" s="590"/>
      <c r="AZ110" s="589"/>
      <c r="BA110" s="590"/>
      <c r="BB110" s="223"/>
      <c r="BC110" s="223"/>
      <c r="BD110" s="223"/>
      <c r="BE110" s="223"/>
      <c r="BF110" s="223"/>
      <c r="BG110" s="223"/>
      <c r="BH110" s="223"/>
      <c r="BI110" s="223"/>
      <c r="BJ110" s="223"/>
      <c r="BK110" s="223"/>
      <c r="BL110" s="223"/>
      <c r="BM110" s="223"/>
      <c r="BN110" s="223"/>
      <c r="BO110" s="223"/>
      <c r="BP110" s="223"/>
      <c r="BQ110" s="223"/>
      <c r="BR110" s="223"/>
      <c r="BS110" s="223"/>
      <c r="BT110" s="223"/>
      <c r="BU110" s="223"/>
      <c r="BV110" s="223"/>
      <c r="BW110" s="223"/>
      <c r="BX110" s="223"/>
      <c r="BY110" s="223"/>
      <c r="BZ110" s="223"/>
      <c r="CA110" s="223"/>
      <c r="CB110" s="223"/>
      <c r="CC110" s="223"/>
      <c r="CD110" s="223"/>
      <c r="CE110" s="223"/>
      <c r="CF110" s="223"/>
      <c r="CG110" s="223"/>
      <c r="CH110" s="223"/>
      <c r="CI110" s="223"/>
      <c r="CJ110" s="223"/>
      <c r="CK110" s="223"/>
      <c r="CL110" s="223"/>
      <c r="CM110" s="223"/>
      <c r="CN110" s="223"/>
      <c r="CO110" s="223"/>
      <c r="CP110" s="223"/>
      <c r="CQ110" s="223"/>
      <c r="CR110" s="223"/>
      <c r="CS110" s="223"/>
      <c r="CT110" s="223"/>
      <c r="CU110" s="223"/>
      <c r="CV110" s="223"/>
      <c r="CW110" s="223"/>
      <c r="CX110" s="223"/>
      <c r="CY110" s="223"/>
      <c r="CZ110" s="223"/>
      <c r="DA110" s="223"/>
      <c r="DB110" s="223"/>
      <c r="DC110" s="223"/>
      <c r="DD110" s="223"/>
      <c r="DE110" s="223"/>
      <c r="DF110" s="223"/>
      <c r="DG110" s="223"/>
      <c r="DH110" s="223"/>
      <c r="DI110" s="223"/>
      <c r="DJ110" s="223"/>
      <c r="DK110" s="223"/>
      <c r="DL110" s="159"/>
      <c r="DM110" s="159"/>
      <c r="DN110" s="159"/>
      <c r="DO110" s="159"/>
      <c r="DP110" s="159"/>
      <c r="DQ110" s="159"/>
      <c r="DR110" s="159"/>
      <c r="DS110" s="159"/>
      <c r="DT110" s="159"/>
      <c r="DU110" s="159"/>
      <c r="DV110" s="159"/>
      <c r="DW110" s="159"/>
      <c r="DX110" s="159"/>
      <c r="DY110" s="159"/>
      <c r="DZ110" s="159"/>
      <c r="EA110" s="159"/>
      <c r="EB110" s="159"/>
      <c r="EC110" s="159"/>
      <c r="ED110" s="159"/>
      <c r="EE110" s="159"/>
      <c r="EF110" s="159"/>
      <c r="EG110" s="159"/>
      <c r="EH110" s="159"/>
      <c r="EI110" s="159"/>
      <c r="EJ110" s="159"/>
      <c r="EK110" s="159"/>
    </row>
    <row r="111" spans="1:141" s="183" customFormat="1" ht="38.25" x14ac:dyDescent="0.2">
      <c r="A111" s="226" t="s">
        <v>268</v>
      </c>
      <c r="B111" s="227" t="s">
        <v>269</v>
      </c>
      <c r="C111" s="228" t="s">
        <v>270</v>
      </c>
      <c r="D111" s="119" t="s">
        <v>98</v>
      </c>
      <c r="E111" s="119" t="s">
        <v>98</v>
      </c>
      <c r="F111" s="119" t="s">
        <v>98</v>
      </c>
      <c r="G111" s="119" t="s">
        <v>98</v>
      </c>
      <c r="H111" s="119" t="s">
        <v>98</v>
      </c>
      <c r="I111" s="119" t="s">
        <v>98</v>
      </c>
      <c r="J111" s="120" t="s">
        <v>98</v>
      </c>
      <c r="K111" s="588" t="s">
        <v>98</v>
      </c>
      <c r="L111" s="186"/>
      <c r="M111" s="588"/>
      <c r="N111" s="186"/>
      <c r="O111" s="588"/>
      <c r="P111" s="186"/>
      <c r="Q111" s="588"/>
      <c r="R111" s="186"/>
      <c r="S111" s="588"/>
      <c r="T111" s="186"/>
      <c r="U111" s="588"/>
      <c r="V111" s="186"/>
      <c r="W111" s="588"/>
      <c r="X111" s="186"/>
      <c r="Y111" s="588"/>
      <c r="Z111" s="186"/>
      <c r="AA111" s="588"/>
      <c r="AB111" s="186"/>
      <c r="AC111" s="588"/>
      <c r="AD111" s="186"/>
      <c r="AE111" s="588"/>
      <c r="AF111" s="186"/>
      <c r="AG111" s="588"/>
      <c r="AH111" s="186"/>
      <c r="AI111" s="588"/>
      <c r="AJ111" s="186"/>
      <c r="AK111" s="588"/>
      <c r="AL111" s="186"/>
      <c r="AM111" s="588"/>
      <c r="AN111" s="186"/>
      <c r="AO111" s="588"/>
      <c r="AP111" s="186"/>
      <c r="AQ111" s="588"/>
      <c r="AR111" s="186"/>
      <c r="AS111" s="588"/>
      <c r="AT111" s="186"/>
      <c r="AU111" s="588"/>
      <c r="AV111" s="186"/>
      <c r="AW111" s="588"/>
      <c r="AX111" s="186"/>
      <c r="AY111" s="588"/>
      <c r="AZ111" s="186"/>
      <c r="BA111" s="588"/>
      <c r="BB111" s="231"/>
      <c r="BC111" s="231"/>
      <c r="BD111" s="231"/>
      <c r="BE111" s="231"/>
      <c r="BF111" s="231"/>
      <c r="BG111" s="231"/>
      <c r="BH111" s="231"/>
      <c r="BI111" s="231"/>
      <c r="BJ111" s="231"/>
      <c r="BK111" s="231"/>
      <c r="BL111" s="231"/>
      <c r="BM111" s="231"/>
      <c r="BN111" s="231"/>
      <c r="BO111" s="231"/>
      <c r="BP111" s="231"/>
      <c r="BQ111" s="231"/>
      <c r="BR111" s="231"/>
      <c r="BS111" s="231"/>
      <c r="BT111" s="231"/>
      <c r="BU111" s="231"/>
      <c r="BV111" s="231"/>
      <c r="BW111" s="231"/>
      <c r="BX111" s="231"/>
      <c r="BY111" s="231"/>
      <c r="BZ111" s="231"/>
      <c r="CA111" s="231"/>
      <c r="CB111" s="231"/>
      <c r="CC111" s="231"/>
      <c r="CD111" s="231"/>
      <c r="CE111" s="231"/>
      <c r="CF111" s="231"/>
      <c r="CG111" s="231"/>
      <c r="CH111" s="231"/>
      <c r="CI111" s="231"/>
      <c r="CJ111" s="231"/>
      <c r="CK111" s="231"/>
      <c r="CL111" s="231"/>
      <c r="CM111" s="231"/>
      <c r="CN111" s="231"/>
      <c r="CO111" s="231"/>
      <c r="CP111" s="231"/>
      <c r="CQ111" s="231"/>
      <c r="CR111" s="231"/>
      <c r="CS111" s="231"/>
      <c r="CT111" s="231"/>
      <c r="CU111" s="231"/>
      <c r="CV111" s="231"/>
      <c r="CW111" s="231"/>
      <c r="CX111" s="231"/>
      <c r="CY111" s="231"/>
      <c r="CZ111" s="231"/>
      <c r="DA111" s="231"/>
      <c r="DB111" s="231"/>
      <c r="DC111" s="231"/>
      <c r="DD111" s="231"/>
      <c r="DE111" s="231"/>
      <c r="DF111" s="231"/>
      <c r="DG111" s="231"/>
      <c r="DH111" s="231"/>
      <c r="DI111" s="231"/>
      <c r="DJ111" s="231"/>
      <c r="DK111" s="231"/>
      <c r="DL111" s="182"/>
      <c r="DM111" s="182"/>
      <c r="DN111" s="182"/>
      <c r="DO111" s="182"/>
      <c r="DP111" s="182"/>
      <c r="DQ111" s="182"/>
      <c r="DR111" s="182"/>
      <c r="DS111" s="182"/>
      <c r="DT111" s="182"/>
      <c r="DU111" s="182"/>
      <c r="DV111" s="182"/>
      <c r="DW111" s="182"/>
      <c r="DX111" s="182"/>
      <c r="DY111" s="182"/>
      <c r="DZ111" s="182"/>
      <c r="EA111" s="182"/>
      <c r="EB111" s="182"/>
      <c r="EC111" s="182"/>
      <c r="ED111" s="182"/>
      <c r="EE111" s="182"/>
      <c r="EF111" s="182"/>
      <c r="EG111" s="182"/>
      <c r="EH111" s="182"/>
      <c r="EI111" s="182"/>
      <c r="EJ111" s="182"/>
      <c r="EK111" s="182"/>
    </row>
    <row r="112" spans="1:141" s="183" customFormat="1" ht="25.5" x14ac:dyDescent="0.2">
      <c r="A112" s="226" t="s">
        <v>271</v>
      </c>
      <c r="B112" s="227" t="s">
        <v>272</v>
      </c>
      <c r="C112" s="228" t="s">
        <v>98</v>
      </c>
      <c r="D112" s="119" t="s">
        <v>98</v>
      </c>
      <c r="E112" s="119" t="s">
        <v>98</v>
      </c>
      <c r="F112" s="119" t="s">
        <v>98</v>
      </c>
      <c r="G112" s="119" t="s">
        <v>98</v>
      </c>
      <c r="H112" s="119" t="s">
        <v>98</v>
      </c>
      <c r="I112" s="119" t="s">
        <v>98</v>
      </c>
      <c r="J112" s="120" t="s">
        <v>98</v>
      </c>
      <c r="K112" s="588" t="s">
        <v>98</v>
      </c>
      <c r="L112" s="186"/>
      <c r="M112" s="588"/>
      <c r="N112" s="186"/>
      <c r="O112" s="588"/>
      <c r="P112" s="186"/>
      <c r="Q112" s="588"/>
      <c r="R112" s="186"/>
      <c r="S112" s="588"/>
      <c r="T112" s="186"/>
      <c r="U112" s="588"/>
      <c r="V112" s="186"/>
      <c r="W112" s="588"/>
      <c r="X112" s="186"/>
      <c r="Y112" s="588"/>
      <c r="Z112" s="186"/>
      <c r="AA112" s="588"/>
      <c r="AB112" s="186"/>
      <c r="AC112" s="588"/>
      <c r="AD112" s="186"/>
      <c r="AE112" s="588"/>
      <c r="AF112" s="186"/>
      <c r="AG112" s="588"/>
      <c r="AH112" s="186"/>
      <c r="AI112" s="588"/>
      <c r="AJ112" s="186"/>
      <c r="AK112" s="588"/>
      <c r="AL112" s="186"/>
      <c r="AM112" s="588"/>
      <c r="AN112" s="186"/>
      <c r="AO112" s="588"/>
      <c r="AP112" s="186"/>
      <c r="AQ112" s="588"/>
      <c r="AR112" s="186"/>
      <c r="AS112" s="588"/>
      <c r="AT112" s="186"/>
      <c r="AU112" s="588"/>
      <c r="AV112" s="186"/>
      <c r="AW112" s="588"/>
      <c r="AX112" s="186"/>
      <c r="AY112" s="588"/>
      <c r="AZ112" s="186"/>
      <c r="BA112" s="588"/>
      <c r="BB112" s="231"/>
      <c r="BC112" s="231"/>
      <c r="BD112" s="231"/>
      <c r="BE112" s="231"/>
      <c r="BF112" s="231"/>
      <c r="BG112" s="231"/>
      <c r="BH112" s="231"/>
      <c r="BI112" s="231"/>
      <c r="BJ112" s="231"/>
      <c r="BK112" s="231"/>
      <c r="BL112" s="231"/>
      <c r="BM112" s="231"/>
      <c r="BN112" s="231"/>
      <c r="BO112" s="231"/>
      <c r="BP112" s="231"/>
      <c r="BQ112" s="231"/>
      <c r="BR112" s="231"/>
      <c r="BS112" s="231"/>
      <c r="BT112" s="231"/>
      <c r="BU112" s="231"/>
      <c r="BV112" s="231"/>
      <c r="BW112" s="231"/>
      <c r="BX112" s="231"/>
      <c r="BY112" s="231"/>
      <c r="BZ112" s="231"/>
      <c r="CA112" s="231"/>
      <c r="CB112" s="231"/>
      <c r="CC112" s="231"/>
      <c r="CD112" s="231"/>
      <c r="CE112" s="231"/>
      <c r="CF112" s="231"/>
      <c r="CG112" s="231"/>
      <c r="CH112" s="231"/>
      <c r="CI112" s="231"/>
      <c r="CJ112" s="231"/>
      <c r="CK112" s="231"/>
      <c r="CL112" s="231"/>
      <c r="CM112" s="231"/>
      <c r="CN112" s="231"/>
      <c r="CO112" s="231"/>
      <c r="CP112" s="231"/>
      <c r="CQ112" s="231"/>
      <c r="CR112" s="231"/>
      <c r="CS112" s="231"/>
      <c r="CT112" s="231"/>
      <c r="CU112" s="231"/>
      <c r="CV112" s="231"/>
      <c r="CW112" s="231"/>
      <c r="CX112" s="231"/>
      <c r="CY112" s="231"/>
      <c r="CZ112" s="231"/>
      <c r="DA112" s="231"/>
      <c r="DB112" s="231"/>
      <c r="DC112" s="231"/>
      <c r="DD112" s="231"/>
      <c r="DE112" s="231"/>
      <c r="DF112" s="231"/>
      <c r="DG112" s="231"/>
      <c r="DH112" s="231"/>
      <c r="DI112" s="231"/>
      <c r="DJ112" s="231"/>
      <c r="DK112" s="231"/>
      <c r="DL112" s="182"/>
      <c r="DM112" s="182"/>
      <c r="DN112" s="182"/>
      <c r="DO112" s="182"/>
      <c r="DP112" s="182"/>
      <c r="DQ112" s="182"/>
      <c r="DR112" s="182"/>
      <c r="DS112" s="182"/>
      <c r="DT112" s="182"/>
      <c r="DU112" s="182"/>
      <c r="DV112" s="182"/>
      <c r="DW112" s="182"/>
      <c r="DX112" s="182"/>
      <c r="DY112" s="182"/>
      <c r="DZ112" s="182"/>
      <c r="EA112" s="182"/>
      <c r="EB112" s="182"/>
      <c r="EC112" s="182"/>
      <c r="ED112" s="182"/>
      <c r="EE112" s="182"/>
      <c r="EF112" s="182"/>
      <c r="EG112" s="182"/>
      <c r="EH112" s="182"/>
      <c r="EI112" s="182"/>
      <c r="EJ112" s="182"/>
      <c r="EK112" s="182"/>
    </row>
    <row r="113" spans="1:141" s="183" customFormat="1" ht="38.25" x14ac:dyDescent="0.2">
      <c r="A113" s="226" t="s">
        <v>273</v>
      </c>
      <c r="B113" s="227" t="s">
        <v>274</v>
      </c>
      <c r="C113" s="228" t="s">
        <v>275</v>
      </c>
      <c r="D113" s="119" t="s">
        <v>98</v>
      </c>
      <c r="E113" s="119" t="s">
        <v>98</v>
      </c>
      <c r="F113" s="119" t="s">
        <v>98</v>
      </c>
      <c r="G113" s="119" t="s">
        <v>98</v>
      </c>
      <c r="H113" s="119" t="s">
        <v>98</v>
      </c>
      <c r="I113" s="119" t="s">
        <v>98</v>
      </c>
      <c r="J113" s="120" t="s">
        <v>98</v>
      </c>
      <c r="K113" s="588" t="s">
        <v>98</v>
      </c>
      <c r="L113" s="186"/>
      <c r="M113" s="588"/>
      <c r="N113" s="186"/>
      <c r="O113" s="588"/>
      <c r="P113" s="186"/>
      <c r="Q113" s="588"/>
      <c r="R113" s="186"/>
      <c r="S113" s="588"/>
      <c r="T113" s="186"/>
      <c r="U113" s="588"/>
      <c r="V113" s="186"/>
      <c r="W113" s="588"/>
      <c r="X113" s="186"/>
      <c r="Y113" s="588"/>
      <c r="Z113" s="186"/>
      <c r="AA113" s="588"/>
      <c r="AB113" s="186"/>
      <c r="AC113" s="588"/>
      <c r="AD113" s="186"/>
      <c r="AE113" s="588"/>
      <c r="AF113" s="186"/>
      <c r="AG113" s="588"/>
      <c r="AH113" s="186"/>
      <c r="AI113" s="588"/>
      <c r="AJ113" s="186"/>
      <c r="AK113" s="588"/>
      <c r="AL113" s="186"/>
      <c r="AM113" s="588"/>
      <c r="AN113" s="186"/>
      <c r="AO113" s="588"/>
      <c r="AP113" s="186"/>
      <c r="AQ113" s="588"/>
      <c r="AR113" s="186"/>
      <c r="AS113" s="588"/>
      <c r="AT113" s="186"/>
      <c r="AU113" s="588"/>
      <c r="AV113" s="186"/>
      <c r="AW113" s="588"/>
      <c r="AX113" s="186"/>
      <c r="AY113" s="588"/>
      <c r="AZ113" s="186"/>
      <c r="BA113" s="588"/>
      <c r="BB113" s="231"/>
      <c r="BC113" s="231"/>
      <c r="BD113" s="231"/>
      <c r="BE113" s="231"/>
      <c r="BF113" s="231"/>
      <c r="BG113" s="231"/>
      <c r="BH113" s="231"/>
      <c r="BI113" s="231"/>
      <c r="BJ113" s="231"/>
      <c r="BK113" s="231"/>
      <c r="BL113" s="231"/>
      <c r="BM113" s="231"/>
      <c r="BN113" s="231"/>
      <c r="BO113" s="231"/>
      <c r="BP113" s="231"/>
      <c r="BQ113" s="231"/>
      <c r="BR113" s="231"/>
      <c r="BS113" s="231"/>
      <c r="BT113" s="231"/>
      <c r="BU113" s="231"/>
      <c r="BV113" s="231"/>
      <c r="BW113" s="231"/>
      <c r="BX113" s="231"/>
      <c r="BY113" s="231"/>
      <c r="BZ113" s="231"/>
      <c r="CA113" s="231"/>
      <c r="CB113" s="231"/>
      <c r="CC113" s="231"/>
      <c r="CD113" s="231"/>
      <c r="CE113" s="231"/>
      <c r="CF113" s="231"/>
      <c r="CG113" s="231"/>
      <c r="CH113" s="231"/>
      <c r="CI113" s="231"/>
      <c r="CJ113" s="231"/>
      <c r="CK113" s="231"/>
      <c r="CL113" s="231"/>
      <c r="CM113" s="231"/>
      <c r="CN113" s="231"/>
      <c r="CO113" s="231"/>
      <c r="CP113" s="231"/>
      <c r="CQ113" s="231"/>
      <c r="CR113" s="231"/>
      <c r="CS113" s="231"/>
      <c r="CT113" s="231"/>
      <c r="CU113" s="231"/>
      <c r="CV113" s="231"/>
      <c r="CW113" s="231"/>
      <c r="CX113" s="231"/>
      <c r="CY113" s="231"/>
      <c r="CZ113" s="231"/>
      <c r="DA113" s="231"/>
      <c r="DB113" s="231"/>
      <c r="DC113" s="231"/>
      <c r="DD113" s="231"/>
      <c r="DE113" s="231"/>
      <c r="DF113" s="231"/>
      <c r="DG113" s="231"/>
      <c r="DH113" s="231"/>
      <c r="DI113" s="231"/>
      <c r="DJ113" s="231"/>
      <c r="DK113" s="231"/>
      <c r="DL113" s="182"/>
      <c r="DM113" s="182"/>
      <c r="DN113" s="182"/>
      <c r="DO113" s="182"/>
      <c r="DP113" s="182"/>
      <c r="DQ113" s="182"/>
      <c r="DR113" s="182"/>
      <c r="DS113" s="182"/>
      <c r="DT113" s="182"/>
      <c r="DU113" s="182"/>
      <c r="DV113" s="182"/>
      <c r="DW113" s="182"/>
      <c r="DX113" s="182"/>
      <c r="DY113" s="182"/>
      <c r="DZ113" s="182"/>
      <c r="EA113" s="182"/>
      <c r="EB113" s="182"/>
      <c r="EC113" s="182"/>
      <c r="ED113" s="182"/>
      <c r="EE113" s="182"/>
      <c r="EF113" s="182"/>
      <c r="EG113" s="182"/>
      <c r="EH113" s="182"/>
      <c r="EI113" s="182"/>
      <c r="EJ113" s="182"/>
      <c r="EK113" s="182"/>
    </row>
    <row r="114" spans="1:141" s="183" customFormat="1" ht="38.25" x14ac:dyDescent="0.2">
      <c r="A114" s="226" t="s">
        <v>276</v>
      </c>
      <c r="B114" s="227" t="s">
        <v>277</v>
      </c>
      <c r="C114" s="228" t="s">
        <v>278</v>
      </c>
      <c r="D114" s="119" t="s">
        <v>98</v>
      </c>
      <c r="E114" s="119" t="s">
        <v>98</v>
      </c>
      <c r="F114" s="119" t="s">
        <v>98</v>
      </c>
      <c r="G114" s="119" t="s">
        <v>98</v>
      </c>
      <c r="H114" s="119" t="s">
        <v>98</v>
      </c>
      <c r="I114" s="119" t="s">
        <v>98</v>
      </c>
      <c r="J114" s="120" t="s">
        <v>98</v>
      </c>
      <c r="K114" s="588" t="s">
        <v>98</v>
      </c>
      <c r="L114" s="186"/>
      <c r="M114" s="588"/>
      <c r="N114" s="186"/>
      <c r="O114" s="588"/>
      <c r="P114" s="186"/>
      <c r="Q114" s="588"/>
      <c r="R114" s="186"/>
      <c r="S114" s="588"/>
      <c r="T114" s="186"/>
      <c r="U114" s="588"/>
      <c r="V114" s="186"/>
      <c r="W114" s="588"/>
      <c r="X114" s="186"/>
      <c r="Y114" s="588"/>
      <c r="Z114" s="186"/>
      <c r="AA114" s="588"/>
      <c r="AB114" s="186"/>
      <c r="AC114" s="588"/>
      <c r="AD114" s="186"/>
      <c r="AE114" s="588"/>
      <c r="AF114" s="186"/>
      <c r="AG114" s="588"/>
      <c r="AH114" s="186"/>
      <c r="AI114" s="588"/>
      <c r="AJ114" s="186"/>
      <c r="AK114" s="588"/>
      <c r="AL114" s="186"/>
      <c r="AM114" s="588"/>
      <c r="AN114" s="186"/>
      <c r="AO114" s="588"/>
      <c r="AP114" s="186"/>
      <c r="AQ114" s="588"/>
      <c r="AR114" s="186"/>
      <c r="AS114" s="588"/>
      <c r="AT114" s="186"/>
      <c r="AU114" s="588"/>
      <c r="AV114" s="186"/>
      <c r="AW114" s="588"/>
      <c r="AX114" s="186"/>
      <c r="AY114" s="588"/>
      <c r="AZ114" s="186"/>
      <c r="BA114" s="588"/>
      <c r="BB114" s="231"/>
      <c r="BC114" s="231"/>
      <c r="BD114" s="231"/>
      <c r="BE114" s="231"/>
      <c r="BF114" s="231"/>
      <c r="BG114" s="231"/>
      <c r="BH114" s="231"/>
      <c r="BI114" s="231"/>
      <c r="BJ114" s="231"/>
      <c r="BK114" s="231"/>
      <c r="BL114" s="231"/>
      <c r="BM114" s="231"/>
      <c r="BN114" s="231"/>
      <c r="BO114" s="231"/>
      <c r="BP114" s="231"/>
      <c r="BQ114" s="231"/>
      <c r="BR114" s="231"/>
      <c r="BS114" s="231"/>
      <c r="BT114" s="231"/>
      <c r="BU114" s="231"/>
      <c r="BV114" s="231"/>
      <c r="BW114" s="231"/>
      <c r="BX114" s="231"/>
      <c r="BY114" s="231"/>
      <c r="BZ114" s="231"/>
      <c r="CA114" s="231"/>
      <c r="CB114" s="231"/>
      <c r="CC114" s="231"/>
      <c r="CD114" s="231"/>
      <c r="CE114" s="231"/>
      <c r="CF114" s="231"/>
      <c r="CG114" s="231"/>
      <c r="CH114" s="231"/>
      <c r="CI114" s="231"/>
      <c r="CJ114" s="231"/>
      <c r="CK114" s="231"/>
      <c r="CL114" s="231"/>
      <c r="CM114" s="231"/>
      <c r="CN114" s="231"/>
      <c r="CO114" s="231"/>
      <c r="CP114" s="231"/>
      <c r="CQ114" s="231"/>
      <c r="CR114" s="231"/>
      <c r="CS114" s="231"/>
      <c r="CT114" s="231"/>
      <c r="CU114" s="231"/>
      <c r="CV114" s="231"/>
      <c r="CW114" s="231"/>
      <c r="CX114" s="231"/>
      <c r="CY114" s="231"/>
      <c r="CZ114" s="231"/>
      <c r="DA114" s="231"/>
      <c r="DB114" s="231"/>
      <c r="DC114" s="231"/>
      <c r="DD114" s="231"/>
      <c r="DE114" s="231"/>
      <c r="DF114" s="231"/>
      <c r="DG114" s="231"/>
      <c r="DH114" s="231"/>
      <c r="DI114" s="231"/>
      <c r="DJ114" s="231"/>
      <c r="DK114" s="231"/>
      <c r="DL114" s="182"/>
      <c r="DM114" s="182"/>
      <c r="DN114" s="182"/>
      <c r="DO114" s="182"/>
      <c r="DP114" s="182"/>
      <c r="DQ114" s="182"/>
      <c r="DR114" s="182"/>
      <c r="DS114" s="182"/>
      <c r="DT114" s="182"/>
      <c r="DU114" s="182"/>
      <c r="DV114" s="182"/>
      <c r="DW114" s="182"/>
      <c r="DX114" s="182"/>
      <c r="DY114" s="182"/>
      <c r="DZ114" s="182"/>
      <c r="EA114" s="182"/>
      <c r="EB114" s="182"/>
      <c r="EC114" s="182"/>
      <c r="ED114" s="182"/>
      <c r="EE114" s="182"/>
      <c r="EF114" s="182"/>
      <c r="EG114" s="182"/>
      <c r="EH114" s="182"/>
      <c r="EI114" s="182"/>
      <c r="EJ114" s="182"/>
      <c r="EK114" s="182"/>
    </row>
    <row r="115" spans="1:141" s="183" customFormat="1" ht="25.5" hidden="1" x14ac:dyDescent="0.2">
      <c r="A115" s="226" t="s">
        <v>279</v>
      </c>
      <c r="B115" s="227" t="s">
        <v>280</v>
      </c>
      <c r="C115" s="228" t="s">
        <v>281</v>
      </c>
      <c r="D115" s="119"/>
      <c r="E115" s="119"/>
      <c r="F115" s="119"/>
      <c r="G115" s="119"/>
      <c r="H115" s="119"/>
      <c r="I115" s="119"/>
      <c r="J115" s="120"/>
      <c r="K115" s="588"/>
      <c r="L115" s="186"/>
      <c r="M115" s="588"/>
      <c r="N115" s="186"/>
      <c r="O115" s="588"/>
      <c r="P115" s="186"/>
      <c r="Q115" s="588"/>
      <c r="R115" s="186"/>
      <c r="S115" s="588"/>
      <c r="T115" s="186"/>
      <c r="U115" s="588"/>
      <c r="V115" s="186"/>
      <c r="W115" s="588"/>
      <c r="X115" s="186"/>
      <c r="Y115" s="588"/>
      <c r="Z115" s="186"/>
      <c r="AA115" s="588"/>
      <c r="AB115" s="186"/>
      <c r="AC115" s="588"/>
      <c r="AD115" s="186"/>
      <c r="AE115" s="588"/>
      <c r="AF115" s="186"/>
      <c r="AG115" s="588"/>
      <c r="AH115" s="186"/>
      <c r="AI115" s="588"/>
      <c r="AJ115" s="186"/>
      <c r="AK115" s="588"/>
      <c r="AL115" s="186"/>
      <c r="AM115" s="588"/>
      <c r="AN115" s="186"/>
      <c r="AO115" s="588"/>
      <c r="AP115" s="186"/>
      <c r="AQ115" s="588"/>
      <c r="AR115" s="186"/>
      <c r="AS115" s="588"/>
      <c r="AT115" s="186"/>
      <c r="AU115" s="588"/>
      <c r="AV115" s="186"/>
      <c r="AW115" s="588"/>
      <c r="AX115" s="186"/>
      <c r="AY115" s="588"/>
      <c r="AZ115" s="186"/>
      <c r="BA115" s="588"/>
      <c r="BB115" s="231"/>
      <c r="BC115" s="231"/>
      <c r="BD115" s="231"/>
      <c r="BE115" s="231"/>
      <c r="BF115" s="231"/>
      <c r="BG115" s="231"/>
      <c r="BH115" s="231"/>
      <c r="BI115" s="231"/>
      <c r="BJ115" s="231"/>
      <c r="BK115" s="231"/>
      <c r="BL115" s="231"/>
      <c r="BM115" s="231"/>
      <c r="BN115" s="231"/>
      <c r="BO115" s="231"/>
      <c r="BP115" s="231"/>
      <c r="BQ115" s="231"/>
      <c r="BR115" s="231"/>
      <c r="BS115" s="231"/>
      <c r="BT115" s="231"/>
      <c r="BU115" s="231"/>
      <c r="BV115" s="231"/>
      <c r="BW115" s="231"/>
      <c r="BX115" s="231"/>
      <c r="BY115" s="231"/>
      <c r="BZ115" s="231"/>
      <c r="CA115" s="231"/>
      <c r="CB115" s="231"/>
      <c r="CC115" s="231"/>
      <c r="CD115" s="231"/>
      <c r="CE115" s="231"/>
      <c r="CF115" s="231"/>
      <c r="CG115" s="231"/>
      <c r="CH115" s="231"/>
      <c r="CI115" s="231"/>
      <c r="CJ115" s="231"/>
      <c r="CK115" s="231"/>
      <c r="CL115" s="231"/>
      <c r="CM115" s="231"/>
      <c r="CN115" s="231"/>
      <c r="CO115" s="231"/>
      <c r="CP115" s="231"/>
      <c r="CQ115" s="231"/>
      <c r="CR115" s="231"/>
      <c r="CS115" s="231"/>
      <c r="CT115" s="231"/>
      <c r="CU115" s="231"/>
      <c r="CV115" s="231"/>
      <c r="CW115" s="231"/>
      <c r="CX115" s="231"/>
      <c r="CY115" s="231"/>
      <c r="CZ115" s="231"/>
      <c r="DA115" s="231"/>
      <c r="DB115" s="231"/>
      <c r="DC115" s="231"/>
      <c r="DD115" s="231"/>
      <c r="DE115" s="231"/>
      <c r="DF115" s="231"/>
      <c r="DG115" s="231"/>
      <c r="DH115" s="231"/>
      <c r="DI115" s="231"/>
      <c r="DJ115" s="231"/>
      <c r="DK115" s="231"/>
      <c r="DL115" s="182"/>
      <c r="DM115" s="182"/>
      <c r="DN115" s="182"/>
      <c r="DO115" s="182"/>
      <c r="DP115" s="182"/>
      <c r="DQ115" s="182"/>
      <c r="DR115" s="182"/>
      <c r="DS115" s="182"/>
      <c r="DT115" s="182"/>
      <c r="DU115" s="182"/>
      <c r="DV115" s="182"/>
      <c r="DW115" s="182"/>
      <c r="DX115" s="182"/>
      <c r="DY115" s="182"/>
      <c r="DZ115" s="182"/>
      <c r="EA115" s="182"/>
      <c r="EB115" s="182"/>
      <c r="EC115" s="182"/>
      <c r="ED115" s="182"/>
      <c r="EE115" s="182"/>
      <c r="EF115" s="182"/>
      <c r="EG115" s="182"/>
      <c r="EH115" s="182"/>
      <c r="EI115" s="182"/>
      <c r="EJ115" s="182"/>
      <c r="EK115" s="182"/>
    </row>
    <row r="116" spans="1:141" s="183" customFormat="1" ht="38.25" x14ac:dyDescent="0.2">
      <c r="A116" s="226" t="s">
        <v>282</v>
      </c>
      <c r="B116" s="227" t="s">
        <v>283</v>
      </c>
      <c r="C116" s="228" t="s">
        <v>284</v>
      </c>
      <c r="D116" s="119" t="s">
        <v>98</v>
      </c>
      <c r="E116" s="119" t="s">
        <v>98</v>
      </c>
      <c r="F116" s="119" t="s">
        <v>98</v>
      </c>
      <c r="G116" s="119" t="s">
        <v>98</v>
      </c>
      <c r="H116" s="119" t="s">
        <v>98</v>
      </c>
      <c r="I116" s="119" t="s">
        <v>98</v>
      </c>
      <c r="J116" s="120" t="s">
        <v>98</v>
      </c>
      <c r="K116" s="588" t="s">
        <v>98</v>
      </c>
      <c r="L116" s="186"/>
      <c r="M116" s="588"/>
      <c r="N116" s="186"/>
      <c r="O116" s="588"/>
      <c r="P116" s="186"/>
      <c r="Q116" s="588"/>
      <c r="R116" s="186"/>
      <c r="S116" s="588"/>
      <c r="T116" s="186"/>
      <c r="U116" s="588"/>
      <c r="V116" s="186"/>
      <c r="W116" s="588"/>
      <c r="X116" s="186"/>
      <c r="Y116" s="588"/>
      <c r="Z116" s="186"/>
      <c r="AA116" s="588"/>
      <c r="AB116" s="186"/>
      <c r="AC116" s="588"/>
      <c r="AD116" s="186"/>
      <c r="AE116" s="588"/>
      <c r="AF116" s="186"/>
      <c r="AG116" s="588"/>
      <c r="AH116" s="186"/>
      <c r="AI116" s="588"/>
      <c r="AJ116" s="186"/>
      <c r="AK116" s="588"/>
      <c r="AL116" s="186"/>
      <c r="AM116" s="588"/>
      <c r="AN116" s="186"/>
      <c r="AO116" s="588"/>
      <c r="AP116" s="186"/>
      <c r="AQ116" s="588"/>
      <c r="AR116" s="186"/>
      <c r="AS116" s="588"/>
      <c r="AT116" s="186"/>
      <c r="AU116" s="588"/>
      <c r="AV116" s="186"/>
      <c r="AW116" s="588"/>
      <c r="AX116" s="186"/>
      <c r="AY116" s="588"/>
      <c r="AZ116" s="186"/>
      <c r="BA116" s="588"/>
      <c r="BB116" s="231"/>
      <c r="BC116" s="231"/>
      <c r="BD116" s="231"/>
      <c r="BE116" s="231"/>
      <c r="BF116" s="231"/>
      <c r="BG116" s="231"/>
      <c r="BH116" s="231"/>
      <c r="BI116" s="231"/>
      <c r="BJ116" s="231"/>
      <c r="BK116" s="231"/>
      <c r="BL116" s="231"/>
      <c r="BM116" s="231"/>
      <c r="BN116" s="231"/>
      <c r="BO116" s="231"/>
      <c r="BP116" s="231"/>
      <c r="BQ116" s="231"/>
      <c r="BR116" s="231"/>
      <c r="BS116" s="231"/>
      <c r="BT116" s="231"/>
      <c r="BU116" s="231"/>
      <c r="BV116" s="231"/>
      <c r="BW116" s="231"/>
      <c r="BX116" s="231"/>
      <c r="BY116" s="231"/>
      <c r="BZ116" s="231"/>
      <c r="CA116" s="231"/>
      <c r="CB116" s="231"/>
      <c r="CC116" s="231"/>
      <c r="CD116" s="231"/>
      <c r="CE116" s="231"/>
      <c r="CF116" s="231"/>
      <c r="CG116" s="231"/>
      <c r="CH116" s="231"/>
      <c r="CI116" s="231"/>
      <c r="CJ116" s="231"/>
      <c r="CK116" s="231"/>
      <c r="CL116" s="231"/>
      <c r="CM116" s="231"/>
      <c r="CN116" s="231"/>
      <c r="CO116" s="231"/>
      <c r="CP116" s="231"/>
      <c r="CQ116" s="231"/>
      <c r="CR116" s="231"/>
      <c r="CS116" s="231"/>
      <c r="CT116" s="231"/>
      <c r="CU116" s="231"/>
      <c r="CV116" s="231"/>
      <c r="CW116" s="231"/>
      <c r="CX116" s="231"/>
      <c r="CY116" s="231"/>
      <c r="CZ116" s="231"/>
      <c r="DA116" s="231"/>
      <c r="DB116" s="231"/>
      <c r="DC116" s="231"/>
      <c r="DD116" s="231"/>
      <c r="DE116" s="231"/>
      <c r="DF116" s="231"/>
      <c r="DG116" s="231"/>
      <c r="DH116" s="231"/>
      <c r="DI116" s="231"/>
      <c r="DJ116" s="231"/>
      <c r="DK116" s="231"/>
      <c r="DL116" s="182"/>
      <c r="DM116" s="182"/>
      <c r="DN116" s="182"/>
      <c r="DO116" s="182"/>
      <c r="DP116" s="182"/>
      <c r="DQ116" s="182"/>
      <c r="DR116" s="182"/>
      <c r="DS116" s="182"/>
      <c r="DT116" s="182"/>
      <c r="DU116" s="182"/>
      <c r="DV116" s="182"/>
      <c r="DW116" s="182"/>
      <c r="DX116" s="182"/>
      <c r="DY116" s="182"/>
      <c r="DZ116" s="182"/>
      <c r="EA116" s="182"/>
      <c r="EB116" s="182"/>
      <c r="EC116" s="182"/>
      <c r="ED116" s="182"/>
      <c r="EE116" s="182"/>
      <c r="EF116" s="182"/>
      <c r="EG116" s="182"/>
      <c r="EH116" s="182"/>
      <c r="EI116" s="182"/>
      <c r="EJ116" s="182"/>
      <c r="EK116" s="182"/>
    </row>
    <row r="117" spans="1:141" s="183" customFormat="1" ht="38.25" x14ac:dyDescent="0.2">
      <c r="A117" s="226" t="s">
        <v>285</v>
      </c>
      <c r="B117" s="227" t="s">
        <v>286</v>
      </c>
      <c r="C117" s="228" t="s">
        <v>287</v>
      </c>
      <c r="D117" s="119" t="s">
        <v>98</v>
      </c>
      <c r="E117" s="119" t="s">
        <v>98</v>
      </c>
      <c r="F117" s="119" t="s">
        <v>98</v>
      </c>
      <c r="G117" s="119" t="s">
        <v>98</v>
      </c>
      <c r="H117" s="119" t="s">
        <v>98</v>
      </c>
      <c r="I117" s="119" t="s">
        <v>98</v>
      </c>
      <c r="J117" s="120" t="s">
        <v>98</v>
      </c>
      <c r="K117" s="588" t="s">
        <v>98</v>
      </c>
      <c r="L117" s="186"/>
      <c r="M117" s="588"/>
      <c r="N117" s="186"/>
      <c r="O117" s="588"/>
      <c r="P117" s="186"/>
      <c r="Q117" s="588"/>
      <c r="R117" s="186"/>
      <c r="S117" s="588"/>
      <c r="T117" s="186"/>
      <c r="U117" s="588"/>
      <c r="V117" s="186"/>
      <c r="W117" s="588"/>
      <c r="X117" s="186"/>
      <c r="Y117" s="588"/>
      <c r="Z117" s="186"/>
      <c r="AA117" s="588"/>
      <c r="AB117" s="186"/>
      <c r="AC117" s="588"/>
      <c r="AD117" s="186"/>
      <c r="AE117" s="588"/>
      <c r="AF117" s="186"/>
      <c r="AG117" s="588"/>
      <c r="AH117" s="186"/>
      <c r="AI117" s="588"/>
      <c r="AJ117" s="186"/>
      <c r="AK117" s="588"/>
      <c r="AL117" s="186"/>
      <c r="AM117" s="588"/>
      <c r="AN117" s="186"/>
      <c r="AO117" s="588"/>
      <c r="AP117" s="186"/>
      <c r="AQ117" s="588"/>
      <c r="AR117" s="186"/>
      <c r="AS117" s="588"/>
      <c r="AT117" s="186"/>
      <c r="AU117" s="588"/>
      <c r="AV117" s="186"/>
      <c r="AW117" s="588"/>
      <c r="AX117" s="186"/>
      <c r="AY117" s="588"/>
      <c r="AZ117" s="186"/>
      <c r="BA117" s="588"/>
      <c r="BB117" s="231"/>
      <c r="BC117" s="231"/>
      <c r="BD117" s="231"/>
      <c r="BE117" s="231"/>
      <c r="BF117" s="231"/>
      <c r="BG117" s="231"/>
      <c r="BH117" s="231"/>
      <c r="BI117" s="231"/>
      <c r="BJ117" s="231"/>
      <c r="BK117" s="231"/>
      <c r="BL117" s="231"/>
      <c r="BM117" s="231"/>
      <c r="BN117" s="231"/>
      <c r="BO117" s="231"/>
      <c r="BP117" s="231"/>
      <c r="BQ117" s="231"/>
      <c r="BR117" s="231"/>
      <c r="BS117" s="231"/>
      <c r="BT117" s="231"/>
      <c r="BU117" s="231"/>
      <c r="BV117" s="231"/>
      <c r="BW117" s="231"/>
      <c r="BX117" s="231"/>
      <c r="BY117" s="231"/>
      <c r="BZ117" s="231"/>
      <c r="CA117" s="231"/>
      <c r="CB117" s="231"/>
      <c r="CC117" s="231"/>
      <c r="CD117" s="231"/>
      <c r="CE117" s="231"/>
      <c r="CF117" s="231"/>
      <c r="CG117" s="231"/>
      <c r="CH117" s="231"/>
      <c r="CI117" s="231"/>
      <c r="CJ117" s="231"/>
      <c r="CK117" s="231"/>
      <c r="CL117" s="231"/>
      <c r="CM117" s="231"/>
      <c r="CN117" s="231"/>
      <c r="CO117" s="231"/>
      <c r="CP117" s="231"/>
      <c r="CQ117" s="231"/>
      <c r="CR117" s="231"/>
      <c r="CS117" s="231"/>
      <c r="CT117" s="231"/>
      <c r="CU117" s="231"/>
      <c r="CV117" s="231"/>
      <c r="CW117" s="231"/>
      <c r="CX117" s="231"/>
      <c r="CY117" s="231"/>
      <c r="CZ117" s="231"/>
      <c r="DA117" s="231"/>
      <c r="DB117" s="231"/>
      <c r="DC117" s="231"/>
      <c r="DD117" s="231"/>
      <c r="DE117" s="231"/>
      <c r="DF117" s="231"/>
      <c r="DG117" s="231"/>
      <c r="DH117" s="231"/>
      <c r="DI117" s="231"/>
      <c r="DJ117" s="231"/>
      <c r="DK117" s="231"/>
      <c r="DL117" s="182"/>
      <c r="DM117" s="182"/>
      <c r="DN117" s="182"/>
      <c r="DO117" s="182"/>
      <c r="DP117" s="182"/>
      <c r="DQ117" s="182"/>
      <c r="DR117" s="182"/>
      <c r="DS117" s="182"/>
      <c r="DT117" s="182"/>
      <c r="DU117" s="182"/>
      <c r="DV117" s="182"/>
      <c r="DW117" s="182"/>
      <c r="DX117" s="182"/>
      <c r="DY117" s="182"/>
      <c r="DZ117" s="182"/>
      <c r="EA117" s="182"/>
      <c r="EB117" s="182"/>
      <c r="EC117" s="182"/>
      <c r="ED117" s="182"/>
      <c r="EE117" s="182"/>
      <c r="EF117" s="182"/>
      <c r="EG117" s="182"/>
      <c r="EH117" s="182"/>
      <c r="EI117" s="182"/>
      <c r="EJ117" s="182"/>
      <c r="EK117" s="182"/>
    </row>
    <row r="118" spans="1:141" s="183" customFormat="1" ht="12.75" x14ac:dyDescent="0.2">
      <c r="A118" s="226"/>
      <c r="B118" s="227"/>
      <c r="C118" s="228"/>
      <c r="D118" s="119"/>
      <c r="E118" s="119"/>
      <c r="F118" s="119"/>
      <c r="G118" s="119"/>
      <c r="H118" s="119"/>
      <c r="I118" s="119"/>
      <c r="J118" s="120"/>
      <c r="K118" s="588"/>
      <c r="L118" s="186"/>
      <c r="M118" s="588"/>
      <c r="N118" s="186"/>
      <c r="O118" s="588"/>
      <c r="P118" s="186"/>
      <c r="Q118" s="588"/>
      <c r="R118" s="186"/>
      <c r="S118" s="588"/>
      <c r="T118" s="186"/>
      <c r="U118" s="588"/>
      <c r="V118" s="186"/>
      <c r="W118" s="588"/>
      <c r="X118" s="186"/>
      <c r="Y118" s="588"/>
      <c r="Z118" s="186"/>
      <c r="AA118" s="588"/>
      <c r="AB118" s="186"/>
      <c r="AC118" s="588"/>
      <c r="AD118" s="186"/>
      <c r="AE118" s="588"/>
      <c r="AF118" s="186"/>
      <c r="AG118" s="588"/>
      <c r="AH118" s="186"/>
      <c r="AI118" s="588"/>
      <c r="AJ118" s="186"/>
      <c r="AK118" s="588"/>
      <c r="AL118" s="186"/>
      <c r="AM118" s="588"/>
      <c r="AN118" s="186"/>
      <c r="AO118" s="588"/>
      <c r="AP118" s="186"/>
      <c r="AQ118" s="588"/>
      <c r="AR118" s="186"/>
      <c r="AS118" s="588"/>
      <c r="AT118" s="186"/>
      <c r="AU118" s="588"/>
      <c r="AV118" s="186"/>
      <c r="AW118" s="588"/>
      <c r="AX118" s="186"/>
      <c r="AY118" s="588"/>
      <c r="AZ118" s="186"/>
      <c r="BA118" s="588"/>
      <c r="BB118" s="231"/>
      <c r="BC118" s="231"/>
      <c r="BD118" s="231"/>
      <c r="BE118" s="231"/>
      <c r="BF118" s="231"/>
      <c r="BG118" s="231"/>
      <c r="BH118" s="231"/>
      <c r="BI118" s="231"/>
      <c r="BJ118" s="231"/>
      <c r="BK118" s="231"/>
      <c r="BL118" s="231"/>
      <c r="BM118" s="231"/>
      <c r="BN118" s="231"/>
      <c r="BO118" s="231"/>
      <c r="BP118" s="231"/>
      <c r="BQ118" s="231"/>
      <c r="BR118" s="231"/>
      <c r="BS118" s="231"/>
      <c r="BT118" s="231"/>
      <c r="BU118" s="231"/>
      <c r="BV118" s="231"/>
      <c r="BW118" s="231"/>
      <c r="BX118" s="231"/>
      <c r="BY118" s="231"/>
      <c r="BZ118" s="231"/>
      <c r="CA118" s="231"/>
      <c r="CB118" s="231"/>
      <c r="CC118" s="231"/>
      <c r="CD118" s="231"/>
      <c r="CE118" s="231"/>
      <c r="CF118" s="231"/>
      <c r="CG118" s="231"/>
      <c r="CH118" s="231"/>
      <c r="CI118" s="231"/>
      <c r="CJ118" s="231"/>
      <c r="CK118" s="231"/>
      <c r="CL118" s="231"/>
      <c r="CM118" s="231"/>
      <c r="CN118" s="231"/>
      <c r="CO118" s="231"/>
      <c r="CP118" s="231"/>
      <c r="CQ118" s="231"/>
      <c r="CR118" s="231"/>
      <c r="CS118" s="231"/>
      <c r="CT118" s="231"/>
      <c r="CU118" s="231"/>
      <c r="CV118" s="231"/>
      <c r="CW118" s="231"/>
      <c r="CX118" s="231"/>
      <c r="CY118" s="231"/>
      <c r="CZ118" s="231"/>
      <c r="DA118" s="231"/>
      <c r="DB118" s="231"/>
      <c r="DC118" s="231"/>
      <c r="DD118" s="231"/>
      <c r="DE118" s="231"/>
      <c r="DF118" s="231"/>
      <c r="DG118" s="231"/>
      <c r="DH118" s="231"/>
      <c r="DI118" s="231"/>
      <c r="DJ118" s="231"/>
      <c r="DK118" s="231"/>
      <c r="DL118" s="182"/>
      <c r="DM118" s="182"/>
      <c r="DN118" s="182"/>
      <c r="DO118" s="182"/>
      <c r="DP118" s="182"/>
      <c r="DQ118" s="182"/>
      <c r="DR118" s="182"/>
      <c r="DS118" s="182"/>
      <c r="DT118" s="182"/>
      <c r="DU118" s="182"/>
      <c r="DV118" s="182"/>
      <c r="DW118" s="182"/>
      <c r="DX118" s="182"/>
      <c r="DY118" s="182"/>
      <c r="DZ118" s="182"/>
      <c r="EA118" s="182"/>
      <c r="EB118" s="182"/>
      <c r="EC118" s="182"/>
      <c r="ED118" s="182"/>
      <c r="EE118" s="182"/>
      <c r="EF118" s="182"/>
      <c r="EG118" s="182"/>
      <c r="EH118" s="182"/>
      <c r="EI118" s="182"/>
      <c r="EJ118" s="182"/>
      <c r="EK118" s="182"/>
    </row>
    <row r="119" spans="1:141" s="183" customFormat="1" ht="38.25" x14ac:dyDescent="0.2">
      <c r="A119" s="226" t="s">
        <v>265</v>
      </c>
      <c r="B119" s="216" t="s">
        <v>870</v>
      </c>
      <c r="C119" s="228" t="s">
        <v>289</v>
      </c>
      <c r="D119" s="119" t="s">
        <v>98</v>
      </c>
      <c r="E119" s="119" t="s">
        <v>98</v>
      </c>
      <c r="F119" s="119" t="s">
        <v>98</v>
      </c>
      <c r="G119" s="119" t="s">
        <v>98</v>
      </c>
      <c r="H119" s="119" t="s">
        <v>98</v>
      </c>
      <c r="I119" s="119" t="s">
        <v>98</v>
      </c>
      <c r="J119" s="120" t="s">
        <v>98</v>
      </c>
      <c r="K119" s="588" t="s">
        <v>98</v>
      </c>
      <c r="L119" s="186"/>
      <c r="M119" s="588"/>
      <c r="N119" s="186"/>
      <c r="O119" s="588"/>
      <c r="P119" s="186"/>
      <c r="Q119" s="588"/>
      <c r="R119" s="186"/>
      <c r="S119" s="588"/>
      <c r="T119" s="186"/>
      <c r="U119" s="588"/>
      <c r="V119" s="186"/>
      <c r="W119" s="588"/>
      <c r="X119" s="186"/>
      <c r="Y119" s="588"/>
      <c r="Z119" s="186"/>
      <c r="AA119" s="588"/>
      <c r="AB119" s="186"/>
      <c r="AC119" s="588"/>
      <c r="AD119" s="186"/>
      <c r="AE119" s="588"/>
      <c r="AF119" s="186"/>
      <c r="AG119" s="588"/>
      <c r="AH119" s="186"/>
      <c r="AI119" s="588"/>
      <c r="AJ119" s="186"/>
      <c r="AK119" s="588"/>
      <c r="AL119" s="186"/>
      <c r="AM119" s="588"/>
      <c r="AN119" s="186"/>
      <c r="AO119" s="588"/>
      <c r="AP119" s="186"/>
      <c r="AQ119" s="588"/>
      <c r="AR119" s="186"/>
      <c r="AS119" s="588"/>
      <c r="AT119" s="186"/>
      <c r="AU119" s="588"/>
      <c r="AV119" s="186"/>
      <c r="AW119" s="588"/>
      <c r="AX119" s="186"/>
      <c r="AY119" s="588"/>
      <c r="AZ119" s="186"/>
      <c r="BA119" s="588"/>
      <c r="BB119" s="231"/>
      <c r="BC119" s="231"/>
      <c r="BD119" s="231"/>
      <c r="BE119" s="231"/>
      <c r="BF119" s="231"/>
      <c r="BG119" s="231"/>
      <c r="BH119" s="231"/>
      <c r="BI119" s="231"/>
      <c r="BJ119" s="231"/>
      <c r="BK119" s="231"/>
      <c r="BL119" s="231"/>
      <c r="BM119" s="231"/>
      <c r="BN119" s="231"/>
      <c r="BO119" s="231"/>
      <c r="BP119" s="231"/>
      <c r="BQ119" s="231"/>
      <c r="BR119" s="231"/>
      <c r="BS119" s="231"/>
      <c r="BT119" s="231"/>
      <c r="BU119" s="231"/>
      <c r="BV119" s="231"/>
      <c r="BW119" s="231"/>
      <c r="BX119" s="231"/>
      <c r="BY119" s="231"/>
      <c r="BZ119" s="231"/>
      <c r="CA119" s="231"/>
      <c r="CB119" s="231"/>
      <c r="CC119" s="231"/>
      <c r="CD119" s="231"/>
      <c r="CE119" s="231"/>
      <c r="CF119" s="231"/>
      <c r="CG119" s="231"/>
      <c r="CH119" s="231"/>
      <c r="CI119" s="231"/>
      <c r="CJ119" s="231"/>
      <c r="CK119" s="231"/>
      <c r="CL119" s="231"/>
      <c r="CM119" s="231"/>
      <c r="CN119" s="231"/>
      <c r="CO119" s="231"/>
      <c r="CP119" s="231"/>
      <c r="CQ119" s="231"/>
      <c r="CR119" s="231"/>
      <c r="CS119" s="231"/>
      <c r="CT119" s="231"/>
      <c r="CU119" s="231"/>
      <c r="CV119" s="231"/>
      <c r="CW119" s="231"/>
      <c r="CX119" s="231"/>
      <c r="CY119" s="231"/>
      <c r="CZ119" s="231"/>
      <c r="DA119" s="231"/>
      <c r="DB119" s="231"/>
      <c r="DC119" s="231"/>
      <c r="DD119" s="231"/>
      <c r="DE119" s="231"/>
      <c r="DF119" s="231"/>
      <c r="DG119" s="231"/>
      <c r="DH119" s="231"/>
      <c r="DI119" s="231"/>
      <c r="DJ119" s="231"/>
      <c r="DK119" s="231"/>
      <c r="DL119" s="182"/>
      <c r="DM119" s="182"/>
      <c r="DN119" s="182"/>
      <c r="DO119" s="182"/>
      <c r="DP119" s="182"/>
      <c r="DQ119" s="182"/>
      <c r="DR119" s="182"/>
      <c r="DS119" s="182"/>
      <c r="DT119" s="182"/>
      <c r="DU119" s="182"/>
      <c r="DV119" s="182"/>
      <c r="DW119" s="182"/>
      <c r="DX119" s="182"/>
      <c r="DY119" s="182"/>
      <c r="DZ119" s="182"/>
      <c r="EA119" s="182"/>
      <c r="EB119" s="182"/>
      <c r="EC119" s="182"/>
      <c r="ED119" s="182"/>
      <c r="EE119" s="182"/>
      <c r="EF119" s="182"/>
      <c r="EG119" s="182"/>
      <c r="EH119" s="182"/>
      <c r="EI119" s="182"/>
      <c r="EJ119" s="182"/>
      <c r="EK119" s="182"/>
    </row>
    <row r="120" spans="1:141" s="183" customFormat="1" ht="25.5" x14ac:dyDescent="0.2">
      <c r="A120" s="226" t="s">
        <v>265</v>
      </c>
      <c r="B120" s="631" t="s">
        <v>290</v>
      </c>
      <c r="C120" s="228" t="s">
        <v>291</v>
      </c>
      <c r="D120" s="119" t="s">
        <v>98</v>
      </c>
      <c r="E120" s="119" t="s">
        <v>98</v>
      </c>
      <c r="F120" s="119" t="s">
        <v>98</v>
      </c>
      <c r="G120" s="119" t="s">
        <v>98</v>
      </c>
      <c r="H120" s="119" t="s">
        <v>98</v>
      </c>
      <c r="I120" s="119" t="s">
        <v>98</v>
      </c>
      <c r="J120" s="120" t="s">
        <v>98</v>
      </c>
      <c r="K120" s="588" t="s">
        <v>98</v>
      </c>
      <c r="L120" s="186"/>
      <c r="M120" s="588"/>
      <c r="N120" s="186"/>
      <c r="O120" s="588"/>
      <c r="P120" s="186"/>
      <c r="Q120" s="588"/>
      <c r="R120" s="186"/>
      <c r="S120" s="588"/>
      <c r="T120" s="186"/>
      <c r="U120" s="588"/>
      <c r="V120" s="186"/>
      <c r="W120" s="588"/>
      <c r="X120" s="186"/>
      <c r="Y120" s="588"/>
      <c r="Z120" s="186"/>
      <c r="AA120" s="588"/>
      <c r="AB120" s="186"/>
      <c r="AC120" s="588"/>
      <c r="AD120" s="186"/>
      <c r="AE120" s="588"/>
      <c r="AF120" s="186"/>
      <c r="AG120" s="588"/>
      <c r="AH120" s="186"/>
      <c r="AI120" s="588"/>
      <c r="AJ120" s="186"/>
      <c r="AK120" s="588"/>
      <c r="AL120" s="186"/>
      <c r="AM120" s="588"/>
      <c r="AN120" s="186"/>
      <c r="AO120" s="588"/>
      <c r="AP120" s="186"/>
      <c r="AQ120" s="588"/>
      <c r="AR120" s="186"/>
      <c r="AS120" s="588"/>
      <c r="AT120" s="186"/>
      <c r="AU120" s="588"/>
      <c r="AV120" s="186"/>
      <c r="AW120" s="588"/>
      <c r="AX120" s="186"/>
      <c r="AY120" s="588"/>
      <c r="AZ120" s="186"/>
      <c r="BA120" s="588"/>
      <c r="BB120" s="231"/>
      <c r="BC120" s="231"/>
      <c r="BD120" s="231"/>
      <c r="BE120" s="231"/>
      <c r="BF120" s="231"/>
      <c r="BG120" s="231"/>
      <c r="BH120" s="231"/>
      <c r="BI120" s="231"/>
      <c r="BJ120" s="231"/>
      <c r="BK120" s="231"/>
      <c r="BL120" s="231"/>
      <c r="BM120" s="231"/>
      <c r="BN120" s="231"/>
      <c r="BO120" s="231"/>
      <c r="BP120" s="231"/>
      <c r="BQ120" s="231"/>
      <c r="BR120" s="231"/>
      <c r="BS120" s="231"/>
      <c r="BT120" s="231"/>
      <c r="BU120" s="231"/>
      <c r="BV120" s="231"/>
      <c r="BW120" s="231"/>
      <c r="BX120" s="231"/>
      <c r="BY120" s="231"/>
      <c r="BZ120" s="231"/>
      <c r="CA120" s="231"/>
      <c r="CB120" s="231"/>
      <c r="CC120" s="231"/>
      <c r="CD120" s="231"/>
      <c r="CE120" s="231"/>
      <c r="CF120" s="231"/>
      <c r="CG120" s="231"/>
      <c r="CH120" s="231"/>
      <c r="CI120" s="231"/>
      <c r="CJ120" s="231"/>
      <c r="CK120" s="231"/>
      <c r="CL120" s="231"/>
      <c r="CM120" s="231"/>
      <c r="CN120" s="231"/>
      <c r="CO120" s="231"/>
      <c r="CP120" s="231"/>
      <c r="CQ120" s="231"/>
      <c r="CR120" s="231"/>
      <c r="CS120" s="231"/>
      <c r="CT120" s="231"/>
      <c r="CU120" s="231"/>
      <c r="CV120" s="231"/>
      <c r="CW120" s="231"/>
      <c r="CX120" s="231"/>
      <c r="CY120" s="231"/>
      <c r="CZ120" s="231"/>
      <c r="DA120" s="231"/>
      <c r="DB120" s="231"/>
      <c r="DC120" s="231"/>
      <c r="DD120" s="231"/>
      <c r="DE120" s="231"/>
      <c r="DF120" s="231"/>
      <c r="DG120" s="231"/>
      <c r="DH120" s="231"/>
      <c r="DI120" s="231"/>
      <c r="DJ120" s="231"/>
      <c r="DK120" s="231"/>
      <c r="DL120" s="182"/>
      <c r="DM120" s="182"/>
      <c r="DN120" s="182"/>
      <c r="DO120" s="182"/>
      <c r="DP120" s="182"/>
      <c r="DQ120" s="182"/>
      <c r="DR120" s="182"/>
      <c r="DS120" s="182"/>
      <c r="DT120" s="182"/>
      <c r="DU120" s="182"/>
      <c r="DV120" s="182"/>
      <c r="DW120" s="182"/>
      <c r="DX120" s="182"/>
      <c r="DY120" s="182"/>
      <c r="DZ120" s="182"/>
      <c r="EA120" s="182"/>
      <c r="EB120" s="182"/>
      <c r="EC120" s="182"/>
      <c r="ED120" s="182"/>
      <c r="EE120" s="182"/>
      <c r="EF120" s="182"/>
      <c r="EG120" s="182"/>
      <c r="EH120" s="182"/>
      <c r="EI120" s="182"/>
      <c r="EJ120" s="182"/>
      <c r="EK120" s="182"/>
    </row>
  </sheetData>
  <autoFilter ref="A19:EK120"/>
  <mergeCells count="15">
    <mergeCell ref="A12:K12"/>
    <mergeCell ref="A13:K13"/>
    <mergeCell ref="A14:J14"/>
    <mergeCell ref="A15:A18"/>
    <mergeCell ref="B15:B18"/>
    <mergeCell ref="C15:C18"/>
    <mergeCell ref="D15:J16"/>
    <mergeCell ref="K15:K18"/>
    <mergeCell ref="D17:F17"/>
    <mergeCell ref="G17:I17"/>
    <mergeCell ref="A4:K4"/>
    <mergeCell ref="A6:K6"/>
    <mergeCell ref="A7:K7"/>
    <mergeCell ref="A9:K9"/>
    <mergeCell ref="A11:K11"/>
  </mergeCells>
  <pageMargins left="0.78749999999999998" right="0.78749999999999998" top="1.05277777777778" bottom="1.05277777777778" header="0.78749999999999998" footer="0.78749999999999998"/>
  <pageSetup paperSize="9" scale="85" firstPageNumber="0" orientation="portrait" horizontalDpi="300" verticalDpi="300"/>
  <headerFooter>
    <oddHeader>&amp;C&amp;"Times New Roman,Обычный"&amp;12&amp;A</oddHeader>
    <oddFooter>&amp;C&amp;"Times New Roman,Обычный"&amp;12Страница &amp;P</oddFooter>
  </headerFooter>
  <colBreaks count="2" manualBreakCount="2">
    <brk id="4" max="1048575" man="1"/>
    <brk id="6"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66FF"/>
  </sheetPr>
  <dimension ref="A1:AMK113"/>
  <sheetViews>
    <sheetView topLeftCell="A11" zoomScale="70" zoomScaleNormal="70" zoomScalePageLayoutView="85" workbookViewId="0">
      <pane xSplit="2" ySplit="2" topLeftCell="C62" activePane="bottomRight" state="frozen"/>
      <selection activeCell="A11" sqref="A11"/>
      <selection pane="topRight" activeCell="C11" sqref="C11"/>
      <selection pane="bottomLeft" activeCell="A62" sqref="A62"/>
      <selection pane="bottomRight" activeCell="A111" sqref="A111"/>
    </sheetView>
  </sheetViews>
  <sheetFormatPr defaultRowHeight="15" x14ac:dyDescent="0.25"/>
  <cols>
    <col min="1" max="1" width="10.140625" style="632" customWidth="1"/>
    <col min="2" max="2" width="37.7109375" style="633" customWidth="1"/>
    <col min="3" max="3" width="15.7109375" style="633" customWidth="1"/>
    <col min="4" max="4" width="18.28515625" style="633" customWidth="1"/>
    <col min="5" max="5" width="18" style="633" customWidth="1"/>
    <col min="6" max="6" width="19.140625" style="633" customWidth="1"/>
    <col min="7" max="7" width="32.42578125" style="633" customWidth="1"/>
    <col min="8" max="8" width="23.42578125" style="633" customWidth="1"/>
    <col min="9" max="9" width="27.7109375" style="633" customWidth="1"/>
    <col min="10" max="11" width="32.42578125" style="633" customWidth="1"/>
    <col min="12" max="12" width="27.85546875" style="633" customWidth="1"/>
    <col min="13" max="13" width="38" style="633" customWidth="1"/>
    <col min="14" max="14" width="48.28515625" style="633" customWidth="1"/>
    <col min="15" max="17" width="19.5703125" style="633" customWidth="1"/>
    <col min="18" max="18" width="15.42578125" style="633" customWidth="1"/>
    <col min="19" max="19" width="11.5703125" style="634"/>
    <col min="20" max="20" width="16.140625" style="634" customWidth="1"/>
    <col min="21" max="21" width="8.140625" style="634" customWidth="1"/>
    <col min="22" max="22" width="22.42578125" style="634" customWidth="1"/>
    <col min="23" max="23" width="17.28515625" style="634" customWidth="1"/>
    <col min="24" max="24" width="25.42578125" style="634" customWidth="1"/>
    <col min="25" max="25" width="27" style="634" customWidth="1"/>
    <col min="26" max="26" width="7.85546875" style="633" customWidth="1"/>
    <col min="27" max="27" width="7.5703125" style="633" customWidth="1"/>
    <col min="28" max="28" width="9.28515625" style="633" customWidth="1"/>
    <col min="29" max="29" width="13.85546875" style="633" customWidth="1"/>
    <col min="30" max="1025" width="9.140625" style="632" customWidth="1"/>
  </cols>
  <sheetData>
    <row r="1" spans="1:101" s="635" customFormat="1" ht="11.25" x14ac:dyDescent="0.2">
      <c r="B1" s="636"/>
      <c r="C1" s="636"/>
      <c r="D1" s="636"/>
      <c r="E1" s="637"/>
      <c r="F1" s="637"/>
      <c r="G1" s="637"/>
      <c r="H1" s="637"/>
      <c r="I1" s="637"/>
      <c r="J1" s="637"/>
      <c r="K1" s="637"/>
      <c r="L1" s="637"/>
      <c r="M1" s="637"/>
      <c r="N1" s="636"/>
      <c r="O1" s="636"/>
      <c r="P1" s="636"/>
      <c r="Q1" s="636"/>
      <c r="R1" s="553" t="s">
        <v>871</v>
      </c>
      <c r="S1" s="638"/>
      <c r="T1" s="638"/>
      <c r="U1" s="638"/>
      <c r="V1" s="638"/>
      <c r="W1" s="638"/>
      <c r="X1" s="638"/>
      <c r="Y1" s="638"/>
      <c r="Z1" s="636"/>
      <c r="AA1" s="636"/>
      <c r="AB1" s="636"/>
      <c r="AC1" s="636"/>
    </row>
    <row r="2" spans="1:101" s="635" customFormat="1" ht="11.25" x14ac:dyDescent="0.2">
      <c r="B2" s="636"/>
      <c r="C2" s="636"/>
      <c r="D2" s="636"/>
      <c r="E2" s="637"/>
      <c r="F2" s="637"/>
      <c r="G2" s="637"/>
      <c r="H2" s="637"/>
      <c r="I2" s="637"/>
      <c r="J2" s="637"/>
      <c r="K2" s="637"/>
      <c r="L2" s="637"/>
      <c r="M2" s="637"/>
      <c r="N2" s="636"/>
      <c r="O2" s="636"/>
      <c r="P2" s="636"/>
      <c r="Q2" s="636"/>
      <c r="R2" s="554" t="s">
        <v>302</v>
      </c>
      <c r="S2" s="638"/>
      <c r="T2" s="638"/>
      <c r="U2" s="638"/>
      <c r="V2" s="638"/>
      <c r="W2" s="638"/>
      <c r="X2" s="638"/>
      <c r="Y2" s="638"/>
      <c r="Z2" s="636"/>
      <c r="AA2" s="636"/>
      <c r="AB2" s="636"/>
      <c r="AC2" s="636"/>
    </row>
    <row r="3" spans="1:101" s="635" customFormat="1" ht="11.25" x14ac:dyDescent="0.2">
      <c r="B3" s="636"/>
      <c r="C3" s="636"/>
      <c r="D3" s="636"/>
      <c r="E3" s="637"/>
      <c r="F3" s="637"/>
      <c r="G3" s="637"/>
      <c r="H3" s="637"/>
      <c r="I3" s="637"/>
      <c r="J3" s="637"/>
      <c r="K3" s="637"/>
      <c r="L3" s="637"/>
      <c r="M3" s="637"/>
      <c r="N3" s="636"/>
      <c r="O3" s="636"/>
      <c r="P3" s="636"/>
      <c r="Q3" s="636"/>
      <c r="R3" s="554" t="s">
        <v>303</v>
      </c>
      <c r="S3" s="638"/>
      <c r="T3" s="638"/>
      <c r="U3" s="638"/>
      <c r="V3" s="638"/>
      <c r="W3" s="638"/>
      <c r="X3" s="638"/>
      <c r="Y3" s="638"/>
      <c r="Z3" s="636"/>
      <c r="AA3" s="636"/>
      <c r="AB3" s="636"/>
      <c r="AC3" s="636"/>
    </row>
    <row r="4" spans="1:101" ht="15.75" customHeight="1" x14ac:dyDescent="0.25">
      <c r="A4" s="94" t="s">
        <v>872</v>
      </c>
      <c r="B4" s="94"/>
      <c r="C4" s="94"/>
      <c r="D4" s="94"/>
      <c r="E4" s="94"/>
      <c r="F4" s="94"/>
      <c r="G4" s="94"/>
      <c r="H4" s="94"/>
      <c r="I4" s="94"/>
      <c r="J4" s="94"/>
      <c r="K4" s="94"/>
      <c r="L4" s="94"/>
      <c r="M4" s="94"/>
      <c r="N4" s="94"/>
      <c r="O4" s="94"/>
      <c r="P4" s="94"/>
      <c r="Q4" s="94"/>
      <c r="R4" s="94"/>
    </row>
    <row r="5" spans="1:101" ht="15.75" customHeight="1" x14ac:dyDescent="0.25">
      <c r="A5" s="639"/>
      <c r="B5" s="639"/>
      <c r="C5" s="639"/>
      <c r="D5" s="639"/>
      <c r="E5" s="639"/>
      <c r="F5" s="639"/>
      <c r="G5" s="639"/>
      <c r="H5" s="639"/>
      <c r="I5" s="639"/>
      <c r="J5" s="639"/>
      <c r="K5" s="639"/>
      <c r="L5" s="639"/>
      <c r="M5" s="639"/>
      <c r="N5" s="639"/>
      <c r="O5" s="639"/>
      <c r="P5" s="639"/>
      <c r="Q5" s="639"/>
      <c r="R5" s="639"/>
    </row>
    <row r="6" spans="1:101" ht="15.75" customHeight="1" x14ac:dyDescent="0.25">
      <c r="A6" s="12" t="str">
        <f>'1 - 2024'!A7:BB7</f>
        <v>Инвестиционная программа Акционерного общества «Мордовская электросетевая компания»</v>
      </c>
      <c r="B6" s="12"/>
      <c r="C6" s="12"/>
      <c r="D6" s="12"/>
      <c r="E6" s="12"/>
      <c r="F6" s="12"/>
      <c r="G6" s="12"/>
      <c r="H6" s="12"/>
      <c r="I6" s="12"/>
      <c r="J6" s="12"/>
      <c r="K6" s="12"/>
      <c r="L6" s="12"/>
      <c r="M6" s="12"/>
      <c r="N6" s="12"/>
      <c r="O6" s="12"/>
      <c r="P6" s="12"/>
      <c r="Q6" s="12"/>
      <c r="R6" s="12"/>
      <c r="S6" s="640"/>
      <c r="T6" s="640"/>
      <c r="U6" s="640"/>
      <c r="V6" s="640"/>
      <c r="W6" s="640"/>
      <c r="X6" s="640"/>
      <c r="Y6" s="640"/>
      <c r="Z6" s="640"/>
      <c r="AA6" s="640"/>
      <c r="AB6" s="640"/>
      <c r="AC6" s="640"/>
      <c r="AD6" s="640"/>
      <c r="AE6" s="640"/>
      <c r="AF6" s="640"/>
      <c r="AG6" s="640"/>
      <c r="AH6" s="640"/>
      <c r="AI6" s="640"/>
      <c r="AJ6" s="640"/>
      <c r="AK6" s="640"/>
      <c r="AL6" s="640"/>
      <c r="AM6" s="640"/>
      <c r="AN6" s="640"/>
      <c r="AO6" s="640"/>
      <c r="AP6" s="640"/>
      <c r="AQ6" s="640"/>
      <c r="AR6" s="640"/>
      <c r="AS6" s="640"/>
    </row>
    <row r="7" spans="1:101" ht="15.75" customHeight="1" x14ac:dyDescent="0.25">
      <c r="A7" s="85" t="s">
        <v>3</v>
      </c>
      <c r="B7" s="85"/>
      <c r="C7" s="85"/>
      <c r="D7" s="85"/>
      <c r="E7" s="85"/>
      <c r="F7" s="85"/>
      <c r="G7" s="85"/>
      <c r="H7" s="85"/>
      <c r="I7" s="85"/>
      <c r="J7" s="85"/>
      <c r="K7" s="85"/>
      <c r="L7" s="85"/>
      <c r="M7" s="85"/>
      <c r="N7" s="85"/>
      <c r="O7" s="85"/>
      <c r="P7" s="85"/>
      <c r="Q7" s="85"/>
      <c r="R7" s="85"/>
      <c r="S7" s="641"/>
      <c r="T7" s="641"/>
      <c r="U7" s="641"/>
      <c r="V7" s="641"/>
      <c r="W7" s="641"/>
      <c r="X7" s="641"/>
      <c r="Y7" s="641"/>
      <c r="Z7" s="641"/>
      <c r="AA7" s="641"/>
      <c r="AB7" s="641"/>
      <c r="AC7" s="641"/>
      <c r="AD7" s="641"/>
      <c r="AE7" s="641"/>
      <c r="AF7" s="641"/>
      <c r="AG7" s="641"/>
      <c r="AH7" s="641"/>
      <c r="AI7" s="641"/>
      <c r="AJ7" s="641"/>
      <c r="AK7" s="641"/>
      <c r="AL7" s="641"/>
      <c r="AM7" s="641"/>
      <c r="AN7" s="641"/>
      <c r="AO7" s="641"/>
      <c r="AP7" s="641"/>
      <c r="AQ7" s="641"/>
      <c r="AR7" s="641"/>
      <c r="AS7" s="641"/>
    </row>
    <row r="8" spans="1:101" ht="15.75" customHeight="1" x14ac:dyDescent="0.25">
      <c r="A8" s="642"/>
      <c r="B8" s="642"/>
      <c r="C8" s="642"/>
      <c r="D8" s="642"/>
      <c r="E8" s="642"/>
      <c r="F8" s="642"/>
      <c r="G8" s="642"/>
      <c r="H8" s="642"/>
      <c r="I8" s="642"/>
      <c r="J8" s="642"/>
      <c r="K8" s="642"/>
      <c r="L8" s="642"/>
      <c r="M8" s="642"/>
      <c r="N8" s="642"/>
      <c r="O8" s="642"/>
      <c r="P8" s="642"/>
      <c r="Q8" s="642"/>
      <c r="R8" s="642"/>
      <c r="S8" s="642"/>
      <c r="T8" s="642"/>
      <c r="U8" s="642"/>
      <c r="V8" s="642"/>
      <c r="W8" s="642"/>
      <c r="X8" s="642"/>
      <c r="Y8" s="642"/>
      <c r="Z8" s="642"/>
      <c r="AA8" s="642"/>
      <c r="AB8" s="642"/>
      <c r="AC8" s="642"/>
      <c r="AD8" s="642"/>
      <c r="AE8" s="642"/>
      <c r="AF8" s="642"/>
      <c r="AG8" s="642"/>
      <c r="AH8" s="642"/>
      <c r="AI8" s="642"/>
      <c r="AJ8" s="642"/>
      <c r="AK8" s="642"/>
      <c r="AL8" s="642"/>
      <c r="AM8" s="642"/>
      <c r="AN8" s="642"/>
      <c r="AO8" s="642"/>
      <c r="AP8" s="642"/>
      <c r="AQ8" s="642"/>
      <c r="AR8" s="642"/>
      <c r="AS8" s="642"/>
    </row>
    <row r="9" spans="1:101" ht="15.75" customHeight="1" x14ac:dyDescent="0.25">
      <c r="A9" s="71" t="str">
        <f>'1 - 2024'!A10:BB10</f>
        <v>Год раскрытия информации: 2017 год</v>
      </c>
      <c r="B9" s="71"/>
      <c r="C9" s="71"/>
      <c r="D9" s="71"/>
      <c r="E9" s="71"/>
      <c r="F9" s="71"/>
      <c r="G9" s="71"/>
      <c r="H9" s="71"/>
      <c r="I9" s="71"/>
      <c r="J9" s="71"/>
      <c r="K9" s="71"/>
      <c r="L9" s="71"/>
      <c r="M9" s="71"/>
      <c r="N9" s="71"/>
      <c r="O9" s="71"/>
      <c r="P9" s="71"/>
      <c r="Q9" s="71"/>
      <c r="R9" s="71"/>
      <c r="S9" s="643"/>
      <c r="T9" s="643"/>
      <c r="U9" s="643"/>
      <c r="V9" s="643"/>
      <c r="W9" s="643"/>
      <c r="X9" s="643"/>
      <c r="Y9" s="643"/>
      <c r="Z9" s="643"/>
      <c r="AA9" s="643"/>
      <c r="AB9" s="643"/>
      <c r="AC9" s="643"/>
      <c r="AD9" s="643"/>
      <c r="AE9" s="643"/>
      <c r="AF9" s="643"/>
      <c r="AG9" s="643"/>
      <c r="AH9" s="643"/>
      <c r="AI9" s="643"/>
      <c r="AJ9" s="643"/>
      <c r="AK9" s="643"/>
      <c r="AL9" s="643"/>
      <c r="AM9" s="643"/>
      <c r="AN9" s="643"/>
      <c r="AO9" s="643"/>
      <c r="AP9" s="643"/>
      <c r="AQ9" s="643"/>
      <c r="AR9" s="643"/>
      <c r="AS9" s="643"/>
    </row>
    <row r="10" spans="1:101" ht="15" customHeight="1" x14ac:dyDescent="0.25">
      <c r="A10" s="70"/>
      <c r="B10" s="70"/>
      <c r="C10" s="70"/>
      <c r="D10" s="70"/>
      <c r="E10" s="70"/>
      <c r="F10" s="70"/>
      <c r="G10" s="70"/>
      <c r="H10" s="70"/>
      <c r="I10" s="70"/>
      <c r="J10" s="70"/>
      <c r="K10" s="70"/>
      <c r="L10" s="70"/>
      <c r="M10" s="70"/>
      <c r="N10" s="70"/>
      <c r="O10" s="70"/>
      <c r="P10" s="70"/>
      <c r="Q10" s="70"/>
      <c r="R10" s="70"/>
      <c r="S10" s="644"/>
    </row>
    <row r="11" spans="1:101" s="633" customFormat="1" ht="184.5" customHeight="1" x14ac:dyDescent="0.2">
      <c r="A11" s="645" t="s">
        <v>7</v>
      </c>
      <c r="B11" s="645" t="s">
        <v>8</v>
      </c>
      <c r="C11" s="645" t="s">
        <v>305</v>
      </c>
      <c r="D11" s="646" t="s">
        <v>873</v>
      </c>
      <c r="E11" s="646" t="s">
        <v>874</v>
      </c>
      <c r="F11" s="645" t="s">
        <v>875</v>
      </c>
      <c r="G11" s="647" t="s">
        <v>876</v>
      </c>
      <c r="H11" s="645" t="s">
        <v>877</v>
      </c>
      <c r="I11" s="645" t="s">
        <v>878</v>
      </c>
      <c r="J11" s="645" t="s">
        <v>879</v>
      </c>
      <c r="K11" s="645" t="s">
        <v>880</v>
      </c>
      <c r="L11" s="648" t="s">
        <v>881</v>
      </c>
      <c r="M11" s="649" t="s">
        <v>882</v>
      </c>
      <c r="N11" s="648" t="s">
        <v>883</v>
      </c>
      <c r="O11" s="650" t="s">
        <v>884</v>
      </c>
      <c r="P11" s="650" t="s">
        <v>885</v>
      </c>
      <c r="Q11" s="650" t="s">
        <v>886</v>
      </c>
      <c r="R11" s="645" t="s">
        <v>887</v>
      </c>
    </row>
    <row r="12" spans="1:101" ht="18.75" customHeight="1" x14ac:dyDescent="0.25">
      <c r="A12" s="651">
        <v>1</v>
      </c>
      <c r="B12" s="651">
        <v>2</v>
      </c>
      <c r="C12" s="651">
        <v>3</v>
      </c>
      <c r="D12" s="651">
        <v>4</v>
      </c>
      <c r="E12" s="651">
        <v>5</v>
      </c>
      <c r="F12" s="651">
        <v>6</v>
      </c>
      <c r="G12" s="651">
        <v>7</v>
      </c>
      <c r="H12" s="651">
        <v>8</v>
      </c>
      <c r="I12" s="651">
        <v>9</v>
      </c>
      <c r="J12" s="651">
        <v>10</v>
      </c>
      <c r="K12" s="651">
        <v>11</v>
      </c>
      <c r="L12" s="651">
        <v>12</v>
      </c>
      <c r="M12" s="651">
        <v>13</v>
      </c>
      <c r="N12" s="651">
        <v>14</v>
      </c>
      <c r="O12" s="651">
        <v>15</v>
      </c>
      <c r="P12" s="651">
        <v>16</v>
      </c>
      <c r="Q12" s="651">
        <v>17</v>
      </c>
      <c r="R12" s="651">
        <v>18</v>
      </c>
    </row>
    <row r="13" spans="1:101" s="656" customFormat="1" ht="24" customHeight="1" x14ac:dyDescent="0.25">
      <c r="A13" s="137">
        <v>0</v>
      </c>
      <c r="B13" s="136" t="s">
        <v>97</v>
      </c>
      <c r="C13" s="137" t="s">
        <v>98</v>
      </c>
      <c r="D13" s="652" t="s">
        <v>888</v>
      </c>
      <c r="E13" s="653" t="s">
        <v>112</v>
      </c>
      <c r="F13" s="652" t="s">
        <v>889</v>
      </c>
      <c r="G13" s="652" t="s">
        <v>890</v>
      </c>
      <c r="H13" s="652" t="s">
        <v>891</v>
      </c>
      <c r="I13" s="652" t="s">
        <v>891</v>
      </c>
      <c r="J13" s="652" t="s">
        <v>891</v>
      </c>
      <c r="K13" s="652" t="s">
        <v>891</v>
      </c>
      <c r="L13" s="652" t="s">
        <v>891</v>
      </c>
      <c r="M13" s="652" t="s">
        <v>892</v>
      </c>
      <c r="N13" s="652" t="s">
        <v>893</v>
      </c>
      <c r="O13" s="652" t="s">
        <v>891</v>
      </c>
      <c r="P13" s="652" t="s">
        <v>893</v>
      </c>
      <c r="Q13" s="652" t="s">
        <v>893</v>
      </c>
      <c r="R13" s="652" t="s">
        <v>891</v>
      </c>
      <c r="S13" s="654"/>
      <c r="T13" s="654"/>
      <c r="U13" s="654"/>
      <c r="V13" s="654"/>
      <c r="W13" s="654"/>
      <c r="X13" s="654"/>
      <c r="Y13" s="654"/>
      <c r="Z13" s="655"/>
      <c r="AA13" s="655"/>
      <c r="AB13" s="655"/>
      <c r="AC13" s="655"/>
    </row>
    <row r="14" spans="1:101" s="143" customFormat="1" ht="25.5" x14ac:dyDescent="0.2">
      <c r="A14" s="146" t="s">
        <v>99</v>
      </c>
      <c r="B14" s="145" t="s">
        <v>100</v>
      </c>
      <c r="C14" s="146" t="s">
        <v>98</v>
      </c>
      <c r="D14" s="657" t="s">
        <v>888</v>
      </c>
      <c r="E14" s="658" t="s">
        <v>112</v>
      </c>
      <c r="F14" s="657" t="s">
        <v>889</v>
      </c>
      <c r="G14" s="657" t="s">
        <v>890</v>
      </c>
      <c r="H14" s="657" t="s">
        <v>891</v>
      </c>
      <c r="I14" s="657" t="s">
        <v>891</v>
      </c>
      <c r="J14" s="657" t="s">
        <v>891</v>
      </c>
      <c r="K14" s="659" t="s">
        <v>891</v>
      </c>
      <c r="L14" s="659" t="s">
        <v>891</v>
      </c>
      <c r="M14" s="657" t="s">
        <v>892</v>
      </c>
      <c r="N14" s="659" t="s">
        <v>893</v>
      </c>
      <c r="O14" s="657" t="s">
        <v>891</v>
      </c>
      <c r="P14" s="659" t="s">
        <v>893</v>
      </c>
      <c r="Q14" s="657" t="s">
        <v>893</v>
      </c>
      <c r="R14" s="657" t="s">
        <v>891</v>
      </c>
      <c r="S14" s="599"/>
      <c r="T14" s="660"/>
      <c r="U14" s="599"/>
      <c r="V14" s="660"/>
      <c r="W14" s="599"/>
      <c r="X14" s="660"/>
      <c r="Y14" s="599"/>
      <c r="Z14" s="660"/>
      <c r="AA14" s="599"/>
      <c r="AB14" s="660"/>
      <c r="AC14" s="599"/>
      <c r="AD14" s="660"/>
      <c r="AE14" s="599"/>
      <c r="AF14" s="660"/>
      <c r="AG14" s="599"/>
      <c r="AH14" s="660"/>
      <c r="AI14" s="599"/>
      <c r="AJ14" s="660"/>
      <c r="AK14" s="599"/>
      <c r="AL14" s="660"/>
      <c r="AM14" s="599"/>
      <c r="AN14" s="660"/>
      <c r="AO14" s="599"/>
      <c r="AP14" s="660"/>
      <c r="AQ14" s="599"/>
      <c r="AR14" s="660"/>
      <c r="AS14" s="599"/>
      <c r="AT14" s="660"/>
      <c r="AU14" s="599"/>
      <c r="AV14" s="660"/>
      <c r="AW14" s="599"/>
      <c r="AX14" s="660"/>
      <c r="AY14" s="599"/>
      <c r="AZ14" s="660"/>
      <c r="BA14" s="599"/>
      <c r="BB14" s="142"/>
      <c r="BC14" s="142"/>
      <c r="BD14" s="142"/>
      <c r="BE14" s="142"/>
      <c r="BF14" s="142"/>
      <c r="BG14" s="142"/>
      <c r="BH14" s="142"/>
      <c r="BI14" s="142"/>
      <c r="BJ14" s="142"/>
      <c r="BK14" s="142"/>
      <c r="BL14" s="142"/>
      <c r="BM14" s="142"/>
      <c r="BN14" s="142"/>
      <c r="BO14" s="142"/>
      <c r="BP14" s="142"/>
      <c r="BQ14" s="142"/>
      <c r="BR14" s="142"/>
      <c r="BS14" s="142"/>
      <c r="BT14" s="142"/>
      <c r="BU14" s="142"/>
      <c r="BV14" s="142"/>
      <c r="BW14" s="142"/>
      <c r="BX14" s="142"/>
      <c r="BY14" s="142"/>
      <c r="BZ14" s="142"/>
      <c r="CA14" s="142"/>
      <c r="CB14" s="142"/>
      <c r="CC14" s="142"/>
      <c r="CD14" s="142"/>
      <c r="CE14" s="142"/>
      <c r="CF14" s="142"/>
      <c r="CG14" s="142"/>
      <c r="CH14" s="142"/>
      <c r="CI14" s="142"/>
      <c r="CJ14" s="142"/>
      <c r="CK14" s="142"/>
      <c r="CL14" s="142"/>
      <c r="CM14" s="142"/>
      <c r="CN14" s="142"/>
      <c r="CO14" s="142"/>
      <c r="CP14" s="142"/>
      <c r="CQ14" s="142"/>
      <c r="CR14" s="142"/>
      <c r="CS14" s="142"/>
      <c r="CT14" s="142"/>
      <c r="CU14" s="142"/>
      <c r="CV14" s="142"/>
      <c r="CW14" s="142"/>
    </row>
    <row r="15" spans="1:101" s="151" customFormat="1" ht="25.5" x14ac:dyDescent="0.2">
      <c r="A15" s="146" t="s">
        <v>101</v>
      </c>
      <c r="B15" s="145" t="s">
        <v>102</v>
      </c>
      <c r="C15" s="146" t="s">
        <v>98</v>
      </c>
      <c r="D15" s="657" t="s">
        <v>888</v>
      </c>
      <c r="E15" s="658" t="s">
        <v>112</v>
      </c>
      <c r="F15" s="657" t="s">
        <v>889</v>
      </c>
      <c r="G15" s="657" t="s">
        <v>890</v>
      </c>
      <c r="H15" s="657" t="s">
        <v>891</v>
      </c>
      <c r="I15" s="657" t="s">
        <v>891</v>
      </c>
      <c r="J15" s="657" t="s">
        <v>891</v>
      </c>
      <c r="K15" s="659" t="s">
        <v>891</v>
      </c>
      <c r="L15" s="659" t="s">
        <v>891</v>
      </c>
      <c r="M15" s="657" t="s">
        <v>892</v>
      </c>
      <c r="N15" s="659" t="s">
        <v>893</v>
      </c>
      <c r="O15" s="657" t="s">
        <v>891</v>
      </c>
      <c r="P15" s="659" t="s">
        <v>893</v>
      </c>
      <c r="Q15" s="657" t="s">
        <v>893</v>
      </c>
      <c r="R15" s="657" t="s">
        <v>891</v>
      </c>
      <c r="S15" s="600"/>
      <c r="T15" s="145"/>
      <c r="U15" s="600"/>
      <c r="V15" s="145"/>
      <c r="W15" s="600"/>
      <c r="X15" s="145"/>
      <c r="Y15" s="600"/>
      <c r="Z15" s="145"/>
      <c r="AA15" s="600"/>
      <c r="AB15" s="145"/>
      <c r="AC15" s="600"/>
      <c r="AD15" s="145"/>
      <c r="AE15" s="600"/>
      <c r="AF15" s="145"/>
      <c r="AG15" s="600"/>
      <c r="AH15" s="145"/>
      <c r="AI15" s="600"/>
      <c r="AJ15" s="145"/>
      <c r="AK15" s="600"/>
      <c r="AL15" s="145"/>
      <c r="AM15" s="600"/>
      <c r="AN15" s="145"/>
      <c r="AO15" s="600"/>
      <c r="AP15" s="145"/>
      <c r="AQ15" s="600"/>
      <c r="AR15" s="145"/>
      <c r="AS15" s="600"/>
      <c r="AT15" s="145"/>
      <c r="AU15" s="600"/>
      <c r="AV15" s="145"/>
      <c r="AW15" s="600"/>
      <c r="AX15" s="145"/>
      <c r="AY15" s="600"/>
      <c r="AZ15" s="145"/>
      <c r="BA15" s="60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c r="BZ15" s="150"/>
      <c r="CA15" s="150"/>
      <c r="CB15" s="150"/>
      <c r="CC15" s="150"/>
      <c r="CD15" s="150"/>
      <c r="CE15" s="150"/>
      <c r="CF15" s="150"/>
      <c r="CG15" s="150"/>
      <c r="CH15" s="150"/>
      <c r="CI15" s="150"/>
      <c r="CJ15" s="150"/>
      <c r="CK15" s="150"/>
      <c r="CL15" s="150"/>
      <c r="CM15" s="150"/>
      <c r="CN15" s="150"/>
      <c r="CO15" s="150"/>
      <c r="CP15" s="150"/>
      <c r="CQ15" s="150"/>
      <c r="CR15" s="150"/>
      <c r="CS15" s="150"/>
      <c r="CT15" s="150"/>
      <c r="CU15" s="150"/>
      <c r="CV15" s="150"/>
      <c r="CW15" s="150"/>
    </row>
    <row r="16" spans="1:101" s="151" customFormat="1" ht="40.5" customHeight="1" x14ac:dyDescent="0.2">
      <c r="A16" s="146" t="s">
        <v>104</v>
      </c>
      <c r="B16" s="153" t="s">
        <v>105</v>
      </c>
      <c r="C16" s="146" t="s">
        <v>98</v>
      </c>
      <c r="D16" s="657" t="s">
        <v>888</v>
      </c>
      <c r="E16" s="658" t="s">
        <v>112</v>
      </c>
      <c r="F16" s="657" t="s">
        <v>889</v>
      </c>
      <c r="G16" s="657" t="s">
        <v>890</v>
      </c>
      <c r="H16" s="657" t="s">
        <v>891</v>
      </c>
      <c r="I16" s="657" t="s">
        <v>891</v>
      </c>
      <c r="J16" s="657" t="s">
        <v>891</v>
      </c>
      <c r="K16" s="659" t="s">
        <v>891</v>
      </c>
      <c r="L16" s="659" t="s">
        <v>891</v>
      </c>
      <c r="M16" s="657" t="s">
        <v>892</v>
      </c>
      <c r="N16" s="659" t="s">
        <v>893</v>
      </c>
      <c r="O16" s="657" t="s">
        <v>891</v>
      </c>
      <c r="P16" s="659" t="s">
        <v>893</v>
      </c>
      <c r="Q16" s="657" t="s">
        <v>893</v>
      </c>
      <c r="R16" s="657" t="s">
        <v>891</v>
      </c>
      <c r="S16" s="600"/>
      <c r="T16" s="661"/>
      <c r="U16" s="600"/>
      <c r="V16" s="661"/>
      <c r="W16" s="600"/>
      <c r="X16" s="661"/>
      <c r="Y16" s="600"/>
      <c r="Z16" s="661"/>
      <c r="AA16" s="600"/>
      <c r="AB16" s="661"/>
      <c r="AC16" s="600"/>
      <c r="AD16" s="661"/>
      <c r="AE16" s="600"/>
      <c r="AF16" s="661"/>
      <c r="AG16" s="600"/>
      <c r="AH16" s="661"/>
      <c r="AI16" s="600"/>
      <c r="AJ16" s="661"/>
      <c r="AK16" s="600"/>
      <c r="AL16" s="661"/>
      <c r="AM16" s="600"/>
      <c r="AN16" s="661"/>
      <c r="AO16" s="600"/>
      <c r="AP16" s="661"/>
      <c r="AQ16" s="600"/>
      <c r="AR16" s="661"/>
      <c r="AS16" s="600"/>
      <c r="AT16" s="661"/>
      <c r="AU16" s="600"/>
      <c r="AV16" s="661"/>
      <c r="AW16" s="600"/>
      <c r="AX16" s="661"/>
      <c r="AY16" s="600"/>
      <c r="AZ16" s="661"/>
      <c r="BA16" s="600"/>
      <c r="BB16" s="150"/>
      <c r="BC16" s="150"/>
      <c r="BD16" s="150"/>
      <c r="BE16" s="150"/>
      <c r="BF16" s="150"/>
      <c r="BG16" s="150"/>
      <c r="BH16" s="150"/>
      <c r="BI16" s="150"/>
      <c r="BJ16" s="150"/>
      <c r="BK16" s="150"/>
      <c r="BL16" s="150"/>
      <c r="BM16" s="150"/>
      <c r="BN16" s="150"/>
      <c r="BO16" s="150"/>
      <c r="BP16" s="150"/>
      <c r="BQ16" s="150"/>
      <c r="BR16" s="150"/>
      <c r="BS16" s="150"/>
      <c r="BT16" s="150"/>
      <c r="BU16" s="150"/>
      <c r="BV16" s="150"/>
      <c r="BW16" s="150"/>
      <c r="BX16" s="150"/>
      <c r="BY16" s="150"/>
      <c r="BZ16" s="150"/>
      <c r="CA16" s="150"/>
      <c r="CB16" s="150"/>
      <c r="CC16" s="150"/>
      <c r="CD16" s="150"/>
      <c r="CE16" s="150"/>
      <c r="CF16" s="150"/>
      <c r="CG16" s="150"/>
      <c r="CH16" s="150"/>
      <c r="CI16" s="150"/>
      <c r="CJ16" s="150"/>
      <c r="CK16" s="150"/>
      <c r="CL16" s="150"/>
      <c r="CM16" s="150"/>
      <c r="CN16" s="150"/>
      <c r="CO16" s="150"/>
      <c r="CP16" s="150"/>
      <c r="CQ16" s="150"/>
      <c r="CR16" s="150"/>
      <c r="CS16" s="150"/>
      <c r="CT16" s="150"/>
      <c r="CU16" s="150"/>
      <c r="CV16" s="150"/>
      <c r="CW16" s="150"/>
    </row>
    <row r="17" spans="1:101" s="151" customFormat="1" ht="25.5" x14ac:dyDescent="0.2">
      <c r="A17" s="436" t="s">
        <v>106</v>
      </c>
      <c r="B17" s="155" t="s">
        <v>107</v>
      </c>
      <c r="C17" s="146" t="s">
        <v>98</v>
      </c>
      <c r="D17" s="657" t="s">
        <v>888</v>
      </c>
      <c r="E17" s="658" t="s">
        <v>112</v>
      </c>
      <c r="F17" s="657" t="s">
        <v>889</v>
      </c>
      <c r="G17" s="657" t="s">
        <v>890</v>
      </c>
      <c r="H17" s="657" t="s">
        <v>891</v>
      </c>
      <c r="I17" s="657" t="s">
        <v>891</v>
      </c>
      <c r="J17" s="657" t="s">
        <v>891</v>
      </c>
      <c r="K17" s="659" t="s">
        <v>891</v>
      </c>
      <c r="L17" s="659" t="s">
        <v>891</v>
      </c>
      <c r="M17" s="657" t="s">
        <v>892</v>
      </c>
      <c r="N17" s="659" t="s">
        <v>893</v>
      </c>
      <c r="O17" s="657" t="s">
        <v>891</v>
      </c>
      <c r="P17" s="659" t="s">
        <v>893</v>
      </c>
      <c r="Q17" s="657" t="s">
        <v>893</v>
      </c>
      <c r="R17" s="657" t="s">
        <v>891</v>
      </c>
      <c r="S17" s="600"/>
      <c r="T17" s="145"/>
      <c r="U17" s="600"/>
      <c r="V17" s="145"/>
      <c r="W17" s="600"/>
      <c r="X17" s="145"/>
      <c r="Y17" s="600"/>
      <c r="Z17" s="145"/>
      <c r="AA17" s="600"/>
      <c r="AB17" s="145"/>
      <c r="AC17" s="600"/>
      <c r="AD17" s="145"/>
      <c r="AE17" s="600"/>
      <c r="AF17" s="145"/>
      <c r="AG17" s="600"/>
      <c r="AH17" s="145"/>
      <c r="AI17" s="600"/>
      <c r="AJ17" s="145"/>
      <c r="AK17" s="600"/>
      <c r="AL17" s="145"/>
      <c r="AM17" s="600"/>
      <c r="AN17" s="145"/>
      <c r="AO17" s="600"/>
      <c r="AP17" s="145"/>
      <c r="AQ17" s="600"/>
      <c r="AR17" s="145"/>
      <c r="AS17" s="600"/>
      <c r="AT17" s="145"/>
      <c r="AU17" s="600"/>
      <c r="AV17" s="145"/>
      <c r="AW17" s="600"/>
      <c r="AX17" s="145"/>
      <c r="AY17" s="600"/>
      <c r="AZ17" s="145"/>
      <c r="BA17" s="600"/>
      <c r="BB17" s="150"/>
      <c r="BC17" s="150"/>
      <c r="BD17" s="150"/>
      <c r="BE17" s="150"/>
      <c r="BF17" s="150"/>
      <c r="BG17" s="150"/>
      <c r="BH17" s="150"/>
      <c r="BI17" s="150"/>
      <c r="BJ17" s="150"/>
      <c r="BK17" s="150"/>
      <c r="BL17" s="150"/>
      <c r="BM17" s="150"/>
      <c r="BN17" s="150"/>
      <c r="BO17" s="150"/>
      <c r="BP17" s="150"/>
      <c r="BQ17" s="150"/>
      <c r="BR17" s="150"/>
      <c r="BS17" s="150"/>
      <c r="BT17" s="150"/>
      <c r="BU17" s="150"/>
      <c r="BV17" s="150"/>
      <c r="BW17" s="150"/>
      <c r="BX17" s="150"/>
      <c r="BY17" s="150"/>
      <c r="BZ17" s="150"/>
      <c r="CA17" s="150"/>
      <c r="CB17" s="150"/>
      <c r="CC17" s="150"/>
      <c r="CD17" s="150"/>
      <c r="CE17" s="150"/>
      <c r="CF17" s="150"/>
      <c r="CG17" s="150"/>
      <c r="CH17" s="150"/>
      <c r="CI17" s="150"/>
      <c r="CJ17" s="150"/>
      <c r="CK17" s="150"/>
      <c r="CL17" s="150"/>
      <c r="CM17" s="150"/>
      <c r="CN17" s="150"/>
      <c r="CO17" s="150"/>
      <c r="CP17" s="150"/>
      <c r="CQ17" s="150"/>
      <c r="CR17" s="150"/>
      <c r="CS17" s="150"/>
      <c r="CT17" s="150"/>
      <c r="CU17" s="150"/>
      <c r="CV17" s="150"/>
      <c r="CW17" s="150"/>
    </row>
    <row r="18" spans="1:101" s="151" customFormat="1" ht="38.25" x14ac:dyDescent="0.2">
      <c r="A18" s="436" t="s">
        <v>108</v>
      </c>
      <c r="B18" s="155" t="s">
        <v>109</v>
      </c>
      <c r="C18" s="146" t="s">
        <v>98</v>
      </c>
      <c r="D18" s="657" t="s">
        <v>888</v>
      </c>
      <c r="E18" s="658" t="s">
        <v>112</v>
      </c>
      <c r="F18" s="657" t="s">
        <v>889</v>
      </c>
      <c r="G18" s="657" t="s">
        <v>890</v>
      </c>
      <c r="H18" s="657" t="s">
        <v>891</v>
      </c>
      <c r="I18" s="657" t="s">
        <v>891</v>
      </c>
      <c r="J18" s="657" t="s">
        <v>891</v>
      </c>
      <c r="K18" s="659" t="s">
        <v>891</v>
      </c>
      <c r="L18" s="659" t="s">
        <v>891</v>
      </c>
      <c r="M18" s="657" t="s">
        <v>892</v>
      </c>
      <c r="N18" s="659" t="s">
        <v>893</v>
      </c>
      <c r="O18" s="657" t="s">
        <v>891</v>
      </c>
      <c r="P18" s="659" t="s">
        <v>893</v>
      </c>
      <c r="Q18" s="657" t="s">
        <v>893</v>
      </c>
      <c r="R18" s="657" t="s">
        <v>891</v>
      </c>
      <c r="S18" s="600"/>
      <c r="T18" s="145"/>
      <c r="U18" s="600"/>
      <c r="V18" s="145"/>
      <c r="W18" s="600"/>
      <c r="X18" s="145"/>
      <c r="Y18" s="600"/>
      <c r="Z18" s="145"/>
      <c r="AA18" s="600"/>
      <c r="AB18" s="145"/>
      <c r="AC18" s="600"/>
      <c r="AD18" s="145"/>
      <c r="AE18" s="600"/>
      <c r="AF18" s="145"/>
      <c r="AG18" s="600"/>
      <c r="AH18" s="145"/>
      <c r="AI18" s="600"/>
      <c r="AJ18" s="145"/>
      <c r="AK18" s="600"/>
      <c r="AL18" s="145"/>
      <c r="AM18" s="600"/>
      <c r="AN18" s="145"/>
      <c r="AO18" s="600"/>
      <c r="AP18" s="145"/>
      <c r="AQ18" s="600"/>
      <c r="AR18" s="145"/>
      <c r="AS18" s="600"/>
      <c r="AT18" s="145"/>
      <c r="AU18" s="600"/>
      <c r="AV18" s="145"/>
      <c r="AW18" s="600"/>
      <c r="AX18" s="145"/>
      <c r="AY18" s="600"/>
      <c r="AZ18" s="145"/>
      <c r="BA18" s="60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c r="BZ18" s="150"/>
      <c r="CA18" s="150"/>
      <c r="CB18" s="150"/>
      <c r="CC18" s="150"/>
      <c r="CD18" s="150"/>
      <c r="CE18" s="150"/>
      <c r="CF18" s="150"/>
      <c r="CG18" s="150"/>
      <c r="CH18" s="150"/>
      <c r="CI18" s="150"/>
      <c r="CJ18" s="150"/>
      <c r="CK18" s="150"/>
      <c r="CL18" s="150"/>
      <c r="CM18" s="150"/>
      <c r="CN18" s="150"/>
      <c r="CO18" s="150"/>
      <c r="CP18" s="150"/>
      <c r="CQ18" s="150"/>
      <c r="CR18" s="150"/>
      <c r="CS18" s="150"/>
      <c r="CT18" s="150"/>
      <c r="CU18" s="150"/>
      <c r="CV18" s="150"/>
      <c r="CW18" s="150"/>
    </row>
    <row r="19" spans="1:101" s="151" customFormat="1" ht="25.5" x14ac:dyDescent="0.2">
      <c r="A19" s="436" t="s">
        <v>110</v>
      </c>
      <c r="B19" s="155" t="s">
        <v>111</v>
      </c>
      <c r="C19" s="146" t="s">
        <v>98</v>
      </c>
      <c r="D19" s="657" t="s">
        <v>888</v>
      </c>
      <c r="E19" s="658" t="s">
        <v>112</v>
      </c>
      <c r="F19" s="657" t="s">
        <v>889</v>
      </c>
      <c r="G19" s="657" t="s">
        <v>890</v>
      </c>
      <c r="H19" s="657" t="s">
        <v>891</v>
      </c>
      <c r="I19" s="657" t="s">
        <v>891</v>
      </c>
      <c r="J19" s="657" t="s">
        <v>891</v>
      </c>
      <c r="K19" s="659" t="s">
        <v>891</v>
      </c>
      <c r="L19" s="659" t="s">
        <v>891</v>
      </c>
      <c r="M19" s="657" t="s">
        <v>892</v>
      </c>
      <c r="N19" s="659" t="s">
        <v>893</v>
      </c>
      <c r="O19" s="657" t="s">
        <v>891</v>
      </c>
      <c r="P19" s="659" t="s">
        <v>893</v>
      </c>
      <c r="Q19" s="657" t="s">
        <v>893</v>
      </c>
      <c r="R19" s="657" t="s">
        <v>891</v>
      </c>
      <c r="S19" s="600"/>
      <c r="T19" s="145"/>
      <c r="U19" s="600"/>
      <c r="V19" s="145"/>
      <c r="W19" s="600"/>
      <c r="X19" s="145"/>
      <c r="Y19" s="600"/>
      <c r="Z19" s="145"/>
      <c r="AA19" s="600"/>
      <c r="AB19" s="145"/>
      <c r="AC19" s="600"/>
      <c r="AD19" s="145"/>
      <c r="AE19" s="600"/>
      <c r="AF19" s="145"/>
      <c r="AG19" s="600"/>
      <c r="AH19" s="145"/>
      <c r="AI19" s="600"/>
      <c r="AJ19" s="145"/>
      <c r="AK19" s="600"/>
      <c r="AL19" s="145"/>
      <c r="AM19" s="600"/>
      <c r="AN19" s="145"/>
      <c r="AO19" s="600"/>
      <c r="AP19" s="145"/>
      <c r="AQ19" s="600"/>
      <c r="AR19" s="145"/>
      <c r="AS19" s="600"/>
      <c r="AT19" s="145"/>
      <c r="AU19" s="600"/>
      <c r="AV19" s="145"/>
      <c r="AW19" s="600"/>
      <c r="AX19" s="145"/>
      <c r="AY19" s="600"/>
      <c r="AZ19" s="145"/>
      <c r="BA19" s="600"/>
      <c r="BB19" s="150"/>
      <c r="BC19" s="150"/>
      <c r="BD19" s="150"/>
      <c r="BE19" s="150"/>
      <c r="BF19" s="150"/>
      <c r="BG19" s="150"/>
      <c r="BH19" s="150"/>
      <c r="BI19" s="150"/>
      <c r="BJ19" s="150"/>
      <c r="BK19" s="150"/>
      <c r="BL19" s="150"/>
      <c r="BM19" s="150"/>
      <c r="BN19" s="150"/>
      <c r="BO19" s="150"/>
      <c r="BP19" s="150"/>
      <c r="BQ19" s="150"/>
      <c r="BR19" s="150"/>
      <c r="BS19" s="150"/>
      <c r="BT19" s="150"/>
      <c r="BU19" s="150"/>
      <c r="BV19" s="150"/>
      <c r="BW19" s="150"/>
      <c r="BX19" s="150"/>
      <c r="BY19" s="150"/>
      <c r="BZ19" s="150"/>
      <c r="CA19" s="150"/>
      <c r="CB19" s="150"/>
      <c r="CC19" s="150"/>
      <c r="CD19" s="150"/>
      <c r="CE19" s="150"/>
      <c r="CF19" s="150"/>
      <c r="CG19" s="150"/>
      <c r="CH19" s="150"/>
      <c r="CI19" s="150"/>
      <c r="CJ19" s="150"/>
      <c r="CK19" s="150"/>
      <c r="CL19" s="150"/>
      <c r="CM19" s="150"/>
      <c r="CN19" s="150"/>
      <c r="CO19" s="150"/>
      <c r="CP19" s="150"/>
      <c r="CQ19" s="150"/>
      <c r="CR19" s="150"/>
      <c r="CS19" s="150"/>
      <c r="CT19" s="150"/>
      <c r="CU19" s="150"/>
      <c r="CV19" s="150"/>
      <c r="CW19" s="150"/>
    </row>
    <row r="20" spans="1:101" s="151" customFormat="1" ht="25.5" x14ac:dyDescent="0.2">
      <c r="A20" s="436">
        <v>1</v>
      </c>
      <c r="B20" s="156" t="s">
        <v>112</v>
      </c>
      <c r="C20" s="115" t="s">
        <v>98</v>
      </c>
      <c r="D20" s="657" t="s">
        <v>888</v>
      </c>
      <c r="E20" s="658" t="s">
        <v>112</v>
      </c>
      <c r="F20" s="657" t="s">
        <v>889</v>
      </c>
      <c r="G20" s="657" t="s">
        <v>890</v>
      </c>
      <c r="H20" s="657" t="s">
        <v>891</v>
      </c>
      <c r="I20" s="657" t="s">
        <v>891</v>
      </c>
      <c r="J20" s="657" t="s">
        <v>891</v>
      </c>
      <c r="K20" s="659" t="s">
        <v>891</v>
      </c>
      <c r="L20" s="659" t="s">
        <v>891</v>
      </c>
      <c r="M20" s="657" t="s">
        <v>892</v>
      </c>
      <c r="N20" s="659" t="s">
        <v>893</v>
      </c>
      <c r="O20" s="657" t="s">
        <v>891</v>
      </c>
      <c r="P20" s="659" t="s">
        <v>893</v>
      </c>
      <c r="Q20" s="657" t="s">
        <v>893</v>
      </c>
      <c r="R20" s="657" t="s">
        <v>891</v>
      </c>
      <c r="S20" s="600"/>
      <c r="T20" s="145"/>
      <c r="U20" s="600"/>
      <c r="V20" s="145"/>
      <c r="W20" s="600"/>
      <c r="X20" s="145"/>
      <c r="Y20" s="600"/>
      <c r="Z20" s="145"/>
      <c r="AA20" s="600"/>
      <c r="AB20" s="145"/>
      <c r="AC20" s="600"/>
      <c r="AD20" s="145"/>
      <c r="AE20" s="600"/>
      <c r="AF20" s="145"/>
      <c r="AG20" s="600"/>
      <c r="AH20" s="145"/>
      <c r="AI20" s="600"/>
      <c r="AJ20" s="145"/>
      <c r="AK20" s="600"/>
      <c r="AL20" s="145"/>
      <c r="AM20" s="600"/>
      <c r="AN20" s="145"/>
      <c r="AO20" s="600"/>
      <c r="AP20" s="145"/>
      <c r="AQ20" s="600"/>
      <c r="AR20" s="145"/>
      <c r="AS20" s="600"/>
      <c r="AT20" s="145"/>
      <c r="AU20" s="600"/>
      <c r="AV20" s="145"/>
      <c r="AW20" s="600"/>
      <c r="AX20" s="145"/>
      <c r="AY20" s="600"/>
      <c r="AZ20" s="145"/>
      <c r="BA20" s="600"/>
      <c r="BB20" s="150"/>
      <c r="BC20" s="150"/>
      <c r="BD20" s="150"/>
      <c r="BE20" s="150"/>
      <c r="BF20" s="150"/>
      <c r="BG20" s="150"/>
      <c r="BH20" s="150"/>
      <c r="BI20" s="150"/>
      <c r="BJ20" s="150"/>
      <c r="BK20" s="150"/>
      <c r="BL20" s="150"/>
      <c r="BM20" s="150"/>
      <c r="BN20" s="150"/>
      <c r="BO20" s="150"/>
      <c r="BP20" s="150"/>
      <c r="BQ20" s="150"/>
      <c r="BR20" s="150"/>
      <c r="BS20" s="150"/>
      <c r="BT20" s="150"/>
      <c r="BU20" s="150"/>
      <c r="BV20" s="150"/>
      <c r="BW20" s="150"/>
      <c r="BX20" s="150"/>
      <c r="BY20" s="150"/>
      <c r="BZ20" s="150"/>
      <c r="CA20" s="150"/>
      <c r="CB20" s="150"/>
      <c r="CC20" s="150"/>
      <c r="CD20" s="150"/>
      <c r="CE20" s="150"/>
      <c r="CF20" s="150"/>
      <c r="CG20" s="150"/>
      <c r="CH20" s="150"/>
      <c r="CI20" s="150"/>
      <c r="CJ20" s="150"/>
      <c r="CK20" s="150"/>
      <c r="CL20" s="150"/>
      <c r="CM20" s="150"/>
      <c r="CN20" s="150"/>
      <c r="CO20" s="150"/>
      <c r="CP20" s="150"/>
      <c r="CQ20" s="150"/>
      <c r="CR20" s="150"/>
      <c r="CS20" s="150"/>
      <c r="CT20" s="150"/>
      <c r="CU20" s="150"/>
      <c r="CV20" s="150"/>
      <c r="CW20" s="150"/>
    </row>
    <row r="21" spans="1:101" s="168" customFormat="1" ht="38.25" x14ac:dyDescent="0.2">
      <c r="A21" s="283" t="s">
        <v>113</v>
      </c>
      <c r="B21" s="162" t="s">
        <v>114</v>
      </c>
      <c r="C21" s="163" t="s">
        <v>98</v>
      </c>
      <c r="D21" s="652" t="s">
        <v>888</v>
      </c>
      <c r="E21" s="653" t="s">
        <v>112</v>
      </c>
      <c r="F21" s="652" t="s">
        <v>889</v>
      </c>
      <c r="G21" s="652" t="s">
        <v>890</v>
      </c>
      <c r="H21" s="652" t="s">
        <v>891</v>
      </c>
      <c r="I21" s="652" t="s">
        <v>891</v>
      </c>
      <c r="J21" s="652" t="s">
        <v>891</v>
      </c>
      <c r="K21" s="652" t="s">
        <v>891</v>
      </c>
      <c r="L21" s="652" t="s">
        <v>891</v>
      </c>
      <c r="M21" s="652" t="s">
        <v>892</v>
      </c>
      <c r="N21" s="652" t="s">
        <v>893</v>
      </c>
      <c r="O21" s="652" t="s">
        <v>891</v>
      </c>
      <c r="P21" s="652" t="s">
        <v>893</v>
      </c>
      <c r="Q21" s="652" t="s">
        <v>893</v>
      </c>
      <c r="R21" s="652" t="s">
        <v>891</v>
      </c>
      <c r="S21" s="606"/>
      <c r="T21" s="662"/>
      <c r="U21" s="606"/>
      <c r="V21" s="662"/>
      <c r="W21" s="606"/>
      <c r="X21" s="662"/>
      <c r="Y21" s="606"/>
      <c r="Z21" s="662"/>
      <c r="AA21" s="606"/>
      <c r="AB21" s="662"/>
      <c r="AC21" s="606"/>
      <c r="AD21" s="662"/>
      <c r="AE21" s="606"/>
      <c r="AF21" s="662"/>
      <c r="AG21" s="606"/>
      <c r="AH21" s="662"/>
      <c r="AI21" s="606"/>
      <c r="AJ21" s="662"/>
      <c r="AK21" s="606"/>
      <c r="AL21" s="662"/>
      <c r="AM21" s="606"/>
      <c r="AN21" s="662"/>
      <c r="AO21" s="606"/>
      <c r="AP21" s="662"/>
      <c r="AQ21" s="606"/>
      <c r="AR21" s="662"/>
      <c r="AS21" s="606"/>
      <c r="AT21" s="662"/>
      <c r="AU21" s="606"/>
      <c r="AV21" s="662"/>
      <c r="AW21" s="606"/>
      <c r="AX21" s="662"/>
      <c r="AY21" s="606"/>
      <c r="AZ21" s="662"/>
      <c r="BA21" s="606"/>
      <c r="BB21" s="167"/>
      <c r="BC21" s="167"/>
      <c r="BD21" s="167"/>
      <c r="BE21" s="167"/>
      <c r="BF21" s="167"/>
      <c r="BG21" s="167"/>
      <c r="BH21" s="167"/>
      <c r="BI21" s="167"/>
      <c r="BJ21" s="167"/>
      <c r="BK21" s="167"/>
      <c r="BL21" s="167"/>
      <c r="BM21" s="167"/>
      <c r="BN21" s="167"/>
      <c r="BO21" s="167"/>
      <c r="BP21" s="167"/>
      <c r="BQ21" s="167"/>
      <c r="BR21" s="167"/>
      <c r="BS21" s="167"/>
      <c r="BT21" s="167"/>
      <c r="BU21" s="167"/>
      <c r="BV21" s="167"/>
      <c r="BW21" s="167"/>
      <c r="BX21" s="167"/>
      <c r="BY21" s="167"/>
      <c r="BZ21" s="167"/>
      <c r="CA21" s="167"/>
      <c r="CB21" s="167"/>
      <c r="CC21" s="167"/>
      <c r="CD21" s="167"/>
      <c r="CE21" s="167"/>
      <c r="CF21" s="167"/>
      <c r="CG21" s="167"/>
      <c r="CH21" s="167"/>
      <c r="CI21" s="167"/>
      <c r="CJ21" s="167"/>
      <c r="CK21" s="167"/>
      <c r="CL21" s="167"/>
      <c r="CM21" s="167"/>
      <c r="CN21" s="167"/>
      <c r="CO21" s="167"/>
      <c r="CP21" s="167"/>
      <c r="CQ21" s="167"/>
      <c r="CR21" s="167"/>
      <c r="CS21" s="167"/>
      <c r="CT21" s="167"/>
      <c r="CU21" s="167"/>
      <c r="CV21" s="167"/>
      <c r="CW21" s="167"/>
    </row>
    <row r="22" spans="1:101" s="160" customFormat="1" ht="51" x14ac:dyDescent="0.2">
      <c r="A22" s="436" t="s">
        <v>115</v>
      </c>
      <c r="B22" s="155" t="s">
        <v>116</v>
      </c>
      <c r="C22" s="115" t="s">
        <v>98</v>
      </c>
      <c r="D22" s="657" t="s">
        <v>888</v>
      </c>
      <c r="E22" s="658" t="s">
        <v>112</v>
      </c>
      <c r="F22" s="657" t="s">
        <v>889</v>
      </c>
      <c r="G22" s="657" t="s">
        <v>890</v>
      </c>
      <c r="H22" s="657" t="s">
        <v>891</v>
      </c>
      <c r="I22" s="657" t="s">
        <v>891</v>
      </c>
      <c r="J22" s="657" t="s">
        <v>891</v>
      </c>
      <c r="K22" s="659" t="s">
        <v>891</v>
      </c>
      <c r="L22" s="659" t="s">
        <v>891</v>
      </c>
      <c r="M22" s="657" t="s">
        <v>892</v>
      </c>
      <c r="N22" s="659" t="s">
        <v>893</v>
      </c>
      <c r="O22" s="657" t="s">
        <v>891</v>
      </c>
      <c r="P22" s="659" t="s">
        <v>893</v>
      </c>
      <c r="Q22" s="657" t="s">
        <v>893</v>
      </c>
      <c r="R22" s="657" t="s">
        <v>891</v>
      </c>
      <c r="S22" s="603"/>
      <c r="T22" s="663"/>
      <c r="U22" s="603"/>
      <c r="V22" s="663"/>
      <c r="W22" s="603"/>
      <c r="X22" s="663"/>
      <c r="Y22" s="603"/>
      <c r="Z22" s="663"/>
      <c r="AA22" s="603"/>
      <c r="AB22" s="663"/>
      <c r="AC22" s="603"/>
      <c r="AD22" s="663"/>
      <c r="AE22" s="603"/>
      <c r="AF22" s="663"/>
      <c r="AG22" s="603"/>
      <c r="AH22" s="663"/>
      <c r="AI22" s="603"/>
      <c r="AJ22" s="663"/>
      <c r="AK22" s="603"/>
      <c r="AL22" s="663"/>
      <c r="AM22" s="603"/>
      <c r="AN22" s="663"/>
      <c r="AO22" s="603"/>
      <c r="AP22" s="663"/>
      <c r="AQ22" s="603"/>
      <c r="AR22" s="663"/>
      <c r="AS22" s="603"/>
      <c r="AT22" s="663"/>
      <c r="AU22" s="603"/>
      <c r="AV22" s="663"/>
      <c r="AW22" s="603"/>
      <c r="AX22" s="663"/>
      <c r="AY22" s="603"/>
      <c r="AZ22" s="663"/>
      <c r="BA22" s="603"/>
      <c r="BB22" s="159"/>
      <c r="BC22" s="159"/>
      <c r="BD22" s="159"/>
      <c r="BE22" s="159"/>
      <c r="BF22" s="159"/>
      <c r="BG22" s="159"/>
      <c r="BH22" s="159"/>
      <c r="BI22" s="159"/>
      <c r="BJ22" s="159"/>
      <c r="BK22" s="159"/>
      <c r="BL22" s="159"/>
      <c r="BM22" s="159"/>
      <c r="BN22" s="159"/>
      <c r="BO22" s="159"/>
      <c r="BP22" s="159"/>
      <c r="BQ22" s="159"/>
      <c r="BR22" s="159"/>
      <c r="BS22" s="159"/>
      <c r="BT22" s="159"/>
      <c r="BU22" s="159"/>
      <c r="BV22" s="159"/>
      <c r="BW22" s="159"/>
      <c r="BX22" s="159"/>
      <c r="BY22" s="159"/>
      <c r="BZ22" s="159"/>
      <c r="CA22" s="159"/>
      <c r="CB22" s="159"/>
      <c r="CC22" s="159"/>
      <c r="CD22" s="159"/>
      <c r="CE22" s="159"/>
      <c r="CF22" s="159"/>
      <c r="CG22" s="159"/>
      <c r="CH22" s="159"/>
      <c r="CI22" s="159"/>
      <c r="CJ22" s="159"/>
      <c r="CK22" s="159"/>
      <c r="CL22" s="159"/>
      <c r="CM22" s="159"/>
      <c r="CN22" s="159"/>
      <c r="CO22" s="159"/>
      <c r="CP22" s="159"/>
      <c r="CQ22" s="159"/>
      <c r="CR22" s="159"/>
      <c r="CS22" s="159"/>
      <c r="CT22" s="159"/>
      <c r="CU22" s="159"/>
      <c r="CV22" s="159"/>
      <c r="CW22" s="159"/>
    </row>
    <row r="23" spans="1:101" s="160" customFormat="1" ht="114.75" x14ac:dyDescent="0.2">
      <c r="A23" s="169" t="s">
        <v>117</v>
      </c>
      <c r="B23" s="170" t="s">
        <v>118</v>
      </c>
      <c r="C23" s="171" t="s">
        <v>119</v>
      </c>
      <c r="D23" s="657" t="s">
        <v>888</v>
      </c>
      <c r="E23" s="658" t="s">
        <v>112</v>
      </c>
      <c r="F23" s="657" t="s">
        <v>889</v>
      </c>
      <c r="G23" s="657" t="s">
        <v>890</v>
      </c>
      <c r="H23" s="657" t="s">
        <v>891</v>
      </c>
      <c r="I23" s="657" t="s">
        <v>891</v>
      </c>
      <c r="J23" s="657" t="s">
        <v>891</v>
      </c>
      <c r="K23" s="659" t="s">
        <v>891</v>
      </c>
      <c r="L23" s="659" t="s">
        <v>891</v>
      </c>
      <c r="M23" s="657" t="s">
        <v>892</v>
      </c>
      <c r="N23" s="659" t="s">
        <v>893</v>
      </c>
      <c r="O23" s="657" t="s">
        <v>891</v>
      </c>
      <c r="P23" s="659" t="s">
        <v>893</v>
      </c>
      <c r="Q23" s="657" t="s">
        <v>893</v>
      </c>
      <c r="R23" s="657" t="s">
        <v>891</v>
      </c>
      <c r="S23" s="603"/>
      <c r="T23" s="663"/>
      <c r="U23" s="603"/>
      <c r="V23" s="663"/>
      <c r="W23" s="603"/>
      <c r="X23" s="663"/>
      <c r="Y23" s="603"/>
      <c r="Z23" s="663"/>
      <c r="AA23" s="603"/>
      <c r="AB23" s="663"/>
      <c r="AC23" s="603"/>
      <c r="AD23" s="663"/>
      <c r="AE23" s="603"/>
      <c r="AF23" s="663"/>
      <c r="AG23" s="603"/>
      <c r="AH23" s="663"/>
      <c r="AI23" s="603"/>
      <c r="AJ23" s="663"/>
      <c r="AK23" s="603"/>
      <c r="AL23" s="663"/>
      <c r="AM23" s="603"/>
      <c r="AN23" s="663"/>
      <c r="AO23" s="603"/>
      <c r="AP23" s="663"/>
      <c r="AQ23" s="603"/>
      <c r="AR23" s="663"/>
      <c r="AS23" s="603"/>
      <c r="AT23" s="663"/>
      <c r="AU23" s="603"/>
      <c r="AV23" s="663"/>
      <c r="AW23" s="603"/>
      <c r="AX23" s="663"/>
      <c r="AY23" s="603"/>
      <c r="AZ23" s="663"/>
      <c r="BA23" s="603"/>
      <c r="BB23" s="159"/>
      <c r="BC23" s="159"/>
      <c r="BD23" s="159"/>
      <c r="BE23" s="159"/>
      <c r="BF23" s="159"/>
      <c r="BG23" s="159"/>
      <c r="BH23" s="159"/>
      <c r="BI23" s="159"/>
      <c r="BJ23" s="159"/>
      <c r="BK23" s="159"/>
      <c r="BL23" s="159"/>
      <c r="BM23" s="159"/>
      <c r="BN23" s="159"/>
      <c r="BO23" s="159"/>
      <c r="BP23" s="159"/>
      <c r="BQ23" s="159"/>
      <c r="BR23" s="159"/>
      <c r="BS23" s="159"/>
      <c r="BT23" s="159"/>
      <c r="BU23" s="159"/>
      <c r="BV23" s="159"/>
      <c r="BW23" s="159"/>
      <c r="BX23" s="159"/>
      <c r="BY23" s="159"/>
      <c r="BZ23" s="159"/>
      <c r="CA23" s="159"/>
      <c r="CB23" s="159"/>
      <c r="CC23" s="159"/>
      <c r="CD23" s="159"/>
      <c r="CE23" s="159"/>
      <c r="CF23" s="159"/>
      <c r="CG23" s="159"/>
      <c r="CH23" s="159"/>
      <c r="CI23" s="159"/>
      <c r="CJ23" s="159"/>
      <c r="CK23" s="159"/>
      <c r="CL23" s="159"/>
      <c r="CM23" s="159"/>
      <c r="CN23" s="159"/>
      <c r="CO23" s="159"/>
      <c r="CP23" s="159"/>
      <c r="CQ23" s="159"/>
      <c r="CR23" s="159"/>
      <c r="CS23" s="159"/>
      <c r="CT23" s="159"/>
      <c r="CU23" s="159"/>
      <c r="CV23" s="159"/>
      <c r="CW23" s="159"/>
    </row>
    <row r="24" spans="1:101" s="160" customFormat="1" ht="51" x14ac:dyDescent="0.2">
      <c r="A24" s="436" t="s">
        <v>120</v>
      </c>
      <c r="B24" s="155" t="s">
        <v>121</v>
      </c>
      <c r="C24" s="115" t="s">
        <v>98</v>
      </c>
      <c r="D24" s="657" t="s">
        <v>888</v>
      </c>
      <c r="E24" s="658" t="s">
        <v>112</v>
      </c>
      <c r="F24" s="657" t="s">
        <v>889</v>
      </c>
      <c r="G24" s="657" t="s">
        <v>890</v>
      </c>
      <c r="H24" s="657" t="s">
        <v>891</v>
      </c>
      <c r="I24" s="657" t="s">
        <v>891</v>
      </c>
      <c r="J24" s="657" t="s">
        <v>891</v>
      </c>
      <c r="K24" s="659" t="s">
        <v>891</v>
      </c>
      <c r="L24" s="659" t="s">
        <v>891</v>
      </c>
      <c r="M24" s="657" t="s">
        <v>892</v>
      </c>
      <c r="N24" s="659" t="s">
        <v>893</v>
      </c>
      <c r="O24" s="657" t="s">
        <v>891</v>
      </c>
      <c r="P24" s="659" t="s">
        <v>893</v>
      </c>
      <c r="Q24" s="657" t="s">
        <v>893</v>
      </c>
      <c r="R24" s="657" t="s">
        <v>891</v>
      </c>
      <c r="S24" s="603"/>
      <c r="T24" s="663"/>
      <c r="U24" s="603"/>
      <c r="V24" s="663"/>
      <c r="W24" s="603"/>
      <c r="X24" s="663"/>
      <c r="Y24" s="603"/>
      <c r="Z24" s="663"/>
      <c r="AA24" s="603"/>
      <c r="AB24" s="663"/>
      <c r="AC24" s="603"/>
      <c r="AD24" s="663"/>
      <c r="AE24" s="603"/>
      <c r="AF24" s="663"/>
      <c r="AG24" s="603"/>
      <c r="AH24" s="663"/>
      <c r="AI24" s="603"/>
      <c r="AJ24" s="663"/>
      <c r="AK24" s="603"/>
      <c r="AL24" s="663"/>
      <c r="AM24" s="603"/>
      <c r="AN24" s="663"/>
      <c r="AO24" s="603"/>
      <c r="AP24" s="663"/>
      <c r="AQ24" s="603"/>
      <c r="AR24" s="663"/>
      <c r="AS24" s="603"/>
      <c r="AT24" s="663"/>
      <c r="AU24" s="603"/>
      <c r="AV24" s="663"/>
      <c r="AW24" s="603"/>
      <c r="AX24" s="663"/>
      <c r="AY24" s="603"/>
      <c r="AZ24" s="663"/>
      <c r="BA24" s="603"/>
      <c r="BB24" s="159"/>
      <c r="BC24" s="159"/>
      <c r="BD24" s="159"/>
      <c r="BE24" s="159"/>
      <c r="BF24" s="159"/>
      <c r="BG24" s="159"/>
      <c r="BH24" s="159"/>
      <c r="BI24" s="159"/>
      <c r="BJ24" s="159"/>
      <c r="BK24" s="159"/>
      <c r="BL24" s="159"/>
      <c r="BM24" s="159"/>
      <c r="BN24" s="159"/>
      <c r="BO24" s="159"/>
      <c r="BP24" s="159"/>
      <c r="BQ24" s="159"/>
      <c r="BR24" s="159"/>
      <c r="BS24" s="159"/>
      <c r="BT24" s="159"/>
      <c r="BU24" s="159"/>
      <c r="BV24" s="159"/>
      <c r="BW24" s="159"/>
      <c r="BX24" s="159"/>
      <c r="BY24" s="159"/>
      <c r="BZ24" s="159"/>
      <c r="CA24" s="159"/>
      <c r="CB24" s="159"/>
      <c r="CC24" s="159"/>
      <c r="CD24" s="159"/>
      <c r="CE24" s="159"/>
      <c r="CF24" s="159"/>
      <c r="CG24" s="159"/>
      <c r="CH24" s="159"/>
      <c r="CI24" s="159"/>
      <c r="CJ24" s="159"/>
      <c r="CK24" s="159"/>
      <c r="CL24" s="159"/>
      <c r="CM24" s="159"/>
      <c r="CN24" s="159"/>
      <c r="CO24" s="159"/>
      <c r="CP24" s="159"/>
      <c r="CQ24" s="159"/>
      <c r="CR24" s="159"/>
      <c r="CS24" s="159"/>
      <c r="CT24" s="159"/>
      <c r="CU24" s="159"/>
      <c r="CV24" s="159"/>
      <c r="CW24" s="159"/>
    </row>
    <row r="25" spans="1:101" s="160" customFormat="1" ht="51" x14ac:dyDescent="0.2">
      <c r="A25" s="436" t="s">
        <v>122</v>
      </c>
      <c r="B25" s="155" t="s">
        <v>123</v>
      </c>
      <c r="C25" s="115" t="s">
        <v>98</v>
      </c>
      <c r="D25" s="657" t="s">
        <v>888</v>
      </c>
      <c r="E25" s="658" t="s">
        <v>112</v>
      </c>
      <c r="F25" s="657" t="s">
        <v>889</v>
      </c>
      <c r="G25" s="657" t="s">
        <v>890</v>
      </c>
      <c r="H25" s="657" t="s">
        <v>891</v>
      </c>
      <c r="I25" s="657" t="s">
        <v>891</v>
      </c>
      <c r="J25" s="657" t="s">
        <v>891</v>
      </c>
      <c r="K25" s="659" t="s">
        <v>891</v>
      </c>
      <c r="L25" s="659" t="s">
        <v>891</v>
      </c>
      <c r="M25" s="657" t="s">
        <v>892</v>
      </c>
      <c r="N25" s="659" t="s">
        <v>893</v>
      </c>
      <c r="O25" s="657" t="s">
        <v>891</v>
      </c>
      <c r="P25" s="659" t="s">
        <v>893</v>
      </c>
      <c r="Q25" s="657" t="s">
        <v>893</v>
      </c>
      <c r="R25" s="657" t="s">
        <v>891</v>
      </c>
      <c r="S25" s="603"/>
      <c r="T25" s="663"/>
      <c r="U25" s="603"/>
      <c r="V25" s="663"/>
      <c r="W25" s="603"/>
      <c r="X25" s="663"/>
      <c r="Y25" s="603"/>
      <c r="Z25" s="663"/>
      <c r="AA25" s="603"/>
      <c r="AB25" s="663"/>
      <c r="AC25" s="603"/>
      <c r="AD25" s="663"/>
      <c r="AE25" s="603"/>
      <c r="AF25" s="663"/>
      <c r="AG25" s="603"/>
      <c r="AH25" s="663"/>
      <c r="AI25" s="603"/>
      <c r="AJ25" s="663"/>
      <c r="AK25" s="603"/>
      <c r="AL25" s="663"/>
      <c r="AM25" s="603"/>
      <c r="AN25" s="663"/>
      <c r="AO25" s="603"/>
      <c r="AP25" s="663"/>
      <c r="AQ25" s="603"/>
      <c r="AR25" s="663"/>
      <c r="AS25" s="603"/>
      <c r="AT25" s="663"/>
      <c r="AU25" s="603"/>
      <c r="AV25" s="663"/>
      <c r="AW25" s="603"/>
      <c r="AX25" s="663"/>
      <c r="AY25" s="603"/>
      <c r="AZ25" s="663"/>
      <c r="BA25" s="603"/>
      <c r="BB25" s="159"/>
      <c r="BC25" s="159"/>
      <c r="BD25" s="159"/>
      <c r="BE25" s="159"/>
      <c r="BF25" s="159"/>
      <c r="BG25" s="159"/>
      <c r="BH25" s="159"/>
      <c r="BI25" s="159"/>
      <c r="BJ25" s="159"/>
      <c r="BK25" s="159"/>
      <c r="BL25" s="159"/>
      <c r="BM25" s="159"/>
      <c r="BN25" s="159"/>
      <c r="BO25" s="159"/>
      <c r="BP25" s="159"/>
      <c r="BQ25" s="159"/>
      <c r="BR25" s="159"/>
      <c r="BS25" s="159"/>
      <c r="BT25" s="159"/>
      <c r="BU25" s="159"/>
      <c r="BV25" s="159"/>
      <c r="BW25" s="159"/>
      <c r="BX25" s="159"/>
      <c r="BY25" s="159"/>
      <c r="BZ25" s="159"/>
      <c r="CA25" s="159"/>
      <c r="CB25" s="159"/>
      <c r="CC25" s="159"/>
      <c r="CD25" s="159"/>
      <c r="CE25" s="159"/>
      <c r="CF25" s="159"/>
      <c r="CG25" s="159"/>
      <c r="CH25" s="159"/>
      <c r="CI25" s="159"/>
      <c r="CJ25" s="159"/>
      <c r="CK25" s="159"/>
      <c r="CL25" s="159"/>
      <c r="CM25" s="159"/>
      <c r="CN25" s="159"/>
      <c r="CO25" s="159"/>
      <c r="CP25" s="159"/>
      <c r="CQ25" s="159"/>
      <c r="CR25" s="159"/>
      <c r="CS25" s="159"/>
      <c r="CT25" s="159"/>
      <c r="CU25" s="159"/>
      <c r="CV25" s="159"/>
      <c r="CW25" s="159"/>
    </row>
    <row r="26" spans="1:101" s="160" customFormat="1" ht="38.25" x14ac:dyDescent="0.2">
      <c r="A26" s="232" t="s">
        <v>124</v>
      </c>
      <c r="B26" s="155" t="s">
        <v>125</v>
      </c>
      <c r="C26" s="115" t="s">
        <v>98</v>
      </c>
      <c r="D26" s="657" t="s">
        <v>888</v>
      </c>
      <c r="E26" s="658" t="s">
        <v>112</v>
      </c>
      <c r="F26" s="657" t="s">
        <v>889</v>
      </c>
      <c r="G26" s="657" t="s">
        <v>890</v>
      </c>
      <c r="H26" s="657" t="s">
        <v>891</v>
      </c>
      <c r="I26" s="657" t="s">
        <v>891</v>
      </c>
      <c r="J26" s="657" t="s">
        <v>891</v>
      </c>
      <c r="K26" s="659" t="s">
        <v>891</v>
      </c>
      <c r="L26" s="659" t="s">
        <v>891</v>
      </c>
      <c r="M26" s="657" t="s">
        <v>892</v>
      </c>
      <c r="N26" s="659" t="s">
        <v>893</v>
      </c>
      <c r="O26" s="657" t="s">
        <v>891</v>
      </c>
      <c r="P26" s="659" t="s">
        <v>893</v>
      </c>
      <c r="Q26" s="657" t="s">
        <v>893</v>
      </c>
      <c r="R26" s="657" t="s">
        <v>891</v>
      </c>
      <c r="S26" s="603"/>
      <c r="T26" s="663"/>
      <c r="U26" s="603"/>
      <c r="V26" s="663"/>
      <c r="W26" s="603"/>
      <c r="X26" s="663"/>
      <c r="Y26" s="603"/>
      <c r="Z26" s="663"/>
      <c r="AA26" s="603"/>
      <c r="AB26" s="663"/>
      <c r="AC26" s="603"/>
      <c r="AD26" s="663"/>
      <c r="AE26" s="603"/>
      <c r="AF26" s="663"/>
      <c r="AG26" s="603"/>
      <c r="AH26" s="663"/>
      <c r="AI26" s="603"/>
      <c r="AJ26" s="663"/>
      <c r="AK26" s="603"/>
      <c r="AL26" s="663"/>
      <c r="AM26" s="603"/>
      <c r="AN26" s="663"/>
      <c r="AO26" s="603"/>
      <c r="AP26" s="663"/>
      <c r="AQ26" s="603"/>
      <c r="AR26" s="663"/>
      <c r="AS26" s="603"/>
      <c r="AT26" s="663"/>
      <c r="AU26" s="603"/>
      <c r="AV26" s="663"/>
      <c r="AW26" s="603"/>
      <c r="AX26" s="663"/>
      <c r="AY26" s="603"/>
      <c r="AZ26" s="663"/>
      <c r="BA26" s="603"/>
      <c r="BB26" s="159"/>
      <c r="BC26" s="159"/>
      <c r="BD26" s="159"/>
      <c r="BE26" s="159"/>
      <c r="BF26" s="159"/>
      <c r="BG26" s="159"/>
      <c r="BH26" s="159"/>
      <c r="BI26" s="159"/>
      <c r="BJ26" s="159"/>
      <c r="BK26" s="159"/>
      <c r="BL26" s="159"/>
      <c r="BM26" s="159"/>
      <c r="BN26" s="159"/>
      <c r="BO26" s="159"/>
      <c r="BP26" s="159"/>
      <c r="BQ26" s="159"/>
      <c r="BR26" s="159"/>
      <c r="BS26" s="159"/>
      <c r="BT26" s="159"/>
      <c r="BU26" s="159"/>
      <c r="BV26" s="159"/>
      <c r="BW26" s="159"/>
      <c r="BX26" s="159"/>
      <c r="BY26" s="159"/>
      <c r="BZ26" s="159"/>
      <c r="CA26" s="159"/>
      <c r="CB26" s="159"/>
      <c r="CC26" s="159"/>
      <c r="CD26" s="159"/>
      <c r="CE26" s="159"/>
      <c r="CF26" s="159"/>
      <c r="CG26" s="159"/>
      <c r="CH26" s="159"/>
      <c r="CI26" s="159"/>
      <c r="CJ26" s="159"/>
      <c r="CK26" s="159"/>
      <c r="CL26" s="159"/>
      <c r="CM26" s="159"/>
      <c r="CN26" s="159"/>
      <c r="CO26" s="159"/>
      <c r="CP26" s="159"/>
      <c r="CQ26" s="159"/>
      <c r="CR26" s="159"/>
      <c r="CS26" s="159"/>
      <c r="CT26" s="159"/>
      <c r="CU26" s="159"/>
      <c r="CV26" s="159"/>
      <c r="CW26" s="159"/>
    </row>
    <row r="27" spans="1:101" s="160" customFormat="1" ht="51" x14ac:dyDescent="0.2">
      <c r="A27" s="436" t="s">
        <v>126</v>
      </c>
      <c r="B27" s="155" t="s">
        <v>127</v>
      </c>
      <c r="C27" s="115" t="s">
        <v>98</v>
      </c>
      <c r="D27" s="657" t="s">
        <v>888</v>
      </c>
      <c r="E27" s="658" t="s">
        <v>112</v>
      </c>
      <c r="F27" s="657" t="s">
        <v>889</v>
      </c>
      <c r="G27" s="657" t="s">
        <v>890</v>
      </c>
      <c r="H27" s="657" t="s">
        <v>891</v>
      </c>
      <c r="I27" s="657" t="s">
        <v>891</v>
      </c>
      <c r="J27" s="657" t="s">
        <v>891</v>
      </c>
      <c r="K27" s="659" t="s">
        <v>891</v>
      </c>
      <c r="L27" s="659" t="s">
        <v>891</v>
      </c>
      <c r="M27" s="657" t="s">
        <v>892</v>
      </c>
      <c r="N27" s="659" t="s">
        <v>893</v>
      </c>
      <c r="O27" s="657" t="s">
        <v>891</v>
      </c>
      <c r="P27" s="659" t="s">
        <v>893</v>
      </c>
      <c r="Q27" s="657" t="s">
        <v>893</v>
      </c>
      <c r="R27" s="657" t="s">
        <v>891</v>
      </c>
      <c r="S27" s="603"/>
      <c r="T27" s="663"/>
      <c r="U27" s="603"/>
      <c r="V27" s="663"/>
      <c r="W27" s="603"/>
      <c r="X27" s="663"/>
      <c r="Y27" s="603"/>
      <c r="Z27" s="663"/>
      <c r="AA27" s="603"/>
      <c r="AB27" s="663"/>
      <c r="AC27" s="603"/>
      <c r="AD27" s="663"/>
      <c r="AE27" s="603"/>
      <c r="AF27" s="663"/>
      <c r="AG27" s="603"/>
      <c r="AH27" s="663"/>
      <c r="AI27" s="603"/>
      <c r="AJ27" s="663"/>
      <c r="AK27" s="603"/>
      <c r="AL27" s="663"/>
      <c r="AM27" s="603"/>
      <c r="AN27" s="663"/>
      <c r="AO27" s="603"/>
      <c r="AP27" s="663"/>
      <c r="AQ27" s="603"/>
      <c r="AR27" s="663"/>
      <c r="AS27" s="603"/>
      <c r="AT27" s="663"/>
      <c r="AU27" s="603"/>
      <c r="AV27" s="663"/>
      <c r="AW27" s="603"/>
      <c r="AX27" s="663"/>
      <c r="AY27" s="603"/>
      <c r="AZ27" s="663"/>
      <c r="BA27" s="603"/>
      <c r="BB27" s="159"/>
      <c r="BC27" s="159"/>
      <c r="BD27" s="159"/>
      <c r="BE27" s="159"/>
      <c r="BF27" s="159"/>
      <c r="BG27" s="159"/>
      <c r="BH27" s="159"/>
      <c r="BI27" s="159"/>
      <c r="BJ27" s="159"/>
      <c r="BK27" s="159"/>
      <c r="BL27" s="159"/>
      <c r="BM27" s="159"/>
      <c r="BN27" s="159"/>
      <c r="BO27" s="159"/>
      <c r="BP27" s="159"/>
      <c r="BQ27" s="159"/>
      <c r="BR27" s="159"/>
      <c r="BS27" s="159"/>
      <c r="BT27" s="159"/>
      <c r="BU27" s="159"/>
      <c r="BV27" s="159"/>
      <c r="BW27" s="159"/>
      <c r="BX27" s="159"/>
      <c r="BY27" s="159"/>
      <c r="BZ27" s="159"/>
      <c r="CA27" s="159"/>
      <c r="CB27" s="159"/>
      <c r="CC27" s="159"/>
      <c r="CD27" s="159"/>
      <c r="CE27" s="159"/>
      <c r="CF27" s="159"/>
      <c r="CG27" s="159"/>
      <c r="CH27" s="159"/>
      <c r="CI27" s="159"/>
      <c r="CJ27" s="159"/>
      <c r="CK27" s="159"/>
      <c r="CL27" s="159"/>
      <c r="CM27" s="159"/>
      <c r="CN27" s="159"/>
      <c r="CO27" s="159"/>
      <c r="CP27" s="159"/>
      <c r="CQ27" s="159"/>
      <c r="CR27" s="159"/>
      <c r="CS27" s="159"/>
      <c r="CT27" s="159"/>
      <c r="CU27" s="159"/>
      <c r="CV27" s="159"/>
      <c r="CW27" s="159"/>
    </row>
    <row r="28" spans="1:101" s="160" customFormat="1" ht="38.25" x14ac:dyDescent="0.2">
      <c r="A28" s="436" t="s">
        <v>128</v>
      </c>
      <c r="B28" s="155" t="s">
        <v>129</v>
      </c>
      <c r="C28" s="115" t="s">
        <v>98</v>
      </c>
      <c r="D28" s="657" t="s">
        <v>888</v>
      </c>
      <c r="E28" s="658" t="s">
        <v>112</v>
      </c>
      <c r="F28" s="657" t="s">
        <v>889</v>
      </c>
      <c r="G28" s="657" t="s">
        <v>890</v>
      </c>
      <c r="H28" s="657" t="s">
        <v>891</v>
      </c>
      <c r="I28" s="657" t="s">
        <v>891</v>
      </c>
      <c r="J28" s="657" t="s">
        <v>891</v>
      </c>
      <c r="K28" s="659" t="s">
        <v>891</v>
      </c>
      <c r="L28" s="659" t="s">
        <v>891</v>
      </c>
      <c r="M28" s="657" t="s">
        <v>892</v>
      </c>
      <c r="N28" s="659" t="s">
        <v>893</v>
      </c>
      <c r="O28" s="657" t="s">
        <v>891</v>
      </c>
      <c r="P28" s="659" t="s">
        <v>893</v>
      </c>
      <c r="Q28" s="657" t="s">
        <v>893</v>
      </c>
      <c r="R28" s="657" t="s">
        <v>891</v>
      </c>
      <c r="S28" s="603"/>
      <c r="T28" s="663"/>
      <c r="U28" s="603"/>
      <c r="V28" s="663"/>
      <c r="W28" s="603"/>
      <c r="X28" s="663"/>
      <c r="Y28" s="603"/>
      <c r="Z28" s="663"/>
      <c r="AA28" s="603"/>
      <c r="AB28" s="663"/>
      <c r="AC28" s="603"/>
      <c r="AD28" s="663"/>
      <c r="AE28" s="603"/>
      <c r="AF28" s="663"/>
      <c r="AG28" s="603"/>
      <c r="AH28" s="663"/>
      <c r="AI28" s="603"/>
      <c r="AJ28" s="663"/>
      <c r="AK28" s="603"/>
      <c r="AL28" s="663"/>
      <c r="AM28" s="603"/>
      <c r="AN28" s="663"/>
      <c r="AO28" s="603"/>
      <c r="AP28" s="663"/>
      <c r="AQ28" s="603"/>
      <c r="AR28" s="663"/>
      <c r="AS28" s="603"/>
      <c r="AT28" s="663"/>
      <c r="AU28" s="603"/>
      <c r="AV28" s="663"/>
      <c r="AW28" s="603"/>
      <c r="AX28" s="663"/>
      <c r="AY28" s="603"/>
      <c r="AZ28" s="663"/>
      <c r="BA28" s="603"/>
      <c r="BB28" s="159"/>
      <c r="BC28" s="159"/>
      <c r="BD28" s="159"/>
      <c r="BE28" s="159"/>
      <c r="BF28" s="159"/>
      <c r="BG28" s="159"/>
      <c r="BH28" s="159"/>
      <c r="BI28" s="159"/>
      <c r="BJ28" s="159"/>
      <c r="BK28" s="159"/>
      <c r="BL28" s="159"/>
      <c r="BM28" s="159"/>
      <c r="BN28" s="159"/>
      <c r="BO28" s="159"/>
      <c r="BP28" s="159"/>
      <c r="BQ28" s="159"/>
      <c r="BR28" s="159"/>
      <c r="BS28" s="159"/>
      <c r="BT28" s="159"/>
      <c r="BU28" s="159"/>
      <c r="BV28" s="159"/>
      <c r="BW28" s="159"/>
      <c r="BX28" s="159"/>
      <c r="BY28" s="159"/>
      <c r="BZ28" s="159"/>
      <c r="CA28" s="159"/>
      <c r="CB28" s="159"/>
      <c r="CC28" s="159"/>
      <c r="CD28" s="159"/>
      <c r="CE28" s="159"/>
      <c r="CF28" s="159"/>
      <c r="CG28" s="159"/>
      <c r="CH28" s="159"/>
      <c r="CI28" s="159"/>
      <c r="CJ28" s="159"/>
      <c r="CK28" s="159"/>
      <c r="CL28" s="159"/>
      <c r="CM28" s="159"/>
      <c r="CN28" s="159"/>
      <c r="CO28" s="159"/>
      <c r="CP28" s="159"/>
      <c r="CQ28" s="159"/>
      <c r="CR28" s="159"/>
      <c r="CS28" s="159"/>
      <c r="CT28" s="159"/>
      <c r="CU28" s="159"/>
      <c r="CV28" s="159"/>
      <c r="CW28" s="159"/>
    </row>
    <row r="29" spans="1:101" s="160" customFormat="1" ht="38.25" x14ac:dyDescent="0.2">
      <c r="A29" s="232" t="s">
        <v>130</v>
      </c>
      <c r="B29" s="155" t="s">
        <v>131</v>
      </c>
      <c r="C29" s="115" t="s">
        <v>98</v>
      </c>
      <c r="D29" s="657" t="s">
        <v>888</v>
      </c>
      <c r="E29" s="658" t="s">
        <v>112</v>
      </c>
      <c r="F29" s="657" t="s">
        <v>889</v>
      </c>
      <c r="G29" s="657" t="s">
        <v>890</v>
      </c>
      <c r="H29" s="657" t="s">
        <v>891</v>
      </c>
      <c r="I29" s="657" t="s">
        <v>891</v>
      </c>
      <c r="J29" s="657" t="s">
        <v>891</v>
      </c>
      <c r="K29" s="659" t="s">
        <v>891</v>
      </c>
      <c r="L29" s="659" t="s">
        <v>891</v>
      </c>
      <c r="M29" s="657" t="s">
        <v>892</v>
      </c>
      <c r="N29" s="659" t="s">
        <v>893</v>
      </c>
      <c r="O29" s="657" t="s">
        <v>891</v>
      </c>
      <c r="P29" s="659" t="s">
        <v>893</v>
      </c>
      <c r="Q29" s="657" t="s">
        <v>893</v>
      </c>
      <c r="R29" s="657" t="s">
        <v>891</v>
      </c>
      <c r="S29" s="603"/>
      <c r="T29" s="663"/>
      <c r="U29" s="603"/>
      <c r="V29" s="663"/>
      <c r="W29" s="603"/>
      <c r="X29" s="663"/>
      <c r="Y29" s="603"/>
      <c r="Z29" s="663"/>
      <c r="AA29" s="603"/>
      <c r="AB29" s="663"/>
      <c r="AC29" s="603"/>
      <c r="AD29" s="663"/>
      <c r="AE29" s="603"/>
      <c r="AF29" s="663"/>
      <c r="AG29" s="603"/>
      <c r="AH29" s="663"/>
      <c r="AI29" s="603"/>
      <c r="AJ29" s="663"/>
      <c r="AK29" s="603"/>
      <c r="AL29" s="663"/>
      <c r="AM29" s="603"/>
      <c r="AN29" s="663"/>
      <c r="AO29" s="603"/>
      <c r="AP29" s="663"/>
      <c r="AQ29" s="603"/>
      <c r="AR29" s="663"/>
      <c r="AS29" s="603"/>
      <c r="AT29" s="663"/>
      <c r="AU29" s="603"/>
      <c r="AV29" s="663"/>
      <c r="AW29" s="603"/>
      <c r="AX29" s="663"/>
      <c r="AY29" s="603"/>
      <c r="AZ29" s="663"/>
      <c r="BA29" s="603"/>
      <c r="BB29" s="159"/>
      <c r="BC29" s="159"/>
      <c r="BD29" s="159"/>
      <c r="BE29" s="159"/>
      <c r="BF29" s="159"/>
      <c r="BG29" s="159"/>
      <c r="BH29" s="159"/>
      <c r="BI29" s="159"/>
      <c r="BJ29" s="159"/>
      <c r="BK29" s="159"/>
      <c r="BL29" s="159"/>
      <c r="BM29" s="159"/>
      <c r="BN29" s="159"/>
      <c r="BO29" s="159"/>
      <c r="BP29" s="159"/>
      <c r="BQ29" s="159"/>
      <c r="BR29" s="159"/>
      <c r="BS29" s="159"/>
      <c r="BT29" s="159"/>
      <c r="BU29" s="159"/>
      <c r="BV29" s="159"/>
      <c r="BW29" s="159"/>
      <c r="BX29" s="159"/>
      <c r="BY29" s="159"/>
      <c r="BZ29" s="159"/>
      <c r="CA29" s="159"/>
      <c r="CB29" s="159"/>
      <c r="CC29" s="159"/>
      <c r="CD29" s="159"/>
      <c r="CE29" s="159"/>
      <c r="CF29" s="159"/>
      <c r="CG29" s="159"/>
      <c r="CH29" s="159"/>
      <c r="CI29" s="159"/>
      <c r="CJ29" s="159"/>
      <c r="CK29" s="159"/>
      <c r="CL29" s="159"/>
      <c r="CM29" s="159"/>
      <c r="CN29" s="159"/>
      <c r="CO29" s="159"/>
      <c r="CP29" s="159"/>
      <c r="CQ29" s="159"/>
      <c r="CR29" s="159"/>
      <c r="CS29" s="159"/>
      <c r="CT29" s="159"/>
      <c r="CU29" s="159"/>
      <c r="CV29" s="159"/>
      <c r="CW29" s="159"/>
    </row>
    <row r="30" spans="1:101" s="160" customFormat="1" ht="38.25" x14ac:dyDescent="0.2">
      <c r="A30" s="436" t="s">
        <v>132</v>
      </c>
      <c r="B30" s="155" t="s">
        <v>133</v>
      </c>
      <c r="C30" s="115" t="s">
        <v>98</v>
      </c>
      <c r="D30" s="657" t="s">
        <v>888</v>
      </c>
      <c r="E30" s="658" t="s">
        <v>112</v>
      </c>
      <c r="F30" s="657" t="s">
        <v>889</v>
      </c>
      <c r="G30" s="657" t="s">
        <v>890</v>
      </c>
      <c r="H30" s="657" t="s">
        <v>891</v>
      </c>
      <c r="I30" s="657" t="s">
        <v>891</v>
      </c>
      <c r="J30" s="657" t="s">
        <v>891</v>
      </c>
      <c r="K30" s="659" t="s">
        <v>891</v>
      </c>
      <c r="L30" s="659" t="s">
        <v>891</v>
      </c>
      <c r="M30" s="657" t="s">
        <v>892</v>
      </c>
      <c r="N30" s="659" t="s">
        <v>893</v>
      </c>
      <c r="O30" s="657" t="s">
        <v>891</v>
      </c>
      <c r="P30" s="659" t="s">
        <v>893</v>
      </c>
      <c r="Q30" s="657" t="s">
        <v>893</v>
      </c>
      <c r="R30" s="657" t="s">
        <v>891</v>
      </c>
      <c r="S30" s="603"/>
      <c r="T30" s="663"/>
      <c r="U30" s="603"/>
      <c r="V30" s="663"/>
      <c r="W30" s="603"/>
      <c r="X30" s="663"/>
      <c r="Y30" s="603"/>
      <c r="Z30" s="663"/>
      <c r="AA30" s="603"/>
      <c r="AB30" s="663"/>
      <c r="AC30" s="603"/>
      <c r="AD30" s="663"/>
      <c r="AE30" s="603"/>
      <c r="AF30" s="663"/>
      <c r="AG30" s="603"/>
      <c r="AH30" s="663"/>
      <c r="AI30" s="603"/>
      <c r="AJ30" s="663"/>
      <c r="AK30" s="603"/>
      <c r="AL30" s="663"/>
      <c r="AM30" s="603"/>
      <c r="AN30" s="663"/>
      <c r="AO30" s="603"/>
      <c r="AP30" s="663"/>
      <c r="AQ30" s="603"/>
      <c r="AR30" s="663"/>
      <c r="AS30" s="603"/>
      <c r="AT30" s="663"/>
      <c r="AU30" s="603"/>
      <c r="AV30" s="663"/>
      <c r="AW30" s="603"/>
      <c r="AX30" s="663"/>
      <c r="AY30" s="603"/>
      <c r="AZ30" s="663"/>
      <c r="BA30" s="603"/>
      <c r="BB30" s="159"/>
      <c r="BC30" s="159"/>
      <c r="BD30" s="159"/>
      <c r="BE30" s="159"/>
      <c r="BF30" s="159"/>
      <c r="BG30" s="159"/>
      <c r="BH30" s="159"/>
      <c r="BI30" s="159"/>
      <c r="BJ30" s="159"/>
      <c r="BK30" s="159"/>
      <c r="BL30" s="159"/>
      <c r="BM30" s="159"/>
      <c r="BN30" s="159"/>
      <c r="BO30" s="159"/>
      <c r="BP30" s="159"/>
      <c r="BQ30" s="159"/>
      <c r="BR30" s="159"/>
      <c r="BS30" s="159"/>
      <c r="BT30" s="159"/>
      <c r="BU30" s="159"/>
      <c r="BV30" s="159"/>
      <c r="BW30" s="159"/>
      <c r="BX30" s="159"/>
      <c r="BY30" s="159"/>
      <c r="BZ30" s="159"/>
      <c r="CA30" s="159"/>
      <c r="CB30" s="159"/>
      <c r="CC30" s="159"/>
      <c r="CD30" s="159"/>
      <c r="CE30" s="159"/>
      <c r="CF30" s="159"/>
      <c r="CG30" s="159"/>
      <c r="CH30" s="159"/>
      <c r="CI30" s="159"/>
      <c r="CJ30" s="159"/>
      <c r="CK30" s="159"/>
      <c r="CL30" s="159"/>
      <c r="CM30" s="159"/>
      <c r="CN30" s="159"/>
      <c r="CO30" s="159"/>
      <c r="CP30" s="159"/>
      <c r="CQ30" s="159"/>
      <c r="CR30" s="159"/>
      <c r="CS30" s="159"/>
      <c r="CT30" s="159"/>
      <c r="CU30" s="159"/>
      <c r="CV30" s="159"/>
      <c r="CW30" s="159"/>
    </row>
    <row r="31" spans="1:101" s="160" customFormat="1" ht="102" x14ac:dyDescent="0.2">
      <c r="A31" s="436" t="s">
        <v>132</v>
      </c>
      <c r="B31" s="155" t="s">
        <v>134</v>
      </c>
      <c r="C31" s="115" t="s">
        <v>98</v>
      </c>
      <c r="D31" s="657" t="s">
        <v>888</v>
      </c>
      <c r="E31" s="658" t="s">
        <v>112</v>
      </c>
      <c r="F31" s="657" t="s">
        <v>889</v>
      </c>
      <c r="G31" s="657" t="s">
        <v>890</v>
      </c>
      <c r="H31" s="657" t="s">
        <v>891</v>
      </c>
      <c r="I31" s="657" t="s">
        <v>891</v>
      </c>
      <c r="J31" s="657" t="s">
        <v>891</v>
      </c>
      <c r="K31" s="659" t="s">
        <v>891</v>
      </c>
      <c r="L31" s="659" t="s">
        <v>891</v>
      </c>
      <c r="M31" s="657" t="s">
        <v>892</v>
      </c>
      <c r="N31" s="659" t="s">
        <v>893</v>
      </c>
      <c r="O31" s="657" t="s">
        <v>891</v>
      </c>
      <c r="P31" s="659" t="s">
        <v>893</v>
      </c>
      <c r="Q31" s="657" t="s">
        <v>893</v>
      </c>
      <c r="R31" s="657" t="s">
        <v>891</v>
      </c>
      <c r="S31" s="603"/>
      <c r="T31" s="663"/>
      <c r="U31" s="603"/>
      <c r="V31" s="663"/>
      <c r="W31" s="603"/>
      <c r="X31" s="663"/>
      <c r="Y31" s="603"/>
      <c r="Z31" s="663"/>
      <c r="AA31" s="603"/>
      <c r="AB31" s="663"/>
      <c r="AC31" s="603"/>
      <c r="AD31" s="663"/>
      <c r="AE31" s="603"/>
      <c r="AF31" s="663"/>
      <c r="AG31" s="603"/>
      <c r="AH31" s="663"/>
      <c r="AI31" s="603"/>
      <c r="AJ31" s="663"/>
      <c r="AK31" s="603"/>
      <c r="AL31" s="663"/>
      <c r="AM31" s="603"/>
      <c r="AN31" s="663"/>
      <c r="AO31" s="603"/>
      <c r="AP31" s="663"/>
      <c r="AQ31" s="603"/>
      <c r="AR31" s="663"/>
      <c r="AS31" s="603"/>
      <c r="AT31" s="663"/>
      <c r="AU31" s="603"/>
      <c r="AV31" s="663"/>
      <c r="AW31" s="603"/>
      <c r="AX31" s="663"/>
      <c r="AY31" s="603"/>
      <c r="AZ31" s="663"/>
      <c r="BA31" s="603"/>
      <c r="BB31" s="223"/>
      <c r="BC31" s="223"/>
      <c r="BD31" s="223"/>
      <c r="BE31" s="223"/>
      <c r="BF31" s="223"/>
      <c r="BG31" s="223"/>
      <c r="BH31" s="159"/>
      <c r="BI31" s="159"/>
      <c r="BJ31" s="159"/>
      <c r="BK31" s="159"/>
      <c r="BL31" s="159"/>
      <c r="BM31" s="159"/>
      <c r="BN31" s="159"/>
      <c r="BO31" s="159"/>
      <c r="BP31" s="159"/>
      <c r="BQ31" s="159"/>
      <c r="BR31" s="159"/>
      <c r="BS31" s="159"/>
      <c r="BT31" s="159"/>
      <c r="BU31" s="159"/>
      <c r="BV31" s="159"/>
      <c r="BW31" s="159"/>
      <c r="BX31" s="159"/>
      <c r="BY31" s="159"/>
      <c r="BZ31" s="159"/>
      <c r="CA31" s="159"/>
      <c r="CB31" s="159"/>
      <c r="CC31" s="159"/>
      <c r="CD31" s="159"/>
      <c r="CE31" s="159"/>
      <c r="CF31" s="159"/>
      <c r="CG31" s="159"/>
      <c r="CH31" s="159"/>
      <c r="CI31" s="159"/>
      <c r="CJ31" s="159"/>
      <c r="CK31" s="159"/>
      <c r="CL31" s="159"/>
      <c r="CM31" s="159"/>
      <c r="CN31" s="159"/>
      <c r="CO31" s="159"/>
      <c r="CP31" s="159"/>
      <c r="CQ31" s="159"/>
      <c r="CR31" s="159"/>
      <c r="CS31" s="159"/>
      <c r="CT31" s="159"/>
      <c r="CU31" s="159"/>
      <c r="CV31" s="159"/>
      <c r="CW31" s="159"/>
    </row>
    <row r="32" spans="1:101" s="160" customFormat="1" ht="76.5" x14ac:dyDescent="0.2">
      <c r="A32" s="436" t="s">
        <v>132</v>
      </c>
      <c r="B32" s="155" t="s">
        <v>135</v>
      </c>
      <c r="C32" s="115" t="s">
        <v>98</v>
      </c>
      <c r="D32" s="657" t="s">
        <v>888</v>
      </c>
      <c r="E32" s="658" t="s">
        <v>112</v>
      </c>
      <c r="F32" s="657" t="s">
        <v>889</v>
      </c>
      <c r="G32" s="657" t="s">
        <v>890</v>
      </c>
      <c r="H32" s="657" t="s">
        <v>891</v>
      </c>
      <c r="I32" s="657" t="s">
        <v>891</v>
      </c>
      <c r="J32" s="657" t="s">
        <v>891</v>
      </c>
      <c r="K32" s="659" t="s">
        <v>891</v>
      </c>
      <c r="L32" s="659" t="s">
        <v>891</v>
      </c>
      <c r="M32" s="657" t="s">
        <v>892</v>
      </c>
      <c r="N32" s="659" t="s">
        <v>893</v>
      </c>
      <c r="O32" s="657" t="s">
        <v>891</v>
      </c>
      <c r="P32" s="659" t="s">
        <v>893</v>
      </c>
      <c r="Q32" s="657" t="s">
        <v>893</v>
      </c>
      <c r="R32" s="657" t="s">
        <v>891</v>
      </c>
      <c r="S32" s="609"/>
      <c r="T32" s="589"/>
      <c r="U32" s="609"/>
      <c r="V32" s="589"/>
      <c r="W32" s="609"/>
      <c r="X32" s="589"/>
      <c r="Y32" s="609"/>
      <c r="Z32" s="589"/>
      <c r="AA32" s="609"/>
      <c r="AB32" s="589"/>
      <c r="AC32" s="609"/>
      <c r="AD32" s="589"/>
      <c r="AE32" s="609"/>
      <c r="AF32" s="589"/>
      <c r="AG32" s="609"/>
      <c r="AH32" s="589"/>
      <c r="AI32" s="609"/>
      <c r="AJ32" s="589"/>
      <c r="AK32" s="609"/>
      <c r="AL32" s="589"/>
      <c r="AM32" s="609"/>
      <c r="AN32" s="589"/>
      <c r="AO32" s="609"/>
      <c r="AP32" s="589"/>
      <c r="AQ32" s="609"/>
      <c r="AR32" s="589"/>
      <c r="AS32" s="609"/>
      <c r="AT32" s="589"/>
      <c r="AU32" s="609"/>
      <c r="AV32" s="589"/>
      <c r="AW32" s="609"/>
      <c r="AX32" s="589"/>
      <c r="AY32" s="609"/>
      <c r="AZ32" s="589"/>
      <c r="BA32" s="609"/>
      <c r="BB32" s="159"/>
      <c r="BC32" s="159"/>
      <c r="BD32" s="159"/>
      <c r="BE32" s="159"/>
      <c r="BF32" s="159"/>
      <c r="BG32" s="159"/>
      <c r="BH32" s="159"/>
      <c r="BI32" s="159"/>
      <c r="BJ32" s="159"/>
      <c r="BK32" s="159"/>
      <c r="BL32" s="159"/>
      <c r="BM32" s="159"/>
      <c r="BN32" s="159"/>
      <c r="BO32" s="159"/>
      <c r="BP32" s="159"/>
      <c r="BQ32" s="159"/>
      <c r="BR32" s="159"/>
      <c r="BS32" s="159"/>
      <c r="BT32" s="159"/>
      <c r="BU32" s="159"/>
      <c r="BV32" s="159"/>
      <c r="BW32" s="159"/>
      <c r="BX32" s="159"/>
      <c r="BY32" s="159"/>
      <c r="BZ32" s="159"/>
      <c r="CA32" s="159"/>
      <c r="CB32" s="159"/>
      <c r="CC32" s="159"/>
      <c r="CD32" s="159"/>
      <c r="CE32" s="159"/>
      <c r="CF32" s="159"/>
      <c r="CG32" s="159"/>
      <c r="CH32" s="159"/>
      <c r="CI32" s="159"/>
      <c r="CJ32" s="159"/>
      <c r="CK32" s="159"/>
      <c r="CL32" s="159"/>
      <c r="CM32" s="159"/>
      <c r="CN32" s="159"/>
      <c r="CO32" s="159"/>
      <c r="CP32" s="159"/>
      <c r="CQ32" s="159"/>
      <c r="CR32" s="159"/>
      <c r="CS32" s="159"/>
      <c r="CT32" s="159"/>
      <c r="CU32" s="159"/>
      <c r="CV32" s="159"/>
      <c r="CW32" s="159"/>
    </row>
    <row r="33" spans="1:101" s="160" customFormat="1" ht="76.5" x14ac:dyDescent="0.2">
      <c r="A33" s="436" t="s">
        <v>132</v>
      </c>
      <c r="B33" s="155" t="s">
        <v>136</v>
      </c>
      <c r="C33" s="115" t="s">
        <v>98</v>
      </c>
      <c r="D33" s="657" t="s">
        <v>888</v>
      </c>
      <c r="E33" s="658" t="s">
        <v>112</v>
      </c>
      <c r="F33" s="657" t="s">
        <v>889</v>
      </c>
      <c r="G33" s="657" t="s">
        <v>890</v>
      </c>
      <c r="H33" s="657" t="s">
        <v>891</v>
      </c>
      <c r="I33" s="657" t="s">
        <v>891</v>
      </c>
      <c r="J33" s="657" t="s">
        <v>891</v>
      </c>
      <c r="K33" s="659" t="s">
        <v>891</v>
      </c>
      <c r="L33" s="659" t="s">
        <v>891</v>
      </c>
      <c r="M33" s="657" t="s">
        <v>892</v>
      </c>
      <c r="N33" s="659" t="s">
        <v>893</v>
      </c>
      <c r="O33" s="657" t="s">
        <v>891</v>
      </c>
      <c r="P33" s="659" t="s">
        <v>893</v>
      </c>
      <c r="Q33" s="657" t="s">
        <v>893</v>
      </c>
      <c r="R33" s="657" t="s">
        <v>891</v>
      </c>
      <c r="S33" s="609"/>
      <c r="T33" s="589"/>
      <c r="U33" s="609"/>
      <c r="V33" s="589"/>
      <c r="W33" s="609"/>
      <c r="X33" s="589"/>
      <c r="Y33" s="609"/>
      <c r="Z33" s="589"/>
      <c r="AA33" s="609"/>
      <c r="AB33" s="589"/>
      <c r="AC33" s="609"/>
      <c r="AD33" s="589"/>
      <c r="AE33" s="609"/>
      <c r="AF33" s="589"/>
      <c r="AG33" s="609"/>
      <c r="AH33" s="589"/>
      <c r="AI33" s="609"/>
      <c r="AJ33" s="589"/>
      <c r="AK33" s="609"/>
      <c r="AL33" s="589"/>
      <c r="AM33" s="609"/>
      <c r="AN33" s="589"/>
      <c r="AO33" s="609"/>
      <c r="AP33" s="589"/>
      <c r="AQ33" s="609"/>
      <c r="AR33" s="589"/>
      <c r="AS33" s="609"/>
      <c r="AT33" s="589"/>
      <c r="AU33" s="609"/>
      <c r="AV33" s="589"/>
      <c r="AW33" s="609"/>
      <c r="AX33" s="589"/>
      <c r="AY33" s="609"/>
      <c r="AZ33" s="589"/>
      <c r="BA33" s="609"/>
      <c r="BB33" s="159"/>
      <c r="BC33" s="159"/>
      <c r="BD33" s="159"/>
      <c r="BE33" s="159"/>
      <c r="BF33" s="159"/>
      <c r="BG33" s="159"/>
      <c r="BH33" s="159"/>
      <c r="BI33" s="159"/>
      <c r="BJ33" s="159"/>
      <c r="BK33" s="159"/>
      <c r="BL33" s="159"/>
      <c r="BM33" s="159"/>
      <c r="BN33" s="159"/>
      <c r="BO33" s="159"/>
      <c r="BP33" s="159"/>
      <c r="BQ33" s="159"/>
      <c r="BR33" s="159"/>
      <c r="BS33" s="159"/>
      <c r="BT33" s="159"/>
      <c r="BU33" s="159"/>
      <c r="BV33" s="159"/>
      <c r="BW33" s="159"/>
      <c r="BX33" s="159"/>
      <c r="BY33" s="159"/>
      <c r="BZ33" s="159"/>
      <c r="CA33" s="159"/>
      <c r="CB33" s="159"/>
      <c r="CC33" s="159"/>
      <c r="CD33" s="159"/>
      <c r="CE33" s="159"/>
      <c r="CF33" s="159"/>
      <c r="CG33" s="159"/>
      <c r="CH33" s="159"/>
      <c r="CI33" s="159"/>
      <c r="CJ33" s="159"/>
      <c r="CK33" s="159"/>
      <c r="CL33" s="159"/>
      <c r="CM33" s="159"/>
      <c r="CN33" s="159"/>
      <c r="CO33" s="159"/>
      <c r="CP33" s="159"/>
      <c r="CQ33" s="159"/>
      <c r="CR33" s="159"/>
      <c r="CS33" s="159"/>
      <c r="CT33" s="159"/>
      <c r="CU33" s="159"/>
      <c r="CV33" s="159"/>
      <c r="CW33" s="159"/>
    </row>
    <row r="34" spans="1:101" s="160" customFormat="1" ht="38.25" x14ac:dyDescent="0.2">
      <c r="A34" s="436" t="s">
        <v>137</v>
      </c>
      <c r="B34" s="155" t="s">
        <v>133</v>
      </c>
      <c r="C34" s="115" t="s">
        <v>98</v>
      </c>
      <c r="D34" s="657" t="s">
        <v>888</v>
      </c>
      <c r="E34" s="658" t="s">
        <v>112</v>
      </c>
      <c r="F34" s="657" t="s">
        <v>889</v>
      </c>
      <c r="G34" s="657" t="s">
        <v>890</v>
      </c>
      <c r="H34" s="657" t="s">
        <v>891</v>
      </c>
      <c r="I34" s="657" t="s">
        <v>891</v>
      </c>
      <c r="J34" s="657" t="s">
        <v>891</v>
      </c>
      <c r="K34" s="659" t="s">
        <v>891</v>
      </c>
      <c r="L34" s="659" t="s">
        <v>891</v>
      </c>
      <c r="M34" s="657" t="s">
        <v>892</v>
      </c>
      <c r="N34" s="659" t="s">
        <v>893</v>
      </c>
      <c r="O34" s="657" t="s">
        <v>891</v>
      </c>
      <c r="P34" s="659" t="s">
        <v>893</v>
      </c>
      <c r="Q34" s="657" t="s">
        <v>893</v>
      </c>
      <c r="R34" s="657" t="s">
        <v>891</v>
      </c>
      <c r="S34" s="609"/>
      <c r="T34" s="589"/>
      <c r="U34" s="609"/>
      <c r="V34" s="589"/>
      <c r="W34" s="609"/>
      <c r="X34" s="589"/>
      <c r="Y34" s="609"/>
      <c r="Z34" s="589"/>
      <c r="AA34" s="609"/>
      <c r="AB34" s="589"/>
      <c r="AC34" s="609"/>
      <c r="AD34" s="589"/>
      <c r="AE34" s="609"/>
      <c r="AF34" s="589"/>
      <c r="AG34" s="609"/>
      <c r="AH34" s="589"/>
      <c r="AI34" s="609"/>
      <c r="AJ34" s="589"/>
      <c r="AK34" s="609"/>
      <c r="AL34" s="589"/>
      <c r="AM34" s="609"/>
      <c r="AN34" s="589"/>
      <c r="AO34" s="609"/>
      <c r="AP34" s="589"/>
      <c r="AQ34" s="609"/>
      <c r="AR34" s="589"/>
      <c r="AS34" s="609"/>
      <c r="AT34" s="589"/>
      <c r="AU34" s="609"/>
      <c r="AV34" s="589"/>
      <c r="AW34" s="609"/>
      <c r="AX34" s="589"/>
      <c r="AY34" s="609"/>
      <c r="AZ34" s="589"/>
      <c r="BA34" s="609"/>
      <c r="BB34" s="611"/>
      <c r="BC34" s="612"/>
      <c r="BD34" s="159"/>
      <c r="BE34" s="159"/>
      <c r="BF34" s="159"/>
      <c r="BG34" s="159"/>
      <c r="BH34" s="159"/>
      <c r="BI34" s="159"/>
      <c r="BJ34" s="159"/>
      <c r="BK34" s="159"/>
      <c r="BL34" s="159"/>
      <c r="BM34" s="159"/>
      <c r="BN34" s="159"/>
      <c r="BO34" s="159"/>
      <c r="BP34" s="159"/>
      <c r="BQ34" s="159"/>
      <c r="BR34" s="159"/>
      <c r="BS34" s="159"/>
      <c r="BT34" s="159"/>
      <c r="BU34" s="159"/>
      <c r="BV34" s="159"/>
      <c r="BW34" s="159"/>
      <c r="BX34" s="159"/>
      <c r="BY34" s="159"/>
      <c r="BZ34" s="159"/>
      <c r="CA34" s="159"/>
      <c r="CB34" s="159"/>
      <c r="CC34" s="159"/>
      <c r="CD34" s="159"/>
      <c r="CE34" s="159"/>
      <c r="CF34" s="159"/>
      <c r="CG34" s="159"/>
      <c r="CH34" s="159"/>
      <c r="CI34" s="159"/>
      <c r="CJ34" s="159"/>
      <c r="CK34" s="159"/>
      <c r="CL34" s="159"/>
      <c r="CM34" s="159"/>
      <c r="CN34" s="159"/>
      <c r="CO34" s="159"/>
      <c r="CP34" s="159"/>
      <c r="CQ34" s="159"/>
      <c r="CR34" s="159"/>
      <c r="CS34" s="159"/>
      <c r="CT34" s="159"/>
      <c r="CU34" s="159"/>
      <c r="CV34" s="159"/>
      <c r="CW34" s="159"/>
    </row>
    <row r="35" spans="1:101" s="160" customFormat="1" ht="102" x14ac:dyDescent="0.2">
      <c r="A35" s="436" t="s">
        <v>137</v>
      </c>
      <c r="B35" s="155" t="s">
        <v>134</v>
      </c>
      <c r="C35" s="115" t="s">
        <v>98</v>
      </c>
      <c r="D35" s="657" t="s">
        <v>888</v>
      </c>
      <c r="E35" s="658" t="s">
        <v>112</v>
      </c>
      <c r="F35" s="657" t="s">
        <v>889</v>
      </c>
      <c r="G35" s="657" t="s">
        <v>890</v>
      </c>
      <c r="H35" s="657" t="s">
        <v>891</v>
      </c>
      <c r="I35" s="657" t="s">
        <v>891</v>
      </c>
      <c r="J35" s="657" t="s">
        <v>891</v>
      </c>
      <c r="K35" s="659" t="s">
        <v>891</v>
      </c>
      <c r="L35" s="659" t="s">
        <v>891</v>
      </c>
      <c r="M35" s="657" t="s">
        <v>892</v>
      </c>
      <c r="N35" s="659" t="s">
        <v>893</v>
      </c>
      <c r="O35" s="657" t="s">
        <v>891</v>
      </c>
      <c r="P35" s="659" t="s">
        <v>893</v>
      </c>
      <c r="Q35" s="657" t="s">
        <v>893</v>
      </c>
      <c r="R35" s="657" t="s">
        <v>891</v>
      </c>
      <c r="S35" s="609"/>
      <c r="T35" s="589"/>
      <c r="U35" s="609"/>
      <c r="V35" s="589"/>
      <c r="W35" s="609"/>
      <c r="X35" s="589"/>
      <c r="Y35" s="609"/>
      <c r="Z35" s="589"/>
      <c r="AA35" s="609"/>
      <c r="AB35" s="589"/>
      <c r="AC35" s="609"/>
      <c r="AD35" s="589"/>
      <c r="AE35" s="609"/>
      <c r="AF35" s="589"/>
      <c r="AG35" s="609"/>
      <c r="AH35" s="589"/>
      <c r="AI35" s="609"/>
      <c r="AJ35" s="589"/>
      <c r="AK35" s="609"/>
      <c r="AL35" s="589"/>
      <c r="AM35" s="609"/>
      <c r="AN35" s="589"/>
      <c r="AO35" s="609"/>
      <c r="AP35" s="589"/>
      <c r="AQ35" s="609"/>
      <c r="AR35" s="589"/>
      <c r="AS35" s="609"/>
      <c r="AT35" s="589"/>
      <c r="AU35" s="609"/>
      <c r="AV35" s="589"/>
      <c r="AW35" s="609"/>
      <c r="AX35" s="589"/>
      <c r="AY35" s="609"/>
      <c r="AZ35" s="589"/>
      <c r="BA35" s="609"/>
      <c r="BB35" s="159"/>
      <c r="BC35" s="159"/>
      <c r="BD35" s="159"/>
      <c r="BE35" s="159"/>
      <c r="BF35" s="159"/>
      <c r="BG35" s="159"/>
      <c r="BH35" s="159"/>
      <c r="BI35" s="159"/>
      <c r="BJ35" s="159"/>
      <c r="BK35" s="159"/>
      <c r="BL35" s="159"/>
      <c r="BM35" s="159"/>
      <c r="BN35" s="159"/>
      <c r="BO35" s="159"/>
      <c r="BP35" s="159"/>
      <c r="BQ35" s="159"/>
      <c r="BR35" s="159"/>
      <c r="BS35" s="159"/>
      <c r="BT35" s="159"/>
      <c r="BU35" s="159"/>
      <c r="BV35" s="159"/>
      <c r="BW35" s="159"/>
      <c r="BX35" s="159"/>
      <c r="BY35" s="159"/>
      <c r="BZ35" s="159"/>
      <c r="CA35" s="159"/>
      <c r="CB35" s="159"/>
      <c r="CC35" s="159"/>
      <c r="CD35" s="159"/>
      <c r="CE35" s="159"/>
      <c r="CF35" s="159"/>
      <c r="CG35" s="159"/>
      <c r="CH35" s="159"/>
      <c r="CI35" s="159"/>
      <c r="CJ35" s="159"/>
      <c r="CK35" s="159"/>
      <c r="CL35" s="159"/>
      <c r="CM35" s="159"/>
      <c r="CN35" s="159"/>
      <c r="CO35" s="159"/>
      <c r="CP35" s="159"/>
      <c r="CQ35" s="159"/>
      <c r="CR35" s="159"/>
      <c r="CS35" s="159"/>
      <c r="CT35" s="159"/>
      <c r="CU35" s="159"/>
      <c r="CV35" s="159"/>
      <c r="CW35" s="159"/>
    </row>
    <row r="36" spans="1:101" s="160" customFormat="1" ht="76.5" x14ac:dyDescent="0.2">
      <c r="A36" s="436" t="s">
        <v>137</v>
      </c>
      <c r="B36" s="155" t="s">
        <v>135</v>
      </c>
      <c r="C36" s="115" t="s">
        <v>98</v>
      </c>
      <c r="D36" s="657" t="s">
        <v>888</v>
      </c>
      <c r="E36" s="658" t="s">
        <v>112</v>
      </c>
      <c r="F36" s="657" t="s">
        <v>889</v>
      </c>
      <c r="G36" s="657" t="s">
        <v>890</v>
      </c>
      <c r="H36" s="657" t="s">
        <v>891</v>
      </c>
      <c r="I36" s="657" t="s">
        <v>891</v>
      </c>
      <c r="J36" s="657" t="s">
        <v>891</v>
      </c>
      <c r="K36" s="659" t="s">
        <v>891</v>
      </c>
      <c r="L36" s="659" t="s">
        <v>891</v>
      </c>
      <c r="M36" s="657" t="s">
        <v>892</v>
      </c>
      <c r="N36" s="659" t="s">
        <v>893</v>
      </c>
      <c r="O36" s="657" t="s">
        <v>891</v>
      </c>
      <c r="P36" s="659" t="s">
        <v>893</v>
      </c>
      <c r="Q36" s="657" t="s">
        <v>893</v>
      </c>
      <c r="R36" s="657" t="s">
        <v>891</v>
      </c>
      <c r="S36" s="609"/>
      <c r="T36" s="589"/>
      <c r="U36" s="609"/>
      <c r="V36" s="589"/>
      <c r="W36" s="609"/>
      <c r="X36" s="589"/>
      <c r="Y36" s="609"/>
      <c r="Z36" s="589"/>
      <c r="AA36" s="609"/>
      <c r="AB36" s="589"/>
      <c r="AC36" s="609"/>
      <c r="AD36" s="589"/>
      <c r="AE36" s="609"/>
      <c r="AF36" s="589"/>
      <c r="AG36" s="609"/>
      <c r="AH36" s="589"/>
      <c r="AI36" s="609"/>
      <c r="AJ36" s="589"/>
      <c r="AK36" s="609"/>
      <c r="AL36" s="589"/>
      <c r="AM36" s="609"/>
      <c r="AN36" s="589"/>
      <c r="AO36" s="609"/>
      <c r="AP36" s="589"/>
      <c r="AQ36" s="609"/>
      <c r="AR36" s="589"/>
      <c r="AS36" s="609"/>
      <c r="AT36" s="589"/>
      <c r="AU36" s="609"/>
      <c r="AV36" s="589"/>
      <c r="AW36" s="609"/>
      <c r="AX36" s="589"/>
      <c r="AY36" s="609"/>
      <c r="AZ36" s="589"/>
      <c r="BA36" s="609"/>
      <c r="BB36" s="159"/>
      <c r="BC36" s="159"/>
      <c r="BD36" s="159"/>
      <c r="BE36" s="159"/>
      <c r="BF36" s="159"/>
      <c r="BG36" s="159"/>
      <c r="BH36" s="159"/>
      <c r="BI36" s="159"/>
      <c r="BJ36" s="159"/>
      <c r="BK36" s="159"/>
      <c r="BL36" s="159"/>
      <c r="BM36" s="159"/>
      <c r="BN36" s="159"/>
      <c r="BO36" s="159"/>
      <c r="BP36" s="159"/>
      <c r="BQ36" s="159"/>
      <c r="BR36" s="159"/>
      <c r="BS36" s="159"/>
      <c r="BT36" s="159"/>
      <c r="BU36" s="159"/>
      <c r="BV36" s="159"/>
      <c r="BW36" s="159"/>
      <c r="BX36" s="159"/>
      <c r="BY36" s="159"/>
      <c r="BZ36" s="159"/>
      <c r="CA36" s="159"/>
      <c r="CB36" s="159"/>
      <c r="CC36" s="159"/>
      <c r="CD36" s="159"/>
      <c r="CE36" s="159"/>
      <c r="CF36" s="159"/>
      <c r="CG36" s="159"/>
      <c r="CH36" s="159"/>
      <c r="CI36" s="159"/>
      <c r="CJ36" s="159"/>
      <c r="CK36" s="159"/>
      <c r="CL36" s="159"/>
      <c r="CM36" s="159"/>
      <c r="CN36" s="159"/>
      <c r="CO36" s="159"/>
      <c r="CP36" s="159"/>
      <c r="CQ36" s="159"/>
      <c r="CR36" s="159"/>
      <c r="CS36" s="159"/>
      <c r="CT36" s="159"/>
      <c r="CU36" s="159"/>
      <c r="CV36" s="159"/>
      <c r="CW36" s="159"/>
    </row>
    <row r="37" spans="1:101" s="160" customFormat="1" ht="76.5" x14ac:dyDescent="0.2">
      <c r="A37" s="436" t="s">
        <v>137</v>
      </c>
      <c r="B37" s="155" t="s">
        <v>136</v>
      </c>
      <c r="C37" s="115" t="s">
        <v>98</v>
      </c>
      <c r="D37" s="657" t="s">
        <v>888</v>
      </c>
      <c r="E37" s="658" t="s">
        <v>112</v>
      </c>
      <c r="F37" s="657" t="s">
        <v>889</v>
      </c>
      <c r="G37" s="657" t="s">
        <v>890</v>
      </c>
      <c r="H37" s="657" t="s">
        <v>891</v>
      </c>
      <c r="I37" s="657" t="s">
        <v>891</v>
      </c>
      <c r="J37" s="657" t="s">
        <v>891</v>
      </c>
      <c r="K37" s="659" t="s">
        <v>891</v>
      </c>
      <c r="L37" s="659" t="s">
        <v>891</v>
      </c>
      <c r="M37" s="657" t="s">
        <v>892</v>
      </c>
      <c r="N37" s="659" t="s">
        <v>893</v>
      </c>
      <c r="O37" s="657" t="s">
        <v>891</v>
      </c>
      <c r="P37" s="659" t="s">
        <v>893</v>
      </c>
      <c r="Q37" s="657" t="s">
        <v>893</v>
      </c>
      <c r="R37" s="657" t="s">
        <v>891</v>
      </c>
      <c r="S37" s="603"/>
      <c r="T37" s="663"/>
      <c r="U37" s="603"/>
      <c r="V37" s="663"/>
      <c r="W37" s="603"/>
      <c r="X37" s="663"/>
      <c r="Y37" s="603"/>
      <c r="Z37" s="663"/>
      <c r="AA37" s="603"/>
      <c r="AB37" s="663"/>
      <c r="AC37" s="603"/>
      <c r="AD37" s="663"/>
      <c r="AE37" s="603"/>
      <c r="AF37" s="663"/>
      <c r="AG37" s="603"/>
      <c r="AH37" s="663"/>
      <c r="AI37" s="603"/>
      <c r="AJ37" s="663"/>
      <c r="AK37" s="603"/>
      <c r="AL37" s="663"/>
      <c r="AM37" s="603"/>
      <c r="AN37" s="663"/>
      <c r="AO37" s="603"/>
      <c r="AP37" s="663"/>
      <c r="AQ37" s="603"/>
      <c r="AR37" s="663"/>
      <c r="AS37" s="603"/>
      <c r="AT37" s="663"/>
      <c r="AU37" s="603"/>
      <c r="AV37" s="663"/>
      <c r="AW37" s="603"/>
      <c r="AX37" s="663"/>
      <c r="AY37" s="603"/>
      <c r="AZ37" s="663"/>
      <c r="BA37" s="603"/>
      <c r="BB37" s="159"/>
      <c r="BC37" s="159"/>
      <c r="BD37" s="159"/>
      <c r="BE37" s="159"/>
      <c r="BF37" s="159"/>
      <c r="BG37" s="159"/>
      <c r="BH37" s="159"/>
      <c r="BI37" s="159"/>
      <c r="BJ37" s="159"/>
      <c r="BK37" s="159"/>
      <c r="BL37" s="159"/>
      <c r="BM37" s="159"/>
      <c r="BN37" s="159"/>
      <c r="BO37" s="159"/>
      <c r="BP37" s="159"/>
      <c r="BQ37" s="159"/>
      <c r="BR37" s="159"/>
      <c r="BS37" s="159"/>
      <c r="BT37" s="159"/>
      <c r="BU37" s="159"/>
      <c r="BV37" s="159"/>
      <c r="BW37" s="159"/>
      <c r="BX37" s="159"/>
      <c r="BY37" s="159"/>
      <c r="BZ37" s="159"/>
      <c r="CA37" s="159"/>
      <c r="CB37" s="159"/>
      <c r="CC37" s="159"/>
      <c r="CD37" s="159"/>
      <c r="CE37" s="159"/>
      <c r="CF37" s="159"/>
      <c r="CG37" s="159"/>
      <c r="CH37" s="159"/>
      <c r="CI37" s="159"/>
      <c r="CJ37" s="159"/>
      <c r="CK37" s="159"/>
      <c r="CL37" s="159"/>
      <c r="CM37" s="159"/>
      <c r="CN37" s="159"/>
      <c r="CO37" s="159"/>
      <c r="CP37" s="159"/>
      <c r="CQ37" s="159"/>
      <c r="CR37" s="159"/>
      <c r="CS37" s="159"/>
      <c r="CT37" s="159"/>
      <c r="CU37" s="159"/>
      <c r="CV37" s="159"/>
      <c r="CW37" s="159"/>
    </row>
    <row r="38" spans="1:101" s="160" customFormat="1" ht="76.5" x14ac:dyDescent="0.2">
      <c r="A38" s="232" t="s">
        <v>138</v>
      </c>
      <c r="B38" s="155" t="s">
        <v>139</v>
      </c>
      <c r="C38" s="115" t="s">
        <v>98</v>
      </c>
      <c r="D38" s="657" t="s">
        <v>888</v>
      </c>
      <c r="E38" s="658" t="s">
        <v>112</v>
      </c>
      <c r="F38" s="657" t="s">
        <v>889</v>
      </c>
      <c r="G38" s="657" t="s">
        <v>890</v>
      </c>
      <c r="H38" s="657" t="s">
        <v>891</v>
      </c>
      <c r="I38" s="657" t="s">
        <v>891</v>
      </c>
      <c r="J38" s="657" t="s">
        <v>891</v>
      </c>
      <c r="K38" s="659" t="s">
        <v>891</v>
      </c>
      <c r="L38" s="659" t="s">
        <v>891</v>
      </c>
      <c r="M38" s="657" t="s">
        <v>892</v>
      </c>
      <c r="N38" s="659" t="s">
        <v>893</v>
      </c>
      <c r="O38" s="657" t="s">
        <v>891</v>
      </c>
      <c r="P38" s="659" t="s">
        <v>893</v>
      </c>
      <c r="Q38" s="657" t="s">
        <v>893</v>
      </c>
      <c r="R38" s="657" t="s">
        <v>891</v>
      </c>
      <c r="S38" s="609"/>
      <c r="T38" s="589"/>
      <c r="U38" s="609"/>
      <c r="V38" s="589"/>
      <c r="W38" s="609"/>
      <c r="X38" s="589"/>
      <c r="Y38" s="609"/>
      <c r="Z38" s="589"/>
      <c r="AA38" s="609"/>
      <c r="AB38" s="589"/>
      <c r="AC38" s="609"/>
      <c r="AD38" s="589"/>
      <c r="AE38" s="609"/>
      <c r="AF38" s="589"/>
      <c r="AG38" s="609"/>
      <c r="AH38" s="589"/>
      <c r="AI38" s="609"/>
      <c r="AJ38" s="589"/>
      <c r="AK38" s="609"/>
      <c r="AL38" s="589"/>
      <c r="AM38" s="609"/>
      <c r="AN38" s="589"/>
      <c r="AO38" s="609"/>
      <c r="AP38" s="589"/>
      <c r="AQ38" s="609"/>
      <c r="AR38" s="589"/>
      <c r="AS38" s="609"/>
      <c r="AT38" s="589"/>
      <c r="AU38" s="609"/>
      <c r="AV38" s="589"/>
      <c r="AW38" s="609"/>
      <c r="AX38" s="589"/>
      <c r="AY38" s="609"/>
      <c r="AZ38" s="589"/>
      <c r="BA38" s="609"/>
      <c r="BB38" s="159"/>
      <c r="BC38" s="159"/>
      <c r="BD38" s="159"/>
      <c r="BE38" s="159"/>
      <c r="BF38" s="159"/>
      <c r="BG38" s="159"/>
      <c r="BH38" s="159"/>
      <c r="BI38" s="159"/>
      <c r="BJ38" s="159"/>
      <c r="BK38" s="159"/>
      <c r="BL38" s="159"/>
      <c r="BM38" s="159"/>
      <c r="BN38" s="159"/>
      <c r="BO38" s="159"/>
      <c r="BP38" s="159"/>
      <c r="BQ38" s="159"/>
      <c r="BR38" s="159"/>
      <c r="BS38" s="159"/>
      <c r="BT38" s="159"/>
      <c r="BU38" s="159"/>
      <c r="BV38" s="159"/>
      <c r="BW38" s="159"/>
      <c r="BX38" s="159"/>
      <c r="BY38" s="159"/>
      <c r="BZ38" s="159"/>
      <c r="CA38" s="159"/>
      <c r="CB38" s="159"/>
      <c r="CC38" s="159"/>
      <c r="CD38" s="159"/>
      <c r="CE38" s="159"/>
      <c r="CF38" s="159"/>
      <c r="CG38" s="159"/>
      <c r="CH38" s="159"/>
      <c r="CI38" s="159"/>
      <c r="CJ38" s="159"/>
      <c r="CK38" s="159"/>
      <c r="CL38" s="159"/>
      <c r="CM38" s="159"/>
      <c r="CN38" s="159"/>
      <c r="CO38" s="159"/>
      <c r="CP38" s="159"/>
      <c r="CQ38" s="159"/>
      <c r="CR38" s="159"/>
      <c r="CS38" s="159"/>
      <c r="CT38" s="159"/>
      <c r="CU38" s="159"/>
      <c r="CV38" s="159"/>
      <c r="CW38" s="159"/>
    </row>
    <row r="39" spans="1:101" s="160" customFormat="1" ht="76.5" x14ac:dyDescent="0.2">
      <c r="A39" s="436" t="s">
        <v>140</v>
      </c>
      <c r="B39" s="155" t="s">
        <v>135</v>
      </c>
      <c r="C39" s="115" t="s">
        <v>98</v>
      </c>
      <c r="D39" s="657" t="s">
        <v>888</v>
      </c>
      <c r="E39" s="658" t="s">
        <v>112</v>
      </c>
      <c r="F39" s="657" t="s">
        <v>889</v>
      </c>
      <c r="G39" s="657" t="s">
        <v>890</v>
      </c>
      <c r="H39" s="657" t="s">
        <v>891</v>
      </c>
      <c r="I39" s="657" t="s">
        <v>891</v>
      </c>
      <c r="J39" s="657" t="s">
        <v>891</v>
      </c>
      <c r="K39" s="659" t="s">
        <v>891</v>
      </c>
      <c r="L39" s="659" t="s">
        <v>891</v>
      </c>
      <c r="M39" s="657" t="s">
        <v>892</v>
      </c>
      <c r="N39" s="659" t="s">
        <v>893</v>
      </c>
      <c r="O39" s="657" t="s">
        <v>891</v>
      </c>
      <c r="P39" s="659" t="s">
        <v>893</v>
      </c>
      <c r="Q39" s="657" t="s">
        <v>893</v>
      </c>
      <c r="R39" s="657" t="s">
        <v>891</v>
      </c>
      <c r="S39" s="609"/>
      <c r="T39" s="589"/>
      <c r="U39" s="609"/>
      <c r="V39" s="589"/>
      <c r="W39" s="609"/>
      <c r="X39" s="589"/>
      <c r="Y39" s="609"/>
      <c r="Z39" s="589"/>
      <c r="AA39" s="609"/>
      <c r="AB39" s="589"/>
      <c r="AC39" s="609"/>
      <c r="AD39" s="589"/>
      <c r="AE39" s="609"/>
      <c r="AF39" s="589"/>
      <c r="AG39" s="609"/>
      <c r="AH39" s="589"/>
      <c r="AI39" s="609"/>
      <c r="AJ39" s="589"/>
      <c r="AK39" s="609"/>
      <c r="AL39" s="589"/>
      <c r="AM39" s="609"/>
      <c r="AN39" s="589"/>
      <c r="AO39" s="609"/>
      <c r="AP39" s="589"/>
      <c r="AQ39" s="609"/>
      <c r="AR39" s="589"/>
      <c r="AS39" s="609"/>
      <c r="AT39" s="589"/>
      <c r="AU39" s="609"/>
      <c r="AV39" s="589"/>
      <c r="AW39" s="609"/>
      <c r="AX39" s="589"/>
      <c r="AY39" s="609"/>
      <c r="AZ39" s="589"/>
      <c r="BA39" s="609"/>
      <c r="BB39" s="159"/>
      <c r="BC39" s="159"/>
      <c r="BD39" s="159"/>
      <c r="BE39" s="159"/>
      <c r="BF39" s="159"/>
      <c r="BG39" s="159"/>
      <c r="BH39" s="159"/>
      <c r="BI39" s="159"/>
      <c r="BJ39" s="159"/>
      <c r="BK39" s="159"/>
      <c r="BL39" s="159"/>
      <c r="BM39" s="159"/>
      <c r="BN39" s="159"/>
      <c r="BO39" s="159"/>
      <c r="BP39" s="159"/>
      <c r="BQ39" s="159"/>
      <c r="BR39" s="159"/>
      <c r="BS39" s="159"/>
      <c r="BT39" s="159"/>
      <c r="BU39" s="159"/>
      <c r="BV39" s="159"/>
      <c r="BW39" s="159"/>
      <c r="BX39" s="159"/>
      <c r="BY39" s="159"/>
      <c r="BZ39" s="159"/>
      <c r="CA39" s="159"/>
      <c r="CB39" s="159"/>
      <c r="CC39" s="159"/>
      <c r="CD39" s="159"/>
      <c r="CE39" s="159"/>
      <c r="CF39" s="159"/>
      <c r="CG39" s="159"/>
      <c r="CH39" s="159"/>
      <c r="CI39" s="159"/>
      <c r="CJ39" s="159"/>
      <c r="CK39" s="159"/>
      <c r="CL39" s="159"/>
      <c r="CM39" s="159"/>
      <c r="CN39" s="159"/>
      <c r="CO39" s="159"/>
      <c r="CP39" s="159"/>
      <c r="CQ39" s="159"/>
      <c r="CR39" s="159"/>
      <c r="CS39" s="159"/>
      <c r="CT39" s="159"/>
      <c r="CU39" s="159"/>
      <c r="CV39" s="159"/>
      <c r="CW39" s="159"/>
    </row>
    <row r="40" spans="1:101" s="160" customFormat="1" ht="63.75" x14ac:dyDescent="0.2">
      <c r="A40" s="436" t="s">
        <v>141</v>
      </c>
      <c r="B40" s="155" t="s">
        <v>142</v>
      </c>
      <c r="C40" s="115" t="s">
        <v>98</v>
      </c>
      <c r="D40" s="657" t="s">
        <v>888</v>
      </c>
      <c r="E40" s="658" t="s">
        <v>112</v>
      </c>
      <c r="F40" s="657" t="s">
        <v>889</v>
      </c>
      <c r="G40" s="657" t="s">
        <v>890</v>
      </c>
      <c r="H40" s="657" t="s">
        <v>891</v>
      </c>
      <c r="I40" s="657" t="s">
        <v>891</v>
      </c>
      <c r="J40" s="657" t="s">
        <v>891</v>
      </c>
      <c r="K40" s="659" t="s">
        <v>891</v>
      </c>
      <c r="L40" s="659" t="s">
        <v>891</v>
      </c>
      <c r="M40" s="657" t="s">
        <v>892</v>
      </c>
      <c r="N40" s="659" t="s">
        <v>893</v>
      </c>
      <c r="O40" s="657" t="s">
        <v>891</v>
      </c>
      <c r="P40" s="659" t="s">
        <v>893</v>
      </c>
      <c r="Q40" s="657" t="s">
        <v>893</v>
      </c>
      <c r="R40" s="657" t="s">
        <v>891</v>
      </c>
      <c r="S40" s="609"/>
      <c r="T40" s="589"/>
      <c r="U40" s="609"/>
      <c r="V40" s="589"/>
      <c r="W40" s="609"/>
      <c r="X40" s="589"/>
      <c r="Y40" s="609"/>
      <c r="Z40" s="589"/>
      <c r="AA40" s="609"/>
      <c r="AB40" s="589"/>
      <c r="AC40" s="609"/>
      <c r="AD40" s="589"/>
      <c r="AE40" s="609"/>
      <c r="AF40" s="589"/>
      <c r="AG40" s="609"/>
      <c r="AH40" s="589"/>
      <c r="AI40" s="609"/>
      <c r="AJ40" s="589"/>
      <c r="AK40" s="609"/>
      <c r="AL40" s="589"/>
      <c r="AM40" s="609"/>
      <c r="AN40" s="589"/>
      <c r="AO40" s="609"/>
      <c r="AP40" s="589"/>
      <c r="AQ40" s="609"/>
      <c r="AR40" s="589"/>
      <c r="AS40" s="609"/>
      <c r="AT40" s="589"/>
      <c r="AU40" s="609"/>
      <c r="AV40" s="589"/>
      <c r="AW40" s="609"/>
      <c r="AX40" s="589"/>
      <c r="AY40" s="609"/>
      <c r="AZ40" s="589"/>
      <c r="BA40" s="609"/>
      <c r="BB40" s="159"/>
      <c r="BC40" s="159"/>
      <c r="BD40" s="159"/>
      <c r="BE40" s="159"/>
      <c r="BF40" s="159"/>
      <c r="BG40" s="159"/>
      <c r="BH40" s="159"/>
      <c r="BI40" s="159"/>
      <c r="BJ40" s="159"/>
      <c r="BK40" s="159"/>
      <c r="BL40" s="159"/>
      <c r="BM40" s="159"/>
      <c r="BN40" s="159"/>
      <c r="BO40" s="159"/>
      <c r="BP40" s="159"/>
      <c r="BQ40" s="159"/>
      <c r="BR40" s="159"/>
      <c r="BS40" s="159"/>
      <c r="BT40" s="159"/>
      <c r="BU40" s="159"/>
      <c r="BV40" s="159"/>
      <c r="BW40" s="159"/>
      <c r="BX40" s="159"/>
      <c r="BY40" s="159"/>
      <c r="BZ40" s="159"/>
      <c r="CA40" s="159"/>
      <c r="CB40" s="159"/>
      <c r="CC40" s="159"/>
      <c r="CD40" s="159"/>
      <c r="CE40" s="159"/>
      <c r="CF40" s="159"/>
      <c r="CG40" s="159"/>
      <c r="CH40" s="159"/>
      <c r="CI40" s="159"/>
      <c r="CJ40" s="159"/>
      <c r="CK40" s="159"/>
      <c r="CL40" s="159"/>
      <c r="CM40" s="159"/>
      <c r="CN40" s="159"/>
      <c r="CO40" s="159"/>
      <c r="CP40" s="159"/>
      <c r="CQ40" s="159"/>
      <c r="CR40" s="159"/>
      <c r="CS40" s="159"/>
      <c r="CT40" s="159"/>
      <c r="CU40" s="159"/>
      <c r="CV40" s="159"/>
      <c r="CW40" s="159"/>
    </row>
    <row r="41" spans="1:101" s="168" customFormat="1" ht="25.5" x14ac:dyDescent="0.2">
      <c r="A41" s="283" t="s">
        <v>143</v>
      </c>
      <c r="B41" s="162" t="s">
        <v>144</v>
      </c>
      <c r="C41" s="163" t="s">
        <v>98</v>
      </c>
      <c r="D41" s="652" t="s">
        <v>888</v>
      </c>
      <c r="E41" s="653" t="s">
        <v>112</v>
      </c>
      <c r="F41" s="652" t="s">
        <v>889</v>
      </c>
      <c r="G41" s="652" t="s">
        <v>890</v>
      </c>
      <c r="H41" s="652" t="s">
        <v>891</v>
      </c>
      <c r="I41" s="652" t="s">
        <v>891</v>
      </c>
      <c r="J41" s="652" t="s">
        <v>891</v>
      </c>
      <c r="K41" s="652" t="s">
        <v>891</v>
      </c>
      <c r="L41" s="652" t="s">
        <v>891</v>
      </c>
      <c r="M41" s="652" t="s">
        <v>892</v>
      </c>
      <c r="N41" s="652" t="s">
        <v>893</v>
      </c>
      <c r="O41" s="652" t="s">
        <v>891</v>
      </c>
      <c r="P41" s="652" t="s">
        <v>893</v>
      </c>
      <c r="Q41" s="652" t="s">
        <v>893</v>
      </c>
      <c r="R41" s="652" t="s">
        <v>891</v>
      </c>
      <c r="S41" s="613"/>
      <c r="T41" s="630"/>
      <c r="U41" s="613"/>
      <c r="V41" s="630"/>
      <c r="W41" s="613"/>
      <c r="X41" s="630"/>
      <c r="Y41" s="613"/>
      <c r="Z41" s="630"/>
      <c r="AA41" s="613"/>
      <c r="AB41" s="630"/>
      <c r="AC41" s="613"/>
      <c r="AD41" s="630"/>
      <c r="AE41" s="613"/>
      <c r="AF41" s="630"/>
      <c r="AG41" s="613"/>
      <c r="AH41" s="630"/>
      <c r="AI41" s="613"/>
      <c r="AJ41" s="630"/>
      <c r="AK41" s="613"/>
      <c r="AL41" s="630"/>
      <c r="AM41" s="613"/>
      <c r="AN41" s="630"/>
      <c r="AO41" s="613"/>
      <c r="AP41" s="630"/>
      <c r="AQ41" s="613"/>
      <c r="AR41" s="630"/>
      <c r="AS41" s="613"/>
      <c r="AT41" s="630"/>
      <c r="AU41" s="613"/>
      <c r="AV41" s="630"/>
      <c r="AW41" s="613"/>
      <c r="AX41" s="630"/>
      <c r="AY41" s="613"/>
      <c r="AZ41" s="630"/>
      <c r="BA41" s="613"/>
      <c r="BB41" s="167"/>
      <c r="BC41" s="167"/>
      <c r="BD41" s="167"/>
      <c r="BE41" s="167"/>
      <c r="BF41" s="167"/>
      <c r="BG41" s="167"/>
      <c r="BH41" s="167"/>
      <c r="BI41" s="167"/>
      <c r="BJ41" s="167"/>
      <c r="BK41" s="167"/>
      <c r="BL41" s="167"/>
      <c r="BM41" s="167"/>
      <c r="BN41" s="167"/>
      <c r="BO41" s="167"/>
      <c r="BP41" s="167"/>
      <c r="BQ41" s="167"/>
      <c r="BR41" s="167"/>
      <c r="BS41" s="167"/>
      <c r="BT41" s="167"/>
      <c r="BU41" s="167"/>
      <c r="BV41" s="167"/>
      <c r="BW41" s="167"/>
      <c r="BX41" s="167"/>
      <c r="BY41" s="167"/>
      <c r="BZ41" s="167"/>
      <c r="CA41" s="167"/>
      <c r="CB41" s="167"/>
      <c r="CC41" s="167"/>
      <c r="CD41" s="167"/>
      <c r="CE41" s="167"/>
      <c r="CF41" s="167"/>
      <c r="CG41" s="167"/>
      <c r="CH41" s="167"/>
      <c r="CI41" s="167"/>
      <c r="CJ41" s="167"/>
      <c r="CK41" s="167"/>
      <c r="CL41" s="167"/>
      <c r="CM41" s="167"/>
      <c r="CN41" s="167"/>
      <c r="CO41" s="167"/>
      <c r="CP41" s="167"/>
      <c r="CQ41" s="167"/>
      <c r="CR41" s="167"/>
      <c r="CS41" s="167"/>
      <c r="CT41" s="167"/>
      <c r="CU41" s="167"/>
      <c r="CV41" s="167"/>
      <c r="CW41" s="167"/>
    </row>
    <row r="42" spans="1:101" s="160" customFormat="1" ht="51" x14ac:dyDescent="0.2">
      <c r="A42" s="226" t="s">
        <v>145</v>
      </c>
      <c r="B42" s="156" t="s">
        <v>146</v>
      </c>
      <c r="C42" s="119" t="s">
        <v>98</v>
      </c>
      <c r="D42" s="657" t="s">
        <v>888</v>
      </c>
      <c r="E42" s="658" t="s">
        <v>112</v>
      </c>
      <c r="F42" s="657" t="s">
        <v>889</v>
      </c>
      <c r="G42" s="657" t="s">
        <v>890</v>
      </c>
      <c r="H42" s="657" t="s">
        <v>891</v>
      </c>
      <c r="I42" s="657" t="s">
        <v>891</v>
      </c>
      <c r="J42" s="657" t="s">
        <v>891</v>
      </c>
      <c r="K42" s="659" t="s">
        <v>891</v>
      </c>
      <c r="L42" s="659" t="s">
        <v>891</v>
      </c>
      <c r="M42" s="657" t="s">
        <v>892</v>
      </c>
      <c r="N42" s="659" t="s">
        <v>893</v>
      </c>
      <c r="O42" s="657" t="s">
        <v>891</v>
      </c>
      <c r="P42" s="659" t="s">
        <v>893</v>
      </c>
      <c r="Q42" s="657" t="s">
        <v>893</v>
      </c>
      <c r="R42" s="657" t="s">
        <v>891</v>
      </c>
      <c r="S42" s="609"/>
      <c r="T42" s="589"/>
      <c r="U42" s="609"/>
      <c r="V42" s="589"/>
      <c r="W42" s="609"/>
      <c r="X42" s="589"/>
      <c r="Y42" s="609"/>
      <c r="Z42" s="589"/>
      <c r="AA42" s="609"/>
      <c r="AB42" s="589"/>
      <c r="AC42" s="609"/>
      <c r="AD42" s="589"/>
      <c r="AE42" s="609"/>
      <c r="AF42" s="589"/>
      <c r="AG42" s="609"/>
      <c r="AH42" s="589"/>
      <c r="AI42" s="609"/>
      <c r="AJ42" s="589"/>
      <c r="AK42" s="609"/>
      <c r="AL42" s="589"/>
      <c r="AM42" s="609"/>
      <c r="AN42" s="589"/>
      <c r="AO42" s="609"/>
      <c r="AP42" s="589"/>
      <c r="AQ42" s="609"/>
      <c r="AR42" s="589"/>
      <c r="AS42" s="609"/>
      <c r="AT42" s="589"/>
      <c r="AU42" s="609"/>
      <c r="AV42" s="589"/>
      <c r="AW42" s="609"/>
      <c r="AX42" s="589"/>
      <c r="AY42" s="609"/>
      <c r="AZ42" s="589"/>
      <c r="BA42" s="609"/>
      <c r="BB42" s="159"/>
      <c r="BC42" s="159"/>
      <c r="BD42" s="159"/>
      <c r="BE42" s="159"/>
      <c r="BF42" s="159"/>
      <c r="BG42" s="159"/>
      <c r="BH42" s="159"/>
      <c r="BI42" s="159"/>
      <c r="BJ42" s="159"/>
      <c r="BK42" s="159"/>
      <c r="BL42" s="159"/>
      <c r="BM42" s="159"/>
      <c r="BN42" s="159"/>
      <c r="BO42" s="159"/>
      <c r="BP42" s="159"/>
      <c r="BQ42" s="159"/>
      <c r="BR42" s="159"/>
      <c r="BS42" s="159"/>
      <c r="BT42" s="159"/>
      <c r="BU42" s="159"/>
      <c r="BV42" s="159"/>
      <c r="BW42" s="159"/>
      <c r="BX42" s="159"/>
      <c r="BY42" s="159"/>
      <c r="BZ42" s="159"/>
      <c r="CA42" s="159"/>
      <c r="CB42" s="159"/>
      <c r="CC42" s="159"/>
      <c r="CD42" s="159"/>
      <c r="CE42" s="159"/>
      <c r="CF42" s="159"/>
      <c r="CG42" s="159"/>
      <c r="CH42" s="159"/>
      <c r="CI42" s="159"/>
      <c r="CJ42" s="159"/>
      <c r="CK42" s="159"/>
      <c r="CL42" s="159"/>
      <c r="CM42" s="159"/>
      <c r="CN42" s="159"/>
      <c r="CO42" s="159"/>
      <c r="CP42" s="159"/>
      <c r="CQ42" s="159"/>
      <c r="CR42" s="159"/>
      <c r="CS42" s="159"/>
      <c r="CT42" s="159"/>
      <c r="CU42" s="159"/>
      <c r="CV42" s="159"/>
      <c r="CW42" s="159"/>
    </row>
    <row r="43" spans="1:101" s="160" customFormat="1" ht="25.5" x14ac:dyDescent="0.2">
      <c r="A43" s="226" t="s">
        <v>147</v>
      </c>
      <c r="B43" s="156" t="s">
        <v>148</v>
      </c>
      <c r="C43" s="263" t="s">
        <v>98</v>
      </c>
      <c r="D43" s="657" t="s">
        <v>888</v>
      </c>
      <c r="E43" s="658" t="s">
        <v>112</v>
      </c>
      <c r="F43" s="657" t="s">
        <v>889</v>
      </c>
      <c r="G43" s="657" t="s">
        <v>890</v>
      </c>
      <c r="H43" s="657" t="s">
        <v>891</v>
      </c>
      <c r="I43" s="657" t="s">
        <v>891</v>
      </c>
      <c r="J43" s="657" t="s">
        <v>891</v>
      </c>
      <c r="K43" s="659" t="s">
        <v>891</v>
      </c>
      <c r="L43" s="659" t="s">
        <v>891</v>
      </c>
      <c r="M43" s="657" t="s">
        <v>892</v>
      </c>
      <c r="N43" s="659" t="s">
        <v>893</v>
      </c>
      <c r="O43" s="657" t="s">
        <v>891</v>
      </c>
      <c r="P43" s="659" t="s">
        <v>893</v>
      </c>
      <c r="Q43" s="657" t="s">
        <v>893</v>
      </c>
      <c r="R43" s="657" t="s">
        <v>891</v>
      </c>
      <c r="S43" s="603"/>
      <c r="T43" s="664"/>
      <c r="U43" s="603"/>
      <c r="V43" s="664"/>
      <c r="W43" s="603"/>
      <c r="X43" s="664"/>
      <c r="Y43" s="603"/>
      <c r="Z43" s="664"/>
      <c r="AA43" s="603"/>
      <c r="AB43" s="664"/>
      <c r="AC43" s="603"/>
      <c r="AD43" s="664"/>
      <c r="AE43" s="603"/>
      <c r="AF43" s="664"/>
      <c r="AG43" s="603"/>
      <c r="AH43" s="664"/>
      <c r="AI43" s="603"/>
      <c r="AJ43" s="664"/>
      <c r="AK43" s="603"/>
      <c r="AL43" s="664"/>
      <c r="AM43" s="603"/>
      <c r="AN43" s="664"/>
      <c r="AO43" s="603"/>
      <c r="AP43" s="664"/>
      <c r="AQ43" s="603"/>
      <c r="AR43" s="664"/>
      <c r="AS43" s="603"/>
      <c r="AT43" s="664"/>
      <c r="AU43" s="603"/>
      <c r="AV43" s="664"/>
      <c r="AW43" s="603"/>
      <c r="AX43" s="664"/>
      <c r="AY43" s="603"/>
      <c r="AZ43" s="664"/>
      <c r="BA43" s="603"/>
      <c r="BB43" s="159"/>
      <c r="BC43" s="159"/>
      <c r="BD43" s="159"/>
      <c r="BE43" s="159"/>
      <c r="BF43" s="159"/>
      <c r="BG43" s="159"/>
      <c r="BH43" s="159"/>
      <c r="BI43" s="159"/>
      <c r="BJ43" s="159"/>
      <c r="BK43" s="159"/>
      <c r="BL43" s="159"/>
      <c r="BM43" s="159"/>
      <c r="BN43" s="159"/>
      <c r="BO43" s="159"/>
      <c r="BP43" s="159"/>
      <c r="BQ43" s="159"/>
      <c r="BR43" s="159"/>
      <c r="BS43" s="159"/>
      <c r="BT43" s="159"/>
      <c r="BU43" s="159"/>
      <c r="BV43" s="159"/>
      <c r="BW43" s="159"/>
      <c r="BX43" s="159"/>
      <c r="BY43" s="159"/>
      <c r="BZ43" s="159"/>
      <c r="CA43" s="159"/>
      <c r="CB43" s="159"/>
      <c r="CC43" s="159"/>
      <c r="CD43" s="159"/>
      <c r="CE43" s="159"/>
      <c r="CF43" s="159"/>
      <c r="CG43" s="159"/>
      <c r="CH43" s="159"/>
      <c r="CI43" s="159"/>
      <c r="CJ43" s="159"/>
      <c r="CK43" s="159"/>
      <c r="CL43" s="159"/>
      <c r="CM43" s="159"/>
      <c r="CN43" s="159"/>
      <c r="CO43" s="159"/>
      <c r="CP43" s="159"/>
      <c r="CQ43" s="159"/>
      <c r="CR43" s="159"/>
      <c r="CS43" s="159"/>
      <c r="CT43" s="159"/>
      <c r="CU43" s="159"/>
      <c r="CV43" s="159"/>
      <c r="CW43" s="159"/>
    </row>
    <row r="44" spans="1:101" s="183" customFormat="1" ht="51" hidden="1" x14ac:dyDescent="0.2">
      <c r="A44" s="309" t="s">
        <v>147</v>
      </c>
      <c r="B44" s="186" t="s">
        <v>149</v>
      </c>
      <c r="C44" s="228" t="s">
        <v>150</v>
      </c>
      <c r="D44" s="659" t="s">
        <v>888</v>
      </c>
      <c r="E44" s="665" t="s">
        <v>112</v>
      </c>
      <c r="F44" s="659" t="s">
        <v>889</v>
      </c>
      <c r="G44" s="659" t="s">
        <v>890</v>
      </c>
      <c r="H44" s="659" t="s">
        <v>891</v>
      </c>
      <c r="I44" s="659" t="s">
        <v>891</v>
      </c>
      <c r="J44" s="659" t="s">
        <v>891</v>
      </c>
      <c r="K44" s="659" t="s">
        <v>891</v>
      </c>
      <c r="L44" s="659" t="s">
        <v>891</v>
      </c>
      <c r="M44" s="659" t="s">
        <v>892</v>
      </c>
      <c r="N44" s="659" t="s">
        <v>893</v>
      </c>
      <c r="O44" s="659" t="s">
        <v>891</v>
      </c>
      <c r="P44" s="659" t="s">
        <v>893</v>
      </c>
      <c r="Q44" s="659" t="s">
        <v>893</v>
      </c>
      <c r="R44" s="659" t="s">
        <v>891</v>
      </c>
      <c r="S44" s="551"/>
      <c r="T44" s="551"/>
      <c r="U44" s="551"/>
      <c r="V44" s="551"/>
      <c r="W44" s="551"/>
      <c r="X44" s="551"/>
      <c r="Y44" s="551"/>
      <c r="Z44" s="551"/>
      <c r="AA44" s="551"/>
      <c r="AB44" s="551"/>
      <c r="AC44" s="551"/>
      <c r="AD44" s="551"/>
      <c r="AE44" s="551"/>
      <c r="AF44" s="551"/>
      <c r="AG44" s="551"/>
      <c r="AH44" s="551"/>
      <c r="AI44" s="551"/>
      <c r="AJ44" s="551"/>
      <c r="AK44" s="551"/>
      <c r="AL44" s="551"/>
      <c r="AM44" s="551"/>
      <c r="AN44" s="551"/>
      <c r="AO44" s="551"/>
      <c r="AP44" s="551"/>
      <c r="AQ44" s="551"/>
      <c r="AR44" s="551"/>
      <c r="AS44" s="551"/>
      <c r="AT44" s="551"/>
      <c r="AU44" s="551"/>
      <c r="AV44" s="551"/>
      <c r="AW44" s="551"/>
      <c r="AX44" s="551"/>
      <c r="AY44" s="551"/>
      <c r="AZ44" s="551"/>
      <c r="BA44" s="551"/>
      <c r="BB44" s="182"/>
      <c r="BC44" s="182"/>
      <c r="BD44" s="182"/>
      <c r="BE44" s="182"/>
      <c r="BF44" s="182"/>
      <c r="BG44" s="182"/>
      <c r="BH44" s="182"/>
      <c r="BI44" s="182"/>
      <c r="BJ44" s="182"/>
      <c r="BK44" s="182"/>
      <c r="BL44" s="182"/>
      <c r="BM44" s="182"/>
      <c r="BN44" s="182"/>
      <c r="BO44" s="182"/>
      <c r="BP44" s="182"/>
      <c r="BQ44" s="182"/>
      <c r="BR44" s="182"/>
      <c r="BS44" s="182"/>
      <c r="BT44" s="182"/>
      <c r="BU44" s="182"/>
      <c r="BV44" s="182"/>
      <c r="BW44" s="182"/>
      <c r="BX44" s="182"/>
      <c r="BY44" s="182"/>
      <c r="BZ44" s="182"/>
      <c r="CA44" s="182"/>
      <c r="CB44" s="182"/>
      <c r="CC44" s="182"/>
      <c r="CD44" s="182"/>
      <c r="CE44" s="182"/>
      <c r="CF44" s="182"/>
      <c r="CG44" s="182"/>
      <c r="CH44" s="182"/>
      <c r="CI44" s="182"/>
      <c r="CJ44" s="182"/>
      <c r="CK44" s="182"/>
      <c r="CL44" s="182"/>
      <c r="CM44" s="182"/>
      <c r="CN44" s="182"/>
      <c r="CO44" s="182"/>
      <c r="CP44" s="182"/>
      <c r="CQ44" s="182"/>
      <c r="CR44" s="182"/>
      <c r="CS44" s="182"/>
      <c r="CT44" s="182"/>
      <c r="CU44" s="182"/>
      <c r="CV44" s="182"/>
      <c r="CW44" s="182"/>
    </row>
    <row r="45" spans="1:101" s="168" customFormat="1" ht="51" x14ac:dyDescent="0.2">
      <c r="A45" s="232" t="s">
        <v>151</v>
      </c>
      <c r="B45" s="155" t="s">
        <v>152</v>
      </c>
      <c r="C45" s="115" t="s">
        <v>98</v>
      </c>
      <c r="D45" s="657" t="s">
        <v>888</v>
      </c>
      <c r="E45" s="658" t="s">
        <v>112</v>
      </c>
      <c r="F45" s="657" t="s">
        <v>889</v>
      </c>
      <c r="G45" s="657" t="s">
        <v>890</v>
      </c>
      <c r="H45" s="657" t="s">
        <v>891</v>
      </c>
      <c r="I45" s="657" t="s">
        <v>891</v>
      </c>
      <c r="J45" s="657" t="s">
        <v>891</v>
      </c>
      <c r="K45" s="659" t="s">
        <v>891</v>
      </c>
      <c r="L45" s="659" t="s">
        <v>891</v>
      </c>
      <c r="M45" s="657" t="s">
        <v>892</v>
      </c>
      <c r="N45" s="659" t="s">
        <v>893</v>
      </c>
      <c r="O45" s="657" t="s">
        <v>891</v>
      </c>
      <c r="P45" s="659" t="s">
        <v>893</v>
      </c>
      <c r="Q45" s="657" t="s">
        <v>893</v>
      </c>
      <c r="R45" s="657" t="s">
        <v>891</v>
      </c>
      <c r="S45" s="606"/>
      <c r="T45" s="606"/>
      <c r="U45" s="606"/>
      <c r="V45" s="606"/>
      <c r="W45" s="606"/>
      <c r="X45" s="606"/>
      <c r="Y45" s="606"/>
      <c r="Z45" s="606"/>
      <c r="AA45" s="606"/>
      <c r="AB45" s="606"/>
      <c r="AC45" s="606"/>
      <c r="AD45" s="606"/>
      <c r="AE45" s="606"/>
      <c r="AF45" s="606"/>
      <c r="AG45" s="606"/>
      <c r="AH45" s="606"/>
      <c r="AI45" s="606"/>
      <c r="AJ45" s="606"/>
      <c r="AK45" s="606"/>
      <c r="AL45" s="606"/>
      <c r="AM45" s="606"/>
      <c r="AN45" s="606"/>
      <c r="AO45" s="606"/>
      <c r="AP45" s="606"/>
      <c r="AQ45" s="606"/>
      <c r="AR45" s="606"/>
      <c r="AS45" s="606"/>
      <c r="AT45" s="606"/>
      <c r="AU45" s="606"/>
      <c r="AV45" s="606"/>
      <c r="AW45" s="606"/>
      <c r="AX45" s="606"/>
      <c r="AY45" s="606"/>
      <c r="AZ45" s="606"/>
      <c r="BA45" s="606"/>
      <c r="BB45" s="167"/>
      <c r="BC45" s="167"/>
      <c r="BD45" s="167"/>
      <c r="BE45" s="167"/>
      <c r="BF45" s="167"/>
      <c r="BG45" s="167"/>
      <c r="BH45" s="167"/>
      <c r="BI45" s="167"/>
      <c r="BJ45" s="167"/>
      <c r="BK45" s="167"/>
      <c r="BL45" s="167"/>
      <c r="BM45" s="167"/>
      <c r="BN45" s="167"/>
      <c r="BO45" s="167"/>
      <c r="BP45" s="167"/>
      <c r="BQ45" s="167"/>
      <c r="BR45" s="167"/>
      <c r="BS45" s="167"/>
      <c r="BT45" s="167"/>
      <c r="BU45" s="167"/>
      <c r="BV45" s="167"/>
      <c r="BW45" s="167"/>
      <c r="BX45" s="167"/>
      <c r="BY45" s="167"/>
      <c r="BZ45" s="167"/>
      <c r="CA45" s="167"/>
      <c r="CB45" s="167"/>
      <c r="CC45" s="167"/>
      <c r="CD45" s="167"/>
      <c r="CE45" s="167"/>
      <c r="CF45" s="167"/>
      <c r="CG45" s="167"/>
      <c r="CH45" s="167"/>
      <c r="CI45" s="167"/>
      <c r="CJ45" s="167"/>
      <c r="CK45" s="167"/>
      <c r="CL45" s="167"/>
      <c r="CM45" s="167"/>
      <c r="CN45" s="167"/>
      <c r="CO45" s="167"/>
      <c r="CP45" s="167"/>
      <c r="CQ45" s="167"/>
      <c r="CR45" s="167"/>
      <c r="CS45" s="167"/>
      <c r="CT45" s="167"/>
      <c r="CU45" s="167"/>
      <c r="CV45" s="167"/>
      <c r="CW45" s="167"/>
    </row>
    <row r="46" spans="1:101" s="160" customFormat="1" ht="38.25" x14ac:dyDescent="0.2">
      <c r="A46" s="226" t="s">
        <v>153</v>
      </c>
      <c r="B46" s="156" t="s">
        <v>154</v>
      </c>
      <c r="C46" s="119" t="s">
        <v>98</v>
      </c>
      <c r="D46" s="657" t="s">
        <v>888</v>
      </c>
      <c r="E46" s="658" t="s">
        <v>112</v>
      </c>
      <c r="F46" s="657" t="s">
        <v>889</v>
      </c>
      <c r="G46" s="657" t="s">
        <v>890</v>
      </c>
      <c r="H46" s="657" t="s">
        <v>891</v>
      </c>
      <c r="I46" s="657" t="s">
        <v>891</v>
      </c>
      <c r="J46" s="657" t="s">
        <v>891</v>
      </c>
      <c r="K46" s="659" t="s">
        <v>891</v>
      </c>
      <c r="L46" s="659" t="s">
        <v>891</v>
      </c>
      <c r="M46" s="657" t="s">
        <v>892</v>
      </c>
      <c r="N46" s="659" t="s">
        <v>893</v>
      </c>
      <c r="O46" s="657" t="s">
        <v>891</v>
      </c>
      <c r="P46" s="659" t="s">
        <v>893</v>
      </c>
      <c r="Q46" s="657" t="s">
        <v>893</v>
      </c>
      <c r="R46" s="657" t="s">
        <v>891</v>
      </c>
      <c r="S46" s="609"/>
      <c r="T46" s="589"/>
      <c r="U46" s="609"/>
      <c r="V46" s="589"/>
      <c r="W46" s="609"/>
      <c r="X46" s="589"/>
      <c r="Y46" s="609"/>
      <c r="Z46" s="589"/>
      <c r="AA46" s="609"/>
      <c r="AB46" s="589"/>
      <c r="AC46" s="609"/>
      <c r="AD46" s="589"/>
      <c r="AE46" s="609"/>
      <c r="AF46" s="589"/>
      <c r="AG46" s="609"/>
      <c r="AH46" s="589"/>
      <c r="AI46" s="609"/>
      <c r="AJ46" s="589"/>
      <c r="AK46" s="609"/>
      <c r="AL46" s="589"/>
      <c r="AM46" s="609"/>
      <c r="AN46" s="589"/>
      <c r="AO46" s="609"/>
      <c r="AP46" s="589"/>
      <c r="AQ46" s="609"/>
      <c r="AR46" s="589"/>
      <c r="AS46" s="609"/>
      <c r="AT46" s="589"/>
      <c r="AU46" s="609"/>
      <c r="AV46" s="589"/>
      <c r="AW46" s="609"/>
      <c r="AX46" s="589"/>
      <c r="AY46" s="609"/>
      <c r="AZ46" s="589"/>
      <c r="BA46" s="609"/>
      <c r="BB46" s="159"/>
      <c r="BC46" s="159"/>
      <c r="BD46" s="159"/>
      <c r="BE46" s="159"/>
      <c r="BF46" s="159"/>
      <c r="BG46" s="159"/>
      <c r="BH46" s="159"/>
      <c r="BI46" s="159"/>
      <c r="BJ46" s="159"/>
      <c r="BK46" s="159"/>
      <c r="BL46" s="159"/>
      <c r="BM46" s="159"/>
      <c r="BN46" s="159"/>
      <c r="BO46" s="159"/>
      <c r="BP46" s="159"/>
      <c r="BQ46" s="159"/>
      <c r="BR46" s="159"/>
      <c r="BS46" s="159"/>
      <c r="BT46" s="159"/>
      <c r="BU46" s="159"/>
      <c r="BV46" s="159"/>
      <c r="BW46" s="159"/>
      <c r="BX46" s="159"/>
      <c r="BY46" s="159"/>
      <c r="BZ46" s="159"/>
      <c r="CA46" s="159"/>
      <c r="CB46" s="159"/>
      <c r="CC46" s="159"/>
      <c r="CD46" s="159"/>
      <c r="CE46" s="159"/>
      <c r="CF46" s="159"/>
      <c r="CG46" s="159"/>
      <c r="CH46" s="159"/>
      <c r="CI46" s="159"/>
      <c r="CJ46" s="159"/>
      <c r="CK46" s="159"/>
      <c r="CL46" s="159"/>
      <c r="CM46" s="159"/>
      <c r="CN46" s="159"/>
      <c r="CO46" s="159"/>
      <c r="CP46" s="159"/>
      <c r="CQ46" s="159"/>
      <c r="CR46" s="159"/>
      <c r="CS46" s="159"/>
      <c r="CT46" s="159"/>
      <c r="CU46" s="159"/>
      <c r="CV46" s="159"/>
      <c r="CW46" s="159"/>
    </row>
    <row r="47" spans="1:101" s="160" customFormat="1" ht="25.5" x14ac:dyDescent="0.2">
      <c r="A47" s="226" t="s">
        <v>155</v>
      </c>
      <c r="B47" s="156" t="s">
        <v>156</v>
      </c>
      <c r="C47" s="263" t="s">
        <v>98</v>
      </c>
      <c r="D47" s="657" t="s">
        <v>888</v>
      </c>
      <c r="E47" s="658" t="s">
        <v>112</v>
      </c>
      <c r="F47" s="657" t="s">
        <v>889</v>
      </c>
      <c r="G47" s="657" t="s">
        <v>890</v>
      </c>
      <c r="H47" s="657" t="s">
        <v>891</v>
      </c>
      <c r="I47" s="657" t="s">
        <v>891</v>
      </c>
      <c r="J47" s="657" t="s">
        <v>891</v>
      </c>
      <c r="K47" s="659" t="s">
        <v>891</v>
      </c>
      <c r="L47" s="659" t="s">
        <v>891</v>
      </c>
      <c r="M47" s="657" t="s">
        <v>892</v>
      </c>
      <c r="N47" s="659" t="s">
        <v>893</v>
      </c>
      <c r="O47" s="657" t="s">
        <v>891</v>
      </c>
      <c r="P47" s="659" t="s">
        <v>893</v>
      </c>
      <c r="Q47" s="657" t="s">
        <v>893</v>
      </c>
      <c r="R47" s="657" t="s">
        <v>891</v>
      </c>
      <c r="S47" s="551"/>
      <c r="T47" s="549"/>
      <c r="U47" s="551"/>
      <c r="V47" s="549"/>
      <c r="W47" s="551"/>
      <c r="X47" s="549"/>
      <c r="Y47" s="551"/>
      <c r="Z47" s="549"/>
      <c r="AA47" s="551"/>
      <c r="AB47" s="549"/>
      <c r="AC47" s="551"/>
      <c r="AD47" s="549"/>
      <c r="AE47" s="551"/>
      <c r="AF47" s="549"/>
      <c r="AG47" s="551"/>
      <c r="AH47" s="549"/>
      <c r="AI47" s="551"/>
      <c r="AJ47" s="549"/>
      <c r="AK47" s="551"/>
      <c r="AL47" s="549"/>
      <c r="AM47" s="551"/>
      <c r="AN47" s="549"/>
      <c r="AO47" s="551"/>
      <c r="AP47" s="549"/>
      <c r="AQ47" s="551"/>
      <c r="AR47" s="549"/>
      <c r="AS47" s="551"/>
      <c r="AT47" s="549"/>
      <c r="AU47" s="551"/>
      <c r="AV47" s="549"/>
      <c r="AW47" s="551"/>
      <c r="AX47" s="549"/>
      <c r="AY47" s="551"/>
      <c r="AZ47" s="549"/>
      <c r="BA47" s="551"/>
      <c r="BB47" s="159"/>
      <c r="BC47" s="159"/>
      <c r="BD47" s="159"/>
      <c r="BE47" s="159"/>
      <c r="BF47" s="159"/>
      <c r="BG47" s="159"/>
      <c r="BH47" s="159"/>
      <c r="BI47" s="159"/>
      <c r="BJ47" s="159"/>
      <c r="BK47" s="159"/>
      <c r="BL47" s="159"/>
      <c r="BM47" s="159"/>
      <c r="BN47" s="159"/>
      <c r="BO47" s="159"/>
      <c r="BP47" s="159"/>
      <c r="BQ47" s="159"/>
      <c r="BR47" s="159"/>
      <c r="BS47" s="159"/>
      <c r="BT47" s="159"/>
      <c r="BU47" s="159"/>
      <c r="BV47" s="159"/>
      <c r="BW47" s="159"/>
      <c r="BX47" s="159"/>
      <c r="BY47" s="159"/>
      <c r="BZ47" s="159"/>
      <c r="CA47" s="159"/>
      <c r="CB47" s="159"/>
      <c r="CC47" s="159"/>
      <c r="CD47" s="159"/>
      <c r="CE47" s="159"/>
      <c r="CF47" s="159"/>
      <c r="CG47" s="159"/>
      <c r="CH47" s="159"/>
      <c r="CI47" s="159"/>
      <c r="CJ47" s="159"/>
      <c r="CK47" s="159"/>
      <c r="CL47" s="159"/>
      <c r="CM47" s="159"/>
      <c r="CN47" s="159"/>
      <c r="CO47" s="159"/>
      <c r="CP47" s="159"/>
      <c r="CQ47" s="159"/>
      <c r="CR47" s="159"/>
      <c r="CS47" s="159"/>
      <c r="CT47" s="159"/>
      <c r="CU47" s="159"/>
      <c r="CV47" s="159"/>
      <c r="CW47" s="159"/>
    </row>
    <row r="48" spans="1:101" s="183" customFormat="1" ht="76.5" x14ac:dyDescent="0.2">
      <c r="A48" s="309" t="s">
        <v>155</v>
      </c>
      <c r="B48" s="186" t="s">
        <v>157</v>
      </c>
      <c r="C48" s="228" t="s">
        <v>158</v>
      </c>
      <c r="D48" s="659" t="s">
        <v>888</v>
      </c>
      <c r="E48" s="665" t="s">
        <v>112</v>
      </c>
      <c r="F48" s="659" t="s">
        <v>889</v>
      </c>
      <c r="G48" s="659" t="s">
        <v>890</v>
      </c>
      <c r="H48" s="659" t="s">
        <v>891</v>
      </c>
      <c r="I48" s="659" t="s">
        <v>891</v>
      </c>
      <c r="J48" s="659" t="s">
        <v>891</v>
      </c>
      <c r="K48" s="659" t="s">
        <v>891</v>
      </c>
      <c r="L48" s="659" t="s">
        <v>891</v>
      </c>
      <c r="M48" s="659" t="s">
        <v>892</v>
      </c>
      <c r="N48" s="659" t="s">
        <v>893</v>
      </c>
      <c r="O48" s="659" t="s">
        <v>891</v>
      </c>
      <c r="P48" s="659" t="s">
        <v>893</v>
      </c>
      <c r="Q48" s="659" t="s">
        <v>893</v>
      </c>
      <c r="R48" s="659" t="s">
        <v>891</v>
      </c>
      <c r="S48" s="551"/>
      <c r="T48" s="549"/>
      <c r="U48" s="551"/>
      <c r="V48" s="549"/>
      <c r="W48" s="551"/>
      <c r="X48" s="549"/>
      <c r="Y48" s="551"/>
      <c r="Z48" s="549"/>
      <c r="AA48" s="551"/>
      <c r="AB48" s="549"/>
      <c r="AC48" s="551"/>
      <c r="AD48" s="549"/>
      <c r="AE48" s="551"/>
      <c r="AF48" s="549"/>
      <c r="AG48" s="551"/>
      <c r="AH48" s="549"/>
      <c r="AI48" s="551"/>
      <c r="AJ48" s="549"/>
      <c r="AK48" s="551"/>
      <c r="AL48" s="549"/>
      <c r="AM48" s="551"/>
      <c r="AN48" s="549"/>
      <c r="AO48" s="551"/>
      <c r="AP48" s="549"/>
      <c r="AQ48" s="551"/>
      <c r="AR48" s="549"/>
      <c r="AS48" s="551"/>
      <c r="AT48" s="549"/>
      <c r="AU48" s="551"/>
      <c r="AV48" s="549"/>
      <c r="AW48" s="551"/>
      <c r="AX48" s="549"/>
      <c r="AY48" s="551"/>
      <c r="AZ48" s="549"/>
      <c r="BA48" s="551"/>
      <c r="BB48" s="182"/>
      <c r="BC48" s="182"/>
      <c r="BD48" s="182"/>
      <c r="BE48" s="182"/>
      <c r="BF48" s="182"/>
      <c r="BG48" s="182"/>
      <c r="BH48" s="182"/>
      <c r="BI48" s="182"/>
      <c r="BJ48" s="182"/>
      <c r="BK48" s="182"/>
      <c r="BL48" s="182"/>
      <c r="BM48" s="182"/>
      <c r="BN48" s="182"/>
      <c r="BO48" s="182"/>
      <c r="BP48" s="182"/>
      <c r="BQ48" s="182"/>
      <c r="BR48" s="182"/>
      <c r="BS48" s="182"/>
      <c r="BT48" s="182"/>
      <c r="BU48" s="182"/>
      <c r="BV48" s="182"/>
      <c r="BW48" s="182"/>
      <c r="BX48" s="182"/>
      <c r="BY48" s="182"/>
      <c r="BZ48" s="182"/>
      <c r="CA48" s="182"/>
      <c r="CB48" s="182"/>
      <c r="CC48" s="182"/>
      <c r="CD48" s="182"/>
      <c r="CE48" s="182"/>
      <c r="CF48" s="182"/>
      <c r="CG48" s="182"/>
      <c r="CH48" s="182"/>
      <c r="CI48" s="182"/>
      <c r="CJ48" s="182"/>
      <c r="CK48" s="182"/>
      <c r="CL48" s="182"/>
      <c r="CM48" s="182"/>
      <c r="CN48" s="182"/>
      <c r="CO48" s="182"/>
      <c r="CP48" s="182"/>
      <c r="CQ48" s="182"/>
      <c r="CR48" s="182"/>
      <c r="CS48" s="182"/>
      <c r="CT48" s="182"/>
      <c r="CU48" s="182"/>
      <c r="CV48" s="182"/>
      <c r="CW48" s="182"/>
    </row>
    <row r="49" spans="1:101" s="183" customFormat="1" ht="51" x14ac:dyDescent="0.2">
      <c r="A49" s="309" t="s">
        <v>155</v>
      </c>
      <c r="B49" s="186" t="s">
        <v>159</v>
      </c>
      <c r="C49" s="228" t="s">
        <v>160</v>
      </c>
      <c r="D49" s="659" t="s">
        <v>888</v>
      </c>
      <c r="E49" s="665" t="s">
        <v>112</v>
      </c>
      <c r="F49" s="659" t="s">
        <v>889</v>
      </c>
      <c r="G49" s="659" t="s">
        <v>890</v>
      </c>
      <c r="H49" s="659" t="s">
        <v>891</v>
      </c>
      <c r="I49" s="659" t="s">
        <v>891</v>
      </c>
      <c r="J49" s="659" t="s">
        <v>891</v>
      </c>
      <c r="K49" s="659" t="s">
        <v>891</v>
      </c>
      <c r="L49" s="659" t="s">
        <v>891</v>
      </c>
      <c r="M49" s="659" t="s">
        <v>892</v>
      </c>
      <c r="N49" s="659" t="s">
        <v>893</v>
      </c>
      <c r="O49" s="659" t="s">
        <v>891</v>
      </c>
      <c r="P49" s="659" t="s">
        <v>893</v>
      </c>
      <c r="Q49" s="659" t="s">
        <v>893</v>
      </c>
      <c r="R49" s="659" t="s">
        <v>891</v>
      </c>
      <c r="S49" s="551"/>
      <c r="T49" s="549"/>
      <c r="U49" s="551"/>
      <c r="V49" s="549"/>
      <c r="W49" s="551"/>
      <c r="X49" s="549"/>
      <c r="Y49" s="551"/>
      <c r="Z49" s="549"/>
      <c r="AA49" s="551"/>
      <c r="AB49" s="549"/>
      <c r="AC49" s="551"/>
      <c r="AD49" s="549"/>
      <c r="AE49" s="551"/>
      <c r="AF49" s="549"/>
      <c r="AG49" s="551"/>
      <c r="AH49" s="549"/>
      <c r="AI49" s="551"/>
      <c r="AJ49" s="549"/>
      <c r="AK49" s="551"/>
      <c r="AL49" s="549"/>
      <c r="AM49" s="551"/>
      <c r="AN49" s="549"/>
      <c r="AO49" s="551"/>
      <c r="AP49" s="549"/>
      <c r="AQ49" s="551"/>
      <c r="AR49" s="549"/>
      <c r="AS49" s="551"/>
      <c r="AT49" s="549"/>
      <c r="AU49" s="551"/>
      <c r="AV49" s="549"/>
      <c r="AW49" s="551"/>
      <c r="AX49" s="549"/>
      <c r="AY49" s="551"/>
      <c r="AZ49" s="549"/>
      <c r="BA49" s="551"/>
      <c r="BB49" s="231"/>
      <c r="BC49" s="182"/>
      <c r="BD49" s="182"/>
      <c r="BE49" s="182"/>
      <c r="BF49" s="182"/>
      <c r="BG49" s="182"/>
      <c r="BH49" s="182"/>
      <c r="BI49" s="182"/>
      <c r="BJ49" s="182"/>
      <c r="BK49" s="182"/>
      <c r="BL49" s="182"/>
      <c r="BM49" s="182"/>
      <c r="BN49" s="182"/>
      <c r="BO49" s="182"/>
      <c r="BP49" s="182"/>
      <c r="BQ49" s="182"/>
      <c r="BR49" s="182"/>
      <c r="BS49" s="182"/>
      <c r="BT49" s="182"/>
      <c r="BU49" s="182"/>
      <c r="BV49" s="182"/>
      <c r="BW49" s="182"/>
      <c r="BX49" s="182"/>
      <c r="BY49" s="182"/>
      <c r="BZ49" s="182"/>
      <c r="CA49" s="182"/>
      <c r="CB49" s="182"/>
      <c r="CC49" s="182"/>
      <c r="CD49" s="182"/>
      <c r="CE49" s="182"/>
      <c r="CF49" s="182"/>
      <c r="CG49" s="182"/>
      <c r="CH49" s="182"/>
      <c r="CI49" s="182"/>
      <c r="CJ49" s="182"/>
      <c r="CK49" s="182"/>
      <c r="CL49" s="182"/>
      <c r="CM49" s="182"/>
      <c r="CN49" s="182"/>
      <c r="CO49" s="182"/>
      <c r="CP49" s="182"/>
      <c r="CQ49" s="182"/>
      <c r="CR49" s="182"/>
      <c r="CS49" s="182"/>
      <c r="CT49" s="182"/>
      <c r="CU49" s="182"/>
      <c r="CV49" s="182"/>
      <c r="CW49" s="182"/>
    </row>
    <row r="50" spans="1:101" s="183" customFormat="1" ht="76.5" x14ac:dyDescent="0.2">
      <c r="A50" s="309" t="s">
        <v>155</v>
      </c>
      <c r="B50" s="186" t="s">
        <v>161</v>
      </c>
      <c r="C50" s="228" t="s">
        <v>162</v>
      </c>
      <c r="D50" s="659" t="s">
        <v>888</v>
      </c>
      <c r="E50" s="665" t="s">
        <v>112</v>
      </c>
      <c r="F50" s="659" t="s">
        <v>889</v>
      </c>
      <c r="G50" s="659" t="s">
        <v>890</v>
      </c>
      <c r="H50" s="659" t="s">
        <v>891</v>
      </c>
      <c r="I50" s="659" t="s">
        <v>891</v>
      </c>
      <c r="J50" s="659" t="s">
        <v>891</v>
      </c>
      <c r="K50" s="659" t="s">
        <v>891</v>
      </c>
      <c r="L50" s="659" t="s">
        <v>891</v>
      </c>
      <c r="M50" s="659" t="s">
        <v>892</v>
      </c>
      <c r="N50" s="659" t="s">
        <v>893</v>
      </c>
      <c r="O50" s="659" t="s">
        <v>891</v>
      </c>
      <c r="P50" s="659" t="s">
        <v>893</v>
      </c>
      <c r="Q50" s="659" t="s">
        <v>893</v>
      </c>
      <c r="R50" s="659" t="s">
        <v>891</v>
      </c>
      <c r="S50" s="551"/>
      <c r="T50" s="551"/>
      <c r="U50" s="551"/>
      <c r="V50" s="551"/>
      <c r="W50" s="551"/>
      <c r="X50" s="551"/>
      <c r="Y50" s="588"/>
      <c r="Z50" s="551"/>
      <c r="AA50" s="551"/>
      <c r="AB50" s="551"/>
      <c r="AC50" s="551"/>
      <c r="AD50" s="551"/>
      <c r="AE50" s="551"/>
      <c r="AF50" s="551"/>
      <c r="AG50" s="551"/>
      <c r="AH50" s="551"/>
      <c r="AI50" s="551"/>
      <c r="AJ50" s="551"/>
      <c r="AK50" s="551"/>
      <c r="AL50" s="551"/>
      <c r="AM50" s="551"/>
      <c r="AN50" s="551"/>
      <c r="AO50" s="551"/>
      <c r="AP50" s="551"/>
      <c r="AQ50" s="551"/>
      <c r="AR50" s="551"/>
      <c r="AS50" s="551"/>
      <c r="AT50" s="551"/>
      <c r="AU50" s="551"/>
      <c r="AV50" s="551"/>
      <c r="AW50" s="551"/>
      <c r="AX50" s="551"/>
      <c r="AY50" s="551"/>
      <c r="AZ50" s="551"/>
      <c r="BA50" s="551"/>
      <c r="BB50" s="182"/>
      <c r="BC50" s="182"/>
      <c r="BD50" s="182"/>
      <c r="BE50" s="182"/>
      <c r="BF50" s="182"/>
      <c r="BG50" s="182"/>
      <c r="BH50" s="182"/>
      <c r="BI50" s="182"/>
      <c r="BJ50" s="182"/>
      <c r="BK50" s="182"/>
      <c r="BL50" s="182"/>
      <c r="BM50" s="182"/>
      <c r="BN50" s="182"/>
      <c r="BO50" s="182"/>
      <c r="BP50" s="182"/>
      <c r="BQ50" s="182"/>
      <c r="BR50" s="182"/>
      <c r="BS50" s="182"/>
      <c r="BT50" s="182"/>
      <c r="BU50" s="182"/>
      <c r="BV50" s="182"/>
      <c r="BW50" s="182"/>
      <c r="BX50" s="182"/>
      <c r="BY50" s="182"/>
      <c r="BZ50" s="182"/>
      <c r="CA50" s="182"/>
      <c r="CB50" s="182"/>
      <c r="CC50" s="182"/>
      <c r="CD50" s="182"/>
      <c r="CE50" s="182"/>
      <c r="CF50" s="182"/>
      <c r="CG50" s="182"/>
      <c r="CH50" s="182"/>
      <c r="CI50" s="182"/>
      <c r="CJ50" s="182"/>
      <c r="CK50" s="182"/>
      <c r="CL50" s="182"/>
      <c r="CM50" s="182"/>
      <c r="CN50" s="182"/>
      <c r="CO50" s="182"/>
      <c r="CP50" s="182"/>
      <c r="CQ50" s="182"/>
      <c r="CR50" s="182"/>
      <c r="CS50" s="182"/>
      <c r="CT50" s="182"/>
      <c r="CU50" s="182"/>
      <c r="CV50" s="182"/>
      <c r="CW50" s="182"/>
    </row>
    <row r="51" spans="1:101" s="183" customFormat="1" ht="63.75" hidden="1" x14ac:dyDescent="0.2">
      <c r="A51" s="309" t="s">
        <v>155</v>
      </c>
      <c r="B51" s="186" t="s">
        <v>163</v>
      </c>
      <c r="C51" s="228" t="s">
        <v>164</v>
      </c>
      <c r="D51" s="659"/>
      <c r="E51" s="665"/>
      <c r="F51" s="659"/>
      <c r="G51" s="659"/>
      <c r="H51" s="659"/>
      <c r="I51" s="659"/>
      <c r="J51" s="659"/>
      <c r="K51" s="659"/>
      <c r="L51" s="659"/>
      <c r="M51" s="659"/>
      <c r="N51" s="659"/>
      <c r="O51" s="659"/>
      <c r="P51" s="659"/>
      <c r="Q51" s="659"/>
      <c r="R51" s="659"/>
      <c r="S51" s="551"/>
      <c r="T51" s="551"/>
      <c r="U51" s="551"/>
      <c r="V51" s="551"/>
      <c r="W51" s="551"/>
      <c r="X51" s="551"/>
      <c r="Y51" s="588"/>
      <c r="Z51" s="551"/>
      <c r="AA51" s="551"/>
      <c r="AB51" s="551"/>
      <c r="AC51" s="551"/>
      <c r="AD51" s="551"/>
      <c r="AE51" s="551"/>
      <c r="AF51" s="551"/>
      <c r="AG51" s="551"/>
      <c r="AH51" s="551"/>
      <c r="AI51" s="551"/>
      <c r="AJ51" s="551"/>
      <c r="AK51" s="551"/>
      <c r="AL51" s="551"/>
      <c r="AM51" s="551"/>
      <c r="AN51" s="551"/>
      <c r="AO51" s="551"/>
      <c r="AP51" s="551"/>
      <c r="AQ51" s="551"/>
      <c r="AR51" s="551"/>
      <c r="AS51" s="551"/>
      <c r="AT51" s="551"/>
      <c r="AU51" s="551"/>
      <c r="AV51" s="551"/>
      <c r="AW51" s="551"/>
      <c r="AX51" s="551"/>
      <c r="AY51" s="551"/>
      <c r="AZ51" s="551"/>
      <c r="BA51" s="551"/>
      <c r="BB51" s="182"/>
      <c r="BC51" s="182"/>
      <c r="BD51" s="182"/>
      <c r="BE51" s="182"/>
      <c r="BF51" s="182"/>
      <c r="BG51" s="182"/>
      <c r="BH51" s="182"/>
      <c r="BI51" s="182"/>
      <c r="BJ51" s="182"/>
      <c r="BK51" s="182"/>
      <c r="BL51" s="182"/>
      <c r="BM51" s="182"/>
      <c r="BN51" s="182"/>
      <c r="BO51" s="182"/>
      <c r="BP51" s="182"/>
      <c r="BQ51" s="182"/>
      <c r="BR51" s="182"/>
      <c r="BS51" s="182"/>
      <c r="BT51" s="182"/>
      <c r="BU51" s="182"/>
      <c r="BV51" s="182"/>
      <c r="BW51" s="182"/>
      <c r="BX51" s="182"/>
      <c r="BY51" s="182"/>
      <c r="BZ51" s="182"/>
      <c r="CA51" s="182"/>
      <c r="CB51" s="182"/>
      <c r="CC51" s="182"/>
      <c r="CD51" s="182"/>
      <c r="CE51" s="182"/>
      <c r="CF51" s="182"/>
      <c r="CG51" s="182"/>
      <c r="CH51" s="182"/>
      <c r="CI51" s="182"/>
      <c r="CJ51" s="182"/>
      <c r="CK51" s="182"/>
      <c r="CL51" s="182"/>
      <c r="CM51" s="182"/>
      <c r="CN51" s="182"/>
      <c r="CO51" s="182"/>
      <c r="CP51" s="182"/>
      <c r="CQ51" s="182"/>
      <c r="CR51" s="182"/>
      <c r="CS51" s="182"/>
      <c r="CT51" s="182"/>
      <c r="CU51" s="182"/>
      <c r="CV51" s="182"/>
      <c r="CW51" s="182"/>
    </row>
    <row r="52" spans="1:101" s="183" customFormat="1" ht="76.5" hidden="1" x14ac:dyDescent="0.2">
      <c r="A52" s="309" t="s">
        <v>155</v>
      </c>
      <c r="B52" s="186" t="s">
        <v>165</v>
      </c>
      <c r="C52" s="228" t="s">
        <v>166</v>
      </c>
      <c r="D52" s="659"/>
      <c r="E52" s="665"/>
      <c r="F52" s="659"/>
      <c r="G52" s="659"/>
      <c r="H52" s="659"/>
      <c r="I52" s="659"/>
      <c r="J52" s="659"/>
      <c r="K52" s="659"/>
      <c r="L52" s="659"/>
      <c r="M52" s="659"/>
      <c r="N52" s="659"/>
      <c r="O52" s="659"/>
      <c r="P52" s="659"/>
      <c r="Q52" s="659"/>
      <c r="R52" s="659"/>
      <c r="S52" s="551"/>
      <c r="T52" s="551"/>
      <c r="U52" s="551"/>
      <c r="V52" s="551"/>
      <c r="W52" s="551"/>
      <c r="X52" s="551"/>
      <c r="Y52" s="588"/>
      <c r="Z52" s="551"/>
      <c r="AA52" s="551"/>
      <c r="AB52" s="551"/>
      <c r="AC52" s="551"/>
      <c r="AD52" s="551"/>
      <c r="AE52" s="551"/>
      <c r="AF52" s="551"/>
      <c r="AG52" s="551"/>
      <c r="AH52" s="551"/>
      <c r="AI52" s="551"/>
      <c r="AJ52" s="551"/>
      <c r="AK52" s="551"/>
      <c r="AL52" s="551"/>
      <c r="AM52" s="551"/>
      <c r="AN52" s="551"/>
      <c r="AO52" s="551"/>
      <c r="AP52" s="551"/>
      <c r="AQ52" s="551"/>
      <c r="AR52" s="551"/>
      <c r="AS52" s="551"/>
      <c r="AT52" s="551"/>
      <c r="AU52" s="551"/>
      <c r="AV52" s="551"/>
      <c r="AW52" s="551"/>
      <c r="AX52" s="551"/>
      <c r="AY52" s="551"/>
      <c r="AZ52" s="551"/>
      <c r="BA52" s="551"/>
      <c r="BB52" s="182"/>
      <c r="BC52" s="182"/>
      <c r="BD52" s="182"/>
      <c r="BE52" s="182"/>
      <c r="BF52" s="182"/>
      <c r="BG52" s="182"/>
      <c r="BH52" s="182"/>
      <c r="BI52" s="182"/>
      <c r="BJ52" s="182"/>
      <c r="BK52" s="182"/>
      <c r="BL52" s="182"/>
      <c r="BM52" s="182"/>
      <c r="BN52" s="182"/>
      <c r="BO52" s="182"/>
      <c r="BP52" s="182"/>
      <c r="BQ52" s="182"/>
      <c r="BR52" s="182"/>
      <c r="BS52" s="182"/>
      <c r="BT52" s="182"/>
      <c r="BU52" s="182"/>
      <c r="BV52" s="182"/>
      <c r="BW52" s="182"/>
      <c r="BX52" s="182"/>
      <c r="BY52" s="182"/>
      <c r="BZ52" s="182"/>
      <c r="CA52" s="182"/>
      <c r="CB52" s="182"/>
      <c r="CC52" s="182"/>
      <c r="CD52" s="182"/>
      <c r="CE52" s="182"/>
      <c r="CF52" s="182"/>
      <c r="CG52" s="182"/>
      <c r="CH52" s="182"/>
      <c r="CI52" s="182"/>
      <c r="CJ52" s="182"/>
      <c r="CK52" s="182"/>
      <c r="CL52" s="182"/>
      <c r="CM52" s="182"/>
      <c r="CN52" s="182"/>
      <c r="CO52" s="182"/>
      <c r="CP52" s="182"/>
      <c r="CQ52" s="182"/>
      <c r="CR52" s="182"/>
      <c r="CS52" s="182"/>
      <c r="CT52" s="182"/>
      <c r="CU52" s="182"/>
      <c r="CV52" s="182"/>
      <c r="CW52" s="182"/>
    </row>
    <row r="53" spans="1:101" s="183" customFormat="1" ht="63.75" x14ac:dyDescent="0.2">
      <c r="A53" s="309" t="s">
        <v>155</v>
      </c>
      <c r="B53" s="186" t="s">
        <v>167</v>
      </c>
      <c r="C53" s="228" t="s">
        <v>168</v>
      </c>
      <c r="D53" s="659" t="s">
        <v>888</v>
      </c>
      <c r="E53" s="665" t="s">
        <v>112</v>
      </c>
      <c r="F53" s="659" t="s">
        <v>889</v>
      </c>
      <c r="G53" s="659" t="s">
        <v>890</v>
      </c>
      <c r="H53" s="659" t="s">
        <v>891</v>
      </c>
      <c r="I53" s="659" t="s">
        <v>891</v>
      </c>
      <c r="J53" s="659" t="s">
        <v>891</v>
      </c>
      <c r="K53" s="659" t="s">
        <v>891</v>
      </c>
      <c r="L53" s="659" t="s">
        <v>891</v>
      </c>
      <c r="M53" s="659" t="s">
        <v>892</v>
      </c>
      <c r="N53" s="659" t="s">
        <v>893</v>
      </c>
      <c r="O53" s="659" t="s">
        <v>891</v>
      </c>
      <c r="P53" s="659" t="s">
        <v>893</v>
      </c>
      <c r="Q53" s="659" t="s">
        <v>893</v>
      </c>
      <c r="R53" s="659" t="s">
        <v>891</v>
      </c>
      <c r="S53" s="551"/>
      <c r="T53" s="551"/>
      <c r="U53" s="551"/>
      <c r="V53" s="551"/>
      <c r="W53" s="551"/>
      <c r="X53" s="551"/>
      <c r="Y53" s="588"/>
      <c r="Z53" s="551"/>
      <c r="AA53" s="551"/>
      <c r="AB53" s="551"/>
      <c r="AC53" s="551"/>
      <c r="AD53" s="551"/>
      <c r="AE53" s="551"/>
      <c r="AF53" s="551"/>
      <c r="AG53" s="551"/>
      <c r="AH53" s="551"/>
      <c r="AI53" s="551"/>
      <c r="AJ53" s="551"/>
      <c r="AK53" s="551"/>
      <c r="AL53" s="551"/>
      <c r="AM53" s="551"/>
      <c r="AN53" s="551"/>
      <c r="AO53" s="551"/>
      <c r="AP53" s="551"/>
      <c r="AQ53" s="551"/>
      <c r="AR53" s="551"/>
      <c r="AS53" s="551"/>
      <c r="AT53" s="551"/>
      <c r="AU53" s="551"/>
      <c r="AV53" s="551"/>
      <c r="AW53" s="551"/>
      <c r="AX53" s="551"/>
      <c r="AY53" s="551"/>
      <c r="AZ53" s="551"/>
      <c r="BA53" s="551"/>
      <c r="BB53" s="182"/>
      <c r="BC53" s="182"/>
      <c r="BD53" s="182"/>
      <c r="BE53" s="182"/>
      <c r="BF53" s="182"/>
      <c r="BG53" s="182"/>
      <c r="BH53" s="182"/>
      <c r="BI53" s="182"/>
      <c r="BJ53" s="182"/>
      <c r="BK53" s="182"/>
      <c r="BL53" s="182"/>
      <c r="BM53" s="182"/>
      <c r="BN53" s="182"/>
      <c r="BO53" s="182"/>
      <c r="BP53" s="182"/>
      <c r="BQ53" s="182"/>
      <c r="BR53" s="182"/>
      <c r="BS53" s="182"/>
      <c r="BT53" s="182"/>
      <c r="BU53" s="182"/>
      <c r="BV53" s="182"/>
      <c r="BW53" s="182"/>
      <c r="BX53" s="182"/>
      <c r="BY53" s="182"/>
      <c r="BZ53" s="182"/>
      <c r="CA53" s="182"/>
      <c r="CB53" s="182"/>
      <c r="CC53" s="182"/>
      <c r="CD53" s="182"/>
      <c r="CE53" s="182"/>
      <c r="CF53" s="182"/>
      <c r="CG53" s="182"/>
      <c r="CH53" s="182"/>
      <c r="CI53" s="182"/>
      <c r="CJ53" s="182"/>
      <c r="CK53" s="182"/>
      <c r="CL53" s="182"/>
      <c r="CM53" s="182"/>
      <c r="CN53" s="182"/>
      <c r="CO53" s="182"/>
      <c r="CP53" s="182"/>
      <c r="CQ53" s="182"/>
      <c r="CR53" s="182"/>
      <c r="CS53" s="182"/>
      <c r="CT53" s="182"/>
      <c r="CU53" s="182"/>
      <c r="CV53" s="182"/>
      <c r="CW53" s="182"/>
    </row>
    <row r="54" spans="1:101" s="183" customFormat="1" ht="51" x14ac:dyDescent="0.2">
      <c r="A54" s="309" t="s">
        <v>155</v>
      </c>
      <c r="B54" s="186" t="s">
        <v>169</v>
      </c>
      <c r="C54" s="228" t="s">
        <v>170</v>
      </c>
      <c r="D54" s="659" t="s">
        <v>888</v>
      </c>
      <c r="E54" s="665" t="s">
        <v>112</v>
      </c>
      <c r="F54" s="659" t="s">
        <v>889</v>
      </c>
      <c r="G54" s="659" t="s">
        <v>890</v>
      </c>
      <c r="H54" s="659" t="s">
        <v>891</v>
      </c>
      <c r="I54" s="659" t="s">
        <v>891</v>
      </c>
      <c r="J54" s="659" t="s">
        <v>891</v>
      </c>
      <c r="K54" s="659" t="s">
        <v>891</v>
      </c>
      <c r="L54" s="659" t="s">
        <v>891</v>
      </c>
      <c r="M54" s="659" t="s">
        <v>892</v>
      </c>
      <c r="N54" s="659" t="s">
        <v>893</v>
      </c>
      <c r="O54" s="659" t="s">
        <v>891</v>
      </c>
      <c r="P54" s="659" t="s">
        <v>893</v>
      </c>
      <c r="Q54" s="659" t="s">
        <v>893</v>
      </c>
      <c r="R54" s="659" t="s">
        <v>891</v>
      </c>
      <c r="S54" s="551"/>
      <c r="T54" s="551"/>
      <c r="U54" s="551"/>
      <c r="V54" s="551"/>
      <c r="W54" s="551"/>
      <c r="X54" s="551"/>
      <c r="Y54" s="588"/>
      <c r="Z54" s="551"/>
      <c r="AA54" s="551"/>
      <c r="AB54" s="551"/>
      <c r="AC54" s="551"/>
      <c r="AD54" s="551"/>
      <c r="AE54" s="551"/>
      <c r="AF54" s="551"/>
      <c r="AG54" s="551"/>
      <c r="AH54" s="551"/>
      <c r="AI54" s="551"/>
      <c r="AJ54" s="551"/>
      <c r="AK54" s="551"/>
      <c r="AL54" s="551"/>
      <c r="AM54" s="551"/>
      <c r="AN54" s="551"/>
      <c r="AO54" s="551"/>
      <c r="AP54" s="551"/>
      <c r="AQ54" s="551"/>
      <c r="AR54" s="551"/>
      <c r="AS54" s="551"/>
      <c r="AT54" s="551"/>
      <c r="AU54" s="551"/>
      <c r="AV54" s="551"/>
      <c r="AW54" s="551"/>
      <c r="AX54" s="551"/>
      <c r="AY54" s="551"/>
      <c r="AZ54" s="551"/>
      <c r="BA54" s="551"/>
      <c r="BB54" s="182"/>
      <c r="BC54" s="182"/>
      <c r="BD54" s="182"/>
      <c r="BE54" s="182"/>
      <c r="BF54" s="182"/>
      <c r="BG54" s="182"/>
      <c r="BH54" s="182"/>
      <c r="BI54" s="182"/>
      <c r="BJ54" s="182"/>
      <c r="BK54" s="182"/>
      <c r="BL54" s="182"/>
      <c r="BM54" s="182"/>
      <c r="BN54" s="182"/>
      <c r="BO54" s="182"/>
      <c r="BP54" s="182"/>
      <c r="BQ54" s="182"/>
      <c r="BR54" s="182"/>
      <c r="BS54" s="182"/>
      <c r="BT54" s="182"/>
      <c r="BU54" s="182"/>
      <c r="BV54" s="182"/>
      <c r="BW54" s="182"/>
      <c r="BX54" s="182"/>
      <c r="BY54" s="182"/>
      <c r="BZ54" s="182"/>
      <c r="CA54" s="182"/>
      <c r="CB54" s="182"/>
      <c r="CC54" s="182"/>
      <c r="CD54" s="182"/>
      <c r="CE54" s="182"/>
      <c r="CF54" s="182"/>
      <c r="CG54" s="182"/>
      <c r="CH54" s="182"/>
      <c r="CI54" s="182"/>
      <c r="CJ54" s="182"/>
      <c r="CK54" s="182"/>
      <c r="CL54" s="182"/>
      <c r="CM54" s="182"/>
      <c r="CN54" s="182"/>
      <c r="CO54" s="182"/>
      <c r="CP54" s="182"/>
      <c r="CQ54" s="182"/>
      <c r="CR54" s="182"/>
      <c r="CS54" s="182"/>
      <c r="CT54" s="182"/>
      <c r="CU54" s="182"/>
      <c r="CV54" s="182"/>
      <c r="CW54" s="182"/>
    </row>
    <row r="55" spans="1:101" s="183" customFormat="1" ht="63.75" x14ac:dyDescent="0.2">
      <c r="A55" s="309" t="s">
        <v>155</v>
      </c>
      <c r="B55" s="186" t="s">
        <v>171</v>
      </c>
      <c r="C55" s="228" t="s">
        <v>172</v>
      </c>
      <c r="D55" s="659" t="s">
        <v>888</v>
      </c>
      <c r="E55" s="665" t="s">
        <v>112</v>
      </c>
      <c r="F55" s="659" t="s">
        <v>889</v>
      </c>
      <c r="G55" s="659" t="s">
        <v>890</v>
      </c>
      <c r="H55" s="659" t="s">
        <v>891</v>
      </c>
      <c r="I55" s="659" t="s">
        <v>891</v>
      </c>
      <c r="J55" s="659" t="s">
        <v>891</v>
      </c>
      <c r="K55" s="659" t="s">
        <v>891</v>
      </c>
      <c r="L55" s="659" t="s">
        <v>891</v>
      </c>
      <c r="M55" s="659" t="s">
        <v>892</v>
      </c>
      <c r="N55" s="659" t="s">
        <v>893</v>
      </c>
      <c r="O55" s="659" t="s">
        <v>891</v>
      </c>
      <c r="P55" s="659" t="s">
        <v>893</v>
      </c>
      <c r="Q55" s="659" t="s">
        <v>893</v>
      </c>
      <c r="R55" s="659" t="s">
        <v>891</v>
      </c>
      <c r="S55" s="551"/>
      <c r="T55" s="551"/>
      <c r="U55" s="551"/>
      <c r="V55" s="551"/>
      <c r="W55" s="551"/>
      <c r="X55" s="551"/>
      <c r="Y55" s="588"/>
      <c r="Z55" s="551"/>
      <c r="AA55" s="551"/>
      <c r="AB55" s="551"/>
      <c r="AC55" s="551"/>
      <c r="AD55" s="551"/>
      <c r="AE55" s="551"/>
      <c r="AF55" s="551"/>
      <c r="AG55" s="551"/>
      <c r="AH55" s="551"/>
      <c r="AI55" s="551"/>
      <c r="AJ55" s="551"/>
      <c r="AK55" s="551"/>
      <c r="AL55" s="551"/>
      <c r="AM55" s="551"/>
      <c r="AN55" s="551"/>
      <c r="AO55" s="551"/>
      <c r="AP55" s="551"/>
      <c r="AQ55" s="551"/>
      <c r="AR55" s="551"/>
      <c r="AS55" s="551"/>
      <c r="AT55" s="551"/>
      <c r="AU55" s="551"/>
      <c r="AV55" s="551"/>
      <c r="AW55" s="551"/>
      <c r="AX55" s="551"/>
      <c r="AY55" s="551"/>
      <c r="AZ55" s="551"/>
      <c r="BA55" s="551"/>
      <c r="BB55" s="182"/>
      <c r="BC55" s="182"/>
      <c r="BD55" s="182"/>
      <c r="BE55" s="182"/>
      <c r="BF55" s="182"/>
      <c r="BG55" s="182"/>
      <c r="BH55" s="182"/>
      <c r="BI55" s="182"/>
      <c r="BJ55" s="182"/>
      <c r="BK55" s="182"/>
      <c r="BL55" s="182"/>
      <c r="BM55" s="182"/>
      <c r="BN55" s="182"/>
      <c r="BO55" s="182"/>
      <c r="BP55" s="182"/>
      <c r="BQ55" s="182"/>
      <c r="BR55" s="182"/>
      <c r="BS55" s="182"/>
      <c r="BT55" s="182"/>
      <c r="BU55" s="182"/>
      <c r="BV55" s="182"/>
      <c r="BW55" s="182"/>
      <c r="BX55" s="182"/>
      <c r="BY55" s="182"/>
      <c r="BZ55" s="182"/>
      <c r="CA55" s="182"/>
      <c r="CB55" s="182"/>
      <c r="CC55" s="182"/>
      <c r="CD55" s="182"/>
      <c r="CE55" s="182"/>
      <c r="CF55" s="182"/>
      <c r="CG55" s="182"/>
      <c r="CH55" s="182"/>
      <c r="CI55" s="182"/>
      <c r="CJ55" s="182"/>
      <c r="CK55" s="182"/>
      <c r="CL55" s="182"/>
      <c r="CM55" s="182"/>
      <c r="CN55" s="182"/>
      <c r="CO55" s="182"/>
      <c r="CP55" s="182"/>
      <c r="CQ55" s="182"/>
      <c r="CR55" s="182"/>
      <c r="CS55" s="182"/>
      <c r="CT55" s="182"/>
      <c r="CU55" s="182"/>
      <c r="CV55" s="182"/>
      <c r="CW55" s="182"/>
    </row>
    <row r="56" spans="1:101" s="183" customFormat="1" ht="63.75" x14ac:dyDescent="0.2">
      <c r="A56" s="309" t="s">
        <v>155</v>
      </c>
      <c r="B56" s="186" t="s">
        <v>173</v>
      </c>
      <c r="C56" s="228" t="s">
        <v>174</v>
      </c>
      <c r="D56" s="659" t="s">
        <v>888</v>
      </c>
      <c r="E56" s="665" t="s">
        <v>112</v>
      </c>
      <c r="F56" s="659" t="s">
        <v>889</v>
      </c>
      <c r="G56" s="659" t="s">
        <v>890</v>
      </c>
      <c r="H56" s="659" t="s">
        <v>891</v>
      </c>
      <c r="I56" s="659" t="s">
        <v>891</v>
      </c>
      <c r="J56" s="659" t="s">
        <v>891</v>
      </c>
      <c r="K56" s="659" t="s">
        <v>891</v>
      </c>
      <c r="L56" s="659" t="s">
        <v>891</v>
      </c>
      <c r="M56" s="659" t="s">
        <v>892</v>
      </c>
      <c r="N56" s="659" t="s">
        <v>893</v>
      </c>
      <c r="O56" s="659" t="s">
        <v>891</v>
      </c>
      <c r="P56" s="659" t="s">
        <v>893</v>
      </c>
      <c r="Q56" s="659" t="s">
        <v>893</v>
      </c>
      <c r="R56" s="659" t="s">
        <v>891</v>
      </c>
      <c r="S56" s="551"/>
      <c r="T56" s="551"/>
      <c r="U56" s="551"/>
      <c r="V56" s="551"/>
      <c r="W56" s="551"/>
      <c r="X56" s="551"/>
      <c r="Y56" s="588"/>
      <c r="Z56" s="551"/>
      <c r="AA56" s="551"/>
      <c r="AB56" s="551"/>
      <c r="AC56" s="551"/>
      <c r="AD56" s="551"/>
      <c r="AE56" s="551"/>
      <c r="AF56" s="551"/>
      <c r="AG56" s="551"/>
      <c r="AH56" s="551"/>
      <c r="AI56" s="551"/>
      <c r="AJ56" s="551"/>
      <c r="AK56" s="551"/>
      <c r="AL56" s="551"/>
      <c r="AM56" s="551"/>
      <c r="AN56" s="551"/>
      <c r="AO56" s="551"/>
      <c r="AP56" s="551"/>
      <c r="AQ56" s="551"/>
      <c r="AR56" s="551"/>
      <c r="AS56" s="551"/>
      <c r="AT56" s="551"/>
      <c r="AU56" s="551"/>
      <c r="AV56" s="551"/>
      <c r="AW56" s="551"/>
      <c r="AX56" s="551"/>
      <c r="AY56" s="551"/>
      <c r="AZ56" s="551"/>
      <c r="BA56" s="551"/>
      <c r="BB56" s="182"/>
      <c r="BC56" s="182"/>
      <c r="BD56" s="182"/>
      <c r="BE56" s="182"/>
      <c r="BF56" s="182"/>
      <c r="BG56" s="182"/>
      <c r="BH56" s="182"/>
      <c r="BI56" s="182"/>
      <c r="BJ56" s="182"/>
      <c r="BK56" s="182"/>
      <c r="BL56" s="182"/>
      <c r="BM56" s="182"/>
      <c r="BN56" s="182"/>
      <c r="BO56" s="182"/>
      <c r="BP56" s="182"/>
      <c r="BQ56" s="182"/>
      <c r="BR56" s="182"/>
      <c r="BS56" s="182"/>
      <c r="BT56" s="182"/>
      <c r="BU56" s="182"/>
      <c r="BV56" s="182"/>
      <c r="BW56" s="182"/>
      <c r="BX56" s="182"/>
      <c r="BY56" s="182"/>
      <c r="BZ56" s="182"/>
      <c r="CA56" s="182"/>
      <c r="CB56" s="182"/>
      <c r="CC56" s="182"/>
      <c r="CD56" s="182"/>
      <c r="CE56" s="182"/>
      <c r="CF56" s="182"/>
      <c r="CG56" s="182"/>
      <c r="CH56" s="182"/>
      <c r="CI56" s="182"/>
      <c r="CJ56" s="182"/>
      <c r="CK56" s="182"/>
      <c r="CL56" s="182"/>
      <c r="CM56" s="182"/>
      <c r="CN56" s="182"/>
      <c r="CO56" s="182"/>
      <c r="CP56" s="182"/>
      <c r="CQ56" s="182"/>
      <c r="CR56" s="182"/>
      <c r="CS56" s="182"/>
      <c r="CT56" s="182"/>
      <c r="CU56" s="182"/>
      <c r="CV56" s="182"/>
      <c r="CW56" s="182"/>
    </row>
    <row r="57" spans="1:101" s="183" customFormat="1" ht="51" x14ac:dyDescent="0.2">
      <c r="A57" s="309" t="s">
        <v>155</v>
      </c>
      <c r="B57" s="186" t="s">
        <v>175</v>
      </c>
      <c r="C57" s="228" t="s">
        <v>176</v>
      </c>
      <c r="D57" s="659" t="s">
        <v>888</v>
      </c>
      <c r="E57" s="665" t="s">
        <v>112</v>
      </c>
      <c r="F57" s="659" t="s">
        <v>889</v>
      </c>
      <c r="G57" s="659" t="s">
        <v>890</v>
      </c>
      <c r="H57" s="659" t="s">
        <v>891</v>
      </c>
      <c r="I57" s="659" t="s">
        <v>891</v>
      </c>
      <c r="J57" s="659" t="s">
        <v>891</v>
      </c>
      <c r="K57" s="659" t="s">
        <v>891</v>
      </c>
      <c r="L57" s="659" t="s">
        <v>891</v>
      </c>
      <c r="M57" s="659" t="s">
        <v>892</v>
      </c>
      <c r="N57" s="659" t="s">
        <v>893</v>
      </c>
      <c r="O57" s="659" t="s">
        <v>891</v>
      </c>
      <c r="P57" s="659" t="s">
        <v>893</v>
      </c>
      <c r="Q57" s="659" t="s">
        <v>893</v>
      </c>
      <c r="R57" s="659" t="s">
        <v>891</v>
      </c>
      <c r="S57" s="551"/>
      <c r="T57" s="551"/>
      <c r="U57" s="551"/>
      <c r="V57" s="551"/>
      <c r="W57" s="551"/>
      <c r="X57" s="551"/>
      <c r="Y57" s="588"/>
      <c r="Z57" s="551"/>
      <c r="AA57" s="551"/>
      <c r="AB57" s="551"/>
      <c r="AC57" s="551"/>
      <c r="AD57" s="551"/>
      <c r="AE57" s="551"/>
      <c r="AF57" s="551"/>
      <c r="AG57" s="551"/>
      <c r="AH57" s="551"/>
      <c r="AI57" s="551"/>
      <c r="AJ57" s="551"/>
      <c r="AK57" s="551"/>
      <c r="AL57" s="551"/>
      <c r="AM57" s="551"/>
      <c r="AN57" s="551"/>
      <c r="AO57" s="551"/>
      <c r="AP57" s="551"/>
      <c r="AQ57" s="551"/>
      <c r="AR57" s="551"/>
      <c r="AS57" s="551"/>
      <c r="AT57" s="551"/>
      <c r="AU57" s="551"/>
      <c r="AV57" s="551"/>
      <c r="AW57" s="551"/>
      <c r="AX57" s="551"/>
      <c r="AY57" s="551"/>
      <c r="AZ57" s="551"/>
      <c r="BA57" s="551"/>
      <c r="BB57" s="182"/>
      <c r="BC57" s="182"/>
      <c r="BD57" s="182"/>
      <c r="BE57" s="182"/>
      <c r="BF57" s="182"/>
      <c r="BG57" s="182"/>
      <c r="BH57" s="182"/>
      <c r="BI57" s="182"/>
      <c r="BJ57" s="182"/>
      <c r="BK57" s="182"/>
      <c r="BL57" s="182"/>
      <c r="BM57" s="182"/>
      <c r="BN57" s="182"/>
      <c r="BO57" s="182"/>
      <c r="BP57" s="182"/>
      <c r="BQ57" s="182"/>
      <c r="BR57" s="182"/>
      <c r="BS57" s="182"/>
      <c r="BT57" s="182"/>
      <c r="BU57" s="182"/>
      <c r="BV57" s="182"/>
      <c r="BW57" s="182"/>
      <c r="BX57" s="182"/>
      <c r="BY57" s="182"/>
      <c r="BZ57" s="182"/>
      <c r="CA57" s="182"/>
      <c r="CB57" s="182"/>
      <c r="CC57" s="182"/>
      <c r="CD57" s="182"/>
      <c r="CE57" s="182"/>
      <c r="CF57" s="182"/>
      <c r="CG57" s="182"/>
      <c r="CH57" s="182"/>
      <c r="CI57" s="182"/>
      <c r="CJ57" s="182"/>
      <c r="CK57" s="182"/>
      <c r="CL57" s="182"/>
      <c r="CM57" s="182"/>
      <c r="CN57" s="182"/>
      <c r="CO57" s="182"/>
      <c r="CP57" s="182"/>
      <c r="CQ57" s="182"/>
      <c r="CR57" s="182"/>
      <c r="CS57" s="182"/>
      <c r="CT57" s="182"/>
      <c r="CU57" s="182"/>
      <c r="CV57" s="182"/>
      <c r="CW57" s="182"/>
    </row>
    <row r="58" spans="1:101" s="183" customFormat="1" ht="51" x14ac:dyDescent="0.2">
      <c r="A58" s="309" t="s">
        <v>155</v>
      </c>
      <c r="B58" s="186" t="s">
        <v>177</v>
      </c>
      <c r="C58" s="228" t="s">
        <v>178</v>
      </c>
      <c r="D58" s="659" t="s">
        <v>888</v>
      </c>
      <c r="E58" s="665" t="s">
        <v>112</v>
      </c>
      <c r="F58" s="659" t="s">
        <v>889</v>
      </c>
      <c r="G58" s="659" t="s">
        <v>890</v>
      </c>
      <c r="H58" s="659" t="s">
        <v>891</v>
      </c>
      <c r="I58" s="659" t="s">
        <v>891</v>
      </c>
      <c r="J58" s="659" t="s">
        <v>891</v>
      </c>
      <c r="K58" s="659" t="s">
        <v>891</v>
      </c>
      <c r="L58" s="659" t="s">
        <v>891</v>
      </c>
      <c r="M58" s="659" t="s">
        <v>892</v>
      </c>
      <c r="N58" s="659" t="s">
        <v>893</v>
      </c>
      <c r="O58" s="659" t="s">
        <v>891</v>
      </c>
      <c r="P58" s="659" t="s">
        <v>893</v>
      </c>
      <c r="Q58" s="659" t="s">
        <v>893</v>
      </c>
      <c r="R58" s="659" t="s">
        <v>891</v>
      </c>
      <c r="S58" s="551"/>
      <c r="T58" s="551"/>
      <c r="U58" s="551"/>
      <c r="V58" s="551"/>
      <c r="W58" s="551"/>
      <c r="X58" s="551"/>
      <c r="Y58" s="588"/>
      <c r="Z58" s="551"/>
      <c r="AA58" s="551"/>
      <c r="AB58" s="551"/>
      <c r="AC58" s="551"/>
      <c r="AD58" s="551"/>
      <c r="AE58" s="551"/>
      <c r="AF58" s="551"/>
      <c r="AG58" s="551"/>
      <c r="AH58" s="551"/>
      <c r="AI58" s="551"/>
      <c r="AJ58" s="551"/>
      <c r="AK58" s="551"/>
      <c r="AL58" s="551"/>
      <c r="AM58" s="551"/>
      <c r="AN58" s="551"/>
      <c r="AO58" s="551"/>
      <c r="AP58" s="551"/>
      <c r="AQ58" s="551"/>
      <c r="AR58" s="551"/>
      <c r="AS58" s="551"/>
      <c r="AT58" s="551"/>
      <c r="AU58" s="551"/>
      <c r="AV58" s="551"/>
      <c r="AW58" s="551"/>
      <c r="AX58" s="551"/>
      <c r="AY58" s="551"/>
      <c r="AZ58" s="551"/>
      <c r="BA58" s="551"/>
      <c r="BB58" s="182"/>
      <c r="BC58" s="182"/>
      <c r="BD58" s="182"/>
      <c r="BE58" s="182"/>
      <c r="BF58" s="182"/>
      <c r="BG58" s="182"/>
      <c r="BH58" s="182"/>
      <c r="BI58" s="182"/>
      <c r="BJ58" s="182"/>
      <c r="BK58" s="182"/>
      <c r="BL58" s="182"/>
      <c r="BM58" s="182"/>
      <c r="BN58" s="182"/>
      <c r="BO58" s="182"/>
      <c r="BP58" s="182"/>
      <c r="BQ58" s="182"/>
      <c r="BR58" s="182"/>
      <c r="BS58" s="182"/>
      <c r="BT58" s="182"/>
      <c r="BU58" s="182"/>
      <c r="BV58" s="182"/>
      <c r="BW58" s="182"/>
      <c r="BX58" s="182"/>
      <c r="BY58" s="182"/>
      <c r="BZ58" s="182"/>
      <c r="CA58" s="182"/>
      <c r="CB58" s="182"/>
      <c r="CC58" s="182"/>
      <c r="CD58" s="182"/>
      <c r="CE58" s="182"/>
      <c r="CF58" s="182"/>
      <c r="CG58" s="182"/>
      <c r="CH58" s="182"/>
      <c r="CI58" s="182"/>
      <c r="CJ58" s="182"/>
      <c r="CK58" s="182"/>
      <c r="CL58" s="182"/>
      <c r="CM58" s="182"/>
      <c r="CN58" s="182"/>
      <c r="CO58" s="182"/>
      <c r="CP58" s="182"/>
      <c r="CQ58" s="182"/>
      <c r="CR58" s="182"/>
      <c r="CS58" s="182"/>
      <c r="CT58" s="182"/>
      <c r="CU58" s="182"/>
      <c r="CV58" s="182"/>
      <c r="CW58" s="182"/>
    </row>
    <row r="59" spans="1:101" s="183" customFormat="1" ht="51" x14ac:dyDescent="0.2">
      <c r="A59" s="309" t="s">
        <v>155</v>
      </c>
      <c r="B59" s="186" t="s">
        <v>179</v>
      </c>
      <c r="C59" s="228" t="s">
        <v>180</v>
      </c>
      <c r="D59" s="659" t="s">
        <v>888</v>
      </c>
      <c r="E59" s="665" t="s">
        <v>112</v>
      </c>
      <c r="F59" s="659" t="s">
        <v>889</v>
      </c>
      <c r="G59" s="659" t="s">
        <v>890</v>
      </c>
      <c r="H59" s="659" t="s">
        <v>891</v>
      </c>
      <c r="I59" s="659" t="s">
        <v>891</v>
      </c>
      <c r="J59" s="659" t="s">
        <v>891</v>
      </c>
      <c r="K59" s="659" t="s">
        <v>891</v>
      </c>
      <c r="L59" s="659" t="s">
        <v>891</v>
      </c>
      <c r="M59" s="659" t="s">
        <v>892</v>
      </c>
      <c r="N59" s="659" t="s">
        <v>893</v>
      </c>
      <c r="O59" s="659" t="s">
        <v>891</v>
      </c>
      <c r="P59" s="659" t="s">
        <v>893</v>
      </c>
      <c r="Q59" s="659" t="s">
        <v>893</v>
      </c>
      <c r="R59" s="659" t="s">
        <v>891</v>
      </c>
      <c r="S59" s="551"/>
      <c r="T59" s="551"/>
      <c r="U59" s="551"/>
      <c r="V59" s="551"/>
      <c r="W59" s="551"/>
      <c r="X59" s="551"/>
      <c r="Y59" s="588"/>
      <c r="Z59" s="551"/>
      <c r="AA59" s="551"/>
      <c r="AB59" s="551"/>
      <c r="AC59" s="551"/>
      <c r="AD59" s="551"/>
      <c r="AE59" s="551"/>
      <c r="AF59" s="551"/>
      <c r="AG59" s="551"/>
      <c r="AH59" s="551"/>
      <c r="AI59" s="551"/>
      <c r="AJ59" s="551"/>
      <c r="AK59" s="551"/>
      <c r="AL59" s="551"/>
      <c r="AM59" s="551"/>
      <c r="AN59" s="551"/>
      <c r="AO59" s="551"/>
      <c r="AP59" s="551"/>
      <c r="AQ59" s="551"/>
      <c r="AR59" s="551"/>
      <c r="AS59" s="551"/>
      <c r="AT59" s="551"/>
      <c r="AU59" s="551"/>
      <c r="AV59" s="551"/>
      <c r="AW59" s="551"/>
      <c r="AX59" s="551"/>
      <c r="AY59" s="551"/>
      <c r="AZ59" s="551"/>
      <c r="BA59" s="551"/>
      <c r="BB59" s="182"/>
      <c r="BC59" s="182"/>
      <c r="BD59" s="182"/>
      <c r="BE59" s="182"/>
      <c r="BF59" s="182"/>
      <c r="BG59" s="182"/>
      <c r="BH59" s="182"/>
      <c r="BI59" s="182"/>
      <c r="BJ59" s="182"/>
      <c r="BK59" s="182"/>
      <c r="BL59" s="182"/>
      <c r="BM59" s="182"/>
      <c r="BN59" s="182"/>
      <c r="BO59" s="182"/>
      <c r="BP59" s="182"/>
      <c r="BQ59" s="182"/>
      <c r="BR59" s="182"/>
      <c r="BS59" s="182"/>
      <c r="BT59" s="182"/>
      <c r="BU59" s="182"/>
      <c r="BV59" s="182"/>
      <c r="BW59" s="182"/>
      <c r="BX59" s="182"/>
      <c r="BY59" s="182"/>
      <c r="BZ59" s="182"/>
      <c r="CA59" s="182"/>
      <c r="CB59" s="182"/>
      <c r="CC59" s="182"/>
      <c r="CD59" s="182"/>
      <c r="CE59" s="182"/>
      <c r="CF59" s="182"/>
      <c r="CG59" s="182"/>
      <c r="CH59" s="182"/>
      <c r="CI59" s="182"/>
      <c r="CJ59" s="182"/>
      <c r="CK59" s="182"/>
      <c r="CL59" s="182"/>
      <c r="CM59" s="182"/>
      <c r="CN59" s="182"/>
      <c r="CO59" s="182"/>
      <c r="CP59" s="182"/>
      <c r="CQ59" s="182"/>
      <c r="CR59" s="182"/>
      <c r="CS59" s="182"/>
      <c r="CT59" s="182"/>
      <c r="CU59" s="182"/>
      <c r="CV59" s="182"/>
      <c r="CW59" s="182"/>
    </row>
    <row r="60" spans="1:101" s="183" customFormat="1" ht="51" hidden="1" x14ac:dyDescent="0.2">
      <c r="A60" s="309" t="s">
        <v>155</v>
      </c>
      <c r="B60" s="186" t="s">
        <v>181</v>
      </c>
      <c r="C60" s="228" t="s">
        <v>182</v>
      </c>
      <c r="D60" s="659"/>
      <c r="E60" s="665"/>
      <c r="F60" s="659"/>
      <c r="G60" s="659"/>
      <c r="H60" s="659"/>
      <c r="I60" s="659"/>
      <c r="J60" s="659"/>
      <c r="K60" s="659"/>
      <c r="L60" s="659"/>
      <c r="M60" s="659"/>
      <c r="N60" s="659"/>
      <c r="O60" s="659"/>
      <c r="P60" s="659"/>
      <c r="Q60" s="659"/>
      <c r="R60" s="659"/>
      <c r="S60" s="551"/>
      <c r="T60" s="551"/>
      <c r="U60" s="551"/>
      <c r="V60" s="551"/>
      <c r="W60" s="551"/>
      <c r="X60" s="551"/>
      <c r="Y60" s="588"/>
      <c r="Z60" s="551"/>
      <c r="AA60" s="551"/>
      <c r="AB60" s="551"/>
      <c r="AC60" s="551"/>
      <c r="AD60" s="551"/>
      <c r="AE60" s="551"/>
      <c r="AF60" s="551"/>
      <c r="AG60" s="551"/>
      <c r="AH60" s="551"/>
      <c r="AI60" s="551"/>
      <c r="AJ60" s="551"/>
      <c r="AK60" s="551"/>
      <c r="AL60" s="551"/>
      <c r="AM60" s="551"/>
      <c r="AN60" s="551"/>
      <c r="AO60" s="551"/>
      <c r="AP60" s="551"/>
      <c r="AQ60" s="551"/>
      <c r="AR60" s="551"/>
      <c r="AS60" s="551"/>
      <c r="AT60" s="551"/>
      <c r="AU60" s="551"/>
      <c r="AV60" s="551"/>
      <c r="AW60" s="551"/>
      <c r="AX60" s="551"/>
      <c r="AY60" s="551"/>
      <c r="AZ60" s="551"/>
      <c r="BA60" s="551"/>
      <c r="BB60" s="182"/>
      <c r="BC60" s="182"/>
      <c r="BD60" s="182"/>
      <c r="BE60" s="182"/>
      <c r="BF60" s="182"/>
      <c r="BG60" s="182"/>
      <c r="BH60" s="182"/>
      <c r="BI60" s="182"/>
      <c r="BJ60" s="182"/>
      <c r="BK60" s="182"/>
      <c r="BL60" s="182"/>
      <c r="BM60" s="182"/>
      <c r="BN60" s="182"/>
      <c r="BO60" s="182"/>
      <c r="BP60" s="182"/>
      <c r="BQ60" s="182"/>
      <c r="BR60" s="182"/>
      <c r="BS60" s="182"/>
      <c r="BT60" s="182"/>
      <c r="BU60" s="182"/>
      <c r="BV60" s="182"/>
      <c r="BW60" s="182"/>
      <c r="BX60" s="182"/>
      <c r="BY60" s="182"/>
      <c r="BZ60" s="182"/>
      <c r="CA60" s="182"/>
      <c r="CB60" s="182"/>
      <c r="CC60" s="182"/>
      <c r="CD60" s="182"/>
      <c r="CE60" s="182"/>
      <c r="CF60" s="182"/>
      <c r="CG60" s="182"/>
      <c r="CH60" s="182"/>
      <c r="CI60" s="182"/>
      <c r="CJ60" s="182"/>
      <c r="CK60" s="182"/>
      <c r="CL60" s="182"/>
      <c r="CM60" s="182"/>
      <c r="CN60" s="182"/>
      <c r="CO60" s="182"/>
      <c r="CP60" s="182"/>
      <c r="CQ60" s="182"/>
      <c r="CR60" s="182"/>
      <c r="CS60" s="182"/>
      <c r="CT60" s="182"/>
      <c r="CU60" s="182"/>
      <c r="CV60" s="182"/>
      <c r="CW60" s="182"/>
    </row>
    <row r="61" spans="1:101" s="183" customFormat="1" ht="51" x14ac:dyDescent="0.2">
      <c r="A61" s="309" t="s">
        <v>155</v>
      </c>
      <c r="B61" s="186" t="s">
        <v>183</v>
      </c>
      <c r="C61" s="228" t="s">
        <v>184</v>
      </c>
      <c r="D61" s="659" t="s">
        <v>888</v>
      </c>
      <c r="E61" s="665" t="s">
        <v>112</v>
      </c>
      <c r="F61" s="659" t="s">
        <v>889</v>
      </c>
      <c r="G61" s="659" t="s">
        <v>890</v>
      </c>
      <c r="H61" s="659" t="s">
        <v>891</v>
      </c>
      <c r="I61" s="659" t="s">
        <v>891</v>
      </c>
      <c r="J61" s="659" t="s">
        <v>891</v>
      </c>
      <c r="K61" s="659" t="s">
        <v>891</v>
      </c>
      <c r="L61" s="659" t="s">
        <v>891</v>
      </c>
      <c r="M61" s="659" t="s">
        <v>892</v>
      </c>
      <c r="N61" s="659" t="s">
        <v>893</v>
      </c>
      <c r="O61" s="659" t="s">
        <v>891</v>
      </c>
      <c r="P61" s="659" t="s">
        <v>893</v>
      </c>
      <c r="Q61" s="659" t="s">
        <v>893</v>
      </c>
      <c r="R61" s="659" t="s">
        <v>891</v>
      </c>
      <c r="S61" s="551"/>
      <c r="T61" s="551"/>
      <c r="U61" s="551"/>
      <c r="V61" s="551"/>
      <c r="W61" s="551"/>
      <c r="X61" s="551"/>
      <c r="Y61" s="588"/>
      <c r="Z61" s="551"/>
      <c r="AA61" s="551"/>
      <c r="AB61" s="551"/>
      <c r="AC61" s="551"/>
      <c r="AD61" s="551"/>
      <c r="AE61" s="551"/>
      <c r="AF61" s="551"/>
      <c r="AG61" s="551"/>
      <c r="AH61" s="551"/>
      <c r="AI61" s="551"/>
      <c r="AJ61" s="551"/>
      <c r="AK61" s="551"/>
      <c r="AL61" s="551"/>
      <c r="AM61" s="551"/>
      <c r="AN61" s="551"/>
      <c r="AO61" s="551"/>
      <c r="AP61" s="551"/>
      <c r="AQ61" s="551"/>
      <c r="AR61" s="551"/>
      <c r="AS61" s="551"/>
      <c r="AT61" s="551"/>
      <c r="AU61" s="551"/>
      <c r="AV61" s="551"/>
      <c r="AW61" s="551"/>
      <c r="AX61" s="551"/>
      <c r="AY61" s="551"/>
      <c r="AZ61" s="551"/>
      <c r="BA61" s="551"/>
      <c r="BB61" s="182"/>
      <c r="BC61" s="182"/>
      <c r="BD61" s="182"/>
      <c r="BE61" s="182"/>
      <c r="BF61" s="182"/>
      <c r="BG61" s="182"/>
      <c r="BH61" s="182"/>
      <c r="BI61" s="182"/>
      <c r="BJ61" s="182"/>
      <c r="BK61" s="182"/>
      <c r="BL61" s="182"/>
      <c r="BM61" s="182"/>
      <c r="BN61" s="182"/>
      <c r="BO61" s="182"/>
      <c r="BP61" s="182"/>
      <c r="BQ61" s="182"/>
      <c r="BR61" s="182"/>
      <c r="BS61" s="182"/>
      <c r="BT61" s="182"/>
      <c r="BU61" s="182"/>
      <c r="BV61" s="182"/>
      <c r="BW61" s="182"/>
      <c r="BX61" s="182"/>
      <c r="BY61" s="182"/>
      <c r="BZ61" s="182"/>
      <c r="CA61" s="182"/>
      <c r="CB61" s="182"/>
      <c r="CC61" s="182"/>
      <c r="CD61" s="182"/>
      <c r="CE61" s="182"/>
      <c r="CF61" s="182"/>
      <c r="CG61" s="182"/>
      <c r="CH61" s="182"/>
      <c r="CI61" s="182"/>
      <c r="CJ61" s="182"/>
      <c r="CK61" s="182"/>
      <c r="CL61" s="182"/>
      <c r="CM61" s="182"/>
      <c r="CN61" s="182"/>
      <c r="CO61" s="182"/>
      <c r="CP61" s="182"/>
      <c r="CQ61" s="182"/>
      <c r="CR61" s="182"/>
      <c r="CS61" s="182"/>
      <c r="CT61" s="182"/>
      <c r="CU61" s="182"/>
      <c r="CV61" s="182"/>
      <c r="CW61" s="182"/>
    </row>
    <row r="62" spans="1:101" s="183" customFormat="1" ht="63.75" x14ac:dyDescent="0.2">
      <c r="A62" s="309" t="s">
        <v>155</v>
      </c>
      <c r="B62" s="186" t="s">
        <v>185</v>
      </c>
      <c r="C62" s="228" t="s">
        <v>186</v>
      </c>
      <c r="D62" s="659" t="s">
        <v>888</v>
      </c>
      <c r="E62" s="665" t="s">
        <v>112</v>
      </c>
      <c r="F62" s="659" t="s">
        <v>889</v>
      </c>
      <c r="G62" s="659" t="s">
        <v>890</v>
      </c>
      <c r="H62" s="659" t="s">
        <v>891</v>
      </c>
      <c r="I62" s="659" t="s">
        <v>891</v>
      </c>
      <c r="J62" s="659" t="s">
        <v>891</v>
      </c>
      <c r="K62" s="659" t="s">
        <v>891</v>
      </c>
      <c r="L62" s="659" t="s">
        <v>891</v>
      </c>
      <c r="M62" s="659" t="s">
        <v>892</v>
      </c>
      <c r="N62" s="659" t="s">
        <v>893</v>
      </c>
      <c r="O62" s="659" t="s">
        <v>891</v>
      </c>
      <c r="P62" s="659" t="s">
        <v>893</v>
      </c>
      <c r="Q62" s="659" t="s">
        <v>893</v>
      </c>
      <c r="R62" s="659" t="s">
        <v>891</v>
      </c>
      <c r="S62" s="551"/>
      <c r="T62" s="551"/>
      <c r="U62" s="551"/>
      <c r="V62" s="551"/>
      <c r="W62" s="551"/>
      <c r="X62" s="551"/>
      <c r="Y62" s="588"/>
      <c r="Z62" s="551"/>
      <c r="AA62" s="551"/>
      <c r="AB62" s="551"/>
      <c r="AC62" s="551"/>
      <c r="AD62" s="551"/>
      <c r="AE62" s="551"/>
      <c r="AF62" s="551"/>
      <c r="AG62" s="551"/>
      <c r="AH62" s="551"/>
      <c r="AI62" s="551"/>
      <c r="AJ62" s="551"/>
      <c r="AK62" s="551"/>
      <c r="AL62" s="551"/>
      <c r="AM62" s="551"/>
      <c r="AN62" s="551"/>
      <c r="AO62" s="551"/>
      <c r="AP62" s="551"/>
      <c r="AQ62" s="551"/>
      <c r="AR62" s="551"/>
      <c r="AS62" s="551"/>
      <c r="AT62" s="551"/>
      <c r="AU62" s="551"/>
      <c r="AV62" s="551"/>
      <c r="AW62" s="551"/>
      <c r="AX62" s="551"/>
      <c r="AY62" s="551"/>
      <c r="AZ62" s="551"/>
      <c r="BA62" s="551"/>
      <c r="BB62" s="182"/>
      <c r="BC62" s="182"/>
      <c r="BD62" s="182"/>
      <c r="BE62" s="182"/>
      <c r="BF62" s="182"/>
      <c r="BG62" s="182"/>
      <c r="BH62" s="182"/>
      <c r="BI62" s="182"/>
      <c r="BJ62" s="182"/>
      <c r="BK62" s="182"/>
      <c r="BL62" s="182"/>
      <c r="BM62" s="182"/>
      <c r="BN62" s="182"/>
      <c r="BO62" s="182"/>
      <c r="BP62" s="182"/>
      <c r="BQ62" s="182"/>
      <c r="BR62" s="182"/>
      <c r="BS62" s="182"/>
      <c r="BT62" s="182"/>
      <c r="BU62" s="182"/>
      <c r="BV62" s="182"/>
      <c r="BW62" s="182"/>
      <c r="BX62" s="182"/>
      <c r="BY62" s="182"/>
      <c r="BZ62" s="182"/>
      <c r="CA62" s="182"/>
      <c r="CB62" s="182"/>
      <c r="CC62" s="182"/>
      <c r="CD62" s="182"/>
      <c r="CE62" s="182"/>
      <c r="CF62" s="182"/>
      <c r="CG62" s="182"/>
      <c r="CH62" s="182"/>
      <c r="CI62" s="182"/>
      <c r="CJ62" s="182"/>
      <c r="CK62" s="182"/>
      <c r="CL62" s="182"/>
      <c r="CM62" s="182"/>
      <c r="CN62" s="182"/>
      <c r="CO62" s="182"/>
      <c r="CP62" s="182"/>
      <c r="CQ62" s="182"/>
      <c r="CR62" s="182"/>
      <c r="CS62" s="182"/>
      <c r="CT62" s="182"/>
      <c r="CU62" s="182"/>
      <c r="CV62" s="182"/>
      <c r="CW62" s="182"/>
    </row>
    <row r="63" spans="1:101" s="183" customFormat="1" ht="51" hidden="1" x14ac:dyDescent="0.2">
      <c r="A63" s="309" t="s">
        <v>155</v>
      </c>
      <c r="B63" s="186" t="s">
        <v>187</v>
      </c>
      <c r="C63" s="228" t="s">
        <v>188</v>
      </c>
      <c r="D63" s="659"/>
      <c r="E63" s="665"/>
      <c r="F63" s="659"/>
      <c r="G63" s="659"/>
      <c r="H63" s="659"/>
      <c r="I63" s="659"/>
      <c r="J63" s="659"/>
      <c r="K63" s="659"/>
      <c r="L63" s="659"/>
      <c r="M63" s="659"/>
      <c r="N63" s="659"/>
      <c r="O63" s="659"/>
      <c r="P63" s="659"/>
      <c r="Q63" s="659"/>
      <c r="R63" s="659"/>
      <c r="S63" s="551"/>
      <c r="T63" s="551"/>
      <c r="U63" s="551"/>
      <c r="V63" s="551"/>
      <c r="W63" s="551"/>
      <c r="X63" s="551"/>
      <c r="Y63" s="588"/>
      <c r="Z63" s="551"/>
      <c r="AA63" s="551"/>
      <c r="AB63" s="551"/>
      <c r="AC63" s="551"/>
      <c r="AD63" s="551"/>
      <c r="AE63" s="551"/>
      <c r="AF63" s="551"/>
      <c r="AG63" s="551"/>
      <c r="AH63" s="551"/>
      <c r="AI63" s="551"/>
      <c r="AJ63" s="551"/>
      <c r="AK63" s="551"/>
      <c r="AL63" s="551"/>
      <c r="AM63" s="551"/>
      <c r="AN63" s="551"/>
      <c r="AO63" s="551"/>
      <c r="AP63" s="551"/>
      <c r="AQ63" s="551"/>
      <c r="AR63" s="551"/>
      <c r="AS63" s="551"/>
      <c r="AT63" s="551"/>
      <c r="AU63" s="551"/>
      <c r="AV63" s="551"/>
      <c r="AW63" s="551"/>
      <c r="AX63" s="551"/>
      <c r="AY63" s="551"/>
      <c r="AZ63" s="551"/>
      <c r="BA63" s="551"/>
      <c r="BB63" s="182"/>
      <c r="BC63" s="182"/>
      <c r="BD63" s="182"/>
      <c r="BE63" s="182"/>
      <c r="BF63" s="182"/>
      <c r="BG63" s="182"/>
      <c r="BH63" s="182"/>
      <c r="BI63" s="182"/>
      <c r="BJ63" s="182"/>
      <c r="BK63" s="182"/>
      <c r="BL63" s="182"/>
      <c r="BM63" s="182"/>
      <c r="BN63" s="182"/>
      <c r="BO63" s="182"/>
      <c r="BP63" s="182"/>
      <c r="BQ63" s="182"/>
      <c r="BR63" s="182"/>
      <c r="BS63" s="182"/>
      <c r="BT63" s="182"/>
      <c r="BU63" s="182"/>
      <c r="BV63" s="182"/>
      <c r="BW63" s="182"/>
      <c r="BX63" s="182"/>
      <c r="BY63" s="182"/>
      <c r="BZ63" s="182"/>
      <c r="CA63" s="182"/>
      <c r="CB63" s="182"/>
      <c r="CC63" s="182"/>
      <c r="CD63" s="182"/>
      <c r="CE63" s="182"/>
      <c r="CF63" s="182"/>
      <c r="CG63" s="182"/>
      <c r="CH63" s="182"/>
      <c r="CI63" s="182"/>
      <c r="CJ63" s="182"/>
      <c r="CK63" s="182"/>
      <c r="CL63" s="182"/>
      <c r="CM63" s="182"/>
      <c r="CN63" s="182"/>
      <c r="CO63" s="182"/>
      <c r="CP63" s="182"/>
      <c r="CQ63" s="182"/>
      <c r="CR63" s="182"/>
      <c r="CS63" s="182"/>
      <c r="CT63" s="182"/>
      <c r="CU63" s="182"/>
      <c r="CV63" s="182"/>
      <c r="CW63" s="182"/>
    </row>
    <row r="64" spans="1:101" s="183" customFormat="1" ht="51" x14ac:dyDescent="0.2">
      <c r="A64" s="309" t="s">
        <v>155</v>
      </c>
      <c r="B64" s="186" t="s">
        <v>189</v>
      </c>
      <c r="C64" s="228" t="s">
        <v>190</v>
      </c>
      <c r="D64" s="659" t="s">
        <v>888</v>
      </c>
      <c r="E64" s="665" t="s">
        <v>112</v>
      </c>
      <c r="F64" s="659" t="s">
        <v>889</v>
      </c>
      <c r="G64" s="659" t="s">
        <v>890</v>
      </c>
      <c r="H64" s="659" t="s">
        <v>891</v>
      </c>
      <c r="I64" s="659" t="s">
        <v>891</v>
      </c>
      <c r="J64" s="659" t="s">
        <v>891</v>
      </c>
      <c r="K64" s="659" t="s">
        <v>891</v>
      </c>
      <c r="L64" s="659" t="s">
        <v>891</v>
      </c>
      <c r="M64" s="659" t="s">
        <v>892</v>
      </c>
      <c r="N64" s="659" t="s">
        <v>893</v>
      </c>
      <c r="O64" s="659" t="s">
        <v>891</v>
      </c>
      <c r="P64" s="659" t="s">
        <v>893</v>
      </c>
      <c r="Q64" s="659" t="s">
        <v>893</v>
      </c>
      <c r="R64" s="659" t="s">
        <v>891</v>
      </c>
      <c r="S64" s="551"/>
      <c r="T64" s="551"/>
      <c r="U64" s="551"/>
      <c r="V64" s="551"/>
      <c r="W64" s="551"/>
      <c r="X64" s="551"/>
      <c r="Y64" s="588"/>
      <c r="Z64" s="551"/>
      <c r="AA64" s="551"/>
      <c r="AB64" s="551"/>
      <c r="AC64" s="551"/>
      <c r="AD64" s="551"/>
      <c r="AE64" s="551"/>
      <c r="AF64" s="551"/>
      <c r="AG64" s="551"/>
      <c r="AH64" s="551"/>
      <c r="AI64" s="551"/>
      <c r="AJ64" s="551"/>
      <c r="AK64" s="551"/>
      <c r="AL64" s="551"/>
      <c r="AM64" s="551"/>
      <c r="AN64" s="551"/>
      <c r="AO64" s="551"/>
      <c r="AP64" s="551"/>
      <c r="AQ64" s="551"/>
      <c r="AR64" s="551"/>
      <c r="AS64" s="551"/>
      <c r="AT64" s="551"/>
      <c r="AU64" s="551"/>
      <c r="AV64" s="551"/>
      <c r="AW64" s="551"/>
      <c r="AX64" s="551"/>
      <c r="AY64" s="551"/>
      <c r="AZ64" s="551"/>
      <c r="BA64" s="551"/>
      <c r="BB64" s="182"/>
      <c r="BC64" s="182"/>
      <c r="BD64" s="182"/>
      <c r="BE64" s="182"/>
      <c r="BF64" s="182"/>
      <c r="BG64" s="182"/>
      <c r="BH64" s="182"/>
      <c r="BI64" s="182"/>
      <c r="BJ64" s="182"/>
      <c r="BK64" s="182"/>
      <c r="BL64" s="182"/>
      <c r="BM64" s="182"/>
      <c r="BN64" s="182"/>
      <c r="BO64" s="182"/>
      <c r="BP64" s="182"/>
      <c r="BQ64" s="182"/>
      <c r="BR64" s="182"/>
      <c r="BS64" s="182"/>
      <c r="BT64" s="182"/>
      <c r="BU64" s="182"/>
      <c r="BV64" s="182"/>
      <c r="BW64" s="182"/>
      <c r="BX64" s="182"/>
      <c r="BY64" s="182"/>
      <c r="BZ64" s="182"/>
      <c r="CA64" s="182"/>
      <c r="CB64" s="182"/>
      <c r="CC64" s="182"/>
      <c r="CD64" s="182"/>
      <c r="CE64" s="182"/>
      <c r="CF64" s="182"/>
      <c r="CG64" s="182"/>
      <c r="CH64" s="182"/>
      <c r="CI64" s="182"/>
      <c r="CJ64" s="182"/>
      <c r="CK64" s="182"/>
      <c r="CL64" s="182"/>
      <c r="CM64" s="182"/>
      <c r="CN64" s="182"/>
      <c r="CO64" s="182"/>
      <c r="CP64" s="182"/>
      <c r="CQ64" s="182"/>
      <c r="CR64" s="182"/>
      <c r="CS64" s="182"/>
      <c r="CT64" s="182"/>
      <c r="CU64" s="182"/>
      <c r="CV64" s="182"/>
      <c r="CW64" s="182"/>
    </row>
    <row r="65" spans="1:101" s="183" customFormat="1" ht="51" x14ac:dyDescent="0.2">
      <c r="A65" s="309" t="s">
        <v>155</v>
      </c>
      <c r="B65" s="186" t="s">
        <v>191</v>
      </c>
      <c r="C65" s="228" t="s">
        <v>192</v>
      </c>
      <c r="D65" s="659" t="s">
        <v>888</v>
      </c>
      <c r="E65" s="665" t="s">
        <v>112</v>
      </c>
      <c r="F65" s="659" t="s">
        <v>889</v>
      </c>
      <c r="G65" s="659" t="s">
        <v>890</v>
      </c>
      <c r="H65" s="659" t="s">
        <v>891</v>
      </c>
      <c r="I65" s="659" t="s">
        <v>891</v>
      </c>
      <c r="J65" s="659" t="s">
        <v>891</v>
      </c>
      <c r="K65" s="659" t="s">
        <v>891</v>
      </c>
      <c r="L65" s="659" t="s">
        <v>891</v>
      </c>
      <c r="M65" s="659" t="s">
        <v>892</v>
      </c>
      <c r="N65" s="659" t="s">
        <v>893</v>
      </c>
      <c r="O65" s="659" t="s">
        <v>891</v>
      </c>
      <c r="P65" s="659" t="s">
        <v>893</v>
      </c>
      <c r="Q65" s="659" t="s">
        <v>893</v>
      </c>
      <c r="R65" s="659" t="s">
        <v>891</v>
      </c>
      <c r="S65" s="551"/>
      <c r="T65" s="551"/>
      <c r="U65" s="551"/>
      <c r="V65" s="551"/>
      <c r="W65" s="551"/>
      <c r="X65" s="551"/>
      <c r="Y65" s="588"/>
      <c r="Z65" s="551"/>
      <c r="AA65" s="551"/>
      <c r="AB65" s="551"/>
      <c r="AC65" s="551"/>
      <c r="AD65" s="551"/>
      <c r="AE65" s="551"/>
      <c r="AF65" s="551"/>
      <c r="AG65" s="551"/>
      <c r="AH65" s="551"/>
      <c r="AI65" s="551"/>
      <c r="AJ65" s="551"/>
      <c r="AK65" s="551"/>
      <c r="AL65" s="551"/>
      <c r="AM65" s="551"/>
      <c r="AN65" s="551"/>
      <c r="AO65" s="551"/>
      <c r="AP65" s="551"/>
      <c r="AQ65" s="551"/>
      <c r="AR65" s="551"/>
      <c r="AS65" s="551"/>
      <c r="AT65" s="551"/>
      <c r="AU65" s="551"/>
      <c r="AV65" s="551"/>
      <c r="AW65" s="551"/>
      <c r="AX65" s="551"/>
      <c r="AY65" s="551"/>
      <c r="AZ65" s="551"/>
      <c r="BA65" s="551"/>
      <c r="BB65" s="182"/>
      <c r="BC65" s="182"/>
      <c r="BD65" s="182"/>
      <c r="BE65" s="182"/>
      <c r="BF65" s="182"/>
      <c r="BG65" s="182"/>
      <c r="BH65" s="182"/>
      <c r="BI65" s="182"/>
      <c r="BJ65" s="182"/>
      <c r="BK65" s="182"/>
      <c r="BL65" s="182"/>
      <c r="BM65" s="182"/>
      <c r="BN65" s="182"/>
      <c r="BO65" s="182"/>
      <c r="BP65" s="182"/>
      <c r="BQ65" s="182"/>
      <c r="BR65" s="182"/>
      <c r="BS65" s="182"/>
      <c r="BT65" s="182"/>
      <c r="BU65" s="182"/>
      <c r="BV65" s="182"/>
      <c r="BW65" s="182"/>
      <c r="BX65" s="182"/>
      <c r="BY65" s="182"/>
      <c r="BZ65" s="182"/>
      <c r="CA65" s="182"/>
      <c r="CB65" s="182"/>
      <c r="CC65" s="182"/>
      <c r="CD65" s="182"/>
      <c r="CE65" s="182"/>
      <c r="CF65" s="182"/>
      <c r="CG65" s="182"/>
      <c r="CH65" s="182"/>
      <c r="CI65" s="182"/>
      <c r="CJ65" s="182"/>
      <c r="CK65" s="182"/>
      <c r="CL65" s="182"/>
      <c r="CM65" s="182"/>
      <c r="CN65" s="182"/>
      <c r="CO65" s="182"/>
      <c r="CP65" s="182"/>
      <c r="CQ65" s="182"/>
      <c r="CR65" s="182"/>
      <c r="CS65" s="182"/>
      <c r="CT65" s="182"/>
      <c r="CU65" s="182"/>
      <c r="CV65" s="182"/>
      <c r="CW65" s="182"/>
    </row>
    <row r="66" spans="1:101" s="183" customFormat="1" ht="38.25" x14ac:dyDescent="0.2">
      <c r="A66" s="275" t="s">
        <v>193</v>
      </c>
      <c r="B66" s="156" t="s">
        <v>194</v>
      </c>
      <c r="C66" s="119" t="s">
        <v>98</v>
      </c>
      <c r="D66" s="659" t="s">
        <v>888</v>
      </c>
      <c r="E66" s="665" t="s">
        <v>112</v>
      </c>
      <c r="F66" s="659" t="s">
        <v>889</v>
      </c>
      <c r="G66" s="659" t="s">
        <v>890</v>
      </c>
      <c r="H66" s="659" t="s">
        <v>891</v>
      </c>
      <c r="I66" s="659" t="s">
        <v>891</v>
      </c>
      <c r="J66" s="659" t="s">
        <v>891</v>
      </c>
      <c r="K66" s="659" t="s">
        <v>891</v>
      </c>
      <c r="L66" s="659" t="s">
        <v>891</v>
      </c>
      <c r="M66" s="659" t="s">
        <v>892</v>
      </c>
      <c r="N66" s="659" t="s">
        <v>893</v>
      </c>
      <c r="O66" s="659" t="s">
        <v>891</v>
      </c>
      <c r="P66" s="659" t="s">
        <v>893</v>
      </c>
      <c r="Q66" s="659" t="s">
        <v>893</v>
      </c>
      <c r="R66" s="659" t="s">
        <v>891</v>
      </c>
      <c r="S66" s="551"/>
      <c r="T66" s="551"/>
      <c r="U66" s="551"/>
      <c r="V66" s="551"/>
      <c r="W66" s="551"/>
      <c r="X66" s="551"/>
      <c r="Y66" s="588"/>
      <c r="Z66" s="551"/>
      <c r="AA66" s="551"/>
      <c r="AB66" s="551"/>
      <c r="AC66" s="551"/>
      <c r="AD66" s="551"/>
      <c r="AE66" s="551"/>
      <c r="AF66" s="551"/>
      <c r="AG66" s="551"/>
      <c r="AH66" s="551"/>
      <c r="AI66" s="551"/>
      <c r="AJ66" s="551"/>
      <c r="AK66" s="551"/>
      <c r="AL66" s="551"/>
      <c r="AM66" s="551"/>
      <c r="AN66" s="551"/>
      <c r="AO66" s="551"/>
      <c r="AP66" s="551"/>
      <c r="AQ66" s="551"/>
      <c r="AR66" s="551"/>
      <c r="AS66" s="551"/>
      <c r="AT66" s="551"/>
      <c r="AU66" s="551"/>
      <c r="AV66" s="551"/>
      <c r="AW66" s="551"/>
      <c r="AX66" s="551"/>
      <c r="AY66" s="551"/>
      <c r="AZ66" s="551"/>
      <c r="BA66" s="551"/>
      <c r="BB66" s="182"/>
      <c r="BC66" s="182"/>
      <c r="BD66" s="182"/>
      <c r="BE66" s="182"/>
      <c r="BF66" s="182"/>
      <c r="BG66" s="182"/>
      <c r="BH66" s="182"/>
      <c r="BI66" s="182"/>
      <c r="BJ66" s="182"/>
      <c r="BK66" s="182"/>
      <c r="BL66" s="182"/>
      <c r="BM66" s="182"/>
      <c r="BN66" s="182"/>
      <c r="BO66" s="182"/>
      <c r="BP66" s="182"/>
      <c r="BQ66" s="182"/>
      <c r="BR66" s="182"/>
      <c r="BS66" s="182"/>
      <c r="BT66" s="182"/>
      <c r="BU66" s="182"/>
      <c r="BV66" s="182"/>
      <c r="BW66" s="182"/>
      <c r="BX66" s="182"/>
      <c r="BY66" s="182"/>
      <c r="BZ66" s="182"/>
      <c r="CA66" s="182"/>
      <c r="CB66" s="182"/>
      <c r="CC66" s="182"/>
      <c r="CD66" s="182"/>
      <c r="CE66" s="182"/>
      <c r="CF66" s="182"/>
      <c r="CG66" s="182"/>
      <c r="CH66" s="182"/>
      <c r="CI66" s="182"/>
      <c r="CJ66" s="182"/>
      <c r="CK66" s="182"/>
      <c r="CL66" s="182"/>
      <c r="CM66" s="182"/>
      <c r="CN66" s="182"/>
      <c r="CO66" s="182"/>
      <c r="CP66" s="182"/>
      <c r="CQ66" s="182"/>
      <c r="CR66" s="182"/>
      <c r="CS66" s="182"/>
      <c r="CT66" s="182"/>
      <c r="CU66" s="182"/>
      <c r="CV66" s="182"/>
      <c r="CW66" s="182"/>
    </row>
    <row r="67" spans="1:101" s="183" customFormat="1" ht="38.25" x14ac:dyDescent="0.2">
      <c r="A67" s="226" t="s">
        <v>195</v>
      </c>
      <c r="B67" s="156" t="s">
        <v>196</v>
      </c>
      <c r="C67" s="263" t="s">
        <v>98</v>
      </c>
      <c r="D67" s="659" t="s">
        <v>888</v>
      </c>
      <c r="E67" s="665" t="s">
        <v>112</v>
      </c>
      <c r="F67" s="659" t="s">
        <v>889</v>
      </c>
      <c r="G67" s="659" t="s">
        <v>890</v>
      </c>
      <c r="H67" s="659" t="s">
        <v>891</v>
      </c>
      <c r="I67" s="659" t="s">
        <v>891</v>
      </c>
      <c r="J67" s="659" t="s">
        <v>891</v>
      </c>
      <c r="K67" s="659" t="s">
        <v>891</v>
      </c>
      <c r="L67" s="659" t="s">
        <v>891</v>
      </c>
      <c r="M67" s="659" t="s">
        <v>892</v>
      </c>
      <c r="N67" s="659" t="s">
        <v>893</v>
      </c>
      <c r="O67" s="659" t="s">
        <v>891</v>
      </c>
      <c r="P67" s="659" t="s">
        <v>893</v>
      </c>
      <c r="Q67" s="659" t="s">
        <v>893</v>
      </c>
      <c r="R67" s="659" t="s">
        <v>891</v>
      </c>
      <c r="S67" s="551"/>
      <c r="T67" s="551"/>
      <c r="U67" s="551"/>
      <c r="V67" s="551"/>
      <c r="W67" s="551"/>
      <c r="X67" s="551"/>
      <c r="Y67" s="588"/>
      <c r="Z67" s="551"/>
      <c r="AA67" s="551"/>
      <c r="AB67" s="551"/>
      <c r="AC67" s="551"/>
      <c r="AD67" s="551"/>
      <c r="AE67" s="551"/>
      <c r="AF67" s="551"/>
      <c r="AG67" s="551"/>
      <c r="AH67" s="551"/>
      <c r="AI67" s="551"/>
      <c r="AJ67" s="551"/>
      <c r="AK67" s="551"/>
      <c r="AL67" s="551"/>
      <c r="AM67" s="551"/>
      <c r="AN67" s="551"/>
      <c r="AO67" s="551"/>
      <c r="AP67" s="551"/>
      <c r="AQ67" s="551"/>
      <c r="AR67" s="551"/>
      <c r="AS67" s="551"/>
      <c r="AT67" s="551"/>
      <c r="AU67" s="551"/>
      <c r="AV67" s="551"/>
      <c r="AW67" s="551"/>
      <c r="AX67" s="551"/>
      <c r="AY67" s="551"/>
      <c r="AZ67" s="551"/>
      <c r="BA67" s="551"/>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row>
    <row r="68" spans="1:101" s="183" customFormat="1" ht="38.25" x14ac:dyDescent="0.2">
      <c r="A68" s="275" t="s">
        <v>197</v>
      </c>
      <c r="B68" s="155" t="s">
        <v>198</v>
      </c>
      <c r="C68" s="119" t="s">
        <v>98</v>
      </c>
      <c r="D68" s="659" t="s">
        <v>888</v>
      </c>
      <c r="E68" s="665" t="s">
        <v>112</v>
      </c>
      <c r="F68" s="659" t="s">
        <v>889</v>
      </c>
      <c r="G68" s="659" t="s">
        <v>890</v>
      </c>
      <c r="H68" s="659" t="s">
        <v>891</v>
      </c>
      <c r="I68" s="659" t="s">
        <v>891</v>
      </c>
      <c r="J68" s="659" t="s">
        <v>891</v>
      </c>
      <c r="K68" s="659" t="s">
        <v>891</v>
      </c>
      <c r="L68" s="659" t="s">
        <v>891</v>
      </c>
      <c r="M68" s="659" t="s">
        <v>892</v>
      </c>
      <c r="N68" s="659" t="s">
        <v>893</v>
      </c>
      <c r="O68" s="659" t="s">
        <v>891</v>
      </c>
      <c r="P68" s="659" t="s">
        <v>893</v>
      </c>
      <c r="Q68" s="659" t="s">
        <v>893</v>
      </c>
      <c r="R68" s="659" t="s">
        <v>891</v>
      </c>
      <c r="S68" s="551"/>
      <c r="T68" s="551"/>
      <c r="U68" s="551"/>
      <c r="V68" s="551"/>
      <c r="W68" s="551"/>
      <c r="X68" s="551"/>
      <c r="Y68" s="588"/>
      <c r="Z68" s="551"/>
      <c r="AA68" s="551"/>
      <c r="AB68" s="551"/>
      <c r="AC68" s="551"/>
      <c r="AD68" s="551"/>
      <c r="AE68" s="551"/>
      <c r="AF68" s="551"/>
      <c r="AG68" s="551"/>
      <c r="AH68" s="551"/>
      <c r="AI68" s="551"/>
      <c r="AJ68" s="551"/>
      <c r="AK68" s="551"/>
      <c r="AL68" s="551"/>
      <c r="AM68" s="551"/>
      <c r="AN68" s="551"/>
      <c r="AO68" s="551"/>
      <c r="AP68" s="551"/>
      <c r="AQ68" s="551"/>
      <c r="AR68" s="551"/>
      <c r="AS68" s="551"/>
      <c r="AT68" s="551"/>
      <c r="AU68" s="551"/>
      <c r="AV68" s="551"/>
      <c r="AW68" s="551"/>
      <c r="AX68" s="551"/>
      <c r="AY68" s="551"/>
      <c r="AZ68" s="551"/>
      <c r="BA68" s="551"/>
      <c r="BB68" s="182"/>
      <c r="BC68" s="182"/>
      <c r="BD68" s="182"/>
      <c r="BE68" s="182"/>
      <c r="BF68" s="182"/>
      <c r="BG68" s="182"/>
      <c r="BH68" s="182"/>
      <c r="BI68" s="182"/>
      <c r="BJ68" s="182"/>
      <c r="BK68" s="182"/>
      <c r="BL68" s="182"/>
      <c r="BM68" s="182"/>
      <c r="BN68" s="182"/>
      <c r="BO68" s="182"/>
      <c r="BP68" s="182"/>
      <c r="BQ68" s="182"/>
      <c r="BR68" s="182"/>
      <c r="BS68" s="182"/>
      <c r="BT68" s="182"/>
      <c r="BU68" s="182"/>
      <c r="BV68" s="182"/>
      <c r="BW68" s="182"/>
      <c r="BX68" s="182"/>
      <c r="BY68" s="182"/>
      <c r="BZ68" s="182"/>
      <c r="CA68" s="182"/>
      <c r="CB68" s="182"/>
      <c r="CC68" s="182"/>
      <c r="CD68" s="182"/>
      <c r="CE68" s="182"/>
      <c r="CF68" s="182"/>
      <c r="CG68" s="182"/>
      <c r="CH68" s="182"/>
      <c r="CI68" s="182"/>
      <c r="CJ68" s="182"/>
      <c r="CK68" s="182"/>
      <c r="CL68" s="182"/>
      <c r="CM68" s="182"/>
      <c r="CN68" s="182"/>
      <c r="CO68" s="182"/>
      <c r="CP68" s="182"/>
      <c r="CQ68" s="182"/>
      <c r="CR68" s="182"/>
      <c r="CS68" s="182"/>
      <c r="CT68" s="182"/>
      <c r="CU68" s="182"/>
      <c r="CV68" s="182"/>
      <c r="CW68" s="182"/>
    </row>
    <row r="69" spans="1:101" s="183" customFormat="1" ht="38.25" x14ac:dyDescent="0.2">
      <c r="A69" s="169" t="s">
        <v>199</v>
      </c>
      <c r="B69" s="205" t="s">
        <v>200</v>
      </c>
      <c r="C69" s="171" t="s">
        <v>201</v>
      </c>
      <c r="D69" s="659" t="s">
        <v>888</v>
      </c>
      <c r="E69" s="665" t="s">
        <v>112</v>
      </c>
      <c r="F69" s="659" t="s">
        <v>889</v>
      </c>
      <c r="G69" s="659" t="s">
        <v>890</v>
      </c>
      <c r="H69" s="659" t="s">
        <v>891</v>
      </c>
      <c r="I69" s="659" t="s">
        <v>891</v>
      </c>
      <c r="J69" s="659" t="s">
        <v>891</v>
      </c>
      <c r="K69" s="659" t="s">
        <v>891</v>
      </c>
      <c r="L69" s="659" t="s">
        <v>891</v>
      </c>
      <c r="M69" s="659" t="s">
        <v>892</v>
      </c>
      <c r="N69" s="659" t="s">
        <v>893</v>
      </c>
      <c r="O69" s="659" t="s">
        <v>891</v>
      </c>
      <c r="P69" s="659" t="s">
        <v>893</v>
      </c>
      <c r="Q69" s="659" t="s">
        <v>893</v>
      </c>
      <c r="R69" s="659" t="s">
        <v>891</v>
      </c>
      <c r="S69" s="551"/>
      <c r="T69" s="551"/>
      <c r="U69" s="551"/>
      <c r="V69" s="551"/>
      <c r="W69" s="551"/>
      <c r="X69" s="551"/>
      <c r="Y69" s="588"/>
      <c r="Z69" s="551"/>
      <c r="AA69" s="551"/>
      <c r="AB69" s="551"/>
      <c r="AC69" s="551"/>
      <c r="AD69" s="551"/>
      <c r="AE69" s="551"/>
      <c r="AF69" s="551"/>
      <c r="AG69" s="551"/>
      <c r="AH69" s="551"/>
      <c r="AI69" s="551"/>
      <c r="AJ69" s="551"/>
      <c r="AK69" s="551"/>
      <c r="AL69" s="551"/>
      <c r="AM69" s="551"/>
      <c r="AN69" s="551"/>
      <c r="AO69" s="551"/>
      <c r="AP69" s="551"/>
      <c r="AQ69" s="551"/>
      <c r="AR69" s="551"/>
      <c r="AS69" s="551"/>
      <c r="AT69" s="551"/>
      <c r="AU69" s="551"/>
      <c r="AV69" s="551"/>
      <c r="AW69" s="551"/>
      <c r="AX69" s="551"/>
      <c r="AY69" s="551"/>
      <c r="AZ69" s="551"/>
      <c r="BA69" s="551"/>
      <c r="BB69" s="182"/>
      <c r="BC69" s="182"/>
      <c r="BD69" s="182"/>
      <c r="BE69" s="182"/>
      <c r="BF69" s="182"/>
      <c r="BG69" s="182"/>
      <c r="BH69" s="182"/>
      <c r="BI69" s="182"/>
      <c r="BJ69" s="182"/>
      <c r="BK69" s="182"/>
      <c r="BL69" s="182"/>
      <c r="BM69" s="182"/>
      <c r="BN69" s="182"/>
      <c r="BO69" s="182"/>
      <c r="BP69" s="182"/>
      <c r="BQ69" s="182"/>
      <c r="BR69" s="182"/>
      <c r="BS69" s="182"/>
      <c r="BT69" s="182"/>
      <c r="BU69" s="182"/>
      <c r="BV69" s="182"/>
      <c r="BW69" s="182"/>
      <c r="BX69" s="182"/>
      <c r="BY69" s="182"/>
      <c r="BZ69" s="182"/>
      <c r="CA69" s="182"/>
      <c r="CB69" s="182"/>
      <c r="CC69" s="182"/>
      <c r="CD69" s="182"/>
      <c r="CE69" s="182"/>
      <c r="CF69" s="182"/>
      <c r="CG69" s="182"/>
      <c r="CH69" s="182"/>
      <c r="CI69" s="182"/>
      <c r="CJ69" s="182"/>
      <c r="CK69" s="182"/>
      <c r="CL69" s="182"/>
      <c r="CM69" s="182"/>
      <c r="CN69" s="182"/>
      <c r="CO69" s="182"/>
      <c r="CP69" s="182"/>
      <c r="CQ69" s="182"/>
      <c r="CR69" s="182"/>
      <c r="CS69" s="182"/>
      <c r="CT69" s="182"/>
      <c r="CU69" s="182"/>
      <c r="CV69" s="182"/>
      <c r="CW69" s="182"/>
    </row>
    <row r="70" spans="1:101" s="160" customFormat="1" ht="25.5" x14ac:dyDescent="0.2">
      <c r="A70" s="436" t="s">
        <v>202</v>
      </c>
      <c r="B70" s="155" t="s">
        <v>203</v>
      </c>
      <c r="C70" s="119" t="s">
        <v>98</v>
      </c>
      <c r="D70" s="657" t="s">
        <v>888</v>
      </c>
      <c r="E70" s="658" t="s">
        <v>112</v>
      </c>
      <c r="F70" s="657" t="s">
        <v>889</v>
      </c>
      <c r="G70" s="657" t="s">
        <v>890</v>
      </c>
      <c r="H70" s="657" t="s">
        <v>891</v>
      </c>
      <c r="I70" s="657" t="s">
        <v>891</v>
      </c>
      <c r="J70" s="657" t="s">
        <v>891</v>
      </c>
      <c r="K70" s="659" t="s">
        <v>891</v>
      </c>
      <c r="L70" s="659" t="s">
        <v>891</v>
      </c>
      <c r="M70" s="657" t="s">
        <v>892</v>
      </c>
      <c r="N70" s="659" t="s">
        <v>893</v>
      </c>
      <c r="O70" s="657" t="s">
        <v>891</v>
      </c>
      <c r="P70" s="659" t="s">
        <v>893</v>
      </c>
      <c r="Q70" s="657" t="s">
        <v>893</v>
      </c>
      <c r="R70" s="657" t="s">
        <v>891</v>
      </c>
      <c r="S70" s="603"/>
      <c r="T70" s="603"/>
      <c r="U70" s="603"/>
      <c r="V70" s="603"/>
      <c r="W70" s="590"/>
      <c r="X70" s="603"/>
      <c r="Y70" s="603"/>
      <c r="Z70" s="603"/>
      <c r="AA70" s="603"/>
      <c r="AB70" s="603"/>
      <c r="AC70" s="603"/>
      <c r="AD70" s="603"/>
      <c r="AE70" s="603"/>
      <c r="AF70" s="603"/>
      <c r="AG70" s="603"/>
      <c r="AH70" s="603"/>
      <c r="AI70" s="603"/>
      <c r="AJ70" s="603"/>
      <c r="AK70" s="603"/>
      <c r="AL70" s="603"/>
      <c r="AM70" s="603"/>
      <c r="AN70" s="603"/>
      <c r="AO70" s="603"/>
      <c r="AP70" s="603"/>
      <c r="AQ70" s="603"/>
      <c r="AR70" s="603"/>
      <c r="AS70" s="603"/>
      <c r="AT70" s="603"/>
      <c r="AU70" s="603"/>
      <c r="AV70" s="603"/>
      <c r="AW70" s="603"/>
      <c r="AX70" s="603"/>
      <c r="AY70" s="603"/>
      <c r="AZ70" s="603"/>
      <c r="BA70" s="603"/>
      <c r="BB70" s="159"/>
      <c r="BC70" s="159"/>
      <c r="BD70" s="159"/>
      <c r="BE70" s="159"/>
      <c r="BF70" s="159"/>
      <c r="BG70" s="159"/>
      <c r="BH70" s="159"/>
      <c r="BI70" s="159"/>
      <c r="BJ70" s="159"/>
      <c r="BK70" s="159"/>
      <c r="BL70" s="159"/>
      <c r="BM70" s="159"/>
      <c r="BN70" s="159"/>
      <c r="BO70" s="159"/>
      <c r="BP70" s="159"/>
      <c r="BQ70" s="159"/>
      <c r="BR70" s="159"/>
      <c r="BS70" s="159"/>
      <c r="BT70" s="159"/>
      <c r="BU70" s="159"/>
      <c r="BV70" s="159"/>
      <c r="BW70" s="159"/>
      <c r="BX70" s="159"/>
      <c r="BY70" s="159"/>
      <c r="BZ70" s="159"/>
      <c r="CA70" s="159"/>
      <c r="CB70" s="159"/>
      <c r="CC70" s="159"/>
      <c r="CD70" s="159"/>
      <c r="CE70" s="159"/>
      <c r="CF70" s="159"/>
      <c r="CG70" s="159"/>
      <c r="CH70" s="159"/>
      <c r="CI70" s="159"/>
      <c r="CJ70" s="159"/>
      <c r="CK70" s="159"/>
      <c r="CL70" s="159"/>
      <c r="CM70" s="159"/>
      <c r="CN70" s="159"/>
      <c r="CO70" s="159"/>
      <c r="CP70" s="159"/>
      <c r="CQ70" s="159"/>
      <c r="CR70" s="159"/>
      <c r="CS70" s="159"/>
      <c r="CT70" s="159"/>
      <c r="CU70" s="159"/>
      <c r="CV70" s="159"/>
      <c r="CW70" s="159"/>
    </row>
    <row r="71" spans="1:101" s="160" customFormat="1" ht="25.5" x14ac:dyDescent="0.2">
      <c r="A71" s="436" t="s">
        <v>204</v>
      </c>
      <c r="B71" s="155" t="s">
        <v>205</v>
      </c>
      <c r="C71" s="119" t="s">
        <v>98</v>
      </c>
      <c r="D71" s="657" t="s">
        <v>888</v>
      </c>
      <c r="E71" s="658" t="s">
        <v>112</v>
      </c>
      <c r="F71" s="657" t="s">
        <v>889</v>
      </c>
      <c r="G71" s="657" t="s">
        <v>890</v>
      </c>
      <c r="H71" s="657" t="s">
        <v>891</v>
      </c>
      <c r="I71" s="657" t="s">
        <v>891</v>
      </c>
      <c r="J71" s="657" t="s">
        <v>891</v>
      </c>
      <c r="K71" s="659" t="s">
        <v>891</v>
      </c>
      <c r="L71" s="659" t="s">
        <v>891</v>
      </c>
      <c r="M71" s="657" t="s">
        <v>892</v>
      </c>
      <c r="N71" s="659" t="s">
        <v>893</v>
      </c>
      <c r="O71" s="657" t="s">
        <v>891</v>
      </c>
      <c r="P71" s="659" t="s">
        <v>893</v>
      </c>
      <c r="Q71" s="657" t="s">
        <v>893</v>
      </c>
      <c r="R71" s="657" t="s">
        <v>891</v>
      </c>
      <c r="S71" s="603"/>
      <c r="T71" s="603"/>
      <c r="U71" s="603"/>
      <c r="V71" s="603"/>
      <c r="W71" s="590"/>
      <c r="X71" s="603"/>
      <c r="Y71" s="603"/>
      <c r="Z71" s="603"/>
      <c r="AA71" s="603"/>
      <c r="AB71" s="603"/>
      <c r="AC71" s="603"/>
      <c r="AD71" s="603"/>
      <c r="AE71" s="603"/>
      <c r="AF71" s="603"/>
      <c r="AG71" s="603"/>
      <c r="AH71" s="603"/>
      <c r="AI71" s="603"/>
      <c r="AJ71" s="603"/>
      <c r="AK71" s="603"/>
      <c r="AL71" s="603"/>
      <c r="AM71" s="603"/>
      <c r="AN71" s="603"/>
      <c r="AO71" s="603"/>
      <c r="AP71" s="603"/>
      <c r="AQ71" s="603"/>
      <c r="AR71" s="603"/>
      <c r="AS71" s="603"/>
      <c r="AT71" s="603"/>
      <c r="AU71" s="603"/>
      <c r="AV71" s="603"/>
      <c r="AW71" s="603"/>
      <c r="AX71" s="603"/>
      <c r="AY71" s="603"/>
      <c r="AZ71" s="603"/>
      <c r="BA71" s="603"/>
      <c r="BB71" s="159"/>
      <c r="BC71" s="159"/>
      <c r="BD71" s="159"/>
      <c r="BE71" s="159"/>
      <c r="BF71" s="159"/>
      <c r="BG71" s="159"/>
      <c r="BH71" s="159"/>
      <c r="BI71" s="159"/>
      <c r="BJ71" s="159"/>
      <c r="BK71" s="159"/>
      <c r="BL71" s="159"/>
      <c r="BM71" s="159"/>
      <c r="BN71" s="159"/>
      <c r="BO71" s="159"/>
      <c r="BP71" s="159"/>
      <c r="BQ71" s="159"/>
      <c r="BR71" s="159"/>
      <c r="BS71" s="159"/>
      <c r="BT71" s="159"/>
      <c r="BU71" s="159"/>
      <c r="BV71" s="159"/>
      <c r="BW71" s="159"/>
      <c r="BX71" s="159"/>
      <c r="BY71" s="159"/>
      <c r="BZ71" s="159"/>
      <c r="CA71" s="159"/>
      <c r="CB71" s="159"/>
      <c r="CC71" s="159"/>
      <c r="CD71" s="159"/>
      <c r="CE71" s="159"/>
      <c r="CF71" s="159"/>
      <c r="CG71" s="159"/>
      <c r="CH71" s="159"/>
      <c r="CI71" s="159"/>
      <c r="CJ71" s="159"/>
      <c r="CK71" s="159"/>
      <c r="CL71" s="159"/>
      <c r="CM71" s="159"/>
      <c r="CN71" s="159"/>
      <c r="CO71" s="159"/>
      <c r="CP71" s="159"/>
      <c r="CQ71" s="159"/>
      <c r="CR71" s="159"/>
      <c r="CS71" s="159"/>
      <c r="CT71" s="159"/>
      <c r="CU71" s="159"/>
      <c r="CV71" s="159"/>
      <c r="CW71" s="159"/>
    </row>
    <row r="72" spans="1:101" s="160" customFormat="1" ht="38.25" x14ac:dyDescent="0.2">
      <c r="A72" s="436" t="s">
        <v>206</v>
      </c>
      <c r="B72" s="155" t="s">
        <v>207</v>
      </c>
      <c r="C72" s="119" t="s">
        <v>98</v>
      </c>
      <c r="D72" s="657" t="s">
        <v>888</v>
      </c>
      <c r="E72" s="658" t="s">
        <v>112</v>
      </c>
      <c r="F72" s="657" t="s">
        <v>889</v>
      </c>
      <c r="G72" s="657" t="s">
        <v>890</v>
      </c>
      <c r="H72" s="657" t="s">
        <v>891</v>
      </c>
      <c r="I72" s="657" t="s">
        <v>891</v>
      </c>
      <c r="J72" s="657" t="s">
        <v>891</v>
      </c>
      <c r="K72" s="659" t="s">
        <v>891</v>
      </c>
      <c r="L72" s="659" t="s">
        <v>891</v>
      </c>
      <c r="M72" s="657" t="s">
        <v>892</v>
      </c>
      <c r="N72" s="659" t="s">
        <v>893</v>
      </c>
      <c r="O72" s="657" t="s">
        <v>891</v>
      </c>
      <c r="P72" s="659" t="s">
        <v>893</v>
      </c>
      <c r="Q72" s="657" t="s">
        <v>893</v>
      </c>
      <c r="R72" s="657" t="s">
        <v>891</v>
      </c>
      <c r="S72" s="603"/>
      <c r="T72" s="603"/>
      <c r="U72" s="603"/>
      <c r="V72" s="603"/>
      <c r="W72" s="590"/>
      <c r="X72" s="603"/>
      <c r="Y72" s="603"/>
      <c r="Z72" s="603"/>
      <c r="AA72" s="603"/>
      <c r="AB72" s="603"/>
      <c r="AC72" s="603"/>
      <c r="AD72" s="603"/>
      <c r="AE72" s="603"/>
      <c r="AF72" s="603"/>
      <c r="AG72" s="603"/>
      <c r="AH72" s="603"/>
      <c r="AI72" s="603"/>
      <c r="AJ72" s="603"/>
      <c r="AK72" s="603"/>
      <c r="AL72" s="603"/>
      <c r="AM72" s="603"/>
      <c r="AN72" s="603"/>
      <c r="AO72" s="603"/>
      <c r="AP72" s="603"/>
      <c r="AQ72" s="603"/>
      <c r="AR72" s="603"/>
      <c r="AS72" s="603"/>
      <c r="AT72" s="603"/>
      <c r="AU72" s="603"/>
      <c r="AV72" s="603"/>
      <c r="AW72" s="603"/>
      <c r="AX72" s="603"/>
      <c r="AY72" s="603"/>
      <c r="AZ72" s="603"/>
      <c r="BA72" s="603"/>
      <c r="BB72" s="159"/>
      <c r="BC72" s="159"/>
      <c r="BD72" s="159"/>
      <c r="BE72" s="159"/>
      <c r="BF72" s="159"/>
      <c r="BG72" s="159"/>
      <c r="BH72" s="159"/>
      <c r="BI72" s="159"/>
      <c r="BJ72" s="159"/>
      <c r="BK72" s="159"/>
      <c r="BL72" s="159"/>
      <c r="BM72" s="159"/>
      <c r="BN72" s="159"/>
      <c r="BO72" s="159"/>
      <c r="BP72" s="159"/>
      <c r="BQ72" s="159"/>
      <c r="BR72" s="159"/>
      <c r="BS72" s="159"/>
      <c r="BT72" s="159"/>
      <c r="BU72" s="159"/>
      <c r="BV72" s="159"/>
      <c r="BW72" s="159"/>
      <c r="BX72" s="159"/>
      <c r="BY72" s="159"/>
      <c r="BZ72" s="159"/>
      <c r="CA72" s="159"/>
      <c r="CB72" s="159"/>
      <c r="CC72" s="159"/>
      <c r="CD72" s="159"/>
      <c r="CE72" s="159"/>
      <c r="CF72" s="159"/>
      <c r="CG72" s="159"/>
      <c r="CH72" s="159"/>
      <c r="CI72" s="159"/>
      <c r="CJ72" s="159"/>
      <c r="CK72" s="159"/>
      <c r="CL72" s="159"/>
      <c r="CM72" s="159"/>
      <c r="CN72" s="159"/>
      <c r="CO72" s="159"/>
      <c r="CP72" s="159"/>
      <c r="CQ72" s="159"/>
      <c r="CR72" s="159"/>
      <c r="CS72" s="159"/>
      <c r="CT72" s="159"/>
      <c r="CU72" s="159"/>
      <c r="CV72" s="159"/>
      <c r="CW72" s="159"/>
    </row>
    <row r="73" spans="1:101" s="160" customFormat="1" ht="51" x14ac:dyDescent="0.2">
      <c r="A73" s="436" t="s">
        <v>208</v>
      </c>
      <c r="B73" s="155" t="s">
        <v>209</v>
      </c>
      <c r="C73" s="119" t="s">
        <v>98</v>
      </c>
      <c r="D73" s="657" t="s">
        <v>888</v>
      </c>
      <c r="E73" s="658" t="s">
        <v>112</v>
      </c>
      <c r="F73" s="657" t="s">
        <v>889</v>
      </c>
      <c r="G73" s="657" t="s">
        <v>890</v>
      </c>
      <c r="H73" s="657" t="s">
        <v>891</v>
      </c>
      <c r="I73" s="657" t="s">
        <v>891</v>
      </c>
      <c r="J73" s="657" t="s">
        <v>891</v>
      </c>
      <c r="K73" s="659" t="s">
        <v>891</v>
      </c>
      <c r="L73" s="659" t="s">
        <v>891</v>
      </c>
      <c r="M73" s="657" t="s">
        <v>892</v>
      </c>
      <c r="N73" s="659" t="s">
        <v>893</v>
      </c>
      <c r="O73" s="657" t="s">
        <v>891</v>
      </c>
      <c r="P73" s="659" t="s">
        <v>893</v>
      </c>
      <c r="Q73" s="657" t="s">
        <v>893</v>
      </c>
      <c r="R73" s="657" t="s">
        <v>891</v>
      </c>
      <c r="S73" s="603"/>
      <c r="T73" s="603"/>
      <c r="U73" s="603"/>
      <c r="V73" s="603"/>
      <c r="W73" s="603"/>
      <c r="X73" s="603"/>
      <c r="Y73" s="603"/>
      <c r="Z73" s="603"/>
      <c r="AA73" s="603"/>
      <c r="AB73" s="603"/>
      <c r="AC73" s="603"/>
      <c r="AD73" s="603"/>
      <c r="AE73" s="603"/>
      <c r="AF73" s="603"/>
      <c r="AG73" s="603"/>
      <c r="AH73" s="603"/>
      <c r="AI73" s="603"/>
      <c r="AJ73" s="603"/>
      <c r="AK73" s="603"/>
      <c r="AL73" s="603"/>
      <c r="AM73" s="603"/>
      <c r="AN73" s="603"/>
      <c r="AO73" s="603"/>
      <c r="AP73" s="603"/>
      <c r="AQ73" s="603"/>
      <c r="AR73" s="603"/>
      <c r="AS73" s="603"/>
      <c r="AT73" s="603"/>
      <c r="AU73" s="603"/>
      <c r="AV73" s="603"/>
      <c r="AW73" s="603"/>
      <c r="AX73" s="603"/>
      <c r="AY73" s="603"/>
      <c r="AZ73" s="603"/>
      <c r="BA73" s="603"/>
      <c r="BB73" s="159"/>
      <c r="BC73" s="159"/>
      <c r="BD73" s="159"/>
      <c r="BE73" s="159"/>
      <c r="BF73" s="159"/>
      <c r="BG73" s="159"/>
      <c r="BH73" s="159"/>
      <c r="BI73" s="159"/>
      <c r="BJ73" s="159"/>
      <c r="BK73" s="159"/>
      <c r="BL73" s="159"/>
      <c r="BM73" s="159"/>
      <c r="BN73" s="159"/>
      <c r="BO73" s="159"/>
      <c r="BP73" s="159"/>
      <c r="BQ73" s="159"/>
      <c r="BR73" s="159"/>
      <c r="BS73" s="159"/>
      <c r="BT73" s="159"/>
      <c r="BU73" s="159"/>
      <c r="BV73" s="159"/>
      <c r="BW73" s="159"/>
      <c r="BX73" s="159"/>
      <c r="BY73" s="159"/>
      <c r="BZ73" s="159"/>
      <c r="CA73" s="159"/>
      <c r="CB73" s="159"/>
      <c r="CC73" s="159"/>
      <c r="CD73" s="159"/>
      <c r="CE73" s="159"/>
      <c r="CF73" s="159"/>
      <c r="CG73" s="159"/>
      <c r="CH73" s="159"/>
      <c r="CI73" s="159"/>
      <c r="CJ73" s="159"/>
      <c r="CK73" s="159"/>
      <c r="CL73" s="159"/>
      <c r="CM73" s="159"/>
      <c r="CN73" s="159"/>
      <c r="CO73" s="159"/>
      <c r="CP73" s="159"/>
      <c r="CQ73" s="159"/>
      <c r="CR73" s="159"/>
      <c r="CS73" s="159"/>
      <c r="CT73" s="159"/>
      <c r="CU73" s="159"/>
      <c r="CV73" s="159"/>
      <c r="CW73" s="159"/>
    </row>
    <row r="74" spans="1:101" s="160" customFormat="1" ht="38.25" x14ac:dyDescent="0.2">
      <c r="A74" s="436" t="s">
        <v>210</v>
      </c>
      <c r="B74" s="155" t="s">
        <v>211</v>
      </c>
      <c r="C74" s="119" t="s">
        <v>98</v>
      </c>
      <c r="D74" s="657" t="s">
        <v>888</v>
      </c>
      <c r="E74" s="658" t="s">
        <v>112</v>
      </c>
      <c r="F74" s="657" t="s">
        <v>889</v>
      </c>
      <c r="G74" s="657" t="s">
        <v>890</v>
      </c>
      <c r="H74" s="657" t="s">
        <v>891</v>
      </c>
      <c r="I74" s="657" t="s">
        <v>891</v>
      </c>
      <c r="J74" s="657" t="s">
        <v>891</v>
      </c>
      <c r="K74" s="659" t="s">
        <v>891</v>
      </c>
      <c r="L74" s="659" t="s">
        <v>891</v>
      </c>
      <c r="M74" s="657" t="s">
        <v>892</v>
      </c>
      <c r="N74" s="659" t="s">
        <v>893</v>
      </c>
      <c r="O74" s="657" t="s">
        <v>891</v>
      </c>
      <c r="P74" s="659" t="s">
        <v>893</v>
      </c>
      <c r="Q74" s="657" t="s">
        <v>893</v>
      </c>
      <c r="R74" s="657" t="s">
        <v>891</v>
      </c>
      <c r="S74" s="603"/>
      <c r="T74" s="603"/>
      <c r="U74" s="603"/>
      <c r="V74" s="603"/>
      <c r="W74" s="603"/>
      <c r="X74" s="603"/>
      <c r="Y74" s="603"/>
      <c r="Z74" s="603"/>
      <c r="AA74" s="603"/>
      <c r="AB74" s="603"/>
      <c r="AC74" s="603"/>
      <c r="AD74" s="603"/>
      <c r="AE74" s="603"/>
      <c r="AF74" s="603"/>
      <c r="AG74" s="603"/>
      <c r="AH74" s="603"/>
      <c r="AI74" s="603"/>
      <c r="AJ74" s="603"/>
      <c r="AK74" s="603"/>
      <c r="AL74" s="603"/>
      <c r="AM74" s="603"/>
      <c r="AN74" s="603"/>
      <c r="AO74" s="603"/>
      <c r="AP74" s="603"/>
      <c r="AQ74" s="603"/>
      <c r="AR74" s="603"/>
      <c r="AS74" s="603"/>
      <c r="AT74" s="603"/>
      <c r="AU74" s="603"/>
      <c r="AV74" s="603"/>
      <c r="AW74" s="603"/>
      <c r="AX74" s="603"/>
      <c r="AY74" s="603"/>
      <c r="AZ74" s="603"/>
      <c r="BA74" s="603"/>
      <c r="BB74" s="159"/>
      <c r="BC74" s="159"/>
      <c r="BD74" s="159"/>
      <c r="BE74" s="159"/>
      <c r="BF74" s="159"/>
      <c r="BG74" s="159"/>
      <c r="BH74" s="159"/>
      <c r="BI74" s="159"/>
      <c r="BJ74" s="159"/>
      <c r="BK74" s="159"/>
      <c r="BL74" s="159"/>
      <c r="BM74" s="159"/>
      <c r="BN74" s="159"/>
      <c r="BO74" s="159"/>
      <c r="BP74" s="159"/>
      <c r="BQ74" s="159"/>
      <c r="BR74" s="159"/>
      <c r="BS74" s="159"/>
      <c r="BT74" s="159"/>
      <c r="BU74" s="159"/>
      <c r="BV74" s="159"/>
      <c r="BW74" s="159"/>
      <c r="BX74" s="159"/>
      <c r="BY74" s="159"/>
      <c r="BZ74" s="159"/>
      <c r="CA74" s="159"/>
      <c r="CB74" s="159"/>
      <c r="CC74" s="159"/>
      <c r="CD74" s="159"/>
      <c r="CE74" s="159"/>
      <c r="CF74" s="159"/>
      <c r="CG74" s="159"/>
      <c r="CH74" s="159"/>
      <c r="CI74" s="159"/>
      <c r="CJ74" s="159"/>
      <c r="CK74" s="159"/>
      <c r="CL74" s="159"/>
      <c r="CM74" s="159"/>
      <c r="CN74" s="159"/>
      <c r="CO74" s="159"/>
      <c r="CP74" s="159"/>
      <c r="CQ74" s="159"/>
      <c r="CR74" s="159"/>
      <c r="CS74" s="159"/>
      <c r="CT74" s="159"/>
      <c r="CU74" s="159"/>
      <c r="CV74" s="159"/>
      <c r="CW74" s="159"/>
    </row>
    <row r="75" spans="1:101" s="160" customFormat="1" ht="38.25" x14ac:dyDescent="0.2">
      <c r="A75" s="436" t="s">
        <v>212</v>
      </c>
      <c r="B75" s="155" t="s">
        <v>213</v>
      </c>
      <c r="C75" s="119" t="s">
        <v>98</v>
      </c>
      <c r="D75" s="657" t="s">
        <v>888</v>
      </c>
      <c r="E75" s="658" t="s">
        <v>112</v>
      </c>
      <c r="F75" s="657" t="s">
        <v>889</v>
      </c>
      <c r="G75" s="657" t="s">
        <v>890</v>
      </c>
      <c r="H75" s="657" t="s">
        <v>891</v>
      </c>
      <c r="I75" s="657" t="s">
        <v>891</v>
      </c>
      <c r="J75" s="657" t="s">
        <v>891</v>
      </c>
      <c r="K75" s="659" t="s">
        <v>891</v>
      </c>
      <c r="L75" s="659" t="s">
        <v>891</v>
      </c>
      <c r="M75" s="657" t="s">
        <v>892</v>
      </c>
      <c r="N75" s="659" t="s">
        <v>893</v>
      </c>
      <c r="O75" s="657" t="s">
        <v>891</v>
      </c>
      <c r="P75" s="659" t="s">
        <v>893</v>
      </c>
      <c r="Q75" s="657" t="s">
        <v>893</v>
      </c>
      <c r="R75" s="657" t="s">
        <v>891</v>
      </c>
      <c r="S75" s="603"/>
      <c r="T75" s="603"/>
      <c r="U75" s="603"/>
      <c r="V75" s="603"/>
      <c r="W75" s="603"/>
      <c r="X75" s="603"/>
      <c r="Y75" s="603"/>
      <c r="Z75" s="603"/>
      <c r="AA75" s="603"/>
      <c r="AB75" s="603"/>
      <c r="AC75" s="603"/>
      <c r="AD75" s="603"/>
      <c r="AE75" s="603"/>
      <c r="AF75" s="603"/>
      <c r="AG75" s="603"/>
      <c r="AH75" s="603"/>
      <c r="AI75" s="603"/>
      <c r="AJ75" s="603"/>
      <c r="AK75" s="603"/>
      <c r="AL75" s="603"/>
      <c r="AM75" s="603"/>
      <c r="AN75" s="603"/>
      <c r="AO75" s="603"/>
      <c r="AP75" s="603"/>
      <c r="AQ75" s="603"/>
      <c r="AR75" s="603"/>
      <c r="AS75" s="603"/>
      <c r="AT75" s="603"/>
      <c r="AU75" s="603"/>
      <c r="AV75" s="603"/>
      <c r="AW75" s="603"/>
      <c r="AX75" s="603"/>
      <c r="AY75" s="603"/>
      <c r="AZ75" s="603"/>
      <c r="BA75" s="603"/>
      <c r="BB75" s="159"/>
      <c r="BC75" s="159"/>
      <c r="BD75" s="159"/>
      <c r="BE75" s="159"/>
      <c r="BF75" s="159"/>
      <c r="BG75" s="159"/>
      <c r="BH75" s="159"/>
      <c r="BI75" s="159"/>
      <c r="BJ75" s="159"/>
      <c r="BK75" s="159"/>
      <c r="BL75" s="159"/>
      <c r="BM75" s="159"/>
      <c r="BN75" s="159"/>
      <c r="BO75" s="159"/>
      <c r="BP75" s="159"/>
      <c r="BQ75" s="159"/>
      <c r="BR75" s="159"/>
      <c r="BS75" s="159"/>
      <c r="BT75" s="159"/>
      <c r="BU75" s="159"/>
      <c r="BV75" s="159"/>
      <c r="BW75" s="159"/>
      <c r="BX75" s="159"/>
      <c r="BY75" s="159"/>
      <c r="BZ75" s="159"/>
      <c r="CA75" s="159"/>
      <c r="CB75" s="159"/>
      <c r="CC75" s="159"/>
      <c r="CD75" s="159"/>
      <c r="CE75" s="159"/>
      <c r="CF75" s="159"/>
      <c r="CG75" s="159"/>
      <c r="CH75" s="159"/>
      <c r="CI75" s="159"/>
      <c r="CJ75" s="159"/>
      <c r="CK75" s="159"/>
      <c r="CL75" s="159"/>
      <c r="CM75" s="159"/>
      <c r="CN75" s="159"/>
      <c r="CO75" s="159"/>
      <c r="CP75" s="159"/>
      <c r="CQ75" s="159"/>
      <c r="CR75" s="159"/>
      <c r="CS75" s="159"/>
      <c r="CT75" s="159"/>
      <c r="CU75" s="159"/>
      <c r="CV75" s="159"/>
      <c r="CW75" s="159"/>
    </row>
    <row r="76" spans="1:101" s="160" customFormat="1" ht="51" x14ac:dyDescent="0.2">
      <c r="A76" s="436" t="s">
        <v>214</v>
      </c>
      <c r="B76" s="155" t="s">
        <v>215</v>
      </c>
      <c r="C76" s="119" t="s">
        <v>98</v>
      </c>
      <c r="D76" s="657" t="s">
        <v>888</v>
      </c>
      <c r="E76" s="658" t="s">
        <v>112</v>
      </c>
      <c r="F76" s="657" t="s">
        <v>889</v>
      </c>
      <c r="G76" s="657" t="s">
        <v>890</v>
      </c>
      <c r="H76" s="657" t="s">
        <v>891</v>
      </c>
      <c r="I76" s="657" t="s">
        <v>891</v>
      </c>
      <c r="J76" s="657" t="s">
        <v>891</v>
      </c>
      <c r="K76" s="659" t="s">
        <v>891</v>
      </c>
      <c r="L76" s="659" t="s">
        <v>891</v>
      </c>
      <c r="M76" s="657" t="s">
        <v>892</v>
      </c>
      <c r="N76" s="659" t="s">
        <v>893</v>
      </c>
      <c r="O76" s="657" t="s">
        <v>891</v>
      </c>
      <c r="P76" s="659" t="s">
        <v>893</v>
      </c>
      <c r="Q76" s="657" t="s">
        <v>893</v>
      </c>
      <c r="R76" s="657" t="s">
        <v>891</v>
      </c>
      <c r="S76" s="603"/>
      <c r="T76" s="603"/>
      <c r="U76" s="603"/>
      <c r="V76" s="603"/>
      <c r="W76" s="603"/>
      <c r="X76" s="603"/>
      <c r="Y76" s="603"/>
      <c r="Z76" s="603"/>
      <c r="AA76" s="603"/>
      <c r="AB76" s="603"/>
      <c r="AC76" s="603"/>
      <c r="AD76" s="603"/>
      <c r="AE76" s="603"/>
      <c r="AF76" s="603"/>
      <c r="AG76" s="603"/>
      <c r="AH76" s="603"/>
      <c r="AI76" s="603"/>
      <c r="AJ76" s="603"/>
      <c r="AK76" s="603"/>
      <c r="AL76" s="603"/>
      <c r="AM76" s="603"/>
      <c r="AN76" s="603"/>
      <c r="AO76" s="603"/>
      <c r="AP76" s="603"/>
      <c r="AQ76" s="603"/>
      <c r="AR76" s="603"/>
      <c r="AS76" s="603"/>
      <c r="AT76" s="603"/>
      <c r="AU76" s="603"/>
      <c r="AV76" s="603"/>
      <c r="AW76" s="603"/>
      <c r="AX76" s="603"/>
      <c r="AY76" s="603"/>
      <c r="AZ76" s="603"/>
      <c r="BA76" s="603"/>
      <c r="BB76" s="159"/>
      <c r="BC76" s="159"/>
      <c r="BD76" s="159"/>
      <c r="BE76" s="159"/>
      <c r="BF76" s="159"/>
      <c r="BG76" s="159"/>
      <c r="BH76" s="159"/>
      <c r="BI76" s="159"/>
      <c r="BJ76" s="159"/>
      <c r="BK76" s="159"/>
      <c r="BL76" s="159"/>
      <c r="BM76" s="159"/>
      <c r="BN76" s="159"/>
      <c r="BO76" s="159"/>
      <c r="BP76" s="159"/>
      <c r="BQ76" s="159"/>
      <c r="BR76" s="159"/>
      <c r="BS76" s="159"/>
      <c r="BT76" s="159"/>
      <c r="BU76" s="159"/>
      <c r="BV76" s="159"/>
      <c r="BW76" s="159"/>
      <c r="BX76" s="159"/>
      <c r="BY76" s="159"/>
      <c r="BZ76" s="159"/>
      <c r="CA76" s="159"/>
      <c r="CB76" s="159"/>
      <c r="CC76" s="159"/>
      <c r="CD76" s="159"/>
      <c r="CE76" s="159"/>
      <c r="CF76" s="159"/>
      <c r="CG76" s="159"/>
      <c r="CH76" s="159"/>
      <c r="CI76" s="159"/>
      <c r="CJ76" s="159"/>
      <c r="CK76" s="159"/>
      <c r="CL76" s="159"/>
      <c r="CM76" s="159"/>
      <c r="CN76" s="159"/>
      <c r="CO76" s="159"/>
      <c r="CP76" s="159"/>
      <c r="CQ76" s="159"/>
      <c r="CR76" s="159"/>
      <c r="CS76" s="159"/>
      <c r="CT76" s="159"/>
      <c r="CU76" s="159"/>
      <c r="CV76" s="159"/>
      <c r="CW76" s="159"/>
    </row>
    <row r="77" spans="1:101" s="160" customFormat="1" ht="38.25" x14ac:dyDescent="0.2">
      <c r="A77" s="226" t="s">
        <v>216</v>
      </c>
      <c r="B77" s="156" t="s">
        <v>217</v>
      </c>
      <c r="C77" s="119" t="s">
        <v>98</v>
      </c>
      <c r="D77" s="657" t="s">
        <v>888</v>
      </c>
      <c r="E77" s="658" t="s">
        <v>112</v>
      </c>
      <c r="F77" s="657" t="s">
        <v>889</v>
      </c>
      <c r="G77" s="657" t="s">
        <v>890</v>
      </c>
      <c r="H77" s="657" t="s">
        <v>891</v>
      </c>
      <c r="I77" s="657" t="s">
        <v>891</v>
      </c>
      <c r="J77" s="657" t="s">
        <v>891</v>
      </c>
      <c r="K77" s="659" t="s">
        <v>891</v>
      </c>
      <c r="L77" s="659" t="s">
        <v>891</v>
      </c>
      <c r="M77" s="657" t="s">
        <v>892</v>
      </c>
      <c r="N77" s="659" t="s">
        <v>893</v>
      </c>
      <c r="O77" s="657" t="s">
        <v>891</v>
      </c>
      <c r="P77" s="659" t="s">
        <v>893</v>
      </c>
      <c r="Q77" s="657" t="s">
        <v>893</v>
      </c>
      <c r="R77" s="657" t="s">
        <v>891</v>
      </c>
      <c r="S77" s="603"/>
      <c r="T77" s="603"/>
      <c r="U77" s="603"/>
      <c r="V77" s="603"/>
      <c r="W77" s="603"/>
      <c r="X77" s="603"/>
      <c r="Y77" s="603"/>
      <c r="Z77" s="603"/>
      <c r="AA77" s="603"/>
      <c r="AB77" s="603"/>
      <c r="AC77" s="603"/>
      <c r="AD77" s="603"/>
      <c r="AE77" s="603"/>
      <c r="AF77" s="603"/>
      <c r="AG77" s="603"/>
      <c r="AH77" s="603"/>
      <c r="AI77" s="603"/>
      <c r="AJ77" s="603"/>
      <c r="AK77" s="603"/>
      <c r="AL77" s="603"/>
      <c r="AM77" s="603"/>
      <c r="AN77" s="603"/>
      <c r="AO77" s="603"/>
      <c r="AP77" s="603"/>
      <c r="AQ77" s="603"/>
      <c r="AR77" s="603"/>
      <c r="AS77" s="603"/>
      <c r="AT77" s="603"/>
      <c r="AU77" s="603"/>
      <c r="AV77" s="603"/>
      <c r="AW77" s="603"/>
      <c r="AX77" s="603"/>
      <c r="AY77" s="603"/>
      <c r="AZ77" s="603"/>
      <c r="BA77" s="603"/>
      <c r="BB77" s="159"/>
      <c r="BC77" s="159"/>
      <c r="BD77" s="159"/>
      <c r="BE77" s="159"/>
      <c r="BF77" s="159"/>
      <c r="BG77" s="159"/>
      <c r="BH77" s="159"/>
      <c r="BI77" s="159"/>
      <c r="BJ77" s="159"/>
      <c r="BK77" s="159"/>
      <c r="BL77" s="159"/>
      <c r="BM77" s="159"/>
      <c r="BN77" s="159"/>
      <c r="BO77" s="159"/>
      <c r="BP77" s="159"/>
      <c r="BQ77" s="159"/>
      <c r="BR77" s="159"/>
      <c r="BS77" s="159"/>
      <c r="BT77" s="159"/>
      <c r="BU77" s="159"/>
      <c r="BV77" s="159"/>
      <c r="BW77" s="159"/>
      <c r="BX77" s="159"/>
      <c r="BY77" s="159"/>
      <c r="BZ77" s="159"/>
      <c r="CA77" s="159"/>
      <c r="CB77" s="159"/>
      <c r="CC77" s="159"/>
      <c r="CD77" s="159"/>
      <c r="CE77" s="159"/>
      <c r="CF77" s="159"/>
      <c r="CG77" s="159"/>
      <c r="CH77" s="159"/>
      <c r="CI77" s="159"/>
      <c r="CJ77" s="159"/>
      <c r="CK77" s="159"/>
      <c r="CL77" s="159"/>
      <c r="CM77" s="159"/>
      <c r="CN77" s="159"/>
      <c r="CO77" s="159"/>
      <c r="CP77" s="159"/>
      <c r="CQ77" s="159"/>
      <c r="CR77" s="159"/>
      <c r="CS77" s="159"/>
      <c r="CT77" s="159"/>
      <c r="CU77" s="159"/>
      <c r="CV77" s="159"/>
      <c r="CW77" s="159"/>
    </row>
    <row r="78" spans="1:101" s="160" customFormat="1" ht="25.5" x14ac:dyDescent="0.2">
      <c r="A78" s="275" t="s">
        <v>218</v>
      </c>
      <c r="B78" s="156" t="s">
        <v>219</v>
      </c>
      <c r="C78" s="263" t="s">
        <v>98</v>
      </c>
      <c r="D78" s="657" t="s">
        <v>888</v>
      </c>
      <c r="E78" s="658" t="s">
        <v>112</v>
      </c>
      <c r="F78" s="657" t="s">
        <v>889</v>
      </c>
      <c r="G78" s="657" t="s">
        <v>890</v>
      </c>
      <c r="H78" s="657" t="s">
        <v>891</v>
      </c>
      <c r="I78" s="657" t="s">
        <v>891</v>
      </c>
      <c r="J78" s="657" t="s">
        <v>891</v>
      </c>
      <c r="K78" s="659" t="s">
        <v>891</v>
      </c>
      <c r="L78" s="659" t="s">
        <v>891</v>
      </c>
      <c r="M78" s="657" t="s">
        <v>892</v>
      </c>
      <c r="N78" s="659" t="s">
        <v>893</v>
      </c>
      <c r="O78" s="657" t="s">
        <v>891</v>
      </c>
      <c r="P78" s="659" t="s">
        <v>893</v>
      </c>
      <c r="Q78" s="657" t="s">
        <v>893</v>
      </c>
      <c r="R78" s="657" t="s">
        <v>891</v>
      </c>
      <c r="S78" s="603"/>
      <c r="T78" s="603"/>
      <c r="U78" s="603"/>
      <c r="V78" s="603"/>
      <c r="W78" s="603"/>
      <c r="X78" s="603"/>
      <c r="Y78" s="603"/>
      <c r="Z78" s="603"/>
      <c r="AA78" s="603"/>
      <c r="AB78" s="603"/>
      <c r="AC78" s="603"/>
      <c r="AD78" s="603"/>
      <c r="AE78" s="603"/>
      <c r="AF78" s="603"/>
      <c r="AG78" s="603"/>
      <c r="AH78" s="603"/>
      <c r="AI78" s="603"/>
      <c r="AJ78" s="603"/>
      <c r="AK78" s="603"/>
      <c r="AL78" s="603"/>
      <c r="AM78" s="603"/>
      <c r="AN78" s="603"/>
      <c r="AO78" s="603"/>
      <c r="AP78" s="603"/>
      <c r="AQ78" s="603"/>
      <c r="AR78" s="603"/>
      <c r="AS78" s="603"/>
      <c r="AT78" s="603"/>
      <c r="AU78" s="603"/>
      <c r="AV78" s="603"/>
      <c r="AW78" s="603"/>
      <c r="AX78" s="603"/>
      <c r="AY78" s="603"/>
      <c r="AZ78" s="603"/>
      <c r="BA78" s="603"/>
      <c r="BB78" s="159"/>
      <c r="BC78" s="159"/>
      <c r="BD78" s="159"/>
      <c r="BE78" s="159"/>
      <c r="BF78" s="159"/>
      <c r="BG78" s="159"/>
      <c r="BH78" s="159"/>
      <c r="BI78" s="159"/>
      <c r="BJ78" s="159"/>
      <c r="BK78" s="159"/>
      <c r="BL78" s="159"/>
      <c r="BM78" s="159"/>
      <c r="BN78" s="159"/>
      <c r="BO78" s="159"/>
      <c r="BP78" s="159"/>
      <c r="BQ78" s="159"/>
      <c r="BR78" s="159"/>
      <c r="BS78" s="159"/>
      <c r="BT78" s="159"/>
      <c r="BU78" s="159"/>
      <c r="BV78" s="159"/>
      <c r="BW78" s="159"/>
      <c r="BX78" s="159"/>
      <c r="BY78" s="159"/>
      <c r="BZ78" s="159"/>
      <c r="CA78" s="159"/>
      <c r="CB78" s="159"/>
      <c r="CC78" s="159"/>
      <c r="CD78" s="159"/>
      <c r="CE78" s="159"/>
      <c r="CF78" s="159"/>
      <c r="CG78" s="159"/>
      <c r="CH78" s="159"/>
      <c r="CI78" s="159"/>
      <c r="CJ78" s="159"/>
      <c r="CK78" s="159"/>
      <c r="CL78" s="159"/>
      <c r="CM78" s="159"/>
      <c r="CN78" s="159"/>
      <c r="CO78" s="159"/>
      <c r="CP78" s="159"/>
      <c r="CQ78" s="159"/>
      <c r="CR78" s="159"/>
      <c r="CS78" s="159"/>
      <c r="CT78" s="159"/>
      <c r="CU78" s="159"/>
      <c r="CV78" s="159"/>
      <c r="CW78" s="159"/>
    </row>
    <row r="79" spans="1:101" s="183" customFormat="1" ht="25.5" x14ac:dyDescent="0.2">
      <c r="A79" s="363" t="s">
        <v>218</v>
      </c>
      <c r="B79" s="186" t="s">
        <v>220</v>
      </c>
      <c r="C79" s="228" t="s">
        <v>221</v>
      </c>
      <c r="D79" s="659" t="s">
        <v>888</v>
      </c>
      <c r="E79" s="665" t="s">
        <v>112</v>
      </c>
      <c r="F79" s="659" t="s">
        <v>889</v>
      </c>
      <c r="G79" s="659" t="s">
        <v>890</v>
      </c>
      <c r="H79" s="659" t="s">
        <v>891</v>
      </c>
      <c r="I79" s="659" t="s">
        <v>891</v>
      </c>
      <c r="J79" s="659" t="s">
        <v>891</v>
      </c>
      <c r="K79" s="659" t="s">
        <v>891</v>
      </c>
      <c r="L79" s="659" t="s">
        <v>891</v>
      </c>
      <c r="M79" s="659" t="s">
        <v>892</v>
      </c>
      <c r="N79" s="659" t="s">
        <v>893</v>
      </c>
      <c r="O79" s="659" t="s">
        <v>891</v>
      </c>
      <c r="P79" s="659" t="s">
        <v>893</v>
      </c>
      <c r="Q79" s="659" t="s">
        <v>893</v>
      </c>
      <c r="R79" s="659" t="s">
        <v>891</v>
      </c>
      <c r="S79" s="551"/>
      <c r="T79" s="551"/>
      <c r="U79" s="551"/>
      <c r="V79" s="551"/>
      <c r="W79" s="551"/>
      <c r="X79" s="551"/>
      <c r="Y79" s="551"/>
      <c r="Z79" s="551"/>
      <c r="AA79" s="551"/>
      <c r="AB79" s="551"/>
      <c r="AC79" s="551"/>
      <c r="AD79" s="551"/>
      <c r="AE79" s="551"/>
      <c r="AF79" s="551"/>
      <c r="AG79" s="551"/>
      <c r="AH79" s="551"/>
      <c r="AI79" s="551"/>
      <c r="AJ79" s="551"/>
      <c r="AK79" s="551"/>
      <c r="AL79" s="551"/>
      <c r="AM79" s="551"/>
      <c r="AN79" s="551"/>
      <c r="AO79" s="551"/>
      <c r="AP79" s="551"/>
      <c r="AQ79" s="551"/>
      <c r="AR79" s="551"/>
      <c r="AS79" s="551"/>
      <c r="AT79" s="551"/>
      <c r="AU79" s="551"/>
      <c r="AV79" s="551"/>
      <c r="AW79" s="551"/>
      <c r="AX79" s="551"/>
      <c r="AY79" s="551"/>
      <c r="AZ79" s="551"/>
      <c r="BA79" s="551"/>
      <c r="BB79" s="182"/>
      <c r="BC79" s="182"/>
      <c r="BD79" s="182"/>
      <c r="BE79" s="182"/>
      <c r="BF79" s="182"/>
      <c r="BG79" s="182"/>
      <c r="BH79" s="182"/>
      <c r="BI79" s="182"/>
      <c r="BJ79" s="182"/>
      <c r="BK79" s="182"/>
      <c r="BL79" s="182"/>
      <c r="BM79" s="182"/>
      <c r="BN79" s="182"/>
      <c r="BO79" s="182"/>
      <c r="BP79" s="182"/>
      <c r="BQ79" s="182"/>
      <c r="BR79" s="182"/>
      <c r="BS79" s="182"/>
      <c r="BT79" s="182"/>
      <c r="BU79" s="182"/>
      <c r="BV79" s="182"/>
      <c r="BW79" s="182"/>
      <c r="BX79" s="182"/>
      <c r="BY79" s="182"/>
      <c r="BZ79" s="182"/>
      <c r="CA79" s="182"/>
      <c r="CB79" s="182"/>
      <c r="CC79" s="182"/>
      <c r="CD79" s="182"/>
      <c r="CE79" s="182"/>
      <c r="CF79" s="182"/>
      <c r="CG79" s="182"/>
      <c r="CH79" s="182"/>
      <c r="CI79" s="182"/>
      <c r="CJ79" s="182"/>
      <c r="CK79" s="182"/>
      <c r="CL79" s="182"/>
      <c r="CM79" s="182"/>
      <c r="CN79" s="182"/>
      <c r="CO79" s="182"/>
      <c r="CP79" s="182"/>
      <c r="CQ79" s="182"/>
      <c r="CR79" s="182"/>
      <c r="CS79" s="182"/>
      <c r="CT79" s="182"/>
      <c r="CU79" s="182"/>
      <c r="CV79" s="182"/>
      <c r="CW79" s="182"/>
    </row>
    <row r="80" spans="1:101" s="183" customFormat="1" ht="25.5" x14ac:dyDescent="0.2">
      <c r="A80" s="363" t="s">
        <v>218</v>
      </c>
      <c r="B80" s="186" t="s">
        <v>222</v>
      </c>
      <c r="C80" s="228" t="s">
        <v>223</v>
      </c>
      <c r="D80" s="659"/>
      <c r="E80" s="665"/>
      <c r="F80" s="659"/>
      <c r="G80" s="659"/>
      <c r="H80" s="659"/>
      <c r="I80" s="659"/>
      <c r="J80" s="659"/>
      <c r="K80" s="659"/>
      <c r="L80" s="659"/>
      <c r="M80" s="659"/>
      <c r="N80" s="659"/>
      <c r="O80" s="659"/>
      <c r="P80" s="659"/>
      <c r="Q80" s="659"/>
      <c r="R80" s="659"/>
      <c r="S80" s="551"/>
      <c r="T80" s="551"/>
      <c r="U80" s="551"/>
      <c r="V80" s="551"/>
      <c r="W80" s="551"/>
      <c r="X80" s="551"/>
      <c r="Y80" s="551"/>
      <c r="Z80" s="551"/>
      <c r="AA80" s="551"/>
      <c r="AB80" s="551"/>
      <c r="AC80" s="551"/>
      <c r="AD80" s="551"/>
      <c r="AE80" s="551"/>
      <c r="AF80" s="551"/>
      <c r="AG80" s="551"/>
      <c r="AH80" s="551"/>
      <c r="AI80" s="551"/>
      <c r="AJ80" s="551"/>
      <c r="AK80" s="551"/>
      <c r="AL80" s="551"/>
      <c r="AM80" s="551"/>
      <c r="AN80" s="551"/>
      <c r="AO80" s="551"/>
      <c r="AP80" s="551"/>
      <c r="AQ80" s="551"/>
      <c r="AR80" s="551"/>
      <c r="AS80" s="551"/>
      <c r="AT80" s="551"/>
      <c r="AU80" s="551"/>
      <c r="AV80" s="551"/>
      <c r="AW80" s="551"/>
      <c r="AX80" s="551"/>
      <c r="AY80" s="551"/>
      <c r="AZ80" s="551"/>
      <c r="BA80" s="551"/>
      <c r="BB80" s="182"/>
      <c r="BC80" s="182"/>
      <c r="BD80" s="182"/>
      <c r="BE80" s="182"/>
      <c r="BF80" s="182"/>
      <c r="BG80" s="182"/>
      <c r="BH80" s="182"/>
      <c r="BI80" s="182"/>
      <c r="BJ80" s="182"/>
      <c r="BK80" s="182"/>
      <c r="BL80" s="182"/>
      <c r="BM80" s="182"/>
      <c r="BN80" s="182"/>
      <c r="BO80" s="182"/>
      <c r="BP80" s="182"/>
      <c r="BQ80" s="182"/>
      <c r="BR80" s="182"/>
      <c r="BS80" s="182"/>
      <c r="BT80" s="182"/>
      <c r="BU80" s="182"/>
      <c r="BV80" s="182"/>
      <c r="BW80" s="182"/>
      <c r="BX80" s="182"/>
      <c r="BY80" s="182"/>
      <c r="BZ80" s="182"/>
      <c r="CA80" s="182"/>
      <c r="CB80" s="182"/>
      <c r="CC80" s="182"/>
      <c r="CD80" s="182"/>
      <c r="CE80" s="182"/>
      <c r="CF80" s="182"/>
      <c r="CG80" s="182"/>
      <c r="CH80" s="182"/>
      <c r="CI80" s="182"/>
      <c r="CJ80" s="182"/>
      <c r="CK80" s="182"/>
      <c r="CL80" s="182"/>
      <c r="CM80" s="182"/>
      <c r="CN80" s="182"/>
      <c r="CO80" s="182"/>
      <c r="CP80" s="182"/>
      <c r="CQ80" s="182"/>
      <c r="CR80" s="182"/>
      <c r="CS80" s="182"/>
      <c r="CT80" s="182"/>
      <c r="CU80" s="182"/>
      <c r="CV80" s="182"/>
      <c r="CW80" s="182"/>
    </row>
    <row r="81" spans="1:141" s="183" customFormat="1" ht="25.5" x14ac:dyDescent="0.2">
      <c r="A81" s="363" t="s">
        <v>218</v>
      </c>
      <c r="B81" s="186" t="s">
        <v>224</v>
      </c>
      <c r="C81" s="228" t="s">
        <v>225</v>
      </c>
      <c r="D81" s="659" t="s">
        <v>888</v>
      </c>
      <c r="E81" s="665" t="s">
        <v>112</v>
      </c>
      <c r="F81" s="659" t="s">
        <v>889</v>
      </c>
      <c r="G81" s="659" t="s">
        <v>890</v>
      </c>
      <c r="H81" s="659" t="s">
        <v>891</v>
      </c>
      <c r="I81" s="659" t="s">
        <v>891</v>
      </c>
      <c r="J81" s="659" t="s">
        <v>891</v>
      </c>
      <c r="K81" s="659" t="s">
        <v>891</v>
      </c>
      <c r="L81" s="659" t="s">
        <v>891</v>
      </c>
      <c r="M81" s="659" t="s">
        <v>892</v>
      </c>
      <c r="N81" s="659" t="s">
        <v>893</v>
      </c>
      <c r="O81" s="659" t="s">
        <v>891</v>
      </c>
      <c r="P81" s="659" t="s">
        <v>893</v>
      </c>
      <c r="Q81" s="659" t="s">
        <v>893</v>
      </c>
      <c r="R81" s="659" t="s">
        <v>891</v>
      </c>
      <c r="S81" s="551"/>
      <c r="T81" s="551"/>
      <c r="U81" s="551"/>
      <c r="V81" s="551"/>
      <c r="W81" s="551"/>
      <c r="X81" s="551"/>
      <c r="Y81" s="551"/>
      <c r="Z81" s="551"/>
      <c r="AA81" s="551"/>
      <c r="AB81" s="551"/>
      <c r="AC81" s="551"/>
      <c r="AD81" s="551"/>
      <c r="AE81" s="551"/>
      <c r="AF81" s="551"/>
      <c r="AG81" s="551"/>
      <c r="AH81" s="551"/>
      <c r="AI81" s="551"/>
      <c r="AJ81" s="551"/>
      <c r="AK81" s="551"/>
      <c r="AL81" s="551"/>
      <c r="AM81" s="551"/>
      <c r="AN81" s="551"/>
      <c r="AO81" s="551"/>
      <c r="AP81" s="551"/>
      <c r="AQ81" s="551"/>
      <c r="AR81" s="551"/>
      <c r="AS81" s="551"/>
      <c r="AT81" s="551"/>
      <c r="AU81" s="551"/>
      <c r="AV81" s="551"/>
      <c r="AW81" s="551"/>
      <c r="AX81" s="551"/>
      <c r="AY81" s="551"/>
      <c r="AZ81" s="551"/>
      <c r="BA81" s="551"/>
      <c r="BB81" s="182"/>
      <c r="BC81" s="182"/>
      <c r="BD81" s="182"/>
      <c r="BE81" s="182"/>
      <c r="BF81" s="182"/>
      <c r="BG81" s="182"/>
      <c r="BH81" s="182"/>
      <c r="BI81" s="182"/>
      <c r="BJ81" s="182"/>
      <c r="BK81" s="182"/>
      <c r="BL81" s="182"/>
      <c r="BM81" s="182"/>
      <c r="BN81" s="182"/>
      <c r="BO81" s="182"/>
      <c r="BP81" s="182"/>
      <c r="BQ81" s="182"/>
      <c r="BR81" s="182"/>
      <c r="BS81" s="182"/>
      <c r="BT81" s="182"/>
      <c r="BU81" s="182"/>
      <c r="BV81" s="182"/>
      <c r="BW81" s="182"/>
      <c r="BX81" s="182"/>
      <c r="BY81" s="182"/>
      <c r="BZ81" s="182"/>
      <c r="CA81" s="182"/>
      <c r="CB81" s="182"/>
      <c r="CC81" s="182"/>
      <c r="CD81" s="182"/>
      <c r="CE81" s="182"/>
      <c r="CF81" s="182"/>
      <c r="CG81" s="182"/>
      <c r="CH81" s="182"/>
      <c r="CI81" s="182"/>
      <c r="CJ81" s="182"/>
      <c r="CK81" s="182"/>
      <c r="CL81" s="182"/>
      <c r="CM81" s="182"/>
      <c r="CN81" s="182"/>
      <c r="CO81" s="182"/>
      <c r="CP81" s="182"/>
      <c r="CQ81" s="182"/>
      <c r="CR81" s="182"/>
      <c r="CS81" s="182"/>
      <c r="CT81" s="182"/>
      <c r="CU81" s="182"/>
      <c r="CV81" s="182"/>
      <c r="CW81" s="182"/>
    </row>
    <row r="82" spans="1:141" s="183" customFormat="1" ht="25.5" x14ac:dyDescent="0.2">
      <c r="A82" s="363" t="s">
        <v>218</v>
      </c>
      <c r="B82" s="216" t="s">
        <v>226</v>
      </c>
      <c r="C82" s="228" t="s">
        <v>227</v>
      </c>
      <c r="D82" s="659" t="s">
        <v>888</v>
      </c>
      <c r="E82" s="665" t="s">
        <v>112</v>
      </c>
      <c r="F82" s="659" t="s">
        <v>889</v>
      </c>
      <c r="G82" s="659" t="s">
        <v>890</v>
      </c>
      <c r="H82" s="659" t="s">
        <v>891</v>
      </c>
      <c r="I82" s="659" t="s">
        <v>891</v>
      </c>
      <c r="J82" s="659" t="s">
        <v>891</v>
      </c>
      <c r="K82" s="659" t="s">
        <v>891</v>
      </c>
      <c r="L82" s="659" t="s">
        <v>891</v>
      </c>
      <c r="M82" s="659" t="s">
        <v>892</v>
      </c>
      <c r="N82" s="659" t="s">
        <v>893</v>
      </c>
      <c r="O82" s="659" t="s">
        <v>891</v>
      </c>
      <c r="P82" s="659" t="s">
        <v>893</v>
      </c>
      <c r="Q82" s="659" t="s">
        <v>893</v>
      </c>
      <c r="R82" s="659" t="s">
        <v>891</v>
      </c>
      <c r="S82" s="551"/>
      <c r="T82" s="551"/>
      <c r="U82" s="551"/>
      <c r="V82" s="551"/>
      <c r="W82" s="551"/>
      <c r="X82" s="551"/>
      <c r="Y82" s="551"/>
      <c r="Z82" s="551"/>
      <c r="AA82" s="551"/>
      <c r="AB82" s="551"/>
      <c r="AC82" s="551"/>
      <c r="AD82" s="551"/>
      <c r="AE82" s="551"/>
      <c r="AF82" s="551"/>
      <c r="AG82" s="551"/>
      <c r="AH82" s="551"/>
      <c r="AI82" s="551"/>
      <c r="AJ82" s="551"/>
      <c r="AK82" s="551"/>
      <c r="AL82" s="551"/>
      <c r="AM82" s="551"/>
      <c r="AN82" s="551"/>
      <c r="AO82" s="551"/>
      <c r="AP82" s="551"/>
      <c r="AQ82" s="551"/>
      <c r="AR82" s="551"/>
      <c r="AS82" s="551"/>
      <c r="AT82" s="551"/>
      <c r="AU82" s="551"/>
      <c r="AV82" s="551"/>
      <c r="AW82" s="551"/>
      <c r="AX82" s="551"/>
      <c r="AY82" s="551"/>
      <c r="AZ82" s="551"/>
      <c r="BA82" s="551"/>
      <c r="BB82" s="621"/>
      <c r="BC82" s="622"/>
      <c r="BD82" s="621"/>
      <c r="BE82" s="622"/>
      <c r="BF82" s="182"/>
      <c r="BG82" s="182"/>
      <c r="BH82" s="182"/>
      <c r="BI82" s="182"/>
      <c r="BJ82" s="182"/>
      <c r="BK82" s="182"/>
      <c r="BL82" s="182"/>
      <c r="BM82" s="182"/>
      <c r="BN82" s="182"/>
      <c r="BO82" s="182"/>
      <c r="BP82" s="182"/>
      <c r="BQ82" s="182"/>
      <c r="BR82" s="182"/>
      <c r="BS82" s="182"/>
      <c r="BT82" s="182"/>
      <c r="BU82" s="182"/>
      <c r="BV82" s="182"/>
      <c r="BW82" s="182"/>
      <c r="BX82" s="182"/>
      <c r="BY82" s="182"/>
      <c r="BZ82" s="182"/>
      <c r="CA82" s="182"/>
      <c r="CB82" s="182"/>
      <c r="CC82" s="182"/>
      <c r="CD82" s="182"/>
      <c r="CE82" s="182"/>
      <c r="CF82" s="182"/>
      <c r="CG82" s="182"/>
      <c r="CH82" s="182"/>
      <c r="CI82" s="182"/>
      <c r="CJ82" s="182"/>
      <c r="CK82" s="182"/>
      <c r="CL82" s="182"/>
      <c r="CM82" s="182"/>
      <c r="CN82" s="182"/>
      <c r="CO82" s="182"/>
      <c r="CP82" s="182"/>
      <c r="CQ82" s="182"/>
      <c r="CR82" s="182"/>
      <c r="CS82" s="182"/>
      <c r="CT82" s="182"/>
      <c r="CU82" s="182"/>
      <c r="CV82" s="182"/>
      <c r="CW82" s="182"/>
    </row>
    <row r="83" spans="1:141" s="160" customFormat="1" ht="38.25" x14ac:dyDescent="0.2">
      <c r="A83" s="436" t="s">
        <v>228</v>
      </c>
      <c r="B83" s="155" t="s">
        <v>229</v>
      </c>
      <c r="C83" s="115" t="s">
        <v>98</v>
      </c>
      <c r="D83" s="657" t="s">
        <v>888</v>
      </c>
      <c r="E83" s="658" t="s">
        <v>112</v>
      </c>
      <c r="F83" s="657" t="s">
        <v>889</v>
      </c>
      <c r="G83" s="657" t="s">
        <v>890</v>
      </c>
      <c r="H83" s="657" t="s">
        <v>891</v>
      </c>
      <c r="I83" s="657" t="s">
        <v>891</v>
      </c>
      <c r="J83" s="657" t="s">
        <v>891</v>
      </c>
      <c r="K83" s="659" t="s">
        <v>891</v>
      </c>
      <c r="L83" s="659" t="s">
        <v>891</v>
      </c>
      <c r="M83" s="657" t="s">
        <v>892</v>
      </c>
      <c r="N83" s="659" t="s">
        <v>893</v>
      </c>
      <c r="O83" s="657" t="s">
        <v>891</v>
      </c>
      <c r="P83" s="659" t="s">
        <v>893</v>
      </c>
      <c r="Q83" s="657" t="s">
        <v>893</v>
      </c>
      <c r="R83" s="657" t="s">
        <v>891</v>
      </c>
      <c r="S83" s="603"/>
      <c r="T83" s="603"/>
      <c r="U83" s="603"/>
      <c r="V83" s="603"/>
      <c r="W83" s="603"/>
      <c r="X83" s="603"/>
      <c r="Y83" s="603"/>
      <c r="Z83" s="603"/>
      <c r="AA83" s="603"/>
      <c r="AB83" s="603"/>
      <c r="AC83" s="603"/>
      <c r="AD83" s="603"/>
      <c r="AE83" s="603"/>
      <c r="AF83" s="603"/>
      <c r="AG83" s="603"/>
      <c r="AH83" s="603"/>
      <c r="AI83" s="603"/>
      <c r="AJ83" s="603"/>
      <c r="AK83" s="603"/>
      <c r="AL83" s="603"/>
      <c r="AM83" s="603"/>
      <c r="AN83" s="603"/>
      <c r="AO83" s="603"/>
      <c r="AP83" s="603"/>
      <c r="AQ83" s="603"/>
      <c r="AR83" s="603"/>
      <c r="AS83" s="603"/>
      <c r="AT83" s="603"/>
      <c r="AU83" s="603"/>
      <c r="AV83" s="603"/>
      <c r="AW83" s="603"/>
      <c r="AX83" s="603"/>
      <c r="AY83" s="603"/>
      <c r="AZ83" s="603"/>
      <c r="BA83" s="603"/>
      <c r="BB83" s="159"/>
      <c r="BC83" s="159"/>
      <c r="BD83" s="159"/>
      <c r="BE83" s="159"/>
      <c r="BF83" s="159"/>
      <c r="BG83" s="159"/>
      <c r="BH83" s="159"/>
      <c r="BI83" s="159"/>
      <c r="BJ83" s="159"/>
      <c r="BK83" s="159"/>
      <c r="BL83" s="159"/>
      <c r="BM83" s="159"/>
      <c r="BN83" s="159"/>
      <c r="BO83" s="159"/>
      <c r="BP83" s="159"/>
      <c r="BQ83" s="159"/>
      <c r="BR83" s="159"/>
      <c r="BS83" s="159"/>
      <c r="BT83" s="159"/>
      <c r="BU83" s="159"/>
      <c r="BV83" s="159"/>
      <c r="BW83" s="159"/>
      <c r="BX83" s="159"/>
      <c r="BY83" s="159"/>
      <c r="BZ83" s="159"/>
      <c r="CA83" s="159"/>
      <c r="CB83" s="159"/>
      <c r="CC83" s="159"/>
      <c r="CD83" s="159"/>
      <c r="CE83" s="159"/>
      <c r="CF83" s="159"/>
      <c r="CG83" s="159"/>
      <c r="CH83" s="159"/>
      <c r="CI83" s="159"/>
      <c r="CJ83" s="159"/>
      <c r="CK83" s="159"/>
      <c r="CL83" s="159"/>
      <c r="CM83" s="159"/>
      <c r="CN83" s="159"/>
      <c r="CO83" s="159"/>
      <c r="CP83" s="159"/>
      <c r="CQ83" s="159"/>
      <c r="CR83" s="159"/>
      <c r="CS83" s="159"/>
      <c r="CT83" s="159"/>
      <c r="CU83" s="159"/>
      <c r="CV83" s="159"/>
      <c r="CW83" s="159"/>
    </row>
    <row r="84" spans="1:141" s="168" customFormat="1" ht="89.25" x14ac:dyDescent="0.2">
      <c r="A84" s="283" t="s">
        <v>230</v>
      </c>
      <c r="B84" s="162" t="s">
        <v>231</v>
      </c>
      <c r="C84" s="163" t="s">
        <v>98</v>
      </c>
      <c r="D84" s="652" t="s">
        <v>888</v>
      </c>
      <c r="E84" s="653" t="s">
        <v>112</v>
      </c>
      <c r="F84" s="652" t="s">
        <v>889</v>
      </c>
      <c r="G84" s="652" t="s">
        <v>890</v>
      </c>
      <c r="H84" s="652" t="s">
        <v>891</v>
      </c>
      <c r="I84" s="652" t="s">
        <v>891</v>
      </c>
      <c r="J84" s="652" t="s">
        <v>891</v>
      </c>
      <c r="K84" s="652" t="s">
        <v>891</v>
      </c>
      <c r="L84" s="652" t="s">
        <v>891</v>
      </c>
      <c r="M84" s="652" t="s">
        <v>892</v>
      </c>
      <c r="N84" s="652" t="s">
        <v>893</v>
      </c>
      <c r="O84" s="652" t="s">
        <v>891</v>
      </c>
      <c r="P84" s="652" t="s">
        <v>893</v>
      </c>
      <c r="Q84" s="652" t="s">
        <v>893</v>
      </c>
      <c r="R84" s="652" t="s">
        <v>891</v>
      </c>
      <c r="S84" s="606"/>
      <c r="T84" s="666"/>
      <c r="U84" s="606"/>
      <c r="V84" s="666"/>
      <c r="W84" s="606"/>
      <c r="X84" s="666"/>
      <c r="Y84" s="606"/>
      <c r="Z84" s="666"/>
      <c r="AA84" s="606"/>
      <c r="AB84" s="666"/>
      <c r="AC84" s="606"/>
      <c r="AD84" s="666"/>
      <c r="AE84" s="606"/>
      <c r="AF84" s="666"/>
      <c r="AG84" s="606"/>
      <c r="AH84" s="666"/>
      <c r="AI84" s="606"/>
      <c r="AJ84" s="666"/>
      <c r="AK84" s="606"/>
      <c r="AL84" s="666"/>
      <c r="AM84" s="606"/>
      <c r="AN84" s="666"/>
      <c r="AO84" s="606"/>
      <c r="AP84" s="666"/>
      <c r="AQ84" s="606"/>
      <c r="AR84" s="666"/>
      <c r="AS84" s="606"/>
      <c r="AT84" s="666"/>
      <c r="AU84" s="606"/>
      <c r="AV84" s="666"/>
      <c r="AW84" s="606"/>
      <c r="AX84" s="666"/>
      <c r="AY84" s="606"/>
      <c r="AZ84" s="666"/>
      <c r="BA84" s="606"/>
      <c r="BB84" s="167"/>
      <c r="BC84" s="167"/>
      <c r="BD84" s="167"/>
      <c r="BE84" s="167"/>
      <c r="BF84" s="167"/>
      <c r="BG84" s="167"/>
      <c r="BH84" s="167"/>
      <c r="BI84" s="167"/>
      <c r="BJ84" s="167"/>
      <c r="BK84" s="167"/>
      <c r="BL84" s="167"/>
      <c r="BM84" s="167"/>
      <c r="BN84" s="167"/>
      <c r="BO84" s="167"/>
      <c r="BP84" s="167"/>
      <c r="BQ84" s="167"/>
      <c r="BR84" s="167"/>
      <c r="BS84" s="167"/>
      <c r="BT84" s="167"/>
      <c r="BU84" s="167"/>
      <c r="BV84" s="167"/>
      <c r="BW84" s="167"/>
      <c r="BX84" s="167"/>
      <c r="BY84" s="167"/>
      <c r="BZ84" s="167"/>
      <c r="CA84" s="167"/>
      <c r="CB84" s="167"/>
      <c r="CC84" s="167"/>
      <c r="CD84" s="167"/>
      <c r="CE84" s="167"/>
      <c r="CF84" s="167"/>
      <c r="CG84" s="167"/>
      <c r="CH84" s="167"/>
      <c r="CI84" s="167"/>
      <c r="CJ84" s="167"/>
      <c r="CK84" s="167"/>
      <c r="CL84" s="167"/>
      <c r="CM84" s="167"/>
      <c r="CN84" s="167"/>
      <c r="CO84" s="167"/>
      <c r="CP84" s="167"/>
      <c r="CQ84" s="167"/>
      <c r="CR84" s="167"/>
      <c r="CS84" s="167"/>
      <c r="CT84" s="167"/>
      <c r="CU84" s="167"/>
      <c r="CV84" s="167"/>
      <c r="CW84" s="167"/>
    </row>
    <row r="85" spans="1:141" s="160" customFormat="1" ht="51" x14ac:dyDescent="0.2">
      <c r="A85" s="232" t="s">
        <v>232</v>
      </c>
      <c r="B85" s="155" t="s">
        <v>233</v>
      </c>
      <c r="C85" s="115" t="s">
        <v>98</v>
      </c>
      <c r="D85" s="657" t="s">
        <v>888</v>
      </c>
      <c r="E85" s="658" t="s">
        <v>112</v>
      </c>
      <c r="F85" s="657" t="s">
        <v>889</v>
      </c>
      <c r="G85" s="657" t="s">
        <v>890</v>
      </c>
      <c r="H85" s="657" t="s">
        <v>891</v>
      </c>
      <c r="I85" s="657" t="s">
        <v>891</v>
      </c>
      <c r="J85" s="657" t="s">
        <v>891</v>
      </c>
      <c r="K85" s="659" t="s">
        <v>891</v>
      </c>
      <c r="L85" s="659" t="s">
        <v>891</v>
      </c>
      <c r="M85" s="657" t="s">
        <v>892</v>
      </c>
      <c r="N85" s="659" t="s">
        <v>893</v>
      </c>
      <c r="O85" s="657" t="s">
        <v>891</v>
      </c>
      <c r="P85" s="659" t="s">
        <v>893</v>
      </c>
      <c r="Q85" s="657" t="s">
        <v>893</v>
      </c>
      <c r="R85" s="657" t="s">
        <v>891</v>
      </c>
      <c r="S85" s="590"/>
      <c r="T85" s="589"/>
      <c r="U85" s="590"/>
      <c r="V85" s="589"/>
      <c r="W85" s="590"/>
      <c r="X85" s="589"/>
      <c r="Y85" s="590"/>
      <c r="Z85" s="589"/>
      <c r="AA85" s="590"/>
      <c r="AB85" s="589"/>
      <c r="AC85" s="590"/>
      <c r="AD85" s="589"/>
      <c r="AE85" s="590"/>
      <c r="AF85" s="589"/>
      <c r="AG85" s="590"/>
      <c r="AH85" s="589"/>
      <c r="AI85" s="590"/>
      <c r="AJ85" s="589"/>
      <c r="AK85" s="590"/>
      <c r="AL85" s="589"/>
      <c r="AM85" s="590"/>
      <c r="AN85" s="589"/>
      <c r="AO85" s="590"/>
      <c r="AP85" s="589"/>
      <c r="AQ85" s="590"/>
      <c r="AR85" s="589"/>
      <c r="AS85" s="590"/>
      <c r="AT85" s="589"/>
      <c r="AU85" s="590"/>
      <c r="AV85" s="589"/>
      <c r="AW85" s="590"/>
      <c r="AX85" s="589"/>
      <c r="AY85" s="590"/>
      <c r="AZ85" s="589"/>
      <c r="BA85" s="590"/>
      <c r="BB85" s="582"/>
      <c r="BC85" s="582"/>
      <c r="BD85" s="159"/>
      <c r="BE85" s="159"/>
      <c r="BF85" s="159"/>
      <c r="BG85" s="159"/>
      <c r="BH85" s="159"/>
      <c r="BI85" s="159"/>
      <c r="BJ85" s="159"/>
      <c r="BK85" s="159"/>
      <c r="BL85" s="159"/>
      <c r="BM85" s="159"/>
      <c r="BN85" s="159"/>
      <c r="BO85" s="159"/>
      <c r="BP85" s="159"/>
      <c r="BQ85" s="159"/>
      <c r="BR85" s="159"/>
      <c r="BS85" s="159"/>
      <c r="BT85" s="159"/>
      <c r="BU85" s="159"/>
      <c r="BV85" s="159"/>
      <c r="BW85" s="159"/>
      <c r="BX85" s="159"/>
      <c r="BY85" s="159"/>
      <c r="BZ85" s="159"/>
      <c r="CA85" s="159"/>
      <c r="CB85" s="159"/>
      <c r="CC85" s="159"/>
      <c r="CD85" s="159"/>
      <c r="CE85" s="159"/>
      <c r="CF85" s="159"/>
      <c r="CG85" s="159"/>
      <c r="CH85" s="159"/>
      <c r="CI85" s="159"/>
      <c r="CJ85" s="159"/>
      <c r="CK85" s="159"/>
      <c r="CL85" s="159"/>
      <c r="CM85" s="159"/>
      <c r="CN85" s="159"/>
      <c r="CO85" s="159"/>
      <c r="CP85" s="159"/>
      <c r="CQ85" s="159"/>
      <c r="CR85" s="159"/>
      <c r="CS85" s="159"/>
      <c r="CT85" s="159"/>
      <c r="CU85" s="159"/>
      <c r="CV85" s="159"/>
      <c r="CW85" s="159"/>
    </row>
    <row r="86" spans="1:141" s="160" customFormat="1" ht="51" x14ac:dyDescent="0.2">
      <c r="A86" s="232" t="s">
        <v>234</v>
      </c>
      <c r="B86" s="155" t="s">
        <v>235</v>
      </c>
      <c r="C86" s="115" t="s">
        <v>98</v>
      </c>
      <c r="D86" s="657" t="s">
        <v>888</v>
      </c>
      <c r="E86" s="658" t="s">
        <v>112</v>
      </c>
      <c r="F86" s="657" t="s">
        <v>889</v>
      </c>
      <c r="G86" s="657" t="s">
        <v>890</v>
      </c>
      <c r="H86" s="657" t="s">
        <v>891</v>
      </c>
      <c r="I86" s="657" t="s">
        <v>891</v>
      </c>
      <c r="J86" s="657" t="s">
        <v>891</v>
      </c>
      <c r="K86" s="659" t="s">
        <v>891</v>
      </c>
      <c r="L86" s="659" t="s">
        <v>891</v>
      </c>
      <c r="M86" s="657" t="s">
        <v>892</v>
      </c>
      <c r="N86" s="659" t="s">
        <v>893</v>
      </c>
      <c r="O86" s="657" t="s">
        <v>891</v>
      </c>
      <c r="P86" s="659" t="s">
        <v>893</v>
      </c>
      <c r="Q86" s="657" t="s">
        <v>893</v>
      </c>
      <c r="R86" s="657" t="s">
        <v>891</v>
      </c>
      <c r="S86" s="590"/>
      <c r="T86" s="589"/>
      <c r="U86" s="590"/>
      <c r="V86" s="589"/>
      <c r="W86" s="590"/>
      <c r="X86" s="589"/>
      <c r="Y86" s="590"/>
      <c r="Z86" s="589"/>
      <c r="AA86" s="590"/>
      <c r="AB86" s="589"/>
      <c r="AC86" s="590"/>
      <c r="AD86" s="589"/>
      <c r="AE86" s="590"/>
      <c r="AF86" s="589"/>
      <c r="AG86" s="590"/>
      <c r="AH86" s="589"/>
      <c r="AI86" s="590"/>
      <c r="AJ86" s="589"/>
      <c r="AK86" s="590"/>
      <c r="AL86" s="589"/>
      <c r="AM86" s="590"/>
      <c r="AN86" s="589"/>
      <c r="AO86" s="590"/>
      <c r="AP86" s="589"/>
      <c r="AQ86" s="590"/>
      <c r="AR86" s="589"/>
      <c r="AS86" s="590"/>
      <c r="AT86" s="589"/>
      <c r="AU86" s="590"/>
      <c r="AV86" s="589"/>
      <c r="AW86" s="590"/>
      <c r="AX86" s="589"/>
      <c r="AY86" s="590"/>
      <c r="AZ86" s="589"/>
      <c r="BA86" s="590"/>
      <c r="BB86" s="582"/>
      <c r="BC86" s="582"/>
      <c r="BD86" s="159"/>
      <c r="BE86" s="159"/>
      <c r="BF86" s="159"/>
      <c r="BG86" s="159"/>
      <c r="BH86" s="159"/>
      <c r="BI86" s="159"/>
      <c r="BJ86" s="159"/>
      <c r="BK86" s="159"/>
      <c r="BL86" s="159"/>
      <c r="BM86" s="159"/>
      <c r="BN86" s="159"/>
      <c r="BO86" s="159"/>
      <c r="BP86" s="159"/>
      <c r="BQ86" s="159"/>
      <c r="BR86" s="159"/>
      <c r="BS86" s="159"/>
      <c r="BT86" s="159"/>
      <c r="BU86" s="159"/>
      <c r="BV86" s="159"/>
      <c r="BW86" s="159"/>
      <c r="BX86" s="159"/>
      <c r="BY86" s="159"/>
      <c r="BZ86" s="159"/>
      <c r="CA86" s="159"/>
      <c r="CB86" s="159"/>
      <c r="CC86" s="159"/>
      <c r="CD86" s="159"/>
      <c r="CE86" s="159"/>
      <c r="CF86" s="159"/>
      <c r="CG86" s="159"/>
      <c r="CH86" s="159"/>
      <c r="CI86" s="159"/>
      <c r="CJ86" s="159"/>
      <c r="CK86" s="159"/>
      <c r="CL86" s="159"/>
      <c r="CM86" s="159"/>
      <c r="CN86" s="159"/>
      <c r="CO86" s="159"/>
      <c r="CP86" s="159"/>
      <c r="CQ86" s="159"/>
      <c r="CR86" s="159"/>
      <c r="CS86" s="159"/>
      <c r="CT86" s="159"/>
      <c r="CU86" s="159"/>
      <c r="CV86" s="159"/>
      <c r="CW86" s="159"/>
    </row>
    <row r="87" spans="1:141" s="168" customFormat="1" ht="25.5" x14ac:dyDescent="0.2">
      <c r="A87" s="283" t="s">
        <v>236</v>
      </c>
      <c r="B87" s="162" t="s">
        <v>107</v>
      </c>
      <c r="C87" s="163" t="s">
        <v>98</v>
      </c>
      <c r="D87" s="652" t="s">
        <v>888</v>
      </c>
      <c r="E87" s="653" t="s">
        <v>112</v>
      </c>
      <c r="F87" s="652" t="s">
        <v>889</v>
      </c>
      <c r="G87" s="652" t="s">
        <v>890</v>
      </c>
      <c r="H87" s="652" t="s">
        <v>891</v>
      </c>
      <c r="I87" s="652" t="s">
        <v>891</v>
      </c>
      <c r="J87" s="652" t="s">
        <v>891</v>
      </c>
      <c r="K87" s="652" t="s">
        <v>891</v>
      </c>
      <c r="L87" s="652" t="s">
        <v>891</v>
      </c>
      <c r="M87" s="652" t="s">
        <v>892</v>
      </c>
      <c r="N87" s="652" t="s">
        <v>893</v>
      </c>
      <c r="O87" s="652" t="s">
        <v>891</v>
      </c>
      <c r="P87" s="652" t="s">
        <v>893</v>
      </c>
      <c r="Q87" s="652" t="s">
        <v>893</v>
      </c>
      <c r="R87" s="652" t="s">
        <v>891</v>
      </c>
      <c r="S87" s="624"/>
      <c r="T87" s="630"/>
      <c r="U87" s="624"/>
      <c r="V87" s="630"/>
      <c r="W87" s="624"/>
      <c r="X87" s="630"/>
      <c r="Y87" s="624"/>
      <c r="Z87" s="630"/>
      <c r="AA87" s="624"/>
      <c r="AB87" s="630"/>
      <c r="AC87" s="624"/>
      <c r="AD87" s="630"/>
      <c r="AE87" s="624"/>
      <c r="AF87" s="630"/>
      <c r="AG87" s="624"/>
      <c r="AH87" s="630"/>
      <c r="AI87" s="624"/>
      <c r="AJ87" s="630"/>
      <c r="AK87" s="624"/>
      <c r="AL87" s="630"/>
      <c r="AM87" s="624"/>
      <c r="AN87" s="630"/>
      <c r="AO87" s="624"/>
      <c r="AP87" s="630"/>
      <c r="AQ87" s="624"/>
      <c r="AR87" s="630"/>
      <c r="AS87" s="624"/>
      <c r="AT87" s="630"/>
      <c r="AU87" s="624"/>
      <c r="AV87" s="630"/>
      <c r="AW87" s="624"/>
      <c r="AX87" s="630"/>
      <c r="AY87" s="624"/>
      <c r="AZ87" s="630"/>
      <c r="BA87" s="624"/>
      <c r="BB87" s="626"/>
      <c r="BC87" s="626"/>
      <c r="BD87" s="167"/>
      <c r="BE87" s="167"/>
      <c r="BF87" s="167"/>
      <c r="BG87" s="167"/>
      <c r="BH87" s="167"/>
      <c r="BI87" s="167"/>
      <c r="BJ87" s="167"/>
      <c r="BK87" s="167"/>
      <c r="BL87" s="167"/>
      <c r="BM87" s="167"/>
      <c r="BN87" s="167"/>
      <c r="BO87" s="167"/>
      <c r="BP87" s="167"/>
      <c r="BQ87" s="167"/>
      <c r="BR87" s="167"/>
      <c r="BS87" s="167"/>
      <c r="BT87" s="167"/>
      <c r="BU87" s="167"/>
      <c r="BV87" s="167"/>
      <c r="BW87" s="167"/>
      <c r="BX87" s="167"/>
      <c r="BY87" s="167"/>
      <c r="BZ87" s="167"/>
      <c r="CA87" s="167"/>
      <c r="CB87" s="167"/>
      <c r="CC87" s="167"/>
      <c r="CD87" s="167"/>
      <c r="CE87" s="167"/>
      <c r="CF87" s="167"/>
      <c r="CG87" s="167"/>
      <c r="CH87" s="167"/>
      <c r="CI87" s="167"/>
      <c r="CJ87" s="167"/>
      <c r="CK87" s="167"/>
      <c r="CL87" s="167"/>
      <c r="CM87" s="167"/>
      <c r="CN87" s="167"/>
      <c r="CO87" s="167"/>
      <c r="CP87" s="167"/>
      <c r="CQ87" s="167"/>
      <c r="CR87" s="167"/>
      <c r="CS87" s="167"/>
      <c r="CT87" s="167"/>
      <c r="CU87" s="167"/>
      <c r="CV87" s="167"/>
      <c r="CW87" s="167"/>
    </row>
    <row r="88" spans="1:141" s="183" customFormat="1" ht="38.25" hidden="1" x14ac:dyDescent="0.2">
      <c r="A88" s="309" t="s">
        <v>236</v>
      </c>
      <c r="B88" s="186" t="s">
        <v>237</v>
      </c>
      <c r="C88" s="228" t="s">
        <v>238</v>
      </c>
      <c r="D88" s="659"/>
      <c r="E88" s="665"/>
      <c r="F88" s="659"/>
      <c r="G88" s="659"/>
      <c r="H88" s="659"/>
      <c r="I88" s="659"/>
      <c r="J88" s="659"/>
      <c r="K88" s="659"/>
      <c r="L88" s="659"/>
      <c r="M88" s="659"/>
      <c r="N88" s="659"/>
      <c r="O88" s="659"/>
      <c r="P88" s="659"/>
      <c r="Q88" s="659"/>
      <c r="R88" s="659"/>
      <c r="S88" s="588"/>
      <c r="T88" s="186"/>
      <c r="U88" s="588"/>
      <c r="V88" s="186"/>
      <c r="W88" s="588"/>
      <c r="X88" s="186"/>
      <c r="Y88" s="588"/>
      <c r="Z88" s="186"/>
      <c r="AA88" s="588"/>
      <c r="AB88" s="186"/>
      <c r="AC88" s="588"/>
      <c r="AD88" s="186"/>
      <c r="AE88" s="588"/>
      <c r="AF88" s="186"/>
      <c r="AG88" s="588"/>
      <c r="AH88" s="186"/>
      <c r="AI88" s="588"/>
      <c r="AJ88" s="186"/>
      <c r="AK88" s="588"/>
      <c r="AL88" s="186"/>
      <c r="AM88" s="588"/>
      <c r="AN88" s="186"/>
      <c r="AO88" s="588"/>
      <c r="AP88" s="186"/>
      <c r="AQ88" s="588"/>
      <c r="AR88" s="186"/>
      <c r="AS88" s="588"/>
      <c r="AT88" s="186"/>
      <c r="AU88" s="588"/>
      <c r="AV88" s="186"/>
      <c r="AW88" s="588"/>
      <c r="AX88" s="186"/>
      <c r="AY88" s="667"/>
      <c r="AZ88" s="186"/>
      <c r="BA88" s="588"/>
      <c r="BB88" s="586"/>
      <c r="BC88" s="586"/>
      <c r="BD88" s="182"/>
      <c r="BE88" s="182"/>
      <c r="BF88" s="182"/>
      <c r="BG88" s="182"/>
      <c r="BH88" s="182"/>
      <c r="BI88" s="182"/>
      <c r="BJ88" s="182"/>
      <c r="BK88" s="182"/>
      <c r="BL88" s="182"/>
      <c r="BM88" s="182"/>
      <c r="BN88" s="182"/>
      <c r="BO88" s="182"/>
      <c r="BP88" s="182"/>
      <c r="BQ88" s="182"/>
      <c r="BR88" s="182"/>
      <c r="BS88" s="182"/>
      <c r="BT88" s="182"/>
      <c r="BU88" s="182"/>
      <c r="BV88" s="182"/>
      <c r="BW88" s="182"/>
      <c r="BX88" s="182"/>
      <c r="BY88" s="182"/>
      <c r="BZ88" s="182"/>
      <c r="CA88" s="182"/>
      <c r="CB88" s="182"/>
      <c r="CC88" s="182"/>
      <c r="CD88" s="182"/>
      <c r="CE88" s="182"/>
      <c r="CF88" s="182"/>
      <c r="CG88" s="182"/>
      <c r="CH88" s="182"/>
      <c r="CI88" s="182"/>
      <c r="CJ88" s="182"/>
      <c r="CK88" s="182"/>
      <c r="CL88" s="182"/>
      <c r="CM88" s="182"/>
      <c r="CN88" s="182"/>
      <c r="CO88" s="182"/>
      <c r="CP88" s="182"/>
      <c r="CQ88" s="182"/>
      <c r="CR88" s="182"/>
      <c r="CS88" s="182"/>
      <c r="CT88" s="182"/>
      <c r="CU88" s="182"/>
      <c r="CV88" s="182"/>
      <c r="CW88" s="182"/>
    </row>
    <row r="89" spans="1:141" s="183" customFormat="1" ht="38.25" hidden="1" x14ac:dyDescent="0.2">
      <c r="A89" s="309" t="s">
        <v>236</v>
      </c>
      <c r="B89" s="186" t="s">
        <v>239</v>
      </c>
      <c r="C89" s="228" t="s">
        <v>240</v>
      </c>
      <c r="D89" s="659"/>
      <c r="E89" s="665"/>
      <c r="F89" s="659"/>
      <c r="G89" s="659"/>
      <c r="H89" s="659"/>
      <c r="I89" s="659"/>
      <c r="J89" s="659"/>
      <c r="K89" s="659"/>
      <c r="L89" s="659"/>
      <c r="M89" s="659"/>
      <c r="N89" s="659"/>
      <c r="O89" s="659"/>
      <c r="P89" s="659"/>
      <c r="Q89" s="659"/>
      <c r="R89" s="659"/>
      <c r="S89" s="588"/>
      <c r="T89" s="186"/>
      <c r="U89" s="588"/>
      <c r="V89" s="186"/>
      <c r="W89" s="588"/>
      <c r="X89" s="186"/>
      <c r="Y89" s="588"/>
      <c r="Z89" s="186"/>
      <c r="AA89" s="588"/>
      <c r="AB89" s="186"/>
      <c r="AC89" s="588"/>
      <c r="AD89" s="186"/>
      <c r="AE89" s="588"/>
      <c r="AF89" s="186"/>
      <c r="AG89" s="588"/>
      <c r="AH89" s="186"/>
      <c r="AI89" s="588"/>
      <c r="AJ89" s="186"/>
      <c r="AK89" s="588"/>
      <c r="AL89" s="186"/>
      <c r="AM89" s="588"/>
      <c r="AN89" s="186"/>
      <c r="AO89" s="588"/>
      <c r="AP89" s="186"/>
      <c r="AQ89" s="588"/>
      <c r="AR89" s="186"/>
      <c r="AS89" s="588"/>
      <c r="AT89" s="186"/>
      <c r="AU89" s="588"/>
      <c r="AV89" s="186"/>
      <c r="AW89" s="588"/>
      <c r="AX89" s="186"/>
      <c r="AY89" s="588"/>
      <c r="AZ89" s="186"/>
      <c r="BA89" s="588"/>
      <c r="BB89" s="182"/>
      <c r="BC89" s="182"/>
      <c r="BD89" s="182"/>
      <c r="BE89" s="182"/>
      <c r="BF89" s="182"/>
      <c r="BG89" s="182"/>
      <c r="BH89" s="182"/>
      <c r="BI89" s="182"/>
      <c r="BJ89" s="182"/>
      <c r="BK89" s="182"/>
      <c r="BL89" s="182"/>
      <c r="BM89" s="182"/>
      <c r="BN89" s="182"/>
      <c r="BO89" s="182"/>
      <c r="BP89" s="182"/>
      <c r="BQ89" s="182"/>
      <c r="BR89" s="182"/>
      <c r="BS89" s="182"/>
      <c r="BT89" s="182"/>
      <c r="BU89" s="182"/>
      <c r="BV89" s="182"/>
      <c r="BW89" s="182"/>
      <c r="BX89" s="182"/>
      <c r="BY89" s="182"/>
      <c r="BZ89" s="182"/>
      <c r="CA89" s="182"/>
      <c r="CB89" s="182"/>
      <c r="CC89" s="182"/>
      <c r="CD89" s="182"/>
      <c r="CE89" s="182"/>
      <c r="CF89" s="182"/>
      <c r="CG89" s="182"/>
      <c r="CH89" s="182"/>
      <c r="CI89" s="182"/>
      <c r="CJ89" s="182"/>
      <c r="CK89" s="182"/>
      <c r="CL89" s="182"/>
      <c r="CM89" s="182"/>
      <c r="CN89" s="182"/>
      <c r="CO89" s="182"/>
      <c r="CP89" s="182"/>
      <c r="CQ89" s="182"/>
      <c r="CR89" s="182"/>
      <c r="CS89" s="182"/>
      <c r="CT89" s="182"/>
      <c r="CU89" s="182"/>
      <c r="CV89" s="182"/>
      <c r="CW89" s="182"/>
    </row>
    <row r="90" spans="1:141" s="183" customFormat="1" ht="51" hidden="1" x14ac:dyDescent="0.2">
      <c r="A90" s="309" t="s">
        <v>236</v>
      </c>
      <c r="B90" s="186" t="s">
        <v>241</v>
      </c>
      <c r="C90" s="228" t="s">
        <v>242</v>
      </c>
      <c r="D90" s="659"/>
      <c r="E90" s="665"/>
      <c r="F90" s="659"/>
      <c r="G90" s="659"/>
      <c r="H90" s="659"/>
      <c r="I90" s="659"/>
      <c r="J90" s="659"/>
      <c r="K90" s="659"/>
      <c r="L90" s="659"/>
      <c r="M90" s="659"/>
      <c r="N90" s="659"/>
      <c r="O90" s="659"/>
      <c r="P90" s="659"/>
      <c r="Q90" s="659"/>
      <c r="R90" s="659"/>
      <c r="S90" s="588"/>
      <c r="T90" s="186"/>
      <c r="U90" s="588"/>
      <c r="V90" s="186"/>
      <c r="W90" s="588"/>
      <c r="X90" s="186"/>
      <c r="Y90" s="588"/>
      <c r="Z90" s="186"/>
      <c r="AA90" s="588"/>
      <c r="AB90" s="186"/>
      <c r="AC90" s="588"/>
      <c r="AD90" s="186"/>
      <c r="AE90" s="588"/>
      <c r="AF90" s="186"/>
      <c r="AG90" s="588"/>
      <c r="AH90" s="186"/>
      <c r="AI90" s="588"/>
      <c r="AJ90" s="186"/>
      <c r="AK90" s="588"/>
      <c r="AL90" s="186"/>
      <c r="AM90" s="588"/>
      <c r="AN90" s="186"/>
      <c r="AO90" s="588"/>
      <c r="AP90" s="186"/>
      <c r="AQ90" s="588"/>
      <c r="AR90" s="186"/>
      <c r="AS90" s="588"/>
      <c r="AT90" s="186"/>
      <c r="AU90" s="588"/>
      <c r="AV90" s="186"/>
      <c r="AW90" s="588"/>
      <c r="AX90" s="186"/>
      <c r="AY90" s="588"/>
      <c r="AZ90" s="186"/>
      <c r="BA90" s="588"/>
      <c r="BB90" s="182"/>
      <c r="BC90" s="182"/>
      <c r="BD90" s="182"/>
      <c r="BE90" s="182"/>
      <c r="BF90" s="182"/>
      <c r="BG90" s="182"/>
      <c r="BH90" s="182"/>
      <c r="BI90" s="182"/>
      <c r="BJ90" s="182"/>
      <c r="BK90" s="182"/>
      <c r="BL90" s="182"/>
      <c r="BM90" s="182"/>
      <c r="BN90" s="182"/>
      <c r="BO90" s="182"/>
      <c r="BP90" s="182"/>
      <c r="BQ90" s="182"/>
      <c r="BR90" s="182"/>
      <c r="BS90" s="182"/>
      <c r="BT90" s="182"/>
      <c r="BU90" s="182"/>
      <c r="BV90" s="182"/>
      <c r="BW90" s="182"/>
      <c r="BX90" s="182"/>
      <c r="BY90" s="182"/>
      <c r="BZ90" s="182"/>
      <c r="CA90" s="182"/>
      <c r="CB90" s="182"/>
      <c r="CC90" s="182"/>
      <c r="CD90" s="182"/>
      <c r="CE90" s="182"/>
      <c r="CF90" s="182"/>
      <c r="CG90" s="182"/>
      <c r="CH90" s="182"/>
      <c r="CI90" s="182"/>
      <c r="CJ90" s="182"/>
      <c r="CK90" s="182"/>
      <c r="CL90" s="182"/>
      <c r="CM90" s="182"/>
      <c r="CN90" s="182"/>
      <c r="CO90" s="182"/>
      <c r="CP90" s="182"/>
      <c r="CQ90" s="182"/>
      <c r="CR90" s="182"/>
      <c r="CS90" s="182"/>
      <c r="CT90" s="182"/>
      <c r="CU90" s="182"/>
      <c r="CV90" s="182"/>
      <c r="CW90" s="182"/>
    </row>
    <row r="91" spans="1:141" s="183" customFormat="1" ht="63.75" hidden="1" x14ac:dyDescent="0.2">
      <c r="A91" s="309" t="s">
        <v>236</v>
      </c>
      <c r="B91" s="186" t="s">
        <v>243</v>
      </c>
      <c r="C91" s="228" t="s">
        <v>244</v>
      </c>
      <c r="D91" s="659"/>
      <c r="E91" s="665"/>
      <c r="F91" s="659"/>
      <c r="G91" s="659"/>
      <c r="H91" s="659"/>
      <c r="I91" s="659"/>
      <c r="J91" s="659"/>
      <c r="K91" s="659"/>
      <c r="L91" s="659"/>
      <c r="M91" s="659"/>
      <c r="N91" s="659"/>
      <c r="O91" s="659"/>
      <c r="P91" s="659"/>
      <c r="Q91" s="659"/>
      <c r="R91" s="659"/>
      <c r="S91" s="588"/>
      <c r="T91" s="186"/>
      <c r="U91" s="588"/>
      <c r="V91" s="186"/>
      <c r="W91" s="588"/>
      <c r="X91" s="186"/>
      <c r="Y91" s="588"/>
      <c r="Z91" s="186"/>
      <c r="AA91" s="588"/>
      <c r="AB91" s="186"/>
      <c r="AC91" s="588"/>
      <c r="AD91" s="186"/>
      <c r="AE91" s="588"/>
      <c r="AF91" s="186"/>
      <c r="AG91" s="588"/>
      <c r="AH91" s="186"/>
      <c r="AI91" s="588"/>
      <c r="AJ91" s="186"/>
      <c r="AK91" s="588"/>
      <c r="AL91" s="186"/>
      <c r="AM91" s="588"/>
      <c r="AN91" s="186"/>
      <c r="AO91" s="588"/>
      <c r="AP91" s="186"/>
      <c r="AQ91" s="588"/>
      <c r="AR91" s="186"/>
      <c r="AS91" s="588"/>
      <c r="AT91" s="186"/>
      <c r="AU91" s="588"/>
      <c r="AV91" s="186"/>
      <c r="AW91" s="588"/>
      <c r="AX91" s="186"/>
      <c r="AY91" s="588"/>
      <c r="AZ91" s="186"/>
      <c r="BA91" s="588"/>
      <c r="BB91" s="182"/>
      <c r="BC91" s="182"/>
      <c r="BD91" s="182"/>
      <c r="BE91" s="182"/>
      <c r="BF91" s="182"/>
      <c r="BG91" s="182"/>
      <c r="BH91" s="182"/>
      <c r="BI91" s="182"/>
      <c r="BJ91" s="182"/>
      <c r="BK91" s="182"/>
      <c r="BL91" s="182"/>
      <c r="BM91" s="182"/>
      <c r="BN91" s="182"/>
      <c r="BO91" s="182"/>
      <c r="BP91" s="182"/>
      <c r="BQ91" s="182"/>
      <c r="BR91" s="182"/>
      <c r="BS91" s="182"/>
      <c r="BT91" s="182"/>
      <c r="BU91" s="182"/>
      <c r="BV91" s="182"/>
      <c r="BW91" s="182"/>
      <c r="BX91" s="182"/>
      <c r="BY91" s="182"/>
      <c r="BZ91" s="182"/>
      <c r="CA91" s="182"/>
      <c r="CB91" s="182"/>
      <c r="CC91" s="182"/>
      <c r="CD91" s="182"/>
      <c r="CE91" s="182"/>
      <c r="CF91" s="182"/>
      <c r="CG91" s="182"/>
      <c r="CH91" s="182"/>
      <c r="CI91" s="182"/>
      <c r="CJ91" s="182"/>
      <c r="CK91" s="182"/>
      <c r="CL91" s="182"/>
      <c r="CM91" s="182"/>
      <c r="CN91" s="182"/>
      <c r="CO91" s="182"/>
      <c r="CP91" s="182"/>
      <c r="CQ91" s="182"/>
      <c r="CR91" s="182"/>
      <c r="CS91" s="182"/>
      <c r="CT91" s="182"/>
      <c r="CU91" s="182"/>
      <c r="CV91" s="182"/>
      <c r="CW91" s="182"/>
    </row>
    <row r="92" spans="1:141" s="183" customFormat="1" ht="63.75" hidden="1" x14ac:dyDescent="0.2">
      <c r="A92" s="309" t="s">
        <v>236</v>
      </c>
      <c r="B92" s="186" t="s">
        <v>245</v>
      </c>
      <c r="C92" s="228" t="s">
        <v>246</v>
      </c>
      <c r="D92" s="659"/>
      <c r="E92" s="665"/>
      <c r="F92" s="659"/>
      <c r="G92" s="659"/>
      <c r="H92" s="659"/>
      <c r="I92" s="659"/>
      <c r="J92" s="659"/>
      <c r="K92" s="659"/>
      <c r="L92" s="659"/>
      <c r="M92" s="659"/>
      <c r="N92" s="659"/>
      <c r="O92" s="659"/>
      <c r="P92" s="659"/>
      <c r="Q92" s="659"/>
      <c r="R92" s="659"/>
      <c r="S92" s="588"/>
      <c r="T92" s="186"/>
      <c r="U92" s="588"/>
      <c r="V92" s="186"/>
      <c r="W92" s="588"/>
      <c r="X92" s="186"/>
      <c r="Y92" s="588"/>
      <c r="Z92" s="186"/>
      <c r="AA92" s="588"/>
      <c r="AB92" s="186"/>
      <c r="AC92" s="588"/>
      <c r="AD92" s="186"/>
      <c r="AE92" s="588"/>
      <c r="AF92" s="186"/>
      <c r="AG92" s="588"/>
      <c r="AH92" s="186"/>
      <c r="AI92" s="588"/>
      <c r="AJ92" s="186"/>
      <c r="AK92" s="588"/>
      <c r="AL92" s="186"/>
      <c r="AM92" s="588"/>
      <c r="AN92" s="186"/>
      <c r="AO92" s="588"/>
      <c r="AP92" s="186"/>
      <c r="AQ92" s="588"/>
      <c r="AR92" s="186"/>
      <c r="AS92" s="588"/>
      <c r="AT92" s="186"/>
      <c r="AU92" s="588"/>
      <c r="AV92" s="186"/>
      <c r="AW92" s="588"/>
      <c r="AX92" s="186"/>
      <c r="AY92" s="588"/>
      <c r="AZ92" s="186"/>
      <c r="BA92" s="588"/>
      <c r="BB92" s="182"/>
      <c r="BC92" s="182"/>
      <c r="BD92" s="182"/>
      <c r="BE92" s="182"/>
      <c r="BF92" s="182"/>
      <c r="BG92" s="182"/>
      <c r="BH92" s="182"/>
      <c r="BI92" s="182"/>
      <c r="BJ92" s="182"/>
      <c r="BK92" s="182"/>
      <c r="BL92" s="182"/>
      <c r="BM92" s="182"/>
      <c r="BN92" s="182"/>
      <c r="BO92" s="182"/>
      <c r="BP92" s="182"/>
      <c r="BQ92" s="182"/>
      <c r="BR92" s="182"/>
      <c r="BS92" s="182"/>
      <c r="BT92" s="182"/>
      <c r="BU92" s="182"/>
      <c r="BV92" s="182"/>
      <c r="BW92" s="182"/>
      <c r="BX92" s="182"/>
      <c r="BY92" s="182"/>
      <c r="BZ92" s="182"/>
      <c r="CA92" s="182"/>
      <c r="CB92" s="182"/>
      <c r="CC92" s="182"/>
      <c r="CD92" s="182"/>
      <c r="CE92" s="182"/>
      <c r="CF92" s="182"/>
      <c r="CG92" s="182"/>
      <c r="CH92" s="182"/>
      <c r="CI92" s="182"/>
      <c r="CJ92" s="182"/>
      <c r="CK92" s="182"/>
      <c r="CL92" s="182"/>
      <c r="CM92" s="182"/>
      <c r="CN92" s="182"/>
      <c r="CO92" s="182"/>
      <c r="CP92" s="182"/>
      <c r="CQ92" s="182"/>
      <c r="CR92" s="182"/>
      <c r="CS92" s="182"/>
      <c r="CT92" s="182"/>
      <c r="CU92" s="182"/>
      <c r="CV92" s="182"/>
      <c r="CW92" s="182"/>
    </row>
    <row r="93" spans="1:141" s="183" customFormat="1" ht="51" hidden="1" x14ac:dyDescent="0.2">
      <c r="A93" s="309" t="s">
        <v>236</v>
      </c>
      <c r="B93" s="186" t="s">
        <v>247</v>
      </c>
      <c r="C93" s="228" t="s">
        <v>248</v>
      </c>
      <c r="D93" s="659"/>
      <c r="E93" s="665"/>
      <c r="F93" s="659"/>
      <c r="G93" s="659"/>
      <c r="H93" s="659"/>
      <c r="I93" s="659"/>
      <c r="J93" s="659"/>
      <c r="K93" s="659"/>
      <c r="L93" s="659"/>
      <c r="M93" s="659"/>
      <c r="N93" s="659"/>
      <c r="O93" s="659"/>
      <c r="P93" s="659"/>
      <c r="Q93" s="659"/>
      <c r="R93" s="659"/>
      <c r="S93" s="551"/>
      <c r="T93" s="550"/>
      <c r="U93" s="551"/>
      <c r="V93" s="550"/>
      <c r="W93" s="551"/>
      <c r="X93" s="550"/>
      <c r="Y93" s="551"/>
      <c r="Z93" s="550"/>
      <c r="AA93" s="551"/>
      <c r="AB93" s="550"/>
      <c r="AC93" s="551"/>
      <c r="AD93" s="550"/>
      <c r="AE93" s="551"/>
      <c r="AF93" s="550"/>
      <c r="AG93" s="551"/>
      <c r="AH93" s="550"/>
      <c r="AI93" s="551"/>
      <c r="AJ93" s="550"/>
      <c r="AK93" s="551"/>
      <c r="AL93" s="550"/>
      <c r="AM93" s="551"/>
      <c r="AN93" s="550"/>
      <c r="AO93" s="551"/>
      <c r="AP93" s="550"/>
      <c r="AQ93" s="551"/>
      <c r="AR93" s="550"/>
      <c r="AS93" s="551"/>
      <c r="AT93" s="550"/>
      <c r="AU93" s="551"/>
      <c r="AV93" s="550"/>
      <c r="AW93" s="551"/>
      <c r="AX93" s="550"/>
      <c r="AY93" s="551"/>
      <c r="AZ93" s="550"/>
      <c r="BA93" s="551"/>
      <c r="BB93" s="182"/>
      <c r="BC93" s="182"/>
      <c r="BD93" s="182"/>
      <c r="BE93" s="182"/>
      <c r="BF93" s="182"/>
      <c r="BG93" s="182"/>
      <c r="BH93" s="182"/>
      <c r="BI93" s="182"/>
      <c r="BJ93" s="182"/>
      <c r="BK93" s="182"/>
      <c r="BL93" s="182"/>
      <c r="BM93" s="182"/>
      <c r="BN93" s="182"/>
      <c r="BO93" s="182"/>
      <c r="BP93" s="182"/>
      <c r="BQ93" s="182"/>
      <c r="BR93" s="182"/>
      <c r="BS93" s="182"/>
      <c r="BT93" s="182"/>
      <c r="BU93" s="182"/>
      <c r="BV93" s="182"/>
      <c r="BW93" s="182"/>
      <c r="BX93" s="182"/>
      <c r="BY93" s="182"/>
      <c r="BZ93" s="182"/>
      <c r="CA93" s="182"/>
      <c r="CB93" s="182"/>
      <c r="CC93" s="182"/>
      <c r="CD93" s="182"/>
      <c r="CE93" s="182"/>
      <c r="CF93" s="182"/>
      <c r="CG93" s="182"/>
      <c r="CH93" s="182"/>
      <c r="CI93" s="182"/>
      <c r="CJ93" s="182"/>
      <c r="CK93" s="182"/>
      <c r="CL93" s="182"/>
      <c r="CM93" s="182"/>
      <c r="CN93" s="182"/>
      <c r="CO93" s="182"/>
      <c r="CP93" s="182"/>
      <c r="CQ93" s="182"/>
      <c r="CR93" s="182"/>
      <c r="CS93" s="182"/>
      <c r="CT93" s="182"/>
      <c r="CU93" s="182"/>
      <c r="CV93" s="182"/>
      <c r="CW93" s="182"/>
    </row>
    <row r="94" spans="1:141" s="183" customFormat="1" ht="63.75" hidden="1" x14ac:dyDescent="0.2">
      <c r="A94" s="309" t="s">
        <v>236</v>
      </c>
      <c r="B94" s="186" t="s">
        <v>249</v>
      </c>
      <c r="C94" s="228" t="s">
        <v>250</v>
      </c>
      <c r="D94" s="659"/>
      <c r="E94" s="665"/>
      <c r="F94" s="659"/>
      <c r="G94" s="659"/>
      <c r="H94" s="659"/>
      <c r="I94" s="659"/>
      <c r="J94" s="659"/>
      <c r="K94" s="659"/>
      <c r="L94" s="659"/>
      <c r="M94" s="659"/>
      <c r="N94" s="659"/>
      <c r="O94" s="659"/>
      <c r="P94" s="659"/>
      <c r="Q94" s="659"/>
      <c r="R94" s="659"/>
      <c r="S94" s="588"/>
      <c r="T94" s="186"/>
      <c r="U94" s="588"/>
      <c r="V94" s="186"/>
      <c r="W94" s="588"/>
      <c r="X94" s="186"/>
      <c r="Y94" s="588"/>
      <c r="Z94" s="186"/>
      <c r="AA94" s="588"/>
      <c r="AB94" s="186"/>
      <c r="AC94" s="588"/>
      <c r="AD94" s="186"/>
      <c r="AE94" s="588"/>
      <c r="AF94" s="186"/>
      <c r="AG94" s="588"/>
      <c r="AH94" s="186"/>
      <c r="AI94" s="588"/>
      <c r="AJ94" s="186"/>
      <c r="AK94" s="588"/>
      <c r="AL94" s="186"/>
      <c r="AM94" s="588"/>
      <c r="AN94" s="186"/>
      <c r="AO94" s="588"/>
      <c r="AP94" s="186"/>
      <c r="AQ94" s="588"/>
      <c r="AR94" s="186"/>
      <c r="AS94" s="588"/>
      <c r="AT94" s="186"/>
      <c r="AU94" s="588"/>
      <c r="AV94" s="186"/>
      <c r="AW94" s="588"/>
      <c r="AX94" s="186"/>
      <c r="AY94" s="588"/>
      <c r="AZ94" s="186"/>
      <c r="BA94" s="588"/>
      <c r="BB94" s="231"/>
      <c r="BC94" s="231"/>
      <c r="BD94" s="231"/>
      <c r="BE94" s="231"/>
      <c r="BF94" s="231"/>
      <c r="BG94" s="231"/>
      <c r="BH94" s="231"/>
      <c r="BI94" s="231"/>
      <c r="BJ94" s="231"/>
      <c r="BK94" s="231"/>
      <c r="BL94" s="231"/>
      <c r="BM94" s="231"/>
      <c r="BN94" s="231"/>
      <c r="BO94" s="231"/>
      <c r="BP94" s="231"/>
      <c r="BQ94" s="231"/>
      <c r="BR94" s="231"/>
      <c r="BS94" s="231"/>
      <c r="BT94" s="231"/>
      <c r="BU94" s="231"/>
      <c r="BV94" s="231"/>
      <c r="BW94" s="231"/>
      <c r="BX94" s="231"/>
      <c r="BY94" s="231"/>
      <c r="BZ94" s="231"/>
      <c r="CA94" s="231"/>
      <c r="CB94" s="231"/>
      <c r="CC94" s="231"/>
      <c r="CD94" s="231"/>
      <c r="CE94" s="231"/>
      <c r="CF94" s="231"/>
      <c r="CG94" s="231"/>
      <c r="CH94" s="231"/>
      <c r="CI94" s="231"/>
      <c r="CJ94" s="231"/>
      <c r="CK94" s="231"/>
      <c r="CL94" s="231"/>
      <c r="CM94" s="231"/>
      <c r="CN94" s="231"/>
      <c r="CO94" s="231"/>
      <c r="CP94" s="231"/>
      <c r="CQ94" s="231"/>
      <c r="CR94" s="231"/>
      <c r="CS94" s="231"/>
      <c r="CT94" s="231"/>
      <c r="CU94" s="231"/>
      <c r="CV94" s="231"/>
      <c r="CW94" s="231"/>
      <c r="CX94" s="231"/>
      <c r="CY94" s="231"/>
      <c r="CZ94" s="231"/>
      <c r="DA94" s="231"/>
      <c r="DB94" s="231"/>
      <c r="DC94" s="231"/>
      <c r="DD94" s="231"/>
      <c r="DE94" s="231"/>
      <c r="DF94" s="231"/>
      <c r="DG94" s="231"/>
      <c r="DH94" s="231"/>
      <c r="DI94" s="231"/>
      <c r="DJ94" s="231"/>
      <c r="DK94" s="231"/>
      <c r="DL94" s="182"/>
      <c r="DM94" s="182"/>
      <c r="DN94" s="182"/>
      <c r="DO94" s="182"/>
      <c r="DP94" s="182"/>
      <c r="DQ94" s="182"/>
      <c r="DR94" s="182"/>
      <c r="DS94" s="182"/>
      <c r="DT94" s="182"/>
      <c r="DU94" s="182"/>
      <c r="DV94" s="182"/>
      <c r="DW94" s="182"/>
      <c r="DX94" s="182"/>
      <c r="DY94" s="182"/>
      <c r="DZ94" s="182"/>
      <c r="EA94" s="182"/>
      <c r="EB94" s="182"/>
      <c r="EC94" s="182"/>
      <c r="ED94" s="182"/>
      <c r="EE94" s="182"/>
      <c r="EF94" s="182"/>
      <c r="EG94" s="182"/>
      <c r="EH94" s="182"/>
      <c r="EI94" s="182"/>
      <c r="EJ94" s="182"/>
      <c r="EK94" s="182"/>
    </row>
    <row r="95" spans="1:141" s="183" customFormat="1" ht="51" hidden="1" x14ac:dyDescent="0.2">
      <c r="A95" s="309" t="s">
        <v>236</v>
      </c>
      <c r="B95" s="186" t="s">
        <v>251</v>
      </c>
      <c r="C95" s="228" t="s">
        <v>252</v>
      </c>
      <c r="D95" s="659"/>
      <c r="E95" s="665"/>
      <c r="F95" s="659"/>
      <c r="G95" s="659"/>
      <c r="H95" s="659"/>
      <c r="I95" s="659"/>
      <c r="J95" s="659"/>
      <c r="K95" s="659"/>
      <c r="L95" s="659"/>
      <c r="M95" s="659"/>
      <c r="N95" s="659"/>
      <c r="O95" s="659"/>
      <c r="P95" s="659"/>
      <c r="Q95" s="659"/>
      <c r="R95" s="659"/>
      <c r="S95" s="588"/>
      <c r="T95" s="186"/>
      <c r="U95" s="588"/>
      <c r="V95" s="186"/>
      <c r="W95" s="588"/>
      <c r="X95" s="186"/>
      <c r="Y95" s="588"/>
      <c r="Z95" s="186"/>
      <c r="AA95" s="588"/>
      <c r="AB95" s="186"/>
      <c r="AC95" s="588"/>
      <c r="AD95" s="186"/>
      <c r="AE95" s="588"/>
      <c r="AF95" s="186"/>
      <c r="AG95" s="588"/>
      <c r="AH95" s="186"/>
      <c r="AI95" s="588"/>
      <c r="AJ95" s="186"/>
      <c r="AK95" s="588"/>
      <c r="AL95" s="186"/>
      <c r="AM95" s="588"/>
      <c r="AN95" s="186"/>
      <c r="AO95" s="588"/>
      <c r="AP95" s="186"/>
      <c r="AQ95" s="588"/>
      <c r="AR95" s="186"/>
      <c r="AS95" s="588"/>
      <c r="AT95" s="186"/>
      <c r="AU95" s="588"/>
      <c r="AV95" s="186"/>
      <c r="AW95" s="588"/>
      <c r="AX95" s="186"/>
      <c r="AY95" s="588"/>
      <c r="AZ95" s="186"/>
      <c r="BA95" s="588"/>
      <c r="BB95" s="231"/>
      <c r="BC95" s="231"/>
      <c r="BD95" s="231"/>
      <c r="BE95" s="231"/>
      <c r="BF95" s="231"/>
      <c r="BG95" s="231"/>
      <c r="BH95" s="231"/>
      <c r="BI95" s="231"/>
      <c r="BJ95" s="231"/>
      <c r="BK95" s="231"/>
      <c r="BL95" s="231"/>
      <c r="BM95" s="231"/>
      <c r="BN95" s="231"/>
      <c r="BO95" s="231"/>
      <c r="BP95" s="231"/>
      <c r="BQ95" s="231"/>
      <c r="BR95" s="231"/>
      <c r="BS95" s="231"/>
      <c r="BT95" s="231"/>
      <c r="BU95" s="231"/>
      <c r="BV95" s="231"/>
      <c r="BW95" s="231"/>
      <c r="BX95" s="231"/>
      <c r="BY95" s="231"/>
      <c r="BZ95" s="231"/>
      <c r="CA95" s="231"/>
      <c r="CB95" s="231"/>
      <c r="CC95" s="231"/>
      <c r="CD95" s="231"/>
      <c r="CE95" s="231"/>
      <c r="CF95" s="231"/>
      <c r="CG95" s="231"/>
      <c r="CH95" s="231"/>
      <c r="CI95" s="231"/>
      <c r="CJ95" s="231"/>
      <c r="CK95" s="231"/>
      <c r="CL95" s="231"/>
      <c r="CM95" s="231"/>
      <c r="CN95" s="231"/>
      <c r="CO95" s="231"/>
      <c r="CP95" s="231"/>
      <c r="CQ95" s="231"/>
      <c r="CR95" s="231"/>
      <c r="CS95" s="231"/>
      <c r="CT95" s="231"/>
      <c r="CU95" s="231"/>
      <c r="CV95" s="231"/>
      <c r="CW95" s="231"/>
      <c r="CX95" s="231"/>
      <c r="CY95" s="231"/>
      <c r="CZ95" s="231"/>
      <c r="DA95" s="231"/>
      <c r="DB95" s="231"/>
      <c r="DC95" s="231"/>
      <c r="DD95" s="231"/>
      <c r="DE95" s="231"/>
      <c r="DF95" s="231"/>
      <c r="DG95" s="231"/>
      <c r="DH95" s="231"/>
      <c r="DI95" s="231"/>
      <c r="DJ95" s="231"/>
      <c r="DK95" s="231"/>
      <c r="DL95" s="182"/>
      <c r="DM95" s="182"/>
      <c r="DN95" s="182"/>
      <c r="DO95" s="182"/>
      <c r="DP95" s="182"/>
      <c r="DQ95" s="182"/>
      <c r="DR95" s="182"/>
      <c r="DS95" s="182"/>
      <c r="DT95" s="182"/>
      <c r="DU95" s="182"/>
      <c r="DV95" s="182"/>
      <c r="DW95" s="182"/>
      <c r="DX95" s="182"/>
      <c r="DY95" s="182"/>
      <c r="DZ95" s="182"/>
      <c r="EA95" s="182"/>
      <c r="EB95" s="182"/>
      <c r="EC95" s="182"/>
      <c r="ED95" s="182"/>
      <c r="EE95" s="182"/>
      <c r="EF95" s="182"/>
      <c r="EG95" s="182"/>
      <c r="EH95" s="182"/>
      <c r="EI95" s="182"/>
      <c r="EJ95" s="182"/>
      <c r="EK95" s="182"/>
    </row>
    <row r="96" spans="1:141" s="183" customFormat="1" ht="63.75" hidden="1" x14ac:dyDescent="0.2">
      <c r="A96" s="309" t="s">
        <v>236</v>
      </c>
      <c r="B96" s="186" t="s">
        <v>253</v>
      </c>
      <c r="C96" s="228" t="s">
        <v>254</v>
      </c>
      <c r="D96" s="659"/>
      <c r="E96" s="665"/>
      <c r="F96" s="659"/>
      <c r="G96" s="659"/>
      <c r="H96" s="659"/>
      <c r="I96" s="659"/>
      <c r="J96" s="659"/>
      <c r="K96" s="659"/>
      <c r="L96" s="659"/>
      <c r="M96" s="659"/>
      <c r="N96" s="659"/>
      <c r="O96" s="659"/>
      <c r="P96" s="659"/>
      <c r="Q96" s="659"/>
      <c r="R96" s="659"/>
      <c r="S96" s="588"/>
      <c r="T96" s="186"/>
      <c r="U96" s="588"/>
      <c r="V96" s="186"/>
      <c r="W96" s="588"/>
      <c r="X96" s="186"/>
      <c r="Y96" s="588"/>
      <c r="Z96" s="186"/>
      <c r="AA96" s="588"/>
      <c r="AB96" s="186"/>
      <c r="AC96" s="588"/>
      <c r="AD96" s="186"/>
      <c r="AE96" s="588"/>
      <c r="AF96" s="186"/>
      <c r="AG96" s="588"/>
      <c r="AH96" s="186"/>
      <c r="AI96" s="588"/>
      <c r="AJ96" s="186"/>
      <c r="AK96" s="588"/>
      <c r="AL96" s="186"/>
      <c r="AM96" s="588"/>
      <c r="AN96" s="186"/>
      <c r="AO96" s="588"/>
      <c r="AP96" s="186"/>
      <c r="AQ96" s="588"/>
      <c r="AR96" s="186"/>
      <c r="AS96" s="588"/>
      <c r="AT96" s="186"/>
      <c r="AU96" s="588"/>
      <c r="AV96" s="186"/>
      <c r="AW96" s="588"/>
      <c r="AX96" s="186"/>
      <c r="AY96" s="588"/>
      <c r="AZ96" s="186"/>
      <c r="BA96" s="588"/>
      <c r="BB96" s="231"/>
      <c r="BC96" s="231"/>
      <c r="BD96" s="231"/>
      <c r="BE96" s="231"/>
      <c r="BF96" s="231"/>
      <c r="BG96" s="231"/>
      <c r="BH96" s="231"/>
      <c r="BI96" s="231"/>
      <c r="BJ96" s="231"/>
      <c r="BK96" s="231"/>
      <c r="BL96" s="231"/>
      <c r="BM96" s="231"/>
      <c r="BN96" s="231"/>
      <c r="BO96" s="231"/>
      <c r="BP96" s="231"/>
      <c r="BQ96" s="231"/>
      <c r="BR96" s="231"/>
      <c r="BS96" s="231"/>
      <c r="BT96" s="231"/>
      <c r="BU96" s="231"/>
      <c r="BV96" s="231"/>
      <c r="BW96" s="231"/>
      <c r="BX96" s="231"/>
      <c r="BY96" s="231"/>
      <c r="BZ96" s="231"/>
      <c r="CA96" s="231"/>
      <c r="CB96" s="231"/>
      <c r="CC96" s="231"/>
      <c r="CD96" s="231"/>
      <c r="CE96" s="231"/>
      <c r="CF96" s="231"/>
      <c r="CG96" s="231"/>
      <c r="CH96" s="231"/>
      <c r="CI96" s="231"/>
      <c r="CJ96" s="231"/>
      <c r="CK96" s="231"/>
      <c r="CL96" s="231"/>
      <c r="CM96" s="231"/>
      <c r="CN96" s="231"/>
      <c r="CO96" s="231"/>
      <c r="CP96" s="231"/>
      <c r="CQ96" s="231"/>
      <c r="CR96" s="231"/>
      <c r="CS96" s="231"/>
      <c r="CT96" s="231"/>
      <c r="CU96" s="231"/>
      <c r="CV96" s="231"/>
      <c r="CW96" s="231"/>
      <c r="CX96" s="231"/>
      <c r="CY96" s="231"/>
      <c r="CZ96" s="231"/>
      <c r="DA96" s="231"/>
      <c r="DB96" s="231"/>
      <c r="DC96" s="231"/>
      <c r="DD96" s="231"/>
      <c r="DE96" s="231"/>
      <c r="DF96" s="231"/>
      <c r="DG96" s="231"/>
      <c r="DH96" s="231"/>
      <c r="DI96" s="231"/>
      <c r="DJ96" s="231"/>
      <c r="DK96" s="231"/>
      <c r="DL96" s="182"/>
      <c r="DM96" s="182"/>
      <c r="DN96" s="182"/>
      <c r="DO96" s="182"/>
      <c r="DP96" s="182"/>
      <c r="DQ96" s="182"/>
      <c r="DR96" s="182"/>
      <c r="DS96" s="182"/>
      <c r="DT96" s="182"/>
      <c r="DU96" s="182"/>
      <c r="DV96" s="182"/>
      <c r="DW96" s="182"/>
      <c r="DX96" s="182"/>
      <c r="DY96" s="182"/>
      <c r="DZ96" s="182"/>
      <c r="EA96" s="182"/>
      <c r="EB96" s="182"/>
      <c r="EC96" s="182"/>
      <c r="ED96" s="182"/>
      <c r="EE96" s="182"/>
      <c r="EF96" s="182"/>
      <c r="EG96" s="182"/>
      <c r="EH96" s="182"/>
      <c r="EI96" s="182"/>
      <c r="EJ96" s="182"/>
      <c r="EK96" s="182"/>
    </row>
    <row r="97" spans="1:141" s="183" customFormat="1" ht="63.75" hidden="1" x14ac:dyDescent="0.2">
      <c r="A97" s="309" t="s">
        <v>236</v>
      </c>
      <c r="B97" s="186" t="s">
        <v>255</v>
      </c>
      <c r="C97" s="228" t="s">
        <v>256</v>
      </c>
      <c r="D97" s="659"/>
      <c r="E97" s="665"/>
      <c r="F97" s="659"/>
      <c r="G97" s="659"/>
      <c r="H97" s="659"/>
      <c r="I97" s="659"/>
      <c r="J97" s="659"/>
      <c r="K97" s="659"/>
      <c r="L97" s="659"/>
      <c r="M97" s="659"/>
      <c r="N97" s="659"/>
      <c r="O97" s="659"/>
      <c r="P97" s="659"/>
      <c r="Q97" s="659"/>
      <c r="R97" s="659"/>
      <c r="S97" s="588"/>
      <c r="T97" s="186"/>
      <c r="U97" s="588"/>
      <c r="V97" s="186"/>
      <c r="W97" s="588"/>
      <c r="X97" s="186"/>
      <c r="Y97" s="588"/>
      <c r="Z97" s="186"/>
      <c r="AA97" s="588"/>
      <c r="AB97" s="186"/>
      <c r="AC97" s="588"/>
      <c r="AD97" s="186"/>
      <c r="AE97" s="588"/>
      <c r="AF97" s="186"/>
      <c r="AG97" s="588"/>
      <c r="AH97" s="186"/>
      <c r="AI97" s="588"/>
      <c r="AJ97" s="186"/>
      <c r="AK97" s="588"/>
      <c r="AL97" s="186"/>
      <c r="AM97" s="588"/>
      <c r="AN97" s="186"/>
      <c r="AO97" s="588"/>
      <c r="AP97" s="186"/>
      <c r="AQ97" s="588"/>
      <c r="AR97" s="186"/>
      <c r="AS97" s="588"/>
      <c r="AT97" s="186"/>
      <c r="AU97" s="588"/>
      <c r="AV97" s="186"/>
      <c r="AW97" s="588"/>
      <c r="AX97" s="186"/>
      <c r="AY97" s="588"/>
      <c r="AZ97" s="186"/>
      <c r="BA97" s="588"/>
      <c r="BB97" s="231"/>
      <c r="BC97" s="231"/>
      <c r="BD97" s="231"/>
      <c r="BE97" s="231"/>
      <c r="BF97" s="231"/>
      <c r="BG97" s="231"/>
      <c r="BH97" s="231"/>
      <c r="BI97" s="231"/>
      <c r="BJ97" s="231"/>
      <c r="BK97" s="231"/>
      <c r="BL97" s="231"/>
      <c r="BM97" s="231"/>
      <c r="BN97" s="231"/>
      <c r="BO97" s="231"/>
      <c r="BP97" s="231"/>
      <c r="BQ97" s="231"/>
      <c r="BR97" s="231"/>
      <c r="BS97" s="231"/>
      <c r="BT97" s="231"/>
      <c r="BU97" s="231"/>
      <c r="BV97" s="231"/>
      <c r="BW97" s="231"/>
      <c r="BX97" s="231"/>
      <c r="BY97" s="231"/>
      <c r="BZ97" s="231"/>
      <c r="CA97" s="231"/>
      <c r="CB97" s="231"/>
      <c r="CC97" s="231"/>
      <c r="CD97" s="231"/>
      <c r="CE97" s="231"/>
      <c r="CF97" s="231"/>
      <c r="CG97" s="231"/>
      <c r="CH97" s="231"/>
      <c r="CI97" s="231"/>
      <c r="CJ97" s="231"/>
      <c r="CK97" s="231"/>
      <c r="CL97" s="231"/>
      <c r="CM97" s="231"/>
      <c r="CN97" s="231"/>
      <c r="CO97" s="231"/>
      <c r="CP97" s="231"/>
      <c r="CQ97" s="231"/>
      <c r="CR97" s="231"/>
      <c r="CS97" s="231"/>
      <c r="CT97" s="231"/>
      <c r="CU97" s="231"/>
      <c r="CV97" s="231"/>
      <c r="CW97" s="231"/>
      <c r="CX97" s="231"/>
      <c r="CY97" s="231"/>
      <c r="CZ97" s="231"/>
      <c r="DA97" s="231"/>
      <c r="DB97" s="231"/>
      <c r="DC97" s="231"/>
      <c r="DD97" s="231"/>
      <c r="DE97" s="231"/>
      <c r="DF97" s="231"/>
      <c r="DG97" s="231"/>
      <c r="DH97" s="231"/>
      <c r="DI97" s="231"/>
      <c r="DJ97" s="231"/>
      <c r="DK97" s="231"/>
      <c r="DL97" s="182"/>
      <c r="DM97" s="182"/>
      <c r="DN97" s="182"/>
      <c r="DO97" s="182"/>
      <c r="DP97" s="182"/>
      <c r="DQ97" s="182"/>
      <c r="DR97" s="182"/>
      <c r="DS97" s="182"/>
      <c r="DT97" s="182"/>
      <c r="DU97" s="182"/>
      <c r="DV97" s="182"/>
      <c r="DW97" s="182"/>
      <c r="DX97" s="182"/>
      <c r="DY97" s="182"/>
      <c r="DZ97" s="182"/>
      <c r="EA97" s="182"/>
      <c r="EB97" s="182"/>
      <c r="EC97" s="182"/>
      <c r="ED97" s="182"/>
      <c r="EE97" s="182"/>
      <c r="EF97" s="182"/>
      <c r="EG97" s="182"/>
      <c r="EH97" s="182"/>
      <c r="EI97" s="182"/>
      <c r="EJ97" s="182"/>
      <c r="EK97" s="182"/>
    </row>
    <row r="98" spans="1:141" s="183" customFormat="1" ht="63.75" hidden="1" x14ac:dyDescent="0.2">
      <c r="A98" s="309" t="s">
        <v>236</v>
      </c>
      <c r="B98" s="186" t="s">
        <v>257</v>
      </c>
      <c r="C98" s="228" t="s">
        <v>258</v>
      </c>
      <c r="D98" s="659"/>
      <c r="E98" s="665"/>
      <c r="F98" s="659"/>
      <c r="G98" s="659"/>
      <c r="H98" s="659"/>
      <c r="I98" s="659"/>
      <c r="J98" s="659"/>
      <c r="K98" s="659"/>
      <c r="L98" s="659"/>
      <c r="M98" s="659"/>
      <c r="N98" s="659"/>
      <c r="O98" s="659"/>
      <c r="P98" s="659"/>
      <c r="Q98" s="659"/>
      <c r="R98" s="659"/>
      <c r="S98" s="588"/>
      <c r="T98" s="186"/>
      <c r="U98" s="588"/>
      <c r="V98" s="186"/>
      <c r="W98" s="588"/>
      <c r="X98" s="186"/>
      <c r="Y98" s="588"/>
      <c r="Z98" s="186"/>
      <c r="AA98" s="588"/>
      <c r="AB98" s="186"/>
      <c r="AC98" s="588"/>
      <c r="AD98" s="186"/>
      <c r="AE98" s="588"/>
      <c r="AF98" s="186"/>
      <c r="AG98" s="588"/>
      <c r="AH98" s="186"/>
      <c r="AI98" s="588"/>
      <c r="AJ98" s="186"/>
      <c r="AK98" s="588"/>
      <c r="AL98" s="186"/>
      <c r="AM98" s="588"/>
      <c r="AN98" s="186"/>
      <c r="AO98" s="588"/>
      <c r="AP98" s="186"/>
      <c r="AQ98" s="588"/>
      <c r="AR98" s="186"/>
      <c r="AS98" s="588"/>
      <c r="AT98" s="186"/>
      <c r="AU98" s="588"/>
      <c r="AV98" s="186"/>
      <c r="AW98" s="588"/>
      <c r="AX98" s="186"/>
      <c r="AY98" s="588"/>
      <c r="AZ98" s="186"/>
      <c r="BA98" s="588"/>
      <c r="BB98" s="231"/>
      <c r="BC98" s="231"/>
      <c r="BD98" s="231"/>
      <c r="BE98" s="231"/>
      <c r="BF98" s="231"/>
      <c r="BG98" s="231"/>
      <c r="BH98" s="231"/>
      <c r="BI98" s="231"/>
      <c r="BJ98" s="231"/>
      <c r="BK98" s="231"/>
      <c r="BL98" s="231"/>
      <c r="BM98" s="231"/>
      <c r="BN98" s="231"/>
      <c r="BO98" s="231"/>
      <c r="BP98" s="231"/>
      <c r="BQ98" s="231"/>
      <c r="BR98" s="231"/>
      <c r="BS98" s="231"/>
      <c r="BT98" s="231"/>
      <c r="BU98" s="231"/>
      <c r="BV98" s="231"/>
      <c r="BW98" s="231"/>
      <c r="BX98" s="231"/>
      <c r="BY98" s="231"/>
      <c r="BZ98" s="231"/>
      <c r="CA98" s="231"/>
      <c r="CB98" s="231"/>
      <c r="CC98" s="231"/>
      <c r="CD98" s="231"/>
      <c r="CE98" s="231"/>
      <c r="CF98" s="231"/>
      <c r="CG98" s="231"/>
      <c r="CH98" s="231"/>
      <c r="CI98" s="231"/>
      <c r="CJ98" s="231"/>
      <c r="CK98" s="231"/>
      <c r="CL98" s="231"/>
      <c r="CM98" s="231"/>
      <c r="CN98" s="231"/>
      <c r="CO98" s="231"/>
      <c r="CP98" s="231"/>
      <c r="CQ98" s="231"/>
      <c r="CR98" s="231"/>
      <c r="CS98" s="231"/>
      <c r="CT98" s="231"/>
      <c r="CU98" s="231"/>
      <c r="CV98" s="231"/>
      <c r="CW98" s="231"/>
      <c r="CX98" s="231"/>
      <c r="CY98" s="231"/>
      <c r="CZ98" s="231"/>
      <c r="DA98" s="231"/>
      <c r="DB98" s="231"/>
      <c r="DC98" s="231"/>
      <c r="DD98" s="231"/>
      <c r="DE98" s="231"/>
      <c r="DF98" s="231"/>
      <c r="DG98" s="231"/>
      <c r="DH98" s="231"/>
      <c r="DI98" s="231"/>
      <c r="DJ98" s="231"/>
      <c r="DK98" s="231"/>
      <c r="DL98" s="182"/>
      <c r="DM98" s="182"/>
      <c r="DN98" s="182"/>
      <c r="DO98" s="182"/>
      <c r="DP98" s="182"/>
      <c r="DQ98" s="182"/>
      <c r="DR98" s="182"/>
      <c r="DS98" s="182"/>
      <c r="DT98" s="182"/>
      <c r="DU98" s="182"/>
      <c r="DV98" s="182"/>
      <c r="DW98" s="182"/>
      <c r="DX98" s="182"/>
      <c r="DY98" s="182"/>
      <c r="DZ98" s="182"/>
      <c r="EA98" s="182"/>
      <c r="EB98" s="182"/>
      <c r="EC98" s="182"/>
      <c r="ED98" s="182"/>
      <c r="EE98" s="182"/>
      <c r="EF98" s="182"/>
      <c r="EG98" s="182"/>
      <c r="EH98" s="182"/>
      <c r="EI98" s="182"/>
      <c r="EJ98" s="182"/>
      <c r="EK98" s="182"/>
    </row>
    <row r="99" spans="1:141" s="183" customFormat="1" ht="63.75" hidden="1" x14ac:dyDescent="0.2">
      <c r="A99" s="309" t="s">
        <v>236</v>
      </c>
      <c r="B99" s="186" t="s">
        <v>259</v>
      </c>
      <c r="C99" s="228" t="s">
        <v>260</v>
      </c>
      <c r="D99" s="659"/>
      <c r="E99" s="665"/>
      <c r="F99" s="659"/>
      <c r="G99" s="659"/>
      <c r="H99" s="659"/>
      <c r="I99" s="659"/>
      <c r="J99" s="659"/>
      <c r="K99" s="659"/>
      <c r="L99" s="659"/>
      <c r="M99" s="659"/>
      <c r="N99" s="659"/>
      <c r="O99" s="659"/>
      <c r="P99" s="659"/>
      <c r="Q99" s="659"/>
      <c r="R99" s="659"/>
      <c r="S99" s="588"/>
      <c r="T99" s="186"/>
      <c r="U99" s="588"/>
      <c r="V99" s="186"/>
      <c r="W99" s="588"/>
      <c r="X99" s="186"/>
      <c r="Y99" s="588"/>
      <c r="Z99" s="186"/>
      <c r="AA99" s="588"/>
      <c r="AB99" s="186"/>
      <c r="AC99" s="588"/>
      <c r="AD99" s="186"/>
      <c r="AE99" s="588"/>
      <c r="AF99" s="186"/>
      <c r="AG99" s="588"/>
      <c r="AH99" s="186"/>
      <c r="AI99" s="588"/>
      <c r="AJ99" s="186"/>
      <c r="AK99" s="588"/>
      <c r="AL99" s="186"/>
      <c r="AM99" s="588"/>
      <c r="AN99" s="186"/>
      <c r="AO99" s="588"/>
      <c r="AP99" s="186"/>
      <c r="AQ99" s="588"/>
      <c r="AR99" s="186"/>
      <c r="AS99" s="588"/>
      <c r="AT99" s="186"/>
      <c r="AU99" s="588"/>
      <c r="AV99" s="186"/>
      <c r="AW99" s="588"/>
      <c r="AX99" s="186"/>
      <c r="AY99" s="588"/>
      <c r="AZ99" s="186"/>
      <c r="BA99" s="588"/>
      <c r="BB99" s="231"/>
      <c r="BC99" s="231"/>
      <c r="BD99" s="231"/>
      <c r="BE99" s="231"/>
      <c r="BF99" s="231"/>
      <c r="BG99" s="231"/>
      <c r="BH99" s="231"/>
      <c r="BI99" s="231"/>
      <c r="BJ99" s="231"/>
      <c r="BK99" s="231"/>
      <c r="BL99" s="231"/>
      <c r="BM99" s="231"/>
      <c r="BN99" s="231"/>
      <c r="BO99" s="231"/>
      <c r="BP99" s="231"/>
      <c r="BQ99" s="231"/>
      <c r="BR99" s="231"/>
      <c r="BS99" s="231"/>
      <c r="BT99" s="231"/>
      <c r="BU99" s="231"/>
      <c r="BV99" s="231"/>
      <c r="BW99" s="231"/>
      <c r="BX99" s="231"/>
      <c r="BY99" s="231"/>
      <c r="BZ99" s="231"/>
      <c r="CA99" s="231"/>
      <c r="CB99" s="231"/>
      <c r="CC99" s="231"/>
      <c r="CD99" s="231"/>
      <c r="CE99" s="231"/>
      <c r="CF99" s="231"/>
      <c r="CG99" s="231"/>
      <c r="CH99" s="231"/>
      <c r="CI99" s="231"/>
      <c r="CJ99" s="231"/>
      <c r="CK99" s="231"/>
      <c r="CL99" s="231"/>
      <c r="CM99" s="231"/>
      <c r="CN99" s="231"/>
      <c r="CO99" s="231"/>
      <c r="CP99" s="231"/>
      <c r="CQ99" s="231"/>
      <c r="CR99" s="231"/>
      <c r="CS99" s="231"/>
      <c r="CT99" s="231"/>
      <c r="CU99" s="231"/>
      <c r="CV99" s="231"/>
      <c r="CW99" s="231"/>
      <c r="CX99" s="231"/>
      <c r="CY99" s="231"/>
      <c r="CZ99" s="231"/>
      <c r="DA99" s="231"/>
      <c r="DB99" s="231"/>
      <c r="DC99" s="231"/>
      <c r="DD99" s="231"/>
      <c r="DE99" s="231"/>
      <c r="DF99" s="231"/>
      <c r="DG99" s="231"/>
      <c r="DH99" s="231"/>
      <c r="DI99" s="231"/>
      <c r="DJ99" s="231"/>
      <c r="DK99" s="231"/>
      <c r="DL99" s="182"/>
      <c r="DM99" s="182"/>
      <c r="DN99" s="182"/>
      <c r="DO99" s="182"/>
      <c r="DP99" s="182"/>
      <c r="DQ99" s="182"/>
      <c r="DR99" s="182"/>
      <c r="DS99" s="182"/>
      <c r="DT99" s="182"/>
      <c r="DU99" s="182"/>
      <c r="DV99" s="182"/>
      <c r="DW99" s="182"/>
      <c r="DX99" s="182"/>
      <c r="DY99" s="182"/>
      <c r="DZ99" s="182"/>
      <c r="EA99" s="182"/>
      <c r="EB99" s="182"/>
      <c r="EC99" s="182"/>
      <c r="ED99" s="182"/>
      <c r="EE99" s="182"/>
      <c r="EF99" s="182"/>
      <c r="EG99" s="182"/>
      <c r="EH99" s="182"/>
      <c r="EI99" s="182"/>
      <c r="EJ99" s="182"/>
      <c r="EK99" s="182"/>
    </row>
    <row r="100" spans="1:141" s="183" customFormat="1" ht="63.75" hidden="1" x14ac:dyDescent="0.2">
      <c r="A100" s="309" t="s">
        <v>236</v>
      </c>
      <c r="B100" s="186" t="s">
        <v>261</v>
      </c>
      <c r="C100" s="228" t="s">
        <v>262</v>
      </c>
      <c r="D100" s="659"/>
      <c r="E100" s="665"/>
      <c r="F100" s="659"/>
      <c r="G100" s="659"/>
      <c r="H100" s="659"/>
      <c r="I100" s="659"/>
      <c r="J100" s="659"/>
      <c r="K100" s="659"/>
      <c r="L100" s="659"/>
      <c r="M100" s="659"/>
      <c r="N100" s="659"/>
      <c r="O100" s="659"/>
      <c r="P100" s="659"/>
      <c r="Q100" s="659"/>
      <c r="R100" s="659"/>
      <c r="S100" s="588"/>
      <c r="T100" s="186"/>
      <c r="U100" s="588"/>
      <c r="V100" s="186"/>
      <c r="W100" s="588"/>
      <c r="X100" s="186"/>
      <c r="Y100" s="588"/>
      <c r="Z100" s="186"/>
      <c r="AA100" s="588"/>
      <c r="AB100" s="186"/>
      <c r="AC100" s="588"/>
      <c r="AD100" s="186"/>
      <c r="AE100" s="588"/>
      <c r="AF100" s="186"/>
      <c r="AG100" s="588"/>
      <c r="AH100" s="186"/>
      <c r="AI100" s="588"/>
      <c r="AJ100" s="186"/>
      <c r="AK100" s="588"/>
      <c r="AL100" s="186"/>
      <c r="AM100" s="588"/>
      <c r="AN100" s="186"/>
      <c r="AO100" s="588"/>
      <c r="AP100" s="186"/>
      <c r="AQ100" s="588"/>
      <c r="AR100" s="186"/>
      <c r="AS100" s="588"/>
      <c r="AT100" s="186"/>
      <c r="AU100" s="588"/>
      <c r="AV100" s="186"/>
      <c r="AW100" s="588"/>
      <c r="AX100" s="186"/>
      <c r="AY100" s="588"/>
      <c r="AZ100" s="186"/>
      <c r="BA100" s="588"/>
      <c r="BB100" s="231"/>
      <c r="BC100" s="231"/>
      <c r="BD100" s="231"/>
      <c r="BE100" s="231"/>
      <c r="BF100" s="231"/>
      <c r="BG100" s="231"/>
      <c r="BH100" s="231"/>
      <c r="BI100" s="231"/>
      <c r="BJ100" s="231"/>
      <c r="BK100" s="231"/>
      <c r="BL100" s="231"/>
      <c r="BM100" s="231"/>
      <c r="BN100" s="231"/>
      <c r="BO100" s="231"/>
      <c r="BP100" s="231"/>
      <c r="BQ100" s="231"/>
      <c r="BR100" s="231"/>
      <c r="BS100" s="231"/>
      <c r="BT100" s="231"/>
      <c r="BU100" s="231"/>
      <c r="BV100" s="231"/>
      <c r="BW100" s="231"/>
      <c r="BX100" s="231"/>
      <c r="BY100" s="231"/>
      <c r="BZ100" s="231"/>
      <c r="CA100" s="231"/>
      <c r="CB100" s="231"/>
      <c r="CC100" s="231"/>
      <c r="CD100" s="231"/>
      <c r="CE100" s="231"/>
      <c r="CF100" s="231"/>
      <c r="CG100" s="231"/>
      <c r="CH100" s="231"/>
      <c r="CI100" s="231"/>
      <c r="CJ100" s="231"/>
      <c r="CK100" s="231"/>
      <c r="CL100" s="231"/>
      <c r="CM100" s="231"/>
      <c r="CN100" s="231"/>
      <c r="CO100" s="231"/>
      <c r="CP100" s="231"/>
      <c r="CQ100" s="231"/>
      <c r="CR100" s="231"/>
      <c r="CS100" s="231"/>
      <c r="CT100" s="231"/>
      <c r="CU100" s="231"/>
      <c r="CV100" s="231"/>
      <c r="CW100" s="231"/>
      <c r="CX100" s="231"/>
      <c r="CY100" s="231"/>
      <c r="CZ100" s="231"/>
      <c r="DA100" s="231"/>
      <c r="DB100" s="231"/>
      <c r="DC100" s="231"/>
      <c r="DD100" s="231"/>
      <c r="DE100" s="231"/>
      <c r="DF100" s="231"/>
      <c r="DG100" s="231"/>
      <c r="DH100" s="231"/>
      <c r="DI100" s="231"/>
      <c r="DJ100" s="231"/>
      <c r="DK100" s="231"/>
      <c r="DL100" s="182"/>
      <c r="DM100" s="182"/>
      <c r="DN100" s="182"/>
      <c r="DO100" s="182"/>
      <c r="DP100" s="182"/>
      <c r="DQ100" s="182"/>
      <c r="DR100" s="182"/>
      <c r="DS100" s="182"/>
      <c r="DT100" s="182"/>
      <c r="DU100" s="182"/>
      <c r="DV100" s="182"/>
      <c r="DW100" s="182"/>
      <c r="DX100" s="182"/>
      <c r="DY100" s="182"/>
      <c r="DZ100" s="182"/>
      <c r="EA100" s="182"/>
      <c r="EB100" s="182"/>
      <c r="EC100" s="182"/>
      <c r="ED100" s="182"/>
      <c r="EE100" s="182"/>
      <c r="EF100" s="182"/>
      <c r="EG100" s="182"/>
      <c r="EH100" s="182"/>
      <c r="EI100" s="182"/>
      <c r="EJ100" s="182"/>
      <c r="EK100" s="182"/>
    </row>
    <row r="101" spans="1:141" s="168" customFormat="1" ht="38.25" x14ac:dyDescent="0.2">
      <c r="A101" s="283" t="s">
        <v>263</v>
      </c>
      <c r="B101" s="162" t="s">
        <v>264</v>
      </c>
      <c r="C101" s="163" t="s">
        <v>98</v>
      </c>
      <c r="D101" s="652" t="s">
        <v>888</v>
      </c>
      <c r="E101" s="653" t="s">
        <v>112</v>
      </c>
      <c r="F101" s="652" t="s">
        <v>889</v>
      </c>
      <c r="G101" s="652" t="s">
        <v>890</v>
      </c>
      <c r="H101" s="652" t="s">
        <v>891</v>
      </c>
      <c r="I101" s="652" t="s">
        <v>891</v>
      </c>
      <c r="J101" s="652" t="s">
        <v>891</v>
      </c>
      <c r="K101" s="652" t="s">
        <v>891</v>
      </c>
      <c r="L101" s="652" t="s">
        <v>891</v>
      </c>
      <c r="M101" s="652" t="s">
        <v>892</v>
      </c>
      <c r="N101" s="652" t="s">
        <v>893</v>
      </c>
      <c r="O101" s="652" t="s">
        <v>891</v>
      </c>
      <c r="P101" s="652" t="s">
        <v>893</v>
      </c>
      <c r="Q101" s="652" t="s">
        <v>893</v>
      </c>
      <c r="R101" s="652" t="s">
        <v>891</v>
      </c>
      <c r="S101" s="624"/>
      <c r="T101" s="630"/>
      <c r="U101" s="624"/>
      <c r="V101" s="630"/>
      <c r="W101" s="624"/>
      <c r="X101" s="630"/>
      <c r="Y101" s="624"/>
      <c r="Z101" s="630"/>
      <c r="AA101" s="624"/>
      <c r="AB101" s="630"/>
      <c r="AC101" s="624"/>
      <c r="AD101" s="630"/>
      <c r="AE101" s="624"/>
      <c r="AF101" s="630"/>
      <c r="AG101" s="624"/>
      <c r="AH101" s="630"/>
      <c r="AI101" s="624"/>
      <c r="AJ101" s="630"/>
      <c r="AK101" s="624"/>
      <c r="AL101" s="630"/>
      <c r="AM101" s="624"/>
      <c r="AN101" s="630"/>
      <c r="AO101" s="624"/>
      <c r="AP101" s="630"/>
      <c r="AQ101" s="624"/>
      <c r="AR101" s="630"/>
      <c r="AS101" s="624"/>
      <c r="AT101" s="630"/>
      <c r="AU101" s="624"/>
      <c r="AV101" s="630"/>
      <c r="AW101" s="624"/>
      <c r="AX101" s="630"/>
      <c r="AY101" s="624"/>
      <c r="AZ101" s="630"/>
      <c r="BA101" s="624"/>
      <c r="BB101" s="225"/>
      <c r="BC101" s="225"/>
      <c r="BD101" s="225"/>
      <c r="BE101" s="225"/>
      <c r="BF101" s="225"/>
      <c r="BG101" s="225"/>
      <c r="BH101" s="225"/>
      <c r="BI101" s="225"/>
      <c r="BJ101" s="225"/>
      <c r="BK101" s="225"/>
      <c r="BL101" s="225"/>
      <c r="BM101" s="225"/>
      <c r="BN101" s="225"/>
      <c r="BO101" s="225"/>
      <c r="BP101" s="225"/>
      <c r="BQ101" s="225"/>
      <c r="BR101" s="225"/>
      <c r="BS101" s="225"/>
      <c r="BT101" s="225"/>
      <c r="BU101" s="225"/>
      <c r="BV101" s="225"/>
      <c r="BW101" s="225"/>
      <c r="BX101" s="225"/>
      <c r="BY101" s="225"/>
      <c r="BZ101" s="225"/>
      <c r="CA101" s="225"/>
      <c r="CB101" s="225"/>
      <c r="CC101" s="225"/>
      <c r="CD101" s="225"/>
      <c r="CE101" s="225"/>
      <c r="CF101" s="225"/>
      <c r="CG101" s="225"/>
      <c r="CH101" s="225"/>
      <c r="CI101" s="225"/>
      <c r="CJ101" s="225"/>
      <c r="CK101" s="225"/>
      <c r="CL101" s="225"/>
      <c r="CM101" s="225"/>
      <c r="CN101" s="225"/>
      <c r="CO101" s="225"/>
      <c r="CP101" s="225"/>
      <c r="CQ101" s="225"/>
      <c r="CR101" s="225"/>
      <c r="CS101" s="225"/>
      <c r="CT101" s="225"/>
      <c r="CU101" s="225"/>
      <c r="CV101" s="225"/>
      <c r="CW101" s="225"/>
      <c r="CX101" s="225"/>
      <c r="CY101" s="225"/>
      <c r="CZ101" s="225"/>
      <c r="DA101" s="225"/>
      <c r="DB101" s="225"/>
      <c r="DC101" s="225"/>
      <c r="DD101" s="225"/>
      <c r="DE101" s="225"/>
      <c r="DF101" s="225"/>
      <c r="DG101" s="225"/>
      <c r="DH101" s="225"/>
      <c r="DI101" s="225"/>
      <c r="DJ101" s="225"/>
      <c r="DK101" s="225"/>
      <c r="DL101" s="167"/>
      <c r="DM101" s="167"/>
      <c r="DN101" s="167"/>
      <c r="DO101" s="167"/>
      <c r="DP101" s="167"/>
      <c r="DQ101" s="167"/>
      <c r="DR101" s="167"/>
      <c r="DS101" s="167"/>
      <c r="DT101" s="167"/>
      <c r="DU101" s="167"/>
      <c r="DV101" s="167"/>
      <c r="DW101" s="167"/>
      <c r="DX101" s="167"/>
      <c r="DY101" s="167"/>
      <c r="DZ101" s="167"/>
      <c r="EA101" s="167"/>
      <c r="EB101" s="167"/>
      <c r="EC101" s="167"/>
      <c r="ED101" s="167"/>
      <c r="EE101" s="167"/>
      <c r="EF101" s="167"/>
      <c r="EG101" s="167"/>
      <c r="EH101" s="167"/>
      <c r="EI101" s="167"/>
      <c r="EJ101" s="167"/>
      <c r="EK101" s="167"/>
    </row>
    <row r="102" spans="1:141" s="168" customFormat="1" ht="25.5" x14ac:dyDescent="0.2">
      <c r="A102" s="283" t="s">
        <v>265</v>
      </c>
      <c r="B102" s="162" t="s">
        <v>266</v>
      </c>
      <c r="C102" s="163" t="s">
        <v>98</v>
      </c>
      <c r="D102" s="652" t="s">
        <v>888</v>
      </c>
      <c r="E102" s="653" t="s">
        <v>112</v>
      </c>
      <c r="F102" s="652" t="s">
        <v>889</v>
      </c>
      <c r="G102" s="652" t="s">
        <v>890</v>
      </c>
      <c r="H102" s="652" t="s">
        <v>891</v>
      </c>
      <c r="I102" s="652" t="s">
        <v>891</v>
      </c>
      <c r="J102" s="652" t="s">
        <v>891</v>
      </c>
      <c r="K102" s="652" t="s">
        <v>891</v>
      </c>
      <c r="L102" s="652" t="s">
        <v>891</v>
      </c>
      <c r="M102" s="652" t="s">
        <v>892</v>
      </c>
      <c r="N102" s="652" t="s">
        <v>893</v>
      </c>
      <c r="O102" s="652" t="s">
        <v>891</v>
      </c>
      <c r="P102" s="652" t="s">
        <v>893</v>
      </c>
      <c r="Q102" s="652" t="s">
        <v>893</v>
      </c>
      <c r="R102" s="652" t="s">
        <v>891</v>
      </c>
      <c r="S102" s="624"/>
      <c r="T102" s="630"/>
      <c r="U102" s="624"/>
      <c r="V102" s="630"/>
      <c r="W102" s="624"/>
      <c r="X102" s="630"/>
      <c r="Y102" s="624"/>
      <c r="Z102" s="630"/>
      <c r="AA102" s="624"/>
      <c r="AB102" s="630"/>
      <c r="AC102" s="624"/>
      <c r="AD102" s="630"/>
      <c r="AE102" s="624"/>
      <c r="AF102" s="630"/>
      <c r="AG102" s="624"/>
      <c r="AH102" s="630"/>
      <c r="AI102" s="624"/>
      <c r="AJ102" s="630"/>
      <c r="AK102" s="624"/>
      <c r="AL102" s="630"/>
      <c r="AM102" s="624"/>
      <c r="AN102" s="630"/>
      <c r="AO102" s="624"/>
      <c r="AP102" s="630"/>
      <c r="AQ102" s="624"/>
      <c r="AR102" s="630"/>
      <c r="AS102" s="624"/>
      <c r="AT102" s="630"/>
      <c r="AU102" s="624"/>
      <c r="AV102" s="630"/>
      <c r="AW102" s="624"/>
      <c r="AX102" s="630"/>
      <c r="AY102" s="624"/>
      <c r="AZ102" s="630"/>
      <c r="BA102" s="624"/>
      <c r="BB102" s="225"/>
      <c r="BC102" s="225"/>
      <c r="BD102" s="225"/>
      <c r="BE102" s="225"/>
      <c r="BF102" s="225"/>
      <c r="BG102" s="225"/>
      <c r="BH102" s="225"/>
      <c r="BI102" s="225"/>
      <c r="BJ102" s="225"/>
      <c r="BK102" s="225"/>
      <c r="BL102" s="225"/>
      <c r="BM102" s="225"/>
      <c r="BN102" s="225"/>
      <c r="BO102" s="225"/>
      <c r="BP102" s="225"/>
      <c r="BQ102" s="225"/>
      <c r="BR102" s="225"/>
      <c r="BS102" s="225"/>
      <c r="BT102" s="225"/>
      <c r="BU102" s="225"/>
      <c r="BV102" s="225"/>
      <c r="BW102" s="225"/>
      <c r="BX102" s="225"/>
      <c r="BY102" s="225"/>
      <c r="BZ102" s="225"/>
      <c r="CA102" s="225"/>
      <c r="CB102" s="225"/>
      <c r="CC102" s="225"/>
      <c r="CD102" s="225"/>
      <c r="CE102" s="225"/>
      <c r="CF102" s="225"/>
      <c r="CG102" s="225"/>
      <c r="CH102" s="225"/>
      <c r="CI102" s="225"/>
      <c r="CJ102" s="225"/>
      <c r="CK102" s="225"/>
      <c r="CL102" s="225"/>
      <c r="CM102" s="225"/>
      <c r="CN102" s="225"/>
      <c r="CO102" s="225"/>
      <c r="CP102" s="225"/>
      <c r="CQ102" s="225"/>
      <c r="CR102" s="225"/>
      <c r="CS102" s="225"/>
      <c r="CT102" s="225"/>
      <c r="CU102" s="225"/>
      <c r="CV102" s="225"/>
      <c r="CW102" s="225"/>
      <c r="CX102" s="225"/>
      <c r="CY102" s="225"/>
      <c r="CZ102" s="225"/>
      <c r="DA102" s="225"/>
      <c r="DB102" s="225"/>
      <c r="DC102" s="225"/>
      <c r="DD102" s="225"/>
      <c r="DE102" s="225"/>
      <c r="DF102" s="225"/>
      <c r="DG102" s="225"/>
      <c r="DH102" s="225"/>
      <c r="DI102" s="225"/>
      <c r="DJ102" s="225"/>
      <c r="DK102" s="225"/>
      <c r="DL102" s="167"/>
      <c r="DM102" s="167"/>
      <c r="DN102" s="167"/>
      <c r="DO102" s="167"/>
      <c r="DP102" s="167"/>
      <c r="DQ102" s="167"/>
      <c r="DR102" s="167"/>
      <c r="DS102" s="167"/>
      <c r="DT102" s="167"/>
      <c r="DU102" s="167"/>
      <c r="DV102" s="167"/>
      <c r="DW102" s="167"/>
      <c r="DX102" s="167"/>
      <c r="DY102" s="167"/>
      <c r="DZ102" s="167"/>
      <c r="EA102" s="167"/>
      <c r="EB102" s="167"/>
      <c r="EC102" s="167"/>
      <c r="ED102" s="167"/>
      <c r="EE102" s="167"/>
      <c r="EF102" s="167"/>
      <c r="EG102" s="167"/>
      <c r="EH102" s="167"/>
      <c r="EI102" s="167"/>
      <c r="EJ102" s="167"/>
      <c r="EK102" s="167"/>
    </row>
    <row r="103" spans="1:141" s="160" customFormat="1" ht="25.5" x14ac:dyDescent="0.2">
      <c r="A103" s="226" t="s">
        <v>265</v>
      </c>
      <c r="B103" s="156" t="s">
        <v>267</v>
      </c>
      <c r="C103" s="119" t="s">
        <v>98</v>
      </c>
      <c r="D103" s="657" t="s">
        <v>888</v>
      </c>
      <c r="E103" s="658" t="s">
        <v>112</v>
      </c>
      <c r="F103" s="657" t="s">
        <v>889</v>
      </c>
      <c r="G103" s="657" t="s">
        <v>890</v>
      </c>
      <c r="H103" s="657" t="s">
        <v>891</v>
      </c>
      <c r="I103" s="657" t="s">
        <v>891</v>
      </c>
      <c r="J103" s="657" t="s">
        <v>891</v>
      </c>
      <c r="K103" s="659" t="s">
        <v>891</v>
      </c>
      <c r="L103" s="659" t="s">
        <v>891</v>
      </c>
      <c r="M103" s="657" t="s">
        <v>892</v>
      </c>
      <c r="N103" s="659" t="s">
        <v>893</v>
      </c>
      <c r="O103" s="657" t="s">
        <v>891</v>
      </c>
      <c r="P103" s="659" t="s">
        <v>893</v>
      </c>
      <c r="Q103" s="657" t="s">
        <v>893</v>
      </c>
      <c r="R103" s="657" t="s">
        <v>891</v>
      </c>
      <c r="S103" s="590"/>
      <c r="T103" s="589"/>
      <c r="U103" s="590"/>
      <c r="V103" s="589"/>
      <c r="W103" s="590"/>
      <c r="X103" s="589"/>
      <c r="Y103" s="590"/>
      <c r="Z103" s="589"/>
      <c r="AA103" s="590"/>
      <c r="AB103" s="589"/>
      <c r="AC103" s="590"/>
      <c r="AD103" s="589"/>
      <c r="AE103" s="590"/>
      <c r="AF103" s="589"/>
      <c r="AG103" s="590"/>
      <c r="AH103" s="589"/>
      <c r="AI103" s="590"/>
      <c r="AJ103" s="589"/>
      <c r="AK103" s="590"/>
      <c r="AL103" s="589"/>
      <c r="AM103" s="590"/>
      <c r="AN103" s="589"/>
      <c r="AO103" s="590"/>
      <c r="AP103" s="589"/>
      <c r="AQ103" s="590"/>
      <c r="AR103" s="589"/>
      <c r="AS103" s="590"/>
      <c r="AT103" s="589"/>
      <c r="AU103" s="590"/>
      <c r="AV103" s="589"/>
      <c r="AW103" s="590"/>
      <c r="AX103" s="589"/>
      <c r="AY103" s="590"/>
      <c r="AZ103" s="589"/>
      <c r="BA103" s="590"/>
      <c r="BB103" s="223"/>
      <c r="BC103" s="223"/>
      <c r="BD103" s="223"/>
      <c r="BE103" s="223"/>
      <c r="BF103" s="223"/>
      <c r="BG103" s="223"/>
      <c r="BH103" s="223"/>
      <c r="BI103" s="223"/>
      <c r="BJ103" s="223"/>
      <c r="BK103" s="223"/>
      <c r="BL103" s="223"/>
      <c r="BM103" s="223"/>
      <c r="BN103" s="223"/>
      <c r="BO103" s="223"/>
      <c r="BP103" s="223"/>
      <c r="BQ103" s="223"/>
      <c r="BR103" s="223"/>
      <c r="BS103" s="223"/>
      <c r="BT103" s="223"/>
      <c r="BU103" s="223"/>
      <c r="BV103" s="223"/>
      <c r="BW103" s="223"/>
      <c r="BX103" s="223"/>
      <c r="BY103" s="223"/>
      <c r="BZ103" s="223"/>
      <c r="CA103" s="223"/>
      <c r="CB103" s="223"/>
      <c r="CC103" s="223"/>
      <c r="CD103" s="223"/>
      <c r="CE103" s="223"/>
      <c r="CF103" s="223"/>
      <c r="CG103" s="223"/>
      <c r="CH103" s="223"/>
      <c r="CI103" s="223"/>
      <c r="CJ103" s="223"/>
      <c r="CK103" s="223"/>
      <c r="CL103" s="223"/>
      <c r="CM103" s="223"/>
      <c r="CN103" s="223"/>
      <c r="CO103" s="223"/>
      <c r="CP103" s="223"/>
      <c r="CQ103" s="223"/>
      <c r="CR103" s="223"/>
      <c r="CS103" s="223"/>
      <c r="CT103" s="223"/>
      <c r="CU103" s="223"/>
      <c r="CV103" s="223"/>
      <c r="CW103" s="223"/>
      <c r="CX103" s="223"/>
      <c r="CY103" s="223"/>
      <c r="CZ103" s="223"/>
      <c r="DA103" s="223"/>
      <c r="DB103" s="223"/>
      <c r="DC103" s="223"/>
      <c r="DD103" s="223"/>
      <c r="DE103" s="223"/>
      <c r="DF103" s="223"/>
      <c r="DG103" s="223"/>
      <c r="DH103" s="223"/>
      <c r="DI103" s="223"/>
      <c r="DJ103" s="223"/>
      <c r="DK103" s="223"/>
      <c r="DL103" s="159"/>
      <c r="DM103" s="159"/>
      <c r="DN103" s="159"/>
      <c r="DO103" s="159"/>
      <c r="DP103" s="159"/>
      <c r="DQ103" s="159"/>
      <c r="DR103" s="159"/>
      <c r="DS103" s="159"/>
      <c r="DT103" s="159"/>
      <c r="DU103" s="159"/>
      <c r="DV103" s="159"/>
      <c r="DW103" s="159"/>
      <c r="DX103" s="159"/>
      <c r="DY103" s="159"/>
      <c r="DZ103" s="159"/>
      <c r="EA103" s="159"/>
      <c r="EB103" s="159"/>
      <c r="EC103" s="159"/>
      <c r="ED103" s="159"/>
      <c r="EE103" s="159"/>
      <c r="EF103" s="159"/>
      <c r="EG103" s="159"/>
      <c r="EH103" s="159"/>
      <c r="EI103" s="159"/>
      <c r="EJ103" s="159"/>
      <c r="EK103" s="159"/>
    </row>
    <row r="104" spans="1:141" s="183" customFormat="1" ht="38.25" x14ac:dyDescent="0.2">
      <c r="A104" s="226" t="s">
        <v>268</v>
      </c>
      <c r="B104" s="227" t="s">
        <v>269</v>
      </c>
      <c r="C104" s="228" t="s">
        <v>270</v>
      </c>
      <c r="D104" s="659" t="s">
        <v>888</v>
      </c>
      <c r="E104" s="665" t="s">
        <v>112</v>
      </c>
      <c r="F104" s="659" t="s">
        <v>889</v>
      </c>
      <c r="G104" s="659" t="s">
        <v>890</v>
      </c>
      <c r="H104" s="659" t="s">
        <v>891</v>
      </c>
      <c r="I104" s="659" t="s">
        <v>891</v>
      </c>
      <c r="J104" s="659" t="s">
        <v>891</v>
      </c>
      <c r="K104" s="659" t="s">
        <v>891</v>
      </c>
      <c r="L104" s="659" t="s">
        <v>891</v>
      </c>
      <c r="M104" s="659" t="s">
        <v>892</v>
      </c>
      <c r="N104" s="659" t="s">
        <v>893</v>
      </c>
      <c r="O104" s="659" t="s">
        <v>891</v>
      </c>
      <c r="P104" s="659" t="s">
        <v>893</v>
      </c>
      <c r="Q104" s="659" t="s">
        <v>893</v>
      </c>
      <c r="R104" s="659" t="s">
        <v>891</v>
      </c>
      <c r="S104" s="588"/>
      <c r="T104" s="186"/>
      <c r="U104" s="588"/>
      <c r="V104" s="186"/>
      <c r="W104" s="588"/>
      <c r="X104" s="186"/>
      <c r="Y104" s="588"/>
      <c r="Z104" s="186"/>
      <c r="AA104" s="588"/>
      <c r="AB104" s="186"/>
      <c r="AC104" s="588"/>
      <c r="AD104" s="186"/>
      <c r="AE104" s="588"/>
      <c r="AF104" s="186"/>
      <c r="AG104" s="588"/>
      <c r="AH104" s="186"/>
      <c r="AI104" s="588"/>
      <c r="AJ104" s="186"/>
      <c r="AK104" s="588"/>
      <c r="AL104" s="186"/>
      <c r="AM104" s="588"/>
      <c r="AN104" s="186"/>
      <c r="AO104" s="588"/>
      <c r="AP104" s="186"/>
      <c r="AQ104" s="588"/>
      <c r="AR104" s="186"/>
      <c r="AS104" s="588"/>
      <c r="AT104" s="186"/>
      <c r="AU104" s="588"/>
      <c r="AV104" s="186"/>
      <c r="AW104" s="588"/>
      <c r="AX104" s="186"/>
      <c r="AY104" s="588"/>
      <c r="AZ104" s="186"/>
      <c r="BA104" s="588"/>
      <c r="BB104" s="231"/>
      <c r="BC104" s="231"/>
      <c r="BD104" s="231"/>
      <c r="BE104" s="231"/>
      <c r="BF104" s="231"/>
      <c r="BG104" s="231"/>
      <c r="BH104" s="231"/>
      <c r="BI104" s="231"/>
      <c r="BJ104" s="231"/>
      <c r="BK104" s="231"/>
      <c r="BL104" s="231"/>
      <c r="BM104" s="231"/>
      <c r="BN104" s="231"/>
      <c r="BO104" s="231"/>
      <c r="BP104" s="231"/>
      <c r="BQ104" s="231"/>
      <c r="BR104" s="231"/>
      <c r="BS104" s="231"/>
      <c r="BT104" s="231"/>
      <c r="BU104" s="231"/>
      <c r="BV104" s="231"/>
      <c r="BW104" s="231"/>
      <c r="BX104" s="231"/>
      <c r="BY104" s="231"/>
      <c r="BZ104" s="231"/>
      <c r="CA104" s="231"/>
      <c r="CB104" s="231"/>
      <c r="CC104" s="231"/>
      <c r="CD104" s="231"/>
      <c r="CE104" s="231"/>
      <c r="CF104" s="231"/>
      <c r="CG104" s="231"/>
      <c r="CH104" s="231"/>
      <c r="CI104" s="231"/>
      <c r="CJ104" s="231"/>
      <c r="CK104" s="231"/>
      <c r="CL104" s="231"/>
      <c r="CM104" s="231"/>
      <c r="CN104" s="231"/>
      <c r="CO104" s="231"/>
      <c r="CP104" s="231"/>
      <c r="CQ104" s="231"/>
      <c r="CR104" s="231"/>
      <c r="CS104" s="231"/>
      <c r="CT104" s="231"/>
      <c r="CU104" s="231"/>
      <c r="CV104" s="231"/>
      <c r="CW104" s="231"/>
      <c r="CX104" s="231"/>
      <c r="CY104" s="231"/>
      <c r="CZ104" s="231"/>
      <c r="DA104" s="231"/>
      <c r="DB104" s="231"/>
      <c r="DC104" s="231"/>
      <c r="DD104" s="231"/>
      <c r="DE104" s="231"/>
      <c r="DF104" s="231"/>
      <c r="DG104" s="231"/>
      <c r="DH104" s="231"/>
      <c r="DI104" s="231"/>
      <c r="DJ104" s="231"/>
      <c r="DK104" s="231"/>
      <c r="DL104" s="182"/>
      <c r="DM104" s="182"/>
      <c r="DN104" s="182"/>
      <c r="DO104" s="182"/>
      <c r="DP104" s="182"/>
      <c r="DQ104" s="182"/>
      <c r="DR104" s="182"/>
      <c r="DS104" s="182"/>
      <c r="DT104" s="182"/>
      <c r="DU104" s="182"/>
      <c r="DV104" s="182"/>
      <c r="DW104" s="182"/>
      <c r="DX104" s="182"/>
      <c r="DY104" s="182"/>
      <c r="DZ104" s="182"/>
      <c r="EA104" s="182"/>
      <c r="EB104" s="182"/>
      <c r="EC104" s="182"/>
      <c r="ED104" s="182"/>
      <c r="EE104" s="182"/>
      <c r="EF104" s="182"/>
      <c r="EG104" s="182"/>
      <c r="EH104" s="182"/>
      <c r="EI104" s="182"/>
      <c r="EJ104" s="182"/>
      <c r="EK104" s="182"/>
    </row>
    <row r="105" spans="1:141" s="183" customFormat="1" ht="25.5" x14ac:dyDescent="0.2">
      <c r="A105" s="226" t="s">
        <v>271</v>
      </c>
      <c r="B105" s="227" t="s">
        <v>272</v>
      </c>
      <c r="C105" s="228" t="s">
        <v>98</v>
      </c>
      <c r="D105" s="659" t="s">
        <v>888</v>
      </c>
      <c r="E105" s="665" t="s">
        <v>112</v>
      </c>
      <c r="F105" s="659" t="s">
        <v>889</v>
      </c>
      <c r="G105" s="659" t="s">
        <v>890</v>
      </c>
      <c r="H105" s="659" t="s">
        <v>891</v>
      </c>
      <c r="I105" s="659" t="s">
        <v>891</v>
      </c>
      <c r="J105" s="659" t="s">
        <v>891</v>
      </c>
      <c r="K105" s="659" t="s">
        <v>891</v>
      </c>
      <c r="L105" s="659" t="s">
        <v>891</v>
      </c>
      <c r="M105" s="659" t="s">
        <v>892</v>
      </c>
      <c r="N105" s="659" t="s">
        <v>893</v>
      </c>
      <c r="O105" s="659" t="s">
        <v>891</v>
      </c>
      <c r="P105" s="659" t="s">
        <v>893</v>
      </c>
      <c r="Q105" s="659" t="s">
        <v>893</v>
      </c>
      <c r="R105" s="659" t="s">
        <v>891</v>
      </c>
      <c r="S105" s="588"/>
      <c r="T105" s="186"/>
      <c r="U105" s="588"/>
      <c r="V105" s="186"/>
      <c r="W105" s="588"/>
      <c r="X105" s="186"/>
      <c r="Y105" s="588"/>
      <c r="Z105" s="186"/>
      <c r="AA105" s="588"/>
      <c r="AB105" s="186"/>
      <c r="AC105" s="588"/>
      <c r="AD105" s="186"/>
      <c r="AE105" s="588"/>
      <c r="AF105" s="186"/>
      <c r="AG105" s="588"/>
      <c r="AH105" s="186"/>
      <c r="AI105" s="588"/>
      <c r="AJ105" s="186"/>
      <c r="AK105" s="588"/>
      <c r="AL105" s="186"/>
      <c r="AM105" s="588"/>
      <c r="AN105" s="186"/>
      <c r="AO105" s="588"/>
      <c r="AP105" s="186"/>
      <c r="AQ105" s="588"/>
      <c r="AR105" s="186"/>
      <c r="AS105" s="588"/>
      <c r="AT105" s="186"/>
      <c r="AU105" s="588"/>
      <c r="AV105" s="186"/>
      <c r="AW105" s="588"/>
      <c r="AX105" s="186"/>
      <c r="AY105" s="588"/>
      <c r="AZ105" s="186"/>
      <c r="BA105" s="588"/>
      <c r="BB105" s="231"/>
      <c r="BC105" s="231"/>
      <c r="BD105" s="231"/>
      <c r="BE105" s="231"/>
      <c r="BF105" s="231"/>
      <c r="BG105" s="231"/>
      <c r="BH105" s="231"/>
      <c r="BI105" s="231"/>
      <c r="BJ105" s="231"/>
      <c r="BK105" s="231"/>
      <c r="BL105" s="231"/>
      <c r="BM105" s="231"/>
      <c r="BN105" s="231"/>
      <c r="BO105" s="231"/>
      <c r="BP105" s="231"/>
      <c r="BQ105" s="231"/>
      <c r="BR105" s="231"/>
      <c r="BS105" s="231"/>
      <c r="BT105" s="231"/>
      <c r="BU105" s="231"/>
      <c r="BV105" s="231"/>
      <c r="BW105" s="231"/>
      <c r="BX105" s="231"/>
      <c r="BY105" s="231"/>
      <c r="BZ105" s="231"/>
      <c r="CA105" s="231"/>
      <c r="CB105" s="231"/>
      <c r="CC105" s="231"/>
      <c r="CD105" s="231"/>
      <c r="CE105" s="231"/>
      <c r="CF105" s="231"/>
      <c r="CG105" s="231"/>
      <c r="CH105" s="231"/>
      <c r="CI105" s="231"/>
      <c r="CJ105" s="231"/>
      <c r="CK105" s="231"/>
      <c r="CL105" s="231"/>
      <c r="CM105" s="231"/>
      <c r="CN105" s="231"/>
      <c r="CO105" s="231"/>
      <c r="CP105" s="231"/>
      <c r="CQ105" s="231"/>
      <c r="CR105" s="231"/>
      <c r="CS105" s="231"/>
      <c r="CT105" s="231"/>
      <c r="CU105" s="231"/>
      <c r="CV105" s="231"/>
      <c r="CW105" s="231"/>
      <c r="CX105" s="231"/>
      <c r="CY105" s="231"/>
      <c r="CZ105" s="231"/>
      <c r="DA105" s="231"/>
      <c r="DB105" s="231"/>
      <c r="DC105" s="231"/>
      <c r="DD105" s="231"/>
      <c r="DE105" s="231"/>
      <c r="DF105" s="231"/>
      <c r="DG105" s="231"/>
      <c r="DH105" s="231"/>
      <c r="DI105" s="231"/>
      <c r="DJ105" s="231"/>
      <c r="DK105" s="231"/>
      <c r="DL105" s="182"/>
      <c r="DM105" s="182"/>
      <c r="DN105" s="182"/>
      <c r="DO105" s="182"/>
      <c r="DP105" s="182"/>
      <c r="DQ105" s="182"/>
      <c r="DR105" s="182"/>
      <c r="DS105" s="182"/>
      <c r="DT105" s="182"/>
      <c r="DU105" s="182"/>
      <c r="DV105" s="182"/>
      <c r="DW105" s="182"/>
      <c r="DX105" s="182"/>
      <c r="DY105" s="182"/>
      <c r="DZ105" s="182"/>
      <c r="EA105" s="182"/>
      <c r="EB105" s="182"/>
      <c r="EC105" s="182"/>
      <c r="ED105" s="182"/>
      <c r="EE105" s="182"/>
      <c r="EF105" s="182"/>
      <c r="EG105" s="182"/>
      <c r="EH105" s="182"/>
      <c r="EI105" s="182"/>
      <c r="EJ105" s="182"/>
      <c r="EK105" s="182"/>
    </row>
    <row r="106" spans="1:141" s="183" customFormat="1" ht="38.25" x14ac:dyDescent="0.2">
      <c r="A106" s="226" t="s">
        <v>273</v>
      </c>
      <c r="B106" s="227" t="s">
        <v>274</v>
      </c>
      <c r="C106" s="228" t="s">
        <v>275</v>
      </c>
      <c r="D106" s="659" t="s">
        <v>888</v>
      </c>
      <c r="E106" s="665" t="s">
        <v>112</v>
      </c>
      <c r="F106" s="659" t="s">
        <v>889</v>
      </c>
      <c r="G106" s="659" t="s">
        <v>890</v>
      </c>
      <c r="H106" s="659" t="s">
        <v>891</v>
      </c>
      <c r="I106" s="659" t="s">
        <v>891</v>
      </c>
      <c r="J106" s="659" t="s">
        <v>891</v>
      </c>
      <c r="K106" s="659" t="s">
        <v>891</v>
      </c>
      <c r="L106" s="659" t="s">
        <v>891</v>
      </c>
      <c r="M106" s="659" t="s">
        <v>892</v>
      </c>
      <c r="N106" s="659" t="s">
        <v>893</v>
      </c>
      <c r="O106" s="659" t="s">
        <v>891</v>
      </c>
      <c r="P106" s="659" t="s">
        <v>893</v>
      </c>
      <c r="Q106" s="659" t="s">
        <v>893</v>
      </c>
      <c r="R106" s="659" t="s">
        <v>891</v>
      </c>
      <c r="S106" s="588"/>
      <c r="T106" s="186"/>
      <c r="U106" s="588"/>
      <c r="V106" s="186"/>
      <c r="W106" s="588"/>
      <c r="X106" s="186"/>
      <c r="Y106" s="588"/>
      <c r="Z106" s="186"/>
      <c r="AA106" s="588"/>
      <c r="AB106" s="186"/>
      <c r="AC106" s="588"/>
      <c r="AD106" s="186"/>
      <c r="AE106" s="588"/>
      <c r="AF106" s="186"/>
      <c r="AG106" s="588"/>
      <c r="AH106" s="186"/>
      <c r="AI106" s="588"/>
      <c r="AJ106" s="186"/>
      <c r="AK106" s="588"/>
      <c r="AL106" s="186"/>
      <c r="AM106" s="588"/>
      <c r="AN106" s="186"/>
      <c r="AO106" s="588"/>
      <c r="AP106" s="186"/>
      <c r="AQ106" s="588"/>
      <c r="AR106" s="186"/>
      <c r="AS106" s="588"/>
      <c r="AT106" s="186"/>
      <c r="AU106" s="588"/>
      <c r="AV106" s="186"/>
      <c r="AW106" s="588"/>
      <c r="AX106" s="186"/>
      <c r="AY106" s="588"/>
      <c r="AZ106" s="186"/>
      <c r="BA106" s="588"/>
      <c r="BB106" s="231"/>
      <c r="BC106" s="231"/>
      <c r="BD106" s="231"/>
      <c r="BE106" s="231"/>
      <c r="BF106" s="231"/>
      <c r="BG106" s="231"/>
      <c r="BH106" s="231"/>
      <c r="BI106" s="231"/>
      <c r="BJ106" s="231"/>
      <c r="BK106" s="231"/>
      <c r="BL106" s="231"/>
      <c r="BM106" s="231"/>
      <c r="BN106" s="231"/>
      <c r="BO106" s="231"/>
      <c r="BP106" s="231"/>
      <c r="BQ106" s="231"/>
      <c r="BR106" s="231"/>
      <c r="BS106" s="231"/>
      <c r="BT106" s="231"/>
      <c r="BU106" s="231"/>
      <c r="BV106" s="231"/>
      <c r="BW106" s="231"/>
      <c r="BX106" s="231"/>
      <c r="BY106" s="231"/>
      <c r="BZ106" s="231"/>
      <c r="CA106" s="231"/>
      <c r="CB106" s="231"/>
      <c r="CC106" s="231"/>
      <c r="CD106" s="231"/>
      <c r="CE106" s="231"/>
      <c r="CF106" s="231"/>
      <c r="CG106" s="231"/>
      <c r="CH106" s="231"/>
      <c r="CI106" s="231"/>
      <c r="CJ106" s="231"/>
      <c r="CK106" s="231"/>
      <c r="CL106" s="231"/>
      <c r="CM106" s="231"/>
      <c r="CN106" s="231"/>
      <c r="CO106" s="231"/>
      <c r="CP106" s="231"/>
      <c r="CQ106" s="231"/>
      <c r="CR106" s="231"/>
      <c r="CS106" s="231"/>
      <c r="CT106" s="231"/>
      <c r="CU106" s="231"/>
      <c r="CV106" s="231"/>
      <c r="CW106" s="231"/>
      <c r="CX106" s="231"/>
      <c r="CY106" s="231"/>
      <c r="CZ106" s="231"/>
      <c r="DA106" s="231"/>
      <c r="DB106" s="231"/>
      <c r="DC106" s="231"/>
      <c r="DD106" s="231"/>
      <c r="DE106" s="231"/>
      <c r="DF106" s="231"/>
      <c r="DG106" s="231"/>
      <c r="DH106" s="231"/>
      <c r="DI106" s="231"/>
      <c r="DJ106" s="231"/>
      <c r="DK106" s="231"/>
      <c r="DL106" s="182"/>
      <c r="DM106" s="182"/>
      <c r="DN106" s="182"/>
      <c r="DO106" s="182"/>
      <c r="DP106" s="182"/>
      <c r="DQ106" s="182"/>
      <c r="DR106" s="182"/>
      <c r="DS106" s="182"/>
      <c r="DT106" s="182"/>
      <c r="DU106" s="182"/>
      <c r="DV106" s="182"/>
      <c r="DW106" s="182"/>
      <c r="DX106" s="182"/>
      <c r="DY106" s="182"/>
      <c r="DZ106" s="182"/>
      <c r="EA106" s="182"/>
      <c r="EB106" s="182"/>
      <c r="EC106" s="182"/>
      <c r="ED106" s="182"/>
      <c r="EE106" s="182"/>
      <c r="EF106" s="182"/>
      <c r="EG106" s="182"/>
      <c r="EH106" s="182"/>
      <c r="EI106" s="182"/>
      <c r="EJ106" s="182"/>
      <c r="EK106" s="182"/>
    </row>
    <row r="107" spans="1:141" s="183" customFormat="1" ht="38.25" x14ac:dyDescent="0.2">
      <c r="A107" s="226" t="s">
        <v>276</v>
      </c>
      <c r="B107" s="227" t="s">
        <v>277</v>
      </c>
      <c r="C107" s="228" t="s">
        <v>278</v>
      </c>
      <c r="D107" s="659" t="s">
        <v>888</v>
      </c>
      <c r="E107" s="665" t="s">
        <v>112</v>
      </c>
      <c r="F107" s="659" t="s">
        <v>889</v>
      </c>
      <c r="G107" s="659" t="s">
        <v>890</v>
      </c>
      <c r="H107" s="659" t="s">
        <v>891</v>
      </c>
      <c r="I107" s="659" t="s">
        <v>891</v>
      </c>
      <c r="J107" s="659" t="s">
        <v>891</v>
      </c>
      <c r="K107" s="659" t="s">
        <v>891</v>
      </c>
      <c r="L107" s="659" t="s">
        <v>891</v>
      </c>
      <c r="M107" s="659" t="s">
        <v>892</v>
      </c>
      <c r="N107" s="659" t="s">
        <v>893</v>
      </c>
      <c r="O107" s="659" t="s">
        <v>891</v>
      </c>
      <c r="P107" s="659" t="s">
        <v>893</v>
      </c>
      <c r="Q107" s="659" t="s">
        <v>893</v>
      </c>
      <c r="R107" s="659" t="s">
        <v>891</v>
      </c>
      <c r="S107" s="588"/>
      <c r="T107" s="186"/>
      <c r="U107" s="588"/>
      <c r="V107" s="186"/>
      <c r="W107" s="588"/>
      <c r="X107" s="186"/>
      <c r="Y107" s="588"/>
      <c r="Z107" s="186"/>
      <c r="AA107" s="588"/>
      <c r="AB107" s="186"/>
      <c r="AC107" s="588"/>
      <c r="AD107" s="186"/>
      <c r="AE107" s="588"/>
      <c r="AF107" s="186"/>
      <c r="AG107" s="588"/>
      <c r="AH107" s="186"/>
      <c r="AI107" s="588"/>
      <c r="AJ107" s="186"/>
      <c r="AK107" s="588"/>
      <c r="AL107" s="186"/>
      <c r="AM107" s="588"/>
      <c r="AN107" s="186"/>
      <c r="AO107" s="588"/>
      <c r="AP107" s="186"/>
      <c r="AQ107" s="588"/>
      <c r="AR107" s="186"/>
      <c r="AS107" s="588"/>
      <c r="AT107" s="186"/>
      <c r="AU107" s="588"/>
      <c r="AV107" s="186"/>
      <c r="AW107" s="588"/>
      <c r="AX107" s="186"/>
      <c r="AY107" s="588"/>
      <c r="AZ107" s="186"/>
      <c r="BA107" s="588"/>
      <c r="BB107" s="231"/>
      <c r="BC107" s="231"/>
      <c r="BD107" s="231"/>
      <c r="BE107" s="231"/>
      <c r="BF107" s="231"/>
      <c r="BG107" s="231"/>
      <c r="BH107" s="231"/>
      <c r="BI107" s="231"/>
      <c r="BJ107" s="231"/>
      <c r="BK107" s="231"/>
      <c r="BL107" s="231"/>
      <c r="BM107" s="231"/>
      <c r="BN107" s="231"/>
      <c r="BO107" s="231"/>
      <c r="BP107" s="231"/>
      <c r="BQ107" s="231"/>
      <c r="BR107" s="231"/>
      <c r="BS107" s="231"/>
      <c r="BT107" s="231"/>
      <c r="BU107" s="231"/>
      <c r="BV107" s="231"/>
      <c r="BW107" s="231"/>
      <c r="BX107" s="231"/>
      <c r="BY107" s="231"/>
      <c r="BZ107" s="231"/>
      <c r="CA107" s="231"/>
      <c r="CB107" s="231"/>
      <c r="CC107" s="231"/>
      <c r="CD107" s="231"/>
      <c r="CE107" s="231"/>
      <c r="CF107" s="231"/>
      <c r="CG107" s="231"/>
      <c r="CH107" s="231"/>
      <c r="CI107" s="231"/>
      <c r="CJ107" s="231"/>
      <c r="CK107" s="231"/>
      <c r="CL107" s="231"/>
      <c r="CM107" s="231"/>
      <c r="CN107" s="231"/>
      <c r="CO107" s="231"/>
      <c r="CP107" s="231"/>
      <c r="CQ107" s="231"/>
      <c r="CR107" s="231"/>
      <c r="CS107" s="231"/>
      <c r="CT107" s="231"/>
      <c r="CU107" s="231"/>
      <c r="CV107" s="231"/>
      <c r="CW107" s="231"/>
      <c r="CX107" s="231"/>
      <c r="CY107" s="231"/>
      <c r="CZ107" s="231"/>
      <c r="DA107" s="231"/>
      <c r="DB107" s="231"/>
      <c r="DC107" s="231"/>
      <c r="DD107" s="231"/>
      <c r="DE107" s="231"/>
      <c r="DF107" s="231"/>
      <c r="DG107" s="231"/>
      <c r="DH107" s="231"/>
      <c r="DI107" s="231"/>
      <c r="DJ107" s="231"/>
      <c r="DK107" s="231"/>
      <c r="DL107" s="182"/>
      <c r="DM107" s="182"/>
      <c r="DN107" s="182"/>
      <c r="DO107" s="182"/>
      <c r="DP107" s="182"/>
      <c r="DQ107" s="182"/>
      <c r="DR107" s="182"/>
      <c r="DS107" s="182"/>
      <c r="DT107" s="182"/>
      <c r="DU107" s="182"/>
      <c r="DV107" s="182"/>
      <c r="DW107" s="182"/>
      <c r="DX107" s="182"/>
      <c r="DY107" s="182"/>
      <c r="DZ107" s="182"/>
      <c r="EA107" s="182"/>
      <c r="EB107" s="182"/>
      <c r="EC107" s="182"/>
      <c r="ED107" s="182"/>
      <c r="EE107" s="182"/>
      <c r="EF107" s="182"/>
      <c r="EG107" s="182"/>
      <c r="EH107" s="182"/>
      <c r="EI107" s="182"/>
      <c r="EJ107" s="182"/>
      <c r="EK107" s="182"/>
    </row>
    <row r="108" spans="1:141" s="183" customFormat="1" ht="25.5" hidden="1" x14ac:dyDescent="0.2">
      <c r="A108" s="226" t="s">
        <v>279</v>
      </c>
      <c r="B108" s="227" t="s">
        <v>280</v>
      </c>
      <c r="C108" s="228" t="s">
        <v>281</v>
      </c>
      <c r="D108" s="659"/>
      <c r="E108" s="665"/>
      <c r="F108" s="659"/>
      <c r="G108" s="659"/>
      <c r="H108" s="659"/>
      <c r="I108" s="659"/>
      <c r="J108" s="659"/>
      <c r="K108" s="659"/>
      <c r="L108" s="659"/>
      <c r="M108" s="659"/>
      <c r="N108" s="659"/>
      <c r="O108" s="659"/>
      <c r="P108" s="659"/>
      <c r="Q108" s="659"/>
      <c r="R108" s="659"/>
      <c r="S108" s="588"/>
      <c r="T108" s="186"/>
      <c r="U108" s="588"/>
      <c r="V108" s="186"/>
      <c r="W108" s="588"/>
      <c r="X108" s="186"/>
      <c r="Y108" s="588"/>
      <c r="Z108" s="186"/>
      <c r="AA108" s="588"/>
      <c r="AB108" s="186"/>
      <c r="AC108" s="588"/>
      <c r="AD108" s="186"/>
      <c r="AE108" s="588"/>
      <c r="AF108" s="186"/>
      <c r="AG108" s="588"/>
      <c r="AH108" s="186"/>
      <c r="AI108" s="588"/>
      <c r="AJ108" s="186"/>
      <c r="AK108" s="588"/>
      <c r="AL108" s="186"/>
      <c r="AM108" s="588"/>
      <c r="AN108" s="186"/>
      <c r="AO108" s="588"/>
      <c r="AP108" s="186"/>
      <c r="AQ108" s="588"/>
      <c r="AR108" s="186"/>
      <c r="AS108" s="588"/>
      <c r="AT108" s="186"/>
      <c r="AU108" s="588"/>
      <c r="AV108" s="186"/>
      <c r="AW108" s="588"/>
      <c r="AX108" s="186"/>
      <c r="AY108" s="588"/>
      <c r="AZ108" s="186"/>
      <c r="BA108" s="588"/>
      <c r="BB108" s="231"/>
      <c r="BC108" s="231"/>
      <c r="BD108" s="231"/>
      <c r="BE108" s="231"/>
      <c r="BF108" s="231"/>
      <c r="BG108" s="231"/>
      <c r="BH108" s="231"/>
      <c r="BI108" s="231"/>
      <c r="BJ108" s="231"/>
      <c r="BK108" s="231"/>
      <c r="BL108" s="231"/>
      <c r="BM108" s="231"/>
      <c r="BN108" s="231"/>
      <c r="BO108" s="231"/>
      <c r="BP108" s="231"/>
      <c r="BQ108" s="231"/>
      <c r="BR108" s="231"/>
      <c r="BS108" s="231"/>
      <c r="BT108" s="231"/>
      <c r="BU108" s="231"/>
      <c r="BV108" s="231"/>
      <c r="BW108" s="231"/>
      <c r="BX108" s="231"/>
      <c r="BY108" s="231"/>
      <c r="BZ108" s="231"/>
      <c r="CA108" s="231"/>
      <c r="CB108" s="231"/>
      <c r="CC108" s="231"/>
      <c r="CD108" s="231"/>
      <c r="CE108" s="231"/>
      <c r="CF108" s="231"/>
      <c r="CG108" s="231"/>
      <c r="CH108" s="231"/>
      <c r="CI108" s="231"/>
      <c r="CJ108" s="231"/>
      <c r="CK108" s="231"/>
      <c r="CL108" s="231"/>
      <c r="CM108" s="231"/>
      <c r="CN108" s="231"/>
      <c r="CO108" s="231"/>
      <c r="CP108" s="231"/>
      <c r="CQ108" s="231"/>
      <c r="CR108" s="231"/>
      <c r="CS108" s="231"/>
      <c r="CT108" s="231"/>
      <c r="CU108" s="231"/>
      <c r="CV108" s="231"/>
      <c r="CW108" s="231"/>
      <c r="CX108" s="231"/>
      <c r="CY108" s="231"/>
      <c r="CZ108" s="231"/>
      <c r="DA108" s="231"/>
      <c r="DB108" s="231"/>
      <c r="DC108" s="231"/>
      <c r="DD108" s="231"/>
      <c r="DE108" s="231"/>
      <c r="DF108" s="231"/>
      <c r="DG108" s="231"/>
      <c r="DH108" s="231"/>
      <c r="DI108" s="231"/>
      <c r="DJ108" s="231"/>
      <c r="DK108" s="231"/>
      <c r="DL108" s="182"/>
      <c r="DM108" s="182"/>
      <c r="DN108" s="182"/>
      <c r="DO108" s="182"/>
      <c r="DP108" s="182"/>
      <c r="DQ108" s="182"/>
      <c r="DR108" s="182"/>
      <c r="DS108" s="182"/>
      <c r="DT108" s="182"/>
      <c r="DU108" s="182"/>
      <c r="DV108" s="182"/>
      <c r="DW108" s="182"/>
      <c r="DX108" s="182"/>
      <c r="DY108" s="182"/>
      <c r="DZ108" s="182"/>
      <c r="EA108" s="182"/>
      <c r="EB108" s="182"/>
      <c r="EC108" s="182"/>
      <c r="ED108" s="182"/>
      <c r="EE108" s="182"/>
      <c r="EF108" s="182"/>
      <c r="EG108" s="182"/>
      <c r="EH108" s="182"/>
      <c r="EI108" s="182"/>
      <c r="EJ108" s="182"/>
      <c r="EK108" s="182"/>
    </row>
    <row r="109" spans="1:141" s="183" customFormat="1" ht="25.5" x14ac:dyDescent="0.2">
      <c r="A109" s="226" t="s">
        <v>282</v>
      </c>
      <c r="B109" s="227" t="s">
        <v>283</v>
      </c>
      <c r="C109" s="228" t="s">
        <v>284</v>
      </c>
      <c r="D109" s="659" t="s">
        <v>888</v>
      </c>
      <c r="E109" s="665" t="s">
        <v>112</v>
      </c>
      <c r="F109" s="659" t="s">
        <v>889</v>
      </c>
      <c r="G109" s="659" t="s">
        <v>890</v>
      </c>
      <c r="H109" s="659" t="s">
        <v>891</v>
      </c>
      <c r="I109" s="659" t="s">
        <v>891</v>
      </c>
      <c r="J109" s="659" t="s">
        <v>891</v>
      </c>
      <c r="K109" s="659" t="s">
        <v>891</v>
      </c>
      <c r="L109" s="659" t="s">
        <v>891</v>
      </c>
      <c r="M109" s="659" t="s">
        <v>892</v>
      </c>
      <c r="N109" s="659" t="s">
        <v>893</v>
      </c>
      <c r="O109" s="659" t="s">
        <v>891</v>
      </c>
      <c r="P109" s="659" t="s">
        <v>893</v>
      </c>
      <c r="Q109" s="659" t="s">
        <v>893</v>
      </c>
      <c r="R109" s="659" t="s">
        <v>891</v>
      </c>
      <c r="S109" s="588"/>
      <c r="T109" s="186"/>
      <c r="U109" s="588"/>
      <c r="V109" s="186"/>
      <c r="W109" s="588"/>
      <c r="X109" s="186"/>
      <c r="Y109" s="588"/>
      <c r="Z109" s="186"/>
      <c r="AA109" s="588"/>
      <c r="AB109" s="186"/>
      <c r="AC109" s="588"/>
      <c r="AD109" s="186"/>
      <c r="AE109" s="588"/>
      <c r="AF109" s="186"/>
      <c r="AG109" s="588"/>
      <c r="AH109" s="186"/>
      <c r="AI109" s="588"/>
      <c r="AJ109" s="186"/>
      <c r="AK109" s="588"/>
      <c r="AL109" s="186"/>
      <c r="AM109" s="588"/>
      <c r="AN109" s="186"/>
      <c r="AO109" s="588"/>
      <c r="AP109" s="186"/>
      <c r="AQ109" s="588"/>
      <c r="AR109" s="186"/>
      <c r="AS109" s="588"/>
      <c r="AT109" s="186"/>
      <c r="AU109" s="588"/>
      <c r="AV109" s="186"/>
      <c r="AW109" s="588"/>
      <c r="AX109" s="186"/>
      <c r="AY109" s="588"/>
      <c r="AZ109" s="186"/>
      <c r="BA109" s="588"/>
      <c r="BB109" s="231"/>
      <c r="BC109" s="231"/>
      <c r="BD109" s="231"/>
      <c r="BE109" s="231"/>
      <c r="BF109" s="231"/>
      <c r="BG109" s="231"/>
      <c r="BH109" s="231"/>
      <c r="BI109" s="231"/>
      <c r="BJ109" s="231"/>
      <c r="BK109" s="231"/>
      <c r="BL109" s="231"/>
      <c r="BM109" s="231"/>
      <c r="BN109" s="231"/>
      <c r="BO109" s="231"/>
      <c r="BP109" s="231"/>
      <c r="BQ109" s="231"/>
      <c r="BR109" s="231"/>
      <c r="BS109" s="231"/>
      <c r="BT109" s="231"/>
      <c r="BU109" s="231"/>
      <c r="BV109" s="231"/>
      <c r="BW109" s="231"/>
      <c r="BX109" s="231"/>
      <c r="BY109" s="231"/>
      <c r="BZ109" s="231"/>
      <c r="CA109" s="231"/>
      <c r="CB109" s="231"/>
      <c r="CC109" s="231"/>
      <c r="CD109" s="231"/>
      <c r="CE109" s="231"/>
      <c r="CF109" s="231"/>
      <c r="CG109" s="231"/>
      <c r="CH109" s="231"/>
      <c r="CI109" s="231"/>
      <c r="CJ109" s="231"/>
      <c r="CK109" s="231"/>
      <c r="CL109" s="231"/>
      <c r="CM109" s="231"/>
      <c r="CN109" s="231"/>
      <c r="CO109" s="231"/>
      <c r="CP109" s="231"/>
      <c r="CQ109" s="231"/>
      <c r="CR109" s="231"/>
      <c r="CS109" s="231"/>
      <c r="CT109" s="231"/>
      <c r="CU109" s="231"/>
      <c r="CV109" s="231"/>
      <c r="CW109" s="231"/>
      <c r="CX109" s="231"/>
      <c r="CY109" s="231"/>
      <c r="CZ109" s="231"/>
      <c r="DA109" s="231"/>
      <c r="DB109" s="231"/>
      <c r="DC109" s="231"/>
      <c r="DD109" s="231"/>
      <c r="DE109" s="231"/>
      <c r="DF109" s="231"/>
      <c r="DG109" s="231"/>
      <c r="DH109" s="231"/>
      <c r="DI109" s="231"/>
      <c r="DJ109" s="231"/>
      <c r="DK109" s="231"/>
      <c r="DL109" s="182"/>
      <c r="DM109" s="182"/>
      <c r="DN109" s="182"/>
      <c r="DO109" s="182"/>
      <c r="DP109" s="182"/>
      <c r="DQ109" s="182"/>
      <c r="DR109" s="182"/>
      <c r="DS109" s="182"/>
      <c r="DT109" s="182"/>
      <c r="DU109" s="182"/>
      <c r="DV109" s="182"/>
      <c r="DW109" s="182"/>
      <c r="DX109" s="182"/>
      <c r="DY109" s="182"/>
      <c r="DZ109" s="182"/>
      <c r="EA109" s="182"/>
      <c r="EB109" s="182"/>
      <c r="EC109" s="182"/>
      <c r="ED109" s="182"/>
      <c r="EE109" s="182"/>
      <c r="EF109" s="182"/>
      <c r="EG109" s="182"/>
      <c r="EH109" s="182"/>
      <c r="EI109" s="182"/>
      <c r="EJ109" s="182"/>
      <c r="EK109" s="182"/>
    </row>
    <row r="110" spans="1:141" s="183" customFormat="1" ht="38.25" x14ac:dyDescent="0.2">
      <c r="A110" s="226" t="s">
        <v>285</v>
      </c>
      <c r="B110" s="227" t="s">
        <v>286</v>
      </c>
      <c r="C110" s="228" t="s">
        <v>287</v>
      </c>
      <c r="D110" s="659" t="s">
        <v>888</v>
      </c>
      <c r="E110" s="665" t="s">
        <v>112</v>
      </c>
      <c r="F110" s="659" t="s">
        <v>889</v>
      </c>
      <c r="G110" s="659" t="s">
        <v>890</v>
      </c>
      <c r="H110" s="659" t="s">
        <v>891</v>
      </c>
      <c r="I110" s="659" t="s">
        <v>891</v>
      </c>
      <c r="J110" s="659" t="s">
        <v>891</v>
      </c>
      <c r="K110" s="659" t="s">
        <v>891</v>
      </c>
      <c r="L110" s="659" t="s">
        <v>891</v>
      </c>
      <c r="M110" s="659" t="s">
        <v>892</v>
      </c>
      <c r="N110" s="659" t="s">
        <v>893</v>
      </c>
      <c r="O110" s="659" t="s">
        <v>891</v>
      </c>
      <c r="P110" s="659" t="s">
        <v>893</v>
      </c>
      <c r="Q110" s="659" t="s">
        <v>893</v>
      </c>
      <c r="R110" s="659" t="s">
        <v>891</v>
      </c>
      <c r="S110" s="588"/>
      <c r="T110" s="186"/>
      <c r="U110" s="588"/>
      <c r="V110" s="186"/>
      <c r="W110" s="588"/>
      <c r="X110" s="186"/>
      <c r="Y110" s="588"/>
      <c r="Z110" s="186"/>
      <c r="AA110" s="588"/>
      <c r="AB110" s="186"/>
      <c r="AC110" s="588"/>
      <c r="AD110" s="186"/>
      <c r="AE110" s="588"/>
      <c r="AF110" s="186"/>
      <c r="AG110" s="588"/>
      <c r="AH110" s="186"/>
      <c r="AI110" s="588"/>
      <c r="AJ110" s="186"/>
      <c r="AK110" s="588"/>
      <c r="AL110" s="186"/>
      <c r="AM110" s="588"/>
      <c r="AN110" s="186"/>
      <c r="AO110" s="588"/>
      <c r="AP110" s="186"/>
      <c r="AQ110" s="588"/>
      <c r="AR110" s="186"/>
      <c r="AS110" s="588"/>
      <c r="AT110" s="186"/>
      <c r="AU110" s="588"/>
      <c r="AV110" s="186"/>
      <c r="AW110" s="588"/>
      <c r="AX110" s="186"/>
      <c r="AY110" s="588"/>
      <c r="AZ110" s="186"/>
      <c r="BA110" s="588"/>
      <c r="BB110" s="231"/>
      <c r="BC110" s="231"/>
      <c r="BD110" s="231"/>
      <c r="BE110" s="231"/>
      <c r="BF110" s="231"/>
      <c r="BG110" s="231"/>
      <c r="BH110" s="231"/>
      <c r="BI110" s="231"/>
      <c r="BJ110" s="231"/>
      <c r="BK110" s="231"/>
      <c r="BL110" s="231"/>
      <c r="BM110" s="231"/>
      <c r="BN110" s="231"/>
      <c r="BO110" s="231"/>
      <c r="BP110" s="231"/>
      <c r="BQ110" s="231"/>
      <c r="BR110" s="231"/>
      <c r="BS110" s="231"/>
      <c r="BT110" s="231"/>
      <c r="BU110" s="231"/>
      <c r="BV110" s="231"/>
      <c r="BW110" s="231"/>
      <c r="BX110" s="231"/>
      <c r="BY110" s="231"/>
      <c r="BZ110" s="231"/>
      <c r="CA110" s="231"/>
      <c r="CB110" s="231"/>
      <c r="CC110" s="231"/>
      <c r="CD110" s="231"/>
      <c r="CE110" s="231"/>
      <c r="CF110" s="231"/>
      <c r="CG110" s="231"/>
      <c r="CH110" s="231"/>
      <c r="CI110" s="231"/>
      <c r="CJ110" s="231"/>
      <c r="CK110" s="231"/>
      <c r="CL110" s="231"/>
      <c r="CM110" s="231"/>
      <c r="CN110" s="231"/>
      <c r="CO110" s="231"/>
      <c r="CP110" s="231"/>
      <c r="CQ110" s="231"/>
      <c r="CR110" s="231"/>
      <c r="CS110" s="231"/>
      <c r="CT110" s="231"/>
      <c r="CU110" s="231"/>
      <c r="CV110" s="231"/>
      <c r="CW110" s="231"/>
      <c r="CX110" s="231"/>
      <c r="CY110" s="231"/>
      <c r="CZ110" s="231"/>
      <c r="DA110" s="231"/>
      <c r="DB110" s="231"/>
      <c r="DC110" s="231"/>
      <c r="DD110" s="231"/>
      <c r="DE110" s="231"/>
      <c r="DF110" s="231"/>
      <c r="DG110" s="231"/>
      <c r="DH110" s="231"/>
      <c r="DI110" s="231"/>
      <c r="DJ110" s="231"/>
      <c r="DK110" s="231"/>
      <c r="DL110" s="182"/>
      <c r="DM110" s="182"/>
      <c r="DN110" s="182"/>
      <c r="DO110" s="182"/>
      <c r="DP110" s="182"/>
      <c r="DQ110" s="182"/>
      <c r="DR110" s="182"/>
      <c r="DS110" s="182"/>
      <c r="DT110" s="182"/>
      <c r="DU110" s="182"/>
      <c r="DV110" s="182"/>
      <c r="DW110" s="182"/>
      <c r="DX110" s="182"/>
      <c r="DY110" s="182"/>
      <c r="DZ110" s="182"/>
      <c r="EA110" s="182"/>
      <c r="EB110" s="182"/>
      <c r="EC110" s="182"/>
      <c r="ED110" s="182"/>
      <c r="EE110" s="182"/>
      <c r="EF110" s="182"/>
      <c r="EG110" s="182"/>
      <c r="EH110" s="182"/>
      <c r="EI110" s="182"/>
      <c r="EJ110" s="182"/>
      <c r="EK110" s="182"/>
    </row>
    <row r="111" spans="1:141" s="183" customFormat="1" ht="12.75" x14ac:dyDescent="0.2">
      <c r="A111" s="226"/>
      <c r="B111" s="227"/>
      <c r="C111" s="228"/>
      <c r="D111" s="659"/>
      <c r="E111" s="665"/>
      <c r="F111" s="659"/>
      <c r="G111" s="659"/>
      <c r="H111" s="659"/>
      <c r="I111" s="659"/>
      <c r="J111" s="659"/>
      <c r="K111" s="659"/>
      <c r="L111" s="659"/>
      <c r="M111" s="659"/>
      <c r="N111" s="659"/>
      <c r="O111" s="659"/>
      <c r="P111" s="659"/>
      <c r="Q111" s="659"/>
      <c r="R111" s="659"/>
      <c r="S111" s="588"/>
      <c r="T111" s="186"/>
      <c r="U111" s="588"/>
      <c r="V111" s="186"/>
      <c r="W111" s="588"/>
      <c r="X111" s="186"/>
      <c r="Y111" s="588"/>
      <c r="Z111" s="186"/>
      <c r="AA111" s="588"/>
      <c r="AB111" s="186"/>
      <c r="AC111" s="588"/>
      <c r="AD111" s="186"/>
      <c r="AE111" s="588"/>
      <c r="AF111" s="186"/>
      <c r="AG111" s="588"/>
      <c r="AH111" s="186"/>
      <c r="AI111" s="588"/>
      <c r="AJ111" s="186"/>
      <c r="AK111" s="588"/>
      <c r="AL111" s="186"/>
      <c r="AM111" s="588"/>
      <c r="AN111" s="186"/>
      <c r="AO111" s="588"/>
      <c r="AP111" s="186"/>
      <c r="AQ111" s="588"/>
      <c r="AR111" s="186"/>
      <c r="AS111" s="588"/>
      <c r="AT111" s="186"/>
      <c r="AU111" s="588"/>
      <c r="AV111" s="186"/>
      <c r="AW111" s="588"/>
      <c r="AX111" s="186"/>
      <c r="AY111" s="588"/>
      <c r="AZ111" s="186"/>
      <c r="BA111" s="588"/>
      <c r="BB111" s="231"/>
      <c r="BC111" s="231"/>
      <c r="BD111" s="231"/>
      <c r="BE111" s="231"/>
      <c r="BF111" s="231"/>
      <c r="BG111" s="231"/>
      <c r="BH111" s="231"/>
      <c r="BI111" s="231"/>
      <c r="BJ111" s="231"/>
      <c r="BK111" s="231"/>
      <c r="BL111" s="231"/>
      <c r="BM111" s="231"/>
      <c r="BN111" s="231"/>
      <c r="BO111" s="231"/>
      <c r="BP111" s="231"/>
      <c r="BQ111" s="231"/>
      <c r="BR111" s="231"/>
      <c r="BS111" s="231"/>
      <c r="BT111" s="231"/>
      <c r="BU111" s="231"/>
      <c r="BV111" s="231"/>
      <c r="BW111" s="231"/>
      <c r="BX111" s="231"/>
      <c r="BY111" s="231"/>
      <c r="BZ111" s="231"/>
      <c r="CA111" s="231"/>
      <c r="CB111" s="231"/>
      <c r="CC111" s="231"/>
      <c r="CD111" s="231"/>
      <c r="CE111" s="231"/>
      <c r="CF111" s="231"/>
      <c r="CG111" s="231"/>
      <c r="CH111" s="231"/>
      <c r="CI111" s="231"/>
      <c r="CJ111" s="231"/>
      <c r="CK111" s="231"/>
      <c r="CL111" s="231"/>
      <c r="CM111" s="231"/>
      <c r="CN111" s="231"/>
      <c r="CO111" s="231"/>
      <c r="CP111" s="231"/>
      <c r="CQ111" s="231"/>
      <c r="CR111" s="231"/>
      <c r="CS111" s="231"/>
      <c r="CT111" s="231"/>
      <c r="CU111" s="231"/>
      <c r="CV111" s="231"/>
      <c r="CW111" s="231"/>
      <c r="CX111" s="231"/>
      <c r="CY111" s="231"/>
      <c r="CZ111" s="231"/>
      <c r="DA111" s="231"/>
      <c r="DB111" s="231"/>
      <c r="DC111" s="231"/>
      <c r="DD111" s="231"/>
      <c r="DE111" s="231"/>
      <c r="DF111" s="231"/>
      <c r="DG111" s="231"/>
      <c r="DH111" s="231"/>
      <c r="DI111" s="231"/>
      <c r="DJ111" s="231"/>
      <c r="DK111" s="231"/>
      <c r="DL111" s="182"/>
      <c r="DM111" s="182"/>
      <c r="DN111" s="182"/>
      <c r="DO111" s="182"/>
      <c r="DP111" s="182"/>
      <c r="DQ111" s="182"/>
      <c r="DR111" s="182"/>
      <c r="DS111" s="182"/>
      <c r="DT111" s="182"/>
      <c r="DU111" s="182"/>
      <c r="DV111" s="182"/>
      <c r="DW111" s="182"/>
      <c r="DX111" s="182"/>
      <c r="DY111" s="182"/>
      <c r="DZ111" s="182"/>
      <c r="EA111" s="182"/>
      <c r="EB111" s="182"/>
      <c r="EC111" s="182"/>
      <c r="ED111" s="182"/>
      <c r="EE111" s="182"/>
      <c r="EF111" s="182"/>
      <c r="EG111" s="182"/>
      <c r="EH111" s="182"/>
      <c r="EI111" s="182"/>
      <c r="EJ111" s="182"/>
      <c r="EK111" s="182"/>
    </row>
    <row r="112" spans="1:141" s="183" customFormat="1" ht="38.25" x14ac:dyDescent="0.2">
      <c r="A112" s="226" t="s">
        <v>265</v>
      </c>
      <c r="B112" s="216" t="s">
        <v>870</v>
      </c>
      <c r="C112" s="228" t="s">
        <v>289</v>
      </c>
      <c r="D112" s="659" t="s">
        <v>888</v>
      </c>
      <c r="E112" s="665" t="s">
        <v>112</v>
      </c>
      <c r="F112" s="659" t="s">
        <v>889</v>
      </c>
      <c r="G112" s="659" t="s">
        <v>890</v>
      </c>
      <c r="H112" s="659" t="s">
        <v>891</v>
      </c>
      <c r="I112" s="659" t="s">
        <v>891</v>
      </c>
      <c r="J112" s="659" t="s">
        <v>891</v>
      </c>
      <c r="K112" s="659" t="s">
        <v>891</v>
      </c>
      <c r="L112" s="659" t="s">
        <v>891</v>
      </c>
      <c r="M112" s="659" t="s">
        <v>892</v>
      </c>
      <c r="N112" s="659" t="s">
        <v>893</v>
      </c>
      <c r="O112" s="659" t="s">
        <v>891</v>
      </c>
      <c r="P112" s="659" t="s">
        <v>893</v>
      </c>
      <c r="Q112" s="659" t="s">
        <v>893</v>
      </c>
      <c r="R112" s="659" t="s">
        <v>891</v>
      </c>
      <c r="S112" s="588"/>
      <c r="T112" s="186"/>
      <c r="U112" s="588"/>
      <c r="V112" s="186"/>
      <c r="W112" s="588"/>
      <c r="X112" s="186"/>
      <c r="Y112" s="588"/>
      <c r="Z112" s="186"/>
      <c r="AA112" s="588"/>
      <c r="AB112" s="186"/>
      <c r="AC112" s="588"/>
      <c r="AD112" s="186"/>
      <c r="AE112" s="588"/>
      <c r="AF112" s="186"/>
      <c r="AG112" s="588"/>
      <c r="AH112" s="186"/>
      <c r="AI112" s="588"/>
      <c r="AJ112" s="186"/>
      <c r="AK112" s="588"/>
      <c r="AL112" s="186"/>
      <c r="AM112" s="588"/>
      <c r="AN112" s="186"/>
      <c r="AO112" s="588"/>
      <c r="AP112" s="186"/>
      <c r="AQ112" s="588"/>
      <c r="AR112" s="186"/>
      <c r="AS112" s="588"/>
      <c r="AT112" s="186"/>
      <c r="AU112" s="588"/>
      <c r="AV112" s="186"/>
      <c r="AW112" s="588"/>
      <c r="AX112" s="186"/>
      <c r="AY112" s="588"/>
      <c r="AZ112" s="186"/>
      <c r="BA112" s="588"/>
      <c r="BB112" s="231"/>
      <c r="BC112" s="231"/>
      <c r="BD112" s="231"/>
      <c r="BE112" s="231"/>
      <c r="BF112" s="231"/>
      <c r="BG112" s="231"/>
      <c r="BH112" s="231"/>
      <c r="BI112" s="231"/>
      <c r="BJ112" s="231"/>
      <c r="BK112" s="231"/>
      <c r="BL112" s="231"/>
      <c r="BM112" s="231"/>
      <c r="BN112" s="231"/>
      <c r="BO112" s="231"/>
      <c r="BP112" s="231"/>
      <c r="BQ112" s="231"/>
      <c r="BR112" s="231"/>
      <c r="BS112" s="231"/>
      <c r="BT112" s="231"/>
      <c r="BU112" s="231"/>
      <c r="BV112" s="231"/>
      <c r="BW112" s="231"/>
      <c r="BX112" s="231"/>
      <c r="BY112" s="231"/>
      <c r="BZ112" s="231"/>
      <c r="CA112" s="231"/>
      <c r="CB112" s="231"/>
      <c r="CC112" s="231"/>
      <c r="CD112" s="231"/>
      <c r="CE112" s="231"/>
      <c r="CF112" s="231"/>
      <c r="CG112" s="231"/>
      <c r="CH112" s="231"/>
      <c r="CI112" s="231"/>
      <c r="CJ112" s="231"/>
      <c r="CK112" s="231"/>
      <c r="CL112" s="231"/>
      <c r="CM112" s="231"/>
      <c r="CN112" s="231"/>
      <c r="CO112" s="231"/>
      <c r="CP112" s="231"/>
      <c r="CQ112" s="231"/>
      <c r="CR112" s="231"/>
      <c r="CS112" s="231"/>
      <c r="CT112" s="231"/>
      <c r="CU112" s="231"/>
      <c r="CV112" s="231"/>
      <c r="CW112" s="231"/>
      <c r="CX112" s="231"/>
      <c r="CY112" s="231"/>
      <c r="CZ112" s="231"/>
      <c r="DA112" s="231"/>
      <c r="DB112" s="231"/>
      <c r="DC112" s="231"/>
      <c r="DD112" s="231"/>
      <c r="DE112" s="231"/>
      <c r="DF112" s="231"/>
      <c r="DG112" s="231"/>
      <c r="DH112" s="231"/>
      <c r="DI112" s="231"/>
      <c r="DJ112" s="231"/>
      <c r="DK112" s="231"/>
      <c r="DL112" s="182"/>
      <c r="DM112" s="182"/>
      <c r="DN112" s="182"/>
      <c r="DO112" s="182"/>
      <c r="DP112" s="182"/>
      <c r="DQ112" s="182"/>
      <c r="DR112" s="182"/>
      <c r="DS112" s="182"/>
      <c r="DT112" s="182"/>
      <c r="DU112" s="182"/>
      <c r="DV112" s="182"/>
      <c r="DW112" s="182"/>
      <c r="DX112" s="182"/>
      <c r="DY112" s="182"/>
      <c r="DZ112" s="182"/>
      <c r="EA112" s="182"/>
      <c r="EB112" s="182"/>
      <c r="EC112" s="182"/>
      <c r="ED112" s="182"/>
      <c r="EE112" s="182"/>
      <c r="EF112" s="182"/>
      <c r="EG112" s="182"/>
      <c r="EH112" s="182"/>
      <c r="EI112" s="182"/>
      <c r="EJ112" s="182"/>
      <c r="EK112" s="182"/>
    </row>
    <row r="113" spans="1:141" s="183" customFormat="1" ht="25.5" x14ac:dyDescent="0.2">
      <c r="A113" s="226" t="s">
        <v>265</v>
      </c>
      <c r="B113" s="233" t="s">
        <v>290</v>
      </c>
      <c r="C113" s="228" t="s">
        <v>291</v>
      </c>
      <c r="D113" s="659" t="s">
        <v>888</v>
      </c>
      <c r="E113" s="665" t="s">
        <v>112</v>
      </c>
      <c r="F113" s="659" t="s">
        <v>889</v>
      </c>
      <c r="G113" s="659" t="s">
        <v>890</v>
      </c>
      <c r="H113" s="659" t="s">
        <v>891</v>
      </c>
      <c r="I113" s="659" t="s">
        <v>891</v>
      </c>
      <c r="J113" s="659" t="s">
        <v>891</v>
      </c>
      <c r="K113" s="659" t="s">
        <v>891</v>
      </c>
      <c r="L113" s="659" t="s">
        <v>891</v>
      </c>
      <c r="M113" s="659" t="s">
        <v>892</v>
      </c>
      <c r="N113" s="659" t="s">
        <v>893</v>
      </c>
      <c r="O113" s="659" t="s">
        <v>891</v>
      </c>
      <c r="P113" s="659" t="s">
        <v>893</v>
      </c>
      <c r="Q113" s="659" t="s">
        <v>893</v>
      </c>
      <c r="R113" s="659" t="s">
        <v>891</v>
      </c>
      <c r="S113" s="588"/>
      <c r="T113" s="186"/>
      <c r="U113" s="588"/>
      <c r="V113" s="186"/>
      <c r="W113" s="588"/>
      <c r="X113" s="186"/>
      <c r="Y113" s="588"/>
      <c r="Z113" s="186"/>
      <c r="AA113" s="588"/>
      <c r="AB113" s="186"/>
      <c r="AC113" s="588"/>
      <c r="AD113" s="186"/>
      <c r="AE113" s="588"/>
      <c r="AF113" s="186"/>
      <c r="AG113" s="588"/>
      <c r="AH113" s="186"/>
      <c r="AI113" s="588"/>
      <c r="AJ113" s="186"/>
      <c r="AK113" s="588"/>
      <c r="AL113" s="186"/>
      <c r="AM113" s="588"/>
      <c r="AN113" s="186"/>
      <c r="AO113" s="588"/>
      <c r="AP113" s="186"/>
      <c r="AQ113" s="588"/>
      <c r="AR113" s="186"/>
      <c r="AS113" s="588"/>
      <c r="AT113" s="186"/>
      <c r="AU113" s="588"/>
      <c r="AV113" s="186"/>
      <c r="AW113" s="588"/>
      <c r="AX113" s="186"/>
      <c r="AY113" s="588"/>
      <c r="AZ113" s="186"/>
      <c r="BA113" s="588"/>
      <c r="BB113" s="231"/>
      <c r="BC113" s="231"/>
      <c r="BD113" s="231"/>
      <c r="BE113" s="231"/>
      <c r="BF113" s="231"/>
      <c r="BG113" s="231"/>
      <c r="BH113" s="231"/>
      <c r="BI113" s="231"/>
      <c r="BJ113" s="231"/>
      <c r="BK113" s="231"/>
      <c r="BL113" s="231"/>
      <c r="BM113" s="231"/>
      <c r="BN113" s="231"/>
      <c r="BO113" s="231"/>
      <c r="BP113" s="231"/>
      <c r="BQ113" s="231"/>
      <c r="BR113" s="231"/>
      <c r="BS113" s="231"/>
      <c r="BT113" s="231"/>
      <c r="BU113" s="231"/>
      <c r="BV113" s="231"/>
      <c r="BW113" s="231"/>
      <c r="BX113" s="231"/>
      <c r="BY113" s="231"/>
      <c r="BZ113" s="231"/>
      <c r="CA113" s="231"/>
      <c r="CB113" s="231"/>
      <c r="CC113" s="231"/>
      <c r="CD113" s="231"/>
      <c r="CE113" s="231"/>
      <c r="CF113" s="231"/>
      <c r="CG113" s="231"/>
      <c r="CH113" s="231"/>
      <c r="CI113" s="231"/>
      <c r="CJ113" s="231"/>
      <c r="CK113" s="231"/>
      <c r="CL113" s="231"/>
      <c r="CM113" s="231"/>
      <c r="CN113" s="231"/>
      <c r="CO113" s="231"/>
      <c r="CP113" s="231"/>
      <c r="CQ113" s="231"/>
      <c r="CR113" s="231"/>
      <c r="CS113" s="231"/>
      <c r="CT113" s="231"/>
      <c r="CU113" s="231"/>
      <c r="CV113" s="231"/>
      <c r="CW113" s="231"/>
      <c r="CX113" s="231"/>
      <c r="CY113" s="231"/>
      <c r="CZ113" s="231"/>
      <c r="DA113" s="231"/>
      <c r="DB113" s="231"/>
      <c r="DC113" s="231"/>
      <c r="DD113" s="231"/>
      <c r="DE113" s="231"/>
      <c r="DF113" s="231"/>
      <c r="DG113" s="231"/>
      <c r="DH113" s="231"/>
      <c r="DI113" s="231"/>
      <c r="DJ113" s="231"/>
      <c r="DK113" s="231"/>
      <c r="DL113" s="182"/>
      <c r="DM113" s="182"/>
      <c r="DN113" s="182"/>
      <c r="DO113" s="182"/>
      <c r="DP113" s="182"/>
      <c r="DQ113" s="182"/>
      <c r="DR113" s="182"/>
      <c r="DS113" s="182"/>
      <c r="DT113" s="182"/>
      <c r="DU113" s="182"/>
      <c r="DV113" s="182"/>
      <c r="DW113" s="182"/>
      <c r="DX113" s="182"/>
      <c r="DY113" s="182"/>
      <c r="DZ113" s="182"/>
      <c r="EA113" s="182"/>
      <c r="EB113" s="182"/>
      <c r="EC113" s="182"/>
      <c r="ED113" s="182"/>
      <c r="EE113" s="182"/>
      <c r="EF113" s="182"/>
      <c r="EG113" s="182"/>
      <c r="EH113" s="182"/>
      <c r="EI113" s="182"/>
      <c r="EJ113" s="182"/>
      <c r="EK113" s="182"/>
    </row>
  </sheetData>
  <autoFilter ref="A12:EK113"/>
  <mergeCells count="5">
    <mergeCell ref="A4:R4"/>
    <mergeCell ref="A6:R6"/>
    <mergeCell ref="A7:R7"/>
    <mergeCell ref="A9:R9"/>
    <mergeCell ref="A10:R10"/>
  </mergeCells>
  <pageMargins left="0.78749999999999998" right="0.78749999999999998" top="1.05277777777778" bottom="1.05277777777778" header="0.78749999999999998" footer="0.78749999999999998"/>
  <pageSetup paperSize="9" firstPageNumber="0" orientation="portrait" horizontalDpi="300" verticalDpi="300"/>
  <headerFooter>
    <oddHeader>&amp;C&amp;"Times New Roman,Обычный"&amp;12&amp;A</oddHeader>
    <oddFooter>&amp;C&amp;"Times New Roman,Обычный"&amp;12Страница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66FF"/>
  </sheetPr>
  <dimension ref="A1:AMK37"/>
  <sheetViews>
    <sheetView topLeftCell="A25" zoomScale="80" zoomScaleNormal="80" zoomScalePageLayoutView="85" workbookViewId="0">
      <selection activeCell="C40" sqref="C40"/>
    </sheetView>
  </sheetViews>
  <sheetFormatPr defaultRowHeight="15" x14ac:dyDescent="0.25"/>
  <cols>
    <col min="1" max="1" width="11.7109375" style="632" customWidth="1"/>
    <col min="2" max="2" width="34.28515625" style="633" customWidth="1"/>
    <col min="3" max="3" width="17.7109375" style="633" customWidth="1"/>
    <col min="4" max="4" width="18.7109375" style="633" customWidth="1"/>
    <col min="5" max="5" width="33.140625" style="633" customWidth="1"/>
    <col min="6" max="6" width="29.5703125" style="633" customWidth="1"/>
    <col min="7" max="7" width="20.42578125" style="633" customWidth="1"/>
    <col min="8" max="8" width="19.85546875" style="633" customWidth="1"/>
    <col min="9" max="9" width="16" style="633" customWidth="1"/>
    <col min="10" max="10" width="14.5703125" style="633" customWidth="1"/>
    <col min="11" max="12" width="19.85546875" style="633" customWidth="1"/>
    <col min="13" max="13" width="21.140625" style="633" customWidth="1"/>
    <col min="14" max="14" width="24.5703125" style="633" customWidth="1"/>
    <col min="15" max="15" width="8.85546875" style="633" customWidth="1"/>
    <col min="16" max="16" width="10.28515625" style="633" customWidth="1"/>
    <col min="17" max="17" width="20.28515625" style="633" customWidth="1"/>
    <col min="18" max="18" width="21" style="633" customWidth="1"/>
    <col min="19" max="19" width="10.42578125" style="633" customWidth="1"/>
    <col min="20" max="20" width="10.28515625" style="633" customWidth="1"/>
    <col min="21" max="21" width="25.140625" style="633" customWidth="1"/>
    <col min="22" max="22" width="13.5703125" style="633" customWidth="1"/>
    <col min="23" max="23" width="19.85546875" style="633" customWidth="1"/>
    <col min="24" max="24" width="17" style="633" customWidth="1"/>
    <col min="25" max="25" width="12.140625" style="632" customWidth="1"/>
    <col min="26" max="26" width="10.5703125" style="632" customWidth="1"/>
    <col min="27" max="27" width="12.7109375" style="632" customWidth="1"/>
    <col min="28" max="28" width="13.5703125" style="632" customWidth="1"/>
    <col min="29" max="29" width="17.85546875" style="632" customWidth="1"/>
    <col min="30" max="31" width="18.140625" style="632" customWidth="1"/>
    <col min="32" max="32" width="23.7109375" style="632" customWidth="1"/>
    <col min="33" max="33" width="21" style="632" customWidth="1"/>
    <col min="34" max="34" width="33.140625" style="632" customWidth="1"/>
    <col min="35" max="254" width="10.28515625" style="632" customWidth="1"/>
    <col min="255" max="255" width="4.42578125" style="632" customWidth="1"/>
    <col min="256" max="1025" width="18.28515625" style="632" customWidth="1"/>
  </cols>
  <sheetData>
    <row r="1" spans="1:34" s="635" customFormat="1" ht="11.25" x14ac:dyDescent="0.2">
      <c r="B1" s="636"/>
      <c r="C1" s="636"/>
      <c r="D1" s="636"/>
      <c r="E1" s="636"/>
      <c r="F1" s="636"/>
      <c r="G1" s="636"/>
      <c r="H1" s="636"/>
      <c r="I1" s="636"/>
      <c r="J1" s="636"/>
      <c r="K1" s="636"/>
      <c r="L1" s="636"/>
      <c r="M1" s="636"/>
      <c r="N1" s="636"/>
      <c r="O1" s="636"/>
      <c r="P1" s="553" t="s">
        <v>894</v>
      </c>
      <c r="Q1" s="636"/>
      <c r="R1" s="636"/>
      <c r="S1" s="636"/>
      <c r="T1" s="636"/>
      <c r="U1" s="636"/>
      <c r="V1" s="636"/>
      <c r="W1" s="636"/>
      <c r="X1" s="636"/>
      <c r="AE1" s="553"/>
    </row>
    <row r="2" spans="1:34" s="635" customFormat="1" ht="11.25" x14ac:dyDescent="0.2">
      <c r="B2" s="636"/>
      <c r="C2" s="636"/>
      <c r="D2" s="636"/>
      <c r="E2" s="636"/>
      <c r="F2" s="636"/>
      <c r="G2" s="636"/>
      <c r="H2" s="636"/>
      <c r="I2" s="636"/>
      <c r="J2" s="636"/>
      <c r="K2" s="636"/>
      <c r="L2" s="636"/>
      <c r="M2" s="636"/>
      <c r="N2" s="636"/>
      <c r="O2" s="636"/>
      <c r="P2" s="554" t="s">
        <v>302</v>
      </c>
      <c r="Q2" s="636"/>
      <c r="R2" s="636"/>
      <c r="S2" s="636"/>
      <c r="T2" s="636"/>
      <c r="U2" s="636"/>
      <c r="V2" s="636"/>
      <c r="W2" s="636"/>
      <c r="X2" s="636"/>
      <c r="AE2" s="554"/>
    </row>
    <row r="3" spans="1:34" s="635" customFormat="1" ht="11.25" x14ac:dyDescent="0.2">
      <c r="B3" s="636"/>
      <c r="C3" s="636"/>
      <c r="D3" s="636"/>
      <c r="E3" s="636"/>
      <c r="F3" s="636"/>
      <c r="G3" s="636"/>
      <c r="H3" s="636"/>
      <c r="I3" s="636"/>
      <c r="J3" s="636"/>
      <c r="K3" s="636"/>
      <c r="L3" s="636"/>
      <c r="M3" s="636"/>
      <c r="N3" s="636"/>
      <c r="O3" s="636"/>
      <c r="P3" s="554" t="s">
        <v>303</v>
      </c>
      <c r="Q3" s="636"/>
      <c r="R3" s="636"/>
      <c r="S3" s="636"/>
      <c r="T3" s="636"/>
      <c r="U3" s="636"/>
      <c r="V3" s="636"/>
      <c r="W3" s="636"/>
      <c r="X3" s="636"/>
      <c r="AE3" s="554"/>
    </row>
    <row r="4" spans="1:34" ht="18.75" customHeight="1" x14ac:dyDescent="0.3">
      <c r="A4" s="69" t="s">
        <v>895</v>
      </c>
      <c r="B4" s="69"/>
      <c r="C4" s="69"/>
      <c r="D4" s="69"/>
      <c r="E4" s="69"/>
      <c r="F4" s="69"/>
      <c r="G4" s="69"/>
      <c r="H4" s="69"/>
      <c r="I4" s="69"/>
      <c r="J4" s="69"/>
      <c r="K4" s="69"/>
      <c r="L4" s="69"/>
      <c r="M4" s="69"/>
      <c r="N4" s="69"/>
      <c r="O4" s="69"/>
      <c r="P4" s="69"/>
      <c r="AE4" s="668"/>
    </row>
    <row r="5" spans="1:34" ht="18.75" customHeight="1" x14ac:dyDescent="0.3">
      <c r="A5" s="669"/>
      <c r="B5" s="669"/>
      <c r="C5" s="669"/>
      <c r="D5" s="669"/>
      <c r="E5" s="669"/>
      <c r="F5" s="669"/>
      <c r="G5" s="669"/>
      <c r="H5" s="669"/>
      <c r="I5" s="669"/>
      <c r="J5" s="669"/>
      <c r="K5" s="669"/>
      <c r="L5" s="669"/>
      <c r="M5" s="669"/>
      <c r="N5" s="669"/>
      <c r="O5" s="669"/>
      <c r="P5" s="669"/>
      <c r="AE5" s="668"/>
    </row>
    <row r="6" spans="1:34" ht="16.5" customHeight="1" x14ac:dyDescent="0.25">
      <c r="A6" s="69" t="s">
        <v>896</v>
      </c>
      <c r="B6" s="69"/>
      <c r="C6" s="69"/>
      <c r="D6" s="69"/>
      <c r="E6" s="69"/>
      <c r="F6" s="69"/>
      <c r="G6" s="69"/>
      <c r="H6" s="69"/>
      <c r="I6" s="69"/>
      <c r="J6" s="69"/>
      <c r="K6" s="69"/>
      <c r="L6" s="69"/>
      <c r="M6" s="69"/>
      <c r="N6" s="69"/>
      <c r="O6" s="69"/>
      <c r="P6" s="69"/>
      <c r="Q6" s="670"/>
      <c r="R6" s="670"/>
      <c r="S6" s="670"/>
      <c r="T6" s="670"/>
      <c r="U6" s="670"/>
      <c r="V6" s="670"/>
      <c r="W6" s="670"/>
      <c r="X6" s="670"/>
      <c r="Y6" s="670"/>
      <c r="Z6" s="670"/>
      <c r="AA6" s="670"/>
      <c r="AB6" s="670"/>
      <c r="AC6" s="670"/>
      <c r="AD6" s="670"/>
      <c r="AE6" s="670"/>
      <c r="AF6" s="670"/>
      <c r="AG6" s="670"/>
      <c r="AH6" s="670"/>
    </row>
    <row r="7" spans="1:34" ht="16.5" customHeight="1" x14ac:dyDescent="0.25">
      <c r="A7" s="669"/>
      <c r="B7" s="669"/>
      <c r="C7" s="669"/>
      <c r="D7" s="669"/>
      <c r="E7" s="669"/>
      <c r="F7" s="669"/>
      <c r="G7" s="669"/>
      <c r="H7" s="669"/>
      <c r="I7" s="669"/>
      <c r="J7" s="669"/>
      <c r="K7" s="669"/>
      <c r="L7" s="669"/>
      <c r="M7" s="669"/>
      <c r="N7" s="669"/>
      <c r="O7" s="669"/>
      <c r="P7" s="669"/>
      <c r="Q7" s="670"/>
      <c r="R7" s="670"/>
      <c r="S7" s="670"/>
      <c r="T7" s="670"/>
      <c r="U7" s="670"/>
      <c r="V7" s="670"/>
      <c r="W7" s="670"/>
      <c r="X7" s="670"/>
      <c r="Y7" s="670"/>
      <c r="Z7" s="670"/>
      <c r="AA7" s="670"/>
      <c r="AB7" s="670"/>
      <c r="AC7" s="670"/>
      <c r="AD7" s="670"/>
      <c r="AE7" s="670"/>
      <c r="AF7" s="670"/>
      <c r="AG7" s="670"/>
      <c r="AH7" s="670"/>
    </row>
    <row r="8" spans="1:34" ht="15.75" customHeight="1" x14ac:dyDescent="0.25">
      <c r="A8" s="12" t="str">
        <f>'1 - 2024'!A7:BB7</f>
        <v>Инвестиционная программа Акционерного общества «Мордовская электросетевая компания»</v>
      </c>
      <c r="B8" s="12"/>
      <c r="C8" s="12"/>
      <c r="D8" s="12"/>
      <c r="E8" s="12"/>
      <c r="F8" s="12"/>
      <c r="G8" s="12"/>
      <c r="H8" s="12"/>
      <c r="I8" s="12"/>
      <c r="J8" s="12"/>
      <c r="K8" s="12"/>
      <c r="L8" s="12"/>
      <c r="M8" s="12"/>
      <c r="N8" s="12"/>
      <c r="O8" s="12"/>
      <c r="P8" s="12"/>
      <c r="Q8" s="640"/>
      <c r="R8" s="640"/>
      <c r="S8" s="640"/>
      <c r="T8" s="640"/>
      <c r="U8" s="640"/>
      <c r="V8" s="640"/>
      <c r="W8" s="640"/>
      <c r="X8" s="640"/>
      <c r="Y8" s="640"/>
      <c r="Z8" s="640"/>
      <c r="AA8" s="640"/>
      <c r="AB8" s="640"/>
      <c r="AC8" s="640"/>
      <c r="AD8" s="640"/>
      <c r="AE8" s="640"/>
      <c r="AF8" s="640"/>
      <c r="AG8" s="640"/>
      <c r="AH8" s="640"/>
    </row>
    <row r="9" spans="1:34" ht="15.75" customHeight="1" x14ac:dyDescent="0.25">
      <c r="A9" s="85" t="s">
        <v>3</v>
      </c>
      <c r="B9" s="85"/>
      <c r="C9" s="85"/>
      <c r="D9" s="85"/>
      <c r="E9" s="85"/>
      <c r="F9" s="85"/>
      <c r="G9" s="85"/>
      <c r="H9" s="85"/>
      <c r="I9" s="85"/>
      <c r="J9" s="85"/>
      <c r="K9" s="85"/>
      <c r="L9" s="85"/>
      <c r="M9" s="85"/>
      <c r="N9" s="85"/>
      <c r="O9" s="85"/>
      <c r="P9" s="85"/>
      <c r="Q9" s="641"/>
      <c r="R9" s="641"/>
      <c r="S9" s="641"/>
      <c r="T9" s="641"/>
      <c r="U9" s="641"/>
      <c r="V9" s="641"/>
      <c r="W9" s="641"/>
      <c r="X9" s="641"/>
      <c r="Y9" s="641"/>
      <c r="Z9" s="641"/>
      <c r="AA9" s="641"/>
      <c r="AB9" s="641"/>
      <c r="AC9" s="641"/>
      <c r="AD9" s="641"/>
      <c r="AE9" s="641"/>
      <c r="AF9" s="641"/>
      <c r="AG9" s="641"/>
      <c r="AH9" s="641"/>
    </row>
    <row r="10" spans="1:34" ht="15" customHeight="1" x14ac:dyDescent="0.25">
      <c r="A10" s="68"/>
      <c r="B10" s="68"/>
      <c r="C10" s="68"/>
      <c r="D10" s="68"/>
      <c r="E10" s="68"/>
      <c r="F10" s="68"/>
      <c r="G10" s="68"/>
      <c r="H10" s="68"/>
      <c r="I10" s="68"/>
      <c r="J10" s="68"/>
      <c r="K10" s="68"/>
      <c r="L10" s="68"/>
      <c r="M10" s="68"/>
      <c r="N10" s="68"/>
      <c r="O10" s="68"/>
      <c r="P10" s="68"/>
      <c r="Q10" s="671"/>
      <c r="R10" s="671"/>
      <c r="S10" s="671"/>
      <c r="T10" s="671"/>
      <c r="U10" s="671"/>
      <c r="V10" s="671"/>
      <c r="W10" s="671"/>
      <c r="X10" s="671"/>
      <c r="Y10" s="671"/>
      <c r="Z10" s="671"/>
      <c r="AA10" s="671"/>
      <c r="AB10" s="671"/>
      <c r="AC10" s="671"/>
      <c r="AD10" s="671"/>
      <c r="AE10" s="671"/>
      <c r="AF10" s="671"/>
      <c r="AG10" s="671"/>
      <c r="AH10" s="671"/>
    </row>
    <row r="11" spans="1:34" ht="18" customHeight="1" x14ac:dyDescent="0.25">
      <c r="A11" s="67" t="str">
        <f>'1 - 2024'!A10:BB10</f>
        <v>Год раскрытия информации: 2017 год</v>
      </c>
      <c r="B11" s="67"/>
      <c r="C11" s="67"/>
      <c r="D11" s="67"/>
      <c r="E11" s="67"/>
      <c r="F11" s="67"/>
      <c r="G11" s="67"/>
      <c r="H11" s="67"/>
      <c r="I11" s="67"/>
      <c r="J11" s="67"/>
      <c r="K11" s="67"/>
      <c r="L11" s="67"/>
      <c r="M11" s="67"/>
      <c r="N11" s="67"/>
      <c r="O11" s="67"/>
      <c r="P11" s="67"/>
      <c r="Q11" s="672"/>
      <c r="R11" s="672"/>
      <c r="S11" s="672"/>
      <c r="T11" s="672"/>
      <c r="U11" s="672"/>
      <c r="V11" s="672"/>
      <c r="W11" s="672"/>
      <c r="X11" s="672"/>
      <c r="Y11" s="672"/>
      <c r="Z11" s="672"/>
      <c r="AA11" s="672"/>
      <c r="AB11" s="672"/>
      <c r="AC11" s="672"/>
      <c r="AD11" s="672"/>
      <c r="AE11" s="672"/>
      <c r="AF11" s="672"/>
      <c r="AG11" s="672"/>
      <c r="AH11" s="672"/>
    </row>
    <row r="12" spans="1:34" ht="15" customHeight="1" x14ac:dyDescent="0.25">
      <c r="A12" s="64"/>
      <c r="B12" s="64"/>
      <c r="C12" s="64"/>
      <c r="D12" s="64"/>
      <c r="E12" s="64"/>
      <c r="F12" s="64"/>
      <c r="G12" s="64"/>
      <c r="H12" s="64"/>
      <c r="I12" s="64"/>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row>
    <row r="13" spans="1:34" s="634" customFormat="1" ht="75.75" customHeight="1" x14ac:dyDescent="0.2">
      <c r="A13" s="66" t="s">
        <v>7</v>
      </c>
      <c r="B13" s="66" t="s">
        <v>8</v>
      </c>
      <c r="C13" s="66" t="s">
        <v>305</v>
      </c>
      <c r="D13" s="66" t="s">
        <v>897</v>
      </c>
      <c r="E13" s="66"/>
      <c r="F13" s="66"/>
      <c r="G13" s="66" t="s">
        <v>898</v>
      </c>
      <c r="H13" s="66" t="s">
        <v>899</v>
      </c>
      <c r="I13" s="66"/>
      <c r="J13" s="66"/>
      <c r="K13" s="66"/>
      <c r="L13" s="66"/>
      <c r="M13" s="65" t="s">
        <v>900</v>
      </c>
      <c r="N13" s="65"/>
      <c r="O13" s="65"/>
      <c r="P13" s="65"/>
      <c r="Q13" s="65" t="s">
        <v>901</v>
      </c>
      <c r="R13" s="65"/>
      <c r="S13" s="65"/>
      <c r="T13" s="65"/>
      <c r="U13" s="65" t="s">
        <v>902</v>
      </c>
      <c r="V13" s="63" t="s">
        <v>903</v>
      </c>
      <c r="W13" s="63"/>
      <c r="X13" s="63" t="s">
        <v>904</v>
      </c>
      <c r="Y13" s="63" t="s">
        <v>905</v>
      </c>
      <c r="Z13" s="63"/>
      <c r="AA13" s="65" t="s">
        <v>906</v>
      </c>
      <c r="AB13" s="65"/>
      <c r="AC13" s="65"/>
      <c r="AD13" s="65"/>
      <c r="AE13" s="65" t="s">
        <v>907</v>
      </c>
      <c r="AF13" s="65" t="s">
        <v>908</v>
      </c>
      <c r="AG13" s="65"/>
      <c r="AH13" s="66" t="s">
        <v>909</v>
      </c>
    </row>
    <row r="14" spans="1:34" s="634" customFormat="1" ht="213.75" customHeight="1" x14ac:dyDescent="0.2">
      <c r="A14" s="66"/>
      <c r="B14" s="66"/>
      <c r="C14" s="66"/>
      <c r="D14" s="66" t="s">
        <v>910</v>
      </c>
      <c r="E14" s="66"/>
      <c r="F14" s="66" t="s">
        <v>911</v>
      </c>
      <c r="G14" s="66"/>
      <c r="H14" s="66" t="s">
        <v>912</v>
      </c>
      <c r="I14" s="66" t="s">
        <v>913</v>
      </c>
      <c r="J14" s="66"/>
      <c r="K14" s="66" t="s">
        <v>914</v>
      </c>
      <c r="L14" s="66" t="s">
        <v>915</v>
      </c>
      <c r="M14" s="63" t="s">
        <v>916</v>
      </c>
      <c r="N14" s="63" t="s">
        <v>917</v>
      </c>
      <c r="O14" s="63" t="s">
        <v>918</v>
      </c>
      <c r="P14" s="63"/>
      <c r="Q14" s="63" t="s">
        <v>919</v>
      </c>
      <c r="R14" s="63" t="s">
        <v>920</v>
      </c>
      <c r="S14" s="63" t="s">
        <v>921</v>
      </c>
      <c r="T14" s="63"/>
      <c r="U14" s="65"/>
      <c r="V14" s="63"/>
      <c r="W14" s="63"/>
      <c r="X14" s="63"/>
      <c r="Y14" s="63"/>
      <c r="Z14" s="63"/>
      <c r="AA14" s="62" t="s">
        <v>922</v>
      </c>
      <c r="AB14" s="62"/>
      <c r="AC14" s="66" t="s">
        <v>923</v>
      </c>
      <c r="AD14" s="66"/>
      <c r="AE14" s="65"/>
      <c r="AF14" s="65" t="s">
        <v>924</v>
      </c>
      <c r="AG14" s="65" t="s">
        <v>925</v>
      </c>
      <c r="AH14" s="66"/>
    </row>
    <row r="15" spans="1:34" s="634" customFormat="1" ht="43.5" customHeight="1" x14ac:dyDescent="0.2">
      <c r="A15" s="66"/>
      <c r="B15" s="66"/>
      <c r="C15" s="66"/>
      <c r="D15" s="673" t="s">
        <v>926</v>
      </c>
      <c r="E15" s="673" t="s">
        <v>927</v>
      </c>
      <c r="F15" s="66"/>
      <c r="G15" s="66"/>
      <c r="H15" s="66"/>
      <c r="I15" s="676" t="s">
        <v>928</v>
      </c>
      <c r="J15" s="676" t="s">
        <v>929</v>
      </c>
      <c r="K15" s="66"/>
      <c r="L15" s="66"/>
      <c r="M15" s="63"/>
      <c r="N15" s="63"/>
      <c r="O15" s="677" t="s">
        <v>930</v>
      </c>
      <c r="P15" s="677" t="s">
        <v>931</v>
      </c>
      <c r="Q15" s="63"/>
      <c r="R15" s="63"/>
      <c r="S15" s="677" t="s">
        <v>930</v>
      </c>
      <c r="T15" s="677" t="s">
        <v>931</v>
      </c>
      <c r="U15" s="65"/>
      <c r="V15" s="674" t="s">
        <v>932</v>
      </c>
      <c r="W15" s="674" t="s">
        <v>933</v>
      </c>
      <c r="X15" s="63"/>
      <c r="Y15" s="677" t="s">
        <v>930</v>
      </c>
      <c r="Z15" s="677" t="s">
        <v>931</v>
      </c>
      <c r="AA15" s="678" t="s">
        <v>930</v>
      </c>
      <c r="AB15" s="678" t="s">
        <v>931</v>
      </c>
      <c r="AC15" s="678" t="s">
        <v>930</v>
      </c>
      <c r="AD15" s="678" t="s">
        <v>931</v>
      </c>
      <c r="AE15" s="65"/>
      <c r="AF15" s="65"/>
      <c r="AG15" s="65"/>
      <c r="AH15" s="66"/>
    </row>
    <row r="16" spans="1:34" s="634" customFormat="1" ht="15" customHeight="1" x14ac:dyDescent="0.2">
      <c r="A16" s="679">
        <v>1</v>
      </c>
      <c r="B16" s="679">
        <v>2</v>
      </c>
      <c r="C16" s="679">
        <v>3</v>
      </c>
      <c r="D16" s="679">
        <v>4</v>
      </c>
      <c r="E16" s="679">
        <v>5</v>
      </c>
      <c r="F16" s="679">
        <v>6</v>
      </c>
      <c r="G16" s="679">
        <v>7</v>
      </c>
      <c r="H16" s="679">
        <v>8</v>
      </c>
      <c r="I16" s="679">
        <v>9</v>
      </c>
      <c r="J16" s="679">
        <v>10</v>
      </c>
      <c r="K16" s="679">
        <v>11</v>
      </c>
      <c r="L16" s="679">
        <v>12</v>
      </c>
      <c r="M16" s="679">
        <v>13</v>
      </c>
      <c r="N16" s="679">
        <v>14</v>
      </c>
      <c r="O16" s="679">
        <v>15</v>
      </c>
      <c r="P16" s="679">
        <v>16</v>
      </c>
      <c r="Q16" s="679">
        <v>17</v>
      </c>
      <c r="R16" s="679">
        <v>18</v>
      </c>
      <c r="S16" s="679">
        <v>19</v>
      </c>
      <c r="T16" s="679">
        <v>20</v>
      </c>
      <c r="U16" s="679">
        <v>21</v>
      </c>
      <c r="V16" s="679">
        <v>22</v>
      </c>
      <c r="W16" s="679">
        <v>23</v>
      </c>
      <c r="X16" s="679">
        <v>24</v>
      </c>
      <c r="Y16" s="679">
        <v>25</v>
      </c>
      <c r="Z16" s="679">
        <v>26</v>
      </c>
      <c r="AA16" s="679">
        <v>27</v>
      </c>
      <c r="AB16" s="679">
        <v>28</v>
      </c>
      <c r="AC16" s="679">
        <v>29</v>
      </c>
      <c r="AD16" s="679">
        <v>30</v>
      </c>
      <c r="AE16" s="679">
        <v>31</v>
      </c>
      <c r="AF16" s="679">
        <v>32</v>
      </c>
      <c r="AG16" s="679">
        <v>33</v>
      </c>
      <c r="AH16" s="680">
        <v>34</v>
      </c>
    </row>
    <row r="17" spans="1:34" x14ac:dyDescent="0.25">
      <c r="A17" s="436">
        <v>1</v>
      </c>
      <c r="B17" s="156" t="s">
        <v>112</v>
      </c>
      <c r="C17" s="115"/>
      <c r="D17" s="681"/>
      <c r="E17" s="681"/>
      <c r="F17" s="681"/>
      <c r="G17" s="681"/>
      <c r="H17" s="681"/>
      <c r="I17" s="681"/>
      <c r="J17" s="681"/>
      <c r="K17" s="681"/>
      <c r="L17" s="681"/>
      <c r="M17" s="681"/>
      <c r="N17" s="681"/>
      <c r="O17" s="681"/>
      <c r="P17" s="681"/>
      <c r="Q17" s="681"/>
      <c r="R17" s="681"/>
      <c r="S17" s="681"/>
      <c r="T17" s="681"/>
      <c r="U17" s="681"/>
      <c r="V17" s="681"/>
      <c r="W17" s="681"/>
      <c r="X17" s="681"/>
      <c r="Y17" s="682"/>
      <c r="Z17" s="682"/>
      <c r="AA17" s="682"/>
      <c r="AB17" s="682"/>
      <c r="AC17" s="682"/>
      <c r="AD17" s="682"/>
      <c r="AE17" s="682"/>
      <c r="AF17" s="682"/>
      <c r="AG17" s="682"/>
    </row>
    <row r="18" spans="1:34" ht="38.25" x14ac:dyDescent="0.25">
      <c r="A18" s="283" t="s">
        <v>113</v>
      </c>
      <c r="B18" s="162" t="s">
        <v>114</v>
      </c>
      <c r="C18" s="163" t="s">
        <v>98</v>
      </c>
      <c r="D18" s="657" t="s">
        <v>98</v>
      </c>
      <c r="E18" s="657" t="s">
        <v>98</v>
      </c>
      <c r="F18" s="657" t="s">
        <v>98</v>
      </c>
      <c r="G18" s="657" t="s">
        <v>98</v>
      </c>
      <c r="H18" s="657" t="s">
        <v>98</v>
      </c>
      <c r="I18" s="657" t="s">
        <v>98</v>
      </c>
      <c r="J18" s="657" t="s">
        <v>98</v>
      </c>
      <c r="K18" s="657" t="s">
        <v>98</v>
      </c>
      <c r="L18" s="657" t="s">
        <v>98</v>
      </c>
      <c r="M18" s="657" t="s">
        <v>98</v>
      </c>
      <c r="N18" s="657" t="s">
        <v>98</v>
      </c>
      <c r="O18" s="657" t="s">
        <v>98</v>
      </c>
      <c r="P18" s="657" t="s">
        <v>98</v>
      </c>
      <c r="Q18" s="657" t="s">
        <v>98</v>
      </c>
      <c r="R18" s="657" t="s">
        <v>98</v>
      </c>
      <c r="S18" s="657" t="s">
        <v>98</v>
      </c>
      <c r="T18" s="657" t="s">
        <v>98</v>
      </c>
      <c r="U18" s="657" t="s">
        <v>98</v>
      </c>
      <c r="V18" s="657" t="s">
        <v>98</v>
      </c>
      <c r="W18" s="657" t="s">
        <v>98</v>
      </c>
      <c r="X18" s="657" t="s">
        <v>98</v>
      </c>
      <c r="Y18" s="657" t="s">
        <v>98</v>
      </c>
      <c r="Z18" s="657" t="s">
        <v>98</v>
      </c>
      <c r="AA18" s="657" t="s">
        <v>98</v>
      </c>
      <c r="AB18" s="657" t="s">
        <v>98</v>
      </c>
      <c r="AC18" s="657" t="s">
        <v>98</v>
      </c>
      <c r="AD18" s="657" t="s">
        <v>98</v>
      </c>
      <c r="AE18" s="657" t="s">
        <v>98</v>
      </c>
      <c r="AF18" s="657" t="s">
        <v>98</v>
      </c>
      <c r="AG18" s="657" t="s">
        <v>98</v>
      </c>
      <c r="AH18" s="657" t="s">
        <v>98</v>
      </c>
    </row>
    <row r="19" spans="1:34" ht="63.75" x14ac:dyDescent="0.25">
      <c r="A19" s="436" t="s">
        <v>115</v>
      </c>
      <c r="B19" s="155" t="s">
        <v>116</v>
      </c>
      <c r="C19" s="115" t="s">
        <v>98</v>
      </c>
      <c r="D19" s="657" t="s">
        <v>98</v>
      </c>
      <c r="E19" s="657" t="s">
        <v>98</v>
      </c>
      <c r="F19" s="657" t="s">
        <v>98</v>
      </c>
      <c r="G19" s="657" t="s">
        <v>98</v>
      </c>
      <c r="H19" s="657" t="s">
        <v>98</v>
      </c>
      <c r="I19" s="657" t="s">
        <v>98</v>
      </c>
      <c r="J19" s="657" t="s">
        <v>98</v>
      </c>
      <c r="K19" s="657" t="s">
        <v>98</v>
      </c>
      <c r="L19" s="657" t="s">
        <v>98</v>
      </c>
      <c r="M19" s="657" t="s">
        <v>98</v>
      </c>
      <c r="N19" s="657" t="s">
        <v>98</v>
      </c>
      <c r="O19" s="657" t="s">
        <v>98</v>
      </c>
      <c r="P19" s="657" t="s">
        <v>98</v>
      </c>
      <c r="Q19" s="657" t="s">
        <v>98</v>
      </c>
      <c r="R19" s="657" t="s">
        <v>98</v>
      </c>
      <c r="S19" s="657" t="s">
        <v>98</v>
      </c>
      <c r="T19" s="657" t="s">
        <v>98</v>
      </c>
      <c r="U19" s="657" t="s">
        <v>98</v>
      </c>
      <c r="V19" s="657" t="s">
        <v>98</v>
      </c>
      <c r="W19" s="657" t="s">
        <v>98</v>
      </c>
      <c r="X19" s="657" t="s">
        <v>98</v>
      </c>
      <c r="Y19" s="657" t="s">
        <v>98</v>
      </c>
      <c r="Z19" s="657" t="s">
        <v>98</v>
      </c>
      <c r="AA19" s="657" t="s">
        <v>98</v>
      </c>
      <c r="AB19" s="657" t="s">
        <v>98</v>
      </c>
      <c r="AC19" s="657" t="s">
        <v>98</v>
      </c>
      <c r="AD19" s="657" t="s">
        <v>98</v>
      </c>
      <c r="AE19" s="657" t="s">
        <v>98</v>
      </c>
      <c r="AF19" s="657" t="s">
        <v>98</v>
      </c>
      <c r="AG19" s="657" t="s">
        <v>98</v>
      </c>
      <c r="AH19" s="657" t="s">
        <v>98</v>
      </c>
    </row>
    <row r="20" spans="1:34" ht="114.75" x14ac:dyDescent="0.25">
      <c r="A20" s="169" t="s">
        <v>117</v>
      </c>
      <c r="B20" s="170" t="s">
        <v>118</v>
      </c>
      <c r="C20" s="171" t="s">
        <v>119</v>
      </c>
      <c r="D20" s="657" t="s">
        <v>98</v>
      </c>
      <c r="E20" s="657" t="s">
        <v>98</v>
      </c>
      <c r="F20" s="657" t="s">
        <v>98</v>
      </c>
      <c r="G20" s="657" t="s">
        <v>98</v>
      </c>
      <c r="H20" s="657" t="s">
        <v>98</v>
      </c>
      <c r="I20" s="657" t="s">
        <v>98</v>
      </c>
      <c r="J20" s="657" t="s">
        <v>98</v>
      </c>
      <c r="K20" s="657" t="s">
        <v>98</v>
      </c>
      <c r="L20" s="657" t="s">
        <v>98</v>
      </c>
      <c r="M20" s="657" t="s">
        <v>98</v>
      </c>
      <c r="N20" s="657" t="s">
        <v>98</v>
      </c>
      <c r="O20" s="657" t="s">
        <v>98</v>
      </c>
      <c r="P20" s="657" t="s">
        <v>98</v>
      </c>
      <c r="Q20" s="657" t="s">
        <v>98</v>
      </c>
      <c r="R20" s="657" t="s">
        <v>98</v>
      </c>
      <c r="S20" s="657" t="s">
        <v>98</v>
      </c>
      <c r="T20" s="657" t="s">
        <v>98</v>
      </c>
      <c r="U20" s="657" t="s">
        <v>98</v>
      </c>
      <c r="V20" s="657" t="s">
        <v>98</v>
      </c>
      <c r="W20" s="657" t="s">
        <v>98</v>
      </c>
      <c r="X20" s="657" t="s">
        <v>98</v>
      </c>
      <c r="Y20" s="657" t="s">
        <v>98</v>
      </c>
      <c r="Z20" s="657" t="s">
        <v>98</v>
      </c>
      <c r="AA20" s="657" t="s">
        <v>98</v>
      </c>
      <c r="AB20" s="657" t="s">
        <v>98</v>
      </c>
      <c r="AC20" s="657" t="s">
        <v>98</v>
      </c>
      <c r="AD20" s="657" t="s">
        <v>98</v>
      </c>
      <c r="AE20" s="657" t="s">
        <v>98</v>
      </c>
      <c r="AF20" s="657" t="s">
        <v>98</v>
      </c>
      <c r="AG20" s="657" t="s">
        <v>98</v>
      </c>
      <c r="AH20" s="657" t="s">
        <v>98</v>
      </c>
    </row>
    <row r="21" spans="1:34" ht="63.75" x14ac:dyDescent="0.25">
      <c r="A21" s="436" t="s">
        <v>120</v>
      </c>
      <c r="B21" s="155" t="s">
        <v>121</v>
      </c>
      <c r="C21" s="115" t="s">
        <v>98</v>
      </c>
      <c r="D21" s="657" t="s">
        <v>98</v>
      </c>
      <c r="E21" s="657" t="s">
        <v>98</v>
      </c>
      <c r="F21" s="657" t="s">
        <v>98</v>
      </c>
      <c r="G21" s="657" t="s">
        <v>98</v>
      </c>
      <c r="H21" s="657" t="s">
        <v>98</v>
      </c>
      <c r="I21" s="657" t="s">
        <v>98</v>
      </c>
      <c r="J21" s="657" t="s">
        <v>98</v>
      </c>
      <c r="K21" s="657" t="s">
        <v>98</v>
      </c>
      <c r="L21" s="657" t="s">
        <v>98</v>
      </c>
      <c r="M21" s="657" t="s">
        <v>98</v>
      </c>
      <c r="N21" s="657" t="s">
        <v>98</v>
      </c>
      <c r="O21" s="657" t="s">
        <v>98</v>
      </c>
      <c r="P21" s="657" t="s">
        <v>98</v>
      </c>
      <c r="Q21" s="657" t="s">
        <v>98</v>
      </c>
      <c r="R21" s="657" t="s">
        <v>98</v>
      </c>
      <c r="S21" s="657" t="s">
        <v>98</v>
      </c>
      <c r="T21" s="657" t="s">
        <v>98</v>
      </c>
      <c r="U21" s="657" t="s">
        <v>98</v>
      </c>
      <c r="V21" s="657" t="s">
        <v>98</v>
      </c>
      <c r="W21" s="657" t="s">
        <v>98</v>
      </c>
      <c r="X21" s="657" t="s">
        <v>98</v>
      </c>
      <c r="Y21" s="657" t="s">
        <v>98</v>
      </c>
      <c r="Z21" s="657" t="s">
        <v>98</v>
      </c>
      <c r="AA21" s="657" t="s">
        <v>98</v>
      </c>
      <c r="AB21" s="657" t="s">
        <v>98</v>
      </c>
      <c r="AC21" s="657" t="s">
        <v>98</v>
      </c>
      <c r="AD21" s="657" t="s">
        <v>98</v>
      </c>
      <c r="AE21" s="657" t="s">
        <v>98</v>
      </c>
      <c r="AF21" s="657" t="s">
        <v>98</v>
      </c>
      <c r="AG21" s="657" t="s">
        <v>98</v>
      </c>
      <c r="AH21" s="657" t="s">
        <v>98</v>
      </c>
    </row>
    <row r="22" spans="1:34" ht="51" x14ac:dyDescent="0.25">
      <c r="A22" s="436" t="s">
        <v>122</v>
      </c>
      <c r="B22" s="155" t="s">
        <v>123</v>
      </c>
      <c r="C22" s="115" t="s">
        <v>98</v>
      </c>
      <c r="D22" s="657" t="s">
        <v>98</v>
      </c>
      <c r="E22" s="657" t="s">
        <v>98</v>
      </c>
      <c r="F22" s="657" t="s">
        <v>98</v>
      </c>
      <c r="G22" s="657" t="s">
        <v>98</v>
      </c>
      <c r="H22" s="657" t="s">
        <v>98</v>
      </c>
      <c r="I22" s="657" t="s">
        <v>98</v>
      </c>
      <c r="J22" s="657" t="s">
        <v>98</v>
      </c>
      <c r="K22" s="657" t="s">
        <v>98</v>
      </c>
      <c r="L22" s="657" t="s">
        <v>98</v>
      </c>
      <c r="M22" s="657" t="s">
        <v>98</v>
      </c>
      <c r="N22" s="657" t="s">
        <v>98</v>
      </c>
      <c r="O22" s="657" t="s">
        <v>98</v>
      </c>
      <c r="P22" s="657" t="s">
        <v>98</v>
      </c>
      <c r="Q22" s="657" t="s">
        <v>98</v>
      </c>
      <c r="R22" s="657" t="s">
        <v>98</v>
      </c>
      <c r="S22" s="657" t="s">
        <v>98</v>
      </c>
      <c r="T22" s="657" t="s">
        <v>98</v>
      </c>
      <c r="U22" s="657" t="s">
        <v>98</v>
      </c>
      <c r="V22" s="657" t="s">
        <v>98</v>
      </c>
      <c r="W22" s="657" t="s">
        <v>98</v>
      </c>
      <c r="X22" s="657" t="s">
        <v>98</v>
      </c>
      <c r="Y22" s="657" t="s">
        <v>98</v>
      </c>
      <c r="Z22" s="657" t="s">
        <v>98</v>
      </c>
      <c r="AA22" s="657" t="s">
        <v>98</v>
      </c>
      <c r="AB22" s="657" t="s">
        <v>98</v>
      </c>
      <c r="AC22" s="657" t="s">
        <v>98</v>
      </c>
      <c r="AD22" s="657" t="s">
        <v>98</v>
      </c>
      <c r="AE22" s="657" t="s">
        <v>98</v>
      </c>
      <c r="AF22" s="657" t="s">
        <v>98</v>
      </c>
      <c r="AG22" s="657" t="s">
        <v>98</v>
      </c>
      <c r="AH22" s="657" t="s">
        <v>98</v>
      </c>
    </row>
    <row r="23" spans="1:34" ht="38.25" x14ac:dyDescent="0.25">
      <c r="A23" s="232" t="s">
        <v>124</v>
      </c>
      <c r="B23" s="155" t="s">
        <v>125</v>
      </c>
      <c r="C23" s="115" t="s">
        <v>98</v>
      </c>
      <c r="D23" s="657" t="s">
        <v>98</v>
      </c>
      <c r="E23" s="657" t="s">
        <v>98</v>
      </c>
      <c r="F23" s="657" t="s">
        <v>98</v>
      </c>
      <c r="G23" s="657" t="s">
        <v>98</v>
      </c>
      <c r="H23" s="657" t="s">
        <v>98</v>
      </c>
      <c r="I23" s="657" t="s">
        <v>98</v>
      </c>
      <c r="J23" s="657" t="s">
        <v>98</v>
      </c>
      <c r="K23" s="657" t="s">
        <v>98</v>
      </c>
      <c r="L23" s="657" t="s">
        <v>98</v>
      </c>
      <c r="M23" s="657" t="s">
        <v>98</v>
      </c>
      <c r="N23" s="657" t="s">
        <v>98</v>
      </c>
      <c r="O23" s="657" t="s">
        <v>98</v>
      </c>
      <c r="P23" s="657" t="s">
        <v>98</v>
      </c>
      <c r="Q23" s="657" t="s">
        <v>98</v>
      </c>
      <c r="R23" s="657" t="s">
        <v>98</v>
      </c>
      <c r="S23" s="657" t="s">
        <v>98</v>
      </c>
      <c r="T23" s="657" t="s">
        <v>98</v>
      </c>
      <c r="U23" s="657" t="s">
        <v>98</v>
      </c>
      <c r="V23" s="657" t="s">
        <v>98</v>
      </c>
      <c r="W23" s="657" t="s">
        <v>98</v>
      </c>
      <c r="X23" s="657" t="s">
        <v>98</v>
      </c>
      <c r="Y23" s="657" t="s">
        <v>98</v>
      </c>
      <c r="Z23" s="657" t="s">
        <v>98</v>
      </c>
      <c r="AA23" s="657" t="s">
        <v>98</v>
      </c>
      <c r="AB23" s="657" t="s">
        <v>98</v>
      </c>
      <c r="AC23" s="657" t="s">
        <v>98</v>
      </c>
      <c r="AD23" s="657" t="s">
        <v>98</v>
      </c>
      <c r="AE23" s="657" t="s">
        <v>98</v>
      </c>
      <c r="AF23" s="657" t="s">
        <v>98</v>
      </c>
      <c r="AG23" s="657" t="s">
        <v>98</v>
      </c>
      <c r="AH23" s="657" t="s">
        <v>98</v>
      </c>
    </row>
    <row r="24" spans="1:34" ht="63.75" x14ac:dyDescent="0.25">
      <c r="A24" s="436" t="s">
        <v>126</v>
      </c>
      <c r="B24" s="155" t="s">
        <v>127</v>
      </c>
      <c r="C24" s="115" t="s">
        <v>98</v>
      </c>
      <c r="D24" s="657" t="s">
        <v>98</v>
      </c>
      <c r="E24" s="657" t="s">
        <v>98</v>
      </c>
      <c r="F24" s="657" t="s">
        <v>98</v>
      </c>
      <c r="G24" s="657" t="s">
        <v>98</v>
      </c>
      <c r="H24" s="657" t="s">
        <v>98</v>
      </c>
      <c r="I24" s="657" t="s">
        <v>98</v>
      </c>
      <c r="J24" s="657" t="s">
        <v>98</v>
      </c>
      <c r="K24" s="657" t="s">
        <v>98</v>
      </c>
      <c r="L24" s="657" t="s">
        <v>98</v>
      </c>
      <c r="M24" s="657" t="s">
        <v>98</v>
      </c>
      <c r="N24" s="657" t="s">
        <v>98</v>
      </c>
      <c r="O24" s="657" t="s">
        <v>98</v>
      </c>
      <c r="P24" s="657" t="s">
        <v>98</v>
      </c>
      <c r="Q24" s="657" t="s">
        <v>98</v>
      </c>
      <c r="R24" s="657" t="s">
        <v>98</v>
      </c>
      <c r="S24" s="657" t="s">
        <v>98</v>
      </c>
      <c r="T24" s="657" t="s">
        <v>98</v>
      </c>
      <c r="U24" s="657" t="s">
        <v>98</v>
      </c>
      <c r="V24" s="657" t="s">
        <v>98</v>
      </c>
      <c r="W24" s="657" t="s">
        <v>98</v>
      </c>
      <c r="X24" s="657" t="s">
        <v>98</v>
      </c>
      <c r="Y24" s="657" t="s">
        <v>98</v>
      </c>
      <c r="Z24" s="657" t="s">
        <v>98</v>
      </c>
      <c r="AA24" s="657" t="s">
        <v>98</v>
      </c>
      <c r="AB24" s="657" t="s">
        <v>98</v>
      </c>
      <c r="AC24" s="657" t="s">
        <v>98</v>
      </c>
      <c r="AD24" s="657" t="s">
        <v>98</v>
      </c>
      <c r="AE24" s="657" t="s">
        <v>98</v>
      </c>
      <c r="AF24" s="657" t="s">
        <v>98</v>
      </c>
      <c r="AG24" s="657" t="s">
        <v>98</v>
      </c>
      <c r="AH24" s="657" t="s">
        <v>98</v>
      </c>
    </row>
    <row r="25" spans="1:34" ht="38.25" x14ac:dyDescent="0.25">
      <c r="A25" s="436" t="s">
        <v>128</v>
      </c>
      <c r="B25" s="155" t="s">
        <v>129</v>
      </c>
      <c r="C25" s="115" t="s">
        <v>98</v>
      </c>
      <c r="D25" s="657" t="s">
        <v>98</v>
      </c>
      <c r="E25" s="657" t="s">
        <v>98</v>
      </c>
      <c r="F25" s="657" t="s">
        <v>98</v>
      </c>
      <c r="G25" s="657" t="s">
        <v>98</v>
      </c>
      <c r="H25" s="657" t="s">
        <v>98</v>
      </c>
      <c r="I25" s="657" t="s">
        <v>98</v>
      </c>
      <c r="J25" s="657" t="s">
        <v>98</v>
      </c>
      <c r="K25" s="657" t="s">
        <v>98</v>
      </c>
      <c r="L25" s="657" t="s">
        <v>98</v>
      </c>
      <c r="M25" s="657" t="s">
        <v>98</v>
      </c>
      <c r="N25" s="657" t="s">
        <v>98</v>
      </c>
      <c r="O25" s="657" t="s">
        <v>98</v>
      </c>
      <c r="P25" s="657" t="s">
        <v>98</v>
      </c>
      <c r="Q25" s="657" t="s">
        <v>98</v>
      </c>
      <c r="R25" s="657" t="s">
        <v>98</v>
      </c>
      <c r="S25" s="657" t="s">
        <v>98</v>
      </c>
      <c r="T25" s="657" t="s">
        <v>98</v>
      </c>
      <c r="U25" s="657" t="s">
        <v>98</v>
      </c>
      <c r="V25" s="657" t="s">
        <v>98</v>
      </c>
      <c r="W25" s="657" t="s">
        <v>98</v>
      </c>
      <c r="X25" s="657" t="s">
        <v>98</v>
      </c>
      <c r="Y25" s="657" t="s">
        <v>98</v>
      </c>
      <c r="Z25" s="657" t="s">
        <v>98</v>
      </c>
      <c r="AA25" s="657" t="s">
        <v>98</v>
      </c>
      <c r="AB25" s="657" t="s">
        <v>98</v>
      </c>
      <c r="AC25" s="657" t="s">
        <v>98</v>
      </c>
      <c r="AD25" s="657" t="s">
        <v>98</v>
      </c>
      <c r="AE25" s="657" t="s">
        <v>98</v>
      </c>
      <c r="AF25" s="657" t="s">
        <v>98</v>
      </c>
      <c r="AG25" s="657" t="s">
        <v>98</v>
      </c>
      <c r="AH25" s="657" t="s">
        <v>98</v>
      </c>
    </row>
    <row r="26" spans="1:34" ht="51" x14ac:dyDescent="0.25">
      <c r="A26" s="232" t="s">
        <v>130</v>
      </c>
      <c r="B26" s="155" t="s">
        <v>131</v>
      </c>
      <c r="C26" s="115" t="s">
        <v>98</v>
      </c>
      <c r="D26" s="657" t="s">
        <v>98</v>
      </c>
      <c r="E26" s="657" t="s">
        <v>98</v>
      </c>
      <c r="F26" s="657" t="s">
        <v>98</v>
      </c>
      <c r="G26" s="657" t="s">
        <v>98</v>
      </c>
      <c r="H26" s="657" t="s">
        <v>98</v>
      </c>
      <c r="I26" s="657" t="s">
        <v>98</v>
      </c>
      <c r="J26" s="657" t="s">
        <v>98</v>
      </c>
      <c r="K26" s="657" t="s">
        <v>98</v>
      </c>
      <c r="L26" s="657" t="s">
        <v>98</v>
      </c>
      <c r="M26" s="657" t="s">
        <v>98</v>
      </c>
      <c r="N26" s="657" t="s">
        <v>98</v>
      </c>
      <c r="O26" s="657" t="s">
        <v>98</v>
      </c>
      <c r="P26" s="657" t="s">
        <v>98</v>
      </c>
      <c r="Q26" s="657" t="s">
        <v>98</v>
      </c>
      <c r="R26" s="657" t="s">
        <v>98</v>
      </c>
      <c r="S26" s="657" t="s">
        <v>98</v>
      </c>
      <c r="T26" s="657" t="s">
        <v>98</v>
      </c>
      <c r="U26" s="657" t="s">
        <v>98</v>
      </c>
      <c r="V26" s="657" t="s">
        <v>98</v>
      </c>
      <c r="W26" s="657" t="s">
        <v>98</v>
      </c>
      <c r="X26" s="657" t="s">
        <v>98</v>
      </c>
      <c r="Y26" s="657" t="s">
        <v>98</v>
      </c>
      <c r="Z26" s="657" t="s">
        <v>98</v>
      </c>
      <c r="AA26" s="657" t="s">
        <v>98</v>
      </c>
      <c r="AB26" s="657" t="s">
        <v>98</v>
      </c>
      <c r="AC26" s="657" t="s">
        <v>98</v>
      </c>
      <c r="AD26" s="657" t="s">
        <v>98</v>
      </c>
      <c r="AE26" s="657" t="s">
        <v>98</v>
      </c>
      <c r="AF26" s="657" t="s">
        <v>98</v>
      </c>
      <c r="AG26" s="657" t="s">
        <v>98</v>
      </c>
      <c r="AH26" s="657" t="s">
        <v>98</v>
      </c>
    </row>
    <row r="27" spans="1:34" ht="38.25" x14ac:dyDescent="0.25">
      <c r="A27" s="436" t="s">
        <v>132</v>
      </c>
      <c r="B27" s="155" t="s">
        <v>133</v>
      </c>
      <c r="C27" s="115" t="s">
        <v>98</v>
      </c>
      <c r="D27" s="657" t="s">
        <v>98</v>
      </c>
      <c r="E27" s="657" t="s">
        <v>98</v>
      </c>
      <c r="F27" s="657" t="s">
        <v>98</v>
      </c>
      <c r="G27" s="657" t="s">
        <v>98</v>
      </c>
      <c r="H27" s="657" t="s">
        <v>98</v>
      </c>
      <c r="I27" s="657" t="s">
        <v>98</v>
      </c>
      <c r="J27" s="657" t="s">
        <v>98</v>
      </c>
      <c r="K27" s="657" t="s">
        <v>98</v>
      </c>
      <c r="L27" s="657" t="s">
        <v>98</v>
      </c>
      <c r="M27" s="657" t="s">
        <v>98</v>
      </c>
      <c r="N27" s="657" t="s">
        <v>98</v>
      </c>
      <c r="O27" s="657" t="s">
        <v>98</v>
      </c>
      <c r="P27" s="657" t="s">
        <v>98</v>
      </c>
      <c r="Q27" s="657" t="s">
        <v>98</v>
      </c>
      <c r="R27" s="657" t="s">
        <v>98</v>
      </c>
      <c r="S27" s="657" t="s">
        <v>98</v>
      </c>
      <c r="T27" s="657" t="s">
        <v>98</v>
      </c>
      <c r="U27" s="657" t="s">
        <v>98</v>
      </c>
      <c r="V27" s="657" t="s">
        <v>98</v>
      </c>
      <c r="W27" s="657" t="s">
        <v>98</v>
      </c>
      <c r="X27" s="657" t="s">
        <v>98</v>
      </c>
      <c r="Y27" s="657" t="s">
        <v>98</v>
      </c>
      <c r="Z27" s="657" t="s">
        <v>98</v>
      </c>
      <c r="AA27" s="657" t="s">
        <v>98</v>
      </c>
      <c r="AB27" s="657" t="s">
        <v>98</v>
      </c>
      <c r="AC27" s="657" t="s">
        <v>98</v>
      </c>
      <c r="AD27" s="657" t="s">
        <v>98</v>
      </c>
      <c r="AE27" s="657" t="s">
        <v>98</v>
      </c>
      <c r="AF27" s="657" t="s">
        <v>98</v>
      </c>
      <c r="AG27" s="657" t="s">
        <v>98</v>
      </c>
      <c r="AH27" s="657" t="s">
        <v>98</v>
      </c>
    </row>
    <row r="28" spans="1:34" ht="102" x14ac:dyDescent="0.25">
      <c r="A28" s="436" t="s">
        <v>132</v>
      </c>
      <c r="B28" s="155" t="s">
        <v>134</v>
      </c>
      <c r="C28" s="115" t="s">
        <v>98</v>
      </c>
      <c r="D28" s="657" t="s">
        <v>98</v>
      </c>
      <c r="E28" s="657" t="s">
        <v>98</v>
      </c>
      <c r="F28" s="657" t="s">
        <v>98</v>
      </c>
      <c r="G28" s="657" t="s">
        <v>98</v>
      </c>
      <c r="H28" s="657" t="s">
        <v>98</v>
      </c>
      <c r="I28" s="657" t="s">
        <v>98</v>
      </c>
      <c r="J28" s="657" t="s">
        <v>98</v>
      </c>
      <c r="K28" s="657" t="s">
        <v>98</v>
      </c>
      <c r="L28" s="657" t="s">
        <v>98</v>
      </c>
      <c r="M28" s="657" t="s">
        <v>98</v>
      </c>
      <c r="N28" s="657" t="s">
        <v>98</v>
      </c>
      <c r="O28" s="657" t="s">
        <v>98</v>
      </c>
      <c r="P28" s="657" t="s">
        <v>98</v>
      </c>
      <c r="Q28" s="657" t="s">
        <v>98</v>
      </c>
      <c r="R28" s="657" t="s">
        <v>98</v>
      </c>
      <c r="S28" s="657" t="s">
        <v>98</v>
      </c>
      <c r="T28" s="657" t="s">
        <v>98</v>
      </c>
      <c r="U28" s="657" t="s">
        <v>98</v>
      </c>
      <c r="V28" s="657" t="s">
        <v>98</v>
      </c>
      <c r="W28" s="657" t="s">
        <v>98</v>
      </c>
      <c r="X28" s="657" t="s">
        <v>98</v>
      </c>
      <c r="Y28" s="657" t="s">
        <v>98</v>
      </c>
      <c r="Z28" s="657" t="s">
        <v>98</v>
      </c>
      <c r="AA28" s="657" t="s">
        <v>98</v>
      </c>
      <c r="AB28" s="657" t="s">
        <v>98</v>
      </c>
      <c r="AC28" s="657" t="s">
        <v>98</v>
      </c>
      <c r="AD28" s="657" t="s">
        <v>98</v>
      </c>
      <c r="AE28" s="657" t="s">
        <v>98</v>
      </c>
      <c r="AF28" s="657" t="s">
        <v>98</v>
      </c>
      <c r="AG28" s="657" t="s">
        <v>98</v>
      </c>
      <c r="AH28" s="657" t="s">
        <v>98</v>
      </c>
    </row>
    <row r="29" spans="1:34" ht="89.25" x14ac:dyDescent="0.25">
      <c r="A29" s="436" t="s">
        <v>132</v>
      </c>
      <c r="B29" s="155" t="s">
        <v>135</v>
      </c>
      <c r="C29" s="115" t="s">
        <v>98</v>
      </c>
      <c r="D29" s="657" t="s">
        <v>98</v>
      </c>
      <c r="E29" s="657" t="s">
        <v>98</v>
      </c>
      <c r="F29" s="657" t="s">
        <v>98</v>
      </c>
      <c r="G29" s="657" t="s">
        <v>98</v>
      </c>
      <c r="H29" s="657" t="s">
        <v>98</v>
      </c>
      <c r="I29" s="657" t="s">
        <v>98</v>
      </c>
      <c r="J29" s="657" t="s">
        <v>98</v>
      </c>
      <c r="K29" s="657" t="s">
        <v>98</v>
      </c>
      <c r="L29" s="657" t="s">
        <v>98</v>
      </c>
      <c r="M29" s="657" t="s">
        <v>98</v>
      </c>
      <c r="N29" s="657" t="s">
        <v>98</v>
      </c>
      <c r="O29" s="657" t="s">
        <v>98</v>
      </c>
      <c r="P29" s="657" t="s">
        <v>98</v>
      </c>
      <c r="Q29" s="657" t="s">
        <v>98</v>
      </c>
      <c r="R29" s="657" t="s">
        <v>98</v>
      </c>
      <c r="S29" s="657" t="s">
        <v>98</v>
      </c>
      <c r="T29" s="657" t="s">
        <v>98</v>
      </c>
      <c r="U29" s="657" t="s">
        <v>98</v>
      </c>
      <c r="V29" s="657" t="s">
        <v>98</v>
      </c>
      <c r="W29" s="657" t="s">
        <v>98</v>
      </c>
      <c r="X29" s="657" t="s">
        <v>98</v>
      </c>
      <c r="Y29" s="657" t="s">
        <v>98</v>
      </c>
      <c r="Z29" s="657" t="s">
        <v>98</v>
      </c>
      <c r="AA29" s="657" t="s">
        <v>98</v>
      </c>
      <c r="AB29" s="657" t="s">
        <v>98</v>
      </c>
      <c r="AC29" s="657" t="s">
        <v>98</v>
      </c>
      <c r="AD29" s="657" t="s">
        <v>98</v>
      </c>
      <c r="AE29" s="657" t="s">
        <v>98</v>
      </c>
      <c r="AF29" s="657" t="s">
        <v>98</v>
      </c>
      <c r="AG29" s="657" t="s">
        <v>98</v>
      </c>
      <c r="AH29" s="657" t="s">
        <v>98</v>
      </c>
    </row>
    <row r="30" spans="1:34" ht="89.25" x14ac:dyDescent="0.25">
      <c r="A30" s="436" t="s">
        <v>132</v>
      </c>
      <c r="B30" s="155" t="s">
        <v>136</v>
      </c>
      <c r="C30" s="115" t="s">
        <v>98</v>
      </c>
      <c r="D30" s="657" t="s">
        <v>98</v>
      </c>
      <c r="E30" s="657" t="s">
        <v>98</v>
      </c>
      <c r="F30" s="657" t="s">
        <v>98</v>
      </c>
      <c r="G30" s="657" t="s">
        <v>98</v>
      </c>
      <c r="H30" s="657" t="s">
        <v>98</v>
      </c>
      <c r="I30" s="657" t="s">
        <v>98</v>
      </c>
      <c r="J30" s="657" t="s">
        <v>98</v>
      </c>
      <c r="K30" s="657" t="s">
        <v>98</v>
      </c>
      <c r="L30" s="657" t="s">
        <v>98</v>
      </c>
      <c r="M30" s="657" t="s">
        <v>98</v>
      </c>
      <c r="N30" s="657" t="s">
        <v>98</v>
      </c>
      <c r="O30" s="657" t="s">
        <v>98</v>
      </c>
      <c r="P30" s="657" t="s">
        <v>98</v>
      </c>
      <c r="Q30" s="657" t="s">
        <v>98</v>
      </c>
      <c r="R30" s="657" t="s">
        <v>98</v>
      </c>
      <c r="S30" s="657" t="s">
        <v>98</v>
      </c>
      <c r="T30" s="657" t="s">
        <v>98</v>
      </c>
      <c r="U30" s="657" t="s">
        <v>98</v>
      </c>
      <c r="V30" s="657" t="s">
        <v>98</v>
      </c>
      <c r="W30" s="657" t="s">
        <v>98</v>
      </c>
      <c r="X30" s="657" t="s">
        <v>98</v>
      </c>
      <c r="Y30" s="657" t="s">
        <v>98</v>
      </c>
      <c r="Z30" s="657" t="s">
        <v>98</v>
      </c>
      <c r="AA30" s="657" t="s">
        <v>98</v>
      </c>
      <c r="AB30" s="657" t="s">
        <v>98</v>
      </c>
      <c r="AC30" s="657" t="s">
        <v>98</v>
      </c>
      <c r="AD30" s="657" t="s">
        <v>98</v>
      </c>
      <c r="AE30" s="657" t="s">
        <v>98</v>
      </c>
      <c r="AF30" s="657" t="s">
        <v>98</v>
      </c>
      <c r="AG30" s="657" t="s">
        <v>98</v>
      </c>
      <c r="AH30" s="657" t="s">
        <v>98</v>
      </c>
    </row>
    <row r="31" spans="1:34" ht="38.25" x14ac:dyDescent="0.25">
      <c r="A31" s="436" t="s">
        <v>137</v>
      </c>
      <c r="B31" s="155" t="s">
        <v>133</v>
      </c>
      <c r="C31" s="115" t="s">
        <v>98</v>
      </c>
      <c r="D31" s="657" t="s">
        <v>98</v>
      </c>
      <c r="E31" s="657" t="s">
        <v>98</v>
      </c>
      <c r="F31" s="657" t="s">
        <v>98</v>
      </c>
      <c r="G31" s="657" t="s">
        <v>98</v>
      </c>
      <c r="H31" s="657" t="s">
        <v>98</v>
      </c>
      <c r="I31" s="657" t="s">
        <v>98</v>
      </c>
      <c r="J31" s="657" t="s">
        <v>98</v>
      </c>
      <c r="K31" s="657" t="s">
        <v>98</v>
      </c>
      <c r="L31" s="657" t="s">
        <v>98</v>
      </c>
      <c r="M31" s="657" t="s">
        <v>98</v>
      </c>
      <c r="N31" s="657" t="s">
        <v>98</v>
      </c>
      <c r="O31" s="657" t="s">
        <v>98</v>
      </c>
      <c r="P31" s="657" t="s">
        <v>98</v>
      </c>
      <c r="Q31" s="657" t="s">
        <v>98</v>
      </c>
      <c r="R31" s="657" t="s">
        <v>98</v>
      </c>
      <c r="S31" s="657" t="s">
        <v>98</v>
      </c>
      <c r="T31" s="657" t="s">
        <v>98</v>
      </c>
      <c r="U31" s="657" t="s">
        <v>98</v>
      </c>
      <c r="V31" s="657" t="s">
        <v>98</v>
      </c>
      <c r="W31" s="657" t="s">
        <v>98</v>
      </c>
      <c r="X31" s="657" t="s">
        <v>98</v>
      </c>
      <c r="Y31" s="657" t="s">
        <v>98</v>
      </c>
      <c r="Z31" s="657" t="s">
        <v>98</v>
      </c>
      <c r="AA31" s="657" t="s">
        <v>98</v>
      </c>
      <c r="AB31" s="657" t="s">
        <v>98</v>
      </c>
      <c r="AC31" s="657" t="s">
        <v>98</v>
      </c>
      <c r="AD31" s="657" t="s">
        <v>98</v>
      </c>
      <c r="AE31" s="657" t="s">
        <v>98</v>
      </c>
      <c r="AF31" s="657" t="s">
        <v>98</v>
      </c>
      <c r="AG31" s="657" t="s">
        <v>98</v>
      </c>
      <c r="AH31" s="657" t="s">
        <v>98</v>
      </c>
    </row>
    <row r="32" spans="1:34" ht="102" x14ac:dyDescent="0.25">
      <c r="A32" s="436" t="s">
        <v>137</v>
      </c>
      <c r="B32" s="155" t="s">
        <v>134</v>
      </c>
      <c r="C32" s="115" t="s">
        <v>98</v>
      </c>
      <c r="D32" s="657" t="s">
        <v>98</v>
      </c>
      <c r="E32" s="657" t="s">
        <v>98</v>
      </c>
      <c r="F32" s="657" t="s">
        <v>98</v>
      </c>
      <c r="G32" s="657" t="s">
        <v>98</v>
      </c>
      <c r="H32" s="657" t="s">
        <v>98</v>
      </c>
      <c r="I32" s="657" t="s">
        <v>98</v>
      </c>
      <c r="J32" s="657" t="s">
        <v>98</v>
      </c>
      <c r="K32" s="657" t="s">
        <v>98</v>
      </c>
      <c r="L32" s="657" t="s">
        <v>98</v>
      </c>
      <c r="M32" s="657" t="s">
        <v>98</v>
      </c>
      <c r="N32" s="657" t="s">
        <v>98</v>
      </c>
      <c r="O32" s="657" t="s">
        <v>98</v>
      </c>
      <c r="P32" s="657" t="s">
        <v>98</v>
      </c>
      <c r="Q32" s="657" t="s">
        <v>98</v>
      </c>
      <c r="R32" s="657" t="s">
        <v>98</v>
      </c>
      <c r="S32" s="657" t="s">
        <v>98</v>
      </c>
      <c r="T32" s="657" t="s">
        <v>98</v>
      </c>
      <c r="U32" s="657" t="s">
        <v>98</v>
      </c>
      <c r="V32" s="657" t="s">
        <v>98</v>
      </c>
      <c r="W32" s="657" t="s">
        <v>98</v>
      </c>
      <c r="X32" s="657" t="s">
        <v>98</v>
      </c>
      <c r="Y32" s="657" t="s">
        <v>98</v>
      </c>
      <c r="Z32" s="657" t="s">
        <v>98</v>
      </c>
      <c r="AA32" s="657" t="s">
        <v>98</v>
      </c>
      <c r="AB32" s="657" t="s">
        <v>98</v>
      </c>
      <c r="AC32" s="657" t="s">
        <v>98</v>
      </c>
      <c r="AD32" s="657" t="s">
        <v>98</v>
      </c>
      <c r="AE32" s="657" t="s">
        <v>98</v>
      </c>
      <c r="AF32" s="657" t="s">
        <v>98</v>
      </c>
      <c r="AG32" s="657" t="s">
        <v>98</v>
      </c>
      <c r="AH32" s="657" t="s">
        <v>98</v>
      </c>
    </row>
    <row r="33" spans="1:34" ht="89.25" x14ac:dyDescent="0.25">
      <c r="A33" s="436" t="s">
        <v>137</v>
      </c>
      <c r="B33" s="155" t="s">
        <v>135</v>
      </c>
      <c r="C33" s="115" t="s">
        <v>98</v>
      </c>
      <c r="D33" s="657" t="s">
        <v>98</v>
      </c>
      <c r="E33" s="657" t="s">
        <v>98</v>
      </c>
      <c r="F33" s="657" t="s">
        <v>98</v>
      </c>
      <c r="G33" s="657" t="s">
        <v>98</v>
      </c>
      <c r="H33" s="657" t="s">
        <v>98</v>
      </c>
      <c r="I33" s="657" t="s">
        <v>98</v>
      </c>
      <c r="J33" s="657" t="s">
        <v>98</v>
      </c>
      <c r="K33" s="657" t="s">
        <v>98</v>
      </c>
      <c r="L33" s="657" t="s">
        <v>98</v>
      </c>
      <c r="M33" s="657" t="s">
        <v>98</v>
      </c>
      <c r="N33" s="657" t="s">
        <v>98</v>
      </c>
      <c r="O33" s="657" t="s">
        <v>98</v>
      </c>
      <c r="P33" s="657" t="s">
        <v>98</v>
      </c>
      <c r="Q33" s="657" t="s">
        <v>98</v>
      </c>
      <c r="R33" s="657" t="s">
        <v>98</v>
      </c>
      <c r="S33" s="657" t="s">
        <v>98</v>
      </c>
      <c r="T33" s="657" t="s">
        <v>98</v>
      </c>
      <c r="U33" s="657" t="s">
        <v>98</v>
      </c>
      <c r="V33" s="657" t="s">
        <v>98</v>
      </c>
      <c r="W33" s="657" t="s">
        <v>98</v>
      </c>
      <c r="X33" s="657" t="s">
        <v>98</v>
      </c>
      <c r="Y33" s="657" t="s">
        <v>98</v>
      </c>
      <c r="Z33" s="657" t="s">
        <v>98</v>
      </c>
      <c r="AA33" s="657" t="s">
        <v>98</v>
      </c>
      <c r="AB33" s="657" t="s">
        <v>98</v>
      </c>
      <c r="AC33" s="657" t="s">
        <v>98</v>
      </c>
      <c r="AD33" s="657" t="s">
        <v>98</v>
      </c>
      <c r="AE33" s="657" t="s">
        <v>98</v>
      </c>
      <c r="AF33" s="657" t="s">
        <v>98</v>
      </c>
      <c r="AG33" s="657" t="s">
        <v>98</v>
      </c>
      <c r="AH33" s="657" t="s">
        <v>98</v>
      </c>
    </row>
    <row r="34" spans="1:34" ht="102" x14ac:dyDescent="0.25">
      <c r="A34" s="436" t="s">
        <v>137</v>
      </c>
      <c r="B34" s="155" t="s">
        <v>136</v>
      </c>
      <c r="C34" s="115" t="s">
        <v>98</v>
      </c>
      <c r="D34" s="657" t="s">
        <v>98</v>
      </c>
      <c r="E34" s="657" t="s">
        <v>98</v>
      </c>
      <c r="F34" s="657" t="s">
        <v>98</v>
      </c>
      <c r="G34" s="657" t="s">
        <v>98</v>
      </c>
      <c r="H34" s="657" t="s">
        <v>98</v>
      </c>
      <c r="I34" s="657" t="s">
        <v>98</v>
      </c>
      <c r="J34" s="657" t="s">
        <v>98</v>
      </c>
      <c r="K34" s="657" t="s">
        <v>98</v>
      </c>
      <c r="L34" s="657" t="s">
        <v>98</v>
      </c>
      <c r="M34" s="657" t="s">
        <v>98</v>
      </c>
      <c r="N34" s="657" t="s">
        <v>98</v>
      </c>
      <c r="O34" s="657" t="s">
        <v>98</v>
      </c>
      <c r="P34" s="657" t="s">
        <v>98</v>
      </c>
      <c r="Q34" s="657" t="s">
        <v>98</v>
      </c>
      <c r="R34" s="657" t="s">
        <v>98</v>
      </c>
      <c r="S34" s="657" t="s">
        <v>98</v>
      </c>
      <c r="T34" s="657" t="s">
        <v>98</v>
      </c>
      <c r="U34" s="657" t="s">
        <v>98</v>
      </c>
      <c r="V34" s="657" t="s">
        <v>98</v>
      </c>
      <c r="W34" s="657" t="s">
        <v>98</v>
      </c>
      <c r="X34" s="657" t="s">
        <v>98</v>
      </c>
      <c r="Y34" s="657" t="s">
        <v>98</v>
      </c>
      <c r="Z34" s="657" t="s">
        <v>98</v>
      </c>
      <c r="AA34" s="657" t="s">
        <v>98</v>
      </c>
      <c r="AB34" s="657" t="s">
        <v>98</v>
      </c>
      <c r="AC34" s="657" t="s">
        <v>98</v>
      </c>
      <c r="AD34" s="657" t="s">
        <v>98</v>
      </c>
      <c r="AE34" s="657" t="s">
        <v>98</v>
      </c>
      <c r="AF34" s="657" t="s">
        <v>98</v>
      </c>
      <c r="AG34" s="657" t="s">
        <v>98</v>
      </c>
      <c r="AH34" s="657" t="s">
        <v>98</v>
      </c>
    </row>
    <row r="35" spans="1:34" ht="76.5" x14ac:dyDescent="0.25">
      <c r="A35" s="232" t="s">
        <v>138</v>
      </c>
      <c r="B35" s="155" t="s">
        <v>139</v>
      </c>
      <c r="C35" s="115" t="s">
        <v>98</v>
      </c>
      <c r="D35" s="657" t="s">
        <v>98</v>
      </c>
      <c r="E35" s="657" t="s">
        <v>98</v>
      </c>
      <c r="F35" s="657" t="s">
        <v>98</v>
      </c>
      <c r="G35" s="657" t="s">
        <v>98</v>
      </c>
      <c r="H35" s="657" t="s">
        <v>98</v>
      </c>
      <c r="I35" s="657" t="s">
        <v>98</v>
      </c>
      <c r="J35" s="657" t="s">
        <v>98</v>
      </c>
      <c r="K35" s="657" t="s">
        <v>98</v>
      </c>
      <c r="L35" s="657" t="s">
        <v>98</v>
      </c>
      <c r="M35" s="657" t="s">
        <v>98</v>
      </c>
      <c r="N35" s="657" t="s">
        <v>98</v>
      </c>
      <c r="O35" s="657" t="s">
        <v>98</v>
      </c>
      <c r="P35" s="657" t="s">
        <v>98</v>
      </c>
      <c r="Q35" s="657" t="s">
        <v>98</v>
      </c>
      <c r="R35" s="657" t="s">
        <v>98</v>
      </c>
      <c r="S35" s="657" t="s">
        <v>98</v>
      </c>
      <c r="T35" s="657" t="s">
        <v>98</v>
      </c>
      <c r="U35" s="657" t="s">
        <v>98</v>
      </c>
      <c r="V35" s="657" t="s">
        <v>98</v>
      </c>
      <c r="W35" s="657" t="s">
        <v>98</v>
      </c>
      <c r="X35" s="657" t="s">
        <v>98</v>
      </c>
      <c r="Y35" s="657" t="s">
        <v>98</v>
      </c>
      <c r="Z35" s="657" t="s">
        <v>98</v>
      </c>
      <c r="AA35" s="657" t="s">
        <v>98</v>
      </c>
      <c r="AB35" s="657" t="s">
        <v>98</v>
      </c>
      <c r="AC35" s="657" t="s">
        <v>98</v>
      </c>
      <c r="AD35" s="657" t="s">
        <v>98</v>
      </c>
      <c r="AE35" s="657" t="s">
        <v>98</v>
      </c>
      <c r="AF35" s="657" t="s">
        <v>98</v>
      </c>
      <c r="AG35" s="657" t="s">
        <v>98</v>
      </c>
      <c r="AH35" s="657" t="s">
        <v>98</v>
      </c>
    </row>
    <row r="36" spans="1:34" ht="89.25" x14ac:dyDescent="0.25">
      <c r="A36" s="436" t="s">
        <v>140</v>
      </c>
      <c r="B36" s="155" t="s">
        <v>135</v>
      </c>
      <c r="C36" s="115" t="s">
        <v>98</v>
      </c>
      <c r="D36" s="657" t="s">
        <v>98</v>
      </c>
      <c r="E36" s="657" t="s">
        <v>98</v>
      </c>
      <c r="F36" s="657" t="s">
        <v>98</v>
      </c>
      <c r="G36" s="657" t="s">
        <v>98</v>
      </c>
      <c r="H36" s="657" t="s">
        <v>98</v>
      </c>
      <c r="I36" s="657" t="s">
        <v>98</v>
      </c>
      <c r="J36" s="657" t="s">
        <v>98</v>
      </c>
      <c r="K36" s="657" t="s">
        <v>98</v>
      </c>
      <c r="L36" s="657" t="s">
        <v>98</v>
      </c>
      <c r="M36" s="657" t="s">
        <v>98</v>
      </c>
      <c r="N36" s="657" t="s">
        <v>98</v>
      </c>
      <c r="O36" s="657" t="s">
        <v>98</v>
      </c>
      <c r="P36" s="657" t="s">
        <v>98</v>
      </c>
      <c r="Q36" s="657" t="s">
        <v>98</v>
      </c>
      <c r="R36" s="657" t="s">
        <v>98</v>
      </c>
      <c r="S36" s="657" t="s">
        <v>98</v>
      </c>
      <c r="T36" s="657" t="s">
        <v>98</v>
      </c>
      <c r="U36" s="657" t="s">
        <v>98</v>
      </c>
      <c r="V36" s="657" t="s">
        <v>98</v>
      </c>
      <c r="W36" s="657" t="s">
        <v>98</v>
      </c>
      <c r="X36" s="657" t="s">
        <v>98</v>
      </c>
      <c r="Y36" s="657" t="s">
        <v>98</v>
      </c>
      <c r="Z36" s="657" t="s">
        <v>98</v>
      </c>
      <c r="AA36" s="657" t="s">
        <v>98</v>
      </c>
      <c r="AB36" s="657" t="s">
        <v>98</v>
      </c>
      <c r="AC36" s="657" t="s">
        <v>98</v>
      </c>
      <c r="AD36" s="657" t="s">
        <v>98</v>
      </c>
      <c r="AE36" s="657" t="s">
        <v>98</v>
      </c>
      <c r="AF36" s="657" t="s">
        <v>98</v>
      </c>
      <c r="AG36" s="657" t="s">
        <v>98</v>
      </c>
      <c r="AH36" s="657" t="s">
        <v>98</v>
      </c>
    </row>
    <row r="37" spans="1:34" ht="76.5" x14ac:dyDescent="0.25">
      <c r="A37" s="436" t="s">
        <v>141</v>
      </c>
      <c r="B37" s="155" t="s">
        <v>142</v>
      </c>
      <c r="C37" s="115" t="s">
        <v>98</v>
      </c>
      <c r="D37" s="657" t="s">
        <v>98</v>
      </c>
      <c r="E37" s="657" t="s">
        <v>98</v>
      </c>
      <c r="F37" s="657" t="s">
        <v>98</v>
      </c>
      <c r="G37" s="657" t="s">
        <v>98</v>
      </c>
      <c r="H37" s="657" t="s">
        <v>98</v>
      </c>
      <c r="I37" s="657" t="s">
        <v>98</v>
      </c>
      <c r="J37" s="657" t="s">
        <v>98</v>
      </c>
      <c r="K37" s="657" t="s">
        <v>98</v>
      </c>
      <c r="L37" s="657" t="s">
        <v>98</v>
      </c>
      <c r="M37" s="657" t="s">
        <v>98</v>
      </c>
      <c r="N37" s="657" t="s">
        <v>98</v>
      </c>
      <c r="O37" s="657" t="s">
        <v>98</v>
      </c>
      <c r="P37" s="657" t="s">
        <v>98</v>
      </c>
      <c r="Q37" s="657" t="s">
        <v>98</v>
      </c>
      <c r="R37" s="657" t="s">
        <v>98</v>
      </c>
      <c r="S37" s="657" t="s">
        <v>98</v>
      </c>
      <c r="T37" s="657" t="s">
        <v>98</v>
      </c>
      <c r="U37" s="657" t="s">
        <v>98</v>
      </c>
      <c r="V37" s="657" t="s">
        <v>98</v>
      </c>
      <c r="W37" s="657" t="s">
        <v>98</v>
      </c>
      <c r="X37" s="657" t="s">
        <v>98</v>
      </c>
      <c r="Y37" s="657" t="s">
        <v>98</v>
      </c>
      <c r="Z37" s="657" t="s">
        <v>98</v>
      </c>
      <c r="AA37" s="657" t="s">
        <v>98</v>
      </c>
      <c r="AB37" s="657" t="s">
        <v>98</v>
      </c>
      <c r="AC37" s="657" t="s">
        <v>98</v>
      </c>
      <c r="AD37" s="657" t="s">
        <v>98</v>
      </c>
      <c r="AE37" s="657" t="s">
        <v>98</v>
      </c>
      <c r="AF37" s="657" t="s">
        <v>98</v>
      </c>
      <c r="AG37" s="657" t="s">
        <v>98</v>
      </c>
      <c r="AH37" s="657" t="s">
        <v>98</v>
      </c>
    </row>
  </sheetData>
  <mergeCells count="39">
    <mergeCell ref="AF14:AF15"/>
    <mergeCell ref="AG14:AG15"/>
    <mergeCell ref="AF13:AG13"/>
    <mergeCell ref="AH13:AH15"/>
    <mergeCell ref="D14:E14"/>
    <mergeCell ref="F14:F15"/>
    <mergeCell ref="H14:H15"/>
    <mergeCell ref="I14:J14"/>
    <mergeCell ref="K14:K15"/>
    <mergeCell ref="L14:L15"/>
    <mergeCell ref="M14:M15"/>
    <mergeCell ref="N14:N15"/>
    <mergeCell ref="O14:P14"/>
    <mergeCell ref="Q14:Q15"/>
    <mergeCell ref="R14:R15"/>
    <mergeCell ref="S14:T14"/>
    <mergeCell ref="AA14:AB14"/>
    <mergeCell ref="AC14:AD14"/>
    <mergeCell ref="A11:P11"/>
    <mergeCell ref="A12:AH12"/>
    <mergeCell ref="A13:A15"/>
    <mergeCell ref="B13:B15"/>
    <mergeCell ref="C13:C15"/>
    <mergeCell ref="D13:F13"/>
    <mergeCell ref="G13:G15"/>
    <mergeCell ref="H13:L13"/>
    <mergeCell ref="M13:P13"/>
    <mergeCell ref="Q13:T13"/>
    <mergeCell ref="U13:U15"/>
    <mergeCell ref="V13:W14"/>
    <mergeCell ref="X13:X15"/>
    <mergeCell ref="Y13:Z14"/>
    <mergeCell ref="AA13:AD13"/>
    <mergeCell ref="AE13:AE15"/>
    <mergeCell ref="A4:P4"/>
    <mergeCell ref="A6:P6"/>
    <mergeCell ref="A8:P8"/>
    <mergeCell ref="A9:P9"/>
    <mergeCell ref="A10:P10"/>
  </mergeCells>
  <pageMargins left="0.78749999999999998" right="0.78749999999999998" top="1.05277777777778" bottom="1.05277777777778" header="0.78749999999999998" footer="0.78749999999999998"/>
  <pageSetup paperSize="9" firstPageNumber="0" orientation="portrait" horizontalDpi="300" verticalDpi="300"/>
  <headerFooter>
    <oddHeader>&amp;C&amp;"Times New Roman,Обычный"&amp;12&amp;A</oddHeader>
    <oddFooter>&amp;C&amp;"Times New Roman,Обычный"&amp;12Страница &amp;P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66FF"/>
  </sheetPr>
  <dimension ref="A1:AMK162"/>
  <sheetViews>
    <sheetView topLeftCell="A5" zoomScale="70" zoomScaleNormal="70" zoomScalePageLayoutView="85" workbookViewId="0">
      <pane xSplit="3" ySplit="13" topLeftCell="D123" activePane="bottomRight" state="frozen"/>
      <selection activeCell="A5" sqref="A5"/>
      <selection pane="topRight" activeCell="D5" sqref="D5"/>
      <selection pane="bottomLeft" activeCell="A123" sqref="A123"/>
      <selection pane="bottomRight" activeCell="D60" sqref="D60"/>
    </sheetView>
  </sheetViews>
  <sheetFormatPr defaultRowHeight="15" x14ac:dyDescent="0.25"/>
  <cols>
    <col min="1" max="1" width="13" style="683" customWidth="1"/>
    <col min="2" max="2" width="45.140625" style="684" customWidth="1"/>
    <col min="3" max="3" width="13.5703125" style="684" customWidth="1"/>
    <col min="4" max="4" width="11.5703125" style="684"/>
    <col min="5" max="5" width="12" style="684" customWidth="1"/>
    <col min="6" max="6" width="12.140625" style="684" customWidth="1"/>
    <col min="7" max="7" width="20.42578125" style="684" customWidth="1"/>
    <col min="8" max="8" width="17.5703125" style="684" customWidth="1"/>
    <col min="9" max="9" width="21.28515625" style="684" customWidth="1"/>
    <col min="10" max="10" width="16.5703125" style="684" customWidth="1"/>
    <col min="11" max="11" width="19.85546875" style="684" customWidth="1"/>
    <col min="12" max="12" width="17.28515625" style="684" customWidth="1"/>
    <col min="13" max="13" width="21.140625" style="684" customWidth="1"/>
    <col min="14" max="14" width="19.42578125" style="684" customWidth="1"/>
    <col min="15" max="15" width="20.140625" style="684" customWidth="1"/>
    <col min="16" max="16" width="19.42578125" style="684" customWidth="1"/>
    <col min="17" max="17" width="20.140625" style="684" customWidth="1"/>
    <col min="18" max="18" width="19.42578125" style="684" customWidth="1"/>
    <col min="19" max="19" width="20.140625" style="684" customWidth="1"/>
    <col min="20" max="20" width="19.42578125" style="684" customWidth="1"/>
    <col min="21" max="21" width="20.140625" style="684" customWidth="1"/>
    <col min="22" max="22" width="19.42578125" style="684" customWidth="1"/>
    <col min="23" max="23" width="20.140625" style="684" customWidth="1"/>
    <col min="24" max="24" width="10.28515625" style="684" customWidth="1"/>
    <col min="25" max="25" width="20.28515625" style="633" customWidth="1"/>
    <col min="26" max="26" width="21" style="633" customWidth="1"/>
    <col min="27" max="27" width="10.42578125" style="633" customWidth="1"/>
    <col min="28" max="28" width="10.28515625" style="633" customWidth="1"/>
    <col min="29" max="29" width="25.140625" style="633" customWidth="1"/>
    <col min="30" max="30" width="25.85546875" style="633" customWidth="1"/>
    <col min="31" max="31" width="17" style="633" customWidth="1"/>
    <col min="32" max="32" width="12.140625" style="632" customWidth="1"/>
    <col min="33" max="33" width="10.5703125" style="632" customWidth="1"/>
    <col min="34" max="34" width="12.7109375" style="632" customWidth="1"/>
    <col min="35" max="35" width="13.5703125" style="632" customWidth="1"/>
    <col min="36" max="36" width="17.85546875" style="632" customWidth="1"/>
    <col min="37" max="38" width="18.140625" style="632" customWidth="1"/>
    <col min="39" max="39" width="23.7109375" style="632" customWidth="1"/>
    <col min="40" max="40" width="21" style="632" customWidth="1"/>
    <col min="41" max="41" width="33.140625" style="632" customWidth="1"/>
    <col min="42" max="1025" width="10.28515625" style="632" customWidth="1"/>
  </cols>
  <sheetData>
    <row r="1" spans="1:60" ht="18.75" customHeight="1" x14ac:dyDescent="0.25">
      <c r="X1" s="685"/>
      <c r="AL1" s="686"/>
    </row>
    <row r="2" spans="1:60" ht="18.75" customHeight="1" x14ac:dyDescent="0.3">
      <c r="X2" s="687"/>
      <c r="AL2" s="668"/>
    </row>
    <row r="3" spans="1:60" ht="18.75" customHeight="1" x14ac:dyDescent="0.3">
      <c r="X3" s="687"/>
      <c r="AL3" s="668"/>
    </row>
    <row r="4" spans="1:60" ht="18.75" customHeight="1" x14ac:dyDescent="0.3">
      <c r="A4" s="61"/>
      <c r="B4" s="61"/>
      <c r="C4" s="61"/>
      <c r="D4" s="61"/>
      <c r="E4" s="61"/>
      <c r="F4" s="61"/>
      <c r="G4" s="61"/>
      <c r="H4" s="61"/>
      <c r="I4" s="61"/>
      <c r="J4" s="61"/>
      <c r="K4" s="61"/>
      <c r="L4" s="61"/>
      <c r="M4" s="61"/>
      <c r="N4" s="61"/>
      <c r="O4" s="61"/>
      <c r="P4" s="61"/>
      <c r="Q4" s="61"/>
      <c r="R4" s="61"/>
      <c r="S4" s="61"/>
      <c r="T4" s="61"/>
      <c r="U4" s="61"/>
      <c r="V4" s="61"/>
      <c r="W4" s="61"/>
      <c r="X4" s="61"/>
      <c r="AL4" s="668"/>
    </row>
    <row r="5" spans="1:60" ht="16.5" customHeight="1" x14ac:dyDescent="0.25">
      <c r="A5" s="61" t="s">
        <v>934</v>
      </c>
      <c r="B5" s="61"/>
      <c r="C5" s="61"/>
      <c r="D5" s="61"/>
      <c r="E5" s="61"/>
      <c r="F5" s="61"/>
      <c r="G5" s="61"/>
      <c r="H5" s="61"/>
      <c r="I5" s="61"/>
      <c r="J5" s="61"/>
      <c r="K5" s="61"/>
      <c r="L5" s="61"/>
      <c r="M5" s="61"/>
      <c r="N5" s="61"/>
      <c r="O5" s="61"/>
      <c r="P5" s="61"/>
      <c r="Q5" s="61"/>
      <c r="R5" s="61"/>
      <c r="S5" s="61"/>
      <c r="T5" s="61"/>
      <c r="U5" s="61"/>
      <c r="V5" s="61"/>
      <c r="W5" s="61"/>
      <c r="X5" s="61"/>
      <c r="Y5" s="670"/>
      <c r="Z5" s="670"/>
      <c r="AA5" s="670"/>
      <c r="AB5" s="670"/>
      <c r="AC5" s="670"/>
      <c r="AD5" s="670"/>
      <c r="AE5" s="670"/>
      <c r="AF5" s="670"/>
      <c r="AG5" s="670"/>
      <c r="AH5" s="670"/>
      <c r="AI5" s="670"/>
      <c r="AJ5" s="670"/>
      <c r="AK5" s="670"/>
      <c r="AL5" s="670"/>
      <c r="AM5" s="670"/>
      <c r="AN5" s="670"/>
      <c r="AO5" s="670"/>
    </row>
    <row r="6" spans="1:60" ht="16.5" customHeight="1" x14ac:dyDescent="0.25">
      <c r="A6" s="688"/>
      <c r="B6" s="689"/>
      <c r="C6" s="689"/>
      <c r="D6" s="689"/>
      <c r="E6" s="689"/>
      <c r="F6" s="689"/>
      <c r="G6" s="689"/>
      <c r="H6" s="689"/>
      <c r="I6" s="689"/>
      <c r="J6" s="689"/>
      <c r="K6" s="689"/>
      <c r="L6" s="689"/>
      <c r="M6" s="689"/>
      <c r="N6" s="689"/>
      <c r="O6" s="689"/>
      <c r="P6" s="689"/>
      <c r="Q6" s="689"/>
      <c r="R6" s="689"/>
      <c r="S6" s="689"/>
      <c r="T6" s="689"/>
      <c r="U6" s="689"/>
      <c r="V6" s="689"/>
      <c r="W6" s="689"/>
      <c r="X6" s="689"/>
      <c r="Y6" s="670"/>
      <c r="Z6" s="670"/>
      <c r="AA6" s="670"/>
      <c r="AB6" s="670"/>
      <c r="AC6" s="670"/>
      <c r="AD6" s="670"/>
      <c r="AE6" s="670"/>
      <c r="AF6" s="670"/>
      <c r="AG6" s="670"/>
      <c r="AH6" s="670"/>
      <c r="AI6" s="670"/>
      <c r="AJ6" s="670"/>
      <c r="AK6" s="670"/>
      <c r="AL6" s="670"/>
      <c r="AM6" s="670"/>
      <c r="AN6" s="670"/>
      <c r="AO6" s="670"/>
    </row>
    <row r="7" spans="1:60" ht="15.75" customHeight="1" x14ac:dyDescent="0.25">
      <c r="A7" s="12" t="str">
        <f>'1 - 2024'!A7:BB7</f>
        <v>Инвестиционная программа Акционерного общества «Мордовская электросетевая компания»</v>
      </c>
      <c r="B7" s="12"/>
      <c r="C7" s="12"/>
      <c r="D7" s="12"/>
      <c r="E7" s="12"/>
      <c r="F7" s="12"/>
      <c r="G7" s="12"/>
      <c r="H7" s="12"/>
      <c r="I7" s="12"/>
      <c r="J7" s="12"/>
      <c r="K7" s="12"/>
      <c r="L7" s="12"/>
      <c r="M7" s="12"/>
      <c r="N7" s="12"/>
      <c r="O7" s="12"/>
      <c r="P7" s="12"/>
      <c r="Q7" s="12"/>
      <c r="R7" s="12"/>
      <c r="S7" s="12"/>
      <c r="T7" s="12"/>
      <c r="U7" s="12"/>
      <c r="V7" s="12"/>
      <c r="W7" s="12"/>
      <c r="X7" s="12"/>
      <c r="Y7" s="640"/>
      <c r="Z7" s="640"/>
      <c r="AA7" s="640"/>
      <c r="AB7" s="640"/>
      <c r="AC7" s="640"/>
      <c r="AD7" s="640"/>
      <c r="AE7" s="640"/>
      <c r="AF7" s="640"/>
      <c r="AG7" s="640"/>
      <c r="AH7" s="640"/>
      <c r="AI7" s="640"/>
      <c r="AJ7" s="640"/>
      <c r="AK7" s="640"/>
      <c r="AL7" s="640"/>
      <c r="AM7" s="640"/>
      <c r="AN7" s="640"/>
      <c r="AO7" s="640"/>
    </row>
    <row r="8" spans="1:60" ht="15.75" customHeight="1" x14ac:dyDescent="0.25">
      <c r="A8" s="60" t="s">
        <v>3</v>
      </c>
      <c r="B8" s="60"/>
      <c r="C8" s="60"/>
      <c r="D8" s="60"/>
      <c r="E8" s="60"/>
      <c r="F8" s="60"/>
      <c r="G8" s="60"/>
      <c r="H8" s="60"/>
      <c r="I8" s="60"/>
      <c r="J8" s="60"/>
      <c r="K8" s="60"/>
      <c r="L8" s="60"/>
      <c r="M8" s="60"/>
      <c r="N8" s="60"/>
      <c r="O8" s="60"/>
      <c r="P8" s="60"/>
      <c r="Q8" s="60"/>
      <c r="R8" s="60"/>
      <c r="S8" s="60"/>
      <c r="T8" s="60"/>
      <c r="U8" s="60"/>
      <c r="V8" s="60"/>
      <c r="W8" s="60"/>
      <c r="X8" s="60"/>
      <c r="Y8" s="641"/>
      <c r="Z8" s="641"/>
      <c r="AA8" s="641"/>
      <c r="AB8" s="641"/>
      <c r="AC8" s="641"/>
      <c r="AD8" s="641"/>
      <c r="AE8" s="641"/>
      <c r="AF8" s="641"/>
      <c r="AG8" s="641"/>
      <c r="AH8" s="641"/>
      <c r="AI8" s="641"/>
      <c r="AJ8" s="641"/>
      <c r="AK8" s="641"/>
      <c r="AL8" s="641"/>
      <c r="AM8" s="641"/>
      <c r="AN8" s="641"/>
      <c r="AO8" s="641"/>
    </row>
    <row r="9" spans="1:60" ht="15" customHeight="1" x14ac:dyDescent="0.25">
      <c r="A9" s="59"/>
      <c r="B9" s="59"/>
      <c r="C9" s="59"/>
      <c r="D9" s="59"/>
      <c r="E9" s="59"/>
      <c r="F9" s="59"/>
      <c r="G9" s="59"/>
      <c r="H9" s="59"/>
      <c r="I9" s="59"/>
      <c r="J9" s="59"/>
      <c r="K9" s="59"/>
      <c r="L9" s="59"/>
      <c r="M9" s="59"/>
      <c r="N9" s="59"/>
      <c r="O9" s="59"/>
      <c r="P9" s="59"/>
      <c r="Q9" s="59"/>
      <c r="R9" s="59"/>
      <c r="S9" s="59"/>
      <c r="T9" s="59"/>
      <c r="U9" s="59"/>
      <c r="V9" s="59"/>
      <c r="W9" s="59"/>
      <c r="X9" s="59"/>
      <c r="Y9" s="671"/>
      <c r="Z9" s="671"/>
      <c r="AA9" s="671"/>
      <c r="AB9" s="671"/>
      <c r="AC9" s="671"/>
      <c r="AD9" s="671"/>
      <c r="AE9" s="671"/>
      <c r="AF9" s="671"/>
      <c r="AG9" s="671"/>
      <c r="AH9" s="671"/>
      <c r="AI9" s="671"/>
      <c r="AJ9" s="671"/>
      <c r="AK9" s="671"/>
      <c r="AL9" s="671"/>
      <c r="AM9" s="671"/>
      <c r="AN9" s="671"/>
      <c r="AO9" s="671"/>
    </row>
    <row r="10" spans="1:60" ht="18" customHeight="1" x14ac:dyDescent="0.25">
      <c r="A10" s="67" t="str">
        <f>'1 - 2024'!A10:BB10</f>
        <v>Год раскрытия информации: 2017 год</v>
      </c>
      <c r="B10" s="67"/>
      <c r="C10" s="67"/>
      <c r="D10" s="67"/>
      <c r="E10" s="67"/>
      <c r="F10" s="67"/>
      <c r="G10" s="67"/>
      <c r="H10" s="67"/>
      <c r="I10" s="67"/>
      <c r="J10" s="67"/>
      <c r="K10" s="67"/>
      <c r="L10" s="67"/>
      <c r="M10" s="67"/>
      <c r="N10" s="67"/>
      <c r="O10" s="67"/>
      <c r="P10" s="67"/>
      <c r="Q10" s="67"/>
      <c r="R10" s="67"/>
      <c r="S10" s="67"/>
      <c r="T10" s="67"/>
      <c r="U10" s="67"/>
      <c r="V10" s="67"/>
      <c r="W10" s="67"/>
      <c r="X10" s="67"/>
      <c r="Y10" s="672"/>
      <c r="Z10" s="672"/>
      <c r="AA10" s="672"/>
      <c r="AB10" s="672"/>
      <c r="AC10" s="672"/>
      <c r="AD10" s="672"/>
      <c r="AE10" s="672"/>
      <c r="AF10" s="672"/>
      <c r="AG10" s="672"/>
      <c r="AH10" s="672"/>
      <c r="AI10" s="672"/>
      <c r="AJ10" s="672"/>
      <c r="AK10" s="672"/>
      <c r="AL10" s="672"/>
      <c r="AM10" s="672"/>
      <c r="AN10" s="672"/>
      <c r="AO10" s="672"/>
    </row>
    <row r="11" spans="1:60" ht="18" customHeight="1" x14ac:dyDescent="0.25">
      <c r="A11" s="690"/>
      <c r="B11" s="691"/>
      <c r="C11" s="691"/>
      <c r="D11" s="691"/>
      <c r="E11" s="691"/>
      <c r="F11" s="691"/>
      <c r="G11" s="691"/>
      <c r="H11" s="691"/>
      <c r="I11" s="691"/>
      <c r="J11" s="691"/>
      <c r="K11" s="691"/>
      <c r="L11" s="691"/>
      <c r="M11" s="691"/>
      <c r="N11" s="691"/>
      <c r="O11" s="691"/>
      <c r="P11" s="691"/>
      <c r="Q11" s="691"/>
      <c r="R11" s="691"/>
      <c r="S11" s="691"/>
      <c r="T11" s="691"/>
      <c r="U11" s="691"/>
      <c r="V11" s="691"/>
      <c r="W11" s="691"/>
      <c r="X11" s="691"/>
      <c r="Y11" s="672"/>
      <c r="Z11" s="672"/>
      <c r="AA11" s="672"/>
      <c r="AB11" s="672"/>
      <c r="AC11" s="672"/>
      <c r="AD11" s="672"/>
      <c r="AE11" s="672"/>
      <c r="AF11" s="672"/>
      <c r="AG11" s="672"/>
      <c r="AH11" s="672"/>
      <c r="AI11" s="672"/>
      <c r="AJ11" s="672"/>
      <c r="AK11" s="672"/>
      <c r="AL11" s="672"/>
      <c r="AM11" s="672"/>
      <c r="AN11" s="672"/>
      <c r="AO11" s="672"/>
    </row>
    <row r="12" spans="1:60" ht="18.75" customHeight="1" x14ac:dyDescent="0.3">
      <c r="A12" s="71" t="str">
        <f>'1 - 2024'!A12:BB12</f>
        <v>Утвержденные плановые значения показателей приведены в соответствии с  ______________________________________________________________________________</v>
      </c>
      <c r="B12" s="71"/>
      <c r="C12" s="71"/>
      <c r="D12" s="71"/>
      <c r="E12" s="71"/>
      <c r="F12" s="71"/>
      <c r="G12" s="71"/>
      <c r="H12" s="71"/>
      <c r="I12" s="71"/>
      <c r="J12" s="71"/>
      <c r="K12" s="71"/>
      <c r="L12" s="71"/>
      <c r="M12" s="71"/>
      <c r="N12" s="71"/>
      <c r="O12" s="71"/>
      <c r="P12" s="692"/>
      <c r="Q12" s="692"/>
      <c r="R12" s="692"/>
      <c r="S12" s="692"/>
      <c r="T12" s="692"/>
      <c r="U12" s="692"/>
      <c r="V12" s="692"/>
      <c r="W12" s="692"/>
      <c r="X12" s="693"/>
      <c r="Y12" s="693"/>
      <c r="Z12" s="693"/>
      <c r="AA12" s="693"/>
      <c r="AB12" s="693"/>
      <c r="AC12" s="693"/>
      <c r="AD12" s="693"/>
      <c r="AE12" s="693"/>
      <c r="AF12" s="693"/>
      <c r="AG12" s="693"/>
      <c r="AH12" s="693"/>
      <c r="AI12" s="693"/>
      <c r="AJ12" s="693"/>
      <c r="AK12" s="693"/>
      <c r="AL12" s="693"/>
      <c r="AM12" s="693"/>
      <c r="AN12" s="693"/>
      <c r="AO12" s="693"/>
      <c r="AP12" s="693"/>
      <c r="AQ12" s="693"/>
      <c r="AR12" s="693"/>
      <c r="AS12" s="693"/>
      <c r="AT12" s="693"/>
      <c r="AU12" s="693"/>
      <c r="AV12" s="693"/>
      <c r="AW12" s="693"/>
      <c r="AX12" s="693"/>
      <c r="AY12" s="693"/>
      <c r="AZ12" s="693"/>
      <c r="BA12" s="693"/>
      <c r="BB12" s="693"/>
      <c r="BC12" s="693"/>
      <c r="BD12" s="693"/>
      <c r="BE12" s="693"/>
      <c r="BF12" s="693"/>
      <c r="BG12" s="693"/>
      <c r="BH12" s="693"/>
    </row>
    <row r="13" spans="1:60" ht="16.5" customHeight="1" x14ac:dyDescent="0.25">
      <c r="A13" s="58" t="s">
        <v>935</v>
      </c>
      <c r="B13" s="58"/>
      <c r="C13" s="58"/>
      <c r="D13" s="58"/>
      <c r="E13" s="58"/>
      <c r="F13" s="58"/>
      <c r="G13" s="58"/>
      <c r="H13" s="58"/>
      <c r="I13" s="58"/>
      <c r="J13" s="58"/>
      <c r="K13" s="58"/>
      <c r="L13" s="58"/>
      <c r="M13" s="58"/>
      <c r="N13" s="58"/>
      <c r="O13" s="58"/>
      <c r="P13" s="694"/>
      <c r="Q13" s="694"/>
      <c r="R13" s="694"/>
      <c r="S13" s="694"/>
      <c r="T13" s="694"/>
      <c r="U13" s="694"/>
      <c r="V13" s="694"/>
      <c r="W13" s="694"/>
      <c r="X13" s="695"/>
      <c r="Y13" s="695"/>
      <c r="Z13" s="695"/>
      <c r="AA13" s="695"/>
      <c r="AB13" s="695"/>
      <c r="AC13" s="695"/>
      <c r="AD13" s="695"/>
      <c r="AE13" s="695"/>
      <c r="AF13" s="695"/>
      <c r="AG13" s="695"/>
      <c r="AH13" s="695"/>
      <c r="AI13" s="695"/>
      <c r="AJ13" s="695"/>
      <c r="AK13" s="695"/>
      <c r="AL13" s="695"/>
      <c r="AM13" s="695"/>
      <c r="AN13" s="695"/>
      <c r="AO13" s="695"/>
      <c r="AP13" s="695"/>
      <c r="AQ13" s="695"/>
      <c r="AR13" s="695"/>
      <c r="AS13" s="695"/>
      <c r="AT13" s="695"/>
      <c r="AU13" s="695"/>
      <c r="AV13" s="695"/>
      <c r="AW13" s="695"/>
      <c r="AX13" s="695"/>
      <c r="AY13" s="695"/>
      <c r="AZ13" s="695"/>
      <c r="BA13" s="695"/>
      <c r="BB13" s="695"/>
      <c r="BC13" s="695"/>
      <c r="BD13" s="695"/>
      <c r="BE13" s="695"/>
      <c r="BF13" s="695"/>
      <c r="BG13" s="695"/>
      <c r="BH13" s="695"/>
    </row>
    <row r="14" spans="1:60" ht="15" customHeight="1" x14ac:dyDescent="0.25">
      <c r="A14" s="57"/>
      <c r="B14" s="57"/>
      <c r="C14" s="57"/>
      <c r="D14" s="57"/>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row>
    <row r="15" spans="1:60" ht="59.25" customHeight="1" x14ac:dyDescent="0.25">
      <c r="A15" s="56" t="s">
        <v>936</v>
      </c>
      <c r="B15" s="55" t="s">
        <v>937</v>
      </c>
      <c r="C15" s="55" t="s">
        <v>938</v>
      </c>
      <c r="D15" s="55" t="s">
        <v>939</v>
      </c>
      <c r="E15" s="55"/>
      <c r="F15" s="55"/>
      <c r="G15" s="55" t="s">
        <v>940</v>
      </c>
      <c r="H15" s="55" t="s">
        <v>941</v>
      </c>
      <c r="I15" s="55"/>
      <c r="J15" s="55" t="s">
        <v>942</v>
      </c>
      <c r="K15" s="55"/>
      <c r="L15" s="55" t="s">
        <v>943</v>
      </c>
      <c r="M15" s="55"/>
      <c r="N15" s="55" t="s">
        <v>944</v>
      </c>
      <c r="O15" s="55"/>
      <c r="P15" s="55" t="s">
        <v>945</v>
      </c>
      <c r="Q15" s="55"/>
      <c r="R15" s="55" t="s">
        <v>946</v>
      </c>
      <c r="S15" s="55"/>
      <c r="T15" s="55" t="s">
        <v>947</v>
      </c>
      <c r="U15" s="55"/>
      <c r="V15" s="55" t="s">
        <v>948</v>
      </c>
      <c r="W15" s="55"/>
      <c r="X15" s="698"/>
      <c r="Y15" s="699"/>
      <c r="Z15" s="700"/>
      <c r="AA15" s="699"/>
      <c r="AB15" s="699"/>
      <c r="AC15" s="699"/>
      <c r="AD15" s="699"/>
      <c r="AE15" s="699"/>
      <c r="AF15" s="701"/>
      <c r="AG15" s="701"/>
      <c r="AH15" s="701"/>
      <c r="AI15" s="701"/>
      <c r="AJ15" s="701"/>
      <c r="AK15" s="701"/>
      <c r="AL15" s="701"/>
      <c r="AM15" s="701"/>
      <c r="AN15" s="701"/>
      <c r="AO15" s="701"/>
    </row>
    <row r="16" spans="1:60" ht="78.75" customHeight="1" x14ac:dyDescent="0.25">
      <c r="A16" s="56"/>
      <c r="B16" s="55"/>
      <c r="C16" s="55"/>
      <c r="D16" s="702" t="s">
        <v>949</v>
      </c>
      <c r="E16" s="702" t="s">
        <v>950</v>
      </c>
      <c r="F16" s="702" t="s">
        <v>951</v>
      </c>
      <c r="G16" s="55"/>
      <c r="H16" s="697" t="s">
        <v>952</v>
      </c>
      <c r="I16" s="697" t="s">
        <v>953</v>
      </c>
      <c r="J16" s="697" t="s">
        <v>952</v>
      </c>
      <c r="K16" s="697" t="s">
        <v>953</v>
      </c>
      <c r="L16" s="697" t="s">
        <v>952</v>
      </c>
      <c r="M16" s="697" t="s">
        <v>954</v>
      </c>
      <c r="N16" s="697" t="s">
        <v>952</v>
      </c>
      <c r="O16" s="697" t="s">
        <v>954</v>
      </c>
      <c r="P16" s="697" t="s">
        <v>952</v>
      </c>
      <c r="Q16" s="697" t="s">
        <v>954</v>
      </c>
      <c r="R16" s="697" t="s">
        <v>952</v>
      </c>
      <c r="S16" s="697" t="s">
        <v>954</v>
      </c>
      <c r="T16" s="697" t="s">
        <v>952</v>
      </c>
      <c r="U16" s="697" t="s">
        <v>954</v>
      </c>
      <c r="V16" s="697" t="s">
        <v>952</v>
      </c>
      <c r="W16" s="697" t="s">
        <v>954</v>
      </c>
    </row>
    <row r="17" spans="1:23" ht="15.75" customHeight="1" x14ac:dyDescent="0.25">
      <c r="A17" s="696">
        <v>1</v>
      </c>
      <c r="B17" s="697">
        <v>2</v>
      </c>
      <c r="C17" s="697">
        <v>3</v>
      </c>
      <c r="D17" s="697">
        <v>4</v>
      </c>
      <c r="E17" s="697">
        <v>5</v>
      </c>
      <c r="F17" s="697">
        <v>6</v>
      </c>
      <c r="G17" s="697">
        <v>7</v>
      </c>
      <c r="H17" s="697">
        <v>8</v>
      </c>
      <c r="I17" s="697">
        <v>9</v>
      </c>
      <c r="J17" s="697">
        <v>10</v>
      </c>
      <c r="K17" s="697">
        <v>11</v>
      </c>
      <c r="L17" s="697">
        <v>12</v>
      </c>
      <c r="M17" s="697">
        <v>13</v>
      </c>
      <c r="N17" s="697">
        <v>14</v>
      </c>
      <c r="O17" s="697">
        <v>15</v>
      </c>
      <c r="P17" s="697">
        <v>16</v>
      </c>
      <c r="Q17" s="697">
        <v>17</v>
      </c>
      <c r="R17" s="697">
        <v>18</v>
      </c>
      <c r="S17" s="697">
        <v>19</v>
      </c>
      <c r="T17" s="697">
        <v>20</v>
      </c>
      <c r="U17" s="697">
        <v>21</v>
      </c>
      <c r="V17" s="697">
        <v>22</v>
      </c>
      <c r="W17" s="697">
        <v>23</v>
      </c>
    </row>
    <row r="18" spans="1:23" ht="38.25" customHeight="1" x14ac:dyDescent="0.25">
      <c r="A18" s="696">
        <v>1</v>
      </c>
      <c r="B18" s="697" t="s">
        <v>955</v>
      </c>
      <c r="C18" s="697" t="s">
        <v>956</v>
      </c>
      <c r="D18" s="697" t="s">
        <v>98</v>
      </c>
      <c r="E18" s="697" t="s">
        <v>98</v>
      </c>
      <c r="F18" s="697" t="s">
        <v>98</v>
      </c>
      <c r="G18" s="697" t="s">
        <v>98</v>
      </c>
      <c r="H18" s="697" t="s">
        <v>98</v>
      </c>
      <c r="I18" s="697" t="s">
        <v>98</v>
      </c>
      <c r="J18" s="697" t="s">
        <v>98</v>
      </c>
      <c r="K18" s="697" t="s">
        <v>98</v>
      </c>
      <c r="L18" s="697" t="s">
        <v>98</v>
      </c>
      <c r="M18" s="697" t="s">
        <v>98</v>
      </c>
      <c r="N18" s="697" t="s">
        <v>98</v>
      </c>
      <c r="O18" s="697" t="s">
        <v>98</v>
      </c>
      <c r="P18" s="697" t="s">
        <v>98</v>
      </c>
      <c r="Q18" s="697" t="s">
        <v>98</v>
      </c>
      <c r="R18" s="697" t="s">
        <v>98</v>
      </c>
      <c r="S18" s="697" t="s">
        <v>98</v>
      </c>
      <c r="T18" s="697" t="s">
        <v>98</v>
      </c>
      <c r="U18" s="697" t="s">
        <v>98</v>
      </c>
      <c r="V18" s="697" t="s">
        <v>98</v>
      </c>
      <c r="W18" s="697" t="s">
        <v>98</v>
      </c>
    </row>
    <row r="19" spans="1:23" ht="84" customHeight="1" x14ac:dyDescent="0.25">
      <c r="A19" s="696" t="s">
        <v>957</v>
      </c>
      <c r="B19" s="703" t="s">
        <v>958</v>
      </c>
      <c r="C19" s="697" t="s">
        <v>98</v>
      </c>
      <c r="D19" s="697" t="s">
        <v>98</v>
      </c>
      <c r="E19" s="697" t="s">
        <v>98</v>
      </c>
      <c r="F19" s="697" t="s">
        <v>98</v>
      </c>
      <c r="G19" s="697" t="s">
        <v>98</v>
      </c>
      <c r="H19" s="697" t="s">
        <v>98</v>
      </c>
      <c r="I19" s="697" t="s">
        <v>98</v>
      </c>
      <c r="J19" s="697" t="s">
        <v>98</v>
      </c>
      <c r="K19" s="697" t="s">
        <v>98</v>
      </c>
      <c r="L19" s="697" t="s">
        <v>98</v>
      </c>
      <c r="M19" s="697" t="s">
        <v>98</v>
      </c>
      <c r="N19" s="697" t="s">
        <v>98</v>
      </c>
      <c r="O19" s="697" t="s">
        <v>98</v>
      </c>
      <c r="P19" s="697" t="s">
        <v>98</v>
      </c>
      <c r="Q19" s="697" t="s">
        <v>98</v>
      </c>
      <c r="R19" s="697" t="s">
        <v>98</v>
      </c>
      <c r="S19" s="697" t="s">
        <v>98</v>
      </c>
      <c r="T19" s="697" t="s">
        <v>98</v>
      </c>
      <c r="U19" s="697" t="s">
        <v>98</v>
      </c>
      <c r="V19" s="697" t="s">
        <v>98</v>
      </c>
      <c r="W19" s="697" t="s">
        <v>98</v>
      </c>
    </row>
    <row r="20" spans="1:23" ht="48" customHeight="1" x14ac:dyDescent="0.25">
      <c r="A20" s="56" t="s">
        <v>113</v>
      </c>
      <c r="B20" s="54" t="s">
        <v>959</v>
      </c>
      <c r="C20" s="697" t="s">
        <v>960</v>
      </c>
      <c r="D20" s="705">
        <f t="shared" ref="D20:F29" si="0">D30-D40</f>
        <v>44</v>
      </c>
      <c r="E20" s="705">
        <f t="shared" si="0"/>
        <v>45</v>
      </c>
      <c r="F20" s="705">
        <f t="shared" si="0"/>
        <v>24</v>
      </c>
      <c r="G20" s="706">
        <f t="shared" ref="G20:G51" si="1">SUM(D20:F20)/3</f>
        <v>37.666666666666664</v>
      </c>
      <c r="H20" s="705">
        <v>100</v>
      </c>
      <c r="I20" s="705">
        <v>0</v>
      </c>
      <c r="J20" s="705">
        <v>100</v>
      </c>
      <c r="K20" s="705">
        <v>0</v>
      </c>
      <c r="L20" s="705">
        <v>100</v>
      </c>
      <c r="M20" s="705">
        <v>0</v>
      </c>
      <c r="N20" s="705">
        <v>100</v>
      </c>
      <c r="O20" s="705">
        <v>0</v>
      </c>
      <c r="P20" s="705">
        <v>100</v>
      </c>
      <c r="Q20" s="705">
        <v>0</v>
      </c>
      <c r="R20" s="705">
        <v>100</v>
      </c>
      <c r="S20" s="705">
        <v>0</v>
      </c>
      <c r="T20" s="705">
        <v>100</v>
      </c>
      <c r="U20" s="705">
        <v>0</v>
      </c>
      <c r="V20" s="705">
        <v>100</v>
      </c>
      <c r="W20" s="705">
        <v>0</v>
      </c>
    </row>
    <row r="21" spans="1:23" ht="40.5" customHeight="1" x14ac:dyDescent="0.25">
      <c r="A21" s="56"/>
      <c r="B21" s="54"/>
      <c r="C21" s="697" t="s">
        <v>961</v>
      </c>
      <c r="D21" s="705">
        <f t="shared" si="0"/>
        <v>0.16900000000000004</v>
      </c>
      <c r="E21" s="705">
        <f t="shared" si="0"/>
        <v>0.26100000000000001</v>
      </c>
      <c r="F21" s="705">
        <f t="shared" si="0"/>
        <v>9.650000000000003E-2</v>
      </c>
      <c r="G21" s="706">
        <f t="shared" si="1"/>
        <v>0.17550000000000002</v>
      </c>
      <c r="H21" s="705">
        <v>0.4</v>
      </c>
      <c r="I21" s="705">
        <v>0</v>
      </c>
      <c r="J21" s="705">
        <v>0.4</v>
      </c>
      <c r="K21" s="705">
        <v>0</v>
      </c>
      <c r="L21" s="705">
        <v>0.4</v>
      </c>
      <c r="M21" s="705">
        <v>0</v>
      </c>
      <c r="N21" s="705">
        <v>0.4</v>
      </c>
      <c r="O21" s="705">
        <v>0</v>
      </c>
      <c r="P21" s="705">
        <v>0.4</v>
      </c>
      <c r="Q21" s="705">
        <v>0</v>
      </c>
      <c r="R21" s="705">
        <v>0.4</v>
      </c>
      <c r="S21" s="705">
        <v>0</v>
      </c>
      <c r="T21" s="705">
        <v>0.4</v>
      </c>
      <c r="U21" s="705">
        <v>0</v>
      </c>
      <c r="V21" s="705">
        <v>0.4</v>
      </c>
      <c r="W21" s="705">
        <v>0</v>
      </c>
    </row>
    <row r="22" spans="1:23" ht="28.5" customHeight="1" x14ac:dyDescent="0.25">
      <c r="A22" s="56" t="s">
        <v>115</v>
      </c>
      <c r="B22" s="54" t="s">
        <v>962</v>
      </c>
      <c r="C22" s="697" t="s">
        <v>960</v>
      </c>
      <c r="D22" s="705">
        <f t="shared" si="0"/>
        <v>44</v>
      </c>
      <c r="E22" s="705">
        <f t="shared" si="0"/>
        <v>45</v>
      </c>
      <c r="F22" s="705">
        <f t="shared" si="0"/>
        <v>24</v>
      </c>
      <c r="G22" s="706">
        <f t="shared" si="1"/>
        <v>37.666666666666664</v>
      </c>
      <c r="H22" s="705">
        <v>0</v>
      </c>
      <c r="I22" s="705">
        <v>0</v>
      </c>
      <c r="J22" s="705">
        <v>0</v>
      </c>
      <c r="K22" s="705">
        <v>0</v>
      </c>
      <c r="L22" s="705">
        <v>0</v>
      </c>
      <c r="M22" s="705">
        <v>0</v>
      </c>
      <c r="N22" s="705">
        <v>0</v>
      </c>
      <c r="O22" s="705">
        <v>0</v>
      </c>
      <c r="P22" s="705">
        <v>0</v>
      </c>
      <c r="Q22" s="705">
        <v>0</v>
      </c>
      <c r="R22" s="705">
        <v>0</v>
      </c>
      <c r="S22" s="705">
        <v>0</v>
      </c>
      <c r="T22" s="705">
        <v>0</v>
      </c>
      <c r="U22" s="705">
        <v>0</v>
      </c>
      <c r="V22" s="705">
        <v>0</v>
      </c>
      <c r="W22" s="705">
        <v>0</v>
      </c>
    </row>
    <row r="23" spans="1:23" ht="26.25" customHeight="1" x14ac:dyDescent="0.25">
      <c r="A23" s="56"/>
      <c r="B23" s="54"/>
      <c r="C23" s="697" t="s">
        <v>961</v>
      </c>
      <c r="D23" s="705">
        <f t="shared" si="0"/>
        <v>0.16899999999999998</v>
      </c>
      <c r="E23" s="705">
        <f t="shared" si="0"/>
        <v>0.26100000000000001</v>
      </c>
      <c r="F23" s="705">
        <f t="shared" si="0"/>
        <v>9.6499999999999975E-2</v>
      </c>
      <c r="G23" s="706">
        <f t="shared" si="1"/>
        <v>0.17549999999999999</v>
      </c>
      <c r="H23" s="705">
        <v>0</v>
      </c>
      <c r="I23" s="705">
        <v>0</v>
      </c>
      <c r="J23" s="705">
        <v>0</v>
      </c>
      <c r="K23" s="705">
        <v>0</v>
      </c>
      <c r="L23" s="705">
        <v>0</v>
      </c>
      <c r="M23" s="705">
        <v>0</v>
      </c>
      <c r="N23" s="705">
        <v>0</v>
      </c>
      <c r="O23" s="705">
        <v>0</v>
      </c>
      <c r="P23" s="705">
        <v>0</v>
      </c>
      <c r="Q23" s="705">
        <v>0</v>
      </c>
      <c r="R23" s="705">
        <v>0</v>
      </c>
      <c r="S23" s="705">
        <v>0</v>
      </c>
      <c r="T23" s="705">
        <v>0</v>
      </c>
      <c r="U23" s="705">
        <v>0</v>
      </c>
      <c r="V23" s="705">
        <v>0</v>
      </c>
      <c r="W23" s="705">
        <v>0</v>
      </c>
    </row>
    <row r="24" spans="1:23" ht="25.5" customHeight="1" x14ac:dyDescent="0.25">
      <c r="A24" s="56" t="s">
        <v>120</v>
      </c>
      <c r="B24" s="54" t="s">
        <v>963</v>
      </c>
      <c r="C24" s="697" t="s">
        <v>960</v>
      </c>
      <c r="D24" s="705">
        <f t="shared" si="0"/>
        <v>0</v>
      </c>
      <c r="E24" s="705">
        <f t="shared" si="0"/>
        <v>0</v>
      </c>
      <c r="F24" s="705">
        <f t="shared" si="0"/>
        <v>0</v>
      </c>
      <c r="G24" s="706">
        <f t="shared" si="1"/>
        <v>0</v>
      </c>
      <c r="H24" s="705">
        <v>0</v>
      </c>
      <c r="I24" s="705">
        <v>0</v>
      </c>
      <c r="J24" s="705">
        <v>0</v>
      </c>
      <c r="K24" s="705">
        <v>0</v>
      </c>
      <c r="L24" s="705">
        <v>0</v>
      </c>
      <c r="M24" s="705">
        <v>0</v>
      </c>
      <c r="N24" s="705">
        <v>0</v>
      </c>
      <c r="O24" s="705">
        <v>0</v>
      </c>
      <c r="P24" s="705">
        <v>0</v>
      </c>
      <c r="Q24" s="705">
        <v>0</v>
      </c>
      <c r="R24" s="705">
        <v>0</v>
      </c>
      <c r="S24" s="705">
        <v>0</v>
      </c>
      <c r="T24" s="705">
        <v>0</v>
      </c>
      <c r="U24" s="705">
        <v>0</v>
      </c>
      <c r="V24" s="705">
        <v>0</v>
      </c>
      <c r="W24" s="705">
        <v>0</v>
      </c>
    </row>
    <row r="25" spans="1:23" ht="23.25" customHeight="1" x14ac:dyDescent="0.25">
      <c r="A25" s="56"/>
      <c r="B25" s="54"/>
      <c r="C25" s="697" t="s">
        <v>961</v>
      </c>
      <c r="D25" s="705">
        <f t="shared" si="0"/>
        <v>0</v>
      </c>
      <c r="E25" s="705">
        <f t="shared" si="0"/>
        <v>0</v>
      </c>
      <c r="F25" s="705">
        <f t="shared" si="0"/>
        <v>0</v>
      </c>
      <c r="G25" s="706">
        <f t="shared" si="1"/>
        <v>0</v>
      </c>
      <c r="H25" s="705">
        <v>0</v>
      </c>
      <c r="I25" s="705">
        <v>0</v>
      </c>
      <c r="J25" s="705">
        <v>0</v>
      </c>
      <c r="K25" s="705">
        <v>0</v>
      </c>
      <c r="L25" s="705">
        <v>0</v>
      </c>
      <c r="M25" s="705">
        <v>0</v>
      </c>
      <c r="N25" s="705">
        <v>0</v>
      </c>
      <c r="O25" s="705">
        <v>0</v>
      </c>
      <c r="P25" s="705">
        <v>0</v>
      </c>
      <c r="Q25" s="705">
        <v>0</v>
      </c>
      <c r="R25" s="705">
        <v>0</v>
      </c>
      <c r="S25" s="705">
        <v>0</v>
      </c>
      <c r="T25" s="705">
        <v>0</v>
      </c>
      <c r="U25" s="705">
        <v>0</v>
      </c>
      <c r="V25" s="705">
        <v>0</v>
      </c>
      <c r="W25" s="705">
        <v>0</v>
      </c>
    </row>
    <row r="26" spans="1:23" ht="29.25" customHeight="1" x14ac:dyDescent="0.25">
      <c r="A26" s="56" t="s">
        <v>122</v>
      </c>
      <c r="B26" s="54" t="s">
        <v>964</v>
      </c>
      <c r="C26" s="697" t="s">
        <v>960</v>
      </c>
      <c r="D26" s="705">
        <f t="shared" si="0"/>
        <v>0</v>
      </c>
      <c r="E26" s="705">
        <f t="shared" si="0"/>
        <v>0</v>
      </c>
      <c r="F26" s="705">
        <f t="shared" si="0"/>
        <v>0</v>
      </c>
      <c r="G26" s="706">
        <f t="shared" si="1"/>
        <v>0</v>
      </c>
      <c r="H26" s="705">
        <v>0</v>
      </c>
      <c r="I26" s="705">
        <v>0</v>
      </c>
      <c r="J26" s="705">
        <v>0</v>
      </c>
      <c r="K26" s="705">
        <v>0</v>
      </c>
      <c r="L26" s="705">
        <v>0</v>
      </c>
      <c r="M26" s="705">
        <v>0</v>
      </c>
      <c r="N26" s="705">
        <v>0</v>
      </c>
      <c r="O26" s="705">
        <v>0</v>
      </c>
      <c r="P26" s="705">
        <v>0</v>
      </c>
      <c r="Q26" s="705">
        <v>0</v>
      </c>
      <c r="R26" s="705">
        <v>0</v>
      </c>
      <c r="S26" s="705">
        <v>0</v>
      </c>
      <c r="T26" s="705">
        <v>0</v>
      </c>
      <c r="U26" s="705">
        <v>0</v>
      </c>
      <c r="V26" s="705">
        <v>0</v>
      </c>
      <c r="W26" s="705">
        <v>0</v>
      </c>
    </row>
    <row r="27" spans="1:23" ht="32.25" customHeight="1" x14ac:dyDescent="0.25">
      <c r="A27" s="56"/>
      <c r="B27" s="54"/>
      <c r="C27" s="697" t="s">
        <v>961</v>
      </c>
      <c r="D27" s="705">
        <f t="shared" si="0"/>
        <v>0</v>
      </c>
      <c r="E27" s="705">
        <f t="shared" si="0"/>
        <v>0</v>
      </c>
      <c r="F27" s="705">
        <f t="shared" si="0"/>
        <v>0</v>
      </c>
      <c r="G27" s="706">
        <f t="shared" si="1"/>
        <v>0</v>
      </c>
      <c r="H27" s="705">
        <v>0</v>
      </c>
      <c r="I27" s="705">
        <v>0</v>
      </c>
      <c r="J27" s="705">
        <v>0</v>
      </c>
      <c r="K27" s="705">
        <v>0</v>
      </c>
      <c r="L27" s="705">
        <v>0</v>
      </c>
      <c r="M27" s="705">
        <v>0</v>
      </c>
      <c r="N27" s="705">
        <v>0</v>
      </c>
      <c r="O27" s="705">
        <v>0</v>
      </c>
      <c r="P27" s="705">
        <v>0</v>
      </c>
      <c r="Q27" s="705">
        <v>0</v>
      </c>
      <c r="R27" s="705">
        <v>0</v>
      </c>
      <c r="S27" s="705">
        <v>0</v>
      </c>
      <c r="T27" s="705">
        <v>0</v>
      </c>
      <c r="U27" s="705">
        <v>0</v>
      </c>
      <c r="V27" s="705">
        <v>0</v>
      </c>
      <c r="W27" s="705">
        <v>0</v>
      </c>
    </row>
    <row r="28" spans="1:23" ht="24.75" customHeight="1" x14ac:dyDescent="0.25">
      <c r="A28" s="56" t="s">
        <v>965</v>
      </c>
      <c r="B28" s="54" t="s">
        <v>966</v>
      </c>
      <c r="C28" s="697" t="s">
        <v>960</v>
      </c>
      <c r="D28" s="705">
        <f t="shared" si="0"/>
        <v>0</v>
      </c>
      <c r="E28" s="705">
        <f t="shared" si="0"/>
        <v>0</v>
      </c>
      <c r="F28" s="705">
        <f t="shared" si="0"/>
        <v>0</v>
      </c>
      <c r="G28" s="706">
        <f t="shared" si="1"/>
        <v>0</v>
      </c>
      <c r="H28" s="705">
        <v>0</v>
      </c>
      <c r="I28" s="705">
        <v>0</v>
      </c>
      <c r="J28" s="705">
        <v>0</v>
      </c>
      <c r="K28" s="705">
        <v>0</v>
      </c>
      <c r="L28" s="705">
        <v>0</v>
      </c>
      <c r="M28" s="705">
        <v>0</v>
      </c>
      <c r="N28" s="705">
        <v>0</v>
      </c>
      <c r="O28" s="705">
        <v>0</v>
      </c>
      <c r="P28" s="705">
        <v>0</v>
      </c>
      <c r="Q28" s="705">
        <v>0</v>
      </c>
      <c r="R28" s="705">
        <v>0</v>
      </c>
      <c r="S28" s="705">
        <v>0</v>
      </c>
      <c r="T28" s="705">
        <v>0</v>
      </c>
      <c r="U28" s="705">
        <v>0</v>
      </c>
      <c r="V28" s="705">
        <v>0</v>
      </c>
      <c r="W28" s="705">
        <v>0</v>
      </c>
    </row>
    <row r="29" spans="1:23" ht="24.75" customHeight="1" x14ac:dyDescent="0.25">
      <c r="A29" s="56"/>
      <c r="B29" s="54"/>
      <c r="C29" s="697" t="s">
        <v>961</v>
      </c>
      <c r="D29" s="705">
        <f t="shared" si="0"/>
        <v>0</v>
      </c>
      <c r="E29" s="705">
        <f t="shared" si="0"/>
        <v>0</v>
      </c>
      <c r="F29" s="705">
        <f t="shared" si="0"/>
        <v>0</v>
      </c>
      <c r="G29" s="706">
        <f t="shared" si="1"/>
        <v>0</v>
      </c>
      <c r="H29" s="705">
        <v>0</v>
      </c>
      <c r="I29" s="705">
        <v>0</v>
      </c>
      <c r="J29" s="705">
        <v>0</v>
      </c>
      <c r="K29" s="705">
        <v>0</v>
      </c>
      <c r="L29" s="705">
        <v>0</v>
      </c>
      <c r="M29" s="705">
        <v>0</v>
      </c>
      <c r="N29" s="705">
        <v>0</v>
      </c>
      <c r="O29" s="705">
        <v>0</v>
      </c>
      <c r="P29" s="705">
        <v>0</v>
      </c>
      <c r="Q29" s="705">
        <v>0</v>
      </c>
      <c r="R29" s="705">
        <v>0</v>
      </c>
      <c r="S29" s="705">
        <v>0</v>
      </c>
      <c r="T29" s="705">
        <v>0</v>
      </c>
      <c r="U29" s="705">
        <v>0</v>
      </c>
      <c r="V29" s="705">
        <v>0</v>
      </c>
      <c r="W29" s="705">
        <v>0</v>
      </c>
    </row>
    <row r="30" spans="1:23" ht="39.75" customHeight="1" x14ac:dyDescent="0.25">
      <c r="A30" s="56" t="s">
        <v>124</v>
      </c>
      <c r="B30" s="54" t="s">
        <v>967</v>
      </c>
      <c r="C30" s="697" t="s">
        <v>960</v>
      </c>
      <c r="D30" s="705">
        <f t="shared" ref="D30:F31" si="2">D32+D34+D36+D38</f>
        <v>112</v>
      </c>
      <c r="E30" s="705">
        <f t="shared" si="2"/>
        <v>107</v>
      </c>
      <c r="F30" s="705">
        <f t="shared" si="2"/>
        <v>114</v>
      </c>
      <c r="G30" s="706">
        <f t="shared" si="1"/>
        <v>111</v>
      </c>
      <c r="H30" s="705">
        <v>100</v>
      </c>
      <c r="I30" s="705">
        <v>0</v>
      </c>
      <c r="J30" s="705">
        <v>100</v>
      </c>
      <c r="K30" s="705">
        <v>0</v>
      </c>
      <c r="L30" s="705">
        <v>100</v>
      </c>
      <c r="M30" s="705">
        <v>0</v>
      </c>
      <c r="N30" s="705">
        <v>100</v>
      </c>
      <c r="O30" s="705">
        <v>0</v>
      </c>
      <c r="P30" s="705">
        <v>100</v>
      </c>
      <c r="Q30" s="705">
        <v>0</v>
      </c>
      <c r="R30" s="705">
        <v>100</v>
      </c>
      <c r="S30" s="705">
        <v>0</v>
      </c>
      <c r="T30" s="705">
        <v>100</v>
      </c>
      <c r="U30" s="705">
        <v>0</v>
      </c>
      <c r="V30" s="705">
        <v>100</v>
      </c>
      <c r="W30" s="705">
        <v>0</v>
      </c>
    </row>
    <row r="31" spans="1:23" ht="45" customHeight="1" x14ac:dyDescent="0.25">
      <c r="A31" s="56"/>
      <c r="B31" s="54"/>
      <c r="C31" s="697" t="s">
        <v>961</v>
      </c>
      <c r="D31" s="705">
        <f t="shared" si="2"/>
        <v>0.52800000000000002</v>
      </c>
      <c r="E31" s="705">
        <f t="shared" si="2"/>
        <v>0.65800000000000003</v>
      </c>
      <c r="F31" s="705">
        <f t="shared" si="2"/>
        <v>0.51700000000000002</v>
      </c>
      <c r="G31" s="706">
        <f t="shared" si="1"/>
        <v>0.56766666666666665</v>
      </c>
      <c r="H31" s="705">
        <v>0.4</v>
      </c>
      <c r="I31" s="705">
        <v>0</v>
      </c>
      <c r="J31" s="705">
        <v>0.4</v>
      </c>
      <c r="K31" s="705">
        <v>0</v>
      </c>
      <c r="L31" s="705">
        <v>0.4</v>
      </c>
      <c r="M31" s="705">
        <v>0</v>
      </c>
      <c r="N31" s="705">
        <v>0.4</v>
      </c>
      <c r="O31" s="705">
        <v>0</v>
      </c>
      <c r="P31" s="705">
        <v>0.4</v>
      </c>
      <c r="Q31" s="705">
        <v>0</v>
      </c>
      <c r="R31" s="705">
        <v>0.4</v>
      </c>
      <c r="S31" s="705">
        <v>0</v>
      </c>
      <c r="T31" s="705">
        <v>0.4</v>
      </c>
      <c r="U31" s="705">
        <v>0</v>
      </c>
      <c r="V31" s="705">
        <v>0.4</v>
      </c>
      <c r="W31" s="705">
        <v>0</v>
      </c>
    </row>
    <row r="32" spans="1:23" ht="28.5" customHeight="1" x14ac:dyDescent="0.25">
      <c r="A32" s="56" t="s">
        <v>126</v>
      </c>
      <c r="B32" s="54" t="s">
        <v>962</v>
      </c>
      <c r="C32" s="697" t="s">
        <v>960</v>
      </c>
      <c r="D32" s="707">
        <v>107</v>
      </c>
      <c r="E32" s="707">
        <v>99</v>
      </c>
      <c r="F32" s="707">
        <v>99</v>
      </c>
      <c r="G32" s="706">
        <f t="shared" si="1"/>
        <v>101.66666666666667</v>
      </c>
      <c r="H32" s="705">
        <v>0</v>
      </c>
      <c r="I32" s="705">
        <v>0</v>
      </c>
      <c r="J32" s="705">
        <v>0</v>
      </c>
      <c r="K32" s="705">
        <v>0</v>
      </c>
      <c r="L32" s="705">
        <v>0</v>
      </c>
      <c r="M32" s="705">
        <v>0</v>
      </c>
      <c r="N32" s="705">
        <v>0</v>
      </c>
      <c r="O32" s="705">
        <v>0</v>
      </c>
      <c r="P32" s="705">
        <v>0</v>
      </c>
      <c r="Q32" s="705">
        <v>0</v>
      </c>
      <c r="R32" s="705">
        <v>0</v>
      </c>
      <c r="S32" s="705">
        <v>0</v>
      </c>
      <c r="T32" s="705">
        <v>0</v>
      </c>
      <c r="U32" s="705">
        <v>0</v>
      </c>
      <c r="V32" s="705">
        <v>0</v>
      </c>
      <c r="W32" s="705">
        <v>0</v>
      </c>
    </row>
    <row r="33" spans="1:23" ht="26.25" customHeight="1" x14ac:dyDescent="0.25">
      <c r="A33" s="56"/>
      <c r="B33" s="54"/>
      <c r="C33" s="697" t="s">
        <v>961</v>
      </c>
      <c r="D33" s="707">
        <v>0.50900000000000001</v>
      </c>
      <c r="E33" s="707">
        <v>0.61099999999999999</v>
      </c>
      <c r="F33" s="707">
        <v>0.42699999999999999</v>
      </c>
      <c r="G33" s="706">
        <f t="shared" si="1"/>
        <v>0.51566666666666672</v>
      </c>
      <c r="H33" s="705">
        <v>0</v>
      </c>
      <c r="I33" s="705">
        <v>0</v>
      </c>
      <c r="J33" s="705">
        <v>0</v>
      </c>
      <c r="K33" s="705">
        <v>0</v>
      </c>
      <c r="L33" s="705">
        <v>0</v>
      </c>
      <c r="M33" s="705">
        <v>0</v>
      </c>
      <c r="N33" s="705">
        <v>0</v>
      </c>
      <c r="O33" s="705">
        <v>0</v>
      </c>
      <c r="P33" s="705">
        <v>0</v>
      </c>
      <c r="Q33" s="705">
        <v>0</v>
      </c>
      <c r="R33" s="705">
        <v>0</v>
      </c>
      <c r="S33" s="705">
        <v>0</v>
      </c>
      <c r="T33" s="705">
        <v>0</v>
      </c>
      <c r="U33" s="705">
        <v>0</v>
      </c>
      <c r="V33" s="705">
        <v>0</v>
      </c>
      <c r="W33" s="705">
        <v>0</v>
      </c>
    </row>
    <row r="34" spans="1:23" ht="30.75" customHeight="1" x14ac:dyDescent="0.25">
      <c r="A34" s="56" t="s">
        <v>128</v>
      </c>
      <c r="B34" s="54" t="s">
        <v>963</v>
      </c>
      <c r="C34" s="697" t="s">
        <v>960</v>
      </c>
      <c r="D34" s="705">
        <v>0</v>
      </c>
      <c r="E34" s="705">
        <v>0</v>
      </c>
      <c r="F34" s="705">
        <v>0</v>
      </c>
      <c r="G34" s="706">
        <f t="shared" si="1"/>
        <v>0</v>
      </c>
      <c r="H34" s="705">
        <v>0</v>
      </c>
      <c r="I34" s="705">
        <v>0</v>
      </c>
      <c r="J34" s="705">
        <v>0</v>
      </c>
      <c r="K34" s="705">
        <v>0</v>
      </c>
      <c r="L34" s="705">
        <v>0</v>
      </c>
      <c r="M34" s="705">
        <v>0</v>
      </c>
      <c r="N34" s="705">
        <v>0</v>
      </c>
      <c r="O34" s="705">
        <v>0</v>
      </c>
      <c r="P34" s="705">
        <v>0</v>
      </c>
      <c r="Q34" s="705">
        <v>0</v>
      </c>
      <c r="R34" s="705">
        <v>0</v>
      </c>
      <c r="S34" s="705">
        <v>0</v>
      </c>
      <c r="T34" s="705">
        <v>0</v>
      </c>
      <c r="U34" s="705">
        <v>0</v>
      </c>
      <c r="V34" s="705">
        <v>0</v>
      </c>
      <c r="W34" s="705">
        <v>0</v>
      </c>
    </row>
    <row r="35" spans="1:23" ht="30.75" customHeight="1" x14ac:dyDescent="0.25">
      <c r="A35" s="56"/>
      <c r="B35" s="54"/>
      <c r="C35" s="697" t="s">
        <v>961</v>
      </c>
      <c r="D35" s="705">
        <v>0</v>
      </c>
      <c r="E35" s="705">
        <v>0</v>
      </c>
      <c r="F35" s="705">
        <v>0</v>
      </c>
      <c r="G35" s="706">
        <f t="shared" si="1"/>
        <v>0</v>
      </c>
      <c r="H35" s="705">
        <v>0</v>
      </c>
      <c r="I35" s="705">
        <v>0</v>
      </c>
      <c r="J35" s="705">
        <v>0</v>
      </c>
      <c r="K35" s="705">
        <v>0</v>
      </c>
      <c r="L35" s="705">
        <v>0</v>
      </c>
      <c r="M35" s="705">
        <v>0</v>
      </c>
      <c r="N35" s="705">
        <v>0</v>
      </c>
      <c r="O35" s="705">
        <v>0</v>
      </c>
      <c r="P35" s="705">
        <v>0</v>
      </c>
      <c r="Q35" s="705">
        <v>0</v>
      </c>
      <c r="R35" s="705">
        <v>0</v>
      </c>
      <c r="S35" s="705">
        <v>0</v>
      </c>
      <c r="T35" s="705">
        <v>0</v>
      </c>
      <c r="U35" s="705">
        <v>0</v>
      </c>
      <c r="V35" s="705">
        <v>0</v>
      </c>
      <c r="W35" s="705">
        <v>0</v>
      </c>
    </row>
    <row r="36" spans="1:23" ht="30.75" customHeight="1" x14ac:dyDescent="0.25">
      <c r="A36" s="56" t="s">
        <v>968</v>
      </c>
      <c r="B36" s="54" t="s">
        <v>964</v>
      </c>
      <c r="C36" s="697" t="s">
        <v>960</v>
      </c>
      <c r="D36" s="705">
        <v>0</v>
      </c>
      <c r="E36" s="705">
        <v>0</v>
      </c>
      <c r="F36" s="705">
        <v>0</v>
      </c>
      <c r="G36" s="706">
        <f t="shared" si="1"/>
        <v>0</v>
      </c>
      <c r="H36" s="705">
        <v>0</v>
      </c>
      <c r="I36" s="705">
        <v>0</v>
      </c>
      <c r="J36" s="705">
        <v>0</v>
      </c>
      <c r="K36" s="705">
        <v>0</v>
      </c>
      <c r="L36" s="705">
        <v>0</v>
      </c>
      <c r="M36" s="705">
        <v>0</v>
      </c>
      <c r="N36" s="705">
        <v>0</v>
      </c>
      <c r="O36" s="705">
        <v>0</v>
      </c>
      <c r="P36" s="705">
        <v>0</v>
      </c>
      <c r="Q36" s="705">
        <v>0</v>
      </c>
      <c r="R36" s="705">
        <v>0</v>
      </c>
      <c r="S36" s="705">
        <v>0</v>
      </c>
      <c r="T36" s="705">
        <v>0</v>
      </c>
      <c r="U36" s="705">
        <v>0</v>
      </c>
      <c r="V36" s="705">
        <v>0</v>
      </c>
      <c r="W36" s="705">
        <v>0</v>
      </c>
    </row>
    <row r="37" spans="1:23" ht="27.75" customHeight="1" x14ac:dyDescent="0.25">
      <c r="A37" s="56"/>
      <c r="B37" s="54"/>
      <c r="C37" s="697" t="s">
        <v>961</v>
      </c>
      <c r="D37" s="705">
        <v>0</v>
      </c>
      <c r="E37" s="705">
        <v>0</v>
      </c>
      <c r="F37" s="705">
        <v>0</v>
      </c>
      <c r="G37" s="706">
        <f t="shared" si="1"/>
        <v>0</v>
      </c>
      <c r="H37" s="705">
        <v>0</v>
      </c>
      <c r="I37" s="705">
        <v>0</v>
      </c>
      <c r="J37" s="705">
        <v>0</v>
      </c>
      <c r="K37" s="705">
        <v>0</v>
      </c>
      <c r="L37" s="705">
        <v>0</v>
      </c>
      <c r="M37" s="705">
        <v>0</v>
      </c>
      <c r="N37" s="705">
        <v>0</v>
      </c>
      <c r="O37" s="705">
        <v>0</v>
      </c>
      <c r="P37" s="705">
        <v>0</v>
      </c>
      <c r="Q37" s="705">
        <v>0</v>
      </c>
      <c r="R37" s="705">
        <v>0</v>
      </c>
      <c r="S37" s="705">
        <v>0</v>
      </c>
      <c r="T37" s="705">
        <v>0</v>
      </c>
      <c r="U37" s="705">
        <v>0</v>
      </c>
      <c r="V37" s="705">
        <v>0</v>
      </c>
      <c r="W37" s="705">
        <v>0</v>
      </c>
    </row>
    <row r="38" spans="1:23" ht="30.75" customHeight="1" x14ac:dyDescent="0.25">
      <c r="A38" s="56" t="s">
        <v>969</v>
      </c>
      <c r="B38" s="54" t="s">
        <v>966</v>
      </c>
      <c r="C38" s="697" t="s">
        <v>960</v>
      </c>
      <c r="D38" s="705">
        <v>5</v>
      </c>
      <c r="E38" s="705">
        <v>8</v>
      </c>
      <c r="F38" s="705">
        <v>15</v>
      </c>
      <c r="G38" s="706">
        <f t="shared" si="1"/>
        <v>9.3333333333333339</v>
      </c>
      <c r="H38" s="705">
        <v>100</v>
      </c>
      <c r="I38" s="705">
        <v>0</v>
      </c>
      <c r="J38" s="705">
        <v>100</v>
      </c>
      <c r="K38" s="705">
        <v>0</v>
      </c>
      <c r="L38" s="705">
        <v>100</v>
      </c>
      <c r="M38" s="705">
        <v>0</v>
      </c>
      <c r="N38" s="705">
        <v>100</v>
      </c>
      <c r="O38" s="705">
        <v>0</v>
      </c>
      <c r="P38" s="705">
        <v>100</v>
      </c>
      <c r="Q38" s="705">
        <v>0</v>
      </c>
      <c r="R38" s="705">
        <v>100</v>
      </c>
      <c r="S38" s="705">
        <v>0</v>
      </c>
      <c r="T38" s="705">
        <v>100</v>
      </c>
      <c r="U38" s="705">
        <v>0</v>
      </c>
      <c r="V38" s="705">
        <v>100</v>
      </c>
      <c r="W38" s="705">
        <v>0</v>
      </c>
    </row>
    <row r="39" spans="1:23" ht="32.25" customHeight="1" x14ac:dyDescent="0.25">
      <c r="A39" s="56"/>
      <c r="B39" s="54"/>
      <c r="C39" s="697" t="s">
        <v>961</v>
      </c>
      <c r="D39" s="705">
        <v>1.9E-2</v>
      </c>
      <c r="E39" s="705">
        <v>4.7E-2</v>
      </c>
      <c r="F39" s="705">
        <v>0.09</v>
      </c>
      <c r="G39" s="706">
        <f t="shared" si="1"/>
        <v>5.1999999999999998E-2</v>
      </c>
      <c r="H39" s="705">
        <v>0.4</v>
      </c>
      <c r="I39" s="705">
        <v>0</v>
      </c>
      <c r="J39" s="705">
        <v>0.4</v>
      </c>
      <c r="K39" s="705">
        <v>0</v>
      </c>
      <c r="L39" s="705">
        <v>0.4</v>
      </c>
      <c r="M39" s="705">
        <v>0</v>
      </c>
      <c r="N39" s="705">
        <v>0.4</v>
      </c>
      <c r="O39" s="705">
        <v>0</v>
      </c>
      <c r="P39" s="705">
        <v>0.4</v>
      </c>
      <c r="Q39" s="705">
        <v>0</v>
      </c>
      <c r="R39" s="705">
        <v>0.4</v>
      </c>
      <c r="S39" s="705">
        <v>0</v>
      </c>
      <c r="T39" s="705">
        <v>0.4</v>
      </c>
      <c r="U39" s="705">
        <v>0</v>
      </c>
      <c r="V39" s="705">
        <v>0.4</v>
      </c>
      <c r="W39" s="705">
        <v>0</v>
      </c>
    </row>
    <row r="40" spans="1:23" ht="40.5" customHeight="1" x14ac:dyDescent="0.25">
      <c r="A40" s="56" t="s">
        <v>130</v>
      </c>
      <c r="B40" s="54" t="s">
        <v>970</v>
      </c>
      <c r="C40" s="697" t="s">
        <v>960</v>
      </c>
      <c r="D40" s="705">
        <v>68</v>
      </c>
      <c r="E40" s="705">
        <v>62</v>
      </c>
      <c r="F40" s="705">
        <v>90</v>
      </c>
      <c r="G40" s="706">
        <f t="shared" si="1"/>
        <v>73.333333333333329</v>
      </c>
      <c r="H40" s="705">
        <v>100</v>
      </c>
      <c r="I40" s="705">
        <v>0</v>
      </c>
      <c r="J40" s="705">
        <v>100</v>
      </c>
      <c r="K40" s="705">
        <v>0</v>
      </c>
      <c r="L40" s="705">
        <v>100</v>
      </c>
      <c r="M40" s="705">
        <v>0</v>
      </c>
      <c r="N40" s="705">
        <v>100</v>
      </c>
      <c r="O40" s="705">
        <v>0</v>
      </c>
      <c r="P40" s="705">
        <v>100</v>
      </c>
      <c r="Q40" s="705">
        <v>0</v>
      </c>
      <c r="R40" s="705">
        <v>100</v>
      </c>
      <c r="S40" s="705">
        <v>0</v>
      </c>
      <c r="T40" s="705">
        <v>100</v>
      </c>
      <c r="U40" s="705">
        <v>0</v>
      </c>
      <c r="V40" s="705">
        <v>100</v>
      </c>
      <c r="W40" s="705">
        <v>0</v>
      </c>
    </row>
    <row r="41" spans="1:23" ht="33" customHeight="1" x14ac:dyDescent="0.25">
      <c r="A41" s="56"/>
      <c r="B41" s="54"/>
      <c r="C41" s="697" t="s">
        <v>961</v>
      </c>
      <c r="D41" s="705">
        <v>0.35899999999999999</v>
      </c>
      <c r="E41" s="705">
        <v>0.39700000000000002</v>
      </c>
      <c r="F41" s="705">
        <v>0.42049999999999998</v>
      </c>
      <c r="G41" s="706">
        <f t="shared" si="1"/>
        <v>0.39216666666666661</v>
      </c>
      <c r="H41" s="705">
        <v>0.4</v>
      </c>
      <c r="I41" s="705">
        <v>0</v>
      </c>
      <c r="J41" s="705">
        <v>0.4</v>
      </c>
      <c r="K41" s="705">
        <v>0</v>
      </c>
      <c r="L41" s="705">
        <v>0.4</v>
      </c>
      <c r="M41" s="705">
        <v>0</v>
      </c>
      <c r="N41" s="705">
        <v>0.4</v>
      </c>
      <c r="O41" s="705">
        <v>0</v>
      </c>
      <c r="P41" s="705">
        <v>0.4</v>
      </c>
      <c r="Q41" s="705">
        <v>0</v>
      </c>
      <c r="R41" s="705">
        <v>0.4</v>
      </c>
      <c r="S41" s="705">
        <v>0</v>
      </c>
      <c r="T41" s="705">
        <v>0.4</v>
      </c>
      <c r="U41" s="705">
        <v>0</v>
      </c>
      <c r="V41" s="705">
        <v>0.4</v>
      </c>
      <c r="W41" s="705">
        <v>0</v>
      </c>
    </row>
    <row r="42" spans="1:23" ht="27" customHeight="1" x14ac:dyDescent="0.25">
      <c r="A42" s="56" t="s">
        <v>132</v>
      </c>
      <c r="B42" s="54" t="s">
        <v>962</v>
      </c>
      <c r="C42" s="697" t="s">
        <v>960</v>
      </c>
      <c r="D42" s="705">
        <v>63</v>
      </c>
      <c r="E42" s="705">
        <v>54</v>
      </c>
      <c r="F42" s="705">
        <v>75</v>
      </c>
      <c r="G42" s="706">
        <f t="shared" si="1"/>
        <v>64</v>
      </c>
      <c r="H42" s="705">
        <v>0</v>
      </c>
      <c r="I42" s="705">
        <v>0</v>
      </c>
      <c r="J42" s="705">
        <v>0</v>
      </c>
      <c r="K42" s="705">
        <v>0</v>
      </c>
      <c r="L42" s="705">
        <v>0</v>
      </c>
      <c r="M42" s="705">
        <v>0</v>
      </c>
      <c r="N42" s="705">
        <v>0</v>
      </c>
      <c r="O42" s="705">
        <v>0</v>
      </c>
      <c r="P42" s="705">
        <v>0</v>
      </c>
      <c r="Q42" s="705">
        <v>0</v>
      </c>
      <c r="R42" s="705">
        <v>0</v>
      </c>
      <c r="S42" s="705">
        <v>0</v>
      </c>
      <c r="T42" s="705">
        <v>0</v>
      </c>
      <c r="U42" s="705">
        <v>0</v>
      </c>
      <c r="V42" s="705">
        <v>0</v>
      </c>
      <c r="W42" s="705">
        <v>0</v>
      </c>
    </row>
    <row r="43" spans="1:23" ht="30.75" customHeight="1" x14ac:dyDescent="0.25">
      <c r="A43" s="56"/>
      <c r="B43" s="54"/>
      <c r="C43" s="697" t="s">
        <v>961</v>
      </c>
      <c r="D43" s="705">
        <v>0.34</v>
      </c>
      <c r="E43" s="705">
        <v>0.35</v>
      </c>
      <c r="F43" s="705">
        <v>0.33050000000000002</v>
      </c>
      <c r="G43" s="706">
        <f t="shared" si="1"/>
        <v>0.34016666666666667</v>
      </c>
      <c r="H43" s="705">
        <v>0</v>
      </c>
      <c r="I43" s="705">
        <v>0</v>
      </c>
      <c r="J43" s="705">
        <v>0</v>
      </c>
      <c r="K43" s="705">
        <v>0</v>
      </c>
      <c r="L43" s="705">
        <v>0</v>
      </c>
      <c r="M43" s="705">
        <v>0</v>
      </c>
      <c r="N43" s="705">
        <v>0</v>
      </c>
      <c r="O43" s="705">
        <v>0</v>
      </c>
      <c r="P43" s="705">
        <v>0</v>
      </c>
      <c r="Q43" s="705">
        <v>0</v>
      </c>
      <c r="R43" s="705">
        <v>0</v>
      </c>
      <c r="S43" s="705">
        <v>0</v>
      </c>
      <c r="T43" s="705">
        <v>0</v>
      </c>
      <c r="U43" s="705">
        <v>0</v>
      </c>
      <c r="V43" s="705">
        <v>0</v>
      </c>
      <c r="W43" s="705">
        <v>0</v>
      </c>
    </row>
    <row r="44" spans="1:23" ht="30.75" customHeight="1" x14ac:dyDescent="0.25">
      <c r="A44" s="56" t="s">
        <v>137</v>
      </c>
      <c r="B44" s="54" t="s">
        <v>963</v>
      </c>
      <c r="C44" s="697" t="s">
        <v>960</v>
      </c>
      <c r="D44" s="705">
        <v>0</v>
      </c>
      <c r="E44" s="705">
        <v>0</v>
      </c>
      <c r="F44" s="705">
        <v>0</v>
      </c>
      <c r="G44" s="706">
        <f t="shared" si="1"/>
        <v>0</v>
      </c>
      <c r="H44" s="705">
        <v>0</v>
      </c>
      <c r="I44" s="705">
        <v>0</v>
      </c>
      <c r="J44" s="705">
        <v>0</v>
      </c>
      <c r="K44" s="705">
        <v>0</v>
      </c>
      <c r="L44" s="705">
        <v>0</v>
      </c>
      <c r="M44" s="705">
        <v>0</v>
      </c>
      <c r="N44" s="705">
        <v>0</v>
      </c>
      <c r="O44" s="705">
        <v>0</v>
      </c>
      <c r="P44" s="705">
        <v>0</v>
      </c>
      <c r="Q44" s="705">
        <v>0</v>
      </c>
      <c r="R44" s="705">
        <v>0</v>
      </c>
      <c r="S44" s="705">
        <v>0</v>
      </c>
      <c r="T44" s="705">
        <v>0</v>
      </c>
      <c r="U44" s="705">
        <v>0</v>
      </c>
      <c r="V44" s="705">
        <v>0</v>
      </c>
      <c r="W44" s="705">
        <v>0</v>
      </c>
    </row>
    <row r="45" spans="1:23" ht="29.25" customHeight="1" x14ac:dyDescent="0.25">
      <c r="A45" s="56"/>
      <c r="B45" s="54"/>
      <c r="C45" s="697" t="s">
        <v>961</v>
      </c>
      <c r="D45" s="705">
        <v>0</v>
      </c>
      <c r="E45" s="705">
        <v>0</v>
      </c>
      <c r="F45" s="705">
        <v>0</v>
      </c>
      <c r="G45" s="706">
        <f t="shared" si="1"/>
        <v>0</v>
      </c>
      <c r="H45" s="705">
        <v>0</v>
      </c>
      <c r="I45" s="705">
        <v>0</v>
      </c>
      <c r="J45" s="705">
        <v>0</v>
      </c>
      <c r="K45" s="705">
        <v>0</v>
      </c>
      <c r="L45" s="705">
        <v>0</v>
      </c>
      <c r="M45" s="705">
        <v>0</v>
      </c>
      <c r="N45" s="705">
        <v>0</v>
      </c>
      <c r="O45" s="705">
        <v>0</v>
      </c>
      <c r="P45" s="705">
        <v>0</v>
      </c>
      <c r="Q45" s="705">
        <v>0</v>
      </c>
      <c r="R45" s="705">
        <v>0</v>
      </c>
      <c r="S45" s="705">
        <v>0</v>
      </c>
      <c r="T45" s="705">
        <v>0</v>
      </c>
      <c r="U45" s="705">
        <v>0</v>
      </c>
      <c r="V45" s="705">
        <v>0</v>
      </c>
      <c r="W45" s="705">
        <v>0</v>
      </c>
    </row>
    <row r="46" spans="1:23" ht="31.5" customHeight="1" x14ac:dyDescent="0.25">
      <c r="A46" s="56" t="s">
        <v>971</v>
      </c>
      <c r="B46" s="54" t="s">
        <v>964</v>
      </c>
      <c r="C46" s="697" t="s">
        <v>960</v>
      </c>
      <c r="D46" s="705">
        <v>0</v>
      </c>
      <c r="E46" s="705">
        <v>0</v>
      </c>
      <c r="F46" s="705">
        <v>0</v>
      </c>
      <c r="G46" s="706">
        <f t="shared" si="1"/>
        <v>0</v>
      </c>
      <c r="H46" s="705">
        <v>0</v>
      </c>
      <c r="I46" s="705">
        <v>0</v>
      </c>
      <c r="J46" s="705">
        <v>0</v>
      </c>
      <c r="K46" s="705">
        <v>0</v>
      </c>
      <c r="L46" s="705">
        <v>0</v>
      </c>
      <c r="M46" s="705">
        <v>0</v>
      </c>
      <c r="N46" s="705">
        <v>0</v>
      </c>
      <c r="O46" s="705">
        <v>0</v>
      </c>
      <c r="P46" s="705">
        <v>0</v>
      </c>
      <c r="Q46" s="705">
        <v>0</v>
      </c>
      <c r="R46" s="705">
        <v>0</v>
      </c>
      <c r="S46" s="705">
        <v>0</v>
      </c>
      <c r="T46" s="705">
        <v>0</v>
      </c>
      <c r="U46" s="705">
        <v>0</v>
      </c>
      <c r="V46" s="705">
        <v>0</v>
      </c>
      <c r="W46" s="705">
        <v>0</v>
      </c>
    </row>
    <row r="47" spans="1:23" ht="30.75" customHeight="1" x14ac:dyDescent="0.25">
      <c r="A47" s="56"/>
      <c r="B47" s="54"/>
      <c r="C47" s="697" t="s">
        <v>961</v>
      </c>
      <c r="D47" s="705">
        <v>0</v>
      </c>
      <c r="E47" s="705">
        <v>0</v>
      </c>
      <c r="F47" s="705">
        <v>0</v>
      </c>
      <c r="G47" s="706">
        <f t="shared" si="1"/>
        <v>0</v>
      </c>
      <c r="H47" s="705">
        <v>0</v>
      </c>
      <c r="I47" s="705">
        <v>0</v>
      </c>
      <c r="J47" s="705">
        <v>0</v>
      </c>
      <c r="K47" s="705">
        <v>0</v>
      </c>
      <c r="L47" s="705">
        <v>0</v>
      </c>
      <c r="M47" s="705">
        <v>0</v>
      </c>
      <c r="N47" s="705">
        <v>0</v>
      </c>
      <c r="O47" s="705">
        <v>0</v>
      </c>
      <c r="P47" s="705">
        <v>0</v>
      </c>
      <c r="Q47" s="705">
        <v>0</v>
      </c>
      <c r="R47" s="705">
        <v>0</v>
      </c>
      <c r="S47" s="705">
        <v>0</v>
      </c>
      <c r="T47" s="705">
        <v>0</v>
      </c>
      <c r="U47" s="705">
        <v>0</v>
      </c>
      <c r="V47" s="705">
        <v>0</v>
      </c>
      <c r="W47" s="705">
        <v>0</v>
      </c>
    </row>
    <row r="48" spans="1:23" ht="27.75" customHeight="1" x14ac:dyDescent="0.25">
      <c r="A48" s="56" t="s">
        <v>972</v>
      </c>
      <c r="B48" s="54" t="s">
        <v>966</v>
      </c>
      <c r="C48" s="697" t="s">
        <v>960</v>
      </c>
      <c r="D48" s="705">
        <v>5</v>
      </c>
      <c r="E48" s="705">
        <v>8</v>
      </c>
      <c r="F48" s="705">
        <v>15</v>
      </c>
      <c r="G48" s="706">
        <f t="shared" si="1"/>
        <v>9.3333333333333339</v>
      </c>
      <c r="H48" s="705">
        <v>4</v>
      </c>
      <c r="I48" s="705">
        <v>0</v>
      </c>
      <c r="J48" s="705">
        <v>5</v>
      </c>
      <c r="K48" s="705">
        <v>0</v>
      </c>
      <c r="L48" s="705">
        <v>5</v>
      </c>
      <c r="M48" s="705">
        <v>0</v>
      </c>
      <c r="N48" s="705">
        <v>5</v>
      </c>
      <c r="O48" s="705">
        <v>0</v>
      </c>
      <c r="P48" s="705">
        <v>5</v>
      </c>
      <c r="Q48" s="705">
        <v>0</v>
      </c>
      <c r="R48" s="705">
        <v>5</v>
      </c>
      <c r="S48" s="705">
        <v>0</v>
      </c>
      <c r="T48" s="705">
        <v>5</v>
      </c>
      <c r="U48" s="705">
        <v>0</v>
      </c>
      <c r="V48" s="705">
        <v>5</v>
      </c>
      <c r="W48" s="705">
        <v>0</v>
      </c>
    </row>
    <row r="49" spans="1:31" ht="27.75" customHeight="1" x14ac:dyDescent="0.25">
      <c r="A49" s="56"/>
      <c r="B49" s="54"/>
      <c r="C49" s="697" t="s">
        <v>961</v>
      </c>
      <c r="D49" s="705">
        <v>1.9E-2</v>
      </c>
      <c r="E49" s="705">
        <v>4.7E-2</v>
      </c>
      <c r="F49" s="705">
        <v>0.09</v>
      </c>
      <c r="G49" s="706">
        <f t="shared" si="1"/>
        <v>5.1999999999999998E-2</v>
      </c>
      <c r="H49" s="705">
        <v>0.4</v>
      </c>
      <c r="I49" s="705">
        <v>0</v>
      </c>
      <c r="J49" s="705">
        <v>0.4</v>
      </c>
      <c r="K49" s="705">
        <v>0</v>
      </c>
      <c r="L49" s="705">
        <v>0.4</v>
      </c>
      <c r="M49" s="705">
        <v>0</v>
      </c>
      <c r="N49" s="705">
        <v>0.4</v>
      </c>
      <c r="O49" s="705">
        <v>0</v>
      </c>
      <c r="P49" s="705">
        <v>0.4</v>
      </c>
      <c r="Q49" s="705">
        <v>0</v>
      </c>
      <c r="R49" s="705">
        <v>0.4</v>
      </c>
      <c r="S49" s="705">
        <v>0</v>
      </c>
      <c r="T49" s="705">
        <v>0.4</v>
      </c>
      <c r="U49" s="705">
        <v>0</v>
      </c>
      <c r="V49" s="705">
        <v>0.4</v>
      </c>
      <c r="W49" s="705">
        <v>0</v>
      </c>
    </row>
    <row r="50" spans="1:31" ht="102.75" customHeight="1" x14ac:dyDescent="0.25">
      <c r="A50" s="696" t="s">
        <v>138</v>
      </c>
      <c r="B50" s="704" t="s">
        <v>973</v>
      </c>
      <c r="C50" s="697" t="s">
        <v>974</v>
      </c>
      <c r="D50" s="708">
        <f>SUM(D51:D54)</f>
        <v>3.7199999999999997E-2</v>
      </c>
      <c r="E50" s="708">
        <f>SUM(E51:E54)</f>
        <v>8.3119999999999999E-2</v>
      </c>
      <c r="F50" s="708">
        <f>SUM(F51:F54)</f>
        <v>4.3747508474576273</v>
      </c>
      <c r="G50" s="706">
        <f t="shared" si="1"/>
        <v>1.4983569491525426</v>
      </c>
      <c r="H50" s="706" t="e">
        <f>H51+H52+H53+H54</f>
        <v>#VALUE!</v>
      </c>
      <c r="I50" s="706">
        <f t="shared" ref="I50:W50" si="3">SUM(I51:I54)</f>
        <v>0</v>
      </c>
      <c r="J50" s="706">
        <f t="shared" si="3"/>
        <v>2.1390000000000002</v>
      </c>
      <c r="K50" s="706">
        <f t="shared" si="3"/>
        <v>0</v>
      </c>
      <c r="L50" s="706">
        <f t="shared" si="3"/>
        <v>2.235441748237073</v>
      </c>
      <c r="M50" s="706">
        <f t="shared" si="3"/>
        <v>0</v>
      </c>
      <c r="N50" s="706">
        <f t="shared" si="3"/>
        <v>2.3293303016630302</v>
      </c>
      <c r="O50" s="706">
        <f t="shared" si="3"/>
        <v>0</v>
      </c>
      <c r="P50" s="706">
        <f t="shared" si="3"/>
        <v>2.4201741834278883</v>
      </c>
      <c r="Q50" s="706">
        <f t="shared" si="3"/>
        <v>0</v>
      </c>
      <c r="R50" s="706">
        <f t="shared" si="3"/>
        <v>2.512140802398148</v>
      </c>
      <c r="S50" s="706">
        <f t="shared" si="3"/>
        <v>0</v>
      </c>
      <c r="T50" s="706">
        <f t="shared" si="3"/>
        <v>2.6025778712844816</v>
      </c>
      <c r="U50" s="706">
        <f t="shared" si="3"/>
        <v>0</v>
      </c>
      <c r="V50" s="706">
        <f t="shared" si="3"/>
        <v>2.6936680967794384</v>
      </c>
      <c r="W50" s="706">
        <f t="shared" si="3"/>
        <v>0</v>
      </c>
    </row>
    <row r="51" spans="1:31" s="714" customFormat="1" ht="39.75" customHeight="1" x14ac:dyDescent="0.25">
      <c r="A51" s="709" t="s">
        <v>140</v>
      </c>
      <c r="B51" s="710" t="s">
        <v>975</v>
      </c>
      <c r="C51" s="711" t="s">
        <v>974</v>
      </c>
      <c r="D51" s="708">
        <v>0</v>
      </c>
      <c r="E51" s="708">
        <v>0</v>
      </c>
      <c r="F51" s="708">
        <v>0.23599999999999999</v>
      </c>
      <c r="G51" s="708">
        <f t="shared" si="1"/>
        <v>7.8666666666666663E-2</v>
      </c>
      <c r="H51" s="712">
        <v>0.161</v>
      </c>
      <c r="I51" s="707">
        <v>0</v>
      </c>
      <c r="J51" s="712">
        <v>0.21390000000000001</v>
      </c>
      <c r="K51" s="707">
        <v>0</v>
      </c>
      <c r="L51" s="708">
        <v>0.2235</v>
      </c>
      <c r="M51" s="707">
        <v>0</v>
      </c>
      <c r="N51" s="707">
        <v>0.2329</v>
      </c>
      <c r="O51" s="707">
        <v>0</v>
      </c>
      <c r="P51" s="707">
        <v>0.24199999999999999</v>
      </c>
      <c r="Q51" s="707">
        <v>0</v>
      </c>
      <c r="R51" s="707">
        <v>0.25119999999999998</v>
      </c>
      <c r="S51" s="707">
        <v>0</v>
      </c>
      <c r="T51" s="707">
        <v>0.26029999999999998</v>
      </c>
      <c r="U51" s="707">
        <v>0</v>
      </c>
      <c r="V51" s="707">
        <v>0.26939999999999997</v>
      </c>
      <c r="W51" s="707">
        <v>0</v>
      </c>
      <c r="X51" s="713"/>
      <c r="Y51" s="713"/>
      <c r="Z51" s="713"/>
      <c r="AA51" s="713"/>
      <c r="AB51" s="713"/>
      <c r="AC51" s="713"/>
      <c r="AD51" s="713"/>
      <c r="AE51" s="713"/>
    </row>
    <row r="52" spans="1:31" ht="47.25" customHeight="1" x14ac:dyDescent="0.25">
      <c r="A52" s="696" t="s">
        <v>141</v>
      </c>
      <c r="B52" s="704" t="s">
        <v>976</v>
      </c>
      <c r="C52" s="697" t="s">
        <v>974</v>
      </c>
      <c r="D52" s="708">
        <v>0</v>
      </c>
      <c r="E52" s="708">
        <v>0</v>
      </c>
      <c r="F52" s="708">
        <v>0</v>
      </c>
      <c r="G52" s="706">
        <f t="shared" ref="G52:G83" si="4">SUM(D52:F52)/3</f>
        <v>0</v>
      </c>
      <c r="H52" s="715">
        <v>0</v>
      </c>
      <c r="I52" s="705">
        <v>0</v>
      </c>
      <c r="J52" s="715">
        <v>0</v>
      </c>
      <c r="K52" s="705">
        <v>0</v>
      </c>
      <c r="L52" s="705">
        <v>0</v>
      </c>
      <c r="M52" s="705">
        <v>0</v>
      </c>
      <c r="N52" s="705">
        <v>0</v>
      </c>
      <c r="O52" s="705">
        <v>0</v>
      </c>
      <c r="P52" s="705">
        <v>0</v>
      </c>
      <c r="Q52" s="705">
        <v>0</v>
      </c>
      <c r="R52" s="705">
        <v>0</v>
      </c>
      <c r="S52" s="705">
        <v>0</v>
      </c>
      <c r="T52" s="705">
        <v>0</v>
      </c>
      <c r="U52" s="705">
        <v>0</v>
      </c>
      <c r="V52" s="705">
        <v>0</v>
      </c>
      <c r="W52" s="705">
        <v>0</v>
      </c>
    </row>
    <row r="53" spans="1:31" ht="54.75" customHeight="1" x14ac:dyDescent="0.25">
      <c r="A53" s="696" t="s">
        <v>977</v>
      </c>
      <c r="B53" s="704" t="s">
        <v>978</v>
      </c>
      <c r="C53" s="697" t="s">
        <v>974</v>
      </c>
      <c r="D53" s="708">
        <v>0</v>
      </c>
      <c r="E53" s="708">
        <v>0</v>
      </c>
      <c r="F53" s="708">
        <f>0.393/1.18</f>
        <v>0.33305084745762714</v>
      </c>
      <c r="G53" s="706">
        <f t="shared" si="4"/>
        <v>0.11101694915254239</v>
      </c>
      <c r="H53" s="706" t="e">
        <f>'3'!AA28-0.161</f>
        <v>#VALUE!</v>
      </c>
      <c r="I53" s="706">
        <v>0</v>
      </c>
      <c r="J53" s="706">
        <v>1.9251</v>
      </c>
      <c r="K53" s="706">
        <v>0</v>
      </c>
      <c r="L53" s="706">
        <f>'3'!AE28-0.2235</f>
        <v>2.0119417482370729</v>
      </c>
      <c r="M53" s="706">
        <v>0</v>
      </c>
      <c r="N53" s="706">
        <f>'3'!AG28-0.2329</f>
        <v>2.0964303016630303</v>
      </c>
      <c r="O53" s="706">
        <v>0</v>
      </c>
      <c r="P53" s="706">
        <f>'3'!AI28-0.242</f>
        <v>2.1781741834278883</v>
      </c>
      <c r="Q53" s="706">
        <v>0</v>
      </c>
      <c r="R53" s="706">
        <f>'3'!AK28-0.2512</f>
        <v>2.2609408023981481</v>
      </c>
      <c r="S53" s="706">
        <v>0</v>
      </c>
      <c r="T53" s="706">
        <f>'3'!AM28-0.2603</f>
        <v>2.3422778712844816</v>
      </c>
      <c r="U53" s="706">
        <v>0</v>
      </c>
      <c r="V53" s="706">
        <f>'3'!AO28-0.2694</f>
        <v>2.4242680967794383</v>
      </c>
      <c r="W53" s="705">
        <v>0</v>
      </c>
    </row>
    <row r="54" spans="1:31" ht="48.75" customHeight="1" x14ac:dyDescent="0.25">
      <c r="A54" s="696" t="s">
        <v>979</v>
      </c>
      <c r="B54" s="704" t="s">
        <v>980</v>
      </c>
      <c r="C54" s="697" t="s">
        <v>974</v>
      </c>
      <c r="D54" s="708">
        <v>3.7199999999999997E-2</v>
      </c>
      <c r="E54" s="708">
        <v>8.3119999999999999E-2</v>
      </c>
      <c r="F54" s="708">
        <f>4.0417-0.236</f>
        <v>3.8056999999999999</v>
      </c>
      <c r="G54" s="706">
        <f t="shared" si="4"/>
        <v>1.3086733333333334</v>
      </c>
      <c r="H54" s="715">
        <v>0</v>
      </c>
      <c r="I54" s="705">
        <v>0</v>
      </c>
      <c r="J54" s="715">
        <v>0</v>
      </c>
      <c r="K54" s="705">
        <v>0</v>
      </c>
      <c r="L54" s="715">
        <v>0</v>
      </c>
      <c r="M54" s="705">
        <v>0</v>
      </c>
      <c r="N54" s="715">
        <v>0</v>
      </c>
      <c r="O54" s="705">
        <v>0</v>
      </c>
      <c r="P54" s="715">
        <v>0</v>
      </c>
      <c r="Q54" s="705">
        <v>0</v>
      </c>
      <c r="R54" s="715">
        <v>0</v>
      </c>
      <c r="S54" s="705">
        <v>0</v>
      </c>
      <c r="T54" s="715">
        <v>0</v>
      </c>
      <c r="U54" s="705">
        <v>0</v>
      </c>
      <c r="V54" s="715">
        <v>0</v>
      </c>
      <c r="W54" s="705">
        <v>0</v>
      </c>
    </row>
    <row r="55" spans="1:31" ht="29.25" customHeight="1" x14ac:dyDescent="0.25">
      <c r="A55" s="56" t="s">
        <v>981</v>
      </c>
      <c r="B55" s="54" t="s">
        <v>982</v>
      </c>
      <c r="C55" s="697" t="s">
        <v>491</v>
      </c>
      <c r="D55" s="705">
        <f t="shared" ref="D55:F58" si="5">D59+D63+D67</f>
        <v>0</v>
      </c>
      <c r="E55" s="705">
        <f t="shared" si="5"/>
        <v>0</v>
      </c>
      <c r="F55" s="705">
        <f t="shared" si="5"/>
        <v>0.68</v>
      </c>
      <c r="G55" s="706">
        <f t="shared" si="4"/>
        <v>0.22666666666666668</v>
      </c>
      <c r="H55" s="705">
        <f>H59+H63+H67</f>
        <v>0.222</v>
      </c>
      <c r="I55" s="705">
        <v>0</v>
      </c>
      <c r="J55" s="705">
        <f>J59+J63+J67</f>
        <v>0.222</v>
      </c>
      <c r="K55" s="705">
        <v>0</v>
      </c>
      <c r="L55" s="705">
        <f>L59+L63+L67</f>
        <v>0.222</v>
      </c>
      <c r="M55" s="705">
        <v>0</v>
      </c>
      <c r="N55" s="705">
        <f>N59+N63+N67</f>
        <v>0.222</v>
      </c>
      <c r="O55" s="705">
        <v>0</v>
      </c>
      <c r="P55" s="705">
        <f>P59+P63+P67</f>
        <v>0.222</v>
      </c>
      <c r="Q55" s="705">
        <v>0</v>
      </c>
      <c r="R55" s="705">
        <f>R59+R63+R67</f>
        <v>0.222</v>
      </c>
      <c r="S55" s="705">
        <v>0</v>
      </c>
      <c r="T55" s="705">
        <f>T59+T63+T67</f>
        <v>0.222</v>
      </c>
      <c r="U55" s="705">
        <v>0</v>
      </c>
      <c r="V55" s="705">
        <f>V59+V63+V67</f>
        <v>0.222</v>
      </c>
      <c r="W55" s="705">
        <v>0</v>
      </c>
    </row>
    <row r="56" spans="1:31" ht="27.75" customHeight="1" x14ac:dyDescent="0.25">
      <c r="A56" s="56"/>
      <c r="B56" s="54"/>
      <c r="C56" s="697" t="s">
        <v>983</v>
      </c>
      <c r="D56" s="705">
        <f t="shared" si="5"/>
        <v>0</v>
      </c>
      <c r="E56" s="705">
        <f t="shared" si="5"/>
        <v>0</v>
      </c>
      <c r="F56" s="705">
        <f t="shared" si="5"/>
        <v>0.8</v>
      </c>
      <c r="G56" s="706">
        <f t="shared" si="4"/>
        <v>0.26666666666666666</v>
      </c>
      <c r="H56" s="705">
        <f>H60+H64+H68</f>
        <v>0.25</v>
      </c>
      <c r="I56" s="705">
        <v>0</v>
      </c>
      <c r="J56" s="705">
        <f>J60+J64+J68</f>
        <v>0.25</v>
      </c>
      <c r="K56" s="705">
        <v>0</v>
      </c>
      <c r="L56" s="705">
        <f>L60+L64+L68</f>
        <v>0.25</v>
      </c>
      <c r="M56" s="705">
        <v>0</v>
      </c>
      <c r="N56" s="705">
        <f>N60+N64+N68</f>
        <v>0.25</v>
      </c>
      <c r="O56" s="705">
        <v>0</v>
      </c>
      <c r="P56" s="705">
        <f>P60+P64+P68</f>
        <v>0.25</v>
      </c>
      <c r="Q56" s="705">
        <v>0</v>
      </c>
      <c r="R56" s="705">
        <f>R60+R64+R68</f>
        <v>0.25</v>
      </c>
      <c r="S56" s="705">
        <v>0</v>
      </c>
      <c r="T56" s="705">
        <f>T60+T64+T68</f>
        <v>0.25</v>
      </c>
      <c r="U56" s="705">
        <v>0</v>
      </c>
      <c r="V56" s="705">
        <f>V60+V64+V68</f>
        <v>0.25</v>
      </c>
      <c r="W56" s="705">
        <v>0</v>
      </c>
    </row>
    <row r="57" spans="1:31" ht="27.75" customHeight="1" x14ac:dyDescent="0.25">
      <c r="A57" s="56"/>
      <c r="B57" s="54"/>
      <c r="C57" s="697" t="s">
        <v>984</v>
      </c>
      <c r="D57" s="705">
        <f t="shared" si="5"/>
        <v>1.04</v>
      </c>
      <c r="E57" s="705">
        <f t="shared" si="5"/>
        <v>0</v>
      </c>
      <c r="F57" s="705">
        <f t="shared" si="5"/>
        <v>4.17</v>
      </c>
      <c r="G57" s="706">
        <f t="shared" si="4"/>
        <v>1.7366666666666666</v>
      </c>
      <c r="H57" s="705">
        <f>H61+H65+H69</f>
        <v>1.5</v>
      </c>
      <c r="I57" s="705">
        <v>0</v>
      </c>
      <c r="J57" s="705">
        <f>J61+J65+J69</f>
        <v>1.5</v>
      </c>
      <c r="K57" s="705">
        <v>0</v>
      </c>
      <c r="L57" s="705">
        <f>L61+L65+L69</f>
        <v>1.5</v>
      </c>
      <c r="M57" s="705">
        <v>0</v>
      </c>
      <c r="N57" s="705">
        <f>N61+N65+N69</f>
        <v>1.5</v>
      </c>
      <c r="O57" s="705">
        <v>0</v>
      </c>
      <c r="P57" s="705">
        <f>P61+P65+P69</f>
        <v>1.5</v>
      </c>
      <c r="Q57" s="705">
        <v>0</v>
      </c>
      <c r="R57" s="705">
        <f>R61+R65+R69</f>
        <v>1.5</v>
      </c>
      <c r="S57" s="705">
        <v>0</v>
      </c>
      <c r="T57" s="705">
        <f>T61+T65+T69</f>
        <v>1.5</v>
      </c>
      <c r="U57" s="705">
        <v>0</v>
      </c>
      <c r="V57" s="705">
        <f>V61+V65+V69</f>
        <v>1.5</v>
      </c>
      <c r="W57" s="705">
        <v>0</v>
      </c>
    </row>
    <row r="58" spans="1:31" ht="24" customHeight="1" x14ac:dyDescent="0.25">
      <c r="A58" s="56"/>
      <c r="B58" s="54"/>
      <c r="C58" s="697" t="s">
        <v>985</v>
      </c>
      <c r="D58" s="705">
        <f t="shared" si="5"/>
        <v>0</v>
      </c>
      <c r="E58" s="705">
        <f t="shared" si="5"/>
        <v>0</v>
      </c>
      <c r="F58" s="705">
        <f t="shared" si="5"/>
        <v>0</v>
      </c>
      <c r="G58" s="706">
        <f t="shared" si="4"/>
        <v>0</v>
      </c>
      <c r="H58" s="705">
        <v>0</v>
      </c>
      <c r="I58" s="705">
        <v>0</v>
      </c>
      <c r="J58" s="705">
        <v>0</v>
      </c>
      <c r="K58" s="705">
        <v>0</v>
      </c>
      <c r="L58" s="705">
        <v>0</v>
      </c>
      <c r="M58" s="705">
        <v>0</v>
      </c>
      <c r="N58" s="705">
        <v>0</v>
      </c>
      <c r="O58" s="705">
        <v>0</v>
      </c>
      <c r="P58" s="705">
        <v>0</v>
      </c>
      <c r="Q58" s="705">
        <v>0</v>
      </c>
      <c r="R58" s="705">
        <v>0</v>
      </c>
      <c r="S58" s="705">
        <v>0</v>
      </c>
      <c r="T58" s="705">
        <v>0</v>
      </c>
      <c r="U58" s="705">
        <v>0</v>
      </c>
      <c r="V58" s="705">
        <v>0</v>
      </c>
      <c r="W58" s="705">
        <v>0</v>
      </c>
    </row>
    <row r="59" spans="1:31" ht="15.75" customHeight="1" x14ac:dyDescent="0.25">
      <c r="A59" s="56" t="s">
        <v>986</v>
      </c>
      <c r="B59" s="54" t="s">
        <v>963</v>
      </c>
      <c r="C59" s="697" t="s">
        <v>491</v>
      </c>
      <c r="D59" s="705">
        <v>0</v>
      </c>
      <c r="E59" s="705">
        <v>0</v>
      </c>
      <c r="F59" s="705">
        <v>0</v>
      </c>
      <c r="G59" s="706">
        <f t="shared" si="4"/>
        <v>0</v>
      </c>
      <c r="H59" s="705">
        <v>0</v>
      </c>
      <c r="I59" s="705">
        <v>0</v>
      </c>
      <c r="J59" s="705">
        <v>0</v>
      </c>
      <c r="K59" s="705">
        <v>0</v>
      </c>
      <c r="L59" s="705">
        <v>0</v>
      </c>
      <c r="M59" s="705">
        <v>0</v>
      </c>
      <c r="N59" s="705">
        <v>0</v>
      </c>
      <c r="O59" s="705">
        <v>0</v>
      </c>
      <c r="P59" s="705">
        <v>0</v>
      </c>
      <c r="Q59" s="705">
        <v>0</v>
      </c>
      <c r="R59" s="705">
        <v>0</v>
      </c>
      <c r="S59" s="705">
        <v>0</v>
      </c>
      <c r="T59" s="705">
        <v>0</v>
      </c>
      <c r="U59" s="705">
        <v>0</v>
      </c>
      <c r="V59" s="705">
        <v>0</v>
      </c>
      <c r="W59" s="705">
        <v>0</v>
      </c>
    </row>
    <row r="60" spans="1:31" ht="15.75" customHeight="1" x14ac:dyDescent="0.25">
      <c r="A60" s="56"/>
      <c r="B60" s="54"/>
      <c r="C60" s="697" t="s">
        <v>983</v>
      </c>
      <c r="D60" s="705">
        <v>0</v>
      </c>
      <c r="E60" s="705">
        <v>0</v>
      </c>
      <c r="F60" s="705">
        <v>0</v>
      </c>
      <c r="G60" s="706">
        <f t="shared" si="4"/>
        <v>0</v>
      </c>
      <c r="H60" s="705">
        <v>0</v>
      </c>
      <c r="I60" s="705">
        <v>0</v>
      </c>
      <c r="J60" s="705">
        <v>0</v>
      </c>
      <c r="K60" s="705">
        <v>0</v>
      </c>
      <c r="L60" s="705">
        <v>0</v>
      </c>
      <c r="M60" s="705">
        <v>0</v>
      </c>
      <c r="N60" s="705">
        <v>0</v>
      </c>
      <c r="O60" s="705">
        <v>0</v>
      </c>
      <c r="P60" s="705">
        <v>0</v>
      </c>
      <c r="Q60" s="705">
        <v>0</v>
      </c>
      <c r="R60" s="705">
        <v>0</v>
      </c>
      <c r="S60" s="705">
        <v>0</v>
      </c>
      <c r="T60" s="705">
        <v>0</v>
      </c>
      <c r="U60" s="705">
        <v>0</v>
      </c>
      <c r="V60" s="705">
        <v>0</v>
      </c>
      <c r="W60" s="705">
        <v>0</v>
      </c>
    </row>
    <row r="61" spans="1:31" ht="15.75" customHeight="1" x14ac:dyDescent="0.25">
      <c r="A61" s="56"/>
      <c r="B61" s="54"/>
      <c r="C61" s="697" t="s">
        <v>984</v>
      </c>
      <c r="D61" s="705">
        <v>0</v>
      </c>
      <c r="E61" s="705">
        <v>0</v>
      </c>
      <c r="F61" s="705">
        <v>0</v>
      </c>
      <c r="G61" s="706">
        <f t="shared" si="4"/>
        <v>0</v>
      </c>
      <c r="H61" s="705">
        <v>0</v>
      </c>
      <c r="I61" s="705">
        <v>0</v>
      </c>
      <c r="J61" s="705">
        <v>0</v>
      </c>
      <c r="K61" s="705">
        <v>0</v>
      </c>
      <c r="L61" s="705">
        <v>0</v>
      </c>
      <c r="M61" s="705">
        <v>0</v>
      </c>
      <c r="N61" s="705">
        <v>0</v>
      </c>
      <c r="O61" s="705">
        <v>0</v>
      </c>
      <c r="P61" s="705">
        <v>0</v>
      </c>
      <c r="Q61" s="705">
        <v>0</v>
      </c>
      <c r="R61" s="705">
        <v>0</v>
      </c>
      <c r="S61" s="705">
        <v>0</v>
      </c>
      <c r="T61" s="705">
        <v>0</v>
      </c>
      <c r="U61" s="705">
        <v>0</v>
      </c>
      <c r="V61" s="705">
        <v>0</v>
      </c>
      <c r="W61" s="705">
        <v>0</v>
      </c>
    </row>
    <row r="62" spans="1:31" ht="18.75" customHeight="1" x14ac:dyDescent="0.25">
      <c r="A62" s="56"/>
      <c r="B62" s="54"/>
      <c r="C62" s="697" t="s">
        <v>985</v>
      </c>
      <c r="D62" s="705">
        <v>0</v>
      </c>
      <c r="E62" s="705">
        <v>0</v>
      </c>
      <c r="F62" s="705">
        <v>0</v>
      </c>
      <c r="G62" s="706">
        <f t="shared" si="4"/>
        <v>0</v>
      </c>
      <c r="H62" s="705">
        <v>0</v>
      </c>
      <c r="I62" s="705">
        <v>0</v>
      </c>
      <c r="J62" s="705">
        <v>0</v>
      </c>
      <c r="K62" s="705">
        <v>0</v>
      </c>
      <c r="L62" s="705">
        <v>0</v>
      </c>
      <c r="M62" s="705">
        <v>0</v>
      </c>
      <c r="N62" s="705">
        <v>0</v>
      </c>
      <c r="O62" s="705">
        <v>0</v>
      </c>
      <c r="P62" s="705">
        <v>0</v>
      </c>
      <c r="Q62" s="705">
        <v>0</v>
      </c>
      <c r="R62" s="705">
        <v>0</v>
      </c>
      <c r="S62" s="705">
        <v>0</v>
      </c>
      <c r="T62" s="705">
        <v>0</v>
      </c>
      <c r="U62" s="705">
        <v>0</v>
      </c>
      <c r="V62" s="705">
        <v>0</v>
      </c>
      <c r="W62" s="705">
        <v>0</v>
      </c>
    </row>
    <row r="63" spans="1:31" ht="15.75" customHeight="1" x14ac:dyDescent="0.25">
      <c r="A63" s="56" t="s">
        <v>987</v>
      </c>
      <c r="B63" s="54" t="s">
        <v>964</v>
      </c>
      <c r="C63" s="697" t="s">
        <v>491</v>
      </c>
      <c r="D63" s="705">
        <v>0</v>
      </c>
      <c r="E63" s="705">
        <v>0</v>
      </c>
      <c r="F63" s="705">
        <v>0</v>
      </c>
      <c r="G63" s="706">
        <f t="shared" si="4"/>
        <v>0</v>
      </c>
      <c r="H63" s="705">
        <v>0</v>
      </c>
      <c r="I63" s="705">
        <v>0</v>
      </c>
      <c r="J63" s="705">
        <v>0</v>
      </c>
      <c r="K63" s="705">
        <v>0</v>
      </c>
      <c r="L63" s="705">
        <v>0</v>
      </c>
      <c r="M63" s="705">
        <v>0</v>
      </c>
      <c r="N63" s="705">
        <v>0</v>
      </c>
      <c r="O63" s="705">
        <v>0</v>
      </c>
      <c r="P63" s="705">
        <v>0</v>
      </c>
      <c r="Q63" s="705">
        <v>0</v>
      </c>
      <c r="R63" s="705">
        <v>0</v>
      </c>
      <c r="S63" s="705">
        <v>0</v>
      </c>
      <c r="T63" s="705">
        <v>0</v>
      </c>
      <c r="U63" s="705">
        <v>0</v>
      </c>
      <c r="V63" s="705">
        <v>0</v>
      </c>
      <c r="W63" s="705">
        <v>0</v>
      </c>
    </row>
    <row r="64" spans="1:31" ht="15.75" customHeight="1" x14ac:dyDescent="0.25">
      <c r="A64" s="56"/>
      <c r="B64" s="54"/>
      <c r="C64" s="697" t="s">
        <v>983</v>
      </c>
      <c r="D64" s="705">
        <v>0</v>
      </c>
      <c r="E64" s="705">
        <v>0</v>
      </c>
      <c r="F64" s="705">
        <v>0</v>
      </c>
      <c r="G64" s="706">
        <f t="shared" si="4"/>
        <v>0</v>
      </c>
      <c r="H64" s="705">
        <v>0</v>
      </c>
      <c r="I64" s="705">
        <v>0</v>
      </c>
      <c r="J64" s="705">
        <v>0</v>
      </c>
      <c r="K64" s="705">
        <v>0</v>
      </c>
      <c r="L64" s="705">
        <v>0</v>
      </c>
      <c r="M64" s="705">
        <v>0</v>
      </c>
      <c r="N64" s="705">
        <v>0</v>
      </c>
      <c r="O64" s="705">
        <v>0</v>
      </c>
      <c r="P64" s="705">
        <v>0</v>
      </c>
      <c r="Q64" s="705">
        <v>0</v>
      </c>
      <c r="R64" s="705">
        <v>0</v>
      </c>
      <c r="S64" s="705">
        <v>0</v>
      </c>
      <c r="T64" s="705">
        <v>0</v>
      </c>
      <c r="U64" s="705">
        <v>0</v>
      </c>
      <c r="V64" s="705">
        <v>0</v>
      </c>
      <c r="W64" s="705">
        <v>0</v>
      </c>
    </row>
    <row r="65" spans="1:23" ht="15.75" customHeight="1" x14ac:dyDescent="0.25">
      <c r="A65" s="56"/>
      <c r="B65" s="54"/>
      <c r="C65" s="697" t="s">
        <v>984</v>
      </c>
      <c r="D65" s="705">
        <v>0</v>
      </c>
      <c r="E65" s="705">
        <v>0</v>
      </c>
      <c r="F65" s="705">
        <v>0</v>
      </c>
      <c r="G65" s="706">
        <f t="shared" si="4"/>
        <v>0</v>
      </c>
      <c r="H65" s="705">
        <v>0</v>
      </c>
      <c r="I65" s="705">
        <v>0</v>
      </c>
      <c r="J65" s="705">
        <v>0</v>
      </c>
      <c r="K65" s="705">
        <v>0</v>
      </c>
      <c r="L65" s="705">
        <v>0</v>
      </c>
      <c r="M65" s="705">
        <v>0</v>
      </c>
      <c r="N65" s="705">
        <v>0</v>
      </c>
      <c r="O65" s="705">
        <v>0</v>
      </c>
      <c r="P65" s="705">
        <v>0</v>
      </c>
      <c r="Q65" s="705">
        <v>0</v>
      </c>
      <c r="R65" s="705">
        <v>0</v>
      </c>
      <c r="S65" s="705">
        <v>0</v>
      </c>
      <c r="T65" s="705">
        <v>0</v>
      </c>
      <c r="U65" s="705">
        <v>0</v>
      </c>
      <c r="V65" s="705">
        <v>0</v>
      </c>
      <c r="W65" s="705">
        <v>0</v>
      </c>
    </row>
    <row r="66" spans="1:23" ht="18.75" customHeight="1" x14ac:dyDescent="0.25">
      <c r="A66" s="56"/>
      <c r="B66" s="54"/>
      <c r="C66" s="697" t="s">
        <v>985</v>
      </c>
      <c r="D66" s="705">
        <v>0</v>
      </c>
      <c r="E66" s="705">
        <v>0</v>
      </c>
      <c r="F66" s="705">
        <v>0</v>
      </c>
      <c r="G66" s="706">
        <f t="shared" si="4"/>
        <v>0</v>
      </c>
      <c r="H66" s="705">
        <v>0</v>
      </c>
      <c r="I66" s="705">
        <v>0</v>
      </c>
      <c r="J66" s="705">
        <v>0</v>
      </c>
      <c r="K66" s="705">
        <v>0</v>
      </c>
      <c r="L66" s="705">
        <v>0</v>
      </c>
      <c r="M66" s="705">
        <v>0</v>
      </c>
      <c r="N66" s="705">
        <v>0</v>
      </c>
      <c r="O66" s="705">
        <v>0</v>
      </c>
      <c r="P66" s="705">
        <v>0</v>
      </c>
      <c r="Q66" s="705">
        <v>0</v>
      </c>
      <c r="R66" s="705">
        <v>0</v>
      </c>
      <c r="S66" s="705">
        <v>0</v>
      </c>
      <c r="T66" s="705">
        <v>0</v>
      </c>
      <c r="U66" s="705">
        <v>0</v>
      </c>
      <c r="V66" s="705">
        <v>0</v>
      </c>
      <c r="W66" s="705">
        <v>0</v>
      </c>
    </row>
    <row r="67" spans="1:23" ht="15.75" customHeight="1" x14ac:dyDescent="0.25">
      <c r="A67" s="56" t="s">
        <v>988</v>
      </c>
      <c r="B67" s="54" t="s">
        <v>966</v>
      </c>
      <c r="C67" s="697" t="s">
        <v>491</v>
      </c>
      <c r="D67" s="705">
        <v>0</v>
      </c>
      <c r="E67" s="705">
        <v>0</v>
      </c>
      <c r="F67" s="705">
        <v>0.68</v>
      </c>
      <c r="G67" s="706">
        <f t="shared" si="4"/>
        <v>0.22666666666666668</v>
      </c>
      <c r="H67" s="705">
        <v>0.222</v>
      </c>
      <c r="I67" s="705">
        <v>0</v>
      </c>
      <c r="J67" s="705">
        <v>0.222</v>
      </c>
      <c r="K67" s="705">
        <v>0</v>
      </c>
      <c r="L67" s="705">
        <v>0.222</v>
      </c>
      <c r="M67" s="705">
        <v>0</v>
      </c>
      <c r="N67" s="705">
        <v>0.222</v>
      </c>
      <c r="O67" s="705">
        <v>0</v>
      </c>
      <c r="P67" s="705">
        <v>0.222</v>
      </c>
      <c r="Q67" s="705">
        <v>0</v>
      </c>
      <c r="R67" s="705">
        <v>0.222</v>
      </c>
      <c r="S67" s="705">
        <v>0</v>
      </c>
      <c r="T67" s="705">
        <v>0.222</v>
      </c>
      <c r="U67" s="705">
        <v>0</v>
      </c>
      <c r="V67" s="705">
        <v>0.222</v>
      </c>
      <c r="W67" s="705">
        <v>0</v>
      </c>
    </row>
    <row r="68" spans="1:23" ht="15.75" customHeight="1" x14ac:dyDescent="0.25">
      <c r="A68" s="56"/>
      <c r="B68" s="54"/>
      <c r="C68" s="697" t="s">
        <v>983</v>
      </c>
      <c r="D68" s="705">
        <v>0</v>
      </c>
      <c r="E68" s="705">
        <v>0</v>
      </c>
      <c r="F68" s="705">
        <v>0.8</v>
      </c>
      <c r="G68" s="706">
        <f t="shared" si="4"/>
        <v>0.26666666666666666</v>
      </c>
      <c r="H68" s="705">
        <v>0.25</v>
      </c>
      <c r="I68" s="705">
        <v>0</v>
      </c>
      <c r="J68" s="705">
        <v>0.25</v>
      </c>
      <c r="K68" s="705">
        <v>0</v>
      </c>
      <c r="L68" s="705">
        <v>0.25</v>
      </c>
      <c r="M68" s="705">
        <v>0</v>
      </c>
      <c r="N68" s="705">
        <v>0.25</v>
      </c>
      <c r="O68" s="705">
        <v>0</v>
      </c>
      <c r="P68" s="705">
        <v>0.25</v>
      </c>
      <c r="Q68" s="705">
        <v>0</v>
      </c>
      <c r="R68" s="705">
        <v>0.25</v>
      </c>
      <c r="S68" s="705">
        <v>0</v>
      </c>
      <c r="T68" s="705">
        <v>0.25</v>
      </c>
      <c r="U68" s="705">
        <v>0</v>
      </c>
      <c r="V68" s="705">
        <v>0.25</v>
      </c>
      <c r="W68" s="705">
        <v>0</v>
      </c>
    </row>
    <row r="69" spans="1:23" ht="29.25" customHeight="1" x14ac:dyDescent="0.25">
      <c r="A69" s="56"/>
      <c r="B69" s="54"/>
      <c r="C69" s="697" t="s">
        <v>984</v>
      </c>
      <c r="D69" s="705">
        <v>1.04</v>
      </c>
      <c r="E69" s="705">
        <v>0</v>
      </c>
      <c r="F69" s="707">
        <v>4.17</v>
      </c>
      <c r="G69" s="706">
        <f t="shared" si="4"/>
        <v>1.7366666666666666</v>
      </c>
      <c r="H69" s="705">
        <v>1.5</v>
      </c>
      <c r="I69" s="705">
        <v>0</v>
      </c>
      <c r="J69" s="705">
        <v>1.5</v>
      </c>
      <c r="K69" s="705">
        <v>0</v>
      </c>
      <c r="L69" s="705">
        <v>1.5</v>
      </c>
      <c r="M69" s="705">
        <v>0</v>
      </c>
      <c r="N69" s="705">
        <v>1.5</v>
      </c>
      <c r="O69" s="705">
        <v>0</v>
      </c>
      <c r="P69" s="705">
        <v>1.5</v>
      </c>
      <c r="Q69" s="705">
        <v>0</v>
      </c>
      <c r="R69" s="705">
        <v>1.5</v>
      </c>
      <c r="S69" s="705">
        <v>0</v>
      </c>
      <c r="T69" s="705">
        <v>1.5</v>
      </c>
      <c r="U69" s="705">
        <v>0</v>
      </c>
      <c r="V69" s="705">
        <v>1.5</v>
      </c>
      <c r="W69" s="705">
        <v>0</v>
      </c>
    </row>
    <row r="70" spans="1:23" ht="25.5" customHeight="1" x14ac:dyDescent="0.25">
      <c r="A70" s="56"/>
      <c r="B70" s="54"/>
      <c r="C70" s="697" t="s">
        <v>985</v>
      </c>
      <c r="D70" s="705">
        <v>0</v>
      </c>
      <c r="E70" s="705">
        <v>0</v>
      </c>
      <c r="F70" s="705">
        <v>0</v>
      </c>
      <c r="G70" s="706">
        <f t="shared" si="4"/>
        <v>0</v>
      </c>
      <c r="H70" s="705">
        <v>0</v>
      </c>
      <c r="I70" s="705">
        <v>0</v>
      </c>
      <c r="J70" s="705">
        <v>0</v>
      </c>
      <c r="K70" s="705">
        <v>0</v>
      </c>
      <c r="L70" s="705">
        <v>0</v>
      </c>
      <c r="M70" s="705">
        <v>0</v>
      </c>
      <c r="N70" s="705">
        <v>0</v>
      </c>
      <c r="O70" s="705">
        <v>0</v>
      </c>
      <c r="P70" s="705">
        <v>0</v>
      </c>
      <c r="Q70" s="705">
        <v>0</v>
      </c>
      <c r="R70" s="705">
        <v>0</v>
      </c>
      <c r="S70" s="705">
        <v>0</v>
      </c>
      <c r="T70" s="705">
        <v>0</v>
      </c>
      <c r="U70" s="705">
        <v>0</v>
      </c>
      <c r="V70" s="705">
        <v>0</v>
      </c>
      <c r="W70" s="705">
        <v>0</v>
      </c>
    </row>
    <row r="71" spans="1:23" ht="27.75" customHeight="1" x14ac:dyDescent="0.25">
      <c r="A71" s="56" t="s">
        <v>989</v>
      </c>
      <c r="B71" s="54" t="s">
        <v>990</v>
      </c>
      <c r="C71" s="697" t="s">
        <v>491</v>
      </c>
      <c r="D71" s="705">
        <f t="shared" ref="D71:F73" si="6">D75+D79+D83</f>
        <v>0</v>
      </c>
      <c r="E71" s="705">
        <f t="shared" si="6"/>
        <v>0</v>
      </c>
      <c r="F71" s="705">
        <f t="shared" si="6"/>
        <v>0.68</v>
      </c>
      <c r="G71" s="706">
        <f t="shared" si="4"/>
        <v>0.22666666666666668</v>
      </c>
      <c r="H71" s="705">
        <f>H75+H79+H83</f>
        <v>0.222</v>
      </c>
      <c r="I71" s="705">
        <v>0</v>
      </c>
      <c r="J71" s="705">
        <f>J75+J79+J83</f>
        <v>0.222</v>
      </c>
      <c r="K71" s="705">
        <v>0</v>
      </c>
      <c r="L71" s="705">
        <f>L75+L79+L83</f>
        <v>0.222</v>
      </c>
      <c r="M71" s="705">
        <v>0</v>
      </c>
      <c r="N71" s="705">
        <f>N75+N79+N83</f>
        <v>0.222</v>
      </c>
      <c r="O71" s="705">
        <v>0</v>
      </c>
      <c r="P71" s="705">
        <f>P75+P79+P83</f>
        <v>0.222</v>
      </c>
      <c r="Q71" s="705">
        <v>0</v>
      </c>
      <c r="R71" s="705">
        <f>R75+R79+R83</f>
        <v>0.222</v>
      </c>
      <c r="S71" s="705">
        <v>0</v>
      </c>
      <c r="T71" s="705">
        <f>T75+T79+T83</f>
        <v>0.222</v>
      </c>
      <c r="U71" s="705">
        <v>0</v>
      </c>
      <c r="V71" s="705">
        <f>V75+V79+V83</f>
        <v>0.222</v>
      </c>
      <c r="W71" s="705">
        <v>0</v>
      </c>
    </row>
    <row r="72" spans="1:23" ht="28.5" customHeight="1" x14ac:dyDescent="0.25">
      <c r="A72" s="56"/>
      <c r="B72" s="54"/>
      <c r="C72" s="697" t="s">
        <v>983</v>
      </c>
      <c r="D72" s="705">
        <f t="shared" si="6"/>
        <v>0</v>
      </c>
      <c r="E72" s="705">
        <f t="shared" si="6"/>
        <v>0</v>
      </c>
      <c r="F72" s="705">
        <f t="shared" si="6"/>
        <v>0.8</v>
      </c>
      <c r="G72" s="706">
        <f t="shared" si="4"/>
        <v>0.26666666666666666</v>
      </c>
      <c r="H72" s="705">
        <f>H76+H80+H84</f>
        <v>0.25</v>
      </c>
      <c r="I72" s="705">
        <v>0</v>
      </c>
      <c r="J72" s="705">
        <f>J76+J80+J84</f>
        <v>0.25</v>
      </c>
      <c r="K72" s="705">
        <v>0</v>
      </c>
      <c r="L72" s="705">
        <f>L76+L80+L84</f>
        <v>0.25</v>
      </c>
      <c r="M72" s="705">
        <v>0</v>
      </c>
      <c r="N72" s="705">
        <f>N76+N80+N84</f>
        <v>0.25</v>
      </c>
      <c r="O72" s="705">
        <v>0</v>
      </c>
      <c r="P72" s="705">
        <f>P76+P80+P84</f>
        <v>0.25</v>
      </c>
      <c r="Q72" s="705">
        <v>0</v>
      </c>
      <c r="R72" s="705">
        <f>R76+R80+R84</f>
        <v>0.25</v>
      </c>
      <c r="S72" s="705">
        <v>0</v>
      </c>
      <c r="T72" s="705">
        <f>T76+T80+T84</f>
        <v>0.25</v>
      </c>
      <c r="U72" s="705">
        <v>0</v>
      </c>
      <c r="V72" s="705">
        <f>V76+V80+V84</f>
        <v>0.25</v>
      </c>
      <c r="W72" s="705">
        <v>0</v>
      </c>
    </row>
    <row r="73" spans="1:23" ht="24" customHeight="1" x14ac:dyDescent="0.25">
      <c r="A73" s="56"/>
      <c r="B73" s="54"/>
      <c r="C73" s="697" t="s">
        <v>984</v>
      </c>
      <c r="D73" s="705">
        <f t="shared" si="6"/>
        <v>1.04</v>
      </c>
      <c r="E73" s="705">
        <f t="shared" si="6"/>
        <v>0</v>
      </c>
      <c r="F73" s="705">
        <f t="shared" si="6"/>
        <v>4.17</v>
      </c>
      <c r="G73" s="706">
        <f t="shared" si="4"/>
        <v>1.7366666666666666</v>
      </c>
      <c r="H73" s="705">
        <f>H77+H81+H85</f>
        <v>1.5</v>
      </c>
      <c r="I73" s="705">
        <v>0</v>
      </c>
      <c r="J73" s="705">
        <f>J77+J81+J85</f>
        <v>1.5</v>
      </c>
      <c r="K73" s="705">
        <v>0</v>
      </c>
      <c r="L73" s="705">
        <f>L77+L81+L85</f>
        <v>1.5</v>
      </c>
      <c r="M73" s="705">
        <v>0</v>
      </c>
      <c r="N73" s="705">
        <f>N77+N81+N85</f>
        <v>1.5</v>
      </c>
      <c r="O73" s="705">
        <v>0</v>
      </c>
      <c r="P73" s="705">
        <f>P77+P81+P85</f>
        <v>1.5</v>
      </c>
      <c r="Q73" s="705">
        <v>0</v>
      </c>
      <c r="R73" s="705">
        <f>R77+R81+R85</f>
        <v>1.5</v>
      </c>
      <c r="S73" s="705">
        <v>0</v>
      </c>
      <c r="T73" s="705">
        <f>T77+T81+T85</f>
        <v>1.5</v>
      </c>
      <c r="U73" s="705">
        <v>0</v>
      </c>
      <c r="V73" s="705">
        <f>V77+V81+V85</f>
        <v>1.5</v>
      </c>
      <c r="W73" s="705">
        <v>0</v>
      </c>
    </row>
    <row r="74" spans="1:23" ht="21.75" customHeight="1" x14ac:dyDescent="0.25">
      <c r="A74" s="56"/>
      <c r="B74" s="54"/>
      <c r="C74" s="697" t="s">
        <v>985</v>
      </c>
      <c r="D74" s="705">
        <v>0</v>
      </c>
      <c r="E74" s="705">
        <v>0</v>
      </c>
      <c r="F74" s="705">
        <v>0</v>
      </c>
      <c r="G74" s="706">
        <f t="shared" si="4"/>
        <v>0</v>
      </c>
      <c r="H74" s="705">
        <v>0</v>
      </c>
      <c r="I74" s="705">
        <v>0</v>
      </c>
      <c r="J74" s="705">
        <v>0</v>
      </c>
      <c r="K74" s="705">
        <v>0</v>
      </c>
      <c r="L74" s="705">
        <v>0</v>
      </c>
      <c r="M74" s="705">
        <v>0</v>
      </c>
      <c r="N74" s="705">
        <v>0</v>
      </c>
      <c r="O74" s="705">
        <v>0</v>
      </c>
      <c r="P74" s="705">
        <v>0</v>
      </c>
      <c r="Q74" s="705">
        <v>0</v>
      </c>
      <c r="R74" s="705">
        <v>0</v>
      </c>
      <c r="S74" s="705">
        <v>0</v>
      </c>
      <c r="T74" s="705">
        <v>0</v>
      </c>
      <c r="U74" s="705">
        <v>0</v>
      </c>
      <c r="V74" s="705">
        <v>0</v>
      </c>
      <c r="W74" s="705">
        <v>0</v>
      </c>
    </row>
    <row r="75" spans="1:23" ht="15.75" customHeight="1" x14ac:dyDescent="0.25">
      <c r="A75" s="56" t="s">
        <v>991</v>
      </c>
      <c r="B75" s="54" t="s">
        <v>963</v>
      </c>
      <c r="C75" s="697" t="s">
        <v>491</v>
      </c>
      <c r="D75" s="705">
        <v>0</v>
      </c>
      <c r="E75" s="705">
        <v>0</v>
      </c>
      <c r="F75" s="705">
        <v>0</v>
      </c>
      <c r="G75" s="706">
        <f t="shared" si="4"/>
        <v>0</v>
      </c>
      <c r="H75" s="705">
        <v>0</v>
      </c>
      <c r="I75" s="705">
        <v>0</v>
      </c>
      <c r="J75" s="705">
        <v>0</v>
      </c>
      <c r="K75" s="705">
        <v>0</v>
      </c>
      <c r="L75" s="705">
        <v>0</v>
      </c>
      <c r="M75" s="705">
        <v>0</v>
      </c>
      <c r="N75" s="705">
        <v>0</v>
      </c>
      <c r="O75" s="705">
        <v>0</v>
      </c>
      <c r="P75" s="705">
        <v>0</v>
      </c>
      <c r="Q75" s="705">
        <v>0</v>
      </c>
      <c r="R75" s="705">
        <v>0</v>
      </c>
      <c r="S75" s="705">
        <v>0</v>
      </c>
      <c r="T75" s="705">
        <v>0</v>
      </c>
      <c r="U75" s="705">
        <v>0</v>
      </c>
      <c r="V75" s="705">
        <v>0</v>
      </c>
      <c r="W75" s="705">
        <v>0</v>
      </c>
    </row>
    <row r="76" spans="1:23" ht="15.75" customHeight="1" x14ac:dyDescent="0.25">
      <c r="A76" s="56"/>
      <c r="B76" s="54"/>
      <c r="C76" s="697" t="s">
        <v>983</v>
      </c>
      <c r="D76" s="705">
        <v>0</v>
      </c>
      <c r="E76" s="705">
        <v>0</v>
      </c>
      <c r="F76" s="705">
        <v>0</v>
      </c>
      <c r="G76" s="706">
        <f t="shared" si="4"/>
        <v>0</v>
      </c>
      <c r="H76" s="705">
        <v>0</v>
      </c>
      <c r="I76" s="705">
        <v>0</v>
      </c>
      <c r="J76" s="705">
        <v>0</v>
      </c>
      <c r="K76" s="705">
        <v>0</v>
      </c>
      <c r="L76" s="705">
        <v>0</v>
      </c>
      <c r="M76" s="705">
        <v>0</v>
      </c>
      <c r="N76" s="705">
        <v>0</v>
      </c>
      <c r="O76" s="705">
        <v>0</v>
      </c>
      <c r="P76" s="705">
        <v>0</v>
      </c>
      <c r="Q76" s="705">
        <v>0</v>
      </c>
      <c r="R76" s="705">
        <v>0</v>
      </c>
      <c r="S76" s="705">
        <v>0</v>
      </c>
      <c r="T76" s="705">
        <v>0</v>
      </c>
      <c r="U76" s="705">
        <v>0</v>
      </c>
      <c r="V76" s="705">
        <v>0</v>
      </c>
      <c r="W76" s="705">
        <v>0</v>
      </c>
    </row>
    <row r="77" spans="1:23" ht="15.75" customHeight="1" x14ac:dyDescent="0.25">
      <c r="A77" s="56"/>
      <c r="B77" s="54"/>
      <c r="C77" s="697" t="s">
        <v>984</v>
      </c>
      <c r="D77" s="705">
        <v>0</v>
      </c>
      <c r="E77" s="705">
        <v>0</v>
      </c>
      <c r="F77" s="705">
        <v>0</v>
      </c>
      <c r="G77" s="706">
        <f t="shared" si="4"/>
        <v>0</v>
      </c>
      <c r="H77" s="705">
        <v>0</v>
      </c>
      <c r="I77" s="715">
        <v>0</v>
      </c>
      <c r="J77" s="715">
        <v>0</v>
      </c>
      <c r="K77" s="705">
        <v>0</v>
      </c>
      <c r="L77" s="705">
        <v>0</v>
      </c>
      <c r="M77" s="705">
        <v>0</v>
      </c>
      <c r="N77" s="705">
        <v>0</v>
      </c>
      <c r="O77" s="705">
        <v>0</v>
      </c>
      <c r="P77" s="705">
        <v>0</v>
      </c>
      <c r="Q77" s="705">
        <v>0</v>
      </c>
      <c r="R77" s="705">
        <v>0</v>
      </c>
      <c r="S77" s="705">
        <v>0</v>
      </c>
      <c r="T77" s="705">
        <v>0</v>
      </c>
      <c r="U77" s="705">
        <v>0</v>
      </c>
      <c r="V77" s="705">
        <v>0</v>
      </c>
      <c r="W77" s="705">
        <v>0</v>
      </c>
    </row>
    <row r="78" spans="1:23" ht="15.75" customHeight="1" x14ac:dyDescent="0.25">
      <c r="A78" s="56"/>
      <c r="B78" s="54"/>
      <c r="C78" s="697" t="s">
        <v>492</v>
      </c>
      <c r="D78" s="705">
        <v>0</v>
      </c>
      <c r="E78" s="705">
        <v>0</v>
      </c>
      <c r="F78" s="705">
        <v>0</v>
      </c>
      <c r="G78" s="706">
        <f t="shared" si="4"/>
        <v>0</v>
      </c>
      <c r="H78" s="705">
        <v>0</v>
      </c>
      <c r="I78" s="715">
        <v>0</v>
      </c>
      <c r="J78" s="715">
        <v>0</v>
      </c>
      <c r="K78" s="705">
        <v>0</v>
      </c>
      <c r="L78" s="705">
        <v>0</v>
      </c>
      <c r="M78" s="705">
        <v>0</v>
      </c>
      <c r="N78" s="705">
        <v>0</v>
      </c>
      <c r="O78" s="705">
        <v>0</v>
      </c>
      <c r="P78" s="705">
        <v>0</v>
      </c>
      <c r="Q78" s="705">
        <v>0</v>
      </c>
      <c r="R78" s="705">
        <v>0</v>
      </c>
      <c r="S78" s="705">
        <v>0</v>
      </c>
      <c r="T78" s="705">
        <v>0</v>
      </c>
      <c r="U78" s="705">
        <v>0</v>
      </c>
      <c r="V78" s="705">
        <v>0</v>
      </c>
      <c r="W78" s="705">
        <v>0</v>
      </c>
    </row>
    <row r="79" spans="1:23" ht="15.75" customHeight="1" x14ac:dyDescent="0.25">
      <c r="A79" s="56" t="s">
        <v>992</v>
      </c>
      <c r="B79" s="54" t="s">
        <v>964</v>
      </c>
      <c r="C79" s="697" t="s">
        <v>491</v>
      </c>
      <c r="D79" s="705">
        <v>0</v>
      </c>
      <c r="E79" s="705">
        <v>0</v>
      </c>
      <c r="F79" s="705">
        <v>0</v>
      </c>
      <c r="G79" s="706">
        <f t="shared" si="4"/>
        <v>0</v>
      </c>
      <c r="H79" s="705">
        <v>0</v>
      </c>
      <c r="I79" s="715">
        <v>0</v>
      </c>
      <c r="J79" s="715">
        <v>0</v>
      </c>
      <c r="K79" s="705">
        <v>0</v>
      </c>
      <c r="L79" s="705">
        <v>0</v>
      </c>
      <c r="M79" s="705">
        <v>0</v>
      </c>
      <c r="N79" s="705">
        <v>0</v>
      </c>
      <c r="O79" s="705">
        <v>0</v>
      </c>
      <c r="P79" s="705">
        <v>0</v>
      </c>
      <c r="Q79" s="705">
        <v>0</v>
      </c>
      <c r="R79" s="705">
        <v>0</v>
      </c>
      <c r="S79" s="705">
        <v>0</v>
      </c>
      <c r="T79" s="705">
        <v>0</v>
      </c>
      <c r="U79" s="705">
        <v>0</v>
      </c>
      <c r="V79" s="705">
        <v>0</v>
      </c>
      <c r="W79" s="705">
        <v>0</v>
      </c>
    </row>
    <row r="80" spans="1:23" ht="15.75" customHeight="1" x14ac:dyDescent="0.25">
      <c r="A80" s="56"/>
      <c r="B80" s="54"/>
      <c r="C80" s="697" t="s">
        <v>983</v>
      </c>
      <c r="D80" s="705">
        <v>0</v>
      </c>
      <c r="E80" s="705">
        <v>0</v>
      </c>
      <c r="F80" s="705">
        <v>0</v>
      </c>
      <c r="G80" s="706">
        <f t="shared" si="4"/>
        <v>0</v>
      </c>
      <c r="H80" s="705">
        <v>0</v>
      </c>
      <c r="I80" s="715">
        <v>0</v>
      </c>
      <c r="J80" s="715">
        <v>0</v>
      </c>
      <c r="K80" s="705">
        <v>0</v>
      </c>
      <c r="L80" s="705">
        <v>0</v>
      </c>
      <c r="M80" s="705">
        <v>0</v>
      </c>
      <c r="N80" s="705">
        <v>0</v>
      </c>
      <c r="O80" s="705">
        <v>0</v>
      </c>
      <c r="P80" s="705">
        <v>0</v>
      </c>
      <c r="Q80" s="705">
        <v>0</v>
      </c>
      <c r="R80" s="705">
        <v>0</v>
      </c>
      <c r="S80" s="705">
        <v>0</v>
      </c>
      <c r="T80" s="705">
        <v>0</v>
      </c>
      <c r="U80" s="705">
        <v>0</v>
      </c>
      <c r="V80" s="705">
        <v>0</v>
      </c>
      <c r="W80" s="705">
        <v>0</v>
      </c>
    </row>
    <row r="81" spans="1:23" ht="15.75" customHeight="1" x14ac:dyDescent="0.25">
      <c r="A81" s="56"/>
      <c r="B81" s="54"/>
      <c r="C81" s="697" t="s">
        <v>984</v>
      </c>
      <c r="D81" s="705">
        <v>0</v>
      </c>
      <c r="E81" s="705">
        <v>0</v>
      </c>
      <c r="F81" s="705">
        <v>0</v>
      </c>
      <c r="G81" s="706">
        <f t="shared" si="4"/>
        <v>0</v>
      </c>
      <c r="H81" s="705">
        <v>0</v>
      </c>
      <c r="I81" s="715">
        <v>0</v>
      </c>
      <c r="J81" s="715">
        <v>0</v>
      </c>
      <c r="K81" s="705">
        <v>0</v>
      </c>
      <c r="L81" s="705">
        <v>0</v>
      </c>
      <c r="M81" s="705">
        <v>0</v>
      </c>
      <c r="N81" s="705">
        <v>0</v>
      </c>
      <c r="O81" s="705">
        <v>0</v>
      </c>
      <c r="P81" s="705">
        <v>0</v>
      </c>
      <c r="Q81" s="705">
        <v>0</v>
      </c>
      <c r="R81" s="705">
        <v>0</v>
      </c>
      <c r="S81" s="705">
        <v>0</v>
      </c>
      <c r="T81" s="705">
        <v>0</v>
      </c>
      <c r="U81" s="705">
        <v>0</v>
      </c>
      <c r="V81" s="705">
        <v>0</v>
      </c>
      <c r="W81" s="705">
        <v>0</v>
      </c>
    </row>
    <row r="82" spans="1:23" ht="18.75" customHeight="1" x14ac:dyDescent="0.25">
      <c r="A82" s="56"/>
      <c r="B82" s="54"/>
      <c r="C82" s="697" t="s">
        <v>985</v>
      </c>
      <c r="D82" s="705">
        <v>0</v>
      </c>
      <c r="E82" s="705">
        <v>0</v>
      </c>
      <c r="F82" s="705">
        <v>0</v>
      </c>
      <c r="G82" s="706">
        <f t="shared" si="4"/>
        <v>0</v>
      </c>
      <c r="H82" s="705">
        <v>0</v>
      </c>
      <c r="I82" s="715">
        <v>0</v>
      </c>
      <c r="J82" s="715">
        <v>0</v>
      </c>
      <c r="K82" s="705">
        <v>0</v>
      </c>
      <c r="L82" s="705">
        <v>0</v>
      </c>
      <c r="M82" s="705">
        <v>0</v>
      </c>
      <c r="N82" s="705">
        <v>0</v>
      </c>
      <c r="O82" s="705">
        <v>0</v>
      </c>
      <c r="P82" s="705">
        <v>0</v>
      </c>
      <c r="Q82" s="705">
        <v>0</v>
      </c>
      <c r="R82" s="705">
        <v>0</v>
      </c>
      <c r="S82" s="705">
        <v>0</v>
      </c>
      <c r="T82" s="705">
        <v>0</v>
      </c>
      <c r="U82" s="705">
        <v>0</v>
      </c>
      <c r="V82" s="705">
        <v>0</v>
      </c>
      <c r="W82" s="705">
        <v>0</v>
      </c>
    </row>
    <row r="83" spans="1:23" ht="15.75" customHeight="1" x14ac:dyDescent="0.25">
      <c r="A83" s="56" t="s">
        <v>993</v>
      </c>
      <c r="B83" s="54" t="s">
        <v>966</v>
      </c>
      <c r="C83" s="697" t="s">
        <v>491</v>
      </c>
      <c r="D83" s="705">
        <v>0</v>
      </c>
      <c r="E83" s="705">
        <v>0</v>
      </c>
      <c r="F83" s="705">
        <v>0.68</v>
      </c>
      <c r="G83" s="706">
        <f t="shared" si="4"/>
        <v>0.22666666666666668</v>
      </c>
      <c r="H83" s="705">
        <v>0.222</v>
      </c>
      <c r="I83" s="705">
        <v>0</v>
      </c>
      <c r="J83" s="705">
        <v>0.222</v>
      </c>
      <c r="K83" s="705">
        <v>0</v>
      </c>
      <c r="L83" s="705">
        <v>0.222</v>
      </c>
      <c r="M83" s="705">
        <v>0</v>
      </c>
      <c r="N83" s="705">
        <v>0.222</v>
      </c>
      <c r="O83" s="705">
        <v>0</v>
      </c>
      <c r="P83" s="705">
        <v>0.222</v>
      </c>
      <c r="Q83" s="705">
        <v>0</v>
      </c>
      <c r="R83" s="705">
        <v>0.222</v>
      </c>
      <c r="S83" s="705">
        <v>0</v>
      </c>
      <c r="T83" s="705">
        <v>0.222</v>
      </c>
      <c r="U83" s="705">
        <v>0</v>
      </c>
      <c r="V83" s="705">
        <v>0.222</v>
      </c>
      <c r="W83" s="705">
        <v>0</v>
      </c>
    </row>
    <row r="84" spans="1:23" ht="15.75" customHeight="1" x14ac:dyDescent="0.25">
      <c r="A84" s="56"/>
      <c r="B84" s="54"/>
      <c r="C84" s="697" t="s">
        <v>983</v>
      </c>
      <c r="D84" s="705">
        <v>0</v>
      </c>
      <c r="E84" s="705">
        <v>0</v>
      </c>
      <c r="F84" s="705">
        <v>0.8</v>
      </c>
      <c r="G84" s="706">
        <f t="shared" ref="G84:G115" si="7">SUM(D84:F84)/3</f>
        <v>0.26666666666666666</v>
      </c>
      <c r="H84" s="705">
        <v>0.25</v>
      </c>
      <c r="I84" s="705">
        <v>0</v>
      </c>
      <c r="J84" s="705">
        <v>0.25</v>
      </c>
      <c r="K84" s="705">
        <v>0</v>
      </c>
      <c r="L84" s="705">
        <v>0.25</v>
      </c>
      <c r="M84" s="705">
        <v>0</v>
      </c>
      <c r="N84" s="705">
        <v>0.25</v>
      </c>
      <c r="O84" s="705">
        <v>0</v>
      </c>
      <c r="P84" s="705">
        <v>0.25</v>
      </c>
      <c r="Q84" s="705">
        <v>0</v>
      </c>
      <c r="R84" s="705">
        <v>0.25</v>
      </c>
      <c r="S84" s="705">
        <v>0</v>
      </c>
      <c r="T84" s="705">
        <v>0.25</v>
      </c>
      <c r="U84" s="705">
        <v>0</v>
      </c>
      <c r="V84" s="705">
        <v>0.25</v>
      </c>
      <c r="W84" s="705">
        <v>0</v>
      </c>
    </row>
    <row r="85" spans="1:23" ht="15.75" customHeight="1" x14ac:dyDescent="0.25">
      <c r="A85" s="56"/>
      <c r="B85" s="54"/>
      <c r="C85" s="697" t="s">
        <v>984</v>
      </c>
      <c r="D85" s="705">
        <v>1.04</v>
      </c>
      <c r="E85" s="705">
        <v>0</v>
      </c>
      <c r="F85" s="707">
        <v>4.17</v>
      </c>
      <c r="G85" s="706">
        <f t="shared" si="7"/>
        <v>1.7366666666666666</v>
      </c>
      <c r="H85" s="705">
        <v>1.5</v>
      </c>
      <c r="I85" s="705">
        <v>0</v>
      </c>
      <c r="J85" s="705">
        <v>1.5</v>
      </c>
      <c r="K85" s="705">
        <v>0</v>
      </c>
      <c r="L85" s="705">
        <v>1.5</v>
      </c>
      <c r="M85" s="705">
        <v>0</v>
      </c>
      <c r="N85" s="705">
        <v>1.5</v>
      </c>
      <c r="O85" s="705">
        <v>0</v>
      </c>
      <c r="P85" s="705">
        <v>1.5</v>
      </c>
      <c r="Q85" s="705">
        <v>0</v>
      </c>
      <c r="R85" s="705">
        <v>1.5</v>
      </c>
      <c r="S85" s="705">
        <v>0</v>
      </c>
      <c r="T85" s="705">
        <v>1.5</v>
      </c>
      <c r="U85" s="705">
        <v>0</v>
      </c>
      <c r="V85" s="705">
        <v>1.5</v>
      </c>
      <c r="W85" s="705">
        <v>0</v>
      </c>
    </row>
    <row r="86" spans="1:23" ht="20.25" customHeight="1" x14ac:dyDescent="0.25">
      <c r="A86" s="56"/>
      <c r="B86" s="54"/>
      <c r="C86" s="697" t="s">
        <v>985</v>
      </c>
      <c r="D86" s="705">
        <v>0</v>
      </c>
      <c r="E86" s="705">
        <v>0</v>
      </c>
      <c r="F86" s="705">
        <v>0</v>
      </c>
      <c r="G86" s="706">
        <f t="shared" si="7"/>
        <v>0</v>
      </c>
      <c r="H86" s="705">
        <v>0</v>
      </c>
      <c r="I86" s="705">
        <v>0</v>
      </c>
      <c r="J86" s="705">
        <v>0</v>
      </c>
      <c r="K86" s="705">
        <v>0</v>
      </c>
      <c r="L86" s="705">
        <v>0</v>
      </c>
      <c r="M86" s="705">
        <v>0</v>
      </c>
      <c r="N86" s="705">
        <v>0</v>
      </c>
      <c r="O86" s="705">
        <v>0</v>
      </c>
      <c r="P86" s="705">
        <v>0</v>
      </c>
      <c r="Q86" s="705">
        <v>0</v>
      </c>
      <c r="R86" s="705">
        <v>0</v>
      </c>
      <c r="S86" s="705">
        <v>0</v>
      </c>
      <c r="T86" s="705">
        <v>0</v>
      </c>
      <c r="U86" s="705">
        <v>0</v>
      </c>
      <c r="V86" s="705">
        <v>0</v>
      </c>
      <c r="W86" s="705">
        <v>0</v>
      </c>
    </row>
    <row r="87" spans="1:23" ht="89.25" customHeight="1" x14ac:dyDescent="0.25">
      <c r="A87" s="696" t="s">
        <v>143</v>
      </c>
      <c r="B87" s="703" t="s">
        <v>994</v>
      </c>
      <c r="C87" s="697" t="s">
        <v>98</v>
      </c>
      <c r="D87" s="697" t="s">
        <v>98</v>
      </c>
      <c r="E87" s="697" t="s">
        <v>98</v>
      </c>
      <c r="F87" s="697" t="s">
        <v>98</v>
      </c>
      <c r="G87" s="697" t="s">
        <v>98</v>
      </c>
      <c r="H87" s="697" t="s">
        <v>98</v>
      </c>
      <c r="I87" s="697" t="s">
        <v>98</v>
      </c>
      <c r="J87" s="697" t="s">
        <v>98</v>
      </c>
      <c r="K87" s="697" t="s">
        <v>98</v>
      </c>
      <c r="L87" s="697" t="s">
        <v>98</v>
      </c>
      <c r="M87" s="697" t="s">
        <v>98</v>
      </c>
      <c r="N87" s="697" t="s">
        <v>98</v>
      </c>
      <c r="O87" s="697" t="s">
        <v>98</v>
      </c>
      <c r="P87" s="697" t="s">
        <v>98</v>
      </c>
      <c r="Q87" s="697" t="s">
        <v>98</v>
      </c>
      <c r="R87" s="697" t="s">
        <v>98</v>
      </c>
      <c r="S87" s="697" t="s">
        <v>98</v>
      </c>
      <c r="T87" s="697" t="s">
        <v>98</v>
      </c>
      <c r="U87" s="697" t="s">
        <v>98</v>
      </c>
      <c r="V87" s="697" t="s">
        <v>98</v>
      </c>
      <c r="W87" s="697" t="s">
        <v>98</v>
      </c>
    </row>
    <row r="88" spans="1:23" ht="50.25" customHeight="1" x14ac:dyDescent="0.25">
      <c r="A88" s="56" t="s">
        <v>145</v>
      </c>
      <c r="B88" s="54" t="s">
        <v>959</v>
      </c>
      <c r="C88" s="697" t="s">
        <v>960</v>
      </c>
      <c r="D88" s="697" t="s">
        <v>98</v>
      </c>
      <c r="E88" s="697" t="s">
        <v>98</v>
      </c>
      <c r="F88" s="697" t="s">
        <v>98</v>
      </c>
      <c r="G88" s="697" t="s">
        <v>98</v>
      </c>
      <c r="H88" s="697" t="s">
        <v>98</v>
      </c>
      <c r="I88" s="697" t="s">
        <v>98</v>
      </c>
      <c r="J88" s="697" t="s">
        <v>98</v>
      </c>
      <c r="K88" s="697" t="s">
        <v>98</v>
      </c>
      <c r="L88" s="697" t="s">
        <v>98</v>
      </c>
      <c r="M88" s="697" t="s">
        <v>98</v>
      </c>
      <c r="N88" s="697" t="s">
        <v>98</v>
      </c>
      <c r="O88" s="697" t="s">
        <v>98</v>
      </c>
      <c r="P88" s="697" t="s">
        <v>98</v>
      </c>
      <c r="Q88" s="697" t="s">
        <v>98</v>
      </c>
      <c r="R88" s="697" t="s">
        <v>98</v>
      </c>
      <c r="S88" s="697" t="s">
        <v>98</v>
      </c>
      <c r="T88" s="697" t="s">
        <v>98</v>
      </c>
      <c r="U88" s="697" t="s">
        <v>98</v>
      </c>
      <c r="V88" s="697" t="s">
        <v>98</v>
      </c>
      <c r="W88" s="697" t="s">
        <v>98</v>
      </c>
    </row>
    <row r="89" spans="1:23" ht="40.5" customHeight="1" x14ac:dyDescent="0.25">
      <c r="A89" s="56"/>
      <c r="B89" s="54"/>
      <c r="C89" s="697" t="s">
        <v>961</v>
      </c>
      <c r="D89" s="697" t="s">
        <v>98</v>
      </c>
      <c r="E89" s="697" t="s">
        <v>98</v>
      </c>
      <c r="F89" s="697" t="s">
        <v>98</v>
      </c>
      <c r="G89" s="697" t="s">
        <v>98</v>
      </c>
      <c r="H89" s="697" t="s">
        <v>98</v>
      </c>
      <c r="I89" s="697" t="s">
        <v>98</v>
      </c>
      <c r="J89" s="697" t="s">
        <v>98</v>
      </c>
      <c r="K89" s="697" t="s">
        <v>98</v>
      </c>
      <c r="L89" s="697" t="s">
        <v>98</v>
      </c>
      <c r="M89" s="697" t="s">
        <v>98</v>
      </c>
      <c r="N89" s="697" t="s">
        <v>98</v>
      </c>
      <c r="O89" s="697" t="s">
        <v>98</v>
      </c>
      <c r="P89" s="697" t="s">
        <v>98</v>
      </c>
      <c r="Q89" s="697" t="s">
        <v>98</v>
      </c>
      <c r="R89" s="697" t="s">
        <v>98</v>
      </c>
      <c r="S89" s="697" t="s">
        <v>98</v>
      </c>
      <c r="T89" s="697" t="s">
        <v>98</v>
      </c>
      <c r="U89" s="697" t="s">
        <v>98</v>
      </c>
      <c r="V89" s="697" t="s">
        <v>98</v>
      </c>
      <c r="W89" s="697" t="s">
        <v>98</v>
      </c>
    </row>
    <row r="90" spans="1:23" ht="33.75" customHeight="1" x14ac:dyDescent="0.25">
      <c r="A90" s="56" t="s">
        <v>147</v>
      </c>
      <c r="B90" s="54" t="s">
        <v>962</v>
      </c>
      <c r="C90" s="697" t="s">
        <v>960</v>
      </c>
      <c r="D90" s="697" t="s">
        <v>98</v>
      </c>
      <c r="E90" s="697" t="s">
        <v>98</v>
      </c>
      <c r="F90" s="697" t="s">
        <v>98</v>
      </c>
      <c r="G90" s="697" t="s">
        <v>98</v>
      </c>
      <c r="H90" s="697" t="s">
        <v>98</v>
      </c>
      <c r="I90" s="697" t="s">
        <v>98</v>
      </c>
      <c r="J90" s="697" t="s">
        <v>98</v>
      </c>
      <c r="K90" s="697" t="s">
        <v>98</v>
      </c>
      <c r="L90" s="697" t="s">
        <v>98</v>
      </c>
      <c r="M90" s="697" t="s">
        <v>98</v>
      </c>
      <c r="N90" s="697" t="s">
        <v>98</v>
      </c>
      <c r="O90" s="697" t="s">
        <v>98</v>
      </c>
      <c r="P90" s="697" t="s">
        <v>98</v>
      </c>
      <c r="Q90" s="697" t="s">
        <v>98</v>
      </c>
      <c r="R90" s="697" t="s">
        <v>98</v>
      </c>
      <c r="S90" s="697" t="s">
        <v>98</v>
      </c>
      <c r="T90" s="697" t="s">
        <v>98</v>
      </c>
      <c r="U90" s="697" t="s">
        <v>98</v>
      </c>
      <c r="V90" s="697" t="s">
        <v>98</v>
      </c>
      <c r="W90" s="697" t="s">
        <v>98</v>
      </c>
    </row>
    <row r="91" spans="1:23" ht="25.5" customHeight="1" x14ac:dyDescent="0.25">
      <c r="A91" s="56"/>
      <c r="B91" s="54"/>
      <c r="C91" s="697" t="s">
        <v>961</v>
      </c>
      <c r="D91" s="697" t="s">
        <v>98</v>
      </c>
      <c r="E91" s="697" t="s">
        <v>98</v>
      </c>
      <c r="F91" s="697" t="s">
        <v>98</v>
      </c>
      <c r="G91" s="697" t="s">
        <v>98</v>
      </c>
      <c r="H91" s="697" t="s">
        <v>98</v>
      </c>
      <c r="I91" s="697" t="s">
        <v>98</v>
      </c>
      <c r="J91" s="697" t="s">
        <v>98</v>
      </c>
      <c r="K91" s="697" t="s">
        <v>98</v>
      </c>
      <c r="L91" s="697" t="s">
        <v>98</v>
      </c>
      <c r="M91" s="697" t="s">
        <v>98</v>
      </c>
      <c r="N91" s="697" t="s">
        <v>98</v>
      </c>
      <c r="O91" s="697" t="s">
        <v>98</v>
      </c>
      <c r="P91" s="697" t="s">
        <v>98</v>
      </c>
      <c r="Q91" s="697" t="s">
        <v>98</v>
      </c>
      <c r="R91" s="697" t="s">
        <v>98</v>
      </c>
      <c r="S91" s="697" t="s">
        <v>98</v>
      </c>
      <c r="T91" s="697" t="s">
        <v>98</v>
      </c>
      <c r="U91" s="697" t="s">
        <v>98</v>
      </c>
      <c r="V91" s="697" t="s">
        <v>98</v>
      </c>
      <c r="W91" s="697" t="s">
        <v>98</v>
      </c>
    </row>
    <row r="92" spans="1:23" ht="25.5" customHeight="1" x14ac:dyDescent="0.25">
      <c r="A92" s="56" t="s">
        <v>151</v>
      </c>
      <c r="B92" s="54" t="s">
        <v>963</v>
      </c>
      <c r="C92" s="697" t="s">
        <v>960</v>
      </c>
      <c r="D92" s="697" t="s">
        <v>98</v>
      </c>
      <c r="E92" s="697" t="s">
        <v>98</v>
      </c>
      <c r="F92" s="697" t="s">
        <v>98</v>
      </c>
      <c r="G92" s="697" t="s">
        <v>98</v>
      </c>
      <c r="H92" s="697" t="s">
        <v>98</v>
      </c>
      <c r="I92" s="697" t="s">
        <v>98</v>
      </c>
      <c r="J92" s="697" t="s">
        <v>98</v>
      </c>
      <c r="K92" s="697" t="s">
        <v>98</v>
      </c>
      <c r="L92" s="697" t="s">
        <v>98</v>
      </c>
      <c r="M92" s="697" t="s">
        <v>98</v>
      </c>
      <c r="N92" s="697" t="s">
        <v>98</v>
      </c>
      <c r="O92" s="697" t="s">
        <v>98</v>
      </c>
      <c r="P92" s="697" t="s">
        <v>98</v>
      </c>
      <c r="Q92" s="697" t="s">
        <v>98</v>
      </c>
      <c r="R92" s="697" t="s">
        <v>98</v>
      </c>
      <c r="S92" s="697" t="s">
        <v>98</v>
      </c>
      <c r="T92" s="697" t="s">
        <v>98</v>
      </c>
      <c r="U92" s="697" t="s">
        <v>98</v>
      </c>
      <c r="V92" s="697" t="s">
        <v>98</v>
      </c>
      <c r="W92" s="697" t="s">
        <v>98</v>
      </c>
    </row>
    <row r="93" spans="1:23" ht="24" customHeight="1" x14ac:dyDescent="0.25">
      <c r="A93" s="56"/>
      <c r="B93" s="54"/>
      <c r="C93" s="697" t="s">
        <v>961</v>
      </c>
      <c r="D93" s="697" t="s">
        <v>98</v>
      </c>
      <c r="E93" s="697" t="s">
        <v>98</v>
      </c>
      <c r="F93" s="697" t="s">
        <v>98</v>
      </c>
      <c r="G93" s="697" t="s">
        <v>98</v>
      </c>
      <c r="H93" s="697" t="s">
        <v>98</v>
      </c>
      <c r="I93" s="697" t="s">
        <v>98</v>
      </c>
      <c r="J93" s="697" t="s">
        <v>98</v>
      </c>
      <c r="K93" s="697" t="s">
        <v>98</v>
      </c>
      <c r="L93" s="697" t="s">
        <v>98</v>
      </c>
      <c r="M93" s="697" t="s">
        <v>98</v>
      </c>
      <c r="N93" s="697" t="s">
        <v>98</v>
      </c>
      <c r="O93" s="697" t="s">
        <v>98</v>
      </c>
      <c r="P93" s="697" t="s">
        <v>98</v>
      </c>
      <c r="Q93" s="697" t="s">
        <v>98</v>
      </c>
      <c r="R93" s="697" t="s">
        <v>98</v>
      </c>
      <c r="S93" s="697" t="s">
        <v>98</v>
      </c>
      <c r="T93" s="697" t="s">
        <v>98</v>
      </c>
      <c r="U93" s="697" t="s">
        <v>98</v>
      </c>
      <c r="V93" s="697" t="s">
        <v>98</v>
      </c>
      <c r="W93" s="697" t="s">
        <v>98</v>
      </c>
    </row>
    <row r="94" spans="1:23" ht="25.5" customHeight="1" x14ac:dyDescent="0.25">
      <c r="A94" s="56" t="s">
        <v>995</v>
      </c>
      <c r="B94" s="54" t="s">
        <v>964</v>
      </c>
      <c r="C94" s="697" t="s">
        <v>960</v>
      </c>
      <c r="D94" s="697" t="s">
        <v>98</v>
      </c>
      <c r="E94" s="697" t="s">
        <v>98</v>
      </c>
      <c r="F94" s="697" t="s">
        <v>98</v>
      </c>
      <c r="G94" s="697" t="s">
        <v>98</v>
      </c>
      <c r="H94" s="697" t="s">
        <v>98</v>
      </c>
      <c r="I94" s="697" t="s">
        <v>98</v>
      </c>
      <c r="J94" s="697" t="s">
        <v>98</v>
      </c>
      <c r="K94" s="697" t="s">
        <v>98</v>
      </c>
      <c r="L94" s="697" t="s">
        <v>98</v>
      </c>
      <c r="M94" s="697" t="s">
        <v>98</v>
      </c>
      <c r="N94" s="697" t="s">
        <v>98</v>
      </c>
      <c r="O94" s="697" t="s">
        <v>98</v>
      </c>
      <c r="P94" s="697" t="s">
        <v>98</v>
      </c>
      <c r="Q94" s="697" t="s">
        <v>98</v>
      </c>
      <c r="R94" s="697" t="s">
        <v>98</v>
      </c>
      <c r="S94" s="697" t="s">
        <v>98</v>
      </c>
      <c r="T94" s="697" t="s">
        <v>98</v>
      </c>
      <c r="U94" s="697" t="s">
        <v>98</v>
      </c>
      <c r="V94" s="697" t="s">
        <v>98</v>
      </c>
      <c r="W94" s="697" t="s">
        <v>98</v>
      </c>
    </row>
    <row r="95" spans="1:23" ht="27.75" customHeight="1" x14ac:dyDescent="0.25">
      <c r="A95" s="56"/>
      <c r="B95" s="54"/>
      <c r="C95" s="697" t="s">
        <v>961</v>
      </c>
      <c r="D95" s="697" t="s">
        <v>98</v>
      </c>
      <c r="E95" s="697" t="s">
        <v>98</v>
      </c>
      <c r="F95" s="697" t="s">
        <v>98</v>
      </c>
      <c r="G95" s="697" t="s">
        <v>98</v>
      </c>
      <c r="H95" s="697" t="s">
        <v>98</v>
      </c>
      <c r="I95" s="697" t="s">
        <v>98</v>
      </c>
      <c r="J95" s="697" t="s">
        <v>98</v>
      </c>
      <c r="K95" s="697" t="s">
        <v>98</v>
      </c>
      <c r="L95" s="697" t="s">
        <v>98</v>
      </c>
      <c r="M95" s="697" t="s">
        <v>98</v>
      </c>
      <c r="N95" s="697" t="s">
        <v>98</v>
      </c>
      <c r="O95" s="697" t="s">
        <v>98</v>
      </c>
      <c r="P95" s="697" t="s">
        <v>98</v>
      </c>
      <c r="Q95" s="697" t="s">
        <v>98</v>
      </c>
      <c r="R95" s="697" t="s">
        <v>98</v>
      </c>
      <c r="S95" s="697" t="s">
        <v>98</v>
      </c>
      <c r="T95" s="697" t="s">
        <v>98</v>
      </c>
      <c r="U95" s="697" t="s">
        <v>98</v>
      </c>
      <c r="V95" s="697" t="s">
        <v>98</v>
      </c>
      <c r="W95" s="697" t="s">
        <v>98</v>
      </c>
    </row>
    <row r="96" spans="1:23" ht="28.5" customHeight="1" x14ac:dyDescent="0.25">
      <c r="A96" s="56" t="s">
        <v>996</v>
      </c>
      <c r="B96" s="54" t="s">
        <v>966</v>
      </c>
      <c r="C96" s="697" t="s">
        <v>960</v>
      </c>
      <c r="D96" s="697" t="s">
        <v>98</v>
      </c>
      <c r="E96" s="697" t="s">
        <v>98</v>
      </c>
      <c r="F96" s="697" t="s">
        <v>98</v>
      </c>
      <c r="G96" s="697" t="s">
        <v>98</v>
      </c>
      <c r="H96" s="697" t="s">
        <v>98</v>
      </c>
      <c r="I96" s="697" t="s">
        <v>98</v>
      </c>
      <c r="J96" s="697" t="s">
        <v>98</v>
      </c>
      <c r="K96" s="697" t="s">
        <v>98</v>
      </c>
      <c r="L96" s="697" t="s">
        <v>98</v>
      </c>
      <c r="M96" s="697" t="s">
        <v>98</v>
      </c>
      <c r="N96" s="697" t="s">
        <v>98</v>
      </c>
      <c r="O96" s="697" t="s">
        <v>98</v>
      </c>
      <c r="P96" s="697" t="s">
        <v>98</v>
      </c>
      <c r="Q96" s="697" t="s">
        <v>98</v>
      </c>
      <c r="R96" s="697" t="s">
        <v>98</v>
      </c>
      <c r="S96" s="697" t="s">
        <v>98</v>
      </c>
      <c r="T96" s="697" t="s">
        <v>98</v>
      </c>
      <c r="U96" s="697" t="s">
        <v>98</v>
      </c>
      <c r="V96" s="697" t="s">
        <v>98</v>
      </c>
      <c r="W96" s="697" t="s">
        <v>98</v>
      </c>
    </row>
    <row r="97" spans="1:23" ht="28.5" customHeight="1" x14ac:dyDescent="0.25">
      <c r="A97" s="56"/>
      <c r="B97" s="54"/>
      <c r="C97" s="697" t="s">
        <v>961</v>
      </c>
      <c r="D97" s="697" t="s">
        <v>98</v>
      </c>
      <c r="E97" s="697" t="s">
        <v>98</v>
      </c>
      <c r="F97" s="697" t="s">
        <v>98</v>
      </c>
      <c r="G97" s="697" t="s">
        <v>98</v>
      </c>
      <c r="H97" s="697" t="s">
        <v>98</v>
      </c>
      <c r="I97" s="697" t="s">
        <v>98</v>
      </c>
      <c r="J97" s="697" t="s">
        <v>98</v>
      </c>
      <c r="K97" s="697" t="s">
        <v>98</v>
      </c>
      <c r="L97" s="697" t="s">
        <v>98</v>
      </c>
      <c r="M97" s="697" t="s">
        <v>98</v>
      </c>
      <c r="N97" s="697" t="s">
        <v>98</v>
      </c>
      <c r="O97" s="697" t="s">
        <v>98</v>
      </c>
      <c r="P97" s="697" t="s">
        <v>98</v>
      </c>
      <c r="Q97" s="697" t="s">
        <v>98</v>
      </c>
      <c r="R97" s="697" t="s">
        <v>98</v>
      </c>
      <c r="S97" s="697" t="s">
        <v>98</v>
      </c>
      <c r="T97" s="697" t="s">
        <v>98</v>
      </c>
      <c r="U97" s="697" t="s">
        <v>98</v>
      </c>
      <c r="V97" s="697" t="s">
        <v>98</v>
      </c>
      <c r="W97" s="697" t="s">
        <v>98</v>
      </c>
    </row>
    <row r="98" spans="1:23" ht="47.25" customHeight="1" x14ac:dyDescent="0.25">
      <c r="A98" s="56" t="s">
        <v>153</v>
      </c>
      <c r="B98" s="54" t="s">
        <v>967</v>
      </c>
      <c r="C98" s="697" t="s">
        <v>960</v>
      </c>
      <c r="D98" s="697" t="s">
        <v>98</v>
      </c>
      <c r="E98" s="697" t="s">
        <v>98</v>
      </c>
      <c r="F98" s="697" t="s">
        <v>98</v>
      </c>
      <c r="G98" s="697" t="s">
        <v>98</v>
      </c>
      <c r="H98" s="697" t="s">
        <v>98</v>
      </c>
      <c r="I98" s="697" t="s">
        <v>98</v>
      </c>
      <c r="J98" s="697" t="s">
        <v>98</v>
      </c>
      <c r="K98" s="697" t="s">
        <v>98</v>
      </c>
      <c r="L98" s="697" t="s">
        <v>98</v>
      </c>
      <c r="M98" s="697" t="s">
        <v>98</v>
      </c>
      <c r="N98" s="697" t="s">
        <v>98</v>
      </c>
      <c r="O98" s="697" t="s">
        <v>98</v>
      </c>
      <c r="P98" s="697" t="s">
        <v>98</v>
      </c>
      <c r="Q98" s="697" t="s">
        <v>98</v>
      </c>
      <c r="R98" s="697" t="s">
        <v>98</v>
      </c>
      <c r="S98" s="697" t="s">
        <v>98</v>
      </c>
      <c r="T98" s="697" t="s">
        <v>98</v>
      </c>
      <c r="U98" s="697" t="s">
        <v>98</v>
      </c>
      <c r="V98" s="697" t="s">
        <v>98</v>
      </c>
      <c r="W98" s="697" t="s">
        <v>98</v>
      </c>
    </row>
    <row r="99" spans="1:23" ht="44.25" customHeight="1" x14ac:dyDescent="0.25">
      <c r="A99" s="56"/>
      <c r="B99" s="54"/>
      <c r="C99" s="697" t="s">
        <v>961</v>
      </c>
      <c r="D99" s="697" t="s">
        <v>98</v>
      </c>
      <c r="E99" s="697" t="s">
        <v>98</v>
      </c>
      <c r="F99" s="697" t="s">
        <v>98</v>
      </c>
      <c r="G99" s="697" t="s">
        <v>98</v>
      </c>
      <c r="H99" s="697" t="s">
        <v>98</v>
      </c>
      <c r="I99" s="697" t="s">
        <v>98</v>
      </c>
      <c r="J99" s="697" t="s">
        <v>98</v>
      </c>
      <c r="K99" s="697" t="s">
        <v>98</v>
      </c>
      <c r="L99" s="697" t="s">
        <v>98</v>
      </c>
      <c r="M99" s="697" t="s">
        <v>98</v>
      </c>
      <c r="N99" s="697" t="s">
        <v>98</v>
      </c>
      <c r="O99" s="697" t="s">
        <v>98</v>
      </c>
      <c r="P99" s="697" t="s">
        <v>98</v>
      </c>
      <c r="Q99" s="697" t="s">
        <v>98</v>
      </c>
      <c r="R99" s="697" t="s">
        <v>98</v>
      </c>
      <c r="S99" s="697" t="s">
        <v>98</v>
      </c>
      <c r="T99" s="697" t="s">
        <v>98</v>
      </c>
      <c r="U99" s="697" t="s">
        <v>98</v>
      </c>
      <c r="V99" s="697" t="s">
        <v>98</v>
      </c>
      <c r="W99" s="697" t="s">
        <v>98</v>
      </c>
    </row>
    <row r="100" spans="1:23" ht="25.5" customHeight="1" x14ac:dyDescent="0.25">
      <c r="A100" s="56" t="s">
        <v>155</v>
      </c>
      <c r="B100" s="54" t="s">
        <v>962</v>
      </c>
      <c r="C100" s="697" t="s">
        <v>960</v>
      </c>
      <c r="D100" s="697" t="s">
        <v>98</v>
      </c>
      <c r="E100" s="697" t="s">
        <v>98</v>
      </c>
      <c r="F100" s="697" t="s">
        <v>98</v>
      </c>
      <c r="G100" s="697" t="s">
        <v>98</v>
      </c>
      <c r="H100" s="697" t="s">
        <v>98</v>
      </c>
      <c r="I100" s="697" t="s">
        <v>98</v>
      </c>
      <c r="J100" s="697" t="s">
        <v>98</v>
      </c>
      <c r="K100" s="697" t="s">
        <v>98</v>
      </c>
      <c r="L100" s="697" t="s">
        <v>98</v>
      </c>
      <c r="M100" s="697" t="s">
        <v>98</v>
      </c>
      <c r="N100" s="697" t="s">
        <v>98</v>
      </c>
      <c r="O100" s="697" t="s">
        <v>98</v>
      </c>
      <c r="P100" s="697" t="s">
        <v>98</v>
      </c>
      <c r="Q100" s="697" t="s">
        <v>98</v>
      </c>
      <c r="R100" s="697" t="s">
        <v>98</v>
      </c>
      <c r="S100" s="697" t="s">
        <v>98</v>
      </c>
      <c r="T100" s="697" t="s">
        <v>98</v>
      </c>
      <c r="U100" s="697" t="s">
        <v>98</v>
      </c>
      <c r="V100" s="697" t="s">
        <v>98</v>
      </c>
      <c r="W100" s="697" t="s">
        <v>98</v>
      </c>
    </row>
    <row r="101" spans="1:23" ht="24.75" customHeight="1" x14ac:dyDescent="0.25">
      <c r="A101" s="56"/>
      <c r="B101" s="54"/>
      <c r="C101" s="697" t="s">
        <v>961</v>
      </c>
      <c r="D101" s="697" t="s">
        <v>98</v>
      </c>
      <c r="E101" s="697" t="s">
        <v>98</v>
      </c>
      <c r="F101" s="697" t="s">
        <v>98</v>
      </c>
      <c r="G101" s="697" t="s">
        <v>98</v>
      </c>
      <c r="H101" s="697" t="s">
        <v>98</v>
      </c>
      <c r="I101" s="697" t="s">
        <v>98</v>
      </c>
      <c r="J101" s="697" t="s">
        <v>98</v>
      </c>
      <c r="K101" s="697" t="s">
        <v>98</v>
      </c>
      <c r="L101" s="697" t="s">
        <v>98</v>
      </c>
      <c r="M101" s="697" t="s">
        <v>98</v>
      </c>
      <c r="N101" s="697" t="s">
        <v>98</v>
      </c>
      <c r="O101" s="697" t="s">
        <v>98</v>
      </c>
      <c r="P101" s="697" t="s">
        <v>98</v>
      </c>
      <c r="Q101" s="697" t="s">
        <v>98</v>
      </c>
      <c r="R101" s="697" t="s">
        <v>98</v>
      </c>
      <c r="S101" s="697" t="s">
        <v>98</v>
      </c>
      <c r="T101" s="697" t="s">
        <v>98</v>
      </c>
      <c r="U101" s="697" t="s">
        <v>98</v>
      </c>
      <c r="V101" s="697" t="s">
        <v>98</v>
      </c>
      <c r="W101" s="697" t="s">
        <v>98</v>
      </c>
    </row>
    <row r="102" spans="1:23" ht="24" customHeight="1" x14ac:dyDescent="0.25">
      <c r="A102" s="56" t="s">
        <v>193</v>
      </c>
      <c r="B102" s="54" t="s">
        <v>963</v>
      </c>
      <c r="C102" s="697" t="s">
        <v>960</v>
      </c>
      <c r="D102" s="697" t="s">
        <v>98</v>
      </c>
      <c r="E102" s="697" t="s">
        <v>98</v>
      </c>
      <c r="F102" s="697" t="s">
        <v>98</v>
      </c>
      <c r="G102" s="697" t="s">
        <v>98</v>
      </c>
      <c r="H102" s="697" t="s">
        <v>98</v>
      </c>
      <c r="I102" s="697" t="s">
        <v>98</v>
      </c>
      <c r="J102" s="697" t="s">
        <v>98</v>
      </c>
      <c r="K102" s="697" t="s">
        <v>98</v>
      </c>
      <c r="L102" s="697" t="s">
        <v>98</v>
      </c>
      <c r="M102" s="697" t="s">
        <v>98</v>
      </c>
      <c r="N102" s="697" t="s">
        <v>98</v>
      </c>
      <c r="O102" s="697" t="s">
        <v>98</v>
      </c>
      <c r="P102" s="697" t="s">
        <v>98</v>
      </c>
      <c r="Q102" s="697" t="s">
        <v>98</v>
      </c>
      <c r="R102" s="697" t="s">
        <v>98</v>
      </c>
      <c r="S102" s="697" t="s">
        <v>98</v>
      </c>
      <c r="T102" s="697" t="s">
        <v>98</v>
      </c>
      <c r="U102" s="697" t="s">
        <v>98</v>
      </c>
      <c r="V102" s="697" t="s">
        <v>98</v>
      </c>
      <c r="W102" s="697" t="s">
        <v>98</v>
      </c>
    </row>
    <row r="103" spans="1:23" ht="24" customHeight="1" x14ac:dyDescent="0.25">
      <c r="A103" s="56"/>
      <c r="B103" s="54"/>
      <c r="C103" s="697" t="s">
        <v>961</v>
      </c>
      <c r="D103" s="697" t="s">
        <v>98</v>
      </c>
      <c r="E103" s="697" t="s">
        <v>98</v>
      </c>
      <c r="F103" s="697" t="s">
        <v>98</v>
      </c>
      <c r="G103" s="697" t="s">
        <v>98</v>
      </c>
      <c r="H103" s="697" t="s">
        <v>98</v>
      </c>
      <c r="I103" s="697" t="s">
        <v>98</v>
      </c>
      <c r="J103" s="697" t="s">
        <v>98</v>
      </c>
      <c r="K103" s="697" t="s">
        <v>98</v>
      </c>
      <c r="L103" s="697" t="s">
        <v>98</v>
      </c>
      <c r="M103" s="697" t="s">
        <v>98</v>
      </c>
      <c r="N103" s="697" t="s">
        <v>98</v>
      </c>
      <c r="O103" s="697" t="s">
        <v>98</v>
      </c>
      <c r="P103" s="697" t="s">
        <v>98</v>
      </c>
      <c r="Q103" s="697" t="s">
        <v>98</v>
      </c>
      <c r="R103" s="697" t="s">
        <v>98</v>
      </c>
      <c r="S103" s="697" t="s">
        <v>98</v>
      </c>
      <c r="T103" s="697" t="s">
        <v>98</v>
      </c>
      <c r="U103" s="697" t="s">
        <v>98</v>
      </c>
      <c r="V103" s="697" t="s">
        <v>98</v>
      </c>
      <c r="W103" s="697" t="s">
        <v>98</v>
      </c>
    </row>
    <row r="104" spans="1:23" ht="30" customHeight="1" x14ac:dyDescent="0.25">
      <c r="A104" s="56" t="s">
        <v>997</v>
      </c>
      <c r="B104" s="54" t="s">
        <v>964</v>
      </c>
      <c r="C104" s="697" t="s">
        <v>960</v>
      </c>
      <c r="D104" s="697" t="s">
        <v>98</v>
      </c>
      <c r="E104" s="697" t="s">
        <v>98</v>
      </c>
      <c r="F104" s="697" t="s">
        <v>98</v>
      </c>
      <c r="G104" s="697" t="s">
        <v>98</v>
      </c>
      <c r="H104" s="697" t="s">
        <v>98</v>
      </c>
      <c r="I104" s="697" t="s">
        <v>98</v>
      </c>
      <c r="J104" s="697" t="s">
        <v>98</v>
      </c>
      <c r="K104" s="697" t="s">
        <v>98</v>
      </c>
      <c r="L104" s="697" t="s">
        <v>98</v>
      </c>
      <c r="M104" s="697" t="s">
        <v>98</v>
      </c>
      <c r="N104" s="697" t="s">
        <v>98</v>
      </c>
      <c r="O104" s="697" t="s">
        <v>98</v>
      </c>
      <c r="P104" s="697" t="s">
        <v>98</v>
      </c>
      <c r="Q104" s="697" t="s">
        <v>98</v>
      </c>
      <c r="R104" s="697" t="s">
        <v>98</v>
      </c>
      <c r="S104" s="697" t="s">
        <v>98</v>
      </c>
      <c r="T104" s="697" t="s">
        <v>98</v>
      </c>
      <c r="U104" s="697" t="s">
        <v>98</v>
      </c>
      <c r="V104" s="697" t="s">
        <v>98</v>
      </c>
      <c r="W104" s="697" t="s">
        <v>98</v>
      </c>
    </row>
    <row r="105" spans="1:23" ht="30" customHeight="1" x14ac:dyDescent="0.25">
      <c r="A105" s="56"/>
      <c r="B105" s="54"/>
      <c r="C105" s="697" t="s">
        <v>961</v>
      </c>
      <c r="D105" s="697" t="s">
        <v>98</v>
      </c>
      <c r="E105" s="697" t="s">
        <v>98</v>
      </c>
      <c r="F105" s="697" t="s">
        <v>98</v>
      </c>
      <c r="G105" s="697" t="s">
        <v>98</v>
      </c>
      <c r="H105" s="697" t="s">
        <v>98</v>
      </c>
      <c r="I105" s="697" t="s">
        <v>98</v>
      </c>
      <c r="J105" s="697" t="s">
        <v>98</v>
      </c>
      <c r="K105" s="697" t="s">
        <v>98</v>
      </c>
      <c r="L105" s="697" t="s">
        <v>98</v>
      </c>
      <c r="M105" s="697" t="s">
        <v>98</v>
      </c>
      <c r="N105" s="697" t="s">
        <v>98</v>
      </c>
      <c r="O105" s="697" t="s">
        <v>98</v>
      </c>
      <c r="P105" s="697" t="s">
        <v>98</v>
      </c>
      <c r="Q105" s="697" t="s">
        <v>98</v>
      </c>
      <c r="R105" s="697" t="s">
        <v>98</v>
      </c>
      <c r="S105" s="697" t="s">
        <v>98</v>
      </c>
      <c r="T105" s="697" t="s">
        <v>98</v>
      </c>
      <c r="U105" s="697" t="s">
        <v>98</v>
      </c>
      <c r="V105" s="697" t="s">
        <v>98</v>
      </c>
      <c r="W105" s="697" t="s">
        <v>98</v>
      </c>
    </row>
    <row r="106" spans="1:23" ht="42.75" customHeight="1" x14ac:dyDescent="0.25">
      <c r="A106" s="56" t="s">
        <v>998</v>
      </c>
      <c r="B106" s="54" t="s">
        <v>966</v>
      </c>
      <c r="C106" s="697" t="s">
        <v>960</v>
      </c>
      <c r="D106" s="697" t="s">
        <v>98</v>
      </c>
      <c r="E106" s="697" t="s">
        <v>98</v>
      </c>
      <c r="F106" s="697" t="s">
        <v>98</v>
      </c>
      <c r="G106" s="697" t="s">
        <v>98</v>
      </c>
      <c r="H106" s="697" t="s">
        <v>98</v>
      </c>
      <c r="I106" s="697" t="s">
        <v>98</v>
      </c>
      <c r="J106" s="697" t="s">
        <v>98</v>
      </c>
      <c r="K106" s="697" t="s">
        <v>98</v>
      </c>
      <c r="L106" s="697" t="s">
        <v>98</v>
      </c>
      <c r="M106" s="697" t="s">
        <v>98</v>
      </c>
      <c r="N106" s="697" t="s">
        <v>98</v>
      </c>
      <c r="O106" s="697" t="s">
        <v>98</v>
      </c>
      <c r="P106" s="697" t="s">
        <v>98</v>
      </c>
      <c r="Q106" s="697" t="s">
        <v>98</v>
      </c>
      <c r="R106" s="697" t="s">
        <v>98</v>
      </c>
      <c r="S106" s="697" t="s">
        <v>98</v>
      </c>
      <c r="T106" s="697" t="s">
        <v>98</v>
      </c>
      <c r="U106" s="697" t="s">
        <v>98</v>
      </c>
      <c r="V106" s="697" t="s">
        <v>98</v>
      </c>
      <c r="W106" s="697" t="s">
        <v>98</v>
      </c>
    </row>
    <row r="107" spans="1:23" ht="31.5" customHeight="1" x14ac:dyDescent="0.25">
      <c r="A107" s="56"/>
      <c r="B107" s="54"/>
      <c r="C107" s="697" t="s">
        <v>961</v>
      </c>
      <c r="D107" s="697" t="s">
        <v>98</v>
      </c>
      <c r="E107" s="697" t="s">
        <v>98</v>
      </c>
      <c r="F107" s="697" t="s">
        <v>98</v>
      </c>
      <c r="G107" s="697" t="s">
        <v>98</v>
      </c>
      <c r="H107" s="697" t="s">
        <v>98</v>
      </c>
      <c r="I107" s="697" t="s">
        <v>98</v>
      </c>
      <c r="J107" s="697" t="s">
        <v>98</v>
      </c>
      <c r="K107" s="697" t="s">
        <v>98</v>
      </c>
      <c r="L107" s="697" t="s">
        <v>98</v>
      </c>
      <c r="M107" s="697" t="s">
        <v>98</v>
      </c>
      <c r="N107" s="697" t="s">
        <v>98</v>
      </c>
      <c r="O107" s="697" t="s">
        <v>98</v>
      </c>
      <c r="P107" s="697" t="s">
        <v>98</v>
      </c>
      <c r="Q107" s="697" t="s">
        <v>98</v>
      </c>
      <c r="R107" s="697" t="s">
        <v>98</v>
      </c>
      <c r="S107" s="697" t="s">
        <v>98</v>
      </c>
      <c r="T107" s="697" t="s">
        <v>98</v>
      </c>
      <c r="U107" s="697" t="s">
        <v>98</v>
      </c>
      <c r="V107" s="697" t="s">
        <v>98</v>
      </c>
      <c r="W107" s="697" t="s">
        <v>98</v>
      </c>
    </row>
    <row r="108" spans="1:23" ht="36" customHeight="1" x14ac:dyDescent="0.25">
      <c r="A108" s="56" t="s">
        <v>195</v>
      </c>
      <c r="B108" s="54" t="s">
        <v>970</v>
      </c>
      <c r="C108" s="697" t="s">
        <v>960</v>
      </c>
      <c r="D108" s="697" t="s">
        <v>98</v>
      </c>
      <c r="E108" s="697" t="s">
        <v>98</v>
      </c>
      <c r="F108" s="697" t="s">
        <v>98</v>
      </c>
      <c r="G108" s="697" t="s">
        <v>98</v>
      </c>
      <c r="H108" s="697" t="s">
        <v>98</v>
      </c>
      <c r="I108" s="697" t="s">
        <v>98</v>
      </c>
      <c r="J108" s="697" t="s">
        <v>98</v>
      </c>
      <c r="K108" s="697" t="s">
        <v>98</v>
      </c>
      <c r="L108" s="697" t="s">
        <v>98</v>
      </c>
      <c r="M108" s="697" t="s">
        <v>98</v>
      </c>
      <c r="N108" s="697" t="s">
        <v>98</v>
      </c>
      <c r="O108" s="697" t="s">
        <v>98</v>
      </c>
      <c r="P108" s="697" t="s">
        <v>98</v>
      </c>
      <c r="Q108" s="697" t="s">
        <v>98</v>
      </c>
      <c r="R108" s="697" t="s">
        <v>98</v>
      </c>
      <c r="S108" s="697" t="s">
        <v>98</v>
      </c>
      <c r="T108" s="697" t="s">
        <v>98</v>
      </c>
      <c r="U108" s="697" t="s">
        <v>98</v>
      </c>
      <c r="V108" s="697" t="s">
        <v>98</v>
      </c>
      <c r="W108" s="697" t="s">
        <v>98</v>
      </c>
    </row>
    <row r="109" spans="1:23" ht="35.25" customHeight="1" x14ac:dyDescent="0.25">
      <c r="A109" s="56"/>
      <c r="B109" s="54"/>
      <c r="C109" s="697" t="s">
        <v>961</v>
      </c>
      <c r="D109" s="697" t="s">
        <v>98</v>
      </c>
      <c r="E109" s="697" t="s">
        <v>98</v>
      </c>
      <c r="F109" s="697" t="s">
        <v>98</v>
      </c>
      <c r="G109" s="697" t="s">
        <v>98</v>
      </c>
      <c r="H109" s="697" t="s">
        <v>98</v>
      </c>
      <c r="I109" s="697" t="s">
        <v>98</v>
      </c>
      <c r="J109" s="697" t="s">
        <v>98</v>
      </c>
      <c r="K109" s="697" t="s">
        <v>98</v>
      </c>
      <c r="L109" s="697" t="s">
        <v>98</v>
      </c>
      <c r="M109" s="697" t="s">
        <v>98</v>
      </c>
      <c r="N109" s="697" t="s">
        <v>98</v>
      </c>
      <c r="O109" s="697" t="s">
        <v>98</v>
      </c>
      <c r="P109" s="697" t="s">
        <v>98</v>
      </c>
      <c r="Q109" s="697" t="s">
        <v>98</v>
      </c>
      <c r="R109" s="697" t="s">
        <v>98</v>
      </c>
      <c r="S109" s="697" t="s">
        <v>98</v>
      </c>
      <c r="T109" s="697" t="s">
        <v>98</v>
      </c>
      <c r="U109" s="697" t="s">
        <v>98</v>
      </c>
      <c r="V109" s="697" t="s">
        <v>98</v>
      </c>
      <c r="W109" s="697" t="s">
        <v>98</v>
      </c>
    </row>
    <row r="110" spans="1:23" ht="24" customHeight="1" x14ac:dyDescent="0.25">
      <c r="A110" s="56" t="s">
        <v>197</v>
      </c>
      <c r="B110" s="54" t="s">
        <v>962</v>
      </c>
      <c r="C110" s="697" t="s">
        <v>960</v>
      </c>
      <c r="D110" s="697" t="s">
        <v>98</v>
      </c>
      <c r="E110" s="697" t="s">
        <v>98</v>
      </c>
      <c r="F110" s="697" t="s">
        <v>98</v>
      </c>
      <c r="G110" s="697" t="s">
        <v>98</v>
      </c>
      <c r="H110" s="697" t="s">
        <v>98</v>
      </c>
      <c r="I110" s="697" t="s">
        <v>98</v>
      </c>
      <c r="J110" s="697" t="s">
        <v>98</v>
      </c>
      <c r="K110" s="697" t="s">
        <v>98</v>
      </c>
      <c r="L110" s="697" t="s">
        <v>98</v>
      </c>
      <c r="M110" s="697" t="s">
        <v>98</v>
      </c>
      <c r="N110" s="697" t="s">
        <v>98</v>
      </c>
      <c r="O110" s="697" t="s">
        <v>98</v>
      </c>
      <c r="P110" s="697" t="s">
        <v>98</v>
      </c>
      <c r="Q110" s="697" t="s">
        <v>98</v>
      </c>
      <c r="R110" s="697" t="s">
        <v>98</v>
      </c>
      <c r="S110" s="697" t="s">
        <v>98</v>
      </c>
      <c r="T110" s="697" t="s">
        <v>98</v>
      </c>
      <c r="U110" s="697" t="s">
        <v>98</v>
      </c>
      <c r="V110" s="697" t="s">
        <v>98</v>
      </c>
      <c r="W110" s="697" t="s">
        <v>98</v>
      </c>
    </row>
    <row r="111" spans="1:23" ht="24.75" customHeight="1" x14ac:dyDescent="0.25">
      <c r="A111" s="56"/>
      <c r="B111" s="54"/>
      <c r="C111" s="697" t="s">
        <v>961</v>
      </c>
      <c r="D111" s="697" t="s">
        <v>98</v>
      </c>
      <c r="E111" s="697" t="s">
        <v>98</v>
      </c>
      <c r="F111" s="697" t="s">
        <v>98</v>
      </c>
      <c r="G111" s="697" t="s">
        <v>98</v>
      </c>
      <c r="H111" s="697" t="s">
        <v>98</v>
      </c>
      <c r="I111" s="697" t="s">
        <v>98</v>
      </c>
      <c r="J111" s="697" t="s">
        <v>98</v>
      </c>
      <c r="K111" s="697" t="s">
        <v>98</v>
      </c>
      <c r="L111" s="697" t="s">
        <v>98</v>
      </c>
      <c r="M111" s="697" t="s">
        <v>98</v>
      </c>
      <c r="N111" s="697" t="s">
        <v>98</v>
      </c>
      <c r="O111" s="697" t="s">
        <v>98</v>
      </c>
      <c r="P111" s="697" t="s">
        <v>98</v>
      </c>
      <c r="Q111" s="697" t="s">
        <v>98</v>
      </c>
      <c r="R111" s="697" t="s">
        <v>98</v>
      </c>
      <c r="S111" s="697" t="s">
        <v>98</v>
      </c>
      <c r="T111" s="697" t="s">
        <v>98</v>
      </c>
      <c r="U111" s="697" t="s">
        <v>98</v>
      </c>
      <c r="V111" s="697" t="s">
        <v>98</v>
      </c>
      <c r="W111" s="697" t="s">
        <v>98</v>
      </c>
    </row>
    <row r="112" spans="1:23" ht="25.5" customHeight="1" x14ac:dyDescent="0.25">
      <c r="A112" s="56" t="s">
        <v>202</v>
      </c>
      <c r="B112" s="54" t="s">
        <v>963</v>
      </c>
      <c r="C112" s="697" t="s">
        <v>960</v>
      </c>
      <c r="D112" s="697" t="s">
        <v>98</v>
      </c>
      <c r="E112" s="697" t="s">
        <v>98</v>
      </c>
      <c r="F112" s="697" t="s">
        <v>98</v>
      </c>
      <c r="G112" s="697" t="s">
        <v>98</v>
      </c>
      <c r="H112" s="697" t="s">
        <v>98</v>
      </c>
      <c r="I112" s="697" t="s">
        <v>98</v>
      </c>
      <c r="J112" s="697" t="s">
        <v>98</v>
      </c>
      <c r="K112" s="697" t="s">
        <v>98</v>
      </c>
      <c r="L112" s="697" t="s">
        <v>98</v>
      </c>
      <c r="M112" s="697" t="s">
        <v>98</v>
      </c>
      <c r="N112" s="697" t="s">
        <v>98</v>
      </c>
      <c r="O112" s="697" t="s">
        <v>98</v>
      </c>
      <c r="P112" s="697" t="s">
        <v>98</v>
      </c>
      <c r="Q112" s="697" t="s">
        <v>98</v>
      </c>
      <c r="R112" s="697" t="s">
        <v>98</v>
      </c>
      <c r="S112" s="697" t="s">
        <v>98</v>
      </c>
      <c r="T112" s="697" t="s">
        <v>98</v>
      </c>
      <c r="U112" s="697" t="s">
        <v>98</v>
      </c>
      <c r="V112" s="697" t="s">
        <v>98</v>
      </c>
      <c r="W112" s="697" t="s">
        <v>98</v>
      </c>
    </row>
    <row r="113" spans="1:23" ht="24.75" customHeight="1" x14ac:dyDescent="0.25">
      <c r="A113" s="56"/>
      <c r="B113" s="54"/>
      <c r="C113" s="697" t="s">
        <v>961</v>
      </c>
      <c r="D113" s="697" t="s">
        <v>98</v>
      </c>
      <c r="E113" s="697" t="s">
        <v>98</v>
      </c>
      <c r="F113" s="697" t="s">
        <v>98</v>
      </c>
      <c r="G113" s="697" t="s">
        <v>98</v>
      </c>
      <c r="H113" s="697" t="s">
        <v>98</v>
      </c>
      <c r="I113" s="697" t="s">
        <v>98</v>
      </c>
      <c r="J113" s="697" t="s">
        <v>98</v>
      </c>
      <c r="K113" s="697" t="s">
        <v>98</v>
      </c>
      <c r="L113" s="697" t="s">
        <v>98</v>
      </c>
      <c r="M113" s="697" t="s">
        <v>98</v>
      </c>
      <c r="N113" s="697" t="s">
        <v>98</v>
      </c>
      <c r="O113" s="697" t="s">
        <v>98</v>
      </c>
      <c r="P113" s="697" t="s">
        <v>98</v>
      </c>
      <c r="Q113" s="697" t="s">
        <v>98</v>
      </c>
      <c r="R113" s="697" t="s">
        <v>98</v>
      </c>
      <c r="S113" s="697" t="s">
        <v>98</v>
      </c>
      <c r="T113" s="697" t="s">
        <v>98</v>
      </c>
      <c r="U113" s="697" t="s">
        <v>98</v>
      </c>
      <c r="V113" s="697" t="s">
        <v>98</v>
      </c>
      <c r="W113" s="697" t="s">
        <v>98</v>
      </c>
    </row>
    <row r="114" spans="1:23" ht="28.5" customHeight="1" x14ac:dyDescent="0.25">
      <c r="A114" s="56" t="s">
        <v>204</v>
      </c>
      <c r="B114" s="54" t="s">
        <v>964</v>
      </c>
      <c r="C114" s="697" t="s">
        <v>960</v>
      </c>
      <c r="D114" s="697" t="s">
        <v>98</v>
      </c>
      <c r="E114" s="697" t="s">
        <v>98</v>
      </c>
      <c r="F114" s="697" t="s">
        <v>98</v>
      </c>
      <c r="G114" s="697" t="s">
        <v>98</v>
      </c>
      <c r="H114" s="697" t="s">
        <v>98</v>
      </c>
      <c r="I114" s="697" t="s">
        <v>98</v>
      </c>
      <c r="J114" s="697" t="s">
        <v>98</v>
      </c>
      <c r="K114" s="697" t="s">
        <v>98</v>
      </c>
      <c r="L114" s="697" t="s">
        <v>98</v>
      </c>
      <c r="M114" s="697" t="s">
        <v>98</v>
      </c>
      <c r="N114" s="697" t="s">
        <v>98</v>
      </c>
      <c r="O114" s="697" t="s">
        <v>98</v>
      </c>
      <c r="P114" s="697" t="s">
        <v>98</v>
      </c>
      <c r="Q114" s="697" t="s">
        <v>98</v>
      </c>
      <c r="R114" s="697" t="s">
        <v>98</v>
      </c>
      <c r="S114" s="697" t="s">
        <v>98</v>
      </c>
      <c r="T114" s="697" t="s">
        <v>98</v>
      </c>
      <c r="U114" s="697" t="s">
        <v>98</v>
      </c>
      <c r="V114" s="697" t="s">
        <v>98</v>
      </c>
      <c r="W114" s="697" t="s">
        <v>98</v>
      </c>
    </row>
    <row r="115" spans="1:23" ht="31.5" customHeight="1" x14ac:dyDescent="0.25">
      <c r="A115" s="56"/>
      <c r="B115" s="54"/>
      <c r="C115" s="697" t="s">
        <v>961</v>
      </c>
      <c r="D115" s="697" t="s">
        <v>98</v>
      </c>
      <c r="E115" s="697" t="s">
        <v>98</v>
      </c>
      <c r="F115" s="697" t="s">
        <v>98</v>
      </c>
      <c r="G115" s="697" t="s">
        <v>98</v>
      </c>
      <c r="H115" s="697" t="s">
        <v>98</v>
      </c>
      <c r="I115" s="697" t="s">
        <v>98</v>
      </c>
      <c r="J115" s="697" t="s">
        <v>98</v>
      </c>
      <c r="K115" s="697" t="s">
        <v>98</v>
      </c>
      <c r="L115" s="697" t="s">
        <v>98</v>
      </c>
      <c r="M115" s="697" t="s">
        <v>98</v>
      </c>
      <c r="N115" s="697" t="s">
        <v>98</v>
      </c>
      <c r="O115" s="697" t="s">
        <v>98</v>
      </c>
      <c r="P115" s="697" t="s">
        <v>98</v>
      </c>
      <c r="Q115" s="697" t="s">
        <v>98</v>
      </c>
      <c r="R115" s="697" t="s">
        <v>98</v>
      </c>
      <c r="S115" s="697" t="s">
        <v>98</v>
      </c>
      <c r="T115" s="697" t="s">
        <v>98</v>
      </c>
      <c r="U115" s="697" t="s">
        <v>98</v>
      </c>
      <c r="V115" s="697" t="s">
        <v>98</v>
      </c>
      <c r="W115" s="697" t="s">
        <v>98</v>
      </c>
    </row>
    <row r="116" spans="1:23" ht="18.75" customHeight="1" x14ac:dyDescent="0.25">
      <c r="A116" s="56" t="s">
        <v>206</v>
      </c>
      <c r="B116" s="54" t="s">
        <v>966</v>
      </c>
      <c r="C116" s="697" t="s">
        <v>960</v>
      </c>
      <c r="D116" s="697" t="s">
        <v>98</v>
      </c>
      <c r="E116" s="697" t="s">
        <v>98</v>
      </c>
      <c r="F116" s="697" t="s">
        <v>98</v>
      </c>
      <c r="G116" s="697" t="s">
        <v>98</v>
      </c>
      <c r="H116" s="697" t="s">
        <v>98</v>
      </c>
      <c r="I116" s="697" t="s">
        <v>98</v>
      </c>
      <c r="J116" s="697" t="s">
        <v>98</v>
      </c>
      <c r="K116" s="697" t="s">
        <v>98</v>
      </c>
      <c r="L116" s="697" t="s">
        <v>98</v>
      </c>
      <c r="M116" s="697" t="s">
        <v>98</v>
      </c>
      <c r="N116" s="697" t="s">
        <v>98</v>
      </c>
      <c r="O116" s="697" t="s">
        <v>98</v>
      </c>
      <c r="P116" s="697" t="s">
        <v>98</v>
      </c>
      <c r="Q116" s="697" t="s">
        <v>98</v>
      </c>
      <c r="R116" s="697" t="s">
        <v>98</v>
      </c>
      <c r="S116" s="697" t="s">
        <v>98</v>
      </c>
      <c r="T116" s="697" t="s">
        <v>98</v>
      </c>
      <c r="U116" s="697" t="s">
        <v>98</v>
      </c>
      <c r="V116" s="697" t="s">
        <v>98</v>
      </c>
      <c r="W116" s="697" t="s">
        <v>98</v>
      </c>
    </row>
    <row r="117" spans="1:23" ht="38.25" customHeight="1" x14ac:dyDescent="0.25">
      <c r="A117" s="56"/>
      <c r="B117" s="54"/>
      <c r="C117" s="697" t="s">
        <v>961</v>
      </c>
      <c r="D117" s="697" t="s">
        <v>98</v>
      </c>
      <c r="E117" s="697" t="s">
        <v>98</v>
      </c>
      <c r="F117" s="697" t="s">
        <v>98</v>
      </c>
      <c r="G117" s="697" t="s">
        <v>98</v>
      </c>
      <c r="H117" s="697" t="s">
        <v>98</v>
      </c>
      <c r="I117" s="697" t="s">
        <v>98</v>
      </c>
      <c r="J117" s="697" t="s">
        <v>98</v>
      </c>
      <c r="K117" s="697" t="s">
        <v>98</v>
      </c>
      <c r="L117" s="697" t="s">
        <v>98</v>
      </c>
      <c r="M117" s="697" t="s">
        <v>98</v>
      </c>
      <c r="N117" s="697" t="s">
        <v>98</v>
      </c>
      <c r="O117" s="697" t="s">
        <v>98</v>
      </c>
      <c r="P117" s="697" t="s">
        <v>98</v>
      </c>
      <c r="Q117" s="697" t="s">
        <v>98</v>
      </c>
      <c r="R117" s="697" t="s">
        <v>98</v>
      </c>
      <c r="S117" s="697" t="s">
        <v>98</v>
      </c>
      <c r="T117" s="697" t="s">
        <v>98</v>
      </c>
      <c r="U117" s="697" t="s">
        <v>98</v>
      </c>
      <c r="V117" s="697" t="s">
        <v>98</v>
      </c>
      <c r="W117" s="697" t="s">
        <v>98</v>
      </c>
    </row>
    <row r="118" spans="1:23" ht="90" customHeight="1" x14ac:dyDescent="0.25">
      <c r="A118" s="696" t="s">
        <v>216</v>
      </c>
      <c r="B118" s="704" t="s">
        <v>973</v>
      </c>
      <c r="C118" s="697" t="s">
        <v>974</v>
      </c>
      <c r="D118" s="697" t="s">
        <v>98</v>
      </c>
      <c r="E118" s="697" t="s">
        <v>98</v>
      </c>
      <c r="F118" s="697" t="s">
        <v>98</v>
      </c>
      <c r="G118" s="697" t="s">
        <v>98</v>
      </c>
      <c r="H118" s="697" t="s">
        <v>98</v>
      </c>
      <c r="I118" s="697" t="s">
        <v>98</v>
      </c>
      <c r="J118" s="697" t="s">
        <v>98</v>
      </c>
      <c r="K118" s="697" t="s">
        <v>98</v>
      </c>
      <c r="L118" s="697" t="s">
        <v>98</v>
      </c>
      <c r="M118" s="697" t="s">
        <v>98</v>
      </c>
      <c r="N118" s="697" t="s">
        <v>98</v>
      </c>
      <c r="O118" s="697" t="s">
        <v>98</v>
      </c>
      <c r="P118" s="697" t="s">
        <v>98</v>
      </c>
      <c r="Q118" s="697" t="s">
        <v>98</v>
      </c>
      <c r="R118" s="697" t="s">
        <v>98</v>
      </c>
      <c r="S118" s="697" t="s">
        <v>98</v>
      </c>
      <c r="T118" s="697" t="s">
        <v>98</v>
      </c>
      <c r="U118" s="697" t="s">
        <v>98</v>
      </c>
      <c r="V118" s="697" t="s">
        <v>98</v>
      </c>
      <c r="W118" s="697" t="s">
        <v>98</v>
      </c>
    </row>
    <row r="119" spans="1:23" ht="38.25" customHeight="1" x14ac:dyDescent="0.25">
      <c r="A119" s="696" t="s">
        <v>218</v>
      </c>
      <c r="B119" s="704" t="s">
        <v>999</v>
      </c>
      <c r="C119" s="697" t="s">
        <v>974</v>
      </c>
      <c r="D119" s="697" t="s">
        <v>98</v>
      </c>
      <c r="E119" s="697" t="s">
        <v>98</v>
      </c>
      <c r="F119" s="697" t="s">
        <v>98</v>
      </c>
      <c r="G119" s="697" t="s">
        <v>98</v>
      </c>
      <c r="H119" s="697" t="s">
        <v>98</v>
      </c>
      <c r="I119" s="697" t="s">
        <v>98</v>
      </c>
      <c r="J119" s="697" t="s">
        <v>98</v>
      </c>
      <c r="K119" s="697" t="s">
        <v>98</v>
      </c>
      <c r="L119" s="697" t="s">
        <v>98</v>
      </c>
      <c r="M119" s="697" t="s">
        <v>98</v>
      </c>
      <c r="N119" s="697" t="s">
        <v>98</v>
      </c>
      <c r="O119" s="697" t="s">
        <v>98</v>
      </c>
      <c r="P119" s="697" t="s">
        <v>98</v>
      </c>
      <c r="Q119" s="697" t="s">
        <v>98</v>
      </c>
      <c r="R119" s="697" t="s">
        <v>98</v>
      </c>
      <c r="S119" s="697" t="s">
        <v>98</v>
      </c>
      <c r="T119" s="697" t="s">
        <v>98</v>
      </c>
      <c r="U119" s="697" t="s">
        <v>98</v>
      </c>
      <c r="V119" s="697" t="s">
        <v>98</v>
      </c>
      <c r="W119" s="697" t="s">
        <v>98</v>
      </c>
    </row>
    <row r="120" spans="1:23" ht="60.75" customHeight="1" x14ac:dyDescent="0.25">
      <c r="A120" s="696" t="s">
        <v>228</v>
      </c>
      <c r="B120" s="704" t="s">
        <v>976</v>
      </c>
      <c r="C120" s="697" t="s">
        <v>974</v>
      </c>
      <c r="D120" s="697" t="s">
        <v>98</v>
      </c>
      <c r="E120" s="697" t="s">
        <v>98</v>
      </c>
      <c r="F120" s="697" t="s">
        <v>98</v>
      </c>
      <c r="G120" s="697" t="s">
        <v>98</v>
      </c>
      <c r="H120" s="697" t="s">
        <v>98</v>
      </c>
      <c r="I120" s="697" t="s">
        <v>98</v>
      </c>
      <c r="J120" s="697" t="s">
        <v>98</v>
      </c>
      <c r="K120" s="697" t="s">
        <v>98</v>
      </c>
      <c r="L120" s="697" t="s">
        <v>98</v>
      </c>
      <c r="M120" s="697" t="s">
        <v>98</v>
      </c>
      <c r="N120" s="697" t="s">
        <v>98</v>
      </c>
      <c r="O120" s="697" t="s">
        <v>98</v>
      </c>
      <c r="P120" s="697" t="s">
        <v>98</v>
      </c>
      <c r="Q120" s="697" t="s">
        <v>98</v>
      </c>
      <c r="R120" s="697" t="s">
        <v>98</v>
      </c>
      <c r="S120" s="697" t="s">
        <v>98</v>
      </c>
      <c r="T120" s="697" t="s">
        <v>98</v>
      </c>
      <c r="U120" s="697" t="s">
        <v>98</v>
      </c>
      <c r="V120" s="697" t="s">
        <v>98</v>
      </c>
      <c r="W120" s="697" t="s">
        <v>98</v>
      </c>
    </row>
    <row r="121" spans="1:23" ht="55.5" customHeight="1" x14ac:dyDescent="0.25">
      <c r="A121" s="696" t="s">
        <v>1000</v>
      </c>
      <c r="B121" s="704" t="s">
        <v>978</v>
      </c>
      <c r="C121" s="697" t="s">
        <v>974</v>
      </c>
      <c r="D121" s="697" t="s">
        <v>98</v>
      </c>
      <c r="E121" s="697" t="s">
        <v>98</v>
      </c>
      <c r="F121" s="697" t="s">
        <v>98</v>
      </c>
      <c r="G121" s="697" t="s">
        <v>98</v>
      </c>
      <c r="H121" s="697" t="s">
        <v>98</v>
      </c>
      <c r="I121" s="697" t="s">
        <v>98</v>
      </c>
      <c r="J121" s="697" t="s">
        <v>98</v>
      </c>
      <c r="K121" s="697" t="s">
        <v>98</v>
      </c>
      <c r="L121" s="697" t="s">
        <v>98</v>
      </c>
      <c r="M121" s="697" t="s">
        <v>98</v>
      </c>
      <c r="N121" s="697" t="s">
        <v>98</v>
      </c>
      <c r="O121" s="697" t="s">
        <v>98</v>
      </c>
      <c r="P121" s="697" t="s">
        <v>98</v>
      </c>
      <c r="Q121" s="697" t="s">
        <v>98</v>
      </c>
      <c r="R121" s="697" t="s">
        <v>98</v>
      </c>
      <c r="S121" s="697" t="s">
        <v>98</v>
      </c>
      <c r="T121" s="697" t="s">
        <v>98</v>
      </c>
      <c r="U121" s="697" t="s">
        <v>98</v>
      </c>
      <c r="V121" s="697" t="s">
        <v>98</v>
      </c>
      <c r="W121" s="697" t="s">
        <v>98</v>
      </c>
    </row>
    <row r="122" spans="1:23" ht="42" customHeight="1" x14ac:dyDescent="0.25">
      <c r="A122" s="696" t="s">
        <v>1001</v>
      </c>
      <c r="B122" s="704" t="s">
        <v>980</v>
      </c>
      <c r="C122" s="697" t="s">
        <v>974</v>
      </c>
      <c r="D122" s="697" t="s">
        <v>98</v>
      </c>
      <c r="E122" s="697" t="s">
        <v>98</v>
      </c>
      <c r="F122" s="697" t="s">
        <v>98</v>
      </c>
      <c r="G122" s="697" t="s">
        <v>98</v>
      </c>
      <c r="H122" s="697" t="s">
        <v>98</v>
      </c>
      <c r="I122" s="697" t="s">
        <v>98</v>
      </c>
      <c r="J122" s="697" t="s">
        <v>98</v>
      </c>
      <c r="K122" s="697" t="s">
        <v>98</v>
      </c>
      <c r="L122" s="697" t="s">
        <v>98</v>
      </c>
      <c r="M122" s="697" t="s">
        <v>98</v>
      </c>
      <c r="N122" s="697" t="s">
        <v>98</v>
      </c>
      <c r="O122" s="697" t="s">
        <v>98</v>
      </c>
      <c r="P122" s="697" t="s">
        <v>98</v>
      </c>
      <c r="Q122" s="697" t="s">
        <v>98</v>
      </c>
      <c r="R122" s="697" t="s">
        <v>98</v>
      </c>
      <c r="S122" s="697" t="s">
        <v>98</v>
      </c>
      <c r="T122" s="697" t="s">
        <v>98</v>
      </c>
      <c r="U122" s="697" t="s">
        <v>98</v>
      </c>
      <c r="V122" s="697" t="s">
        <v>98</v>
      </c>
      <c r="W122" s="697" t="s">
        <v>98</v>
      </c>
    </row>
    <row r="123" spans="1:23" ht="24" customHeight="1" x14ac:dyDescent="0.25">
      <c r="A123" s="56" t="s">
        <v>1002</v>
      </c>
      <c r="B123" s="54" t="s">
        <v>982</v>
      </c>
      <c r="C123" s="697" t="s">
        <v>491</v>
      </c>
      <c r="D123" s="697" t="s">
        <v>98</v>
      </c>
      <c r="E123" s="697" t="s">
        <v>98</v>
      </c>
      <c r="F123" s="697" t="s">
        <v>98</v>
      </c>
      <c r="G123" s="697" t="s">
        <v>98</v>
      </c>
      <c r="H123" s="697" t="s">
        <v>98</v>
      </c>
      <c r="I123" s="697" t="s">
        <v>98</v>
      </c>
      <c r="J123" s="697" t="s">
        <v>98</v>
      </c>
      <c r="K123" s="697" t="s">
        <v>98</v>
      </c>
      <c r="L123" s="697" t="s">
        <v>98</v>
      </c>
      <c r="M123" s="697" t="s">
        <v>98</v>
      </c>
      <c r="N123" s="697" t="s">
        <v>98</v>
      </c>
      <c r="O123" s="697" t="s">
        <v>98</v>
      </c>
      <c r="P123" s="697" t="s">
        <v>98</v>
      </c>
      <c r="Q123" s="697" t="s">
        <v>98</v>
      </c>
      <c r="R123" s="697" t="s">
        <v>98</v>
      </c>
      <c r="S123" s="697" t="s">
        <v>98</v>
      </c>
      <c r="T123" s="697" t="s">
        <v>98</v>
      </c>
      <c r="U123" s="697" t="s">
        <v>98</v>
      </c>
      <c r="V123" s="697" t="s">
        <v>98</v>
      </c>
      <c r="W123" s="697" t="s">
        <v>98</v>
      </c>
    </row>
    <row r="124" spans="1:23" ht="28.5" customHeight="1" x14ac:dyDescent="0.25">
      <c r="A124" s="56"/>
      <c r="B124" s="54"/>
      <c r="C124" s="697" t="s">
        <v>983</v>
      </c>
      <c r="D124" s="697" t="s">
        <v>98</v>
      </c>
      <c r="E124" s="697" t="s">
        <v>98</v>
      </c>
      <c r="F124" s="697" t="s">
        <v>98</v>
      </c>
      <c r="G124" s="697" t="s">
        <v>98</v>
      </c>
      <c r="H124" s="697" t="s">
        <v>98</v>
      </c>
      <c r="I124" s="697" t="s">
        <v>98</v>
      </c>
      <c r="J124" s="697" t="s">
        <v>98</v>
      </c>
      <c r="K124" s="697" t="s">
        <v>98</v>
      </c>
      <c r="L124" s="697" t="s">
        <v>98</v>
      </c>
      <c r="M124" s="697" t="s">
        <v>98</v>
      </c>
      <c r="N124" s="697" t="s">
        <v>98</v>
      </c>
      <c r="O124" s="697" t="s">
        <v>98</v>
      </c>
      <c r="P124" s="697" t="s">
        <v>98</v>
      </c>
      <c r="Q124" s="697" t="s">
        <v>98</v>
      </c>
      <c r="R124" s="697" t="s">
        <v>98</v>
      </c>
      <c r="S124" s="697" t="s">
        <v>98</v>
      </c>
      <c r="T124" s="697" t="s">
        <v>98</v>
      </c>
      <c r="U124" s="697" t="s">
        <v>98</v>
      </c>
      <c r="V124" s="697" t="s">
        <v>98</v>
      </c>
      <c r="W124" s="697" t="s">
        <v>98</v>
      </c>
    </row>
    <row r="125" spans="1:23" ht="26.25" customHeight="1" x14ac:dyDescent="0.25">
      <c r="A125" s="56"/>
      <c r="B125" s="54"/>
      <c r="C125" s="697" t="s">
        <v>984</v>
      </c>
      <c r="D125" s="697" t="s">
        <v>98</v>
      </c>
      <c r="E125" s="697" t="s">
        <v>98</v>
      </c>
      <c r="F125" s="697" t="s">
        <v>98</v>
      </c>
      <c r="G125" s="697" t="s">
        <v>98</v>
      </c>
      <c r="H125" s="697" t="s">
        <v>98</v>
      </c>
      <c r="I125" s="697" t="s">
        <v>98</v>
      </c>
      <c r="J125" s="697" t="s">
        <v>98</v>
      </c>
      <c r="K125" s="697" t="s">
        <v>98</v>
      </c>
      <c r="L125" s="697" t="s">
        <v>98</v>
      </c>
      <c r="M125" s="697" t="s">
        <v>98</v>
      </c>
      <c r="N125" s="697" t="s">
        <v>98</v>
      </c>
      <c r="O125" s="697" t="s">
        <v>98</v>
      </c>
      <c r="P125" s="697" t="s">
        <v>98</v>
      </c>
      <c r="Q125" s="697" t="s">
        <v>98</v>
      </c>
      <c r="R125" s="697" t="s">
        <v>98</v>
      </c>
      <c r="S125" s="697" t="s">
        <v>98</v>
      </c>
      <c r="T125" s="697" t="s">
        <v>98</v>
      </c>
      <c r="U125" s="697" t="s">
        <v>98</v>
      </c>
      <c r="V125" s="697" t="s">
        <v>98</v>
      </c>
      <c r="W125" s="697" t="s">
        <v>98</v>
      </c>
    </row>
    <row r="126" spans="1:23" ht="28.5" customHeight="1" x14ac:dyDescent="0.25">
      <c r="A126" s="56"/>
      <c r="B126" s="54"/>
      <c r="C126" s="697" t="s">
        <v>985</v>
      </c>
      <c r="D126" s="697" t="s">
        <v>98</v>
      </c>
      <c r="E126" s="697" t="s">
        <v>98</v>
      </c>
      <c r="F126" s="697" t="s">
        <v>98</v>
      </c>
      <c r="G126" s="697" t="s">
        <v>98</v>
      </c>
      <c r="H126" s="697" t="s">
        <v>98</v>
      </c>
      <c r="I126" s="697" t="s">
        <v>98</v>
      </c>
      <c r="J126" s="697" t="s">
        <v>98</v>
      </c>
      <c r="K126" s="697" t="s">
        <v>98</v>
      </c>
      <c r="L126" s="697" t="s">
        <v>98</v>
      </c>
      <c r="M126" s="697" t="s">
        <v>98</v>
      </c>
      <c r="N126" s="697" t="s">
        <v>98</v>
      </c>
      <c r="O126" s="697" t="s">
        <v>98</v>
      </c>
      <c r="P126" s="697" t="s">
        <v>98</v>
      </c>
      <c r="Q126" s="697" t="s">
        <v>98</v>
      </c>
      <c r="R126" s="697" t="s">
        <v>98</v>
      </c>
      <c r="S126" s="697" t="s">
        <v>98</v>
      </c>
      <c r="T126" s="697" t="s">
        <v>98</v>
      </c>
      <c r="U126" s="697" t="s">
        <v>98</v>
      </c>
      <c r="V126" s="697" t="s">
        <v>98</v>
      </c>
      <c r="W126" s="697" t="s">
        <v>98</v>
      </c>
    </row>
    <row r="127" spans="1:23" ht="15.75" customHeight="1" x14ac:dyDescent="0.25">
      <c r="A127" s="56" t="s">
        <v>1003</v>
      </c>
      <c r="B127" s="54" t="s">
        <v>963</v>
      </c>
      <c r="C127" s="697" t="s">
        <v>491</v>
      </c>
      <c r="D127" s="697" t="s">
        <v>98</v>
      </c>
      <c r="E127" s="697" t="s">
        <v>98</v>
      </c>
      <c r="F127" s="697" t="s">
        <v>98</v>
      </c>
      <c r="G127" s="697" t="s">
        <v>98</v>
      </c>
      <c r="H127" s="697" t="s">
        <v>98</v>
      </c>
      <c r="I127" s="697" t="s">
        <v>98</v>
      </c>
      <c r="J127" s="697" t="s">
        <v>98</v>
      </c>
      <c r="K127" s="697" t="s">
        <v>98</v>
      </c>
      <c r="L127" s="697" t="s">
        <v>98</v>
      </c>
      <c r="M127" s="697" t="s">
        <v>98</v>
      </c>
      <c r="N127" s="697" t="s">
        <v>98</v>
      </c>
      <c r="O127" s="697" t="s">
        <v>98</v>
      </c>
      <c r="P127" s="697" t="s">
        <v>98</v>
      </c>
      <c r="Q127" s="697" t="s">
        <v>98</v>
      </c>
      <c r="R127" s="697" t="s">
        <v>98</v>
      </c>
      <c r="S127" s="697" t="s">
        <v>98</v>
      </c>
      <c r="T127" s="697" t="s">
        <v>98</v>
      </c>
      <c r="U127" s="697" t="s">
        <v>98</v>
      </c>
      <c r="V127" s="697" t="s">
        <v>98</v>
      </c>
      <c r="W127" s="697" t="s">
        <v>98</v>
      </c>
    </row>
    <row r="128" spans="1:23" ht="15.75" customHeight="1" x14ac:dyDescent="0.25">
      <c r="A128" s="56"/>
      <c r="B128" s="54"/>
      <c r="C128" s="697" t="s">
        <v>983</v>
      </c>
      <c r="D128" s="697" t="s">
        <v>98</v>
      </c>
      <c r="E128" s="697" t="s">
        <v>98</v>
      </c>
      <c r="F128" s="697" t="s">
        <v>98</v>
      </c>
      <c r="G128" s="697" t="s">
        <v>98</v>
      </c>
      <c r="H128" s="697" t="s">
        <v>98</v>
      </c>
      <c r="I128" s="697" t="s">
        <v>98</v>
      </c>
      <c r="J128" s="697" t="s">
        <v>98</v>
      </c>
      <c r="K128" s="697" t="s">
        <v>98</v>
      </c>
      <c r="L128" s="697" t="s">
        <v>98</v>
      </c>
      <c r="M128" s="697" t="s">
        <v>98</v>
      </c>
      <c r="N128" s="697" t="s">
        <v>98</v>
      </c>
      <c r="O128" s="697" t="s">
        <v>98</v>
      </c>
      <c r="P128" s="697" t="s">
        <v>98</v>
      </c>
      <c r="Q128" s="697" t="s">
        <v>98</v>
      </c>
      <c r="R128" s="697" t="s">
        <v>98</v>
      </c>
      <c r="S128" s="697" t="s">
        <v>98</v>
      </c>
      <c r="T128" s="697" t="s">
        <v>98</v>
      </c>
      <c r="U128" s="697" t="s">
        <v>98</v>
      </c>
      <c r="V128" s="697" t="s">
        <v>98</v>
      </c>
      <c r="W128" s="697" t="s">
        <v>98</v>
      </c>
    </row>
    <row r="129" spans="1:23" ht="15.75" customHeight="1" x14ac:dyDescent="0.25">
      <c r="A129" s="56"/>
      <c r="B129" s="54"/>
      <c r="C129" s="697" t="s">
        <v>984</v>
      </c>
      <c r="D129" s="697" t="s">
        <v>98</v>
      </c>
      <c r="E129" s="697" t="s">
        <v>98</v>
      </c>
      <c r="F129" s="697" t="s">
        <v>98</v>
      </c>
      <c r="G129" s="697" t="s">
        <v>98</v>
      </c>
      <c r="H129" s="697" t="s">
        <v>98</v>
      </c>
      <c r="I129" s="697" t="s">
        <v>98</v>
      </c>
      <c r="J129" s="697" t="s">
        <v>98</v>
      </c>
      <c r="K129" s="697" t="s">
        <v>98</v>
      </c>
      <c r="L129" s="697" t="s">
        <v>98</v>
      </c>
      <c r="M129" s="697" t="s">
        <v>98</v>
      </c>
      <c r="N129" s="697" t="s">
        <v>98</v>
      </c>
      <c r="O129" s="697" t="s">
        <v>98</v>
      </c>
      <c r="P129" s="697" t="s">
        <v>98</v>
      </c>
      <c r="Q129" s="697" t="s">
        <v>98</v>
      </c>
      <c r="R129" s="697" t="s">
        <v>98</v>
      </c>
      <c r="S129" s="697" t="s">
        <v>98</v>
      </c>
      <c r="T129" s="697" t="s">
        <v>98</v>
      </c>
      <c r="U129" s="697" t="s">
        <v>98</v>
      </c>
      <c r="V129" s="697" t="s">
        <v>98</v>
      </c>
      <c r="W129" s="697" t="s">
        <v>98</v>
      </c>
    </row>
    <row r="130" spans="1:23" ht="18.75" customHeight="1" x14ac:dyDescent="0.25">
      <c r="A130" s="56"/>
      <c r="B130" s="54"/>
      <c r="C130" s="697" t="s">
        <v>985</v>
      </c>
      <c r="D130" s="697" t="s">
        <v>98</v>
      </c>
      <c r="E130" s="697" t="s">
        <v>98</v>
      </c>
      <c r="F130" s="697" t="s">
        <v>98</v>
      </c>
      <c r="G130" s="697" t="s">
        <v>98</v>
      </c>
      <c r="H130" s="697" t="s">
        <v>98</v>
      </c>
      <c r="I130" s="697" t="s">
        <v>98</v>
      </c>
      <c r="J130" s="697" t="s">
        <v>98</v>
      </c>
      <c r="K130" s="697" t="s">
        <v>98</v>
      </c>
      <c r="L130" s="697" t="s">
        <v>98</v>
      </c>
      <c r="M130" s="697" t="s">
        <v>98</v>
      </c>
      <c r="N130" s="697" t="s">
        <v>98</v>
      </c>
      <c r="O130" s="697" t="s">
        <v>98</v>
      </c>
      <c r="P130" s="697" t="s">
        <v>98</v>
      </c>
      <c r="Q130" s="697" t="s">
        <v>98</v>
      </c>
      <c r="R130" s="697" t="s">
        <v>98</v>
      </c>
      <c r="S130" s="697" t="s">
        <v>98</v>
      </c>
      <c r="T130" s="697" t="s">
        <v>98</v>
      </c>
      <c r="U130" s="697" t="s">
        <v>98</v>
      </c>
      <c r="V130" s="697" t="s">
        <v>98</v>
      </c>
      <c r="W130" s="697" t="s">
        <v>98</v>
      </c>
    </row>
    <row r="131" spans="1:23" ht="15.75" customHeight="1" x14ac:dyDescent="0.25">
      <c r="A131" s="56" t="s">
        <v>1004</v>
      </c>
      <c r="B131" s="54" t="s">
        <v>964</v>
      </c>
      <c r="C131" s="697" t="s">
        <v>491</v>
      </c>
      <c r="D131" s="697" t="s">
        <v>98</v>
      </c>
      <c r="E131" s="697" t="s">
        <v>98</v>
      </c>
      <c r="F131" s="697" t="s">
        <v>98</v>
      </c>
      <c r="G131" s="697" t="s">
        <v>98</v>
      </c>
      <c r="H131" s="697" t="s">
        <v>98</v>
      </c>
      <c r="I131" s="697" t="s">
        <v>98</v>
      </c>
      <c r="J131" s="697" t="s">
        <v>98</v>
      </c>
      <c r="K131" s="697" t="s">
        <v>98</v>
      </c>
      <c r="L131" s="697" t="s">
        <v>98</v>
      </c>
      <c r="M131" s="697" t="s">
        <v>98</v>
      </c>
      <c r="N131" s="697" t="s">
        <v>98</v>
      </c>
      <c r="O131" s="697" t="s">
        <v>98</v>
      </c>
      <c r="P131" s="697" t="s">
        <v>98</v>
      </c>
      <c r="Q131" s="697" t="s">
        <v>98</v>
      </c>
      <c r="R131" s="697" t="s">
        <v>98</v>
      </c>
      <c r="S131" s="697" t="s">
        <v>98</v>
      </c>
      <c r="T131" s="697" t="s">
        <v>98</v>
      </c>
      <c r="U131" s="697" t="s">
        <v>98</v>
      </c>
      <c r="V131" s="697" t="s">
        <v>98</v>
      </c>
      <c r="W131" s="697" t="s">
        <v>98</v>
      </c>
    </row>
    <row r="132" spans="1:23" ht="15.75" customHeight="1" x14ac:dyDescent="0.25">
      <c r="A132" s="56"/>
      <c r="B132" s="54"/>
      <c r="C132" s="697" t="s">
        <v>983</v>
      </c>
      <c r="D132" s="697" t="s">
        <v>98</v>
      </c>
      <c r="E132" s="697" t="s">
        <v>98</v>
      </c>
      <c r="F132" s="697" t="s">
        <v>98</v>
      </c>
      <c r="G132" s="697" t="s">
        <v>98</v>
      </c>
      <c r="H132" s="697" t="s">
        <v>98</v>
      </c>
      <c r="I132" s="697" t="s">
        <v>98</v>
      </c>
      <c r="J132" s="697" t="s">
        <v>98</v>
      </c>
      <c r="K132" s="697" t="s">
        <v>98</v>
      </c>
      <c r="L132" s="697" t="s">
        <v>98</v>
      </c>
      <c r="M132" s="697" t="s">
        <v>98</v>
      </c>
      <c r="N132" s="697" t="s">
        <v>98</v>
      </c>
      <c r="O132" s="697" t="s">
        <v>98</v>
      </c>
      <c r="P132" s="697" t="s">
        <v>98</v>
      </c>
      <c r="Q132" s="697" t="s">
        <v>98</v>
      </c>
      <c r="R132" s="697" t="s">
        <v>98</v>
      </c>
      <c r="S132" s="697" t="s">
        <v>98</v>
      </c>
      <c r="T132" s="697" t="s">
        <v>98</v>
      </c>
      <c r="U132" s="697" t="s">
        <v>98</v>
      </c>
      <c r="V132" s="697" t="s">
        <v>98</v>
      </c>
      <c r="W132" s="697" t="s">
        <v>98</v>
      </c>
    </row>
    <row r="133" spans="1:23" ht="15.75" customHeight="1" x14ac:dyDescent="0.25">
      <c r="A133" s="56"/>
      <c r="B133" s="54"/>
      <c r="C133" s="697" t="s">
        <v>984</v>
      </c>
      <c r="D133" s="697" t="s">
        <v>98</v>
      </c>
      <c r="E133" s="697" t="s">
        <v>98</v>
      </c>
      <c r="F133" s="697" t="s">
        <v>98</v>
      </c>
      <c r="G133" s="697" t="s">
        <v>98</v>
      </c>
      <c r="H133" s="697" t="s">
        <v>98</v>
      </c>
      <c r="I133" s="697" t="s">
        <v>98</v>
      </c>
      <c r="J133" s="697" t="s">
        <v>98</v>
      </c>
      <c r="K133" s="697" t="s">
        <v>98</v>
      </c>
      <c r="L133" s="697" t="s">
        <v>98</v>
      </c>
      <c r="M133" s="697" t="s">
        <v>98</v>
      </c>
      <c r="N133" s="697" t="s">
        <v>98</v>
      </c>
      <c r="O133" s="697" t="s">
        <v>98</v>
      </c>
      <c r="P133" s="697" t="s">
        <v>98</v>
      </c>
      <c r="Q133" s="697" t="s">
        <v>98</v>
      </c>
      <c r="R133" s="697" t="s">
        <v>98</v>
      </c>
      <c r="S133" s="697" t="s">
        <v>98</v>
      </c>
      <c r="T133" s="697" t="s">
        <v>98</v>
      </c>
      <c r="U133" s="697" t="s">
        <v>98</v>
      </c>
      <c r="V133" s="697" t="s">
        <v>98</v>
      </c>
      <c r="W133" s="697" t="s">
        <v>98</v>
      </c>
    </row>
    <row r="134" spans="1:23" ht="18.75" customHeight="1" x14ac:dyDescent="0.25">
      <c r="A134" s="56"/>
      <c r="B134" s="54"/>
      <c r="C134" s="697" t="s">
        <v>985</v>
      </c>
      <c r="D134" s="697" t="s">
        <v>98</v>
      </c>
      <c r="E134" s="697" t="s">
        <v>98</v>
      </c>
      <c r="F134" s="697" t="s">
        <v>98</v>
      </c>
      <c r="G134" s="697" t="s">
        <v>98</v>
      </c>
      <c r="H134" s="697" t="s">
        <v>98</v>
      </c>
      <c r="I134" s="697" t="s">
        <v>98</v>
      </c>
      <c r="J134" s="697" t="s">
        <v>98</v>
      </c>
      <c r="K134" s="697" t="s">
        <v>98</v>
      </c>
      <c r="L134" s="697" t="s">
        <v>98</v>
      </c>
      <c r="M134" s="697" t="s">
        <v>98</v>
      </c>
      <c r="N134" s="697" t="s">
        <v>98</v>
      </c>
      <c r="O134" s="697" t="s">
        <v>98</v>
      </c>
      <c r="P134" s="697" t="s">
        <v>98</v>
      </c>
      <c r="Q134" s="697" t="s">
        <v>98</v>
      </c>
      <c r="R134" s="697" t="s">
        <v>98</v>
      </c>
      <c r="S134" s="697" t="s">
        <v>98</v>
      </c>
      <c r="T134" s="697" t="s">
        <v>98</v>
      </c>
      <c r="U134" s="697" t="s">
        <v>98</v>
      </c>
      <c r="V134" s="697" t="s">
        <v>98</v>
      </c>
      <c r="W134" s="697" t="s">
        <v>98</v>
      </c>
    </row>
    <row r="135" spans="1:23" ht="15.75" customHeight="1" x14ac:dyDescent="0.25">
      <c r="A135" s="56" t="s">
        <v>1005</v>
      </c>
      <c r="B135" s="54" t="s">
        <v>966</v>
      </c>
      <c r="C135" s="697" t="s">
        <v>491</v>
      </c>
      <c r="D135" s="697" t="s">
        <v>98</v>
      </c>
      <c r="E135" s="697" t="s">
        <v>98</v>
      </c>
      <c r="F135" s="697" t="s">
        <v>98</v>
      </c>
      <c r="G135" s="697" t="s">
        <v>98</v>
      </c>
      <c r="H135" s="697" t="s">
        <v>98</v>
      </c>
      <c r="I135" s="697" t="s">
        <v>98</v>
      </c>
      <c r="J135" s="697" t="s">
        <v>98</v>
      </c>
      <c r="K135" s="697" t="s">
        <v>98</v>
      </c>
      <c r="L135" s="697" t="s">
        <v>98</v>
      </c>
      <c r="M135" s="697" t="s">
        <v>98</v>
      </c>
      <c r="N135" s="697" t="s">
        <v>98</v>
      </c>
      <c r="O135" s="697" t="s">
        <v>98</v>
      </c>
      <c r="P135" s="697" t="s">
        <v>98</v>
      </c>
      <c r="Q135" s="697" t="s">
        <v>98</v>
      </c>
      <c r="R135" s="697" t="s">
        <v>98</v>
      </c>
      <c r="S135" s="697" t="s">
        <v>98</v>
      </c>
      <c r="T135" s="697" t="s">
        <v>98</v>
      </c>
      <c r="U135" s="697" t="s">
        <v>98</v>
      </c>
      <c r="V135" s="697" t="s">
        <v>98</v>
      </c>
      <c r="W135" s="697" t="s">
        <v>98</v>
      </c>
    </row>
    <row r="136" spans="1:23" ht="15.75" customHeight="1" x14ac:dyDescent="0.25">
      <c r="A136" s="56"/>
      <c r="B136" s="54"/>
      <c r="C136" s="697" t="s">
        <v>983</v>
      </c>
      <c r="D136" s="697" t="s">
        <v>98</v>
      </c>
      <c r="E136" s="697" t="s">
        <v>98</v>
      </c>
      <c r="F136" s="697" t="s">
        <v>98</v>
      </c>
      <c r="G136" s="697" t="s">
        <v>98</v>
      </c>
      <c r="H136" s="697" t="s">
        <v>98</v>
      </c>
      <c r="I136" s="697" t="s">
        <v>98</v>
      </c>
      <c r="J136" s="697" t="s">
        <v>98</v>
      </c>
      <c r="K136" s="697" t="s">
        <v>98</v>
      </c>
      <c r="L136" s="697" t="s">
        <v>98</v>
      </c>
      <c r="M136" s="697" t="s">
        <v>98</v>
      </c>
      <c r="N136" s="697" t="s">
        <v>98</v>
      </c>
      <c r="O136" s="697" t="s">
        <v>98</v>
      </c>
      <c r="P136" s="697" t="s">
        <v>98</v>
      </c>
      <c r="Q136" s="697" t="s">
        <v>98</v>
      </c>
      <c r="R136" s="697" t="s">
        <v>98</v>
      </c>
      <c r="S136" s="697" t="s">
        <v>98</v>
      </c>
      <c r="T136" s="697" t="s">
        <v>98</v>
      </c>
      <c r="U136" s="697" t="s">
        <v>98</v>
      </c>
      <c r="V136" s="697" t="s">
        <v>98</v>
      </c>
      <c r="W136" s="697" t="s">
        <v>98</v>
      </c>
    </row>
    <row r="137" spans="1:23" ht="28.5" customHeight="1" x14ac:dyDescent="0.25">
      <c r="A137" s="56"/>
      <c r="B137" s="54"/>
      <c r="C137" s="697" t="s">
        <v>984</v>
      </c>
      <c r="D137" s="697" t="s">
        <v>98</v>
      </c>
      <c r="E137" s="697" t="s">
        <v>98</v>
      </c>
      <c r="F137" s="697" t="s">
        <v>98</v>
      </c>
      <c r="G137" s="697" t="s">
        <v>98</v>
      </c>
      <c r="H137" s="697" t="s">
        <v>98</v>
      </c>
      <c r="I137" s="697" t="s">
        <v>98</v>
      </c>
      <c r="J137" s="697" t="s">
        <v>98</v>
      </c>
      <c r="K137" s="697" t="s">
        <v>98</v>
      </c>
      <c r="L137" s="697" t="s">
        <v>98</v>
      </c>
      <c r="M137" s="697" t="s">
        <v>98</v>
      </c>
      <c r="N137" s="697" t="s">
        <v>98</v>
      </c>
      <c r="O137" s="697" t="s">
        <v>98</v>
      </c>
      <c r="P137" s="697" t="s">
        <v>98</v>
      </c>
      <c r="Q137" s="697" t="s">
        <v>98</v>
      </c>
      <c r="R137" s="697" t="s">
        <v>98</v>
      </c>
      <c r="S137" s="697" t="s">
        <v>98</v>
      </c>
      <c r="T137" s="697" t="s">
        <v>98</v>
      </c>
      <c r="U137" s="697" t="s">
        <v>98</v>
      </c>
      <c r="V137" s="697" t="s">
        <v>98</v>
      </c>
      <c r="W137" s="697" t="s">
        <v>98</v>
      </c>
    </row>
    <row r="138" spans="1:23" ht="25.5" customHeight="1" x14ac:dyDescent="0.25">
      <c r="A138" s="56"/>
      <c r="B138" s="54"/>
      <c r="C138" s="697" t="s">
        <v>985</v>
      </c>
      <c r="D138" s="697" t="s">
        <v>98</v>
      </c>
      <c r="E138" s="697" t="s">
        <v>98</v>
      </c>
      <c r="F138" s="697" t="s">
        <v>98</v>
      </c>
      <c r="G138" s="697" t="s">
        <v>98</v>
      </c>
      <c r="H138" s="697" t="s">
        <v>98</v>
      </c>
      <c r="I138" s="697" t="s">
        <v>98</v>
      </c>
      <c r="J138" s="697" t="s">
        <v>98</v>
      </c>
      <c r="K138" s="697" t="s">
        <v>98</v>
      </c>
      <c r="L138" s="697" t="s">
        <v>98</v>
      </c>
      <c r="M138" s="697" t="s">
        <v>98</v>
      </c>
      <c r="N138" s="697" t="s">
        <v>98</v>
      </c>
      <c r="O138" s="697" t="s">
        <v>98</v>
      </c>
      <c r="P138" s="697" t="s">
        <v>98</v>
      </c>
      <c r="Q138" s="697" t="s">
        <v>98</v>
      </c>
      <c r="R138" s="697" t="s">
        <v>98</v>
      </c>
      <c r="S138" s="697" t="s">
        <v>98</v>
      </c>
      <c r="T138" s="697" t="s">
        <v>98</v>
      </c>
      <c r="U138" s="697" t="s">
        <v>98</v>
      </c>
      <c r="V138" s="697" t="s">
        <v>98</v>
      </c>
      <c r="W138" s="697" t="s">
        <v>98</v>
      </c>
    </row>
    <row r="139" spans="1:23" ht="29.25" customHeight="1" x14ac:dyDescent="0.25">
      <c r="A139" s="56" t="s">
        <v>1006</v>
      </c>
      <c r="B139" s="54" t="s">
        <v>990</v>
      </c>
      <c r="C139" s="697" t="s">
        <v>491</v>
      </c>
      <c r="D139" s="697" t="s">
        <v>98</v>
      </c>
      <c r="E139" s="697" t="s">
        <v>98</v>
      </c>
      <c r="F139" s="697" t="s">
        <v>98</v>
      </c>
      <c r="G139" s="697" t="s">
        <v>98</v>
      </c>
      <c r="H139" s="697" t="s">
        <v>98</v>
      </c>
      <c r="I139" s="697" t="s">
        <v>98</v>
      </c>
      <c r="J139" s="697" t="s">
        <v>98</v>
      </c>
      <c r="K139" s="697" t="s">
        <v>98</v>
      </c>
      <c r="L139" s="697" t="s">
        <v>98</v>
      </c>
      <c r="M139" s="697" t="s">
        <v>98</v>
      </c>
      <c r="N139" s="697" t="s">
        <v>98</v>
      </c>
      <c r="O139" s="697" t="s">
        <v>98</v>
      </c>
      <c r="P139" s="697" t="s">
        <v>98</v>
      </c>
      <c r="Q139" s="697" t="s">
        <v>98</v>
      </c>
      <c r="R139" s="697" t="s">
        <v>98</v>
      </c>
      <c r="S139" s="697" t="s">
        <v>98</v>
      </c>
      <c r="T139" s="697" t="s">
        <v>98</v>
      </c>
      <c r="U139" s="697" t="s">
        <v>98</v>
      </c>
      <c r="V139" s="697" t="s">
        <v>98</v>
      </c>
      <c r="W139" s="697" t="s">
        <v>98</v>
      </c>
    </row>
    <row r="140" spans="1:23" ht="28.5" customHeight="1" x14ac:dyDescent="0.25">
      <c r="A140" s="56"/>
      <c r="B140" s="54"/>
      <c r="C140" s="697" t="s">
        <v>983</v>
      </c>
      <c r="D140" s="697" t="s">
        <v>98</v>
      </c>
      <c r="E140" s="697" t="s">
        <v>98</v>
      </c>
      <c r="F140" s="697" t="s">
        <v>98</v>
      </c>
      <c r="G140" s="697" t="s">
        <v>98</v>
      </c>
      <c r="H140" s="697" t="s">
        <v>98</v>
      </c>
      <c r="I140" s="697" t="s">
        <v>98</v>
      </c>
      <c r="J140" s="697" t="s">
        <v>98</v>
      </c>
      <c r="K140" s="697" t="s">
        <v>98</v>
      </c>
      <c r="L140" s="697" t="s">
        <v>98</v>
      </c>
      <c r="M140" s="697" t="s">
        <v>98</v>
      </c>
      <c r="N140" s="697" t="s">
        <v>98</v>
      </c>
      <c r="O140" s="697" t="s">
        <v>98</v>
      </c>
      <c r="P140" s="697" t="s">
        <v>98</v>
      </c>
      <c r="Q140" s="697" t="s">
        <v>98</v>
      </c>
      <c r="R140" s="697" t="s">
        <v>98</v>
      </c>
      <c r="S140" s="697" t="s">
        <v>98</v>
      </c>
      <c r="T140" s="697" t="s">
        <v>98</v>
      </c>
      <c r="U140" s="697" t="s">
        <v>98</v>
      </c>
      <c r="V140" s="697" t="s">
        <v>98</v>
      </c>
      <c r="W140" s="697" t="s">
        <v>98</v>
      </c>
    </row>
    <row r="141" spans="1:23" ht="24" customHeight="1" x14ac:dyDescent="0.25">
      <c r="A141" s="56"/>
      <c r="B141" s="54"/>
      <c r="C141" s="697" t="s">
        <v>984</v>
      </c>
      <c r="D141" s="697" t="s">
        <v>98</v>
      </c>
      <c r="E141" s="697" t="s">
        <v>98</v>
      </c>
      <c r="F141" s="697" t="s">
        <v>98</v>
      </c>
      <c r="G141" s="697" t="s">
        <v>98</v>
      </c>
      <c r="H141" s="697" t="s">
        <v>98</v>
      </c>
      <c r="I141" s="697" t="s">
        <v>98</v>
      </c>
      <c r="J141" s="697" t="s">
        <v>98</v>
      </c>
      <c r="K141" s="697" t="s">
        <v>98</v>
      </c>
      <c r="L141" s="697" t="s">
        <v>98</v>
      </c>
      <c r="M141" s="697" t="s">
        <v>98</v>
      </c>
      <c r="N141" s="697" t="s">
        <v>98</v>
      </c>
      <c r="O141" s="697" t="s">
        <v>98</v>
      </c>
      <c r="P141" s="697" t="s">
        <v>98</v>
      </c>
      <c r="Q141" s="697" t="s">
        <v>98</v>
      </c>
      <c r="R141" s="697" t="s">
        <v>98</v>
      </c>
      <c r="S141" s="697" t="s">
        <v>98</v>
      </c>
      <c r="T141" s="697" t="s">
        <v>98</v>
      </c>
      <c r="U141" s="697" t="s">
        <v>98</v>
      </c>
      <c r="V141" s="697" t="s">
        <v>98</v>
      </c>
      <c r="W141" s="697" t="s">
        <v>98</v>
      </c>
    </row>
    <row r="142" spans="1:23" ht="24" customHeight="1" x14ac:dyDescent="0.25">
      <c r="A142" s="56"/>
      <c r="B142" s="54"/>
      <c r="C142" s="697" t="s">
        <v>985</v>
      </c>
      <c r="D142" s="697" t="s">
        <v>98</v>
      </c>
      <c r="E142" s="697" t="s">
        <v>98</v>
      </c>
      <c r="F142" s="697" t="s">
        <v>98</v>
      </c>
      <c r="G142" s="697" t="s">
        <v>98</v>
      </c>
      <c r="H142" s="697" t="s">
        <v>98</v>
      </c>
      <c r="I142" s="697" t="s">
        <v>98</v>
      </c>
      <c r="J142" s="697" t="s">
        <v>98</v>
      </c>
      <c r="K142" s="697" t="s">
        <v>98</v>
      </c>
      <c r="L142" s="697" t="s">
        <v>98</v>
      </c>
      <c r="M142" s="697" t="s">
        <v>98</v>
      </c>
      <c r="N142" s="697" t="s">
        <v>98</v>
      </c>
      <c r="O142" s="697" t="s">
        <v>98</v>
      </c>
      <c r="P142" s="697" t="s">
        <v>98</v>
      </c>
      <c r="Q142" s="697" t="s">
        <v>98</v>
      </c>
      <c r="R142" s="697" t="s">
        <v>98</v>
      </c>
      <c r="S142" s="697" t="s">
        <v>98</v>
      </c>
      <c r="T142" s="697" t="s">
        <v>98</v>
      </c>
      <c r="U142" s="697" t="s">
        <v>98</v>
      </c>
      <c r="V142" s="697" t="s">
        <v>98</v>
      </c>
      <c r="W142" s="697" t="s">
        <v>98</v>
      </c>
    </row>
    <row r="143" spans="1:23" ht="15.75" customHeight="1" x14ac:dyDescent="0.25">
      <c r="A143" s="56" t="s">
        <v>1007</v>
      </c>
      <c r="B143" s="54" t="s">
        <v>963</v>
      </c>
      <c r="C143" s="697" t="s">
        <v>491</v>
      </c>
      <c r="D143" s="697" t="s">
        <v>98</v>
      </c>
      <c r="E143" s="697" t="s">
        <v>98</v>
      </c>
      <c r="F143" s="697" t="s">
        <v>98</v>
      </c>
      <c r="G143" s="697" t="s">
        <v>98</v>
      </c>
      <c r="H143" s="697" t="s">
        <v>98</v>
      </c>
      <c r="I143" s="697" t="s">
        <v>98</v>
      </c>
      <c r="J143" s="697" t="s">
        <v>98</v>
      </c>
      <c r="K143" s="697" t="s">
        <v>98</v>
      </c>
      <c r="L143" s="697" t="s">
        <v>98</v>
      </c>
      <c r="M143" s="697" t="s">
        <v>98</v>
      </c>
      <c r="N143" s="697" t="s">
        <v>98</v>
      </c>
      <c r="O143" s="697" t="s">
        <v>98</v>
      </c>
      <c r="P143" s="697" t="s">
        <v>98</v>
      </c>
      <c r="Q143" s="697" t="s">
        <v>98</v>
      </c>
      <c r="R143" s="697" t="s">
        <v>98</v>
      </c>
      <c r="S143" s="697" t="s">
        <v>98</v>
      </c>
      <c r="T143" s="697" t="s">
        <v>98</v>
      </c>
      <c r="U143" s="697" t="s">
        <v>98</v>
      </c>
      <c r="V143" s="697" t="s">
        <v>98</v>
      </c>
      <c r="W143" s="697" t="s">
        <v>98</v>
      </c>
    </row>
    <row r="144" spans="1:23" ht="15.75" customHeight="1" x14ac:dyDescent="0.25">
      <c r="A144" s="56"/>
      <c r="B144" s="54"/>
      <c r="C144" s="697" t="s">
        <v>983</v>
      </c>
      <c r="D144" s="697" t="s">
        <v>98</v>
      </c>
      <c r="E144" s="697" t="s">
        <v>98</v>
      </c>
      <c r="F144" s="697" t="s">
        <v>98</v>
      </c>
      <c r="G144" s="697" t="s">
        <v>98</v>
      </c>
      <c r="H144" s="697" t="s">
        <v>98</v>
      </c>
      <c r="I144" s="697" t="s">
        <v>98</v>
      </c>
      <c r="J144" s="697" t="s">
        <v>98</v>
      </c>
      <c r="K144" s="697" t="s">
        <v>98</v>
      </c>
      <c r="L144" s="697" t="s">
        <v>98</v>
      </c>
      <c r="M144" s="697" t="s">
        <v>98</v>
      </c>
      <c r="N144" s="697" t="s">
        <v>98</v>
      </c>
      <c r="O144" s="697" t="s">
        <v>98</v>
      </c>
      <c r="P144" s="697" t="s">
        <v>98</v>
      </c>
      <c r="Q144" s="697" t="s">
        <v>98</v>
      </c>
      <c r="R144" s="697" t="s">
        <v>98</v>
      </c>
      <c r="S144" s="697" t="s">
        <v>98</v>
      </c>
      <c r="T144" s="697" t="s">
        <v>98</v>
      </c>
      <c r="U144" s="697" t="s">
        <v>98</v>
      </c>
      <c r="V144" s="697" t="s">
        <v>98</v>
      </c>
      <c r="W144" s="697" t="s">
        <v>98</v>
      </c>
    </row>
    <row r="145" spans="1:23" ht="15.75" customHeight="1" x14ac:dyDescent="0.25">
      <c r="A145" s="56"/>
      <c r="B145" s="54"/>
      <c r="C145" s="697" t="s">
        <v>984</v>
      </c>
      <c r="D145" s="697" t="s">
        <v>98</v>
      </c>
      <c r="E145" s="697" t="s">
        <v>98</v>
      </c>
      <c r="F145" s="697" t="s">
        <v>98</v>
      </c>
      <c r="G145" s="697" t="s">
        <v>98</v>
      </c>
      <c r="H145" s="697" t="s">
        <v>98</v>
      </c>
      <c r="I145" s="697" t="s">
        <v>98</v>
      </c>
      <c r="J145" s="697" t="s">
        <v>98</v>
      </c>
      <c r="K145" s="697" t="s">
        <v>98</v>
      </c>
      <c r="L145" s="697" t="s">
        <v>98</v>
      </c>
      <c r="M145" s="697" t="s">
        <v>98</v>
      </c>
      <c r="N145" s="697" t="s">
        <v>98</v>
      </c>
      <c r="O145" s="697" t="s">
        <v>98</v>
      </c>
      <c r="P145" s="697" t="s">
        <v>98</v>
      </c>
      <c r="Q145" s="697" t="s">
        <v>98</v>
      </c>
      <c r="R145" s="697" t="s">
        <v>98</v>
      </c>
      <c r="S145" s="697" t="s">
        <v>98</v>
      </c>
      <c r="T145" s="697" t="s">
        <v>98</v>
      </c>
      <c r="U145" s="697" t="s">
        <v>98</v>
      </c>
      <c r="V145" s="697" t="s">
        <v>98</v>
      </c>
      <c r="W145" s="697" t="s">
        <v>98</v>
      </c>
    </row>
    <row r="146" spans="1:23" ht="18.75" customHeight="1" x14ac:dyDescent="0.25">
      <c r="A146" s="56"/>
      <c r="B146" s="54"/>
      <c r="C146" s="697" t="s">
        <v>985</v>
      </c>
      <c r="D146" s="697" t="s">
        <v>98</v>
      </c>
      <c r="E146" s="697" t="s">
        <v>98</v>
      </c>
      <c r="F146" s="697" t="s">
        <v>98</v>
      </c>
      <c r="G146" s="697" t="s">
        <v>98</v>
      </c>
      <c r="H146" s="697" t="s">
        <v>98</v>
      </c>
      <c r="I146" s="697" t="s">
        <v>98</v>
      </c>
      <c r="J146" s="697" t="s">
        <v>98</v>
      </c>
      <c r="K146" s="697" t="s">
        <v>98</v>
      </c>
      <c r="L146" s="697" t="s">
        <v>98</v>
      </c>
      <c r="M146" s="697" t="s">
        <v>98</v>
      </c>
      <c r="N146" s="697" t="s">
        <v>98</v>
      </c>
      <c r="O146" s="697" t="s">
        <v>98</v>
      </c>
      <c r="P146" s="697" t="s">
        <v>98</v>
      </c>
      <c r="Q146" s="697" t="s">
        <v>98</v>
      </c>
      <c r="R146" s="697" t="s">
        <v>98</v>
      </c>
      <c r="S146" s="697" t="s">
        <v>98</v>
      </c>
      <c r="T146" s="697" t="s">
        <v>98</v>
      </c>
      <c r="U146" s="697" t="s">
        <v>98</v>
      </c>
      <c r="V146" s="697" t="s">
        <v>98</v>
      </c>
      <c r="W146" s="697" t="s">
        <v>98</v>
      </c>
    </row>
    <row r="147" spans="1:23" ht="15.75" customHeight="1" x14ac:dyDescent="0.25">
      <c r="A147" s="56" t="s">
        <v>1008</v>
      </c>
      <c r="B147" s="54" t="s">
        <v>964</v>
      </c>
      <c r="C147" s="697" t="s">
        <v>491</v>
      </c>
      <c r="D147" s="697" t="s">
        <v>98</v>
      </c>
      <c r="E147" s="697" t="s">
        <v>98</v>
      </c>
      <c r="F147" s="697" t="s">
        <v>98</v>
      </c>
      <c r="G147" s="697" t="s">
        <v>98</v>
      </c>
      <c r="H147" s="697" t="s">
        <v>98</v>
      </c>
      <c r="I147" s="697" t="s">
        <v>98</v>
      </c>
      <c r="J147" s="697" t="s">
        <v>98</v>
      </c>
      <c r="K147" s="697" t="s">
        <v>98</v>
      </c>
      <c r="L147" s="697" t="s">
        <v>98</v>
      </c>
      <c r="M147" s="697" t="s">
        <v>98</v>
      </c>
      <c r="N147" s="697" t="s">
        <v>98</v>
      </c>
      <c r="O147" s="697" t="s">
        <v>98</v>
      </c>
      <c r="P147" s="697" t="s">
        <v>98</v>
      </c>
      <c r="Q147" s="697" t="s">
        <v>98</v>
      </c>
      <c r="R147" s="697" t="s">
        <v>98</v>
      </c>
      <c r="S147" s="697" t="s">
        <v>98</v>
      </c>
      <c r="T147" s="697" t="s">
        <v>98</v>
      </c>
      <c r="U147" s="697" t="s">
        <v>98</v>
      </c>
      <c r="V147" s="697" t="s">
        <v>98</v>
      </c>
      <c r="W147" s="697" t="s">
        <v>98</v>
      </c>
    </row>
    <row r="148" spans="1:23" ht="15.75" customHeight="1" x14ac:dyDescent="0.25">
      <c r="A148" s="56"/>
      <c r="B148" s="54"/>
      <c r="C148" s="697" t="s">
        <v>983</v>
      </c>
      <c r="D148" s="697" t="s">
        <v>98</v>
      </c>
      <c r="E148" s="697" t="s">
        <v>98</v>
      </c>
      <c r="F148" s="697" t="s">
        <v>98</v>
      </c>
      <c r="G148" s="697" t="s">
        <v>98</v>
      </c>
      <c r="H148" s="697" t="s">
        <v>98</v>
      </c>
      <c r="I148" s="697" t="s">
        <v>98</v>
      </c>
      <c r="J148" s="697" t="s">
        <v>98</v>
      </c>
      <c r="K148" s="697" t="s">
        <v>98</v>
      </c>
      <c r="L148" s="697" t="s">
        <v>98</v>
      </c>
      <c r="M148" s="697" t="s">
        <v>98</v>
      </c>
      <c r="N148" s="697" t="s">
        <v>98</v>
      </c>
      <c r="O148" s="697" t="s">
        <v>98</v>
      </c>
      <c r="P148" s="697" t="s">
        <v>98</v>
      </c>
      <c r="Q148" s="697" t="s">
        <v>98</v>
      </c>
      <c r="R148" s="697" t="s">
        <v>98</v>
      </c>
      <c r="S148" s="697" t="s">
        <v>98</v>
      </c>
      <c r="T148" s="697" t="s">
        <v>98</v>
      </c>
      <c r="U148" s="697" t="s">
        <v>98</v>
      </c>
      <c r="V148" s="697" t="s">
        <v>98</v>
      </c>
      <c r="W148" s="697" t="s">
        <v>98</v>
      </c>
    </row>
    <row r="149" spans="1:23" ht="15.75" customHeight="1" x14ac:dyDescent="0.25">
      <c r="A149" s="56"/>
      <c r="B149" s="54"/>
      <c r="C149" s="697" t="s">
        <v>984</v>
      </c>
      <c r="D149" s="697" t="s">
        <v>98</v>
      </c>
      <c r="E149" s="697" t="s">
        <v>98</v>
      </c>
      <c r="F149" s="697" t="s">
        <v>98</v>
      </c>
      <c r="G149" s="697" t="s">
        <v>98</v>
      </c>
      <c r="H149" s="697" t="s">
        <v>98</v>
      </c>
      <c r="I149" s="697" t="s">
        <v>98</v>
      </c>
      <c r="J149" s="697" t="s">
        <v>98</v>
      </c>
      <c r="K149" s="697" t="s">
        <v>98</v>
      </c>
      <c r="L149" s="697" t="s">
        <v>98</v>
      </c>
      <c r="M149" s="697" t="s">
        <v>98</v>
      </c>
      <c r="N149" s="697" t="s">
        <v>98</v>
      </c>
      <c r="O149" s="697" t="s">
        <v>98</v>
      </c>
      <c r="P149" s="697" t="s">
        <v>98</v>
      </c>
      <c r="Q149" s="697" t="s">
        <v>98</v>
      </c>
      <c r="R149" s="697" t="s">
        <v>98</v>
      </c>
      <c r="S149" s="697" t="s">
        <v>98</v>
      </c>
      <c r="T149" s="697" t="s">
        <v>98</v>
      </c>
      <c r="U149" s="697" t="s">
        <v>98</v>
      </c>
      <c r="V149" s="697" t="s">
        <v>98</v>
      </c>
      <c r="W149" s="697" t="s">
        <v>98</v>
      </c>
    </row>
    <row r="150" spans="1:23" ht="18.75" customHeight="1" x14ac:dyDescent="0.25">
      <c r="A150" s="56"/>
      <c r="B150" s="54"/>
      <c r="C150" s="697" t="s">
        <v>985</v>
      </c>
      <c r="D150" s="697" t="s">
        <v>98</v>
      </c>
      <c r="E150" s="697" t="s">
        <v>98</v>
      </c>
      <c r="F150" s="697" t="s">
        <v>98</v>
      </c>
      <c r="G150" s="697" t="s">
        <v>98</v>
      </c>
      <c r="H150" s="697" t="s">
        <v>98</v>
      </c>
      <c r="I150" s="697" t="s">
        <v>98</v>
      </c>
      <c r="J150" s="697" t="s">
        <v>98</v>
      </c>
      <c r="K150" s="697" t="s">
        <v>98</v>
      </c>
      <c r="L150" s="697" t="s">
        <v>98</v>
      </c>
      <c r="M150" s="697" t="s">
        <v>98</v>
      </c>
      <c r="N150" s="697" t="s">
        <v>98</v>
      </c>
      <c r="O150" s="697" t="s">
        <v>98</v>
      </c>
      <c r="P150" s="697" t="s">
        <v>98</v>
      </c>
      <c r="Q150" s="697" t="s">
        <v>98</v>
      </c>
      <c r="R150" s="697" t="s">
        <v>98</v>
      </c>
      <c r="S150" s="697" t="s">
        <v>98</v>
      </c>
      <c r="T150" s="697" t="s">
        <v>98</v>
      </c>
      <c r="U150" s="697" t="s">
        <v>98</v>
      </c>
      <c r="V150" s="697" t="s">
        <v>98</v>
      </c>
      <c r="W150" s="697" t="s">
        <v>98</v>
      </c>
    </row>
    <row r="151" spans="1:23" ht="15.75" customHeight="1" x14ac:dyDescent="0.25">
      <c r="A151" s="56" t="s">
        <v>1009</v>
      </c>
      <c r="B151" s="54" t="s">
        <v>966</v>
      </c>
      <c r="C151" s="697" t="s">
        <v>491</v>
      </c>
      <c r="D151" s="697" t="s">
        <v>98</v>
      </c>
      <c r="E151" s="697" t="s">
        <v>98</v>
      </c>
      <c r="F151" s="697" t="s">
        <v>98</v>
      </c>
      <c r="G151" s="697" t="s">
        <v>98</v>
      </c>
      <c r="H151" s="697" t="s">
        <v>98</v>
      </c>
      <c r="I151" s="697" t="s">
        <v>98</v>
      </c>
      <c r="J151" s="697" t="s">
        <v>98</v>
      </c>
      <c r="K151" s="697" t="s">
        <v>98</v>
      </c>
      <c r="L151" s="697" t="s">
        <v>98</v>
      </c>
      <c r="M151" s="697" t="s">
        <v>98</v>
      </c>
      <c r="N151" s="697" t="s">
        <v>98</v>
      </c>
      <c r="O151" s="697" t="s">
        <v>98</v>
      </c>
      <c r="P151" s="697" t="s">
        <v>98</v>
      </c>
      <c r="Q151" s="697" t="s">
        <v>98</v>
      </c>
      <c r="R151" s="697" t="s">
        <v>98</v>
      </c>
      <c r="S151" s="697" t="s">
        <v>98</v>
      </c>
      <c r="T151" s="697" t="s">
        <v>98</v>
      </c>
      <c r="U151" s="697" t="s">
        <v>98</v>
      </c>
      <c r="V151" s="697" t="s">
        <v>98</v>
      </c>
      <c r="W151" s="697" t="s">
        <v>98</v>
      </c>
    </row>
    <row r="152" spans="1:23" ht="16.5" customHeight="1" x14ac:dyDescent="0.25">
      <c r="A152" s="56"/>
      <c r="B152" s="54"/>
      <c r="C152" s="697" t="s">
        <v>983</v>
      </c>
      <c r="D152" s="697" t="s">
        <v>98</v>
      </c>
      <c r="E152" s="697" t="s">
        <v>98</v>
      </c>
      <c r="F152" s="697" t="s">
        <v>98</v>
      </c>
      <c r="G152" s="697" t="s">
        <v>98</v>
      </c>
      <c r="H152" s="697" t="s">
        <v>98</v>
      </c>
      <c r="I152" s="697" t="s">
        <v>98</v>
      </c>
      <c r="J152" s="697" t="s">
        <v>98</v>
      </c>
      <c r="K152" s="697" t="s">
        <v>98</v>
      </c>
      <c r="L152" s="697" t="s">
        <v>98</v>
      </c>
      <c r="M152" s="697" t="s">
        <v>98</v>
      </c>
      <c r="N152" s="697" t="s">
        <v>98</v>
      </c>
      <c r="O152" s="697" t="s">
        <v>98</v>
      </c>
      <c r="P152" s="697" t="s">
        <v>98</v>
      </c>
      <c r="Q152" s="697" t="s">
        <v>98</v>
      </c>
      <c r="R152" s="697" t="s">
        <v>98</v>
      </c>
      <c r="S152" s="697" t="s">
        <v>98</v>
      </c>
      <c r="T152" s="697" t="s">
        <v>98</v>
      </c>
      <c r="U152" s="697" t="s">
        <v>98</v>
      </c>
      <c r="V152" s="697" t="s">
        <v>98</v>
      </c>
      <c r="W152" s="697" t="s">
        <v>98</v>
      </c>
    </row>
    <row r="153" spans="1:23" ht="16.5" customHeight="1" x14ac:dyDescent="0.25">
      <c r="A153" s="56"/>
      <c r="B153" s="54"/>
      <c r="C153" s="697" t="s">
        <v>984</v>
      </c>
      <c r="D153" s="697" t="s">
        <v>98</v>
      </c>
      <c r="E153" s="697" t="s">
        <v>98</v>
      </c>
      <c r="F153" s="697" t="s">
        <v>98</v>
      </c>
      <c r="G153" s="697" t="s">
        <v>98</v>
      </c>
      <c r="H153" s="697" t="s">
        <v>98</v>
      </c>
      <c r="I153" s="697" t="s">
        <v>98</v>
      </c>
      <c r="J153" s="697" t="s">
        <v>98</v>
      </c>
      <c r="K153" s="697" t="s">
        <v>98</v>
      </c>
      <c r="L153" s="697" t="s">
        <v>98</v>
      </c>
      <c r="M153" s="697" t="s">
        <v>98</v>
      </c>
      <c r="N153" s="697" t="s">
        <v>98</v>
      </c>
      <c r="O153" s="697" t="s">
        <v>98</v>
      </c>
      <c r="P153" s="697" t="s">
        <v>98</v>
      </c>
      <c r="Q153" s="697" t="s">
        <v>98</v>
      </c>
      <c r="R153" s="697" t="s">
        <v>98</v>
      </c>
      <c r="S153" s="697" t="s">
        <v>98</v>
      </c>
      <c r="T153" s="697" t="s">
        <v>98</v>
      </c>
      <c r="U153" s="697" t="s">
        <v>98</v>
      </c>
      <c r="V153" s="697" t="s">
        <v>98</v>
      </c>
      <c r="W153" s="697" t="s">
        <v>98</v>
      </c>
    </row>
    <row r="154" spans="1:23" ht="21.75" customHeight="1" x14ac:dyDescent="0.25">
      <c r="A154" s="56"/>
      <c r="B154" s="54"/>
      <c r="C154" s="697" t="s">
        <v>985</v>
      </c>
      <c r="D154" s="697" t="s">
        <v>98</v>
      </c>
      <c r="E154" s="697" t="s">
        <v>98</v>
      </c>
      <c r="F154" s="697" t="s">
        <v>98</v>
      </c>
      <c r="G154" s="697" t="s">
        <v>98</v>
      </c>
      <c r="H154" s="697" t="s">
        <v>98</v>
      </c>
      <c r="I154" s="697" t="s">
        <v>98</v>
      </c>
      <c r="J154" s="697" t="s">
        <v>98</v>
      </c>
      <c r="K154" s="697" t="s">
        <v>98</v>
      </c>
      <c r="L154" s="697" t="s">
        <v>98</v>
      </c>
      <c r="M154" s="697" t="s">
        <v>98</v>
      </c>
      <c r="N154" s="697" t="s">
        <v>98</v>
      </c>
      <c r="O154" s="697" t="s">
        <v>98</v>
      </c>
      <c r="P154" s="697" t="s">
        <v>98</v>
      </c>
      <c r="Q154" s="697" t="s">
        <v>98</v>
      </c>
      <c r="R154" s="697" t="s">
        <v>98</v>
      </c>
      <c r="S154" s="697" t="s">
        <v>98</v>
      </c>
      <c r="T154" s="697" t="s">
        <v>98</v>
      </c>
      <c r="U154" s="697" t="s">
        <v>98</v>
      </c>
      <c r="V154" s="697" t="s">
        <v>98</v>
      </c>
      <c r="W154" s="697" t="s">
        <v>98</v>
      </c>
    </row>
    <row r="155" spans="1:23" ht="34.5" customHeight="1" x14ac:dyDescent="0.25">
      <c r="A155" s="696">
        <v>2</v>
      </c>
      <c r="B155" s="697" t="s">
        <v>955</v>
      </c>
      <c r="C155" s="697" t="s">
        <v>98</v>
      </c>
      <c r="D155" s="697" t="s">
        <v>98</v>
      </c>
      <c r="E155" s="697" t="s">
        <v>98</v>
      </c>
      <c r="F155" s="697" t="s">
        <v>98</v>
      </c>
      <c r="G155" s="697" t="s">
        <v>98</v>
      </c>
      <c r="H155" s="697" t="s">
        <v>98</v>
      </c>
      <c r="I155" s="697" t="s">
        <v>98</v>
      </c>
      <c r="J155" s="697" t="s">
        <v>98</v>
      </c>
      <c r="K155" s="697" t="s">
        <v>98</v>
      </c>
      <c r="L155" s="697" t="s">
        <v>98</v>
      </c>
      <c r="M155" s="697" t="s">
        <v>98</v>
      </c>
      <c r="N155" s="697" t="s">
        <v>98</v>
      </c>
      <c r="O155" s="697" t="s">
        <v>98</v>
      </c>
      <c r="P155" s="697" t="s">
        <v>98</v>
      </c>
      <c r="Q155" s="697" t="s">
        <v>98</v>
      </c>
      <c r="R155" s="697" t="s">
        <v>98</v>
      </c>
      <c r="S155" s="697" t="s">
        <v>98</v>
      </c>
      <c r="T155" s="697" t="s">
        <v>98</v>
      </c>
      <c r="U155" s="697" t="s">
        <v>98</v>
      </c>
      <c r="V155" s="697" t="s">
        <v>98</v>
      </c>
      <c r="W155" s="697" t="s">
        <v>98</v>
      </c>
    </row>
    <row r="156" spans="1:23" ht="18.75" customHeight="1" x14ac:dyDescent="0.25">
      <c r="A156" s="696" t="s">
        <v>1010</v>
      </c>
      <c r="B156" s="697" t="s">
        <v>1010</v>
      </c>
      <c r="C156" s="697"/>
      <c r="D156" s="697"/>
      <c r="E156" s="697"/>
      <c r="F156" s="697"/>
      <c r="G156" s="697"/>
      <c r="H156" s="697"/>
      <c r="I156" s="697"/>
      <c r="J156" s="704"/>
      <c r="K156" s="704"/>
      <c r="L156" s="704"/>
      <c r="M156" s="704"/>
      <c r="N156" s="704"/>
      <c r="O156" s="704"/>
      <c r="P156" s="704"/>
      <c r="Q156" s="704"/>
      <c r="R156" s="704"/>
      <c r="S156" s="704"/>
      <c r="T156" s="704"/>
      <c r="U156" s="704"/>
      <c r="V156" s="704"/>
      <c r="W156" s="704"/>
    </row>
    <row r="157" spans="1:23" ht="15" customHeight="1" x14ac:dyDescent="0.25"/>
    <row r="158" spans="1:23" ht="18" customHeight="1" x14ac:dyDescent="0.25">
      <c r="B158" s="716" t="s">
        <v>1011</v>
      </c>
    </row>
    <row r="159" spans="1:23" ht="18" customHeight="1" x14ac:dyDescent="0.25">
      <c r="B159" s="716" t="s">
        <v>1012</v>
      </c>
    </row>
    <row r="160" spans="1:23" ht="18" customHeight="1" x14ac:dyDescent="0.25">
      <c r="B160" s="716" t="s">
        <v>1013</v>
      </c>
    </row>
    <row r="161" spans="2:2" ht="18" customHeight="1" x14ac:dyDescent="0.25">
      <c r="B161" s="716" t="s">
        <v>1014</v>
      </c>
    </row>
    <row r="162" spans="2:2" ht="18" customHeight="1" x14ac:dyDescent="0.25">
      <c r="B162" s="716" t="s">
        <v>1015</v>
      </c>
    </row>
  </sheetData>
  <mergeCells count="114">
    <mergeCell ref="A143:A146"/>
    <mergeCell ref="B143:B146"/>
    <mergeCell ref="A147:A150"/>
    <mergeCell ref="B147:B150"/>
    <mergeCell ref="A151:A154"/>
    <mergeCell ref="B151:B154"/>
    <mergeCell ref="A123:A126"/>
    <mergeCell ref="B123:B126"/>
    <mergeCell ref="A127:A130"/>
    <mergeCell ref="B127:B130"/>
    <mergeCell ref="A131:A134"/>
    <mergeCell ref="B131:B134"/>
    <mergeCell ref="A135:A138"/>
    <mergeCell ref="B135:B138"/>
    <mergeCell ref="A139:A142"/>
    <mergeCell ref="B139:B142"/>
    <mergeCell ref="A108:A109"/>
    <mergeCell ref="B108:B109"/>
    <mergeCell ref="A110:A111"/>
    <mergeCell ref="B110:B111"/>
    <mergeCell ref="A112:A113"/>
    <mergeCell ref="B112:B113"/>
    <mergeCell ref="A114:A115"/>
    <mergeCell ref="B114:B115"/>
    <mergeCell ref="A116:A117"/>
    <mergeCell ref="B116:B117"/>
    <mergeCell ref="A98:A99"/>
    <mergeCell ref="B98:B99"/>
    <mergeCell ref="A100:A101"/>
    <mergeCell ref="B100:B101"/>
    <mergeCell ref="A102:A103"/>
    <mergeCell ref="B102:B103"/>
    <mergeCell ref="A104:A105"/>
    <mergeCell ref="B104:B105"/>
    <mergeCell ref="A106:A107"/>
    <mergeCell ref="B106:B107"/>
    <mergeCell ref="A88:A89"/>
    <mergeCell ref="B88:B89"/>
    <mergeCell ref="A90:A91"/>
    <mergeCell ref="B90:B91"/>
    <mergeCell ref="A92:A93"/>
    <mergeCell ref="B92:B93"/>
    <mergeCell ref="A94:A95"/>
    <mergeCell ref="B94:B95"/>
    <mergeCell ref="A96:A97"/>
    <mergeCell ref="B96:B97"/>
    <mergeCell ref="A67:A70"/>
    <mergeCell ref="B67:B70"/>
    <mergeCell ref="A71:A74"/>
    <mergeCell ref="B71:B74"/>
    <mergeCell ref="A75:A78"/>
    <mergeCell ref="B75:B78"/>
    <mergeCell ref="A79:A82"/>
    <mergeCell ref="B79:B82"/>
    <mergeCell ref="A83:A86"/>
    <mergeCell ref="B83:B86"/>
    <mergeCell ref="A46:A47"/>
    <mergeCell ref="B46:B47"/>
    <mergeCell ref="A48:A49"/>
    <mergeCell ref="B48:B49"/>
    <mergeCell ref="A55:A58"/>
    <mergeCell ref="B55:B58"/>
    <mergeCell ref="A59:A62"/>
    <mergeCell ref="B59:B62"/>
    <mergeCell ref="A63:A66"/>
    <mergeCell ref="B63:B66"/>
    <mergeCell ref="A36:A37"/>
    <mergeCell ref="B36:B37"/>
    <mergeCell ref="A38:A39"/>
    <mergeCell ref="B38:B39"/>
    <mergeCell ref="A40:A41"/>
    <mergeCell ref="B40:B41"/>
    <mergeCell ref="A42:A43"/>
    <mergeCell ref="B42:B43"/>
    <mergeCell ref="A44:A45"/>
    <mergeCell ref="B44:B45"/>
    <mergeCell ref="A26:A27"/>
    <mergeCell ref="B26:B27"/>
    <mergeCell ref="A28:A29"/>
    <mergeCell ref="B28:B29"/>
    <mergeCell ref="A30:A31"/>
    <mergeCell ref="B30:B31"/>
    <mergeCell ref="A32:A33"/>
    <mergeCell ref="B32:B33"/>
    <mergeCell ref="A34:A35"/>
    <mergeCell ref="B34:B35"/>
    <mergeCell ref="P15:Q15"/>
    <mergeCell ref="R15:S15"/>
    <mergeCell ref="T15:U15"/>
    <mergeCell ref="V15:W15"/>
    <mergeCell ref="A20:A21"/>
    <mergeCell ref="B20:B21"/>
    <mergeCell ref="A22:A23"/>
    <mergeCell ref="B22:B23"/>
    <mergeCell ref="A24:A25"/>
    <mergeCell ref="B24:B25"/>
    <mergeCell ref="A15:A16"/>
    <mergeCell ref="B15:B16"/>
    <mergeCell ref="C15:C16"/>
    <mergeCell ref="D15:F15"/>
    <mergeCell ref="G15:G16"/>
    <mergeCell ref="H15:I15"/>
    <mergeCell ref="J15:K15"/>
    <mergeCell ref="L15:M15"/>
    <mergeCell ref="N15:O15"/>
    <mergeCell ref="A4:X4"/>
    <mergeCell ref="A5:X5"/>
    <mergeCell ref="A7:X7"/>
    <mergeCell ref="A8:X8"/>
    <mergeCell ref="A9:X9"/>
    <mergeCell ref="A10:X10"/>
    <mergeCell ref="A12:O12"/>
    <mergeCell ref="A13:O13"/>
    <mergeCell ref="A14:AO14"/>
  </mergeCells>
  <pageMargins left="0.78749999999999998" right="0.78749999999999998" top="1.05277777777778" bottom="1.05277777777778" header="0.78749999999999998" footer="0.78749999999999998"/>
  <pageSetup paperSize="9" firstPageNumber="0" orientation="portrait" horizontalDpi="300" verticalDpi="300"/>
  <headerFooter>
    <oddHeader>&amp;C&amp;"Times New Roman,Обычный"&amp;12&amp;A</oddHeader>
    <oddFooter>&amp;C&amp;"Times New Roman,Обычный"&amp;12Страница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66FF"/>
  </sheetPr>
  <dimension ref="A1:AMK41"/>
  <sheetViews>
    <sheetView topLeftCell="A13" zoomScale="80" zoomScaleNormal="80" zoomScalePageLayoutView="85" workbookViewId="0">
      <selection activeCell="C15" sqref="C15"/>
    </sheetView>
  </sheetViews>
  <sheetFormatPr defaultRowHeight="15" x14ac:dyDescent="0.25"/>
  <cols>
    <col min="1" max="1" width="14.28515625" style="717" customWidth="1"/>
    <col min="2" max="2" width="29.140625" style="633" customWidth="1"/>
    <col min="3" max="3" width="23.5703125" style="633" customWidth="1"/>
    <col min="4" max="4" width="23.28515625" style="633" customWidth="1"/>
    <col min="5" max="5" width="22.5703125" style="633" customWidth="1"/>
    <col min="6" max="6" width="26.140625" style="633" customWidth="1"/>
    <col min="7" max="7" width="22.42578125" style="633" customWidth="1"/>
    <col min="8" max="8" width="19.85546875" style="633" customWidth="1"/>
    <col min="9" max="9" width="26.7109375" style="633" customWidth="1"/>
    <col min="10" max="10" width="14.5703125" style="633" customWidth="1"/>
    <col min="11" max="12" width="19.85546875" style="633" customWidth="1"/>
    <col min="13" max="13" width="21.140625" style="633" customWidth="1"/>
    <col min="14" max="14" width="24.5703125" style="633" customWidth="1"/>
    <col min="15" max="15" width="8.85546875" style="633" customWidth="1"/>
    <col min="16" max="16" width="10.28515625" style="633" customWidth="1"/>
    <col min="17" max="17" width="20.28515625" style="633" customWidth="1"/>
    <col min="18" max="18" width="21" style="633" customWidth="1"/>
    <col min="19" max="19" width="10.42578125" style="633" customWidth="1"/>
    <col min="20" max="20" width="10.28515625" style="633" customWidth="1"/>
    <col min="21" max="21" width="25.140625" style="633" customWidth="1"/>
    <col min="22" max="22" width="25.85546875" style="633" customWidth="1"/>
    <col min="23" max="23" width="17" style="633" customWidth="1"/>
    <col min="24" max="24" width="12.140625" style="632" customWidth="1"/>
    <col min="25" max="25" width="10.5703125" style="632" customWidth="1"/>
    <col min="26" max="26" width="12.7109375" style="632" customWidth="1"/>
    <col min="27" max="27" width="13.5703125" style="632" customWidth="1"/>
    <col min="28" max="28" width="17.85546875" style="632" customWidth="1"/>
    <col min="29" max="30" width="18.140625" style="632" customWidth="1"/>
    <col min="31" max="31" width="23.7109375" style="632" customWidth="1"/>
    <col min="32" max="32" width="21" style="632" customWidth="1"/>
    <col min="33" max="33" width="33.140625" style="632" customWidth="1"/>
    <col min="34" max="253" width="10.28515625" style="632" customWidth="1"/>
    <col min="254" max="254" width="4.42578125" style="632" customWidth="1"/>
    <col min="255" max="255" width="18.28515625" style="632" customWidth="1"/>
    <col min="256" max="1025" width="19" style="632" customWidth="1"/>
  </cols>
  <sheetData>
    <row r="1" spans="1:33" ht="18.75" customHeight="1" x14ac:dyDescent="0.25">
      <c r="P1" s="686"/>
      <c r="AD1" s="686"/>
    </row>
    <row r="2" spans="1:33" ht="18.75" customHeight="1" x14ac:dyDescent="0.3">
      <c r="P2" s="668"/>
      <c r="AD2" s="668"/>
    </row>
    <row r="3" spans="1:33" ht="18.75" customHeight="1" x14ac:dyDescent="0.3">
      <c r="P3" s="668"/>
      <c r="AD3" s="668"/>
    </row>
    <row r="4" spans="1:33" ht="18.75" customHeight="1" x14ac:dyDescent="0.3">
      <c r="A4" s="61"/>
      <c r="B4" s="61"/>
      <c r="C4" s="61"/>
      <c r="D4" s="61"/>
      <c r="E4" s="61"/>
      <c r="F4" s="61"/>
      <c r="G4" s="61"/>
      <c r="H4" s="61"/>
      <c r="I4" s="61"/>
      <c r="J4" s="672"/>
      <c r="K4" s="672"/>
      <c r="L4" s="672"/>
      <c r="M4" s="672"/>
      <c r="N4" s="672"/>
      <c r="O4" s="672"/>
      <c r="P4" s="672"/>
      <c r="AD4" s="668"/>
    </row>
    <row r="5" spans="1:33" ht="39" customHeight="1" x14ac:dyDescent="0.25">
      <c r="A5" s="53" t="s">
        <v>1016</v>
      </c>
      <c r="B5" s="53"/>
      <c r="C5" s="53"/>
      <c r="D5" s="53"/>
      <c r="E5" s="53"/>
      <c r="F5" s="53"/>
      <c r="G5" s="53"/>
      <c r="H5" s="53"/>
      <c r="I5" s="53"/>
      <c r="J5" s="671"/>
      <c r="K5" s="671"/>
      <c r="L5" s="671"/>
      <c r="M5" s="671"/>
      <c r="N5" s="671"/>
      <c r="O5" s="671"/>
      <c r="P5" s="671"/>
      <c r="Q5" s="670"/>
      <c r="R5" s="670"/>
      <c r="S5" s="670"/>
      <c r="T5" s="670"/>
      <c r="U5" s="670"/>
      <c r="V5" s="670"/>
      <c r="W5" s="670"/>
      <c r="X5" s="670"/>
      <c r="Y5" s="670"/>
      <c r="Z5" s="670"/>
      <c r="AA5" s="670"/>
      <c r="AB5" s="670"/>
      <c r="AC5" s="670"/>
      <c r="AD5" s="670"/>
      <c r="AE5" s="670"/>
      <c r="AF5" s="670"/>
      <c r="AG5" s="670"/>
    </row>
    <row r="6" spans="1:33" ht="22.5" customHeight="1" x14ac:dyDescent="0.25">
      <c r="A6" s="718"/>
      <c r="B6" s="719"/>
      <c r="C6" s="719"/>
      <c r="D6" s="719"/>
      <c r="E6" s="719"/>
      <c r="F6" s="719"/>
      <c r="G6" s="719"/>
      <c r="H6" s="719"/>
      <c r="I6" s="719"/>
      <c r="J6" s="671"/>
      <c r="K6" s="671"/>
      <c r="L6" s="671"/>
      <c r="M6" s="671"/>
      <c r="N6" s="671"/>
      <c r="O6" s="671"/>
      <c r="P6" s="671"/>
      <c r="Q6" s="670"/>
      <c r="R6" s="670"/>
      <c r="S6" s="670"/>
      <c r="T6" s="670"/>
      <c r="U6" s="670"/>
      <c r="V6" s="670"/>
      <c r="W6" s="670"/>
      <c r="X6" s="670"/>
      <c r="Y6" s="670"/>
      <c r="Z6" s="670"/>
      <c r="AA6" s="670"/>
      <c r="AB6" s="670"/>
      <c r="AC6" s="670"/>
      <c r="AD6" s="670"/>
      <c r="AE6" s="670"/>
      <c r="AF6" s="670"/>
      <c r="AG6" s="670"/>
    </row>
    <row r="7" spans="1:33" ht="15.75" customHeight="1" x14ac:dyDescent="0.25">
      <c r="A7" s="12" t="str">
        <f>'11-2'!A7:X7</f>
        <v>Инвестиционная программа Акционерного общества «Мордовская электросетевая компания»</v>
      </c>
      <c r="B7" s="12"/>
      <c r="C7" s="12"/>
      <c r="D7" s="12"/>
      <c r="E7" s="12"/>
      <c r="F7" s="12"/>
      <c r="G7" s="12"/>
      <c r="H7" s="12"/>
      <c r="I7" s="12"/>
      <c r="J7" s="720"/>
      <c r="K7" s="720"/>
      <c r="L7" s="720"/>
      <c r="M7" s="720"/>
      <c r="N7" s="720"/>
      <c r="O7" s="720"/>
      <c r="P7" s="720"/>
      <c r="Q7" s="640"/>
      <c r="R7" s="640"/>
      <c r="S7" s="640"/>
      <c r="T7" s="640"/>
      <c r="U7" s="640"/>
      <c r="V7" s="640"/>
      <c r="W7" s="640"/>
      <c r="X7" s="640"/>
      <c r="Y7" s="640"/>
      <c r="Z7" s="640"/>
      <c r="AA7" s="640"/>
      <c r="AB7" s="640"/>
      <c r="AC7" s="640"/>
      <c r="AD7" s="640"/>
      <c r="AE7" s="640"/>
      <c r="AF7" s="640"/>
      <c r="AG7" s="640"/>
    </row>
    <row r="8" spans="1:33" ht="15.75" customHeight="1" x14ac:dyDescent="0.25">
      <c r="A8" s="60" t="s">
        <v>3</v>
      </c>
      <c r="B8" s="60"/>
      <c r="C8" s="60"/>
      <c r="D8" s="60"/>
      <c r="E8" s="60"/>
      <c r="F8" s="60"/>
      <c r="G8" s="60"/>
      <c r="H8" s="60"/>
      <c r="I8" s="60"/>
      <c r="J8" s="641"/>
      <c r="K8" s="641"/>
      <c r="L8" s="641"/>
      <c r="M8" s="641"/>
      <c r="N8" s="641"/>
      <c r="O8" s="641"/>
      <c r="P8" s="641"/>
      <c r="Q8" s="641"/>
      <c r="R8" s="641"/>
      <c r="S8" s="641"/>
      <c r="T8" s="641"/>
      <c r="U8" s="641"/>
      <c r="V8" s="641"/>
      <c r="W8" s="641"/>
      <c r="X8" s="641"/>
      <c r="Y8" s="641"/>
      <c r="Z8" s="641"/>
      <c r="AA8" s="641"/>
      <c r="AB8" s="641"/>
      <c r="AC8" s="641"/>
      <c r="AD8" s="641"/>
      <c r="AE8" s="641"/>
      <c r="AF8" s="641"/>
      <c r="AG8" s="641"/>
    </row>
    <row r="9" spans="1:33" ht="15" customHeight="1" x14ac:dyDescent="0.25">
      <c r="A9" s="59"/>
      <c r="B9" s="59"/>
      <c r="C9" s="59"/>
      <c r="D9" s="59"/>
      <c r="E9" s="59"/>
      <c r="F9" s="59"/>
      <c r="G9" s="59"/>
      <c r="H9" s="59"/>
      <c r="I9" s="59"/>
      <c r="J9" s="671"/>
      <c r="K9" s="671"/>
      <c r="L9" s="671"/>
      <c r="M9" s="671"/>
      <c r="N9" s="671"/>
      <c r="O9" s="671"/>
      <c r="P9" s="671"/>
      <c r="Q9" s="671"/>
      <c r="R9" s="671"/>
      <c r="S9" s="671"/>
      <c r="T9" s="671"/>
      <c r="U9" s="671"/>
      <c r="V9" s="671"/>
      <c r="W9" s="671"/>
      <c r="X9" s="671"/>
      <c r="Y9" s="671"/>
      <c r="Z9" s="671"/>
      <c r="AA9" s="671"/>
      <c r="AB9" s="671"/>
      <c r="AC9" s="671"/>
      <c r="AD9" s="671"/>
      <c r="AE9" s="671"/>
      <c r="AF9" s="671"/>
      <c r="AG9" s="671"/>
    </row>
    <row r="10" spans="1:33" ht="18" customHeight="1" x14ac:dyDescent="0.25">
      <c r="A10" s="67" t="str">
        <f>'11-2'!A10:X10</f>
        <v>Год раскрытия информации: 2017 год</v>
      </c>
      <c r="B10" s="67"/>
      <c r="C10" s="67"/>
      <c r="D10" s="67"/>
      <c r="E10" s="67"/>
      <c r="F10" s="67"/>
      <c r="G10" s="67"/>
      <c r="H10" s="67"/>
      <c r="I10" s="67"/>
      <c r="J10" s="695"/>
      <c r="K10" s="695"/>
      <c r="L10" s="695"/>
      <c r="M10" s="695"/>
      <c r="N10" s="695"/>
      <c r="O10" s="695"/>
      <c r="P10" s="695"/>
      <c r="Q10" s="672"/>
      <c r="R10" s="672"/>
      <c r="S10" s="672"/>
      <c r="T10" s="672"/>
      <c r="U10" s="672"/>
      <c r="V10" s="672"/>
      <c r="W10" s="672"/>
      <c r="X10" s="672"/>
      <c r="Y10" s="672"/>
      <c r="Z10" s="672"/>
      <c r="AA10" s="672"/>
      <c r="AB10" s="672"/>
      <c r="AC10" s="672"/>
      <c r="AD10" s="672"/>
      <c r="AE10" s="672"/>
      <c r="AF10" s="672"/>
      <c r="AG10" s="672"/>
    </row>
    <row r="11" spans="1:33" ht="15" customHeight="1" x14ac:dyDescent="0.25">
      <c r="A11" s="721"/>
      <c r="B11" s="722"/>
      <c r="C11" s="722"/>
      <c r="D11" s="722"/>
      <c r="E11" s="722"/>
      <c r="F11" s="722"/>
      <c r="G11" s="722"/>
      <c r="H11" s="722"/>
      <c r="I11" s="722"/>
      <c r="J11" s="722"/>
      <c r="K11" s="722"/>
      <c r="L11" s="722"/>
      <c r="M11" s="722"/>
      <c r="N11" s="722"/>
      <c r="O11" s="722"/>
      <c r="P11" s="722"/>
      <c r="Q11" s="722"/>
      <c r="R11" s="722"/>
      <c r="S11" s="722"/>
      <c r="T11" s="722"/>
      <c r="U11" s="722"/>
      <c r="V11" s="722"/>
      <c r="W11" s="722"/>
      <c r="X11" s="722"/>
      <c r="Y11" s="722"/>
      <c r="Z11" s="722"/>
      <c r="AA11" s="722"/>
      <c r="AB11" s="722"/>
      <c r="AC11" s="722"/>
      <c r="AD11" s="722"/>
      <c r="AE11" s="722"/>
      <c r="AF11" s="722"/>
      <c r="AG11" s="722"/>
    </row>
    <row r="12" spans="1:33" ht="33" customHeight="1" x14ac:dyDescent="0.25">
      <c r="A12" s="56" t="s">
        <v>936</v>
      </c>
      <c r="B12" s="55" t="s">
        <v>937</v>
      </c>
      <c r="C12" s="55" t="s">
        <v>1017</v>
      </c>
      <c r="D12" s="55"/>
      <c r="E12" s="55"/>
      <c r="F12" s="55" t="s">
        <v>1018</v>
      </c>
      <c r="G12" s="55" t="s">
        <v>1019</v>
      </c>
      <c r="H12" s="55" t="s">
        <v>1020</v>
      </c>
      <c r="I12" s="55" t="s">
        <v>1021</v>
      </c>
    </row>
    <row r="13" spans="1:33" ht="47.25" customHeight="1" x14ac:dyDescent="0.25">
      <c r="A13" s="56"/>
      <c r="B13" s="55"/>
      <c r="C13" s="697" t="s">
        <v>949</v>
      </c>
      <c r="D13" s="697" t="s">
        <v>950</v>
      </c>
      <c r="E13" s="697" t="s">
        <v>951</v>
      </c>
      <c r="F13" s="55"/>
      <c r="G13" s="55"/>
      <c r="H13" s="55"/>
      <c r="I13" s="55"/>
      <c r="R13" s="684"/>
    </row>
    <row r="14" spans="1:33" ht="15.75" customHeight="1" x14ac:dyDescent="0.25">
      <c r="A14" s="696">
        <v>1</v>
      </c>
      <c r="B14" s="697">
        <v>2</v>
      </c>
      <c r="C14" s="697">
        <v>3</v>
      </c>
      <c r="D14" s="697">
        <v>4</v>
      </c>
      <c r="E14" s="697">
        <v>5</v>
      </c>
      <c r="F14" s="697">
        <v>6</v>
      </c>
      <c r="G14" s="697">
        <v>7</v>
      </c>
      <c r="H14" s="697">
        <v>8</v>
      </c>
      <c r="I14" s="697">
        <v>9</v>
      </c>
    </row>
    <row r="15" spans="1:33" ht="31.5" customHeight="1" x14ac:dyDescent="0.25">
      <c r="A15" s="696">
        <v>1</v>
      </c>
      <c r="B15" s="697" t="s">
        <v>955</v>
      </c>
      <c r="C15" s="697" t="s">
        <v>98</v>
      </c>
      <c r="D15" s="697" t="s">
        <v>98</v>
      </c>
      <c r="E15" s="697" t="s">
        <v>98</v>
      </c>
      <c r="F15" s="697" t="s">
        <v>98</v>
      </c>
      <c r="G15" s="697" t="s">
        <v>98</v>
      </c>
      <c r="H15" s="697" t="s">
        <v>98</v>
      </c>
      <c r="I15" s="697">
        <v>0</v>
      </c>
    </row>
    <row r="16" spans="1:33" ht="166.5" customHeight="1" x14ac:dyDescent="0.25">
      <c r="A16" s="696" t="s">
        <v>957</v>
      </c>
      <c r="B16" s="697" t="s">
        <v>1022</v>
      </c>
      <c r="C16" s="697">
        <f>C17+C22+C23+C24+C25</f>
        <v>1.04</v>
      </c>
      <c r="D16" s="697">
        <f>D17+D22+D23+D24+D25</f>
        <v>0.43</v>
      </c>
      <c r="E16" s="697">
        <f>E17+E22+E23+E24+E25</f>
        <v>4.8499999999999996</v>
      </c>
      <c r="F16" s="697">
        <f t="shared" ref="F16:F31" si="0">(C16+D16+E16)/3</f>
        <v>2.1066666666666665</v>
      </c>
      <c r="G16" s="697" t="s">
        <v>98</v>
      </c>
      <c r="H16" s="697" t="s">
        <v>98</v>
      </c>
      <c r="I16" s="697">
        <v>0</v>
      </c>
    </row>
    <row r="17" spans="1:9" ht="47.25" customHeight="1" x14ac:dyDescent="0.25">
      <c r="A17" s="696" t="s">
        <v>113</v>
      </c>
      <c r="B17" s="697" t="s">
        <v>1023</v>
      </c>
      <c r="C17" s="723">
        <f>SUM(C18:C21)</f>
        <v>1.04</v>
      </c>
      <c r="D17" s="723">
        <f>SUM(D18:D21)</f>
        <v>0.43</v>
      </c>
      <c r="E17" s="723">
        <f>SUM(E18:E21)</f>
        <v>4.17</v>
      </c>
      <c r="F17" s="723">
        <f t="shared" si="0"/>
        <v>1.88</v>
      </c>
      <c r="G17" s="723" t="s">
        <v>98</v>
      </c>
      <c r="H17" s="723" t="s">
        <v>98</v>
      </c>
      <c r="I17" s="723">
        <v>0</v>
      </c>
    </row>
    <row r="18" spans="1:9" ht="63" x14ac:dyDescent="0.25">
      <c r="A18" s="696" t="s">
        <v>115</v>
      </c>
      <c r="B18" s="697" t="s">
        <v>1024</v>
      </c>
      <c r="C18" s="723">
        <v>0.39</v>
      </c>
      <c r="D18" s="723">
        <v>0.43</v>
      </c>
      <c r="E18" s="723">
        <v>0.51</v>
      </c>
      <c r="F18" s="723">
        <f t="shared" si="0"/>
        <v>0.44333333333333336</v>
      </c>
      <c r="G18" s="724">
        <f>194181.79/1000</f>
        <v>194.18179000000001</v>
      </c>
      <c r="H18" s="723">
        <v>4.37</v>
      </c>
      <c r="I18" s="723">
        <f>F18*G18*H18/1000</f>
        <v>0.3762013272196667</v>
      </c>
    </row>
    <row r="19" spans="1:9" ht="63" x14ac:dyDescent="0.25">
      <c r="A19" s="696" t="s">
        <v>115</v>
      </c>
      <c r="B19" s="697" t="s">
        <v>1025</v>
      </c>
      <c r="C19" s="723">
        <v>0</v>
      </c>
      <c r="D19" s="723">
        <v>0</v>
      </c>
      <c r="E19" s="723">
        <v>0.68</v>
      </c>
      <c r="F19" s="723">
        <f t="shared" si="0"/>
        <v>0.22666666666666668</v>
      </c>
      <c r="G19" s="724">
        <f>178810.86/1000</f>
        <v>178.81085999999999</v>
      </c>
      <c r="H19" s="723">
        <v>4.37</v>
      </c>
      <c r="I19" s="723">
        <f>F19*G19*H19/1000</f>
        <v>0.17711811719200002</v>
      </c>
    </row>
    <row r="20" spans="1:9" ht="63" x14ac:dyDescent="0.25">
      <c r="A20" s="696" t="s">
        <v>115</v>
      </c>
      <c r="B20" s="697" t="s">
        <v>1026</v>
      </c>
      <c r="C20" s="723">
        <v>0.65</v>
      </c>
      <c r="D20" s="723">
        <v>0</v>
      </c>
      <c r="E20" s="723">
        <v>2.31</v>
      </c>
      <c r="F20" s="723">
        <f t="shared" si="0"/>
        <v>0.98666666666666669</v>
      </c>
      <c r="G20" s="724">
        <f>170288.63/1000</f>
        <v>170.28863000000001</v>
      </c>
      <c r="H20" s="723">
        <v>4.37</v>
      </c>
      <c r="I20" s="723">
        <f>F20*G20*H20/1000</f>
        <v>0.7342391622586667</v>
      </c>
    </row>
    <row r="21" spans="1:9" ht="63" x14ac:dyDescent="0.25">
      <c r="A21" s="696" t="s">
        <v>120</v>
      </c>
      <c r="B21" s="697" t="s">
        <v>1027</v>
      </c>
      <c r="C21" s="723">
        <v>0</v>
      </c>
      <c r="D21" s="723">
        <v>0</v>
      </c>
      <c r="E21" s="723">
        <v>0.67</v>
      </c>
      <c r="F21" s="723">
        <f t="shared" si="0"/>
        <v>0.22333333333333336</v>
      </c>
      <c r="G21" s="724">
        <f>212751.19/1000</f>
        <v>212.75119000000001</v>
      </c>
      <c r="H21" s="723">
        <v>4.37</v>
      </c>
      <c r="I21" s="723">
        <f>F21*G21*H21/1000</f>
        <v>0.20763806973366669</v>
      </c>
    </row>
    <row r="22" spans="1:9" ht="47.25" customHeight="1" x14ac:dyDescent="0.25">
      <c r="A22" s="696" t="s">
        <v>124</v>
      </c>
      <c r="B22" s="697" t="s">
        <v>1028</v>
      </c>
      <c r="C22" s="723">
        <v>0</v>
      </c>
      <c r="D22" s="723">
        <v>0</v>
      </c>
      <c r="E22" s="723">
        <v>0</v>
      </c>
      <c r="F22" s="723">
        <f t="shared" si="0"/>
        <v>0</v>
      </c>
      <c r="G22" s="724">
        <v>0</v>
      </c>
      <c r="H22" s="723">
        <v>0</v>
      </c>
      <c r="I22" s="723">
        <v>0</v>
      </c>
    </row>
    <row r="23" spans="1:9" ht="63" customHeight="1" x14ac:dyDescent="0.25">
      <c r="A23" s="696" t="s">
        <v>130</v>
      </c>
      <c r="B23" s="697" t="s">
        <v>1029</v>
      </c>
      <c r="C23" s="723">
        <v>0</v>
      </c>
      <c r="D23" s="723">
        <v>0</v>
      </c>
      <c r="E23" s="723">
        <v>0</v>
      </c>
      <c r="F23" s="723">
        <f t="shared" si="0"/>
        <v>0</v>
      </c>
      <c r="G23" s="724">
        <v>0</v>
      </c>
      <c r="H23" s="723">
        <v>0</v>
      </c>
      <c r="I23" s="723">
        <v>0</v>
      </c>
    </row>
    <row r="24" spans="1:9" ht="157.5" customHeight="1" x14ac:dyDescent="0.25">
      <c r="A24" s="696" t="s">
        <v>138</v>
      </c>
      <c r="B24" s="697" t="s">
        <v>1030</v>
      </c>
      <c r="C24" s="723">
        <v>0</v>
      </c>
      <c r="D24" s="723">
        <v>0</v>
      </c>
      <c r="E24" s="723">
        <v>0.68</v>
      </c>
      <c r="F24" s="723">
        <f t="shared" si="0"/>
        <v>0.22666666666666668</v>
      </c>
      <c r="G24" s="723">
        <v>363.36</v>
      </c>
      <c r="H24" s="723">
        <v>6.44</v>
      </c>
      <c r="I24" s="723">
        <f>F24*G24*H24/1000</f>
        <v>0.53040870400000006</v>
      </c>
    </row>
    <row r="25" spans="1:9" ht="94.5" customHeight="1" x14ac:dyDescent="0.25">
      <c r="A25" s="696" t="s">
        <v>981</v>
      </c>
      <c r="B25" s="697" t="s">
        <v>1031</v>
      </c>
      <c r="C25" s="697">
        <v>0</v>
      </c>
      <c r="D25" s="697">
        <v>0</v>
      </c>
      <c r="E25" s="697">
        <v>0</v>
      </c>
      <c r="F25" s="697">
        <f t="shared" si="0"/>
        <v>0</v>
      </c>
      <c r="G25" s="711">
        <v>0</v>
      </c>
      <c r="H25" s="697">
        <v>0</v>
      </c>
      <c r="I25" s="697">
        <v>0</v>
      </c>
    </row>
    <row r="26" spans="1:9" ht="160.5" customHeight="1" x14ac:dyDescent="0.25">
      <c r="A26" s="696" t="s">
        <v>143</v>
      </c>
      <c r="B26" s="697" t="s">
        <v>1032</v>
      </c>
      <c r="C26" s="697">
        <v>0</v>
      </c>
      <c r="D26" s="697">
        <v>0</v>
      </c>
      <c r="E26" s="697">
        <v>0</v>
      </c>
      <c r="F26" s="697">
        <f t="shared" si="0"/>
        <v>0</v>
      </c>
      <c r="G26" s="711">
        <v>0</v>
      </c>
      <c r="H26" s="697">
        <v>0</v>
      </c>
      <c r="I26" s="697">
        <v>0</v>
      </c>
    </row>
    <row r="27" spans="1:9" ht="47.25" customHeight="1" x14ac:dyDescent="0.25">
      <c r="A27" s="696" t="s">
        <v>145</v>
      </c>
      <c r="B27" s="697" t="s">
        <v>1033</v>
      </c>
      <c r="C27" s="697">
        <v>0</v>
      </c>
      <c r="D27" s="697">
        <v>0</v>
      </c>
      <c r="E27" s="697">
        <v>0</v>
      </c>
      <c r="F27" s="697">
        <f t="shared" si="0"/>
        <v>0</v>
      </c>
      <c r="G27" s="711">
        <v>0</v>
      </c>
      <c r="H27" s="697">
        <v>0</v>
      </c>
      <c r="I27" s="697">
        <v>0</v>
      </c>
    </row>
    <row r="28" spans="1:9" ht="47.25" customHeight="1" x14ac:dyDescent="0.25">
      <c r="A28" s="696" t="s">
        <v>153</v>
      </c>
      <c r="B28" s="697" t="s">
        <v>1028</v>
      </c>
      <c r="C28" s="697">
        <v>0</v>
      </c>
      <c r="D28" s="697">
        <v>0</v>
      </c>
      <c r="E28" s="697">
        <v>0</v>
      </c>
      <c r="F28" s="697">
        <f t="shared" si="0"/>
        <v>0</v>
      </c>
      <c r="G28" s="711">
        <v>0</v>
      </c>
      <c r="H28" s="697">
        <v>0</v>
      </c>
      <c r="I28" s="697">
        <v>0</v>
      </c>
    </row>
    <row r="29" spans="1:9" ht="63" customHeight="1" x14ac:dyDescent="0.25">
      <c r="A29" s="696" t="s">
        <v>195</v>
      </c>
      <c r="B29" s="697" t="s">
        <v>1029</v>
      </c>
      <c r="C29" s="697">
        <v>0</v>
      </c>
      <c r="D29" s="697">
        <v>0</v>
      </c>
      <c r="E29" s="697">
        <v>0</v>
      </c>
      <c r="F29" s="697">
        <f t="shared" si="0"/>
        <v>0</v>
      </c>
      <c r="G29" s="711">
        <v>0</v>
      </c>
      <c r="H29" s="697">
        <v>0</v>
      </c>
      <c r="I29" s="697">
        <v>0</v>
      </c>
    </row>
    <row r="30" spans="1:9" ht="157.5" customHeight="1" x14ac:dyDescent="0.25">
      <c r="A30" s="696" t="s">
        <v>216</v>
      </c>
      <c r="B30" s="697" t="s">
        <v>1030</v>
      </c>
      <c r="C30" s="697">
        <v>0</v>
      </c>
      <c r="D30" s="697">
        <v>0</v>
      </c>
      <c r="E30" s="697">
        <v>0</v>
      </c>
      <c r="F30" s="697">
        <f t="shared" si="0"/>
        <v>0</v>
      </c>
      <c r="G30" s="711">
        <v>0</v>
      </c>
      <c r="H30" s="697">
        <v>0</v>
      </c>
      <c r="I30" s="697">
        <v>0</v>
      </c>
    </row>
    <row r="31" spans="1:9" ht="94.5" customHeight="1" x14ac:dyDescent="0.25">
      <c r="A31" s="696" t="s">
        <v>1002</v>
      </c>
      <c r="B31" s="697" t="s">
        <v>1031</v>
      </c>
      <c r="C31" s="697">
        <v>0</v>
      </c>
      <c r="D31" s="697">
        <v>0</v>
      </c>
      <c r="E31" s="697">
        <v>0</v>
      </c>
      <c r="F31" s="697">
        <f t="shared" si="0"/>
        <v>0</v>
      </c>
      <c r="G31" s="711">
        <v>0</v>
      </c>
      <c r="H31" s="697">
        <v>0</v>
      </c>
      <c r="I31" s="697">
        <v>0</v>
      </c>
    </row>
    <row r="32" spans="1:9" ht="31.5" customHeight="1" x14ac:dyDescent="0.25">
      <c r="A32" s="696">
        <v>2</v>
      </c>
      <c r="B32" s="697" t="s">
        <v>955</v>
      </c>
      <c r="C32" s="675" t="s">
        <v>98</v>
      </c>
      <c r="D32" s="675" t="s">
        <v>98</v>
      </c>
      <c r="E32" s="675" t="s">
        <v>98</v>
      </c>
      <c r="F32" s="675" t="s">
        <v>98</v>
      </c>
      <c r="G32" s="675" t="s">
        <v>98</v>
      </c>
      <c r="H32" s="675" t="s">
        <v>98</v>
      </c>
      <c r="I32" s="675" t="s">
        <v>98</v>
      </c>
    </row>
    <row r="33" spans="1:9" ht="18" customHeight="1" x14ac:dyDescent="0.25">
      <c r="A33" s="725" t="s">
        <v>1034</v>
      </c>
      <c r="B33" s="675" t="s">
        <v>1034</v>
      </c>
      <c r="C33" s="726"/>
      <c r="D33" s="726"/>
      <c r="E33" s="726"/>
      <c r="F33" s="726"/>
      <c r="G33" s="726"/>
      <c r="H33" s="726"/>
      <c r="I33" s="726"/>
    </row>
    <row r="34" spans="1:9" ht="15" customHeight="1" x14ac:dyDescent="0.25"/>
    <row r="35" spans="1:9" ht="18" customHeight="1" x14ac:dyDescent="0.25">
      <c r="A35" s="683"/>
      <c r="B35" s="716" t="s">
        <v>1035</v>
      </c>
    </row>
    <row r="36" spans="1:9" ht="51.75" customHeight="1" x14ac:dyDescent="0.25">
      <c r="A36" s="683"/>
      <c r="B36" s="52" t="s">
        <v>1036</v>
      </c>
      <c r="C36" s="52"/>
      <c r="D36" s="52"/>
      <c r="E36" s="52"/>
      <c r="F36" s="52"/>
      <c r="G36" s="52"/>
      <c r="H36" s="52"/>
      <c r="I36" s="52"/>
    </row>
    <row r="37" spans="1:9" ht="18" customHeight="1" x14ac:dyDescent="0.25">
      <c r="A37" s="683"/>
      <c r="B37" s="716" t="s">
        <v>1013</v>
      </c>
    </row>
    <row r="38" spans="1:9" ht="18" customHeight="1" x14ac:dyDescent="0.25">
      <c r="B38" s="716" t="s">
        <v>1037</v>
      </c>
    </row>
    <row r="39" spans="1:9" ht="18" customHeight="1" x14ac:dyDescent="0.25">
      <c r="B39" s="716" t="s">
        <v>1038</v>
      </c>
    </row>
    <row r="40" spans="1:9" ht="52.5" customHeight="1" x14ac:dyDescent="0.25">
      <c r="B40" s="52" t="s">
        <v>1039</v>
      </c>
      <c r="C40" s="52"/>
      <c r="D40" s="52"/>
      <c r="E40" s="52"/>
      <c r="F40" s="52"/>
      <c r="G40" s="52"/>
      <c r="H40" s="52"/>
      <c r="I40" s="52"/>
    </row>
    <row r="41" spans="1:9" ht="18" customHeight="1" x14ac:dyDescent="0.25">
      <c r="B41" s="716" t="s">
        <v>1040</v>
      </c>
    </row>
  </sheetData>
  <mergeCells count="15">
    <mergeCell ref="B36:I36"/>
    <mergeCell ref="B40:I40"/>
    <mergeCell ref="A10:I10"/>
    <mergeCell ref="A12:A13"/>
    <mergeCell ref="B12:B13"/>
    <mergeCell ref="C12:E12"/>
    <mergeCell ref="F12:F13"/>
    <mergeCell ref="G12:G13"/>
    <mergeCell ref="H12:H13"/>
    <mergeCell ref="I12:I13"/>
    <mergeCell ref="A4:I4"/>
    <mergeCell ref="A5:I5"/>
    <mergeCell ref="A7:I7"/>
    <mergeCell ref="A8:I8"/>
    <mergeCell ref="A9:I9"/>
  </mergeCells>
  <pageMargins left="0.78749999999999998" right="0.78749999999999998" top="1.05277777777778" bottom="1.05277777777778" header="0.78749999999999998" footer="0.78749999999999998"/>
  <pageSetup paperSize="9" firstPageNumber="0" orientation="portrait" horizontalDpi="300" verticalDpi="300"/>
  <headerFooter>
    <oddHeader>&amp;C&amp;"Times New Roman,Обычный"&amp;12&amp;A</oddHeader>
    <oddFooter>&amp;C&amp;"Times New Roman,Обычный"&amp;12Страница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66FF"/>
  </sheetPr>
  <dimension ref="A1:AMK122"/>
  <sheetViews>
    <sheetView topLeftCell="A16" zoomScaleNormal="100" zoomScalePageLayoutView="85" workbookViewId="0">
      <pane xSplit="2" ySplit="6" topLeftCell="C96" activePane="bottomRight" state="frozen"/>
      <selection activeCell="A16" sqref="A16"/>
      <selection pane="topRight" activeCell="C16" sqref="C16"/>
      <selection pane="bottomLeft" activeCell="A96" sqref="A96"/>
      <selection pane="bottomRight" activeCell="A120" sqref="A120"/>
    </sheetView>
  </sheetViews>
  <sheetFormatPr defaultRowHeight="12.75" x14ac:dyDescent="0.2"/>
  <cols>
    <col min="1" max="1" width="11.140625" style="105" customWidth="1"/>
    <col min="2" max="2" width="38.7109375" style="106" customWidth="1"/>
    <col min="3" max="3" width="14.5703125" style="105" customWidth="1"/>
    <col min="4" max="53" width="9.28515625" style="106" customWidth="1"/>
    <col min="54" max="55" width="11" style="106" customWidth="1"/>
    <col min="56" max="93" width="9.140625" style="107" customWidth="1"/>
    <col min="94" max="1025" width="9.140625" style="106" customWidth="1"/>
  </cols>
  <sheetData>
    <row r="1" spans="1:93" s="109" customFormat="1" ht="11.25" hidden="1" customHeight="1" x14ac:dyDescent="0.2">
      <c r="A1" s="14" t="s">
        <v>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8"/>
      <c r="CK1" s="108"/>
      <c r="CL1" s="108"/>
      <c r="CM1" s="108"/>
      <c r="CN1" s="108"/>
      <c r="CO1" s="108"/>
    </row>
    <row r="2" spans="1:93" s="109" customFormat="1" ht="11.25" hidden="1" customHeight="1" x14ac:dyDescent="0.2">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8"/>
      <c r="CK2" s="108"/>
      <c r="CL2" s="108"/>
      <c r="CM2" s="108"/>
      <c r="CN2" s="108"/>
      <c r="CO2" s="108"/>
    </row>
    <row r="3" spans="1:93" s="109" customFormat="1" ht="11.25" hidden="1" customHeight="1" x14ac:dyDescent="0.2">
      <c r="A3" s="14"/>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8"/>
      <c r="CK3" s="108"/>
      <c r="CL3" s="108"/>
      <c r="CM3" s="108"/>
      <c r="CN3" s="108"/>
      <c r="CO3" s="108"/>
    </row>
    <row r="4" spans="1:93" ht="18.75" customHeight="1" x14ac:dyDescent="0.2">
      <c r="A4" s="14"/>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row>
    <row r="5" spans="1:93" ht="18.75" customHeight="1" x14ac:dyDescent="0.2">
      <c r="A5" s="14" t="s">
        <v>292</v>
      </c>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row>
    <row r="6" spans="1:93" ht="15.75" customHeight="1" x14ac:dyDescent="0.2"/>
    <row r="7" spans="1:93" ht="21.75" customHeight="1" x14ac:dyDescent="0.2">
      <c r="A7" s="13" t="s">
        <v>2</v>
      </c>
      <c r="B7" s="13"/>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row>
    <row r="8" spans="1:93" ht="15.75" customHeight="1" x14ac:dyDescent="0.2">
      <c r="A8" s="12" t="s">
        <v>3</v>
      </c>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row>
    <row r="9" spans="1:93" ht="12" customHeight="1" x14ac:dyDescent="0.2"/>
    <row r="10" spans="1:93" ht="16.5" customHeight="1" x14ac:dyDescent="0.2">
      <c r="A10" s="11" t="s">
        <v>4</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row>
    <row r="11" spans="1:93" ht="15" customHeight="1" x14ac:dyDescent="0.2">
      <c r="A11" s="110"/>
      <c r="B11" s="110"/>
      <c r="C11" s="110"/>
      <c r="D11" s="110"/>
      <c r="E11" s="110"/>
      <c r="F11" s="110"/>
      <c r="G11" s="110"/>
      <c r="H11" s="110"/>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0"/>
      <c r="AG11" s="110"/>
      <c r="AH11" s="111"/>
      <c r="AI11" s="111"/>
      <c r="AJ11" s="111"/>
      <c r="AK11" s="111"/>
      <c r="AL11" s="111"/>
      <c r="AM11" s="111"/>
      <c r="AN11" s="111"/>
      <c r="AO11" s="111"/>
      <c r="AP11" s="111"/>
      <c r="AQ11" s="111"/>
      <c r="AR11" s="111"/>
      <c r="AS11" s="111"/>
      <c r="AT11" s="111"/>
      <c r="AU11" s="111"/>
      <c r="AV11" s="111"/>
      <c r="AW11" s="111"/>
      <c r="AX11" s="110"/>
      <c r="AY11" s="110"/>
      <c r="AZ11" s="110"/>
      <c r="BA11" s="110"/>
      <c r="BB11" s="110"/>
      <c r="BC11" s="110"/>
    </row>
    <row r="12" spans="1:93" s="107" customFormat="1" ht="15.75" customHeight="1" x14ac:dyDescent="0.3">
      <c r="A12" s="10" t="s">
        <v>5</v>
      </c>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12"/>
      <c r="BE12" s="112"/>
      <c r="BF12" s="112"/>
      <c r="BG12" s="112"/>
      <c r="BH12" s="112"/>
      <c r="BI12" s="112"/>
      <c r="BJ12" s="112"/>
      <c r="BK12" s="112"/>
      <c r="BL12" s="112"/>
      <c r="BM12" s="112"/>
      <c r="BN12" s="112"/>
      <c r="BO12" s="112"/>
      <c r="BP12" s="112"/>
    </row>
    <row r="13" spans="1:93" s="107" customFormat="1" ht="15.75" customHeight="1" x14ac:dyDescent="0.2">
      <c r="A13" s="9" t="s">
        <v>6</v>
      </c>
      <c r="B13" s="9"/>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113"/>
      <c r="BE13" s="113"/>
      <c r="BF13" s="113"/>
      <c r="BG13" s="113"/>
      <c r="BH13" s="113"/>
      <c r="BI13" s="113"/>
      <c r="BJ13" s="113"/>
      <c r="BK13" s="113"/>
      <c r="BL13" s="113"/>
      <c r="BM13" s="113"/>
      <c r="BN13" s="113"/>
      <c r="BO13" s="113"/>
      <c r="BP13" s="113"/>
    </row>
    <row r="14" spans="1:93" s="107" customFormat="1" ht="15.75" customHeight="1" x14ac:dyDescent="0.3">
      <c r="A14" s="114"/>
      <c r="B14" s="114"/>
      <c r="C14" s="114"/>
      <c r="D14" s="114"/>
      <c r="E14" s="114"/>
      <c r="F14" s="114"/>
      <c r="G14" s="114"/>
      <c r="H14" s="114"/>
      <c r="I14" s="114"/>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2"/>
      <c r="BE14" s="112"/>
      <c r="BF14" s="112"/>
      <c r="BG14" s="112"/>
      <c r="BH14" s="112"/>
      <c r="BI14" s="112"/>
      <c r="BJ14" s="112"/>
      <c r="BK14" s="112"/>
      <c r="BL14" s="112"/>
      <c r="BM14" s="112"/>
      <c r="BN14" s="112"/>
      <c r="BO14" s="112"/>
      <c r="BP14" s="112"/>
    </row>
    <row r="15" spans="1:93" s="118" customFormat="1" ht="33.75" customHeight="1" x14ac:dyDescent="0.2">
      <c r="A15" s="8" t="s">
        <v>7</v>
      </c>
      <c r="B15" s="8" t="s">
        <v>8</v>
      </c>
      <c r="C15" s="8" t="s">
        <v>9</v>
      </c>
      <c r="D15" s="7" t="s">
        <v>10</v>
      </c>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117"/>
      <c r="BE15" s="117"/>
      <c r="BF15" s="117"/>
      <c r="BG15" s="117"/>
      <c r="BH15" s="117"/>
      <c r="BI15" s="117"/>
      <c r="BJ15" s="117"/>
      <c r="BK15" s="117"/>
      <c r="BL15" s="117"/>
      <c r="BM15" s="117"/>
      <c r="BN15" s="117"/>
      <c r="BO15" s="117"/>
      <c r="BP15" s="117"/>
      <c r="BQ15" s="117"/>
      <c r="BR15" s="117"/>
      <c r="BS15" s="117"/>
      <c r="BT15" s="117"/>
      <c r="BU15" s="117"/>
      <c r="BV15" s="117"/>
      <c r="BW15" s="117"/>
      <c r="BX15" s="117"/>
      <c r="BY15" s="117"/>
      <c r="BZ15" s="117"/>
      <c r="CA15" s="117"/>
      <c r="CB15" s="117"/>
      <c r="CC15" s="117"/>
      <c r="CD15" s="117"/>
      <c r="CE15" s="117"/>
      <c r="CF15" s="117"/>
      <c r="CG15" s="117"/>
      <c r="CH15" s="117"/>
      <c r="CI15" s="117"/>
      <c r="CJ15" s="117"/>
      <c r="CK15" s="117"/>
      <c r="CL15" s="117"/>
      <c r="CM15" s="117"/>
      <c r="CN15" s="117"/>
      <c r="CO15" s="117"/>
    </row>
    <row r="16" spans="1:93" s="122" customFormat="1" ht="45.75" customHeight="1" x14ac:dyDescent="0.2">
      <c r="A16" s="8"/>
      <c r="B16" s="8"/>
      <c r="C16" s="8"/>
      <c r="D16" s="6" t="s">
        <v>11</v>
      </c>
      <c r="E16" s="6"/>
      <c r="F16" s="6"/>
      <c r="G16" s="6"/>
      <c r="H16" s="6"/>
      <c r="I16" s="6"/>
      <c r="J16" s="6"/>
      <c r="K16" s="6"/>
      <c r="L16" s="6"/>
      <c r="M16" s="6"/>
      <c r="N16" s="6"/>
      <c r="O16" s="6"/>
      <c r="P16" s="6"/>
      <c r="Q16" s="6"/>
      <c r="R16" s="6"/>
      <c r="S16" s="6"/>
      <c r="T16" s="6" t="s">
        <v>12</v>
      </c>
      <c r="U16" s="6"/>
      <c r="V16" s="6"/>
      <c r="W16" s="6"/>
      <c r="X16" s="6"/>
      <c r="Y16" s="6"/>
      <c r="Z16" s="6"/>
      <c r="AA16" s="6"/>
      <c r="AB16" s="6"/>
      <c r="AC16" s="6"/>
      <c r="AD16" s="6"/>
      <c r="AE16" s="6"/>
      <c r="AF16" s="6"/>
      <c r="AG16" s="6"/>
      <c r="AH16" s="6" t="s">
        <v>13</v>
      </c>
      <c r="AI16" s="6"/>
      <c r="AJ16" s="6"/>
      <c r="AK16" s="6"/>
      <c r="AL16" s="6"/>
      <c r="AM16" s="6"/>
      <c r="AN16" s="6" t="s">
        <v>14</v>
      </c>
      <c r="AO16" s="6"/>
      <c r="AP16" s="6"/>
      <c r="AQ16" s="6"/>
      <c r="AR16" s="6" t="s">
        <v>15</v>
      </c>
      <c r="AS16" s="6"/>
      <c r="AT16" s="6"/>
      <c r="AU16" s="6"/>
      <c r="AV16" s="6"/>
      <c r="AW16" s="6"/>
      <c r="AX16" s="6" t="s">
        <v>16</v>
      </c>
      <c r="AY16" s="6"/>
      <c r="AZ16" s="6"/>
      <c r="BA16" s="6"/>
      <c r="BB16" s="5" t="s">
        <v>17</v>
      </c>
      <c r="BC16" s="5"/>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row>
    <row r="17" spans="1:103" s="124" customFormat="1" ht="122.25" customHeight="1" x14ac:dyDescent="0.2">
      <c r="A17" s="8"/>
      <c r="B17" s="8"/>
      <c r="C17" s="8"/>
      <c r="D17" s="6" t="s">
        <v>18</v>
      </c>
      <c r="E17" s="6"/>
      <c r="F17" s="6" t="s">
        <v>19</v>
      </c>
      <c r="G17" s="6"/>
      <c r="H17" s="6" t="s">
        <v>20</v>
      </c>
      <c r="I17" s="6"/>
      <c r="J17" s="6"/>
      <c r="K17" s="6"/>
      <c r="L17" s="6" t="s">
        <v>21</v>
      </c>
      <c r="M17" s="6"/>
      <c r="N17" s="6" t="s">
        <v>22</v>
      </c>
      <c r="O17" s="6"/>
      <c r="P17" s="6" t="s">
        <v>23</v>
      </c>
      <c r="Q17" s="6"/>
      <c r="R17" s="6" t="s">
        <v>24</v>
      </c>
      <c r="S17" s="6"/>
      <c r="T17" s="6" t="s">
        <v>25</v>
      </c>
      <c r="U17" s="6"/>
      <c r="V17" s="6" t="s">
        <v>26</v>
      </c>
      <c r="W17" s="6"/>
      <c r="X17" s="6"/>
      <c r="Y17" s="6"/>
      <c r="Z17" s="6" t="s">
        <v>27</v>
      </c>
      <c r="AA17" s="6"/>
      <c r="AB17" s="6"/>
      <c r="AC17" s="6"/>
      <c r="AD17" s="6" t="s">
        <v>28</v>
      </c>
      <c r="AE17" s="6"/>
      <c r="AF17" s="6" t="s">
        <v>29</v>
      </c>
      <c r="AG17" s="6"/>
      <c r="AH17" s="6" t="s">
        <v>30</v>
      </c>
      <c r="AI17" s="6"/>
      <c r="AJ17" s="6" t="s">
        <v>31</v>
      </c>
      <c r="AK17" s="6"/>
      <c r="AL17" s="6" t="s">
        <v>32</v>
      </c>
      <c r="AM17" s="6"/>
      <c r="AN17" s="6" t="s">
        <v>33</v>
      </c>
      <c r="AO17" s="6"/>
      <c r="AP17" s="6" t="s">
        <v>34</v>
      </c>
      <c r="AQ17" s="6"/>
      <c r="AR17" s="6" t="s">
        <v>35</v>
      </c>
      <c r="AS17" s="6"/>
      <c r="AT17" s="6" t="s">
        <v>36</v>
      </c>
      <c r="AU17" s="6"/>
      <c r="AV17" s="6" t="s">
        <v>37</v>
      </c>
      <c r="AW17" s="6"/>
      <c r="AX17" s="6" t="s">
        <v>38</v>
      </c>
      <c r="AY17" s="6"/>
      <c r="AZ17" s="6" t="s">
        <v>39</v>
      </c>
      <c r="BA17" s="6"/>
      <c r="BB17" s="5" t="s">
        <v>40</v>
      </c>
      <c r="BC17" s="5"/>
      <c r="BD17" s="123"/>
      <c r="BE17" s="123"/>
      <c r="BF17" s="123"/>
      <c r="BG17" s="123"/>
      <c r="BH17" s="123"/>
      <c r="BI17" s="123"/>
      <c r="BJ17" s="123"/>
      <c r="BK17" s="123"/>
      <c r="BL17" s="123"/>
      <c r="BM17" s="123"/>
      <c r="BN17" s="123"/>
      <c r="BO17" s="123"/>
      <c r="BP17" s="123"/>
      <c r="BQ17" s="123"/>
      <c r="BR17" s="123"/>
      <c r="BS17" s="123"/>
      <c r="BT17" s="123"/>
      <c r="BU17" s="123"/>
      <c r="BV17" s="123"/>
      <c r="BW17" s="123"/>
      <c r="BX17" s="123"/>
      <c r="BY17" s="123"/>
      <c r="BZ17" s="123"/>
      <c r="CA17" s="123"/>
      <c r="CB17" s="123"/>
      <c r="CC17" s="123"/>
      <c r="CD17" s="123"/>
      <c r="CE17" s="123"/>
      <c r="CF17" s="123"/>
      <c r="CG17" s="123"/>
      <c r="CH17" s="123"/>
      <c r="CI17" s="123"/>
      <c r="CJ17" s="123"/>
      <c r="CK17" s="123"/>
      <c r="CL17" s="123"/>
      <c r="CM17" s="123"/>
      <c r="CN17" s="123"/>
      <c r="CO17" s="123"/>
    </row>
    <row r="18" spans="1:103" s="109" customFormat="1" ht="39" customHeight="1" x14ac:dyDescent="0.2">
      <c r="A18" s="8"/>
      <c r="B18" s="8"/>
      <c r="C18" s="8"/>
      <c r="D18" s="125" t="s">
        <v>41</v>
      </c>
      <c r="E18" s="125" t="s">
        <v>42</v>
      </c>
      <c r="F18" s="125" t="s">
        <v>41</v>
      </c>
      <c r="G18" s="125" t="s">
        <v>42</v>
      </c>
      <c r="H18" s="125" t="s">
        <v>41</v>
      </c>
      <c r="I18" s="125" t="s">
        <v>42</v>
      </c>
      <c r="J18" s="125" t="s">
        <v>41</v>
      </c>
      <c r="K18" s="125" t="s">
        <v>42</v>
      </c>
      <c r="L18" s="125" t="s">
        <v>41</v>
      </c>
      <c r="M18" s="125" t="s">
        <v>42</v>
      </c>
      <c r="N18" s="125" t="s">
        <v>41</v>
      </c>
      <c r="O18" s="125" t="s">
        <v>42</v>
      </c>
      <c r="P18" s="125" t="s">
        <v>41</v>
      </c>
      <c r="Q18" s="125" t="s">
        <v>42</v>
      </c>
      <c r="R18" s="125" t="s">
        <v>41</v>
      </c>
      <c r="S18" s="125" t="s">
        <v>42</v>
      </c>
      <c r="T18" s="125" t="s">
        <v>41</v>
      </c>
      <c r="U18" s="125" t="s">
        <v>42</v>
      </c>
      <c r="V18" s="125" t="s">
        <v>41</v>
      </c>
      <c r="W18" s="125" t="s">
        <v>42</v>
      </c>
      <c r="X18" s="125" t="s">
        <v>41</v>
      </c>
      <c r="Y18" s="125" t="s">
        <v>42</v>
      </c>
      <c r="Z18" s="125" t="s">
        <v>41</v>
      </c>
      <c r="AA18" s="125" t="s">
        <v>42</v>
      </c>
      <c r="AB18" s="125" t="s">
        <v>41</v>
      </c>
      <c r="AC18" s="125" t="s">
        <v>42</v>
      </c>
      <c r="AD18" s="125" t="s">
        <v>41</v>
      </c>
      <c r="AE18" s="125" t="s">
        <v>42</v>
      </c>
      <c r="AF18" s="125" t="s">
        <v>41</v>
      </c>
      <c r="AG18" s="125" t="s">
        <v>42</v>
      </c>
      <c r="AH18" s="125" t="s">
        <v>41</v>
      </c>
      <c r="AI18" s="125" t="s">
        <v>42</v>
      </c>
      <c r="AJ18" s="125" t="s">
        <v>41</v>
      </c>
      <c r="AK18" s="125" t="s">
        <v>42</v>
      </c>
      <c r="AL18" s="125" t="s">
        <v>41</v>
      </c>
      <c r="AM18" s="125" t="s">
        <v>42</v>
      </c>
      <c r="AN18" s="125" t="s">
        <v>41</v>
      </c>
      <c r="AO18" s="125" t="s">
        <v>42</v>
      </c>
      <c r="AP18" s="125" t="s">
        <v>41</v>
      </c>
      <c r="AQ18" s="125" t="s">
        <v>42</v>
      </c>
      <c r="AR18" s="125" t="s">
        <v>41</v>
      </c>
      <c r="AS18" s="125" t="s">
        <v>42</v>
      </c>
      <c r="AT18" s="125" t="s">
        <v>41</v>
      </c>
      <c r="AU18" s="125" t="s">
        <v>42</v>
      </c>
      <c r="AV18" s="125" t="s">
        <v>41</v>
      </c>
      <c r="AW18" s="125" t="s">
        <v>42</v>
      </c>
      <c r="AX18" s="125" t="s">
        <v>41</v>
      </c>
      <c r="AY18" s="125" t="s">
        <v>42</v>
      </c>
      <c r="AZ18" s="125" t="s">
        <v>41</v>
      </c>
      <c r="BA18" s="125" t="s">
        <v>42</v>
      </c>
      <c r="BB18" s="125" t="s">
        <v>41</v>
      </c>
      <c r="BC18" s="125" t="s">
        <v>42</v>
      </c>
      <c r="BD18" s="108"/>
      <c r="BE18" s="108"/>
      <c r="BF18" s="108"/>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row>
    <row r="19" spans="1:103" s="129" customFormat="1" ht="12.75" customHeight="1" x14ac:dyDescent="0.2">
      <c r="A19" s="115"/>
      <c r="B19" s="115"/>
      <c r="C19" s="115"/>
      <c r="D19" s="8" t="s">
        <v>43</v>
      </c>
      <c r="E19" s="8"/>
      <c r="F19" s="8"/>
      <c r="G19" s="8"/>
      <c r="H19" s="8" t="s">
        <v>43</v>
      </c>
      <c r="I19" s="8"/>
      <c r="J19" s="8"/>
      <c r="K19" s="8"/>
      <c r="L19" s="126"/>
      <c r="M19" s="126"/>
      <c r="N19" s="126"/>
      <c r="O19" s="126"/>
      <c r="P19" s="126"/>
      <c r="Q19" s="126"/>
      <c r="R19" s="126"/>
      <c r="S19" s="126"/>
      <c r="T19" s="126"/>
      <c r="U19" s="126"/>
      <c r="V19" s="8" t="s">
        <v>43</v>
      </c>
      <c r="W19" s="8"/>
      <c r="X19" s="8"/>
      <c r="Y19" s="8"/>
      <c r="Z19" s="8" t="s">
        <v>43</v>
      </c>
      <c r="AA19" s="8"/>
      <c r="AB19" s="8"/>
      <c r="AC19" s="8"/>
      <c r="AD19" s="126"/>
      <c r="AE19" s="126"/>
      <c r="AF19" s="126"/>
      <c r="AG19" s="126"/>
      <c r="AH19" s="126"/>
      <c r="AI19" s="126"/>
      <c r="AJ19" s="126"/>
      <c r="AK19" s="126"/>
      <c r="AL19" s="126"/>
      <c r="AM19" s="126"/>
      <c r="AN19" s="126"/>
      <c r="AO19" s="126"/>
      <c r="AP19" s="126"/>
      <c r="AQ19" s="126"/>
      <c r="AR19" s="126"/>
      <c r="AS19" s="126"/>
      <c r="AT19" s="126"/>
      <c r="AU19" s="126"/>
      <c r="AV19" s="126"/>
      <c r="AW19" s="126"/>
      <c r="AX19" s="126"/>
      <c r="AY19" s="126"/>
      <c r="AZ19" s="126"/>
      <c r="BA19" s="126"/>
      <c r="BB19" s="126"/>
      <c r="BC19" s="126"/>
      <c r="BD19" s="127"/>
      <c r="BE19" s="127"/>
      <c r="BF19" s="127"/>
      <c r="BG19" s="127"/>
      <c r="BH19" s="127"/>
      <c r="BI19" s="127"/>
      <c r="BJ19" s="127"/>
      <c r="BK19" s="127"/>
      <c r="BL19" s="127"/>
      <c r="BM19" s="127"/>
      <c r="BN19" s="127"/>
      <c r="BO19" s="127"/>
      <c r="BP19" s="127"/>
      <c r="BQ19" s="127"/>
      <c r="BR19" s="127"/>
      <c r="BS19" s="127"/>
      <c r="BT19" s="127"/>
      <c r="BU19" s="127"/>
      <c r="BV19" s="127"/>
      <c r="BW19" s="127"/>
      <c r="BX19" s="127"/>
      <c r="BY19" s="127"/>
      <c r="BZ19" s="127"/>
      <c r="CA19" s="127"/>
      <c r="CB19" s="127"/>
      <c r="CC19" s="127"/>
      <c r="CD19" s="127"/>
      <c r="CE19" s="127"/>
      <c r="CF19" s="127"/>
      <c r="CG19" s="127"/>
      <c r="CH19" s="127"/>
      <c r="CI19" s="127"/>
      <c r="CJ19" s="127"/>
      <c r="CK19" s="127"/>
      <c r="CL19" s="127"/>
      <c r="CM19" s="127"/>
      <c r="CN19" s="127"/>
      <c r="CO19" s="127"/>
      <c r="CP19" s="128"/>
    </row>
    <row r="20" spans="1:103" s="129" customFormat="1" ht="12.75" customHeight="1" x14ac:dyDescent="0.2">
      <c r="A20" s="115"/>
      <c r="B20" s="115"/>
      <c r="C20" s="115"/>
      <c r="D20" s="4" t="s">
        <v>44</v>
      </c>
      <c r="E20" s="4"/>
      <c r="F20" s="3"/>
      <c r="G20" s="3"/>
      <c r="H20" s="4" t="s">
        <v>44</v>
      </c>
      <c r="I20" s="4"/>
      <c r="J20" s="8">
        <v>0.4</v>
      </c>
      <c r="K20" s="8"/>
      <c r="L20" s="126"/>
      <c r="M20" s="126"/>
      <c r="N20" s="126"/>
      <c r="O20" s="126"/>
      <c r="P20" s="126"/>
      <c r="Q20" s="126"/>
      <c r="R20" s="126"/>
      <c r="S20" s="126"/>
      <c r="T20" s="126"/>
      <c r="U20" s="126"/>
      <c r="V20" s="4" t="s">
        <v>44</v>
      </c>
      <c r="W20" s="4"/>
      <c r="X20" s="8">
        <v>0.4</v>
      </c>
      <c r="Y20" s="8"/>
      <c r="Z20" s="4" t="s">
        <v>44</v>
      </c>
      <c r="AA20" s="4"/>
      <c r="AB20" s="8">
        <v>110</v>
      </c>
      <c r="AC20" s="8"/>
      <c r="AD20" s="126"/>
      <c r="AE20" s="126"/>
      <c r="AF20" s="126"/>
      <c r="AG20" s="126"/>
      <c r="AH20" s="126"/>
      <c r="AI20" s="126"/>
      <c r="AJ20" s="126"/>
      <c r="AK20" s="126"/>
      <c r="AL20" s="126"/>
      <c r="AM20" s="126"/>
      <c r="AN20" s="126"/>
      <c r="AO20" s="126"/>
      <c r="AP20" s="126"/>
      <c r="AQ20" s="126"/>
      <c r="AR20" s="126"/>
      <c r="AS20" s="126"/>
      <c r="AT20" s="126"/>
      <c r="AU20" s="126"/>
      <c r="AV20" s="126"/>
      <c r="AW20" s="126"/>
      <c r="AX20" s="126"/>
      <c r="AY20" s="126"/>
      <c r="AZ20" s="126"/>
      <c r="BA20" s="126"/>
      <c r="BB20" s="126"/>
      <c r="BC20" s="126"/>
      <c r="BD20" s="127"/>
      <c r="BE20" s="127"/>
      <c r="BF20" s="127"/>
      <c r="BG20" s="127"/>
      <c r="BH20" s="127"/>
      <c r="BI20" s="127"/>
      <c r="BJ20" s="127"/>
      <c r="BK20" s="127"/>
      <c r="BL20" s="127"/>
      <c r="BM20" s="127"/>
      <c r="BN20" s="127"/>
      <c r="BO20" s="127"/>
      <c r="BP20" s="127"/>
      <c r="BQ20" s="127"/>
      <c r="BR20" s="127"/>
      <c r="BS20" s="127"/>
      <c r="BT20" s="127"/>
      <c r="BU20" s="127"/>
      <c r="BV20" s="127"/>
      <c r="BW20" s="127"/>
      <c r="BX20" s="127"/>
      <c r="BY20" s="127"/>
      <c r="BZ20" s="127"/>
      <c r="CA20" s="127"/>
      <c r="CB20" s="127"/>
      <c r="CC20" s="127"/>
      <c r="CD20" s="127"/>
      <c r="CE20" s="127"/>
      <c r="CF20" s="127"/>
      <c r="CG20" s="127"/>
      <c r="CH20" s="127"/>
      <c r="CI20" s="127"/>
      <c r="CJ20" s="127"/>
      <c r="CK20" s="127"/>
      <c r="CL20" s="127"/>
      <c r="CM20" s="127"/>
      <c r="CN20" s="127"/>
      <c r="CO20" s="127"/>
      <c r="CP20" s="128"/>
    </row>
    <row r="21" spans="1:103" s="134" customFormat="1" ht="15.75" customHeight="1" x14ac:dyDescent="0.2">
      <c r="A21" s="130">
        <v>1</v>
      </c>
      <c r="B21" s="131">
        <v>2</v>
      </c>
      <c r="C21" s="131">
        <v>3</v>
      </c>
      <c r="D21" s="132" t="s">
        <v>45</v>
      </c>
      <c r="E21" s="132" t="s">
        <v>46</v>
      </c>
      <c r="F21" s="132" t="s">
        <v>47</v>
      </c>
      <c r="G21" s="132" t="s">
        <v>48</v>
      </c>
      <c r="H21" s="132" t="s">
        <v>49</v>
      </c>
      <c r="I21" s="132" t="s">
        <v>50</v>
      </c>
      <c r="J21" s="132" t="s">
        <v>51</v>
      </c>
      <c r="K21" s="132" t="s">
        <v>52</v>
      </c>
      <c r="L21" s="132" t="s">
        <v>53</v>
      </c>
      <c r="M21" s="132" t="s">
        <v>54</v>
      </c>
      <c r="N21" s="132" t="s">
        <v>55</v>
      </c>
      <c r="O21" s="132" t="s">
        <v>56</v>
      </c>
      <c r="P21" s="132" t="s">
        <v>57</v>
      </c>
      <c r="Q21" s="132" t="s">
        <v>58</v>
      </c>
      <c r="R21" s="132" t="s">
        <v>59</v>
      </c>
      <c r="S21" s="132" t="s">
        <v>60</v>
      </c>
      <c r="T21" s="132" t="s">
        <v>61</v>
      </c>
      <c r="U21" s="132" t="s">
        <v>62</v>
      </c>
      <c r="V21" s="132" t="s">
        <v>63</v>
      </c>
      <c r="W21" s="132" t="s">
        <v>64</v>
      </c>
      <c r="X21" s="132" t="s">
        <v>65</v>
      </c>
      <c r="Y21" s="132" t="s">
        <v>66</v>
      </c>
      <c r="Z21" s="132" t="s">
        <v>67</v>
      </c>
      <c r="AA21" s="132" t="s">
        <v>68</v>
      </c>
      <c r="AB21" s="132" t="s">
        <v>69</v>
      </c>
      <c r="AC21" s="132" t="s">
        <v>70</v>
      </c>
      <c r="AD21" s="132" t="s">
        <v>71</v>
      </c>
      <c r="AE21" s="132" t="s">
        <v>72</v>
      </c>
      <c r="AF21" s="132" t="s">
        <v>73</v>
      </c>
      <c r="AG21" s="132" t="s">
        <v>74</v>
      </c>
      <c r="AH21" s="132" t="s">
        <v>75</v>
      </c>
      <c r="AI21" s="132" t="s">
        <v>76</v>
      </c>
      <c r="AJ21" s="132" t="s">
        <v>77</v>
      </c>
      <c r="AK21" s="132" t="s">
        <v>78</v>
      </c>
      <c r="AL21" s="132" t="s">
        <v>79</v>
      </c>
      <c r="AM21" s="132" t="s">
        <v>80</v>
      </c>
      <c r="AN21" s="132" t="s">
        <v>81</v>
      </c>
      <c r="AO21" s="132" t="s">
        <v>82</v>
      </c>
      <c r="AP21" s="132" t="s">
        <v>83</v>
      </c>
      <c r="AQ21" s="132" t="s">
        <v>84</v>
      </c>
      <c r="AR21" s="132" t="s">
        <v>85</v>
      </c>
      <c r="AS21" s="132" t="s">
        <v>86</v>
      </c>
      <c r="AT21" s="132" t="s">
        <v>87</v>
      </c>
      <c r="AU21" s="132" t="s">
        <v>88</v>
      </c>
      <c r="AV21" s="132" t="s">
        <v>89</v>
      </c>
      <c r="AW21" s="132" t="s">
        <v>90</v>
      </c>
      <c r="AX21" s="132" t="s">
        <v>91</v>
      </c>
      <c r="AY21" s="132" t="s">
        <v>92</v>
      </c>
      <c r="AZ21" s="132" t="s">
        <v>93</v>
      </c>
      <c r="BA21" s="132" t="s">
        <v>94</v>
      </c>
      <c r="BB21" s="132" t="s">
        <v>95</v>
      </c>
      <c r="BC21" s="132" t="s">
        <v>96</v>
      </c>
      <c r="BD21" s="133"/>
      <c r="BE21" s="133"/>
      <c r="BF21" s="133"/>
      <c r="BG21" s="133"/>
      <c r="BH21" s="133"/>
      <c r="BI21" s="133"/>
      <c r="BJ21" s="133"/>
      <c r="BK21" s="133"/>
      <c r="BL21" s="133"/>
      <c r="BM21" s="133"/>
      <c r="BN21" s="133"/>
      <c r="BO21" s="133"/>
      <c r="BP21" s="133"/>
      <c r="BQ21" s="133"/>
      <c r="BR21" s="133"/>
      <c r="BS21" s="133"/>
      <c r="BT21" s="133"/>
      <c r="BU21" s="133"/>
      <c r="BV21" s="133"/>
      <c r="BW21" s="133"/>
      <c r="BX21" s="133"/>
      <c r="BY21" s="133"/>
      <c r="BZ21" s="133"/>
      <c r="CA21" s="133"/>
      <c r="CB21" s="133"/>
      <c r="CC21" s="133"/>
      <c r="CD21" s="133"/>
      <c r="CE21" s="133"/>
      <c r="CF21" s="133"/>
      <c r="CG21" s="133"/>
      <c r="CH21" s="133"/>
      <c r="CI21" s="133"/>
      <c r="CJ21" s="133"/>
      <c r="CK21" s="133"/>
      <c r="CL21" s="133"/>
      <c r="CM21" s="133"/>
      <c r="CN21" s="133"/>
      <c r="CO21" s="133"/>
      <c r="CP21" s="133"/>
      <c r="CQ21" s="133"/>
      <c r="CR21" s="133"/>
      <c r="CS21" s="133"/>
      <c r="CT21" s="133"/>
      <c r="CU21" s="133"/>
      <c r="CV21" s="133"/>
      <c r="CW21" s="133"/>
      <c r="CX21" s="133"/>
      <c r="CY21" s="133"/>
    </row>
    <row r="22" spans="1:103" s="143" customFormat="1" ht="25.5" x14ac:dyDescent="0.2">
      <c r="A22" s="135">
        <v>0</v>
      </c>
      <c r="B22" s="136" t="s">
        <v>97</v>
      </c>
      <c r="C22" s="139" t="s">
        <v>98</v>
      </c>
      <c r="D22" s="139">
        <f>SUM(D23:D28)</f>
        <v>0</v>
      </c>
      <c r="E22" s="139" t="s">
        <v>98</v>
      </c>
      <c r="F22" s="139">
        <f>SUM(F23:F28)</f>
        <v>0</v>
      </c>
      <c r="G22" s="139" t="s">
        <v>98</v>
      </c>
      <c r="H22" s="139">
        <f>SUM(H23:H28)</f>
        <v>0</v>
      </c>
      <c r="I22" s="139" t="s">
        <v>98</v>
      </c>
      <c r="J22" s="139">
        <f>SUM(J23:J28)</f>
        <v>0</v>
      </c>
      <c r="K22" s="139" t="s">
        <v>98</v>
      </c>
      <c r="L22" s="139">
        <f>SUM(L23:L28)</f>
        <v>0</v>
      </c>
      <c r="M22" s="139" t="s">
        <v>98</v>
      </c>
      <c r="N22" s="139">
        <f>SUM(N23:N28)</f>
        <v>0</v>
      </c>
      <c r="O22" s="139" t="s">
        <v>98</v>
      </c>
      <c r="P22" s="139">
        <f>SUM(P23:P28)</f>
        <v>0</v>
      </c>
      <c r="Q22" s="139" t="s">
        <v>98</v>
      </c>
      <c r="R22" s="139">
        <f>SUM(R23:R28)</f>
        <v>0</v>
      </c>
      <c r="S22" s="139" t="s">
        <v>98</v>
      </c>
      <c r="T22" s="139">
        <f>SUM(T23:T28)</f>
        <v>0</v>
      </c>
      <c r="U22" s="139" t="s">
        <v>98</v>
      </c>
      <c r="V22" s="139">
        <f>SUM(V23:V28)</f>
        <v>0</v>
      </c>
      <c r="W22" s="139" t="s">
        <v>98</v>
      </c>
      <c r="X22" s="139">
        <f>SUM(X23:X28)</f>
        <v>6.6499999999999995</v>
      </c>
      <c r="Y22" s="139" t="s">
        <v>98</v>
      </c>
      <c r="Z22" s="139">
        <f>SUM(Z23:Z28)</f>
        <v>0</v>
      </c>
      <c r="AA22" s="139" t="s">
        <v>98</v>
      </c>
      <c r="AB22" s="139">
        <f>SUM(AB23:AB28)</f>
        <v>0</v>
      </c>
      <c r="AC22" s="139" t="s">
        <v>98</v>
      </c>
      <c r="AD22" s="139">
        <f>SUM(AD23:AD28)</f>
        <v>0</v>
      </c>
      <c r="AE22" s="139" t="s">
        <v>98</v>
      </c>
      <c r="AF22" s="139">
        <f>SUM(AF23:AF28)</f>
        <v>0</v>
      </c>
      <c r="AG22" s="139" t="s">
        <v>98</v>
      </c>
      <c r="AH22" s="139">
        <f>SUM(AH23:AH28)</f>
        <v>0</v>
      </c>
      <c r="AI22" s="139" t="s">
        <v>98</v>
      </c>
      <c r="AJ22" s="139">
        <f>SUM(AJ23:AJ28)</f>
        <v>0</v>
      </c>
      <c r="AK22" s="139" t="s">
        <v>98</v>
      </c>
      <c r="AL22" s="139">
        <f>SUM(AL23:AL28)</f>
        <v>0</v>
      </c>
      <c r="AM22" s="139" t="s">
        <v>98</v>
      </c>
      <c r="AN22" s="139">
        <f>SUM(AN23:AN28)</f>
        <v>0</v>
      </c>
      <c r="AO22" s="139" t="s">
        <v>98</v>
      </c>
      <c r="AP22" s="139">
        <f>SUM(AP23:AP28)</f>
        <v>0</v>
      </c>
      <c r="AQ22" s="139" t="s">
        <v>98</v>
      </c>
      <c r="AR22" s="139">
        <f>SUM(AR23:AR28)</f>
        <v>0</v>
      </c>
      <c r="AS22" s="139" t="s">
        <v>98</v>
      </c>
      <c r="AT22" s="139">
        <f>SUM(AT23:AT28)</f>
        <v>0</v>
      </c>
      <c r="AU22" s="139" t="s">
        <v>98</v>
      </c>
      <c r="AV22" s="139">
        <f>SUM(AV23:AV28)</f>
        <v>0</v>
      </c>
      <c r="AW22" s="139" t="s">
        <v>98</v>
      </c>
      <c r="AX22" s="139">
        <v>1.71</v>
      </c>
      <c r="AY22" s="139">
        <v>0</v>
      </c>
      <c r="AZ22" s="140">
        <f>'2'!AY20</f>
        <v>20.056009262919744</v>
      </c>
      <c r="BA22" s="139">
        <f>SUM(BA23:BA28)</f>
        <v>0</v>
      </c>
      <c r="BB22" s="139">
        <f>SUM(BB23:BB28)</f>
        <v>0</v>
      </c>
      <c r="BC22" s="139">
        <f>SUM(BC23:BC28)</f>
        <v>0</v>
      </c>
      <c r="BD22" s="141"/>
      <c r="BE22" s="142"/>
      <c r="BF22" s="142"/>
      <c r="BG22" s="142"/>
      <c r="BH22" s="142"/>
      <c r="BI22" s="142"/>
      <c r="BJ22" s="142"/>
      <c r="BK22" s="142"/>
      <c r="BL22" s="142"/>
      <c r="BM22" s="142"/>
      <c r="BN22" s="142"/>
      <c r="BO22" s="142"/>
      <c r="BP22" s="142"/>
      <c r="BQ22" s="142"/>
      <c r="BR22" s="142"/>
      <c r="BS22" s="142"/>
      <c r="BT22" s="142"/>
      <c r="BU22" s="142"/>
      <c r="BV22" s="142"/>
      <c r="BW22" s="142"/>
      <c r="BX22" s="142"/>
      <c r="BY22" s="142"/>
      <c r="BZ22" s="142"/>
      <c r="CA22" s="142"/>
      <c r="CB22" s="142"/>
      <c r="CC22" s="142"/>
      <c r="CD22" s="142"/>
      <c r="CE22" s="142"/>
      <c r="CF22" s="142"/>
      <c r="CG22" s="142"/>
      <c r="CH22" s="142"/>
      <c r="CI22" s="142"/>
      <c r="CJ22" s="142"/>
      <c r="CK22" s="142"/>
      <c r="CL22" s="142"/>
      <c r="CM22" s="142"/>
      <c r="CN22" s="142"/>
      <c r="CO22" s="142"/>
      <c r="CP22" s="142"/>
      <c r="CQ22" s="142"/>
      <c r="CR22" s="142"/>
      <c r="CS22" s="142"/>
      <c r="CT22" s="142"/>
      <c r="CU22" s="142"/>
      <c r="CV22" s="142"/>
      <c r="CW22" s="142"/>
      <c r="CX22" s="142"/>
      <c r="CY22" s="142"/>
    </row>
    <row r="23" spans="1:103" s="151" customFormat="1" x14ac:dyDescent="0.2">
      <c r="A23" s="144" t="s">
        <v>99</v>
      </c>
      <c r="B23" s="145" t="s">
        <v>100</v>
      </c>
      <c r="C23" s="148" t="s">
        <v>98</v>
      </c>
      <c r="D23" s="148">
        <f>D30+D35+D38+D47</f>
        <v>0</v>
      </c>
      <c r="E23" s="148" t="str">
        <f>E30</f>
        <v>нд</v>
      </c>
      <c r="F23" s="148">
        <f>F30+F35+F38+F47</f>
        <v>0</v>
      </c>
      <c r="G23" s="148" t="str">
        <f>G30</f>
        <v>нд</v>
      </c>
      <c r="H23" s="148">
        <f>H30+H35+H38+H47</f>
        <v>0</v>
      </c>
      <c r="I23" s="148" t="str">
        <f>I30</f>
        <v>нд</v>
      </c>
      <c r="J23" s="148">
        <f>J30+J35+J38+J47</f>
        <v>0</v>
      </c>
      <c r="K23" s="148" t="str">
        <f>K30</f>
        <v>нд</v>
      </c>
      <c r="L23" s="148">
        <f>L30+L35+L38+L47</f>
        <v>0</v>
      </c>
      <c r="M23" s="148" t="str">
        <f>M30</f>
        <v>нд</v>
      </c>
      <c r="N23" s="148">
        <f>N30+N35+N38+N47</f>
        <v>0</v>
      </c>
      <c r="O23" s="148" t="str">
        <f>O30</f>
        <v>нд</v>
      </c>
      <c r="P23" s="148">
        <f>P30+P35+P38+P47</f>
        <v>0</v>
      </c>
      <c r="Q23" s="148" t="str">
        <f>Q30</f>
        <v>нд</v>
      </c>
      <c r="R23" s="148">
        <f>R30+R35+R38+R47</f>
        <v>0</v>
      </c>
      <c r="S23" s="148" t="str">
        <f>S30</f>
        <v>нд</v>
      </c>
      <c r="T23" s="148">
        <f>T30+T35+T38+T47</f>
        <v>0</v>
      </c>
      <c r="U23" s="148" t="str">
        <f>U30</f>
        <v>нд</v>
      </c>
      <c r="V23" s="148">
        <f>V30+V35+V38+V47</f>
        <v>0</v>
      </c>
      <c r="W23" s="148" t="str">
        <f>W30</f>
        <v>нд</v>
      </c>
      <c r="X23" s="148">
        <f>X30+X35+X38+X47</f>
        <v>0</v>
      </c>
      <c r="Y23" s="148" t="str">
        <f>Y30</f>
        <v>нд</v>
      </c>
      <c r="Z23" s="148">
        <f>Z30+Z35+Z38+Z47</f>
        <v>0</v>
      </c>
      <c r="AA23" s="148" t="str">
        <f>AA30</f>
        <v>нд</v>
      </c>
      <c r="AB23" s="148">
        <f>AB30+AB35+AB38+AB47</f>
        <v>0</v>
      </c>
      <c r="AC23" s="148" t="str">
        <f>AC30</f>
        <v>нд</v>
      </c>
      <c r="AD23" s="148">
        <f>AD30+AD35+AD38+AD47</f>
        <v>0</v>
      </c>
      <c r="AE23" s="148" t="str">
        <f>AE30</f>
        <v>нд</v>
      </c>
      <c r="AF23" s="148">
        <f>AF30+AF35+AF38+AF47</f>
        <v>0</v>
      </c>
      <c r="AG23" s="148" t="str">
        <f>AG30</f>
        <v>нд</v>
      </c>
      <c r="AH23" s="148">
        <f>AH30+AH35+AH38+AH47</f>
        <v>0</v>
      </c>
      <c r="AI23" s="148" t="str">
        <f>AI30</f>
        <v>нд</v>
      </c>
      <c r="AJ23" s="148">
        <f>AJ30+AJ35+AJ38+AJ47</f>
        <v>0</v>
      </c>
      <c r="AK23" s="148" t="str">
        <f>AK30</f>
        <v>нд</v>
      </c>
      <c r="AL23" s="148">
        <f>AL30+AL35+AL38+AL47</f>
        <v>0</v>
      </c>
      <c r="AM23" s="148" t="str">
        <f>AM30</f>
        <v>нд</v>
      </c>
      <c r="AN23" s="148">
        <f>AN30+AN35+AN38+AN47</f>
        <v>0</v>
      </c>
      <c r="AO23" s="148" t="str">
        <f>AO30</f>
        <v>нд</v>
      </c>
      <c r="AP23" s="148">
        <f>AP30+AP35+AP38+AP47</f>
        <v>0</v>
      </c>
      <c r="AQ23" s="148" t="str">
        <f>AQ30</f>
        <v>нд</v>
      </c>
      <c r="AR23" s="148">
        <f>AR30+AR35+AR38+AR47</f>
        <v>0</v>
      </c>
      <c r="AS23" s="148" t="str">
        <f>AS30</f>
        <v>нд</v>
      </c>
      <c r="AT23" s="148">
        <f>AT30+AT35+AT38+AT47</f>
        <v>0</v>
      </c>
      <c r="AU23" s="148" t="str">
        <f>AU30</f>
        <v>нд</v>
      </c>
      <c r="AV23" s="148">
        <f>AV30+AV35+AV38+AV47</f>
        <v>0</v>
      </c>
      <c r="AW23" s="148" t="str">
        <f>AW30</f>
        <v>нд</v>
      </c>
      <c r="AX23" s="148">
        <v>0</v>
      </c>
      <c r="AY23" s="148">
        <v>0</v>
      </c>
      <c r="AZ23" s="140">
        <f>'2'!AY21</f>
        <v>2.6378212629197462</v>
      </c>
      <c r="BA23" s="148">
        <f>BA30+BA35+BA38+BA47</f>
        <v>0</v>
      </c>
      <c r="BB23" s="148">
        <f>BB30+BB35+BB38+BB47</f>
        <v>0</v>
      </c>
      <c r="BC23" s="148" t="str">
        <f>BC30</f>
        <v>нд</v>
      </c>
      <c r="BD23" s="149"/>
      <c r="BE23" s="150"/>
      <c r="BF23" s="150"/>
      <c r="BG23" s="150"/>
      <c r="BH23" s="150"/>
      <c r="BI23" s="150"/>
      <c r="BJ23" s="150"/>
      <c r="BK23" s="150"/>
      <c r="BL23" s="150"/>
      <c r="BM23" s="150"/>
      <c r="BN23" s="150"/>
      <c r="BO23" s="150"/>
      <c r="BP23" s="150"/>
      <c r="BQ23" s="150"/>
      <c r="BR23" s="150"/>
      <c r="BS23" s="150"/>
      <c r="BT23" s="150"/>
      <c r="BU23" s="150"/>
      <c r="BV23" s="150"/>
      <c r="BW23" s="150"/>
      <c r="BX23" s="150"/>
      <c r="BY23" s="150"/>
      <c r="BZ23" s="150"/>
      <c r="CA23" s="150"/>
      <c r="CB23" s="150"/>
      <c r="CC23" s="150"/>
      <c r="CD23" s="150"/>
      <c r="CE23" s="150"/>
      <c r="CF23" s="150"/>
      <c r="CG23" s="150"/>
      <c r="CH23" s="150"/>
      <c r="CI23" s="150"/>
      <c r="CJ23" s="150"/>
      <c r="CK23" s="150"/>
      <c r="CL23" s="150"/>
      <c r="CM23" s="150"/>
      <c r="CN23" s="150"/>
      <c r="CO23" s="150"/>
      <c r="CP23" s="150"/>
      <c r="CQ23" s="150"/>
      <c r="CR23" s="150"/>
      <c r="CS23" s="150"/>
      <c r="CT23" s="150"/>
      <c r="CU23" s="150"/>
      <c r="CV23" s="150"/>
      <c r="CW23" s="150"/>
      <c r="CX23" s="150"/>
      <c r="CY23" s="150"/>
    </row>
    <row r="24" spans="1:103" s="151" customFormat="1" ht="40.5" customHeight="1" x14ac:dyDescent="0.2">
      <c r="A24" s="144" t="s">
        <v>101</v>
      </c>
      <c r="B24" s="145" t="s">
        <v>102</v>
      </c>
      <c r="C24" s="148" t="s">
        <v>98</v>
      </c>
      <c r="D24" s="148">
        <f t="shared" ref="D24:AW24" si="0">D50</f>
        <v>0</v>
      </c>
      <c r="E24" s="148" t="str">
        <f t="shared" si="0"/>
        <v>нд</v>
      </c>
      <c r="F24" s="148">
        <f t="shared" si="0"/>
        <v>0</v>
      </c>
      <c r="G24" s="148" t="str">
        <f t="shared" si="0"/>
        <v>нд</v>
      </c>
      <c r="H24" s="148">
        <f t="shared" si="0"/>
        <v>0</v>
      </c>
      <c r="I24" s="148" t="str">
        <f t="shared" si="0"/>
        <v>нд</v>
      </c>
      <c r="J24" s="148">
        <f t="shared" si="0"/>
        <v>0</v>
      </c>
      <c r="K24" s="148" t="str">
        <f t="shared" si="0"/>
        <v>нд</v>
      </c>
      <c r="L24" s="148">
        <f t="shared" si="0"/>
        <v>0</v>
      </c>
      <c r="M24" s="148" t="str">
        <f t="shared" si="0"/>
        <v>нд</v>
      </c>
      <c r="N24" s="148">
        <f t="shared" si="0"/>
        <v>0</v>
      </c>
      <c r="O24" s="148" t="str">
        <f t="shared" si="0"/>
        <v>нд</v>
      </c>
      <c r="P24" s="148">
        <f t="shared" si="0"/>
        <v>0</v>
      </c>
      <c r="Q24" s="148" t="str">
        <f t="shared" si="0"/>
        <v>нд</v>
      </c>
      <c r="R24" s="148">
        <f t="shared" si="0"/>
        <v>0</v>
      </c>
      <c r="S24" s="148" t="str">
        <f t="shared" si="0"/>
        <v>нд</v>
      </c>
      <c r="T24" s="148">
        <f t="shared" si="0"/>
        <v>0</v>
      </c>
      <c r="U24" s="148" t="str">
        <f t="shared" si="0"/>
        <v>нд</v>
      </c>
      <c r="V24" s="148">
        <f t="shared" si="0"/>
        <v>0</v>
      </c>
      <c r="W24" s="148" t="str">
        <f t="shared" si="0"/>
        <v>нд</v>
      </c>
      <c r="X24" s="148">
        <f t="shared" si="0"/>
        <v>6.6499999999999995</v>
      </c>
      <c r="Y24" s="148" t="str">
        <f t="shared" si="0"/>
        <v>нд</v>
      </c>
      <c r="Z24" s="148">
        <f t="shared" si="0"/>
        <v>0</v>
      </c>
      <c r="AA24" s="148" t="str">
        <f t="shared" si="0"/>
        <v>нд</v>
      </c>
      <c r="AB24" s="148">
        <f t="shared" si="0"/>
        <v>0</v>
      </c>
      <c r="AC24" s="148" t="str">
        <f t="shared" si="0"/>
        <v>нд</v>
      </c>
      <c r="AD24" s="148">
        <f t="shared" si="0"/>
        <v>0</v>
      </c>
      <c r="AE24" s="148" t="str">
        <f t="shared" si="0"/>
        <v>нд</v>
      </c>
      <c r="AF24" s="148">
        <f t="shared" si="0"/>
        <v>0</v>
      </c>
      <c r="AG24" s="148" t="str">
        <f t="shared" si="0"/>
        <v>нд</v>
      </c>
      <c r="AH24" s="148">
        <f t="shared" si="0"/>
        <v>0</v>
      </c>
      <c r="AI24" s="148" t="str">
        <f t="shared" si="0"/>
        <v>нд</v>
      </c>
      <c r="AJ24" s="148">
        <f t="shared" si="0"/>
        <v>0</v>
      </c>
      <c r="AK24" s="148" t="str">
        <f t="shared" si="0"/>
        <v>нд</v>
      </c>
      <c r="AL24" s="148">
        <f t="shared" si="0"/>
        <v>0</v>
      </c>
      <c r="AM24" s="148" t="str">
        <f t="shared" si="0"/>
        <v>нд</v>
      </c>
      <c r="AN24" s="148">
        <f t="shared" si="0"/>
        <v>0</v>
      </c>
      <c r="AO24" s="148" t="str">
        <f t="shared" si="0"/>
        <v>нд</v>
      </c>
      <c r="AP24" s="148">
        <f t="shared" si="0"/>
        <v>0</v>
      </c>
      <c r="AQ24" s="148" t="str">
        <f t="shared" si="0"/>
        <v>нд</v>
      </c>
      <c r="AR24" s="148">
        <f t="shared" si="0"/>
        <v>0</v>
      </c>
      <c r="AS24" s="148" t="str">
        <f t="shared" si="0"/>
        <v>нд</v>
      </c>
      <c r="AT24" s="148">
        <f t="shared" si="0"/>
        <v>0</v>
      </c>
      <c r="AU24" s="148" t="str">
        <f t="shared" si="0"/>
        <v>нд</v>
      </c>
      <c r="AV24" s="148">
        <f t="shared" si="0"/>
        <v>0</v>
      </c>
      <c r="AW24" s="148" t="str">
        <f t="shared" si="0"/>
        <v>нд</v>
      </c>
      <c r="AX24" s="148" t="s">
        <v>103</v>
      </c>
      <c r="AY24" s="148">
        <v>0</v>
      </c>
      <c r="AZ24" s="140">
        <f>'2'!AY22</f>
        <v>10.534659999999999</v>
      </c>
      <c r="BA24" s="148">
        <f>BA50</f>
        <v>0</v>
      </c>
      <c r="BB24" s="148">
        <f>BB50</f>
        <v>0</v>
      </c>
      <c r="BC24" s="148" t="str">
        <f>BC50</f>
        <v>нд</v>
      </c>
      <c r="BD24" s="149"/>
      <c r="BE24" s="150"/>
      <c r="BF24" s="150"/>
      <c r="BG24" s="150"/>
      <c r="BH24" s="150"/>
      <c r="BI24" s="150"/>
      <c r="BJ24" s="150"/>
      <c r="BK24" s="150"/>
      <c r="BL24" s="150"/>
      <c r="BM24" s="150"/>
      <c r="BN24" s="150"/>
      <c r="BO24" s="150"/>
      <c r="BP24" s="150"/>
      <c r="BQ24" s="150"/>
      <c r="BR24" s="150"/>
      <c r="BS24" s="150"/>
      <c r="BT24" s="150"/>
      <c r="BU24" s="150"/>
      <c r="BV24" s="150"/>
      <c r="BW24" s="150"/>
      <c r="BX24" s="150"/>
      <c r="BY24" s="150"/>
      <c r="BZ24" s="150"/>
      <c r="CA24" s="150"/>
      <c r="CB24" s="150"/>
      <c r="CC24" s="150"/>
      <c r="CD24" s="150"/>
      <c r="CE24" s="150"/>
      <c r="CF24" s="150"/>
      <c r="CG24" s="150"/>
      <c r="CH24" s="150"/>
      <c r="CI24" s="150"/>
      <c r="CJ24" s="150"/>
      <c r="CK24" s="150"/>
      <c r="CL24" s="150"/>
      <c r="CM24" s="150"/>
      <c r="CN24" s="150"/>
      <c r="CO24" s="150"/>
      <c r="CP24" s="150"/>
      <c r="CQ24" s="150"/>
      <c r="CR24" s="150"/>
      <c r="CS24" s="150"/>
      <c r="CT24" s="150"/>
      <c r="CU24" s="150"/>
      <c r="CV24" s="150"/>
      <c r="CW24" s="150"/>
      <c r="CX24" s="150"/>
      <c r="CY24" s="150"/>
    </row>
    <row r="25" spans="1:103" s="151" customFormat="1" ht="89.25" x14ac:dyDescent="0.2">
      <c r="A25" s="144" t="s">
        <v>104</v>
      </c>
      <c r="B25" s="153" t="s">
        <v>105</v>
      </c>
      <c r="C25" s="148" t="s">
        <v>98</v>
      </c>
      <c r="D25" s="148">
        <f>D93</f>
        <v>0</v>
      </c>
      <c r="E25" s="148" t="str">
        <f t="shared" ref="E25:AW25" si="1">E38</f>
        <v>нд</v>
      </c>
      <c r="F25" s="148">
        <f t="shared" si="1"/>
        <v>0</v>
      </c>
      <c r="G25" s="148" t="str">
        <f t="shared" si="1"/>
        <v>нд</v>
      </c>
      <c r="H25" s="148">
        <f t="shared" si="1"/>
        <v>0</v>
      </c>
      <c r="I25" s="148" t="str">
        <f t="shared" si="1"/>
        <v>нд</v>
      </c>
      <c r="J25" s="148">
        <f t="shared" si="1"/>
        <v>0</v>
      </c>
      <c r="K25" s="148" t="str">
        <f t="shared" si="1"/>
        <v>нд</v>
      </c>
      <c r="L25" s="148">
        <f t="shared" si="1"/>
        <v>0</v>
      </c>
      <c r="M25" s="148" t="str">
        <f t="shared" si="1"/>
        <v>нд</v>
      </c>
      <c r="N25" s="148">
        <f t="shared" si="1"/>
        <v>0</v>
      </c>
      <c r="O25" s="148" t="str">
        <f t="shared" si="1"/>
        <v>нд</v>
      </c>
      <c r="P25" s="148">
        <f t="shared" si="1"/>
        <v>0</v>
      </c>
      <c r="Q25" s="148" t="str">
        <f t="shared" si="1"/>
        <v>нд</v>
      </c>
      <c r="R25" s="148">
        <f t="shared" si="1"/>
        <v>0</v>
      </c>
      <c r="S25" s="148" t="str">
        <f t="shared" si="1"/>
        <v>нд</v>
      </c>
      <c r="T25" s="148">
        <f t="shared" si="1"/>
        <v>0</v>
      </c>
      <c r="U25" s="148" t="str">
        <f t="shared" si="1"/>
        <v>нд</v>
      </c>
      <c r="V25" s="148">
        <f t="shared" si="1"/>
        <v>0</v>
      </c>
      <c r="W25" s="148" t="str">
        <f t="shared" si="1"/>
        <v>нд</v>
      </c>
      <c r="X25" s="148">
        <f t="shared" si="1"/>
        <v>0</v>
      </c>
      <c r="Y25" s="148" t="str">
        <f t="shared" si="1"/>
        <v>нд</v>
      </c>
      <c r="Z25" s="148">
        <f t="shared" si="1"/>
        <v>0</v>
      </c>
      <c r="AA25" s="148" t="str">
        <f t="shared" si="1"/>
        <v>нд</v>
      </c>
      <c r="AB25" s="148">
        <f t="shared" si="1"/>
        <v>0</v>
      </c>
      <c r="AC25" s="148" t="str">
        <f t="shared" si="1"/>
        <v>нд</v>
      </c>
      <c r="AD25" s="148">
        <f t="shared" si="1"/>
        <v>0</v>
      </c>
      <c r="AE25" s="148" t="str">
        <f t="shared" si="1"/>
        <v>нд</v>
      </c>
      <c r="AF25" s="148">
        <f t="shared" si="1"/>
        <v>0</v>
      </c>
      <c r="AG25" s="148" t="str">
        <f t="shared" si="1"/>
        <v>нд</v>
      </c>
      <c r="AH25" s="148">
        <f t="shared" si="1"/>
        <v>0</v>
      </c>
      <c r="AI25" s="148" t="str">
        <f t="shared" si="1"/>
        <v>нд</v>
      </c>
      <c r="AJ25" s="148">
        <f t="shared" si="1"/>
        <v>0</v>
      </c>
      <c r="AK25" s="148" t="str">
        <f t="shared" si="1"/>
        <v>нд</v>
      </c>
      <c r="AL25" s="148">
        <f t="shared" si="1"/>
        <v>0</v>
      </c>
      <c r="AM25" s="148" t="str">
        <f t="shared" si="1"/>
        <v>нд</v>
      </c>
      <c r="AN25" s="148">
        <f t="shared" si="1"/>
        <v>0</v>
      </c>
      <c r="AO25" s="148" t="str">
        <f t="shared" si="1"/>
        <v>нд</v>
      </c>
      <c r="AP25" s="148">
        <f t="shared" si="1"/>
        <v>0</v>
      </c>
      <c r="AQ25" s="148" t="str">
        <f t="shared" si="1"/>
        <v>нд</v>
      </c>
      <c r="AR25" s="148">
        <f t="shared" si="1"/>
        <v>0</v>
      </c>
      <c r="AS25" s="148" t="str">
        <f t="shared" si="1"/>
        <v>нд</v>
      </c>
      <c r="AT25" s="148">
        <f t="shared" si="1"/>
        <v>0</v>
      </c>
      <c r="AU25" s="148" t="str">
        <f t="shared" si="1"/>
        <v>нд</v>
      </c>
      <c r="AV25" s="148">
        <f t="shared" si="1"/>
        <v>0</v>
      </c>
      <c r="AW25" s="148" t="str">
        <f t="shared" si="1"/>
        <v>нд</v>
      </c>
      <c r="AX25" s="148">
        <v>0</v>
      </c>
      <c r="AY25" s="148">
        <v>0</v>
      </c>
      <c r="AZ25" s="140">
        <f>'2'!AY23</f>
        <v>0</v>
      </c>
      <c r="BA25" s="148">
        <f>BA38</f>
        <v>0</v>
      </c>
      <c r="BB25" s="148">
        <f>BB38</f>
        <v>0</v>
      </c>
      <c r="BC25" s="148" t="str">
        <f>BC38</f>
        <v>нд</v>
      </c>
      <c r="BD25" s="149"/>
      <c r="BE25" s="150"/>
      <c r="BF25" s="150"/>
      <c r="BG25" s="150"/>
      <c r="BH25" s="150"/>
      <c r="BI25" s="150"/>
      <c r="BJ25" s="150"/>
      <c r="BK25" s="150"/>
      <c r="BL25" s="150"/>
      <c r="BM25" s="150"/>
      <c r="BN25" s="150"/>
      <c r="BO25" s="150"/>
      <c r="BP25" s="150"/>
      <c r="BQ25" s="150"/>
      <c r="BR25" s="150"/>
      <c r="BS25" s="150"/>
      <c r="BT25" s="150"/>
      <c r="BU25" s="150"/>
      <c r="BV25" s="150"/>
      <c r="BW25" s="150"/>
      <c r="BX25" s="150"/>
      <c r="BY25" s="150"/>
      <c r="BZ25" s="150"/>
      <c r="CA25" s="150"/>
      <c r="CB25" s="150"/>
      <c r="CC25" s="150"/>
      <c r="CD25" s="150"/>
      <c r="CE25" s="150"/>
      <c r="CF25" s="150"/>
      <c r="CG25" s="150"/>
      <c r="CH25" s="150"/>
      <c r="CI25" s="150"/>
      <c r="CJ25" s="150"/>
      <c r="CK25" s="150"/>
      <c r="CL25" s="150"/>
      <c r="CM25" s="150"/>
      <c r="CN25" s="150"/>
      <c r="CO25" s="150"/>
      <c r="CP25" s="150"/>
      <c r="CQ25" s="150"/>
      <c r="CR25" s="150"/>
      <c r="CS25" s="150"/>
      <c r="CT25" s="150"/>
      <c r="CU25" s="150"/>
      <c r="CV25" s="150"/>
      <c r="CW25" s="150"/>
      <c r="CX25" s="150"/>
      <c r="CY25" s="150"/>
    </row>
    <row r="26" spans="1:103" s="151" customFormat="1" ht="25.5" x14ac:dyDescent="0.2">
      <c r="A26" s="154" t="s">
        <v>106</v>
      </c>
      <c r="B26" s="155" t="s">
        <v>107</v>
      </c>
      <c r="C26" s="148" t="s">
        <v>98</v>
      </c>
      <c r="D26" s="148">
        <f>D96</f>
        <v>0</v>
      </c>
      <c r="E26" s="148" t="str">
        <f>E47</f>
        <v>нд</v>
      </c>
      <c r="F26" s="148">
        <f>F96</f>
        <v>0</v>
      </c>
      <c r="G26" s="148" t="str">
        <f>G47</f>
        <v>нд</v>
      </c>
      <c r="H26" s="148">
        <f>H96</f>
        <v>0</v>
      </c>
      <c r="I26" s="148" t="str">
        <f>I47</f>
        <v>нд</v>
      </c>
      <c r="J26" s="148">
        <f>J96</f>
        <v>0</v>
      </c>
      <c r="K26" s="148" t="str">
        <f>K47</f>
        <v>нд</v>
      </c>
      <c r="L26" s="148">
        <f>L96</f>
        <v>0</v>
      </c>
      <c r="M26" s="148" t="str">
        <f>M47</f>
        <v>нд</v>
      </c>
      <c r="N26" s="148">
        <f>N96</f>
        <v>0</v>
      </c>
      <c r="O26" s="148" t="str">
        <f>O47</f>
        <v>нд</v>
      </c>
      <c r="P26" s="148">
        <f>P96</f>
        <v>0</v>
      </c>
      <c r="Q26" s="148" t="str">
        <f>Q47</f>
        <v>нд</v>
      </c>
      <c r="R26" s="148">
        <f>R96</f>
        <v>0</v>
      </c>
      <c r="S26" s="148" t="str">
        <f>S47</f>
        <v>нд</v>
      </c>
      <c r="T26" s="148">
        <f>T96</f>
        <v>0</v>
      </c>
      <c r="U26" s="148" t="str">
        <f>U47</f>
        <v>нд</v>
      </c>
      <c r="V26" s="148">
        <f>V96</f>
        <v>0</v>
      </c>
      <c r="W26" s="148" t="str">
        <f>W47</f>
        <v>нд</v>
      </c>
      <c r="X26" s="148">
        <f>X96</f>
        <v>0</v>
      </c>
      <c r="Y26" s="148" t="str">
        <f>Y47</f>
        <v>нд</v>
      </c>
      <c r="Z26" s="148">
        <f>Z96</f>
        <v>0</v>
      </c>
      <c r="AA26" s="148" t="str">
        <f>AA47</f>
        <v>нд</v>
      </c>
      <c r="AB26" s="148">
        <f>AB96</f>
        <v>0</v>
      </c>
      <c r="AC26" s="148" t="str">
        <f>AC47</f>
        <v>нд</v>
      </c>
      <c r="AD26" s="148">
        <f>AD96</f>
        <v>0</v>
      </c>
      <c r="AE26" s="148" t="str">
        <f>AE47</f>
        <v>нд</v>
      </c>
      <c r="AF26" s="148">
        <f>AF96</f>
        <v>0</v>
      </c>
      <c r="AG26" s="148" t="str">
        <f>AG47</f>
        <v>нд</v>
      </c>
      <c r="AH26" s="148">
        <f>AH96</f>
        <v>0</v>
      </c>
      <c r="AI26" s="148" t="str">
        <f>AI47</f>
        <v>нд</v>
      </c>
      <c r="AJ26" s="148">
        <f>AJ96</f>
        <v>0</v>
      </c>
      <c r="AK26" s="148" t="str">
        <f>AK47</f>
        <v>нд</v>
      </c>
      <c r="AL26" s="148">
        <f>AL96</f>
        <v>0</v>
      </c>
      <c r="AM26" s="148" t="str">
        <f>AM47</f>
        <v>нд</v>
      </c>
      <c r="AN26" s="148">
        <f>AN96</f>
        <v>0</v>
      </c>
      <c r="AO26" s="148" t="str">
        <f>AO47</f>
        <v>нд</v>
      </c>
      <c r="AP26" s="148">
        <f>AP96</f>
        <v>0</v>
      </c>
      <c r="AQ26" s="148" t="str">
        <f>AQ47</f>
        <v>нд</v>
      </c>
      <c r="AR26" s="148">
        <f>AR96</f>
        <v>0</v>
      </c>
      <c r="AS26" s="148" t="str">
        <f>AS47</f>
        <v>нд</v>
      </c>
      <c r="AT26" s="148">
        <f>AT96</f>
        <v>0</v>
      </c>
      <c r="AU26" s="148" t="str">
        <f>AU47</f>
        <v>нд</v>
      </c>
      <c r="AV26" s="148">
        <f>AV96</f>
        <v>0</v>
      </c>
      <c r="AW26" s="148" t="str">
        <f>AW47</f>
        <v>нд</v>
      </c>
      <c r="AX26" s="148">
        <v>0</v>
      </c>
      <c r="AY26" s="148">
        <v>0</v>
      </c>
      <c r="AZ26" s="140">
        <f>'2'!AY24</f>
        <v>0</v>
      </c>
      <c r="BA26" s="148">
        <f>BA96</f>
        <v>0</v>
      </c>
      <c r="BB26" s="148">
        <f>BB96</f>
        <v>0</v>
      </c>
      <c r="BC26" s="148" t="str">
        <f>BC47</f>
        <v>нд</v>
      </c>
      <c r="BD26" s="149"/>
      <c r="BE26" s="150"/>
      <c r="BF26" s="150"/>
      <c r="BG26" s="150"/>
      <c r="BH26" s="150"/>
      <c r="BI26" s="150"/>
      <c r="BJ26" s="150"/>
      <c r="BK26" s="150"/>
      <c r="BL26" s="150"/>
      <c r="BM26" s="150"/>
      <c r="BN26" s="150"/>
      <c r="BO26" s="150"/>
      <c r="BP26" s="150"/>
      <c r="BQ26" s="150"/>
      <c r="BR26" s="150"/>
      <c r="BS26" s="150"/>
      <c r="BT26" s="150"/>
      <c r="BU26" s="150"/>
      <c r="BV26" s="150"/>
      <c r="BW26" s="150"/>
      <c r="BX26" s="150"/>
      <c r="BY26" s="150"/>
      <c r="BZ26" s="150"/>
      <c r="CA26" s="150"/>
      <c r="CB26" s="150"/>
      <c r="CC26" s="150"/>
      <c r="CD26" s="150"/>
      <c r="CE26" s="150"/>
      <c r="CF26" s="150"/>
      <c r="CG26" s="150"/>
      <c r="CH26" s="150"/>
      <c r="CI26" s="150"/>
      <c r="CJ26" s="150"/>
      <c r="CK26" s="150"/>
      <c r="CL26" s="150"/>
      <c r="CM26" s="150"/>
      <c r="CN26" s="150"/>
      <c r="CO26" s="150"/>
      <c r="CP26" s="150"/>
      <c r="CQ26" s="150"/>
      <c r="CR26" s="150"/>
      <c r="CS26" s="150"/>
      <c r="CT26" s="150"/>
      <c r="CU26" s="150"/>
      <c r="CV26" s="150"/>
      <c r="CW26" s="150"/>
      <c r="CX26" s="150"/>
      <c r="CY26" s="150"/>
    </row>
    <row r="27" spans="1:103" s="151" customFormat="1" ht="25.5" x14ac:dyDescent="0.2">
      <c r="A27" s="154" t="s">
        <v>108</v>
      </c>
      <c r="B27" s="155" t="s">
        <v>109</v>
      </c>
      <c r="C27" s="148" t="s">
        <v>98</v>
      </c>
      <c r="D27" s="148">
        <f t="shared" ref="D27:AW27" si="2">D110</f>
        <v>0</v>
      </c>
      <c r="E27" s="148" t="str">
        <f t="shared" si="2"/>
        <v>нд</v>
      </c>
      <c r="F27" s="148">
        <f t="shared" si="2"/>
        <v>0</v>
      </c>
      <c r="G27" s="148" t="str">
        <f t="shared" si="2"/>
        <v>нд</v>
      </c>
      <c r="H27" s="148">
        <f t="shared" si="2"/>
        <v>0</v>
      </c>
      <c r="I27" s="148" t="str">
        <f t="shared" si="2"/>
        <v>нд</v>
      </c>
      <c r="J27" s="148">
        <f t="shared" si="2"/>
        <v>0</v>
      </c>
      <c r="K27" s="148" t="str">
        <f t="shared" si="2"/>
        <v>нд</v>
      </c>
      <c r="L27" s="148">
        <f t="shared" si="2"/>
        <v>0</v>
      </c>
      <c r="M27" s="148" t="str">
        <f t="shared" si="2"/>
        <v>нд</v>
      </c>
      <c r="N27" s="148">
        <f t="shared" si="2"/>
        <v>0</v>
      </c>
      <c r="O27" s="148" t="str">
        <f t="shared" si="2"/>
        <v>нд</v>
      </c>
      <c r="P27" s="148">
        <f t="shared" si="2"/>
        <v>0</v>
      </c>
      <c r="Q27" s="148" t="str">
        <f t="shared" si="2"/>
        <v>нд</v>
      </c>
      <c r="R27" s="148">
        <f t="shared" si="2"/>
        <v>0</v>
      </c>
      <c r="S27" s="148" t="str">
        <f t="shared" si="2"/>
        <v>нд</v>
      </c>
      <c r="T27" s="148">
        <f t="shared" si="2"/>
        <v>0</v>
      </c>
      <c r="U27" s="148" t="str">
        <f t="shared" si="2"/>
        <v>нд</v>
      </c>
      <c r="V27" s="148">
        <f t="shared" si="2"/>
        <v>0</v>
      </c>
      <c r="W27" s="148" t="str">
        <f t="shared" si="2"/>
        <v>нд</v>
      </c>
      <c r="X27" s="148">
        <f t="shared" si="2"/>
        <v>0</v>
      </c>
      <c r="Y27" s="148" t="str">
        <f t="shared" si="2"/>
        <v>нд</v>
      </c>
      <c r="Z27" s="148">
        <f t="shared" si="2"/>
        <v>0</v>
      </c>
      <c r="AA27" s="148" t="str">
        <f t="shared" si="2"/>
        <v>нд</v>
      </c>
      <c r="AB27" s="148">
        <f t="shared" si="2"/>
        <v>0</v>
      </c>
      <c r="AC27" s="148" t="str">
        <f t="shared" si="2"/>
        <v>нд</v>
      </c>
      <c r="AD27" s="148">
        <f t="shared" si="2"/>
        <v>0</v>
      </c>
      <c r="AE27" s="148" t="str">
        <f t="shared" si="2"/>
        <v>нд</v>
      </c>
      <c r="AF27" s="148">
        <f t="shared" si="2"/>
        <v>0</v>
      </c>
      <c r="AG27" s="148" t="str">
        <f t="shared" si="2"/>
        <v>нд</v>
      </c>
      <c r="AH27" s="148">
        <f t="shared" si="2"/>
        <v>0</v>
      </c>
      <c r="AI27" s="148" t="str">
        <f t="shared" si="2"/>
        <v>нд</v>
      </c>
      <c r="AJ27" s="148">
        <f t="shared" si="2"/>
        <v>0</v>
      </c>
      <c r="AK27" s="148" t="str">
        <f t="shared" si="2"/>
        <v>нд</v>
      </c>
      <c r="AL27" s="148">
        <f t="shared" si="2"/>
        <v>0</v>
      </c>
      <c r="AM27" s="148" t="str">
        <f t="shared" si="2"/>
        <v>нд</v>
      </c>
      <c r="AN27" s="148">
        <f t="shared" si="2"/>
        <v>0</v>
      </c>
      <c r="AO27" s="148" t="str">
        <f t="shared" si="2"/>
        <v>нд</v>
      </c>
      <c r="AP27" s="148">
        <f t="shared" si="2"/>
        <v>0</v>
      </c>
      <c r="AQ27" s="148" t="str">
        <f t="shared" si="2"/>
        <v>нд</v>
      </c>
      <c r="AR27" s="148">
        <f t="shared" si="2"/>
        <v>0</v>
      </c>
      <c r="AS27" s="148" t="str">
        <f t="shared" si="2"/>
        <v>нд</v>
      </c>
      <c r="AT27" s="148">
        <f t="shared" si="2"/>
        <v>0</v>
      </c>
      <c r="AU27" s="148" t="str">
        <f t="shared" si="2"/>
        <v>нд</v>
      </c>
      <c r="AV27" s="148">
        <f t="shared" si="2"/>
        <v>0</v>
      </c>
      <c r="AW27" s="148" t="str">
        <f t="shared" si="2"/>
        <v>нд</v>
      </c>
      <c r="AX27" s="148">
        <v>0</v>
      </c>
      <c r="AY27" s="148">
        <v>0</v>
      </c>
      <c r="AZ27" s="140">
        <f>'2'!AY25</f>
        <v>0</v>
      </c>
      <c r="BA27" s="148">
        <f t="shared" ref="BA27:BC28" si="3">BA110</f>
        <v>0</v>
      </c>
      <c r="BB27" s="148">
        <f t="shared" si="3"/>
        <v>0</v>
      </c>
      <c r="BC27" s="148" t="str">
        <f t="shared" si="3"/>
        <v>нд</v>
      </c>
      <c r="BD27" s="149"/>
      <c r="BE27" s="150"/>
      <c r="BF27" s="150"/>
      <c r="BG27" s="150"/>
      <c r="BH27" s="150"/>
      <c r="BI27" s="150"/>
      <c r="BJ27" s="150"/>
      <c r="BK27" s="150"/>
      <c r="BL27" s="150"/>
      <c r="BM27" s="150"/>
      <c r="BN27" s="150"/>
      <c r="BO27" s="150"/>
      <c r="BP27" s="150"/>
      <c r="BQ27" s="150"/>
      <c r="BR27" s="150"/>
      <c r="BS27" s="150"/>
      <c r="BT27" s="150"/>
      <c r="BU27" s="150"/>
      <c r="BV27" s="150"/>
      <c r="BW27" s="150"/>
      <c r="BX27" s="150"/>
      <c r="BY27" s="150"/>
      <c r="BZ27" s="150"/>
      <c r="CA27" s="150"/>
      <c r="CB27" s="150"/>
      <c r="CC27" s="150"/>
      <c r="CD27" s="150"/>
      <c r="CE27" s="150"/>
      <c r="CF27" s="150"/>
      <c r="CG27" s="150"/>
      <c r="CH27" s="150"/>
      <c r="CI27" s="150"/>
      <c r="CJ27" s="150"/>
      <c r="CK27" s="150"/>
      <c r="CL27" s="150"/>
      <c r="CM27" s="150"/>
      <c r="CN27" s="150"/>
      <c r="CO27" s="150"/>
      <c r="CP27" s="150"/>
      <c r="CQ27" s="150"/>
      <c r="CR27" s="150"/>
      <c r="CS27" s="150"/>
      <c r="CT27" s="150"/>
      <c r="CU27" s="150"/>
      <c r="CV27" s="150"/>
      <c r="CW27" s="150"/>
      <c r="CX27" s="150"/>
      <c r="CY27" s="150"/>
    </row>
    <row r="28" spans="1:103" s="151" customFormat="1" x14ac:dyDescent="0.2">
      <c r="A28" s="154" t="s">
        <v>110</v>
      </c>
      <c r="B28" s="155" t="s">
        <v>111</v>
      </c>
      <c r="C28" s="148" t="s">
        <v>98</v>
      </c>
      <c r="D28" s="148">
        <f t="shared" ref="D28:AW28" si="4">D111</f>
        <v>0</v>
      </c>
      <c r="E28" s="148" t="str">
        <f t="shared" si="4"/>
        <v>нд</v>
      </c>
      <c r="F28" s="148">
        <f t="shared" si="4"/>
        <v>0</v>
      </c>
      <c r="G28" s="148" t="str">
        <f t="shared" si="4"/>
        <v>нд</v>
      </c>
      <c r="H28" s="148">
        <f t="shared" si="4"/>
        <v>0</v>
      </c>
      <c r="I28" s="148" t="str">
        <f t="shared" si="4"/>
        <v>нд</v>
      </c>
      <c r="J28" s="148">
        <f t="shared" si="4"/>
        <v>0</v>
      </c>
      <c r="K28" s="148" t="str">
        <f t="shared" si="4"/>
        <v>нд</v>
      </c>
      <c r="L28" s="148">
        <f t="shared" si="4"/>
        <v>0</v>
      </c>
      <c r="M28" s="148" t="str">
        <f t="shared" si="4"/>
        <v>нд</v>
      </c>
      <c r="N28" s="148">
        <f t="shared" si="4"/>
        <v>0</v>
      </c>
      <c r="O28" s="148" t="str">
        <f t="shared" si="4"/>
        <v>нд</v>
      </c>
      <c r="P28" s="148">
        <f t="shared" si="4"/>
        <v>0</v>
      </c>
      <c r="Q28" s="148" t="str">
        <f t="shared" si="4"/>
        <v>нд</v>
      </c>
      <c r="R28" s="148">
        <f t="shared" si="4"/>
        <v>0</v>
      </c>
      <c r="S28" s="148" t="str">
        <f t="shared" si="4"/>
        <v>нд</v>
      </c>
      <c r="T28" s="148">
        <f t="shared" si="4"/>
        <v>0</v>
      </c>
      <c r="U28" s="148" t="str">
        <f t="shared" si="4"/>
        <v>нд</v>
      </c>
      <c r="V28" s="148">
        <f t="shared" si="4"/>
        <v>0</v>
      </c>
      <c r="W28" s="148" t="str">
        <f t="shared" si="4"/>
        <v>нд</v>
      </c>
      <c r="X28" s="148">
        <f t="shared" si="4"/>
        <v>0</v>
      </c>
      <c r="Y28" s="148" t="str">
        <f t="shared" si="4"/>
        <v>нд</v>
      </c>
      <c r="Z28" s="148">
        <f t="shared" si="4"/>
        <v>0</v>
      </c>
      <c r="AA28" s="148" t="str">
        <f t="shared" si="4"/>
        <v>нд</v>
      </c>
      <c r="AB28" s="148">
        <f t="shared" si="4"/>
        <v>0</v>
      </c>
      <c r="AC28" s="148" t="str">
        <f t="shared" si="4"/>
        <v>нд</v>
      </c>
      <c r="AD28" s="148">
        <f t="shared" si="4"/>
        <v>0</v>
      </c>
      <c r="AE28" s="148" t="str">
        <f t="shared" si="4"/>
        <v>нд</v>
      </c>
      <c r="AF28" s="148">
        <f t="shared" si="4"/>
        <v>0</v>
      </c>
      <c r="AG28" s="148" t="str">
        <f t="shared" si="4"/>
        <v>нд</v>
      </c>
      <c r="AH28" s="148">
        <f t="shared" si="4"/>
        <v>0</v>
      </c>
      <c r="AI28" s="148" t="str">
        <f t="shared" si="4"/>
        <v>нд</v>
      </c>
      <c r="AJ28" s="148">
        <f t="shared" si="4"/>
        <v>0</v>
      </c>
      <c r="AK28" s="148" t="str">
        <f t="shared" si="4"/>
        <v>нд</v>
      </c>
      <c r="AL28" s="148">
        <f t="shared" si="4"/>
        <v>0</v>
      </c>
      <c r="AM28" s="148" t="str">
        <f t="shared" si="4"/>
        <v>нд</v>
      </c>
      <c r="AN28" s="148">
        <f t="shared" si="4"/>
        <v>0</v>
      </c>
      <c r="AO28" s="148" t="str">
        <f t="shared" si="4"/>
        <v>нд</v>
      </c>
      <c r="AP28" s="148">
        <f t="shared" si="4"/>
        <v>0</v>
      </c>
      <c r="AQ28" s="148" t="str">
        <f t="shared" si="4"/>
        <v>нд</v>
      </c>
      <c r="AR28" s="148">
        <f t="shared" si="4"/>
        <v>0</v>
      </c>
      <c r="AS28" s="148" t="str">
        <f t="shared" si="4"/>
        <v>нд</v>
      </c>
      <c r="AT28" s="148">
        <f t="shared" si="4"/>
        <v>0</v>
      </c>
      <c r="AU28" s="148" t="str">
        <f t="shared" si="4"/>
        <v>нд</v>
      </c>
      <c r="AV28" s="148">
        <f t="shared" si="4"/>
        <v>0</v>
      </c>
      <c r="AW28" s="148" t="str">
        <f t="shared" si="4"/>
        <v>нд</v>
      </c>
      <c r="AX28" s="148">
        <v>1.71</v>
      </c>
      <c r="AY28" s="148">
        <v>0</v>
      </c>
      <c r="AZ28" s="140">
        <f>'2'!AY26</f>
        <v>6.8835280000000001</v>
      </c>
      <c r="BA28" s="148">
        <f t="shared" si="3"/>
        <v>0</v>
      </c>
      <c r="BB28" s="148">
        <f t="shared" si="3"/>
        <v>0</v>
      </c>
      <c r="BC28" s="148" t="str">
        <f t="shared" si="3"/>
        <v>нд</v>
      </c>
      <c r="BD28" s="149"/>
      <c r="BE28" s="150"/>
      <c r="BF28" s="150"/>
      <c r="BG28" s="150"/>
      <c r="BH28" s="150"/>
      <c r="BI28" s="150"/>
      <c r="BJ28" s="150"/>
      <c r="BK28" s="150"/>
      <c r="BL28" s="150"/>
      <c r="BM28" s="150"/>
      <c r="BN28" s="150"/>
      <c r="BO28" s="150"/>
      <c r="BP28" s="150"/>
      <c r="BQ28" s="150"/>
      <c r="BR28" s="150"/>
      <c r="BS28" s="150"/>
      <c r="BT28" s="150"/>
      <c r="BU28" s="150"/>
      <c r="BV28" s="150"/>
      <c r="BW28" s="150"/>
      <c r="BX28" s="150"/>
      <c r="BY28" s="150"/>
      <c r="BZ28" s="150"/>
      <c r="CA28" s="150"/>
      <c r="CB28" s="150"/>
      <c r="CC28" s="150"/>
      <c r="CD28" s="150"/>
      <c r="CE28" s="150"/>
      <c r="CF28" s="150"/>
      <c r="CG28" s="150"/>
      <c r="CH28" s="150"/>
      <c r="CI28" s="150"/>
      <c r="CJ28" s="150"/>
      <c r="CK28" s="150"/>
      <c r="CL28" s="150"/>
      <c r="CM28" s="150"/>
      <c r="CN28" s="150"/>
      <c r="CO28" s="150"/>
      <c r="CP28" s="150"/>
      <c r="CQ28" s="150"/>
      <c r="CR28" s="150"/>
      <c r="CS28" s="150"/>
      <c r="CT28" s="150"/>
      <c r="CU28" s="150"/>
      <c r="CV28" s="150"/>
      <c r="CW28" s="150"/>
      <c r="CX28" s="150"/>
      <c r="CY28" s="150"/>
    </row>
    <row r="29" spans="1:103" s="160" customFormat="1" x14ac:dyDescent="0.2">
      <c r="A29" s="154">
        <v>1</v>
      </c>
      <c r="B29" s="156" t="s">
        <v>112</v>
      </c>
      <c r="C29" s="158" t="s">
        <v>98</v>
      </c>
      <c r="D29" s="158" t="s">
        <v>98</v>
      </c>
      <c r="E29" s="158" t="s">
        <v>98</v>
      </c>
      <c r="F29" s="158" t="s">
        <v>98</v>
      </c>
      <c r="G29" s="158" t="s">
        <v>98</v>
      </c>
      <c r="H29" s="158" t="s">
        <v>98</v>
      </c>
      <c r="I29" s="158" t="s">
        <v>98</v>
      </c>
      <c r="J29" s="158" t="s">
        <v>98</v>
      </c>
      <c r="K29" s="158" t="s">
        <v>98</v>
      </c>
      <c r="L29" s="158" t="s">
        <v>98</v>
      </c>
      <c r="M29" s="158" t="s">
        <v>98</v>
      </c>
      <c r="N29" s="158" t="s">
        <v>98</v>
      </c>
      <c r="O29" s="158" t="s">
        <v>98</v>
      </c>
      <c r="P29" s="158" t="s">
        <v>98</v>
      </c>
      <c r="Q29" s="158" t="s">
        <v>98</v>
      </c>
      <c r="R29" s="158" t="s">
        <v>98</v>
      </c>
      <c r="S29" s="158" t="s">
        <v>98</v>
      </c>
      <c r="T29" s="158" t="s">
        <v>98</v>
      </c>
      <c r="U29" s="158" t="s">
        <v>98</v>
      </c>
      <c r="V29" s="158" t="s">
        <v>98</v>
      </c>
      <c r="W29" s="158" t="s">
        <v>98</v>
      </c>
      <c r="X29" s="158" t="s">
        <v>98</v>
      </c>
      <c r="Y29" s="158" t="s">
        <v>98</v>
      </c>
      <c r="Z29" s="158" t="s">
        <v>98</v>
      </c>
      <c r="AA29" s="158" t="s">
        <v>98</v>
      </c>
      <c r="AB29" s="158" t="s">
        <v>98</v>
      </c>
      <c r="AC29" s="158" t="s">
        <v>98</v>
      </c>
      <c r="AD29" s="158" t="s">
        <v>98</v>
      </c>
      <c r="AE29" s="158" t="s">
        <v>98</v>
      </c>
      <c r="AF29" s="158" t="s">
        <v>98</v>
      </c>
      <c r="AG29" s="158" t="s">
        <v>98</v>
      </c>
      <c r="AH29" s="158" t="s">
        <v>98</v>
      </c>
      <c r="AI29" s="158" t="s">
        <v>98</v>
      </c>
      <c r="AJ29" s="158" t="s">
        <v>98</v>
      </c>
      <c r="AK29" s="158" t="s">
        <v>98</v>
      </c>
      <c r="AL29" s="158" t="s">
        <v>98</v>
      </c>
      <c r="AM29" s="158" t="s">
        <v>98</v>
      </c>
      <c r="AN29" s="158" t="s">
        <v>98</v>
      </c>
      <c r="AO29" s="158" t="s">
        <v>98</v>
      </c>
      <c r="AP29" s="158" t="s">
        <v>98</v>
      </c>
      <c r="AQ29" s="158" t="s">
        <v>98</v>
      </c>
      <c r="AR29" s="158" t="s">
        <v>98</v>
      </c>
      <c r="AS29" s="158" t="s">
        <v>98</v>
      </c>
      <c r="AT29" s="158" t="s">
        <v>98</v>
      </c>
      <c r="AU29" s="158" t="s">
        <v>98</v>
      </c>
      <c r="AV29" s="158" t="s">
        <v>98</v>
      </c>
      <c r="AW29" s="158" t="s">
        <v>98</v>
      </c>
      <c r="AX29" s="158" t="s">
        <v>98</v>
      </c>
      <c r="AY29" s="158" t="s">
        <v>98</v>
      </c>
      <c r="AZ29" s="140">
        <f>'2'!AY27</f>
        <v>0</v>
      </c>
      <c r="BA29" s="158" t="s">
        <v>98</v>
      </c>
      <c r="BB29" s="158" t="s">
        <v>98</v>
      </c>
      <c r="BC29" s="158" t="s">
        <v>98</v>
      </c>
      <c r="BD29" s="115"/>
      <c r="BE29" s="159"/>
      <c r="BF29" s="159"/>
      <c r="BG29" s="159"/>
      <c r="BH29" s="159"/>
      <c r="BI29" s="159"/>
      <c r="BJ29" s="159"/>
      <c r="BK29" s="159"/>
      <c r="BL29" s="159"/>
      <c r="BM29" s="159"/>
      <c r="BN29" s="159"/>
      <c r="BO29" s="159"/>
      <c r="BP29" s="159"/>
      <c r="BQ29" s="159"/>
      <c r="BR29" s="159"/>
      <c r="BS29" s="159"/>
      <c r="BT29" s="159"/>
      <c r="BU29" s="159"/>
      <c r="BV29" s="159"/>
      <c r="BW29" s="159"/>
      <c r="BX29" s="159"/>
      <c r="BY29" s="159"/>
      <c r="BZ29" s="159"/>
      <c r="CA29" s="159"/>
      <c r="CB29" s="159"/>
      <c r="CC29" s="159"/>
      <c r="CD29" s="159"/>
      <c r="CE29" s="159"/>
      <c r="CF29" s="159"/>
      <c r="CG29" s="159"/>
      <c r="CH29" s="159"/>
      <c r="CI29" s="159"/>
      <c r="CJ29" s="159"/>
      <c r="CK29" s="159"/>
      <c r="CL29" s="159"/>
      <c r="CM29" s="159"/>
      <c r="CN29" s="159"/>
      <c r="CO29" s="159"/>
      <c r="CP29" s="159"/>
      <c r="CQ29" s="159"/>
      <c r="CR29" s="159"/>
      <c r="CS29" s="159"/>
      <c r="CT29" s="159"/>
      <c r="CU29" s="159"/>
      <c r="CV29" s="159"/>
      <c r="CW29" s="159"/>
      <c r="CX29" s="159"/>
      <c r="CY29" s="159"/>
    </row>
    <row r="30" spans="1:103" s="168" customFormat="1" ht="38.25" x14ac:dyDescent="0.2">
      <c r="A30" s="161" t="s">
        <v>113</v>
      </c>
      <c r="B30" s="162" t="s">
        <v>114</v>
      </c>
      <c r="C30" s="165" t="s">
        <v>98</v>
      </c>
      <c r="D30" s="165">
        <f>D31+D33+D34</f>
        <v>0</v>
      </c>
      <c r="E30" s="165" t="s">
        <v>98</v>
      </c>
      <c r="F30" s="165">
        <f>F31+F33+F34</f>
        <v>0</v>
      </c>
      <c r="G30" s="165" t="s">
        <v>98</v>
      </c>
      <c r="H30" s="165">
        <f>H31+H33+H34</f>
        <v>0</v>
      </c>
      <c r="I30" s="165" t="s">
        <v>98</v>
      </c>
      <c r="J30" s="165">
        <f>J31+J33+J34</f>
        <v>0</v>
      </c>
      <c r="K30" s="165" t="s">
        <v>98</v>
      </c>
      <c r="L30" s="165">
        <f>L31+L33+L34</f>
        <v>0</v>
      </c>
      <c r="M30" s="165" t="s">
        <v>98</v>
      </c>
      <c r="N30" s="165">
        <f>N31+N33+N34</f>
        <v>0</v>
      </c>
      <c r="O30" s="165" t="s">
        <v>98</v>
      </c>
      <c r="P30" s="165">
        <f>P31+P33+P34</f>
        <v>0</v>
      </c>
      <c r="Q30" s="165" t="s">
        <v>98</v>
      </c>
      <c r="R30" s="165">
        <f>R31+R33+R34</f>
        <v>0</v>
      </c>
      <c r="S30" s="165" t="s">
        <v>98</v>
      </c>
      <c r="T30" s="165">
        <f>T31+T33+T34</f>
        <v>0</v>
      </c>
      <c r="U30" s="165" t="s">
        <v>98</v>
      </c>
      <c r="V30" s="165">
        <f>V31+V33+V34</f>
        <v>0</v>
      </c>
      <c r="W30" s="165" t="s">
        <v>98</v>
      </c>
      <c r="X30" s="165">
        <f>X31+X33+X34</f>
        <v>0</v>
      </c>
      <c r="Y30" s="165" t="s">
        <v>98</v>
      </c>
      <c r="Z30" s="165">
        <f>Z31+Z33+Z34</f>
        <v>0</v>
      </c>
      <c r="AA30" s="165" t="s">
        <v>98</v>
      </c>
      <c r="AB30" s="165">
        <f>AB31+AB33+AB34</f>
        <v>0</v>
      </c>
      <c r="AC30" s="165" t="s">
        <v>98</v>
      </c>
      <c r="AD30" s="165">
        <f>AD31+AD33+AD34</f>
        <v>0</v>
      </c>
      <c r="AE30" s="165" t="s">
        <v>98</v>
      </c>
      <c r="AF30" s="165">
        <f>AF31+AF33+AF34</f>
        <v>0</v>
      </c>
      <c r="AG30" s="165" t="s">
        <v>98</v>
      </c>
      <c r="AH30" s="165">
        <f>AH31+AH33+AH34</f>
        <v>0</v>
      </c>
      <c r="AI30" s="165" t="s">
        <v>98</v>
      </c>
      <c r="AJ30" s="165">
        <f>AJ31+AJ33+AJ34</f>
        <v>0</v>
      </c>
      <c r="AK30" s="165" t="s">
        <v>98</v>
      </c>
      <c r="AL30" s="165">
        <f>AL31+AL33+AL34</f>
        <v>0</v>
      </c>
      <c r="AM30" s="165" t="s">
        <v>98</v>
      </c>
      <c r="AN30" s="165">
        <f>AN31+AN33+AN34</f>
        <v>0</v>
      </c>
      <c r="AO30" s="165" t="s">
        <v>98</v>
      </c>
      <c r="AP30" s="165">
        <f>AP31+AP33+AP34</f>
        <v>0</v>
      </c>
      <c r="AQ30" s="165" t="s">
        <v>98</v>
      </c>
      <c r="AR30" s="165">
        <f>AR31+AR33+AR34</f>
        <v>0</v>
      </c>
      <c r="AS30" s="165" t="s">
        <v>98</v>
      </c>
      <c r="AT30" s="165">
        <f>AT31+AT33+AT34</f>
        <v>0</v>
      </c>
      <c r="AU30" s="165" t="s">
        <v>98</v>
      </c>
      <c r="AV30" s="165">
        <f>AV31+AV33+AV34</f>
        <v>0</v>
      </c>
      <c r="AW30" s="165" t="s">
        <v>98</v>
      </c>
      <c r="AX30" s="165" t="s">
        <v>98</v>
      </c>
      <c r="AY30" s="165">
        <v>0</v>
      </c>
      <c r="AZ30" s="140">
        <f>'2'!AY28</f>
        <v>2.6378212629197462</v>
      </c>
      <c r="BA30" s="165">
        <f>BA31+BA33+BA34</f>
        <v>0</v>
      </c>
      <c r="BB30" s="165">
        <f>BB31+BB33+BB34</f>
        <v>0</v>
      </c>
      <c r="BC30" s="165" t="s">
        <v>98</v>
      </c>
      <c r="BD30" s="166"/>
      <c r="BE30" s="167"/>
      <c r="BF30" s="167"/>
      <c r="BG30" s="167"/>
      <c r="BH30" s="167"/>
      <c r="BI30" s="167"/>
      <c r="BJ30" s="167"/>
      <c r="BK30" s="167"/>
      <c r="BL30" s="167"/>
      <c r="BM30" s="167"/>
      <c r="BN30" s="167"/>
      <c r="BO30" s="167"/>
      <c r="BP30" s="167"/>
      <c r="BQ30" s="167"/>
      <c r="BR30" s="167"/>
      <c r="BS30" s="167"/>
      <c r="BT30" s="167"/>
      <c r="BU30" s="167"/>
      <c r="BV30" s="167"/>
      <c r="BW30" s="167"/>
      <c r="BX30" s="167"/>
      <c r="BY30" s="167"/>
      <c r="BZ30" s="167"/>
      <c r="CA30" s="167"/>
      <c r="CB30" s="167"/>
      <c r="CC30" s="167"/>
      <c r="CD30" s="167"/>
      <c r="CE30" s="167"/>
      <c r="CF30" s="167"/>
      <c r="CG30" s="167"/>
      <c r="CH30" s="167"/>
      <c r="CI30" s="167"/>
      <c r="CJ30" s="167"/>
      <c r="CK30" s="167"/>
      <c r="CL30" s="167"/>
      <c r="CM30" s="167"/>
      <c r="CN30" s="167"/>
      <c r="CO30" s="167"/>
      <c r="CP30" s="167"/>
      <c r="CQ30" s="167"/>
      <c r="CR30" s="167"/>
      <c r="CS30" s="167"/>
      <c r="CT30" s="167"/>
      <c r="CU30" s="167"/>
      <c r="CV30" s="167"/>
      <c r="CW30" s="167"/>
      <c r="CX30" s="167"/>
      <c r="CY30" s="167"/>
    </row>
    <row r="31" spans="1:103" s="160" customFormat="1" ht="51" x14ac:dyDescent="0.2">
      <c r="A31" s="154" t="s">
        <v>115</v>
      </c>
      <c r="B31" s="155" t="s">
        <v>116</v>
      </c>
      <c r="C31" s="158" t="s">
        <v>98</v>
      </c>
      <c r="D31" s="158">
        <v>0</v>
      </c>
      <c r="E31" s="158" t="s">
        <v>98</v>
      </c>
      <c r="F31" s="158">
        <v>0</v>
      </c>
      <c r="G31" s="158" t="s">
        <v>98</v>
      </c>
      <c r="H31" s="158">
        <v>0</v>
      </c>
      <c r="I31" s="158" t="s">
        <v>98</v>
      </c>
      <c r="J31" s="158">
        <v>0</v>
      </c>
      <c r="K31" s="158" t="s">
        <v>98</v>
      </c>
      <c r="L31" s="158">
        <v>0</v>
      </c>
      <c r="M31" s="158" t="s">
        <v>98</v>
      </c>
      <c r="N31" s="158">
        <v>0</v>
      </c>
      <c r="O31" s="158" t="s">
        <v>98</v>
      </c>
      <c r="P31" s="158">
        <v>0</v>
      </c>
      <c r="Q31" s="158" t="s">
        <v>98</v>
      </c>
      <c r="R31" s="158">
        <v>0</v>
      </c>
      <c r="S31" s="158" t="s">
        <v>98</v>
      </c>
      <c r="T31" s="158">
        <v>0</v>
      </c>
      <c r="U31" s="158" t="s">
        <v>98</v>
      </c>
      <c r="V31" s="158">
        <v>0</v>
      </c>
      <c r="W31" s="158" t="s">
        <v>98</v>
      </c>
      <c r="X31" s="158">
        <v>0</v>
      </c>
      <c r="Y31" s="158" t="s">
        <v>98</v>
      </c>
      <c r="Z31" s="158">
        <v>0</v>
      </c>
      <c r="AA31" s="158" t="s">
        <v>98</v>
      </c>
      <c r="AB31" s="158">
        <v>0</v>
      </c>
      <c r="AC31" s="158" t="s">
        <v>98</v>
      </c>
      <c r="AD31" s="158">
        <v>0</v>
      </c>
      <c r="AE31" s="158" t="s">
        <v>98</v>
      </c>
      <c r="AF31" s="158">
        <v>0</v>
      </c>
      <c r="AG31" s="158" t="s">
        <v>98</v>
      </c>
      <c r="AH31" s="158">
        <v>0</v>
      </c>
      <c r="AI31" s="158" t="s">
        <v>98</v>
      </c>
      <c r="AJ31" s="158">
        <v>0</v>
      </c>
      <c r="AK31" s="158" t="s">
        <v>98</v>
      </c>
      <c r="AL31" s="158">
        <v>0</v>
      </c>
      <c r="AM31" s="158" t="s">
        <v>98</v>
      </c>
      <c r="AN31" s="158">
        <v>0</v>
      </c>
      <c r="AO31" s="158" t="s">
        <v>98</v>
      </c>
      <c r="AP31" s="158">
        <v>0</v>
      </c>
      <c r="AQ31" s="158" t="s">
        <v>98</v>
      </c>
      <c r="AR31" s="158">
        <v>0</v>
      </c>
      <c r="AS31" s="158" t="s">
        <v>98</v>
      </c>
      <c r="AT31" s="158">
        <v>0</v>
      </c>
      <c r="AU31" s="158" t="s">
        <v>98</v>
      </c>
      <c r="AV31" s="158">
        <v>0</v>
      </c>
      <c r="AW31" s="158" t="s">
        <v>98</v>
      </c>
      <c r="AX31" s="158" t="s">
        <v>98</v>
      </c>
      <c r="AY31" s="158">
        <v>0</v>
      </c>
      <c r="AZ31" s="140">
        <f>'2'!AY29</f>
        <v>2.6378212629197462</v>
      </c>
      <c r="BA31" s="158">
        <v>0</v>
      </c>
      <c r="BB31" s="158">
        <v>0</v>
      </c>
      <c r="BC31" s="158" t="s">
        <v>98</v>
      </c>
      <c r="BD31" s="159"/>
      <c r="BE31" s="159"/>
      <c r="BF31" s="159"/>
      <c r="BG31" s="159"/>
      <c r="BH31" s="159"/>
      <c r="BI31" s="159"/>
      <c r="BJ31" s="159"/>
      <c r="BK31" s="159"/>
      <c r="BL31" s="159"/>
      <c r="BM31" s="159"/>
      <c r="BN31" s="159"/>
      <c r="BO31" s="159"/>
      <c r="BP31" s="159"/>
      <c r="BQ31" s="159"/>
      <c r="BR31" s="159"/>
      <c r="BS31" s="159"/>
      <c r="BT31" s="159"/>
      <c r="BU31" s="159"/>
      <c r="BV31" s="159"/>
      <c r="BW31" s="159"/>
      <c r="BX31" s="159"/>
      <c r="BY31" s="159"/>
      <c r="BZ31" s="159"/>
      <c r="CA31" s="159"/>
      <c r="CB31" s="159"/>
      <c r="CC31" s="159"/>
      <c r="CD31" s="159"/>
      <c r="CE31" s="159"/>
      <c r="CF31" s="159"/>
      <c r="CG31" s="159"/>
      <c r="CH31" s="159"/>
      <c r="CI31" s="159"/>
      <c r="CJ31" s="159"/>
      <c r="CK31" s="159"/>
      <c r="CL31" s="159"/>
      <c r="CM31" s="159"/>
      <c r="CN31" s="159"/>
      <c r="CO31" s="159"/>
      <c r="CP31" s="159"/>
      <c r="CQ31" s="159"/>
      <c r="CR31" s="159"/>
      <c r="CS31" s="159"/>
      <c r="CT31" s="159"/>
      <c r="CU31" s="159"/>
      <c r="CV31" s="159"/>
      <c r="CW31" s="159"/>
      <c r="CX31" s="159"/>
      <c r="CY31" s="159"/>
    </row>
    <row r="32" spans="1:103" s="160" customFormat="1" ht="114.75" x14ac:dyDescent="0.2">
      <c r="A32" s="169" t="s">
        <v>117</v>
      </c>
      <c r="B32" s="170" t="s">
        <v>118</v>
      </c>
      <c r="C32" s="236" t="s">
        <v>119</v>
      </c>
      <c r="D32" s="157">
        <v>2.5000000000000001E-2</v>
      </c>
      <c r="E32" s="115" t="s">
        <v>98</v>
      </c>
      <c r="F32" s="157">
        <v>0</v>
      </c>
      <c r="G32" s="115" t="s">
        <v>98</v>
      </c>
      <c r="H32" s="157">
        <v>0</v>
      </c>
      <c r="I32" s="115" t="s">
        <v>98</v>
      </c>
      <c r="J32" s="157">
        <v>0</v>
      </c>
      <c r="K32" s="115" t="s">
        <v>98</v>
      </c>
      <c r="L32" s="157">
        <v>1.5</v>
      </c>
      <c r="M32" s="158" t="s">
        <v>98</v>
      </c>
      <c r="N32" s="158">
        <v>0</v>
      </c>
      <c r="O32" s="158" t="s">
        <v>98</v>
      </c>
      <c r="P32" s="158">
        <v>0</v>
      </c>
      <c r="Q32" s="158" t="s">
        <v>98</v>
      </c>
      <c r="R32" s="158">
        <v>0</v>
      </c>
      <c r="S32" s="158" t="s">
        <v>98</v>
      </c>
      <c r="T32" s="158">
        <v>0</v>
      </c>
      <c r="U32" s="158" t="s">
        <v>98</v>
      </c>
      <c r="V32" s="158">
        <v>0</v>
      </c>
      <c r="W32" s="158" t="s">
        <v>98</v>
      </c>
      <c r="X32" s="158">
        <v>0</v>
      </c>
      <c r="Y32" s="158" t="s">
        <v>98</v>
      </c>
      <c r="Z32" s="158">
        <v>0</v>
      </c>
      <c r="AA32" s="158" t="s">
        <v>98</v>
      </c>
      <c r="AB32" s="158">
        <v>0</v>
      </c>
      <c r="AC32" s="158" t="s">
        <v>98</v>
      </c>
      <c r="AD32" s="158">
        <v>0</v>
      </c>
      <c r="AE32" s="158" t="s">
        <v>98</v>
      </c>
      <c r="AF32" s="158">
        <v>0</v>
      </c>
      <c r="AG32" s="158" t="s">
        <v>98</v>
      </c>
      <c r="AH32" s="158">
        <v>0</v>
      </c>
      <c r="AI32" s="158" t="s">
        <v>98</v>
      </c>
      <c r="AJ32" s="158">
        <v>0</v>
      </c>
      <c r="AK32" s="158" t="s">
        <v>98</v>
      </c>
      <c r="AL32" s="158">
        <v>0</v>
      </c>
      <c r="AM32" s="158" t="s">
        <v>98</v>
      </c>
      <c r="AN32" s="158">
        <v>0</v>
      </c>
      <c r="AO32" s="158" t="s">
        <v>98</v>
      </c>
      <c r="AP32" s="158">
        <v>0</v>
      </c>
      <c r="AQ32" s="158" t="s">
        <v>98</v>
      </c>
      <c r="AR32" s="158">
        <v>0</v>
      </c>
      <c r="AS32" s="158" t="s">
        <v>98</v>
      </c>
      <c r="AT32" s="158">
        <v>0</v>
      </c>
      <c r="AU32" s="158" t="s">
        <v>98</v>
      </c>
      <c r="AV32" s="158">
        <v>0</v>
      </c>
      <c r="AW32" s="158" t="s">
        <v>98</v>
      </c>
      <c r="AX32" s="158" t="s">
        <v>98</v>
      </c>
      <c r="AY32" s="158">
        <v>0</v>
      </c>
      <c r="AZ32" s="140">
        <f>'2'!AY30</f>
        <v>2.6378212629197462</v>
      </c>
      <c r="BA32" s="158">
        <v>0</v>
      </c>
      <c r="BB32" s="158">
        <v>0</v>
      </c>
      <c r="BC32" s="158" t="s">
        <v>98</v>
      </c>
      <c r="BD32" s="159"/>
      <c r="BE32" s="159"/>
      <c r="BF32" s="159"/>
      <c r="BG32" s="159"/>
      <c r="BH32" s="159"/>
      <c r="BI32" s="159"/>
      <c r="BJ32" s="159"/>
      <c r="BK32" s="159"/>
      <c r="BL32" s="159"/>
      <c r="BM32" s="159"/>
      <c r="BN32" s="159"/>
      <c r="BO32" s="159"/>
      <c r="BP32" s="159"/>
      <c r="BQ32" s="159"/>
      <c r="BR32" s="159"/>
      <c r="BS32" s="159"/>
      <c r="BT32" s="159"/>
      <c r="BU32" s="159"/>
      <c r="BV32" s="159"/>
      <c r="BW32" s="159"/>
      <c r="BX32" s="159"/>
      <c r="BY32" s="159"/>
      <c r="BZ32" s="159"/>
      <c r="CA32" s="159"/>
      <c r="CB32" s="159"/>
      <c r="CC32" s="159"/>
      <c r="CD32" s="159"/>
      <c r="CE32" s="159"/>
      <c r="CF32" s="159"/>
      <c r="CG32" s="159"/>
      <c r="CH32" s="159"/>
      <c r="CI32" s="159"/>
      <c r="CJ32" s="159"/>
      <c r="CK32" s="159"/>
      <c r="CL32" s="159"/>
      <c r="CM32" s="159"/>
      <c r="CN32" s="159"/>
      <c r="CO32" s="159"/>
      <c r="CP32" s="159"/>
      <c r="CQ32" s="159"/>
      <c r="CR32" s="159"/>
      <c r="CS32" s="159"/>
      <c r="CT32" s="159"/>
      <c r="CU32" s="159"/>
      <c r="CV32" s="159"/>
      <c r="CW32" s="159"/>
      <c r="CX32" s="159"/>
      <c r="CY32" s="159"/>
    </row>
    <row r="33" spans="1:103" s="160" customFormat="1" ht="51" x14ac:dyDescent="0.2">
      <c r="A33" s="154" t="s">
        <v>120</v>
      </c>
      <c r="B33" s="155" t="s">
        <v>121</v>
      </c>
      <c r="C33" s="158" t="s">
        <v>98</v>
      </c>
      <c r="D33" s="158">
        <v>0</v>
      </c>
      <c r="E33" s="158" t="s">
        <v>98</v>
      </c>
      <c r="F33" s="158">
        <v>0</v>
      </c>
      <c r="G33" s="158" t="s">
        <v>98</v>
      </c>
      <c r="H33" s="158">
        <v>0</v>
      </c>
      <c r="I33" s="158" t="s">
        <v>98</v>
      </c>
      <c r="J33" s="158">
        <v>0</v>
      </c>
      <c r="K33" s="158" t="s">
        <v>98</v>
      </c>
      <c r="L33" s="158">
        <v>0</v>
      </c>
      <c r="M33" s="158" t="s">
        <v>98</v>
      </c>
      <c r="N33" s="158">
        <v>0</v>
      </c>
      <c r="O33" s="158" t="s">
        <v>98</v>
      </c>
      <c r="P33" s="158">
        <v>0</v>
      </c>
      <c r="Q33" s="158" t="s">
        <v>98</v>
      </c>
      <c r="R33" s="158">
        <v>0</v>
      </c>
      <c r="S33" s="158" t="s">
        <v>98</v>
      </c>
      <c r="T33" s="158">
        <v>0</v>
      </c>
      <c r="U33" s="158" t="s">
        <v>98</v>
      </c>
      <c r="V33" s="158">
        <v>0</v>
      </c>
      <c r="W33" s="158" t="s">
        <v>98</v>
      </c>
      <c r="X33" s="158">
        <v>0</v>
      </c>
      <c r="Y33" s="158" t="s">
        <v>98</v>
      </c>
      <c r="Z33" s="158">
        <v>0</v>
      </c>
      <c r="AA33" s="158" t="s">
        <v>98</v>
      </c>
      <c r="AB33" s="158">
        <v>0</v>
      </c>
      <c r="AC33" s="158" t="s">
        <v>98</v>
      </c>
      <c r="AD33" s="158">
        <v>0</v>
      </c>
      <c r="AE33" s="158" t="s">
        <v>98</v>
      </c>
      <c r="AF33" s="158">
        <v>0</v>
      </c>
      <c r="AG33" s="158" t="s">
        <v>98</v>
      </c>
      <c r="AH33" s="158">
        <v>0</v>
      </c>
      <c r="AI33" s="158" t="s">
        <v>98</v>
      </c>
      <c r="AJ33" s="158">
        <v>0</v>
      </c>
      <c r="AK33" s="158" t="s">
        <v>98</v>
      </c>
      <c r="AL33" s="158">
        <v>0</v>
      </c>
      <c r="AM33" s="158" t="s">
        <v>98</v>
      </c>
      <c r="AN33" s="158">
        <v>0</v>
      </c>
      <c r="AO33" s="158" t="s">
        <v>98</v>
      </c>
      <c r="AP33" s="158">
        <v>0</v>
      </c>
      <c r="AQ33" s="158" t="s">
        <v>98</v>
      </c>
      <c r="AR33" s="158">
        <v>0</v>
      </c>
      <c r="AS33" s="158" t="s">
        <v>98</v>
      </c>
      <c r="AT33" s="158">
        <v>0</v>
      </c>
      <c r="AU33" s="158" t="s">
        <v>98</v>
      </c>
      <c r="AV33" s="158">
        <v>0</v>
      </c>
      <c r="AW33" s="158" t="s">
        <v>98</v>
      </c>
      <c r="AX33" s="158" t="s">
        <v>98</v>
      </c>
      <c r="AY33" s="158">
        <v>0</v>
      </c>
      <c r="AZ33" s="140">
        <f>'2'!AY31</f>
        <v>0</v>
      </c>
      <c r="BA33" s="158">
        <v>0</v>
      </c>
      <c r="BB33" s="158">
        <v>0</v>
      </c>
      <c r="BC33" s="158" t="s">
        <v>98</v>
      </c>
      <c r="BD33" s="159"/>
      <c r="BE33" s="159"/>
      <c r="BF33" s="159"/>
      <c r="BG33" s="159"/>
      <c r="BH33" s="159"/>
      <c r="BI33" s="159"/>
      <c r="BJ33" s="159"/>
      <c r="BK33" s="159"/>
      <c r="BL33" s="159"/>
      <c r="BM33" s="159"/>
      <c r="BN33" s="159"/>
      <c r="BO33" s="159"/>
      <c r="BP33" s="159"/>
      <c r="BQ33" s="159"/>
      <c r="BR33" s="159"/>
      <c r="BS33" s="159"/>
      <c r="BT33" s="159"/>
      <c r="BU33" s="159"/>
      <c r="BV33" s="159"/>
      <c r="BW33" s="159"/>
      <c r="BX33" s="159"/>
      <c r="BY33" s="159"/>
      <c r="BZ33" s="159"/>
      <c r="CA33" s="159"/>
      <c r="CB33" s="159"/>
      <c r="CC33" s="159"/>
      <c r="CD33" s="159"/>
      <c r="CE33" s="159"/>
      <c r="CF33" s="159"/>
      <c r="CG33" s="159"/>
      <c r="CH33" s="159"/>
      <c r="CI33" s="159"/>
      <c r="CJ33" s="159"/>
      <c r="CK33" s="159"/>
      <c r="CL33" s="159"/>
      <c r="CM33" s="159"/>
      <c r="CN33" s="159"/>
      <c r="CO33" s="159"/>
      <c r="CP33" s="159"/>
      <c r="CQ33" s="159"/>
      <c r="CR33" s="159"/>
      <c r="CS33" s="159"/>
      <c r="CT33" s="159"/>
      <c r="CU33" s="159"/>
      <c r="CV33" s="159"/>
      <c r="CW33" s="159"/>
      <c r="CX33" s="159"/>
      <c r="CY33" s="159"/>
    </row>
    <row r="34" spans="1:103" s="160" customFormat="1" ht="38.25" x14ac:dyDescent="0.2">
      <c r="A34" s="154" t="s">
        <v>122</v>
      </c>
      <c r="B34" s="155" t="s">
        <v>123</v>
      </c>
      <c r="C34" s="158" t="s">
        <v>98</v>
      </c>
      <c r="D34" s="158">
        <v>0</v>
      </c>
      <c r="E34" s="158" t="s">
        <v>98</v>
      </c>
      <c r="F34" s="158">
        <v>0</v>
      </c>
      <c r="G34" s="158" t="s">
        <v>98</v>
      </c>
      <c r="H34" s="158">
        <v>0</v>
      </c>
      <c r="I34" s="158" t="s">
        <v>98</v>
      </c>
      <c r="J34" s="158">
        <v>0</v>
      </c>
      <c r="K34" s="158" t="s">
        <v>98</v>
      </c>
      <c r="L34" s="158">
        <v>0</v>
      </c>
      <c r="M34" s="158" t="s">
        <v>98</v>
      </c>
      <c r="N34" s="158">
        <v>0</v>
      </c>
      <c r="O34" s="158" t="s">
        <v>98</v>
      </c>
      <c r="P34" s="158">
        <v>0</v>
      </c>
      <c r="Q34" s="158" t="s">
        <v>98</v>
      </c>
      <c r="R34" s="158">
        <v>0</v>
      </c>
      <c r="S34" s="158" t="s">
        <v>98</v>
      </c>
      <c r="T34" s="158">
        <v>0</v>
      </c>
      <c r="U34" s="158" t="s">
        <v>98</v>
      </c>
      <c r="V34" s="158">
        <v>0</v>
      </c>
      <c r="W34" s="158" t="s">
        <v>98</v>
      </c>
      <c r="X34" s="158">
        <v>0</v>
      </c>
      <c r="Y34" s="158" t="s">
        <v>98</v>
      </c>
      <c r="Z34" s="158">
        <v>0</v>
      </c>
      <c r="AA34" s="158" t="s">
        <v>98</v>
      </c>
      <c r="AB34" s="158">
        <v>0</v>
      </c>
      <c r="AC34" s="158" t="s">
        <v>98</v>
      </c>
      <c r="AD34" s="158">
        <v>0</v>
      </c>
      <c r="AE34" s="158" t="s">
        <v>98</v>
      </c>
      <c r="AF34" s="158">
        <v>0</v>
      </c>
      <c r="AG34" s="158" t="s">
        <v>98</v>
      </c>
      <c r="AH34" s="158">
        <v>0</v>
      </c>
      <c r="AI34" s="158" t="s">
        <v>98</v>
      </c>
      <c r="AJ34" s="158">
        <v>0</v>
      </c>
      <c r="AK34" s="158" t="s">
        <v>98</v>
      </c>
      <c r="AL34" s="158">
        <v>0</v>
      </c>
      <c r="AM34" s="158" t="s">
        <v>98</v>
      </c>
      <c r="AN34" s="158">
        <v>0</v>
      </c>
      <c r="AO34" s="158" t="s">
        <v>98</v>
      </c>
      <c r="AP34" s="158">
        <v>0</v>
      </c>
      <c r="AQ34" s="158" t="s">
        <v>98</v>
      </c>
      <c r="AR34" s="158">
        <v>0</v>
      </c>
      <c r="AS34" s="158" t="s">
        <v>98</v>
      </c>
      <c r="AT34" s="158">
        <v>0</v>
      </c>
      <c r="AU34" s="158" t="s">
        <v>98</v>
      </c>
      <c r="AV34" s="158">
        <v>0</v>
      </c>
      <c r="AW34" s="158" t="s">
        <v>98</v>
      </c>
      <c r="AX34" s="158" t="s">
        <v>98</v>
      </c>
      <c r="AY34" s="158">
        <v>0</v>
      </c>
      <c r="AZ34" s="140">
        <f>'2'!AY32</f>
        <v>0</v>
      </c>
      <c r="BA34" s="158">
        <v>0</v>
      </c>
      <c r="BB34" s="158">
        <v>0</v>
      </c>
      <c r="BC34" s="158" t="s">
        <v>98</v>
      </c>
      <c r="BD34" s="159"/>
      <c r="BE34" s="159"/>
      <c r="BF34" s="159"/>
      <c r="BG34" s="159"/>
      <c r="BH34" s="159"/>
      <c r="BI34" s="159"/>
      <c r="BJ34" s="159"/>
      <c r="BK34" s="159"/>
      <c r="BL34" s="159"/>
      <c r="BM34" s="159"/>
      <c r="BN34" s="159"/>
      <c r="BO34" s="159"/>
      <c r="BP34" s="159"/>
      <c r="BQ34" s="159"/>
      <c r="BR34" s="159"/>
      <c r="BS34" s="159"/>
      <c r="BT34" s="159"/>
      <c r="BU34" s="159"/>
      <c r="BV34" s="159"/>
      <c r="BW34" s="159"/>
      <c r="BX34" s="159"/>
      <c r="BY34" s="159"/>
      <c r="BZ34" s="159"/>
      <c r="CA34" s="159"/>
      <c r="CB34" s="159"/>
      <c r="CC34" s="159"/>
      <c r="CD34" s="159"/>
      <c r="CE34" s="159"/>
      <c r="CF34" s="159"/>
      <c r="CG34" s="159"/>
      <c r="CH34" s="159"/>
      <c r="CI34" s="159"/>
      <c r="CJ34" s="159"/>
      <c r="CK34" s="159"/>
      <c r="CL34" s="159"/>
      <c r="CM34" s="159"/>
      <c r="CN34" s="159"/>
      <c r="CO34" s="159"/>
      <c r="CP34" s="159"/>
      <c r="CQ34" s="159"/>
      <c r="CR34" s="159"/>
      <c r="CS34" s="159"/>
      <c r="CT34" s="159"/>
      <c r="CU34" s="159"/>
      <c r="CV34" s="159"/>
      <c r="CW34" s="159"/>
      <c r="CX34" s="159"/>
      <c r="CY34" s="159"/>
    </row>
    <row r="35" spans="1:103" s="160" customFormat="1" ht="38.25" x14ac:dyDescent="0.2">
      <c r="A35" s="172" t="s">
        <v>124</v>
      </c>
      <c r="B35" s="155" t="s">
        <v>125</v>
      </c>
      <c r="C35" s="158" t="s">
        <v>98</v>
      </c>
      <c r="D35" s="158">
        <f>SUM(D36+D37)</f>
        <v>0</v>
      </c>
      <c r="E35" s="158" t="s">
        <v>98</v>
      </c>
      <c r="F35" s="158">
        <f>SUM(F36+F37)</f>
        <v>0</v>
      </c>
      <c r="G35" s="158" t="s">
        <v>98</v>
      </c>
      <c r="H35" s="158">
        <f>SUM(H36+H37)</f>
        <v>0</v>
      </c>
      <c r="I35" s="158" t="s">
        <v>98</v>
      </c>
      <c r="J35" s="158">
        <f>SUM(J36+J37)</f>
        <v>0</v>
      </c>
      <c r="K35" s="158" t="s">
        <v>98</v>
      </c>
      <c r="L35" s="158">
        <f>SUM(L36+L37)</f>
        <v>0</v>
      </c>
      <c r="M35" s="158" t="s">
        <v>98</v>
      </c>
      <c r="N35" s="158">
        <f>SUM(N36+N37)</f>
        <v>0</v>
      </c>
      <c r="O35" s="158" t="s">
        <v>98</v>
      </c>
      <c r="P35" s="158">
        <f>SUM(P36+P37)</f>
        <v>0</v>
      </c>
      <c r="Q35" s="158" t="s">
        <v>98</v>
      </c>
      <c r="R35" s="158">
        <f>SUM(R36+R37)</f>
        <v>0</v>
      </c>
      <c r="S35" s="158" t="s">
        <v>98</v>
      </c>
      <c r="T35" s="158">
        <f>SUM(T36+T37)</f>
        <v>0</v>
      </c>
      <c r="U35" s="158" t="s">
        <v>98</v>
      </c>
      <c r="V35" s="158">
        <f>SUM(V36+V37)</f>
        <v>0</v>
      </c>
      <c r="W35" s="158" t="s">
        <v>98</v>
      </c>
      <c r="X35" s="158">
        <f>SUM(X36+X37)</f>
        <v>0</v>
      </c>
      <c r="Y35" s="158" t="s">
        <v>98</v>
      </c>
      <c r="Z35" s="158">
        <f>SUM(Z36+Z37)</f>
        <v>0</v>
      </c>
      <c r="AA35" s="158" t="s">
        <v>98</v>
      </c>
      <c r="AB35" s="158">
        <f>SUM(AB36+AB37)</f>
        <v>0</v>
      </c>
      <c r="AC35" s="158" t="s">
        <v>98</v>
      </c>
      <c r="AD35" s="158">
        <f>SUM(AD36+AD37)</f>
        <v>0</v>
      </c>
      <c r="AE35" s="158" t="s">
        <v>98</v>
      </c>
      <c r="AF35" s="158">
        <f>SUM(AF36+AF37)</f>
        <v>0</v>
      </c>
      <c r="AG35" s="158" t="s">
        <v>98</v>
      </c>
      <c r="AH35" s="158">
        <f>SUM(AH36+AH37)</f>
        <v>0</v>
      </c>
      <c r="AI35" s="158" t="s">
        <v>98</v>
      </c>
      <c r="AJ35" s="158">
        <f>SUM(AJ36+AJ37)</f>
        <v>0</v>
      </c>
      <c r="AK35" s="158" t="s">
        <v>98</v>
      </c>
      <c r="AL35" s="158">
        <f>SUM(AL36+AL37)</f>
        <v>0</v>
      </c>
      <c r="AM35" s="158" t="s">
        <v>98</v>
      </c>
      <c r="AN35" s="158">
        <f>SUM(AN36+AN37)</f>
        <v>0</v>
      </c>
      <c r="AO35" s="158" t="s">
        <v>98</v>
      </c>
      <c r="AP35" s="158">
        <f>SUM(AP36+AP37)</f>
        <v>0</v>
      </c>
      <c r="AQ35" s="158" t="s">
        <v>98</v>
      </c>
      <c r="AR35" s="158">
        <f>SUM(AR36+AR37)</f>
        <v>0</v>
      </c>
      <c r="AS35" s="158" t="s">
        <v>98</v>
      </c>
      <c r="AT35" s="158">
        <f>SUM(AT36+AT37)</f>
        <v>0</v>
      </c>
      <c r="AU35" s="158" t="s">
        <v>98</v>
      </c>
      <c r="AV35" s="158">
        <f>SUM(AV36+AV37)</f>
        <v>0</v>
      </c>
      <c r="AW35" s="158" t="s">
        <v>98</v>
      </c>
      <c r="AX35" s="158" t="s">
        <v>98</v>
      </c>
      <c r="AY35" s="158">
        <v>0</v>
      </c>
      <c r="AZ35" s="140">
        <f>'2'!AY33</f>
        <v>0</v>
      </c>
      <c r="BA35" s="158">
        <f>SUM(BA36+BA37)</f>
        <v>0</v>
      </c>
      <c r="BB35" s="158">
        <f>SUM(BB36+BB37)</f>
        <v>0</v>
      </c>
      <c r="BC35" s="158" t="s">
        <v>98</v>
      </c>
      <c r="BD35" s="159"/>
      <c r="BE35" s="159"/>
      <c r="BF35" s="159"/>
      <c r="BG35" s="159"/>
      <c r="BH35" s="159"/>
      <c r="BI35" s="159"/>
      <c r="BJ35" s="159"/>
      <c r="BK35" s="159"/>
      <c r="BL35" s="159"/>
      <c r="BM35" s="159"/>
      <c r="BN35" s="159"/>
      <c r="BO35" s="159"/>
      <c r="BP35" s="159"/>
      <c r="BQ35" s="159"/>
      <c r="BR35" s="159"/>
      <c r="BS35" s="159"/>
      <c r="BT35" s="159"/>
      <c r="BU35" s="159"/>
      <c r="BV35" s="159"/>
      <c r="BW35" s="159"/>
      <c r="BX35" s="159"/>
      <c r="BY35" s="159"/>
      <c r="BZ35" s="159"/>
      <c r="CA35" s="159"/>
      <c r="CB35" s="159"/>
      <c r="CC35" s="159"/>
      <c r="CD35" s="159"/>
      <c r="CE35" s="159"/>
      <c r="CF35" s="159"/>
      <c r="CG35" s="159"/>
      <c r="CH35" s="159"/>
      <c r="CI35" s="159"/>
      <c r="CJ35" s="159"/>
      <c r="CK35" s="159"/>
      <c r="CL35" s="159"/>
      <c r="CM35" s="159"/>
      <c r="CN35" s="159"/>
      <c r="CO35" s="159"/>
      <c r="CP35" s="159"/>
      <c r="CQ35" s="159"/>
      <c r="CR35" s="159"/>
      <c r="CS35" s="159"/>
      <c r="CT35" s="159"/>
      <c r="CU35" s="159"/>
      <c r="CV35" s="159"/>
      <c r="CW35" s="159"/>
      <c r="CX35" s="159"/>
      <c r="CY35" s="159"/>
    </row>
    <row r="36" spans="1:103" s="160" customFormat="1" ht="51" x14ac:dyDescent="0.2">
      <c r="A36" s="154" t="s">
        <v>126</v>
      </c>
      <c r="B36" s="155" t="s">
        <v>127</v>
      </c>
      <c r="C36" s="158" t="s">
        <v>98</v>
      </c>
      <c r="D36" s="158">
        <v>0</v>
      </c>
      <c r="E36" s="158" t="s">
        <v>98</v>
      </c>
      <c r="F36" s="158">
        <v>0</v>
      </c>
      <c r="G36" s="158" t="s">
        <v>98</v>
      </c>
      <c r="H36" s="158">
        <v>0</v>
      </c>
      <c r="I36" s="158" t="s">
        <v>98</v>
      </c>
      <c r="J36" s="158">
        <v>0</v>
      </c>
      <c r="K36" s="158" t="s">
        <v>98</v>
      </c>
      <c r="L36" s="158">
        <v>0</v>
      </c>
      <c r="M36" s="158" t="s">
        <v>98</v>
      </c>
      <c r="N36" s="158">
        <v>0</v>
      </c>
      <c r="O36" s="158" t="s">
        <v>98</v>
      </c>
      <c r="P36" s="158">
        <v>0</v>
      </c>
      <c r="Q36" s="158" t="s">
        <v>98</v>
      </c>
      <c r="R36" s="158">
        <v>0</v>
      </c>
      <c r="S36" s="158" t="s">
        <v>98</v>
      </c>
      <c r="T36" s="158">
        <v>0</v>
      </c>
      <c r="U36" s="158" t="s">
        <v>98</v>
      </c>
      <c r="V36" s="158">
        <v>0</v>
      </c>
      <c r="W36" s="158" t="s">
        <v>98</v>
      </c>
      <c r="X36" s="158">
        <v>0</v>
      </c>
      <c r="Y36" s="158" t="s">
        <v>98</v>
      </c>
      <c r="Z36" s="158">
        <v>0</v>
      </c>
      <c r="AA36" s="158" t="s">
        <v>98</v>
      </c>
      <c r="AB36" s="158">
        <v>0</v>
      </c>
      <c r="AC36" s="158" t="s">
        <v>98</v>
      </c>
      <c r="AD36" s="158">
        <v>0</v>
      </c>
      <c r="AE36" s="158" t="s">
        <v>98</v>
      </c>
      <c r="AF36" s="158">
        <v>0</v>
      </c>
      <c r="AG36" s="158" t="s">
        <v>98</v>
      </c>
      <c r="AH36" s="158">
        <v>0</v>
      </c>
      <c r="AI36" s="158" t="s">
        <v>98</v>
      </c>
      <c r="AJ36" s="158">
        <v>0</v>
      </c>
      <c r="AK36" s="158" t="s">
        <v>98</v>
      </c>
      <c r="AL36" s="158">
        <v>0</v>
      </c>
      <c r="AM36" s="158" t="s">
        <v>98</v>
      </c>
      <c r="AN36" s="158">
        <v>0</v>
      </c>
      <c r="AO36" s="158" t="s">
        <v>98</v>
      </c>
      <c r="AP36" s="158">
        <v>0</v>
      </c>
      <c r="AQ36" s="158" t="s">
        <v>98</v>
      </c>
      <c r="AR36" s="158">
        <v>0</v>
      </c>
      <c r="AS36" s="158" t="s">
        <v>98</v>
      </c>
      <c r="AT36" s="158">
        <v>0</v>
      </c>
      <c r="AU36" s="158" t="s">
        <v>98</v>
      </c>
      <c r="AV36" s="158">
        <v>0</v>
      </c>
      <c r="AW36" s="158" t="s">
        <v>98</v>
      </c>
      <c r="AX36" s="158" t="s">
        <v>98</v>
      </c>
      <c r="AY36" s="158">
        <v>0</v>
      </c>
      <c r="AZ36" s="140">
        <f>'2'!AY34</f>
        <v>0</v>
      </c>
      <c r="BA36" s="158">
        <v>0</v>
      </c>
      <c r="BB36" s="158">
        <v>0</v>
      </c>
      <c r="BC36" s="158" t="s">
        <v>98</v>
      </c>
      <c r="BD36" s="159"/>
      <c r="BE36" s="159"/>
      <c r="BF36" s="159"/>
      <c r="BG36" s="159"/>
      <c r="BH36" s="159"/>
      <c r="BI36" s="159"/>
      <c r="BJ36" s="159"/>
      <c r="BK36" s="159"/>
      <c r="BL36" s="159"/>
      <c r="BM36" s="159"/>
      <c r="BN36" s="159"/>
      <c r="BO36" s="159"/>
      <c r="BP36" s="159"/>
      <c r="BQ36" s="159"/>
      <c r="BR36" s="159"/>
      <c r="BS36" s="159"/>
      <c r="BT36" s="159"/>
      <c r="BU36" s="159"/>
      <c r="BV36" s="159"/>
      <c r="BW36" s="159"/>
      <c r="BX36" s="159"/>
      <c r="BY36" s="159"/>
      <c r="BZ36" s="159"/>
      <c r="CA36" s="159"/>
      <c r="CB36" s="159"/>
      <c r="CC36" s="159"/>
      <c r="CD36" s="159"/>
      <c r="CE36" s="159"/>
      <c r="CF36" s="159"/>
      <c r="CG36" s="159"/>
      <c r="CH36" s="159"/>
      <c r="CI36" s="159"/>
      <c r="CJ36" s="159"/>
      <c r="CK36" s="159"/>
      <c r="CL36" s="159"/>
      <c r="CM36" s="159"/>
      <c r="CN36" s="159"/>
      <c r="CO36" s="159"/>
      <c r="CP36" s="159"/>
      <c r="CQ36" s="159"/>
      <c r="CR36" s="159"/>
      <c r="CS36" s="159"/>
      <c r="CT36" s="159"/>
      <c r="CU36" s="159"/>
      <c r="CV36" s="159"/>
      <c r="CW36" s="159"/>
      <c r="CX36" s="159"/>
      <c r="CY36" s="159"/>
    </row>
    <row r="37" spans="1:103" s="160" customFormat="1" ht="38.25" x14ac:dyDescent="0.2">
      <c r="A37" s="154" t="s">
        <v>128</v>
      </c>
      <c r="B37" s="155" t="s">
        <v>129</v>
      </c>
      <c r="C37" s="158" t="s">
        <v>98</v>
      </c>
      <c r="D37" s="158">
        <v>0</v>
      </c>
      <c r="E37" s="158" t="s">
        <v>98</v>
      </c>
      <c r="F37" s="158">
        <v>0</v>
      </c>
      <c r="G37" s="158" t="s">
        <v>98</v>
      </c>
      <c r="H37" s="158">
        <v>0</v>
      </c>
      <c r="I37" s="158" t="s">
        <v>98</v>
      </c>
      <c r="J37" s="158">
        <v>0</v>
      </c>
      <c r="K37" s="158" t="s">
        <v>98</v>
      </c>
      <c r="L37" s="158">
        <v>0</v>
      </c>
      <c r="M37" s="158" t="s">
        <v>98</v>
      </c>
      <c r="N37" s="158">
        <v>0</v>
      </c>
      <c r="O37" s="158" t="s">
        <v>98</v>
      </c>
      <c r="P37" s="158">
        <v>0</v>
      </c>
      <c r="Q37" s="158" t="s">
        <v>98</v>
      </c>
      <c r="R37" s="158">
        <v>0</v>
      </c>
      <c r="S37" s="158" t="s">
        <v>98</v>
      </c>
      <c r="T37" s="158">
        <v>0</v>
      </c>
      <c r="U37" s="158" t="s">
        <v>98</v>
      </c>
      <c r="V37" s="158">
        <v>0</v>
      </c>
      <c r="W37" s="158" t="s">
        <v>98</v>
      </c>
      <c r="X37" s="158">
        <v>0</v>
      </c>
      <c r="Y37" s="158" t="s">
        <v>98</v>
      </c>
      <c r="Z37" s="158">
        <v>0</v>
      </c>
      <c r="AA37" s="158" t="s">
        <v>98</v>
      </c>
      <c r="AB37" s="158">
        <v>0</v>
      </c>
      <c r="AC37" s="158" t="s">
        <v>98</v>
      </c>
      <c r="AD37" s="158">
        <v>0</v>
      </c>
      <c r="AE37" s="158" t="s">
        <v>98</v>
      </c>
      <c r="AF37" s="158">
        <v>0</v>
      </c>
      <c r="AG37" s="158" t="s">
        <v>98</v>
      </c>
      <c r="AH37" s="158">
        <v>0</v>
      </c>
      <c r="AI37" s="158" t="s">
        <v>98</v>
      </c>
      <c r="AJ37" s="158">
        <v>0</v>
      </c>
      <c r="AK37" s="158" t="s">
        <v>98</v>
      </c>
      <c r="AL37" s="158">
        <v>0</v>
      </c>
      <c r="AM37" s="158" t="s">
        <v>98</v>
      </c>
      <c r="AN37" s="158">
        <v>0</v>
      </c>
      <c r="AO37" s="158" t="s">
        <v>98</v>
      </c>
      <c r="AP37" s="158">
        <v>0</v>
      </c>
      <c r="AQ37" s="158" t="s">
        <v>98</v>
      </c>
      <c r="AR37" s="158">
        <v>0</v>
      </c>
      <c r="AS37" s="158" t="s">
        <v>98</v>
      </c>
      <c r="AT37" s="158">
        <v>0</v>
      </c>
      <c r="AU37" s="158" t="s">
        <v>98</v>
      </c>
      <c r="AV37" s="158">
        <v>0</v>
      </c>
      <c r="AW37" s="158" t="s">
        <v>98</v>
      </c>
      <c r="AX37" s="158" t="s">
        <v>98</v>
      </c>
      <c r="AY37" s="158">
        <v>0</v>
      </c>
      <c r="AZ37" s="140">
        <f>'2'!AY35</f>
        <v>0</v>
      </c>
      <c r="BA37" s="158">
        <v>0</v>
      </c>
      <c r="BB37" s="158">
        <v>0</v>
      </c>
      <c r="BC37" s="158" t="s">
        <v>98</v>
      </c>
      <c r="BD37" s="159"/>
      <c r="BE37" s="159"/>
      <c r="BF37" s="159"/>
      <c r="BG37" s="159"/>
      <c r="BH37" s="159"/>
      <c r="BI37" s="159"/>
      <c r="BJ37" s="159"/>
      <c r="BK37" s="159"/>
      <c r="BL37" s="159"/>
      <c r="BM37" s="159"/>
      <c r="BN37" s="159"/>
      <c r="BO37" s="159"/>
      <c r="BP37" s="159"/>
      <c r="BQ37" s="159"/>
      <c r="BR37" s="159"/>
      <c r="BS37" s="159"/>
      <c r="BT37" s="159"/>
      <c r="BU37" s="159"/>
      <c r="BV37" s="159"/>
      <c r="BW37" s="159"/>
      <c r="BX37" s="159"/>
      <c r="BY37" s="159"/>
      <c r="BZ37" s="159"/>
      <c r="CA37" s="159"/>
      <c r="CB37" s="159"/>
      <c r="CC37" s="159"/>
      <c r="CD37" s="159"/>
      <c r="CE37" s="159"/>
      <c r="CF37" s="159"/>
      <c r="CG37" s="159"/>
      <c r="CH37" s="159"/>
      <c r="CI37" s="159"/>
      <c r="CJ37" s="159"/>
      <c r="CK37" s="159"/>
      <c r="CL37" s="159"/>
      <c r="CM37" s="159"/>
      <c r="CN37" s="159"/>
      <c r="CO37" s="159"/>
      <c r="CP37" s="159"/>
      <c r="CQ37" s="159"/>
      <c r="CR37" s="159"/>
      <c r="CS37" s="159"/>
      <c r="CT37" s="159"/>
      <c r="CU37" s="159"/>
      <c r="CV37" s="159"/>
      <c r="CW37" s="159"/>
      <c r="CX37" s="159"/>
      <c r="CY37" s="159"/>
    </row>
    <row r="38" spans="1:103" s="160" customFormat="1" ht="38.25" x14ac:dyDescent="0.2">
      <c r="A38" s="172" t="s">
        <v>130</v>
      </c>
      <c r="B38" s="155" t="s">
        <v>131</v>
      </c>
      <c r="C38" s="158" t="s">
        <v>98</v>
      </c>
      <c r="D38" s="158">
        <f>D39+D43</f>
        <v>0</v>
      </c>
      <c r="E38" s="158" t="s">
        <v>98</v>
      </c>
      <c r="F38" s="158">
        <f>F39+F43</f>
        <v>0</v>
      </c>
      <c r="G38" s="158" t="s">
        <v>98</v>
      </c>
      <c r="H38" s="158">
        <f>H39+H43</f>
        <v>0</v>
      </c>
      <c r="I38" s="158" t="s">
        <v>98</v>
      </c>
      <c r="J38" s="158">
        <f>J39+J43</f>
        <v>0</v>
      </c>
      <c r="K38" s="158" t="s">
        <v>98</v>
      </c>
      <c r="L38" s="158">
        <f>L39+L43</f>
        <v>0</v>
      </c>
      <c r="M38" s="158" t="s">
        <v>98</v>
      </c>
      <c r="N38" s="158">
        <f>N39+N43</f>
        <v>0</v>
      </c>
      <c r="O38" s="158" t="s">
        <v>98</v>
      </c>
      <c r="P38" s="158">
        <f>P39+P43</f>
        <v>0</v>
      </c>
      <c r="Q38" s="158" t="s">
        <v>98</v>
      </c>
      <c r="R38" s="158">
        <f>R39+R43</f>
        <v>0</v>
      </c>
      <c r="S38" s="158" t="s">
        <v>98</v>
      </c>
      <c r="T38" s="158">
        <f>T39+T43</f>
        <v>0</v>
      </c>
      <c r="U38" s="158" t="s">
        <v>98</v>
      </c>
      <c r="V38" s="158">
        <f>V39+V43</f>
        <v>0</v>
      </c>
      <c r="W38" s="158" t="s">
        <v>98</v>
      </c>
      <c r="X38" s="158">
        <f>X39+X43</f>
        <v>0</v>
      </c>
      <c r="Y38" s="158" t="s">
        <v>98</v>
      </c>
      <c r="Z38" s="158">
        <f>Z39+Z43</f>
        <v>0</v>
      </c>
      <c r="AA38" s="158" t="s">
        <v>98</v>
      </c>
      <c r="AB38" s="158">
        <f>AB39+AB43</f>
        <v>0</v>
      </c>
      <c r="AC38" s="158" t="s">
        <v>98</v>
      </c>
      <c r="AD38" s="158">
        <f>AD39+AD43</f>
        <v>0</v>
      </c>
      <c r="AE38" s="158" t="s">
        <v>98</v>
      </c>
      <c r="AF38" s="158">
        <f>AF39+AF43</f>
        <v>0</v>
      </c>
      <c r="AG38" s="158" t="s">
        <v>98</v>
      </c>
      <c r="AH38" s="158">
        <f>AH39+AH43</f>
        <v>0</v>
      </c>
      <c r="AI38" s="158" t="s">
        <v>98</v>
      </c>
      <c r="AJ38" s="158">
        <f>AJ39+AJ43</f>
        <v>0</v>
      </c>
      <c r="AK38" s="158" t="s">
        <v>98</v>
      </c>
      <c r="AL38" s="158">
        <f>AL39+AL43</f>
        <v>0</v>
      </c>
      <c r="AM38" s="158" t="s">
        <v>98</v>
      </c>
      <c r="AN38" s="158">
        <f>AN39+AN43</f>
        <v>0</v>
      </c>
      <c r="AO38" s="158" t="s">
        <v>98</v>
      </c>
      <c r="AP38" s="158">
        <f>AP39+AP43</f>
        <v>0</v>
      </c>
      <c r="AQ38" s="158" t="s">
        <v>98</v>
      </c>
      <c r="AR38" s="158">
        <f>AR39+AR43</f>
        <v>0</v>
      </c>
      <c r="AS38" s="158" t="s">
        <v>98</v>
      </c>
      <c r="AT38" s="158">
        <f>AT39+AT43</f>
        <v>0</v>
      </c>
      <c r="AU38" s="158" t="s">
        <v>98</v>
      </c>
      <c r="AV38" s="158">
        <f>AV39+AV43</f>
        <v>0</v>
      </c>
      <c r="AW38" s="158" t="s">
        <v>98</v>
      </c>
      <c r="AX38" s="158" t="s">
        <v>98</v>
      </c>
      <c r="AY38" s="158">
        <v>0</v>
      </c>
      <c r="AZ38" s="140">
        <f>'2'!AY36</f>
        <v>0</v>
      </c>
      <c r="BA38" s="158">
        <f>BA39+BA43</f>
        <v>0</v>
      </c>
      <c r="BB38" s="158">
        <f>BB39+BB43</f>
        <v>0</v>
      </c>
      <c r="BC38" s="158" t="s">
        <v>98</v>
      </c>
      <c r="BD38" s="159"/>
      <c r="BE38" s="159"/>
      <c r="BF38" s="159"/>
      <c r="BG38" s="159"/>
      <c r="BH38" s="159"/>
      <c r="BI38" s="159"/>
      <c r="BJ38" s="159"/>
      <c r="BK38" s="159"/>
      <c r="BL38" s="159"/>
      <c r="BM38" s="159"/>
      <c r="BN38" s="159"/>
      <c r="BO38" s="159"/>
      <c r="BP38" s="159"/>
      <c r="BQ38" s="159"/>
      <c r="BR38" s="159"/>
      <c r="BS38" s="159"/>
      <c r="BT38" s="159"/>
      <c r="BU38" s="159"/>
      <c r="BV38" s="159"/>
      <c r="BW38" s="159"/>
      <c r="BX38" s="159"/>
      <c r="BY38" s="159"/>
      <c r="BZ38" s="159"/>
      <c r="CA38" s="159"/>
      <c r="CB38" s="159"/>
      <c r="CC38" s="159"/>
      <c r="CD38" s="159"/>
      <c r="CE38" s="159"/>
      <c r="CF38" s="159"/>
      <c r="CG38" s="159"/>
      <c r="CH38" s="159"/>
      <c r="CI38" s="159"/>
      <c r="CJ38" s="159"/>
      <c r="CK38" s="159"/>
      <c r="CL38" s="159"/>
      <c r="CM38" s="159"/>
      <c r="CN38" s="159"/>
      <c r="CO38" s="159"/>
      <c r="CP38" s="159"/>
      <c r="CQ38" s="159"/>
      <c r="CR38" s="159"/>
      <c r="CS38" s="159"/>
      <c r="CT38" s="159"/>
      <c r="CU38" s="159"/>
      <c r="CV38" s="159"/>
      <c r="CW38" s="159"/>
      <c r="CX38" s="159"/>
      <c r="CY38" s="159"/>
    </row>
    <row r="39" spans="1:103" s="160" customFormat="1" ht="38.25" x14ac:dyDescent="0.2">
      <c r="A39" s="154" t="s">
        <v>132</v>
      </c>
      <c r="B39" s="155" t="s">
        <v>133</v>
      </c>
      <c r="C39" s="158" t="s">
        <v>98</v>
      </c>
      <c r="D39" s="175">
        <f>SUM(D40:D42)</f>
        <v>0</v>
      </c>
      <c r="E39" s="175" t="s">
        <v>98</v>
      </c>
      <c r="F39" s="175">
        <f>SUM(F40:F42)</f>
        <v>0</v>
      </c>
      <c r="G39" s="175" t="s">
        <v>98</v>
      </c>
      <c r="H39" s="175">
        <f>SUM(H40:H42)</f>
        <v>0</v>
      </c>
      <c r="I39" s="175" t="s">
        <v>98</v>
      </c>
      <c r="J39" s="175">
        <f>SUM(J40:J42)</f>
        <v>0</v>
      </c>
      <c r="K39" s="175" t="s">
        <v>98</v>
      </c>
      <c r="L39" s="175">
        <f>SUM(L40:L42)</f>
        <v>0</v>
      </c>
      <c r="M39" s="175" t="s">
        <v>98</v>
      </c>
      <c r="N39" s="175">
        <f>SUM(N40:N42)</f>
        <v>0</v>
      </c>
      <c r="O39" s="175" t="s">
        <v>98</v>
      </c>
      <c r="P39" s="175">
        <f>SUM(P40:P42)</f>
        <v>0</v>
      </c>
      <c r="Q39" s="175" t="s">
        <v>98</v>
      </c>
      <c r="R39" s="175">
        <f>SUM(R40:R42)</f>
        <v>0</v>
      </c>
      <c r="S39" s="175" t="s">
        <v>98</v>
      </c>
      <c r="T39" s="175">
        <f>SUM(T40:T42)</f>
        <v>0</v>
      </c>
      <c r="U39" s="175" t="s">
        <v>98</v>
      </c>
      <c r="V39" s="175">
        <f>SUM(V40:V42)</f>
        <v>0</v>
      </c>
      <c r="W39" s="175" t="s">
        <v>98</v>
      </c>
      <c r="X39" s="175">
        <f>SUM(X40:X42)</f>
        <v>0</v>
      </c>
      <c r="Y39" s="175" t="s">
        <v>98</v>
      </c>
      <c r="Z39" s="175">
        <f>SUM(Z40:Z42)</f>
        <v>0</v>
      </c>
      <c r="AA39" s="175" t="s">
        <v>98</v>
      </c>
      <c r="AB39" s="175">
        <f>SUM(AB40:AB42)</f>
        <v>0</v>
      </c>
      <c r="AC39" s="175" t="s">
        <v>98</v>
      </c>
      <c r="AD39" s="175">
        <f>SUM(AD40:AD42)</f>
        <v>0</v>
      </c>
      <c r="AE39" s="175" t="s">
        <v>98</v>
      </c>
      <c r="AF39" s="175">
        <f>SUM(AF40:AF42)</f>
        <v>0</v>
      </c>
      <c r="AG39" s="175" t="s">
        <v>98</v>
      </c>
      <c r="AH39" s="175">
        <f>SUM(AH40:AH42)</f>
        <v>0</v>
      </c>
      <c r="AI39" s="175" t="s">
        <v>98</v>
      </c>
      <c r="AJ39" s="175">
        <f>SUM(AJ40:AJ42)</f>
        <v>0</v>
      </c>
      <c r="AK39" s="175" t="s">
        <v>98</v>
      </c>
      <c r="AL39" s="175">
        <f>SUM(AL40:AL42)</f>
        <v>0</v>
      </c>
      <c r="AM39" s="175" t="s">
        <v>98</v>
      </c>
      <c r="AN39" s="175">
        <f>SUM(AN40:AN42)</f>
        <v>0</v>
      </c>
      <c r="AO39" s="175" t="s">
        <v>98</v>
      </c>
      <c r="AP39" s="175">
        <f>SUM(AP40:AP42)</f>
        <v>0</v>
      </c>
      <c r="AQ39" s="175" t="s">
        <v>98</v>
      </c>
      <c r="AR39" s="175">
        <f>SUM(AR40:AR42)</f>
        <v>0</v>
      </c>
      <c r="AS39" s="175" t="s">
        <v>98</v>
      </c>
      <c r="AT39" s="175">
        <f>SUM(AT40:AT42)</f>
        <v>0</v>
      </c>
      <c r="AU39" s="175" t="s">
        <v>98</v>
      </c>
      <c r="AV39" s="175">
        <f>SUM(AV40:AV42)</f>
        <v>0</v>
      </c>
      <c r="AW39" s="175" t="s">
        <v>98</v>
      </c>
      <c r="AX39" s="175" t="s">
        <v>98</v>
      </c>
      <c r="AY39" s="175">
        <v>0</v>
      </c>
      <c r="AZ39" s="140">
        <f>'2'!AY37</f>
        <v>0</v>
      </c>
      <c r="BA39" s="175">
        <f>SUM(BA40:BA42)</f>
        <v>0</v>
      </c>
      <c r="BB39" s="175">
        <f>SUM(BB40:BB42)</f>
        <v>0</v>
      </c>
      <c r="BC39" s="175" t="s">
        <v>98</v>
      </c>
      <c r="BD39" s="159"/>
      <c r="BE39" s="159"/>
      <c r="BF39" s="159"/>
      <c r="BG39" s="159"/>
      <c r="BH39" s="159"/>
      <c r="BI39" s="159"/>
      <c r="BJ39" s="159"/>
      <c r="BK39" s="159"/>
      <c r="BL39" s="159"/>
      <c r="BM39" s="159"/>
      <c r="BN39" s="159"/>
      <c r="BO39" s="159"/>
      <c r="BP39" s="159"/>
      <c r="BQ39" s="159"/>
      <c r="BR39" s="159"/>
      <c r="BS39" s="159"/>
      <c r="BT39" s="159"/>
      <c r="BU39" s="159"/>
      <c r="BV39" s="159"/>
      <c r="BW39" s="159"/>
      <c r="BX39" s="159"/>
      <c r="BY39" s="159"/>
      <c r="BZ39" s="159"/>
      <c r="CA39" s="159"/>
      <c r="CB39" s="159"/>
      <c r="CC39" s="159"/>
      <c r="CD39" s="159"/>
      <c r="CE39" s="159"/>
      <c r="CF39" s="159"/>
      <c r="CG39" s="159"/>
      <c r="CH39" s="159"/>
      <c r="CI39" s="159"/>
      <c r="CJ39" s="159"/>
      <c r="CK39" s="159"/>
      <c r="CL39" s="159"/>
      <c r="CM39" s="159"/>
      <c r="CN39" s="159"/>
      <c r="CO39" s="159"/>
      <c r="CP39" s="159"/>
      <c r="CQ39" s="159"/>
      <c r="CR39" s="159"/>
      <c r="CS39" s="159"/>
      <c r="CT39" s="159"/>
      <c r="CU39" s="159"/>
      <c r="CV39" s="159"/>
      <c r="CW39" s="159"/>
      <c r="CX39" s="159"/>
      <c r="CY39" s="159"/>
    </row>
    <row r="40" spans="1:103" s="160" customFormat="1" ht="89.25" x14ac:dyDescent="0.2">
      <c r="A40" s="154" t="s">
        <v>132</v>
      </c>
      <c r="B40" s="155" t="s">
        <v>134</v>
      </c>
      <c r="C40" s="158" t="s">
        <v>98</v>
      </c>
      <c r="D40" s="175" t="s">
        <v>103</v>
      </c>
      <c r="E40" s="175" t="s">
        <v>98</v>
      </c>
      <c r="F40" s="175" t="s">
        <v>103</v>
      </c>
      <c r="G40" s="175" t="s">
        <v>98</v>
      </c>
      <c r="H40" s="175" t="s">
        <v>103</v>
      </c>
      <c r="I40" s="175" t="s">
        <v>98</v>
      </c>
      <c r="J40" s="175" t="s">
        <v>103</v>
      </c>
      <c r="K40" s="175" t="s">
        <v>98</v>
      </c>
      <c r="L40" s="175" t="s">
        <v>103</v>
      </c>
      <c r="M40" s="175" t="s">
        <v>98</v>
      </c>
      <c r="N40" s="175" t="s">
        <v>103</v>
      </c>
      <c r="O40" s="175" t="s">
        <v>98</v>
      </c>
      <c r="P40" s="175" t="s">
        <v>103</v>
      </c>
      <c r="Q40" s="175" t="s">
        <v>98</v>
      </c>
      <c r="R40" s="175" t="s">
        <v>103</v>
      </c>
      <c r="S40" s="175" t="s">
        <v>98</v>
      </c>
      <c r="T40" s="175" t="s">
        <v>103</v>
      </c>
      <c r="U40" s="175" t="s">
        <v>98</v>
      </c>
      <c r="V40" s="175" t="s">
        <v>103</v>
      </c>
      <c r="W40" s="175" t="s">
        <v>98</v>
      </c>
      <c r="X40" s="175" t="s">
        <v>103</v>
      </c>
      <c r="Y40" s="175" t="s">
        <v>98</v>
      </c>
      <c r="Z40" s="175" t="s">
        <v>103</v>
      </c>
      <c r="AA40" s="175" t="s">
        <v>98</v>
      </c>
      <c r="AB40" s="175" t="s">
        <v>103</v>
      </c>
      <c r="AC40" s="175" t="s">
        <v>98</v>
      </c>
      <c r="AD40" s="175" t="s">
        <v>103</v>
      </c>
      <c r="AE40" s="175" t="s">
        <v>98</v>
      </c>
      <c r="AF40" s="175" t="s">
        <v>103</v>
      </c>
      <c r="AG40" s="175" t="s">
        <v>98</v>
      </c>
      <c r="AH40" s="175" t="s">
        <v>103</v>
      </c>
      <c r="AI40" s="175" t="s">
        <v>98</v>
      </c>
      <c r="AJ40" s="175" t="s">
        <v>103</v>
      </c>
      <c r="AK40" s="175" t="s">
        <v>98</v>
      </c>
      <c r="AL40" s="175" t="s">
        <v>103</v>
      </c>
      <c r="AM40" s="175" t="s">
        <v>98</v>
      </c>
      <c r="AN40" s="175" t="s">
        <v>103</v>
      </c>
      <c r="AO40" s="175" t="s">
        <v>98</v>
      </c>
      <c r="AP40" s="175" t="s">
        <v>103</v>
      </c>
      <c r="AQ40" s="175" t="s">
        <v>98</v>
      </c>
      <c r="AR40" s="175" t="s">
        <v>103</v>
      </c>
      <c r="AS40" s="175" t="s">
        <v>98</v>
      </c>
      <c r="AT40" s="175" t="s">
        <v>103</v>
      </c>
      <c r="AU40" s="175" t="s">
        <v>98</v>
      </c>
      <c r="AV40" s="175" t="s">
        <v>103</v>
      </c>
      <c r="AW40" s="175" t="s">
        <v>98</v>
      </c>
      <c r="AX40" s="175" t="s">
        <v>98</v>
      </c>
      <c r="AY40" s="175" t="s">
        <v>103</v>
      </c>
      <c r="AZ40" s="140">
        <f>'2'!AY38</f>
        <v>0</v>
      </c>
      <c r="BA40" s="175" t="s">
        <v>103</v>
      </c>
      <c r="BB40" s="175" t="s">
        <v>103</v>
      </c>
      <c r="BC40" s="175" t="s">
        <v>98</v>
      </c>
      <c r="BD40" s="159"/>
      <c r="BE40" s="159"/>
      <c r="BF40" s="159"/>
      <c r="BG40" s="159"/>
      <c r="BH40" s="159"/>
      <c r="BI40" s="159"/>
      <c r="BJ40" s="159"/>
      <c r="BK40" s="159"/>
      <c r="BL40" s="159"/>
      <c r="BM40" s="159"/>
      <c r="BN40" s="159"/>
      <c r="BO40" s="159"/>
      <c r="BP40" s="159"/>
      <c r="BQ40" s="159"/>
      <c r="BR40" s="159"/>
      <c r="BS40" s="159"/>
      <c r="BT40" s="159"/>
      <c r="BU40" s="159"/>
      <c r="BV40" s="159"/>
      <c r="BW40" s="159"/>
      <c r="BX40" s="159"/>
      <c r="BY40" s="159"/>
      <c r="BZ40" s="159"/>
      <c r="CA40" s="159"/>
      <c r="CB40" s="159"/>
      <c r="CC40" s="159"/>
      <c r="CD40" s="159"/>
      <c r="CE40" s="159"/>
      <c r="CF40" s="159"/>
      <c r="CG40" s="159"/>
      <c r="CH40" s="159"/>
      <c r="CI40" s="159"/>
      <c r="CJ40" s="159"/>
      <c r="CK40" s="159"/>
      <c r="CL40" s="159"/>
      <c r="CM40" s="159"/>
      <c r="CN40" s="159"/>
      <c r="CO40" s="159"/>
      <c r="CP40" s="159"/>
      <c r="CQ40" s="159"/>
      <c r="CR40" s="159"/>
      <c r="CS40" s="159"/>
      <c r="CT40" s="159"/>
      <c r="CU40" s="159"/>
      <c r="CV40" s="159"/>
      <c r="CW40" s="159"/>
      <c r="CX40" s="159"/>
      <c r="CY40" s="159"/>
    </row>
    <row r="41" spans="1:103" s="160" customFormat="1" ht="76.5" x14ac:dyDescent="0.2">
      <c r="A41" s="154" t="s">
        <v>132</v>
      </c>
      <c r="B41" s="155" t="s">
        <v>135</v>
      </c>
      <c r="C41" s="158" t="s">
        <v>98</v>
      </c>
      <c r="D41" s="175" t="s">
        <v>103</v>
      </c>
      <c r="E41" s="175" t="s">
        <v>98</v>
      </c>
      <c r="F41" s="175" t="s">
        <v>103</v>
      </c>
      <c r="G41" s="175" t="s">
        <v>98</v>
      </c>
      <c r="H41" s="175" t="s">
        <v>103</v>
      </c>
      <c r="I41" s="175" t="s">
        <v>98</v>
      </c>
      <c r="J41" s="175" t="s">
        <v>103</v>
      </c>
      <c r="K41" s="175" t="s">
        <v>98</v>
      </c>
      <c r="L41" s="175" t="s">
        <v>103</v>
      </c>
      <c r="M41" s="175" t="s">
        <v>98</v>
      </c>
      <c r="N41" s="175" t="s">
        <v>103</v>
      </c>
      <c r="O41" s="175" t="s">
        <v>98</v>
      </c>
      <c r="P41" s="175" t="s">
        <v>103</v>
      </c>
      <c r="Q41" s="175" t="s">
        <v>98</v>
      </c>
      <c r="R41" s="175" t="s">
        <v>103</v>
      </c>
      <c r="S41" s="175" t="s">
        <v>98</v>
      </c>
      <c r="T41" s="175" t="s">
        <v>103</v>
      </c>
      <c r="U41" s="175" t="s">
        <v>98</v>
      </c>
      <c r="V41" s="175" t="s">
        <v>103</v>
      </c>
      <c r="W41" s="175" t="s">
        <v>98</v>
      </c>
      <c r="X41" s="175" t="s">
        <v>103</v>
      </c>
      <c r="Y41" s="175" t="s">
        <v>98</v>
      </c>
      <c r="Z41" s="175" t="s">
        <v>103</v>
      </c>
      <c r="AA41" s="175" t="s">
        <v>98</v>
      </c>
      <c r="AB41" s="175" t="s">
        <v>103</v>
      </c>
      <c r="AC41" s="175" t="s">
        <v>98</v>
      </c>
      <c r="AD41" s="175" t="s">
        <v>103</v>
      </c>
      <c r="AE41" s="175" t="s">
        <v>98</v>
      </c>
      <c r="AF41" s="175" t="s">
        <v>103</v>
      </c>
      <c r="AG41" s="175" t="s">
        <v>98</v>
      </c>
      <c r="AH41" s="175" t="s">
        <v>103</v>
      </c>
      <c r="AI41" s="175" t="s">
        <v>98</v>
      </c>
      <c r="AJ41" s="175" t="s">
        <v>103</v>
      </c>
      <c r="AK41" s="175" t="s">
        <v>98</v>
      </c>
      <c r="AL41" s="175" t="s">
        <v>103</v>
      </c>
      <c r="AM41" s="175" t="s">
        <v>98</v>
      </c>
      <c r="AN41" s="175" t="s">
        <v>103</v>
      </c>
      <c r="AO41" s="175" t="s">
        <v>98</v>
      </c>
      <c r="AP41" s="175" t="s">
        <v>103</v>
      </c>
      <c r="AQ41" s="175" t="s">
        <v>98</v>
      </c>
      <c r="AR41" s="175" t="s">
        <v>103</v>
      </c>
      <c r="AS41" s="175" t="s">
        <v>98</v>
      </c>
      <c r="AT41" s="175" t="s">
        <v>103</v>
      </c>
      <c r="AU41" s="175" t="s">
        <v>98</v>
      </c>
      <c r="AV41" s="175" t="s">
        <v>103</v>
      </c>
      <c r="AW41" s="175" t="s">
        <v>98</v>
      </c>
      <c r="AX41" s="175" t="s">
        <v>98</v>
      </c>
      <c r="AY41" s="175" t="s">
        <v>103</v>
      </c>
      <c r="AZ41" s="140">
        <f>'2'!AY39</f>
        <v>0</v>
      </c>
      <c r="BA41" s="175" t="s">
        <v>103</v>
      </c>
      <c r="BB41" s="175" t="s">
        <v>103</v>
      </c>
      <c r="BC41" s="175" t="s">
        <v>98</v>
      </c>
      <c r="BD41" s="176"/>
      <c r="BE41" s="177"/>
      <c r="BF41" s="159"/>
      <c r="BG41" s="159"/>
      <c r="BH41" s="159"/>
      <c r="BI41" s="159"/>
      <c r="BJ41" s="159"/>
      <c r="BK41" s="159"/>
      <c r="BL41" s="159"/>
      <c r="BM41" s="159"/>
      <c r="BN41" s="159"/>
      <c r="BO41" s="159"/>
      <c r="BP41" s="159"/>
      <c r="BQ41" s="159"/>
      <c r="BR41" s="159"/>
      <c r="BS41" s="159"/>
      <c r="BT41" s="159"/>
      <c r="BU41" s="159"/>
      <c r="BV41" s="159"/>
      <c r="BW41" s="159"/>
      <c r="BX41" s="159"/>
      <c r="BY41" s="159"/>
      <c r="BZ41" s="159"/>
      <c r="CA41" s="159"/>
      <c r="CB41" s="159"/>
      <c r="CC41" s="159"/>
      <c r="CD41" s="159"/>
      <c r="CE41" s="159"/>
      <c r="CF41" s="159"/>
      <c r="CG41" s="159"/>
      <c r="CH41" s="159"/>
      <c r="CI41" s="159"/>
      <c r="CJ41" s="159"/>
      <c r="CK41" s="159"/>
      <c r="CL41" s="159"/>
      <c r="CM41" s="159"/>
      <c r="CN41" s="159"/>
      <c r="CO41" s="159"/>
      <c r="CP41" s="159"/>
      <c r="CQ41" s="159"/>
      <c r="CR41" s="159"/>
      <c r="CS41" s="159"/>
      <c r="CT41" s="159"/>
      <c r="CU41" s="159"/>
      <c r="CV41" s="159"/>
      <c r="CW41" s="159"/>
      <c r="CX41" s="159"/>
      <c r="CY41" s="159"/>
    </row>
    <row r="42" spans="1:103" s="160" customFormat="1" ht="76.5" x14ac:dyDescent="0.2">
      <c r="A42" s="154" t="s">
        <v>132</v>
      </c>
      <c r="B42" s="155" t="s">
        <v>136</v>
      </c>
      <c r="C42" s="158" t="s">
        <v>98</v>
      </c>
      <c r="D42" s="175" t="s">
        <v>103</v>
      </c>
      <c r="E42" s="175" t="s">
        <v>98</v>
      </c>
      <c r="F42" s="175" t="s">
        <v>103</v>
      </c>
      <c r="G42" s="175" t="s">
        <v>98</v>
      </c>
      <c r="H42" s="175" t="s">
        <v>103</v>
      </c>
      <c r="I42" s="175" t="s">
        <v>98</v>
      </c>
      <c r="J42" s="175" t="s">
        <v>103</v>
      </c>
      <c r="K42" s="175" t="s">
        <v>98</v>
      </c>
      <c r="L42" s="175" t="s">
        <v>103</v>
      </c>
      <c r="M42" s="175" t="s">
        <v>98</v>
      </c>
      <c r="N42" s="175" t="s">
        <v>103</v>
      </c>
      <c r="O42" s="175" t="s">
        <v>98</v>
      </c>
      <c r="P42" s="175" t="s">
        <v>103</v>
      </c>
      <c r="Q42" s="175" t="s">
        <v>98</v>
      </c>
      <c r="R42" s="175" t="s">
        <v>103</v>
      </c>
      <c r="S42" s="175" t="s">
        <v>98</v>
      </c>
      <c r="T42" s="175" t="s">
        <v>103</v>
      </c>
      <c r="U42" s="175" t="s">
        <v>98</v>
      </c>
      <c r="V42" s="175" t="s">
        <v>103</v>
      </c>
      <c r="W42" s="175" t="s">
        <v>98</v>
      </c>
      <c r="X42" s="175" t="s">
        <v>103</v>
      </c>
      <c r="Y42" s="175" t="s">
        <v>98</v>
      </c>
      <c r="Z42" s="175" t="s">
        <v>103</v>
      </c>
      <c r="AA42" s="175" t="s">
        <v>98</v>
      </c>
      <c r="AB42" s="175" t="s">
        <v>103</v>
      </c>
      <c r="AC42" s="175" t="s">
        <v>98</v>
      </c>
      <c r="AD42" s="175" t="s">
        <v>103</v>
      </c>
      <c r="AE42" s="175" t="s">
        <v>98</v>
      </c>
      <c r="AF42" s="175" t="s">
        <v>103</v>
      </c>
      <c r="AG42" s="175" t="s">
        <v>98</v>
      </c>
      <c r="AH42" s="175" t="s">
        <v>103</v>
      </c>
      <c r="AI42" s="175" t="s">
        <v>98</v>
      </c>
      <c r="AJ42" s="175" t="s">
        <v>103</v>
      </c>
      <c r="AK42" s="175" t="s">
        <v>98</v>
      </c>
      <c r="AL42" s="175" t="s">
        <v>103</v>
      </c>
      <c r="AM42" s="175" t="s">
        <v>98</v>
      </c>
      <c r="AN42" s="175" t="s">
        <v>103</v>
      </c>
      <c r="AO42" s="175" t="s">
        <v>98</v>
      </c>
      <c r="AP42" s="175" t="s">
        <v>103</v>
      </c>
      <c r="AQ42" s="175" t="s">
        <v>98</v>
      </c>
      <c r="AR42" s="175" t="s">
        <v>103</v>
      </c>
      <c r="AS42" s="175" t="s">
        <v>98</v>
      </c>
      <c r="AT42" s="175" t="s">
        <v>103</v>
      </c>
      <c r="AU42" s="175" t="s">
        <v>98</v>
      </c>
      <c r="AV42" s="175" t="s">
        <v>103</v>
      </c>
      <c r="AW42" s="175" t="s">
        <v>98</v>
      </c>
      <c r="AX42" s="175" t="s">
        <v>98</v>
      </c>
      <c r="AY42" s="175" t="s">
        <v>103</v>
      </c>
      <c r="AZ42" s="140">
        <f>'2'!AY40</f>
        <v>0</v>
      </c>
      <c r="BA42" s="175" t="s">
        <v>103</v>
      </c>
      <c r="BB42" s="175" t="s">
        <v>103</v>
      </c>
      <c r="BC42" s="175" t="s">
        <v>98</v>
      </c>
      <c r="BD42" s="159"/>
      <c r="BE42" s="159"/>
      <c r="BF42" s="159"/>
      <c r="BG42" s="159"/>
      <c r="BH42" s="159"/>
      <c r="BI42" s="159"/>
      <c r="BJ42" s="159"/>
      <c r="BK42" s="159"/>
      <c r="BL42" s="159"/>
      <c r="BM42" s="159"/>
      <c r="BN42" s="159"/>
      <c r="BO42" s="159"/>
      <c r="BP42" s="159"/>
      <c r="BQ42" s="159"/>
      <c r="BR42" s="159"/>
      <c r="BS42" s="159"/>
      <c r="BT42" s="159"/>
      <c r="BU42" s="159"/>
      <c r="BV42" s="159"/>
      <c r="BW42" s="159"/>
      <c r="BX42" s="159"/>
      <c r="BY42" s="159"/>
      <c r="BZ42" s="159"/>
      <c r="CA42" s="159"/>
      <c r="CB42" s="159"/>
      <c r="CC42" s="159"/>
      <c r="CD42" s="159"/>
      <c r="CE42" s="159"/>
      <c r="CF42" s="159"/>
      <c r="CG42" s="159"/>
      <c r="CH42" s="159"/>
      <c r="CI42" s="159"/>
      <c r="CJ42" s="159"/>
      <c r="CK42" s="159"/>
      <c r="CL42" s="159"/>
      <c r="CM42" s="159"/>
      <c r="CN42" s="159"/>
      <c r="CO42" s="159"/>
      <c r="CP42" s="159"/>
      <c r="CQ42" s="159"/>
      <c r="CR42" s="159"/>
      <c r="CS42" s="159"/>
      <c r="CT42" s="159"/>
      <c r="CU42" s="159"/>
      <c r="CV42" s="159"/>
      <c r="CW42" s="159"/>
      <c r="CX42" s="159"/>
      <c r="CY42" s="159"/>
    </row>
    <row r="43" spans="1:103" s="160" customFormat="1" ht="38.25" x14ac:dyDescent="0.2">
      <c r="A43" s="154" t="s">
        <v>137</v>
      </c>
      <c r="B43" s="155" t="s">
        <v>133</v>
      </c>
      <c r="C43" s="158" t="s">
        <v>98</v>
      </c>
      <c r="D43" s="175">
        <f>SUM(D44:D46)</f>
        <v>0</v>
      </c>
      <c r="E43" s="175" t="s">
        <v>98</v>
      </c>
      <c r="F43" s="175">
        <f>SUM(F44:F46)</f>
        <v>0</v>
      </c>
      <c r="G43" s="175" t="s">
        <v>98</v>
      </c>
      <c r="H43" s="175">
        <f>SUM(H44:H46)</f>
        <v>0</v>
      </c>
      <c r="I43" s="175" t="s">
        <v>98</v>
      </c>
      <c r="J43" s="175">
        <f>SUM(J44:J46)</f>
        <v>0</v>
      </c>
      <c r="K43" s="175" t="s">
        <v>98</v>
      </c>
      <c r="L43" s="175">
        <f>SUM(L44:L46)</f>
        <v>0</v>
      </c>
      <c r="M43" s="175" t="s">
        <v>98</v>
      </c>
      <c r="N43" s="175">
        <f>SUM(N44:N46)</f>
        <v>0</v>
      </c>
      <c r="O43" s="175" t="s">
        <v>98</v>
      </c>
      <c r="P43" s="175">
        <f>SUM(P44:P46)</f>
        <v>0</v>
      </c>
      <c r="Q43" s="175" t="s">
        <v>98</v>
      </c>
      <c r="R43" s="175">
        <f>SUM(R44:R46)</f>
        <v>0</v>
      </c>
      <c r="S43" s="175" t="s">
        <v>98</v>
      </c>
      <c r="T43" s="175">
        <f>SUM(T44:T46)</f>
        <v>0</v>
      </c>
      <c r="U43" s="175" t="s">
        <v>98</v>
      </c>
      <c r="V43" s="175">
        <f>SUM(V44:V46)</f>
        <v>0</v>
      </c>
      <c r="W43" s="175" t="s">
        <v>98</v>
      </c>
      <c r="X43" s="175">
        <f>SUM(X44:X46)</f>
        <v>0</v>
      </c>
      <c r="Y43" s="175" t="s">
        <v>98</v>
      </c>
      <c r="Z43" s="175">
        <f>SUM(Z44:Z46)</f>
        <v>0</v>
      </c>
      <c r="AA43" s="175" t="s">
        <v>98</v>
      </c>
      <c r="AB43" s="175">
        <f>SUM(AB44:AB46)</f>
        <v>0</v>
      </c>
      <c r="AC43" s="175" t="s">
        <v>98</v>
      </c>
      <c r="AD43" s="175">
        <f>SUM(AD44:AD46)</f>
        <v>0</v>
      </c>
      <c r="AE43" s="175" t="s">
        <v>98</v>
      </c>
      <c r="AF43" s="175">
        <f>SUM(AF44:AF46)</f>
        <v>0</v>
      </c>
      <c r="AG43" s="175" t="s">
        <v>98</v>
      </c>
      <c r="AH43" s="175">
        <f>SUM(AH44:AH46)</f>
        <v>0</v>
      </c>
      <c r="AI43" s="175" t="s">
        <v>98</v>
      </c>
      <c r="AJ43" s="175">
        <f>SUM(AJ44:AJ46)</f>
        <v>0</v>
      </c>
      <c r="AK43" s="175" t="s">
        <v>98</v>
      </c>
      <c r="AL43" s="175">
        <f>SUM(AL44:AL46)</f>
        <v>0</v>
      </c>
      <c r="AM43" s="175" t="s">
        <v>98</v>
      </c>
      <c r="AN43" s="175">
        <f>SUM(AN44:AN46)</f>
        <v>0</v>
      </c>
      <c r="AO43" s="175" t="s">
        <v>98</v>
      </c>
      <c r="AP43" s="175">
        <f>SUM(AP44:AP46)</f>
        <v>0</v>
      </c>
      <c r="AQ43" s="175" t="s">
        <v>98</v>
      </c>
      <c r="AR43" s="175">
        <f>SUM(AR44:AR46)</f>
        <v>0</v>
      </c>
      <c r="AS43" s="175" t="s">
        <v>98</v>
      </c>
      <c r="AT43" s="175">
        <f>SUM(AT44:AT46)</f>
        <v>0</v>
      </c>
      <c r="AU43" s="175" t="s">
        <v>98</v>
      </c>
      <c r="AV43" s="175">
        <f>SUM(AV44:AV46)</f>
        <v>0</v>
      </c>
      <c r="AW43" s="175" t="s">
        <v>98</v>
      </c>
      <c r="AX43" s="175" t="s">
        <v>98</v>
      </c>
      <c r="AY43" s="175">
        <v>0</v>
      </c>
      <c r="AZ43" s="140">
        <f>'2'!AY41</f>
        <v>0</v>
      </c>
      <c r="BA43" s="175">
        <f>SUM(BA44:BA46)</f>
        <v>0</v>
      </c>
      <c r="BB43" s="175">
        <f>SUM(BB44:BB46)</f>
        <v>0</v>
      </c>
      <c r="BC43" s="175" t="s">
        <v>98</v>
      </c>
      <c r="BD43" s="159"/>
      <c r="BE43" s="159"/>
      <c r="BF43" s="159"/>
      <c r="BG43" s="159"/>
      <c r="BH43" s="159"/>
      <c r="BI43" s="159"/>
      <c r="BJ43" s="159"/>
      <c r="BK43" s="159"/>
      <c r="BL43" s="159"/>
      <c r="BM43" s="159"/>
      <c r="BN43" s="159"/>
      <c r="BO43" s="159"/>
      <c r="BP43" s="159"/>
      <c r="BQ43" s="159"/>
      <c r="BR43" s="159"/>
      <c r="BS43" s="159"/>
      <c r="BT43" s="159"/>
      <c r="BU43" s="159"/>
      <c r="BV43" s="159"/>
      <c r="BW43" s="159"/>
      <c r="BX43" s="159"/>
      <c r="BY43" s="159"/>
      <c r="BZ43" s="159"/>
      <c r="CA43" s="159"/>
      <c r="CB43" s="159"/>
      <c r="CC43" s="159"/>
      <c r="CD43" s="159"/>
      <c r="CE43" s="159"/>
      <c r="CF43" s="159"/>
      <c r="CG43" s="159"/>
      <c r="CH43" s="159"/>
      <c r="CI43" s="159"/>
      <c r="CJ43" s="159"/>
      <c r="CK43" s="159"/>
      <c r="CL43" s="159"/>
      <c r="CM43" s="159"/>
      <c r="CN43" s="159"/>
      <c r="CO43" s="159"/>
      <c r="CP43" s="159"/>
      <c r="CQ43" s="159"/>
      <c r="CR43" s="159"/>
      <c r="CS43" s="159"/>
      <c r="CT43" s="159"/>
      <c r="CU43" s="159"/>
      <c r="CV43" s="159"/>
      <c r="CW43" s="159"/>
      <c r="CX43" s="159"/>
      <c r="CY43" s="159"/>
    </row>
    <row r="44" spans="1:103" s="160" customFormat="1" ht="89.25" x14ac:dyDescent="0.2">
      <c r="A44" s="154" t="s">
        <v>137</v>
      </c>
      <c r="B44" s="155" t="s">
        <v>134</v>
      </c>
      <c r="C44" s="158" t="s">
        <v>98</v>
      </c>
      <c r="D44" s="158">
        <v>0</v>
      </c>
      <c r="E44" s="158" t="s">
        <v>98</v>
      </c>
      <c r="F44" s="158">
        <v>0</v>
      </c>
      <c r="G44" s="158" t="s">
        <v>98</v>
      </c>
      <c r="H44" s="158">
        <v>0</v>
      </c>
      <c r="I44" s="158" t="s">
        <v>98</v>
      </c>
      <c r="J44" s="158">
        <v>0</v>
      </c>
      <c r="K44" s="158" t="s">
        <v>98</v>
      </c>
      <c r="L44" s="158">
        <v>0</v>
      </c>
      <c r="M44" s="158" t="s">
        <v>98</v>
      </c>
      <c r="N44" s="158">
        <v>0</v>
      </c>
      <c r="O44" s="158" t="s">
        <v>98</v>
      </c>
      <c r="P44" s="158">
        <v>0</v>
      </c>
      <c r="Q44" s="158" t="s">
        <v>98</v>
      </c>
      <c r="R44" s="158">
        <v>0</v>
      </c>
      <c r="S44" s="158" t="s">
        <v>98</v>
      </c>
      <c r="T44" s="158">
        <v>0</v>
      </c>
      <c r="U44" s="158" t="s">
        <v>98</v>
      </c>
      <c r="V44" s="158">
        <v>0</v>
      </c>
      <c r="W44" s="158" t="s">
        <v>98</v>
      </c>
      <c r="X44" s="158">
        <v>0</v>
      </c>
      <c r="Y44" s="158" t="s">
        <v>98</v>
      </c>
      <c r="Z44" s="158">
        <v>0</v>
      </c>
      <c r="AA44" s="158" t="s">
        <v>98</v>
      </c>
      <c r="AB44" s="158">
        <v>0</v>
      </c>
      <c r="AC44" s="158" t="s">
        <v>98</v>
      </c>
      <c r="AD44" s="158">
        <v>0</v>
      </c>
      <c r="AE44" s="158" t="s">
        <v>98</v>
      </c>
      <c r="AF44" s="158">
        <v>0</v>
      </c>
      <c r="AG44" s="158" t="s">
        <v>98</v>
      </c>
      <c r="AH44" s="158">
        <v>0</v>
      </c>
      <c r="AI44" s="158" t="s">
        <v>98</v>
      </c>
      <c r="AJ44" s="158">
        <v>0</v>
      </c>
      <c r="AK44" s="158" t="s">
        <v>98</v>
      </c>
      <c r="AL44" s="158">
        <v>0</v>
      </c>
      <c r="AM44" s="158" t="s">
        <v>98</v>
      </c>
      <c r="AN44" s="158">
        <v>0</v>
      </c>
      <c r="AO44" s="158" t="s">
        <v>98</v>
      </c>
      <c r="AP44" s="158">
        <v>0</v>
      </c>
      <c r="AQ44" s="158" t="s">
        <v>98</v>
      </c>
      <c r="AR44" s="158">
        <v>0</v>
      </c>
      <c r="AS44" s="158" t="s">
        <v>98</v>
      </c>
      <c r="AT44" s="158">
        <v>0</v>
      </c>
      <c r="AU44" s="158" t="s">
        <v>98</v>
      </c>
      <c r="AV44" s="158">
        <v>0</v>
      </c>
      <c r="AW44" s="158" t="s">
        <v>98</v>
      </c>
      <c r="AX44" s="158" t="s">
        <v>98</v>
      </c>
      <c r="AY44" s="158">
        <v>0</v>
      </c>
      <c r="AZ44" s="140">
        <f>'2'!AY42</f>
        <v>0</v>
      </c>
      <c r="BA44" s="158">
        <v>0</v>
      </c>
      <c r="BB44" s="158">
        <v>0</v>
      </c>
      <c r="BC44" s="158" t="s">
        <v>98</v>
      </c>
      <c r="BD44" s="159"/>
      <c r="BE44" s="159"/>
      <c r="BF44" s="159"/>
      <c r="BG44" s="159"/>
      <c r="BH44" s="159"/>
      <c r="BI44" s="159"/>
      <c r="BJ44" s="159"/>
      <c r="BK44" s="159"/>
      <c r="BL44" s="159"/>
      <c r="BM44" s="159"/>
      <c r="BN44" s="159"/>
      <c r="BO44" s="159"/>
      <c r="BP44" s="159"/>
      <c r="BQ44" s="159"/>
      <c r="BR44" s="159"/>
      <c r="BS44" s="159"/>
      <c r="BT44" s="159"/>
      <c r="BU44" s="159"/>
      <c r="BV44" s="159"/>
      <c r="BW44" s="159"/>
      <c r="BX44" s="159"/>
      <c r="BY44" s="159"/>
      <c r="BZ44" s="159"/>
      <c r="CA44" s="159"/>
      <c r="CB44" s="159"/>
      <c r="CC44" s="159"/>
      <c r="CD44" s="159"/>
      <c r="CE44" s="159"/>
      <c r="CF44" s="159"/>
      <c r="CG44" s="159"/>
      <c r="CH44" s="159"/>
      <c r="CI44" s="159"/>
      <c r="CJ44" s="159"/>
      <c r="CK44" s="159"/>
      <c r="CL44" s="159"/>
      <c r="CM44" s="159"/>
      <c r="CN44" s="159"/>
      <c r="CO44" s="159"/>
      <c r="CP44" s="159"/>
      <c r="CQ44" s="159"/>
      <c r="CR44" s="159"/>
      <c r="CS44" s="159"/>
      <c r="CT44" s="159"/>
      <c r="CU44" s="159"/>
      <c r="CV44" s="159"/>
      <c r="CW44" s="159"/>
      <c r="CX44" s="159"/>
      <c r="CY44" s="159"/>
    </row>
    <row r="45" spans="1:103" s="160" customFormat="1" ht="76.5" x14ac:dyDescent="0.2">
      <c r="A45" s="154" t="s">
        <v>137</v>
      </c>
      <c r="B45" s="155" t="s">
        <v>135</v>
      </c>
      <c r="C45" s="158" t="s">
        <v>98</v>
      </c>
      <c r="D45" s="175" t="s">
        <v>103</v>
      </c>
      <c r="E45" s="175" t="s">
        <v>98</v>
      </c>
      <c r="F45" s="175" t="s">
        <v>103</v>
      </c>
      <c r="G45" s="175" t="s">
        <v>98</v>
      </c>
      <c r="H45" s="175" t="s">
        <v>103</v>
      </c>
      <c r="I45" s="175" t="s">
        <v>98</v>
      </c>
      <c r="J45" s="175" t="s">
        <v>103</v>
      </c>
      <c r="K45" s="175" t="s">
        <v>98</v>
      </c>
      <c r="L45" s="175" t="s">
        <v>103</v>
      </c>
      <c r="M45" s="175" t="s">
        <v>98</v>
      </c>
      <c r="N45" s="175" t="s">
        <v>103</v>
      </c>
      <c r="O45" s="175" t="s">
        <v>98</v>
      </c>
      <c r="P45" s="175" t="s">
        <v>103</v>
      </c>
      <c r="Q45" s="175" t="s">
        <v>98</v>
      </c>
      <c r="R45" s="175" t="s">
        <v>103</v>
      </c>
      <c r="S45" s="175" t="s">
        <v>98</v>
      </c>
      <c r="T45" s="175" t="s">
        <v>103</v>
      </c>
      <c r="U45" s="175" t="s">
        <v>98</v>
      </c>
      <c r="V45" s="175" t="s">
        <v>103</v>
      </c>
      <c r="W45" s="175" t="s">
        <v>98</v>
      </c>
      <c r="X45" s="175" t="s">
        <v>103</v>
      </c>
      <c r="Y45" s="175" t="s">
        <v>98</v>
      </c>
      <c r="Z45" s="175" t="s">
        <v>103</v>
      </c>
      <c r="AA45" s="175" t="s">
        <v>98</v>
      </c>
      <c r="AB45" s="175" t="s">
        <v>103</v>
      </c>
      <c r="AC45" s="175" t="s">
        <v>98</v>
      </c>
      <c r="AD45" s="175" t="s">
        <v>103</v>
      </c>
      <c r="AE45" s="175" t="s">
        <v>98</v>
      </c>
      <c r="AF45" s="175" t="s">
        <v>103</v>
      </c>
      <c r="AG45" s="175" t="s">
        <v>98</v>
      </c>
      <c r="AH45" s="175" t="s">
        <v>103</v>
      </c>
      <c r="AI45" s="175" t="s">
        <v>98</v>
      </c>
      <c r="AJ45" s="175" t="s">
        <v>103</v>
      </c>
      <c r="AK45" s="175" t="s">
        <v>98</v>
      </c>
      <c r="AL45" s="175" t="s">
        <v>103</v>
      </c>
      <c r="AM45" s="175" t="s">
        <v>98</v>
      </c>
      <c r="AN45" s="175" t="s">
        <v>103</v>
      </c>
      <c r="AO45" s="175" t="s">
        <v>98</v>
      </c>
      <c r="AP45" s="175" t="s">
        <v>103</v>
      </c>
      <c r="AQ45" s="175" t="s">
        <v>98</v>
      </c>
      <c r="AR45" s="175" t="s">
        <v>103</v>
      </c>
      <c r="AS45" s="175" t="s">
        <v>98</v>
      </c>
      <c r="AT45" s="175" t="s">
        <v>103</v>
      </c>
      <c r="AU45" s="175" t="s">
        <v>98</v>
      </c>
      <c r="AV45" s="175" t="s">
        <v>103</v>
      </c>
      <c r="AW45" s="175" t="s">
        <v>98</v>
      </c>
      <c r="AX45" s="175" t="s">
        <v>98</v>
      </c>
      <c r="AY45" s="175" t="s">
        <v>103</v>
      </c>
      <c r="AZ45" s="140">
        <f>'2'!AY43</f>
        <v>0</v>
      </c>
      <c r="BA45" s="175" t="s">
        <v>103</v>
      </c>
      <c r="BB45" s="175" t="s">
        <v>103</v>
      </c>
      <c r="BC45" s="175" t="s">
        <v>98</v>
      </c>
      <c r="BD45" s="159"/>
      <c r="BE45" s="159"/>
      <c r="BF45" s="159"/>
      <c r="BG45" s="159"/>
      <c r="BH45" s="159"/>
      <c r="BI45" s="159"/>
      <c r="BJ45" s="159"/>
      <c r="BK45" s="159"/>
      <c r="BL45" s="159"/>
      <c r="BM45" s="159"/>
      <c r="BN45" s="159"/>
      <c r="BO45" s="159"/>
      <c r="BP45" s="159"/>
      <c r="BQ45" s="159"/>
      <c r="BR45" s="159"/>
      <c r="BS45" s="159"/>
      <c r="BT45" s="159"/>
      <c r="BU45" s="159"/>
      <c r="BV45" s="159"/>
      <c r="BW45" s="159"/>
      <c r="BX45" s="159"/>
      <c r="BY45" s="159"/>
      <c r="BZ45" s="159"/>
      <c r="CA45" s="159"/>
      <c r="CB45" s="159"/>
      <c r="CC45" s="159"/>
      <c r="CD45" s="159"/>
      <c r="CE45" s="159"/>
      <c r="CF45" s="159"/>
      <c r="CG45" s="159"/>
      <c r="CH45" s="159"/>
      <c r="CI45" s="159"/>
      <c r="CJ45" s="159"/>
      <c r="CK45" s="159"/>
      <c r="CL45" s="159"/>
      <c r="CM45" s="159"/>
      <c r="CN45" s="159"/>
      <c r="CO45" s="159"/>
      <c r="CP45" s="159"/>
      <c r="CQ45" s="159"/>
      <c r="CR45" s="159"/>
      <c r="CS45" s="159"/>
      <c r="CT45" s="159"/>
      <c r="CU45" s="159"/>
      <c r="CV45" s="159"/>
      <c r="CW45" s="159"/>
      <c r="CX45" s="159"/>
      <c r="CY45" s="159"/>
    </row>
    <row r="46" spans="1:103" s="160" customFormat="1" ht="76.5" x14ac:dyDescent="0.2">
      <c r="A46" s="154" t="s">
        <v>137</v>
      </c>
      <c r="B46" s="155" t="s">
        <v>136</v>
      </c>
      <c r="C46" s="158" t="s">
        <v>98</v>
      </c>
      <c r="D46" s="175" t="s">
        <v>103</v>
      </c>
      <c r="E46" s="175" t="s">
        <v>98</v>
      </c>
      <c r="F46" s="175" t="s">
        <v>103</v>
      </c>
      <c r="G46" s="175" t="s">
        <v>98</v>
      </c>
      <c r="H46" s="175" t="s">
        <v>103</v>
      </c>
      <c r="I46" s="175" t="s">
        <v>98</v>
      </c>
      <c r="J46" s="175" t="s">
        <v>103</v>
      </c>
      <c r="K46" s="175" t="s">
        <v>98</v>
      </c>
      <c r="L46" s="175" t="s">
        <v>103</v>
      </c>
      <c r="M46" s="175" t="s">
        <v>98</v>
      </c>
      <c r="N46" s="175" t="s">
        <v>103</v>
      </c>
      <c r="O46" s="175" t="s">
        <v>98</v>
      </c>
      <c r="P46" s="175" t="s">
        <v>103</v>
      </c>
      <c r="Q46" s="175" t="s">
        <v>98</v>
      </c>
      <c r="R46" s="175" t="s">
        <v>103</v>
      </c>
      <c r="S46" s="175" t="s">
        <v>98</v>
      </c>
      <c r="T46" s="175" t="s">
        <v>103</v>
      </c>
      <c r="U46" s="175" t="s">
        <v>98</v>
      </c>
      <c r="V46" s="175" t="s">
        <v>103</v>
      </c>
      <c r="W46" s="175" t="s">
        <v>98</v>
      </c>
      <c r="X46" s="175" t="s">
        <v>103</v>
      </c>
      <c r="Y46" s="175" t="s">
        <v>98</v>
      </c>
      <c r="Z46" s="175" t="s">
        <v>103</v>
      </c>
      <c r="AA46" s="175" t="s">
        <v>98</v>
      </c>
      <c r="AB46" s="175" t="s">
        <v>103</v>
      </c>
      <c r="AC46" s="175" t="s">
        <v>98</v>
      </c>
      <c r="AD46" s="175" t="s">
        <v>103</v>
      </c>
      <c r="AE46" s="175" t="s">
        <v>98</v>
      </c>
      <c r="AF46" s="175" t="s">
        <v>103</v>
      </c>
      <c r="AG46" s="175" t="s">
        <v>98</v>
      </c>
      <c r="AH46" s="175" t="s">
        <v>103</v>
      </c>
      <c r="AI46" s="175" t="s">
        <v>98</v>
      </c>
      <c r="AJ46" s="175" t="s">
        <v>103</v>
      </c>
      <c r="AK46" s="175" t="s">
        <v>98</v>
      </c>
      <c r="AL46" s="175" t="s">
        <v>103</v>
      </c>
      <c r="AM46" s="175" t="s">
        <v>98</v>
      </c>
      <c r="AN46" s="175" t="s">
        <v>103</v>
      </c>
      <c r="AO46" s="175" t="s">
        <v>98</v>
      </c>
      <c r="AP46" s="175" t="s">
        <v>103</v>
      </c>
      <c r="AQ46" s="175" t="s">
        <v>98</v>
      </c>
      <c r="AR46" s="175" t="s">
        <v>103</v>
      </c>
      <c r="AS46" s="175" t="s">
        <v>98</v>
      </c>
      <c r="AT46" s="175" t="s">
        <v>103</v>
      </c>
      <c r="AU46" s="175" t="s">
        <v>98</v>
      </c>
      <c r="AV46" s="175" t="s">
        <v>103</v>
      </c>
      <c r="AW46" s="175" t="s">
        <v>98</v>
      </c>
      <c r="AX46" s="175" t="s">
        <v>98</v>
      </c>
      <c r="AY46" s="175" t="s">
        <v>103</v>
      </c>
      <c r="AZ46" s="140">
        <f>'2'!AY44</f>
        <v>0</v>
      </c>
      <c r="BA46" s="175" t="s">
        <v>103</v>
      </c>
      <c r="BB46" s="175" t="s">
        <v>103</v>
      </c>
      <c r="BC46" s="175" t="s">
        <v>98</v>
      </c>
      <c r="BD46" s="159"/>
      <c r="BE46" s="159"/>
      <c r="BF46" s="159"/>
      <c r="BG46" s="159"/>
      <c r="BH46" s="159"/>
      <c r="BI46" s="159"/>
      <c r="BJ46" s="159"/>
      <c r="BK46" s="159"/>
      <c r="BL46" s="159"/>
      <c r="BM46" s="159"/>
      <c r="BN46" s="159"/>
      <c r="BO46" s="159"/>
      <c r="BP46" s="159"/>
      <c r="BQ46" s="159"/>
      <c r="BR46" s="159"/>
      <c r="BS46" s="159"/>
      <c r="BT46" s="159"/>
      <c r="BU46" s="159"/>
      <c r="BV46" s="159"/>
      <c r="BW46" s="159"/>
      <c r="BX46" s="159"/>
      <c r="BY46" s="159"/>
      <c r="BZ46" s="159"/>
      <c r="CA46" s="159"/>
      <c r="CB46" s="159"/>
      <c r="CC46" s="159"/>
      <c r="CD46" s="159"/>
      <c r="CE46" s="159"/>
      <c r="CF46" s="159"/>
      <c r="CG46" s="159"/>
      <c r="CH46" s="159"/>
      <c r="CI46" s="159"/>
      <c r="CJ46" s="159"/>
      <c r="CK46" s="159"/>
      <c r="CL46" s="159"/>
      <c r="CM46" s="159"/>
      <c r="CN46" s="159"/>
      <c r="CO46" s="159"/>
      <c r="CP46" s="159"/>
      <c r="CQ46" s="159"/>
      <c r="CR46" s="159"/>
      <c r="CS46" s="159"/>
      <c r="CT46" s="159"/>
      <c r="CU46" s="159"/>
      <c r="CV46" s="159"/>
      <c r="CW46" s="159"/>
      <c r="CX46" s="159"/>
      <c r="CY46" s="159"/>
    </row>
    <row r="47" spans="1:103" s="160" customFormat="1" ht="76.5" x14ac:dyDescent="0.2">
      <c r="A47" s="172" t="s">
        <v>138</v>
      </c>
      <c r="B47" s="155" t="s">
        <v>139</v>
      </c>
      <c r="C47" s="158" t="s">
        <v>98</v>
      </c>
      <c r="D47" s="175">
        <f>D48+D49</f>
        <v>0</v>
      </c>
      <c r="E47" s="175" t="s">
        <v>98</v>
      </c>
      <c r="F47" s="175">
        <f>F48+F49</f>
        <v>0</v>
      </c>
      <c r="G47" s="175" t="s">
        <v>98</v>
      </c>
      <c r="H47" s="175">
        <f>H48+H49</f>
        <v>0</v>
      </c>
      <c r="I47" s="175" t="s">
        <v>98</v>
      </c>
      <c r="J47" s="175">
        <f>J48+J49</f>
        <v>0</v>
      </c>
      <c r="K47" s="175" t="s">
        <v>98</v>
      </c>
      <c r="L47" s="175">
        <f>L48+L49</f>
        <v>0</v>
      </c>
      <c r="M47" s="175" t="s">
        <v>98</v>
      </c>
      <c r="N47" s="175">
        <f>N48+N49</f>
        <v>0</v>
      </c>
      <c r="O47" s="175" t="s">
        <v>98</v>
      </c>
      <c r="P47" s="175">
        <f>P48+P49</f>
        <v>0</v>
      </c>
      <c r="Q47" s="175" t="s">
        <v>98</v>
      </c>
      <c r="R47" s="175">
        <f>R48+R49</f>
        <v>0</v>
      </c>
      <c r="S47" s="175" t="s">
        <v>98</v>
      </c>
      <c r="T47" s="175">
        <f>T48+T49</f>
        <v>0</v>
      </c>
      <c r="U47" s="175" t="s">
        <v>98</v>
      </c>
      <c r="V47" s="175">
        <f>V48+V49</f>
        <v>0</v>
      </c>
      <c r="W47" s="175" t="s">
        <v>98</v>
      </c>
      <c r="X47" s="175">
        <f>X48+X49</f>
        <v>0</v>
      </c>
      <c r="Y47" s="175" t="s">
        <v>98</v>
      </c>
      <c r="Z47" s="175">
        <f>Z48+Z49</f>
        <v>0</v>
      </c>
      <c r="AA47" s="175" t="s">
        <v>98</v>
      </c>
      <c r="AB47" s="175">
        <f>AB48+AB49</f>
        <v>0</v>
      </c>
      <c r="AC47" s="175" t="s">
        <v>98</v>
      </c>
      <c r="AD47" s="175">
        <f>AD48+AD49</f>
        <v>0</v>
      </c>
      <c r="AE47" s="175" t="s">
        <v>98</v>
      </c>
      <c r="AF47" s="175">
        <f>AF48+AF49</f>
        <v>0</v>
      </c>
      <c r="AG47" s="175" t="s">
        <v>98</v>
      </c>
      <c r="AH47" s="175">
        <f>AH48+AH49</f>
        <v>0</v>
      </c>
      <c r="AI47" s="175" t="s">
        <v>98</v>
      </c>
      <c r="AJ47" s="175">
        <f>AJ48+AJ49</f>
        <v>0</v>
      </c>
      <c r="AK47" s="175" t="s">
        <v>98</v>
      </c>
      <c r="AL47" s="175">
        <f>AL48+AL49</f>
        <v>0</v>
      </c>
      <c r="AM47" s="175" t="s">
        <v>98</v>
      </c>
      <c r="AN47" s="175">
        <f>AN48+AN49</f>
        <v>0</v>
      </c>
      <c r="AO47" s="175" t="s">
        <v>98</v>
      </c>
      <c r="AP47" s="175">
        <f>AP48+AP49</f>
        <v>0</v>
      </c>
      <c r="AQ47" s="175" t="s">
        <v>98</v>
      </c>
      <c r="AR47" s="175">
        <f>AR48+AR49</f>
        <v>0</v>
      </c>
      <c r="AS47" s="175" t="s">
        <v>98</v>
      </c>
      <c r="AT47" s="175">
        <f>AT48+AT49</f>
        <v>0</v>
      </c>
      <c r="AU47" s="175" t="s">
        <v>98</v>
      </c>
      <c r="AV47" s="175">
        <f>AV48+AV49</f>
        <v>0</v>
      </c>
      <c r="AW47" s="175" t="s">
        <v>98</v>
      </c>
      <c r="AX47" s="175" t="s">
        <v>98</v>
      </c>
      <c r="AY47" s="175">
        <v>0</v>
      </c>
      <c r="AZ47" s="140">
        <f>'2'!AY45</f>
        <v>0</v>
      </c>
      <c r="BA47" s="175">
        <f>BA48+BA49</f>
        <v>0</v>
      </c>
      <c r="BB47" s="175">
        <f>BB48+BB49</f>
        <v>0</v>
      </c>
      <c r="BC47" s="175" t="s">
        <v>98</v>
      </c>
      <c r="BD47" s="159"/>
      <c r="BE47" s="159"/>
      <c r="BF47" s="159"/>
      <c r="BG47" s="159"/>
      <c r="BH47" s="159"/>
      <c r="BI47" s="159"/>
      <c r="BJ47" s="159"/>
      <c r="BK47" s="159"/>
      <c r="BL47" s="159"/>
      <c r="BM47" s="159"/>
      <c r="BN47" s="159"/>
      <c r="BO47" s="159"/>
      <c r="BP47" s="159"/>
      <c r="BQ47" s="159"/>
      <c r="BR47" s="159"/>
      <c r="BS47" s="159"/>
      <c r="BT47" s="159"/>
      <c r="BU47" s="159"/>
      <c r="BV47" s="159"/>
      <c r="BW47" s="159"/>
      <c r="BX47" s="159"/>
      <c r="BY47" s="159"/>
      <c r="BZ47" s="159"/>
      <c r="CA47" s="159"/>
      <c r="CB47" s="159"/>
      <c r="CC47" s="159"/>
      <c r="CD47" s="159"/>
      <c r="CE47" s="159"/>
      <c r="CF47" s="159"/>
      <c r="CG47" s="159"/>
      <c r="CH47" s="159"/>
      <c r="CI47" s="159"/>
      <c r="CJ47" s="159"/>
      <c r="CK47" s="159"/>
      <c r="CL47" s="159"/>
      <c r="CM47" s="159"/>
      <c r="CN47" s="159"/>
      <c r="CO47" s="159"/>
      <c r="CP47" s="159"/>
      <c r="CQ47" s="159"/>
      <c r="CR47" s="159"/>
      <c r="CS47" s="159"/>
      <c r="CT47" s="159"/>
      <c r="CU47" s="159"/>
      <c r="CV47" s="159"/>
      <c r="CW47" s="159"/>
      <c r="CX47" s="159"/>
      <c r="CY47" s="159"/>
    </row>
    <row r="48" spans="1:103" s="160" customFormat="1" ht="76.5" x14ac:dyDescent="0.2">
      <c r="A48" s="154" t="s">
        <v>140</v>
      </c>
      <c r="B48" s="155" t="s">
        <v>135</v>
      </c>
      <c r="C48" s="158" t="s">
        <v>98</v>
      </c>
      <c r="D48" s="175" t="s">
        <v>103</v>
      </c>
      <c r="E48" s="175" t="s">
        <v>98</v>
      </c>
      <c r="F48" s="175" t="s">
        <v>103</v>
      </c>
      <c r="G48" s="175" t="s">
        <v>98</v>
      </c>
      <c r="H48" s="175" t="s">
        <v>103</v>
      </c>
      <c r="I48" s="175" t="s">
        <v>98</v>
      </c>
      <c r="J48" s="175" t="s">
        <v>103</v>
      </c>
      <c r="K48" s="175" t="s">
        <v>98</v>
      </c>
      <c r="L48" s="175" t="s">
        <v>103</v>
      </c>
      <c r="M48" s="175" t="s">
        <v>98</v>
      </c>
      <c r="N48" s="175" t="s">
        <v>103</v>
      </c>
      <c r="O48" s="175" t="s">
        <v>98</v>
      </c>
      <c r="P48" s="175" t="s">
        <v>103</v>
      </c>
      <c r="Q48" s="175" t="s">
        <v>98</v>
      </c>
      <c r="R48" s="175" t="s">
        <v>103</v>
      </c>
      <c r="S48" s="175" t="s">
        <v>98</v>
      </c>
      <c r="T48" s="175" t="s">
        <v>103</v>
      </c>
      <c r="U48" s="175" t="s">
        <v>98</v>
      </c>
      <c r="V48" s="175" t="s">
        <v>103</v>
      </c>
      <c r="W48" s="175" t="s">
        <v>98</v>
      </c>
      <c r="X48" s="175" t="s">
        <v>103</v>
      </c>
      <c r="Y48" s="175" t="s">
        <v>98</v>
      </c>
      <c r="Z48" s="175" t="s">
        <v>103</v>
      </c>
      <c r="AA48" s="175" t="s">
        <v>98</v>
      </c>
      <c r="AB48" s="175" t="s">
        <v>103</v>
      </c>
      <c r="AC48" s="175" t="s">
        <v>98</v>
      </c>
      <c r="AD48" s="175" t="s">
        <v>103</v>
      </c>
      <c r="AE48" s="175" t="s">
        <v>98</v>
      </c>
      <c r="AF48" s="175" t="s">
        <v>103</v>
      </c>
      <c r="AG48" s="175" t="s">
        <v>98</v>
      </c>
      <c r="AH48" s="175" t="s">
        <v>103</v>
      </c>
      <c r="AI48" s="175" t="s">
        <v>98</v>
      </c>
      <c r="AJ48" s="175" t="s">
        <v>103</v>
      </c>
      <c r="AK48" s="175" t="s">
        <v>98</v>
      </c>
      <c r="AL48" s="175" t="s">
        <v>103</v>
      </c>
      <c r="AM48" s="175" t="s">
        <v>98</v>
      </c>
      <c r="AN48" s="175" t="s">
        <v>103</v>
      </c>
      <c r="AO48" s="175" t="s">
        <v>98</v>
      </c>
      <c r="AP48" s="175" t="s">
        <v>103</v>
      </c>
      <c r="AQ48" s="175" t="s">
        <v>98</v>
      </c>
      <c r="AR48" s="175" t="s">
        <v>103</v>
      </c>
      <c r="AS48" s="175" t="s">
        <v>98</v>
      </c>
      <c r="AT48" s="175" t="s">
        <v>103</v>
      </c>
      <c r="AU48" s="175" t="s">
        <v>98</v>
      </c>
      <c r="AV48" s="175" t="s">
        <v>103</v>
      </c>
      <c r="AW48" s="175" t="s">
        <v>98</v>
      </c>
      <c r="AX48" s="175" t="s">
        <v>98</v>
      </c>
      <c r="AY48" s="175" t="s">
        <v>103</v>
      </c>
      <c r="AZ48" s="140">
        <f>'2'!AY46</f>
        <v>0</v>
      </c>
      <c r="BA48" s="175" t="s">
        <v>103</v>
      </c>
      <c r="BB48" s="175" t="s">
        <v>103</v>
      </c>
      <c r="BC48" s="175" t="s">
        <v>98</v>
      </c>
      <c r="BD48" s="159"/>
      <c r="BE48" s="159"/>
      <c r="BF48" s="159"/>
      <c r="BG48" s="159"/>
      <c r="BH48" s="159"/>
      <c r="BI48" s="159"/>
      <c r="BJ48" s="159"/>
      <c r="BK48" s="159"/>
      <c r="BL48" s="159"/>
      <c r="BM48" s="159"/>
      <c r="BN48" s="159"/>
      <c r="BO48" s="159"/>
      <c r="BP48" s="159"/>
      <c r="BQ48" s="159"/>
      <c r="BR48" s="159"/>
      <c r="BS48" s="159"/>
      <c r="BT48" s="159"/>
      <c r="BU48" s="159"/>
      <c r="BV48" s="159"/>
      <c r="BW48" s="159"/>
      <c r="BX48" s="159"/>
      <c r="BY48" s="159"/>
      <c r="BZ48" s="159"/>
      <c r="CA48" s="159"/>
      <c r="CB48" s="159"/>
      <c r="CC48" s="159"/>
      <c r="CD48" s="159"/>
      <c r="CE48" s="159"/>
      <c r="CF48" s="159"/>
      <c r="CG48" s="159"/>
      <c r="CH48" s="159"/>
      <c r="CI48" s="159"/>
      <c r="CJ48" s="159"/>
      <c r="CK48" s="159"/>
      <c r="CL48" s="159"/>
      <c r="CM48" s="159"/>
      <c r="CN48" s="159"/>
      <c r="CO48" s="159"/>
      <c r="CP48" s="159"/>
      <c r="CQ48" s="159"/>
      <c r="CR48" s="159"/>
      <c r="CS48" s="159"/>
      <c r="CT48" s="159"/>
      <c r="CU48" s="159"/>
      <c r="CV48" s="159"/>
      <c r="CW48" s="159"/>
      <c r="CX48" s="159"/>
      <c r="CY48" s="159"/>
    </row>
    <row r="49" spans="1:103" s="160" customFormat="1" ht="63.75" x14ac:dyDescent="0.2">
      <c r="A49" s="154" t="s">
        <v>141</v>
      </c>
      <c r="B49" s="155" t="s">
        <v>142</v>
      </c>
      <c r="C49" s="158" t="s">
        <v>98</v>
      </c>
      <c r="D49" s="175" t="s">
        <v>103</v>
      </c>
      <c r="E49" s="175" t="s">
        <v>98</v>
      </c>
      <c r="F49" s="175" t="s">
        <v>103</v>
      </c>
      <c r="G49" s="175" t="s">
        <v>98</v>
      </c>
      <c r="H49" s="175" t="s">
        <v>103</v>
      </c>
      <c r="I49" s="175" t="s">
        <v>98</v>
      </c>
      <c r="J49" s="175" t="s">
        <v>103</v>
      </c>
      <c r="K49" s="175" t="s">
        <v>98</v>
      </c>
      <c r="L49" s="175" t="s">
        <v>103</v>
      </c>
      <c r="M49" s="175" t="s">
        <v>98</v>
      </c>
      <c r="N49" s="175" t="s">
        <v>103</v>
      </c>
      <c r="O49" s="175" t="s">
        <v>98</v>
      </c>
      <c r="P49" s="175" t="s">
        <v>103</v>
      </c>
      <c r="Q49" s="175" t="s">
        <v>98</v>
      </c>
      <c r="R49" s="175" t="s">
        <v>103</v>
      </c>
      <c r="S49" s="175" t="s">
        <v>98</v>
      </c>
      <c r="T49" s="175" t="s">
        <v>103</v>
      </c>
      <c r="U49" s="175" t="s">
        <v>98</v>
      </c>
      <c r="V49" s="175" t="s">
        <v>103</v>
      </c>
      <c r="W49" s="175" t="s">
        <v>98</v>
      </c>
      <c r="X49" s="175" t="s">
        <v>103</v>
      </c>
      <c r="Y49" s="175" t="s">
        <v>98</v>
      </c>
      <c r="Z49" s="175" t="s">
        <v>103</v>
      </c>
      <c r="AA49" s="175" t="s">
        <v>98</v>
      </c>
      <c r="AB49" s="175" t="s">
        <v>103</v>
      </c>
      <c r="AC49" s="175" t="s">
        <v>98</v>
      </c>
      <c r="AD49" s="175" t="s">
        <v>103</v>
      </c>
      <c r="AE49" s="175" t="s">
        <v>98</v>
      </c>
      <c r="AF49" s="175" t="s">
        <v>103</v>
      </c>
      <c r="AG49" s="175" t="s">
        <v>98</v>
      </c>
      <c r="AH49" s="175" t="s">
        <v>103</v>
      </c>
      <c r="AI49" s="175" t="s">
        <v>98</v>
      </c>
      <c r="AJ49" s="175" t="s">
        <v>103</v>
      </c>
      <c r="AK49" s="175" t="s">
        <v>98</v>
      </c>
      <c r="AL49" s="175" t="s">
        <v>103</v>
      </c>
      <c r="AM49" s="175" t="s">
        <v>98</v>
      </c>
      <c r="AN49" s="175" t="s">
        <v>103</v>
      </c>
      <c r="AO49" s="175" t="s">
        <v>98</v>
      </c>
      <c r="AP49" s="175" t="s">
        <v>103</v>
      </c>
      <c r="AQ49" s="175" t="s">
        <v>98</v>
      </c>
      <c r="AR49" s="175" t="s">
        <v>103</v>
      </c>
      <c r="AS49" s="175" t="s">
        <v>98</v>
      </c>
      <c r="AT49" s="175" t="s">
        <v>103</v>
      </c>
      <c r="AU49" s="175" t="s">
        <v>98</v>
      </c>
      <c r="AV49" s="175" t="s">
        <v>103</v>
      </c>
      <c r="AW49" s="175" t="s">
        <v>98</v>
      </c>
      <c r="AX49" s="175" t="s">
        <v>98</v>
      </c>
      <c r="AY49" s="175" t="s">
        <v>103</v>
      </c>
      <c r="AZ49" s="140">
        <f>'2'!AY47</f>
        <v>0</v>
      </c>
      <c r="BA49" s="175" t="s">
        <v>103</v>
      </c>
      <c r="BB49" s="175" t="s">
        <v>103</v>
      </c>
      <c r="BC49" s="175" t="s">
        <v>98</v>
      </c>
      <c r="BD49" s="159"/>
      <c r="BE49" s="159"/>
      <c r="BF49" s="159"/>
      <c r="BG49" s="159"/>
      <c r="BH49" s="159"/>
      <c r="BI49" s="159"/>
      <c r="BJ49" s="159"/>
      <c r="BK49" s="159"/>
      <c r="BL49" s="159"/>
      <c r="BM49" s="159"/>
      <c r="BN49" s="159"/>
      <c r="BO49" s="159"/>
      <c r="BP49" s="159"/>
      <c r="BQ49" s="159"/>
      <c r="BR49" s="159"/>
      <c r="BS49" s="159"/>
      <c r="BT49" s="159"/>
      <c r="BU49" s="159"/>
      <c r="BV49" s="159"/>
      <c r="BW49" s="159"/>
      <c r="BX49" s="159"/>
      <c r="BY49" s="159"/>
      <c r="BZ49" s="159"/>
      <c r="CA49" s="159"/>
      <c r="CB49" s="159"/>
      <c r="CC49" s="159"/>
      <c r="CD49" s="159"/>
      <c r="CE49" s="159"/>
      <c r="CF49" s="159"/>
      <c r="CG49" s="159"/>
      <c r="CH49" s="159"/>
      <c r="CI49" s="159"/>
      <c r="CJ49" s="159"/>
      <c r="CK49" s="159"/>
      <c r="CL49" s="159"/>
      <c r="CM49" s="159"/>
      <c r="CN49" s="159"/>
      <c r="CO49" s="159"/>
      <c r="CP49" s="159"/>
      <c r="CQ49" s="159"/>
      <c r="CR49" s="159"/>
      <c r="CS49" s="159"/>
      <c r="CT49" s="159"/>
      <c r="CU49" s="159"/>
      <c r="CV49" s="159"/>
      <c r="CW49" s="159"/>
      <c r="CX49" s="159"/>
      <c r="CY49" s="159"/>
    </row>
    <row r="50" spans="1:103" s="168" customFormat="1" ht="25.5" x14ac:dyDescent="0.2">
      <c r="A50" s="161" t="s">
        <v>143</v>
      </c>
      <c r="B50" s="162" t="s">
        <v>144</v>
      </c>
      <c r="C50" s="165" t="s">
        <v>98</v>
      </c>
      <c r="D50" s="165">
        <f>D51+D55+D76+D86</f>
        <v>0</v>
      </c>
      <c r="E50" s="165" t="s">
        <v>98</v>
      </c>
      <c r="F50" s="165">
        <f>F51+F55+F76+F86</f>
        <v>0</v>
      </c>
      <c r="G50" s="165" t="s">
        <v>98</v>
      </c>
      <c r="H50" s="165">
        <f>H51+H55+H76+H86</f>
        <v>0</v>
      </c>
      <c r="I50" s="165" t="s">
        <v>98</v>
      </c>
      <c r="J50" s="165">
        <f>J51+J55+J76+J86</f>
        <v>0</v>
      </c>
      <c r="K50" s="165" t="s">
        <v>98</v>
      </c>
      <c r="L50" s="165">
        <f>L51+L55+L76+L86</f>
        <v>0</v>
      </c>
      <c r="M50" s="165" t="s">
        <v>98</v>
      </c>
      <c r="N50" s="165">
        <f>N51+N55+N76+N86</f>
        <v>0</v>
      </c>
      <c r="O50" s="165" t="s">
        <v>98</v>
      </c>
      <c r="P50" s="165">
        <f>P51+P55+P76+P86</f>
        <v>0</v>
      </c>
      <c r="Q50" s="165" t="s">
        <v>98</v>
      </c>
      <c r="R50" s="165">
        <f>R51+R55+R76+R86</f>
        <v>0</v>
      </c>
      <c r="S50" s="165" t="s">
        <v>98</v>
      </c>
      <c r="T50" s="165">
        <f>T51+T55+T76+T86</f>
        <v>0</v>
      </c>
      <c r="U50" s="165" t="s">
        <v>98</v>
      </c>
      <c r="V50" s="165">
        <f>V51+V55+V76+V86</f>
        <v>0</v>
      </c>
      <c r="W50" s="165" t="s">
        <v>98</v>
      </c>
      <c r="X50" s="165">
        <f>X51+X55+X76+X86</f>
        <v>6.6499999999999995</v>
      </c>
      <c r="Y50" s="165" t="s">
        <v>98</v>
      </c>
      <c r="Z50" s="165">
        <f>Z51+Z55+Z76+Z86</f>
        <v>0</v>
      </c>
      <c r="AA50" s="165" t="s">
        <v>98</v>
      </c>
      <c r="AB50" s="165">
        <f>AB51+AB55+AB76+AB86</f>
        <v>0</v>
      </c>
      <c r="AC50" s="165" t="s">
        <v>98</v>
      </c>
      <c r="AD50" s="165">
        <f>AD51+AD55+AD76+AD86</f>
        <v>0</v>
      </c>
      <c r="AE50" s="165" t="s">
        <v>98</v>
      </c>
      <c r="AF50" s="165">
        <f>AF51+AF55+AF76+AF86</f>
        <v>0</v>
      </c>
      <c r="AG50" s="165" t="s">
        <v>98</v>
      </c>
      <c r="AH50" s="165">
        <f>AH51+AH55+AH76+AH86</f>
        <v>0</v>
      </c>
      <c r="AI50" s="165" t="s">
        <v>98</v>
      </c>
      <c r="AJ50" s="165">
        <f>AJ51+AJ55+AJ76+AJ86</f>
        <v>0</v>
      </c>
      <c r="AK50" s="165" t="s">
        <v>98</v>
      </c>
      <c r="AL50" s="165">
        <f>AL51+AL55+AL76+AL86</f>
        <v>0</v>
      </c>
      <c r="AM50" s="165" t="s">
        <v>98</v>
      </c>
      <c r="AN50" s="165">
        <f>AN51+AN55+AN76+AN86</f>
        <v>0</v>
      </c>
      <c r="AO50" s="165" t="s">
        <v>98</v>
      </c>
      <c r="AP50" s="165">
        <f>AP51+AP55+AP76+AP86</f>
        <v>0</v>
      </c>
      <c r="AQ50" s="165" t="s">
        <v>98</v>
      </c>
      <c r="AR50" s="165">
        <f>AR51+AR55+AR76+AR86</f>
        <v>0</v>
      </c>
      <c r="AS50" s="165" t="s">
        <v>98</v>
      </c>
      <c r="AT50" s="165">
        <f>AT51+AT55+AT76+AT86</f>
        <v>0</v>
      </c>
      <c r="AU50" s="165" t="s">
        <v>98</v>
      </c>
      <c r="AV50" s="165">
        <f>AV51+AV55+AV76+AV86</f>
        <v>0</v>
      </c>
      <c r="AW50" s="165" t="s">
        <v>98</v>
      </c>
      <c r="AX50" s="165" t="s">
        <v>98</v>
      </c>
      <c r="AY50" s="165">
        <v>0</v>
      </c>
      <c r="AZ50" s="140">
        <f>'2'!AY48</f>
        <v>10.534659999999999</v>
      </c>
      <c r="BA50" s="165">
        <f>BA51+BA55+BA76+BA86</f>
        <v>0</v>
      </c>
      <c r="BB50" s="165">
        <f>BB51+BB55+BB76+BB86</f>
        <v>0</v>
      </c>
      <c r="BC50" s="165" t="s">
        <v>98</v>
      </c>
      <c r="BD50" s="167"/>
      <c r="BE50" s="167"/>
      <c r="BF50" s="167"/>
      <c r="BG50" s="167"/>
      <c r="BH50" s="167"/>
      <c r="BI50" s="167"/>
      <c r="BJ50" s="167"/>
      <c r="BK50" s="167"/>
      <c r="BL50" s="167"/>
      <c r="BM50" s="167"/>
      <c r="BN50" s="167"/>
      <c r="BO50" s="167"/>
      <c r="BP50" s="167"/>
      <c r="BQ50" s="167"/>
      <c r="BR50" s="167"/>
      <c r="BS50" s="167"/>
      <c r="BT50" s="167"/>
      <c r="BU50" s="167"/>
      <c r="BV50" s="167"/>
      <c r="BW50" s="167"/>
      <c r="BX50" s="167"/>
      <c r="BY50" s="167"/>
      <c r="BZ50" s="167"/>
      <c r="CA50" s="167"/>
      <c r="CB50" s="167"/>
      <c r="CC50" s="167"/>
      <c r="CD50" s="167"/>
      <c r="CE50" s="167"/>
      <c r="CF50" s="167"/>
      <c r="CG50" s="167"/>
      <c r="CH50" s="167"/>
      <c r="CI50" s="167"/>
      <c r="CJ50" s="167"/>
      <c r="CK50" s="167"/>
      <c r="CL50" s="167"/>
      <c r="CM50" s="167"/>
      <c r="CN50" s="167"/>
      <c r="CO50" s="167"/>
      <c r="CP50" s="167"/>
      <c r="CQ50" s="167"/>
      <c r="CR50" s="167"/>
      <c r="CS50" s="167"/>
      <c r="CT50" s="167"/>
      <c r="CU50" s="167"/>
      <c r="CV50" s="167"/>
      <c r="CW50" s="167"/>
      <c r="CX50" s="167"/>
      <c r="CY50" s="167"/>
    </row>
    <row r="51" spans="1:103" s="183" customFormat="1" ht="51" x14ac:dyDescent="0.2">
      <c r="A51" s="179" t="s">
        <v>145</v>
      </c>
      <c r="B51" s="156" t="s">
        <v>146</v>
      </c>
      <c r="C51" s="140" t="s">
        <v>98</v>
      </c>
      <c r="D51" s="140">
        <f>D52+D54</f>
        <v>0</v>
      </c>
      <c r="E51" s="140" t="s">
        <v>98</v>
      </c>
      <c r="F51" s="140">
        <f>F52+F54</f>
        <v>0</v>
      </c>
      <c r="G51" s="140" t="s">
        <v>98</v>
      </c>
      <c r="H51" s="140">
        <f>H52+H54</f>
        <v>0</v>
      </c>
      <c r="I51" s="140" t="s">
        <v>98</v>
      </c>
      <c r="J51" s="140">
        <f>J52+J54</f>
        <v>0</v>
      </c>
      <c r="K51" s="140" t="s">
        <v>98</v>
      </c>
      <c r="L51" s="140">
        <f>L52+L54</f>
        <v>0</v>
      </c>
      <c r="M51" s="140" t="s">
        <v>98</v>
      </c>
      <c r="N51" s="140">
        <f>N52+N54</f>
        <v>0</v>
      </c>
      <c r="O51" s="140" t="s">
        <v>98</v>
      </c>
      <c r="P51" s="140">
        <f>P52+P54</f>
        <v>0</v>
      </c>
      <c r="Q51" s="140" t="s">
        <v>98</v>
      </c>
      <c r="R51" s="140">
        <f>R52+R54</f>
        <v>0</v>
      </c>
      <c r="S51" s="140" t="s">
        <v>98</v>
      </c>
      <c r="T51" s="140">
        <f>T52+T54</f>
        <v>0</v>
      </c>
      <c r="U51" s="140" t="s">
        <v>98</v>
      </c>
      <c r="V51" s="140">
        <f>V52+V54</f>
        <v>0</v>
      </c>
      <c r="W51" s="140" t="s">
        <v>98</v>
      </c>
      <c r="X51" s="140">
        <f>X52+X54</f>
        <v>0</v>
      </c>
      <c r="Y51" s="140" t="s">
        <v>98</v>
      </c>
      <c r="Z51" s="140">
        <f>Z52+Z54</f>
        <v>0</v>
      </c>
      <c r="AA51" s="140" t="s">
        <v>98</v>
      </c>
      <c r="AB51" s="140">
        <f>AB52+AB54</f>
        <v>0</v>
      </c>
      <c r="AC51" s="140" t="s">
        <v>98</v>
      </c>
      <c r="AD51" s="140">
        <f>AD52+AD54</f>
        <v>0</v>
      </c>
      <c r="AE51" s="140" t="s">
        <v>98</v>
      </c>
      <c r="AF51" s="140">
        <f>AF52+AF54</f>
        <v>0</v>
      </c>
      <c r="AG51" s="140" t="s">
        <v>98</v>
      </c>
      <c r="AH51" s="140">
        <f>AH52+AH54</f>
        <v>0</v>
      </c>
      <c r="AI51" s="140" t="s">
        <v>98</v>
      </c>
      <c r="AJ51" s="140">
        <f>AJ52+AJ54</f>
        <v>0</v>
      </c>
      <c r="AK51" s="140" t="s">
        <v>98</v>
      </c>
      <c r="AL51" s="140">
        <f>AL52+AL54</f>
        <v>0</v>
      </c>
      <c r="AM51" s="140" t="s">
        <v>98</v>
      </c>
      <c r="AN51" s="140">
        <f>AN52+AN54</f>
        <v>0</v>
      </c>
      <c r="AO51" s="140" t="s">
        <v>98</v>
      </c>
      <c r="AP51" s="140">
        <f>AP52+AP54</f>
        <v>0</v>
      </c>
      <c r="AQ51" s="140" t="s">
        <v>98</v>
      </c>
      <c r="AR51" s="140">
        <f>AR52+AR54</f>
        <v>0</v>
      </c>
      <c r="AS51" s="140" t="s">
        <v>98</v>
      </c>
      <c r="AT51" s="140">
        <f>AT52+AT54</f>
        <v>0</v>
      </c>
      <c r="AU51" s="140" t="s">
        <v>98</v>
      </c>
      <c r="AV51" s="140">
        <f>AV52+AV54</f>
        <v>0</v>
      </c>
      <c r="AW51" s="140" t="s">
        <v>98</v>
      </c>
      <c r="AX51" s="140" t="s">
        <v>98</v>
      </c>
      <c r="AY51" s="140">
        <v>0</v>
      </c>
      <c r="AZ51" s="140">
        <f>'2'!AY49</f>
        <v>0</v>
      </c>
      <c r="BA51" s="140">
        <f>BA52+BA54</f>
        <v>0</v>
      </c>
      <c r="BB51" s="140">
        <f>BB52+BB54</f>
        <v>0</v>
      </c>
      <c r="BC51" s="140" t="s">
        <v>98</v>
      </c>
      <c r="BD51" s="182"/>
      <c r="BE51" s="182"/>
      <c r="BF51" s="182"/>
      <c r="BG51" s="182"/>
      <c r="BH51" s="182"/>
      <c r="BI51" s="182"/>
      <c r="BJ51" s="182"/>
      <c r="BK51" s="182"/>
      <c r="BL51" s="182"/>
      <c r="BM51" s="182"/>
      <c r="BN51" s="182"/>
      <c r="BO51" s="182"/>
      <c r="BP51" s="182"/>
      <c r="BQ51" s="182"/>
      <c r="BR51" s="182"/>
      <c r="BS51" s="182"/>
      <c r="BT51" s="182"/>
      <c r="BU51" s="182"/>
      <c r="BV51" s="182"/>
      <c r="BW51" s="182"/>
      <c r="BX51" s="182"/>
      <c r="BY51" s="182"/>
      <c r="BZ51" s="182"/>
      <c r="CA51" s="182"/>
      <c r="CB51" s="182"/>
      <c r="CC51" s="182"/>
      <c r="CD51" s="182"/>
      <c r="CE51" s="182"/>
      <c r="CF51" s="182"/>
      <c r="CG51" s="182"/>
      <c r="CH51" s="182"/>
      <c r="CI51" s="182"/>
      <c r="CJ51" s="182"/>
      <c r="CK51" s="182"/>
      <c r="CL51" s="182"/>
      <c r="CM51" s="182"/>
      <c r="CN51" s="182"/>
      <c r="CO51" s="182"/>
      <c r="CP51" s="182"/>
      <c r="CQ51" s="182"/>
      <c r="CR51" s="182"/>
      <c r="CS51" s="182"/>
      <c r="CT51" s="182"/>
      <c r="CU51" s="182"/>
      <c r="CV51" s="182"/>
      <c r="CW51" s="182"/>
      <c r="CX51" s="182"/>
      <c r="CY51" s="182"/>
    </row>
    <row r="52" spans="1:103" s="183" customFormat="1" ht="25.5" x14ac:dyDescent="0.2">
      <c r="A52" s="179" t="s">
        <v>147</v>
      </c>
      <c r="B52" s="156" t="s">
        <v>148</v>
      </c>
      <c r="C52" s="140" t="s">
        <v>98</v>
      </c>
      <c r="D52" s="140">
        <f>SUM(D53)</f>
        <v>0</v>
      </c>
      <c r="E52" s="140" t="s">
        <v>98</v>
      </c>
      <c r="F52" s="140">
        <f>SUM(F53)</f>
        <v>0</v>
      </c>
      <c r="G52" s="140" t="s">
        <v>98</v>
      </c>
      <c r="H52" s="140">
        <f>SUM(H53)</f>
        <v>0</v>
      </c>
      <c r="I52" s="140" t="s">
        <v>98</v>
      </c>
      <c r="J52" s="140">
        <f>SUM(J53)</f>
        <v>0</v>
      </c>
      <c r="K52" s="140" t="s">
        <v>98</v>
      </c>
      <c r="L52" s="140">
        <f>SUM(L53)</f>
        <v>0</v>
      </c>
      <c r="M52" s="140" t="s">
        <v>98</v>
      </c>
      <c r="N52" s="140">
        <f>SUM(N53)</f>
        <v>0</v>
      </c>
      <c r="O52" s="140" t="s">
        <v>98</v>
      </c>
      <c r="P52" s="140">
        <f>SUM(P53)</f>
        <v>0</v>
      </c>
      <c r="Q52" s="140" t="s">
        <v>98</v>
      </c>
      <c r="R52" s="140">
        <f>SUM(R53)</f>
        <v>0</v>
      </c>
      <c r="S52" s="140" t="s">
        <v>98</v>
      </c>
      <c r="T52" s="140">
        <f>SUM(T53)</f>
        <v>0</v>
      </c>
      <c r="U52" s="140" t="s">
        <v>98</v>
      </c>
      <c r="V52" s="140">
        <f>SUM(V53)</f>
        <v>0</v>
      </c>
      <c r="W52" s="140" t="s">
        <v>98</v>
      </c>
      <c r="X52" s="140">
        <f>SUM(X53)</f>
        <v>0</v>
      </c>
      <c r="Y52" s="140" t="s">
        <v>98</v>
      </c>
      <c r="Z52" s="140">
        <f>SUM(Z53)</f>
        <v>0</v>
      </c>
      <c r="AA52" s="140" t="s">
        <v>98</v>
      </c>
      <c r="AB52" s="140">
        <f>SUM(AB53)</f>
        <v>0</v>
      </c>
      <c r="AC52" s="140" t="s">
        <v>98</v>
      </c>
      <c r="AD52" s="140">
        <f>SUM(AD53)</f>
        <v>0</v>
      </c>
      <c r="AE52" s="140" t="s">
        <v>98</v>
      </c>
      <c r="AF52" s="140">
        <f>SUM(AF53)</f>
        <v>0</v>
      </c>
      <c r="AG52" s="140" t="s">
        <v>98</v>
      </c>
      <c r="AH52" s="140">
        <f>SUM(AH53)</f>
        <v>0</v>
      </c>
      <c r="AI52" s="140" t="s">
        <v>98</v>
      </c>
      <c r="AJ52" s="140">
        <f>SUM(AJ53)</f>
        <v>0</v>
      </c>
      <c r="AK52" s="140" t="s">
        <v>98</v>
      </c>
      <c r="AL52" s="140">
        <f>SUM(AL53)</f>
        <v>0</v>
      </c>
      <c r="AM52" s="140" t="s">
        <v>98</v>
      </c>
      <c r="AN52" s="140">
        <f>SUM(AN53)</f>
        <v>0</v>
      </c>
      <c r="AO52" s="140" t="s">
        <v>98</v>
      </c>
      <c r="AP52" s="140">
        <f>SUM(AP53)</f>
        <v>0</v>
      </c>
      <c r="AQ52" s="140" t="s">
        <v>98</v>
      </c>
      <c r="AR52" s="140">
        <f>SUM(AR53)</f>
        <v>0</v>
      </c>
      <c r="AS52" s="140" t="s">
        <v>98</v>
      </c>
      <c r="AT52" s="140">
        <f>SUM(AT53)</f>
        <v>0</v>
      </c>
      <c r="AU52" s="140" t="s">
        <v>98</v>
      </c>
      <c r="AV52" s="140">
        <f>SUM(AV53)</f>
        <v>0</v>
      </c>
      <c r="AW52" s="140" t="s">
        <v>98</v>
      </c>
      <c r="AX52" s="140" t="s">
        <v>98</v>
      </c>
      <c r="AY52" s="140">
        <v>0</v>
      </c>
      <c r="AZ52" s="140">
        <f>'2'!AY50</f>
        <v>0</v>
      </c>
      <c r="BA52" s="140">
        <f>SUM(BA53)</f>
        <v>0</v>
      </c>
      <c r="BB52" s="140">
        <f>SUM(BB53)</f>
        <v>0</v>
      </c>
      <c r="BC52" s="140" t="s">
        <v>98</v>
      </c>
      <c r="BD52" s="182"/>
      <c r="BE52" s="182"/>
      <c r="BF52" s="182"/>
      <c r="BG52" s="182"/>
      <c r="BH52" s="182"/>
      <c r="BI52" s="182"/>
      <c r="BJ52" s="182"/>
      <c r="BK52" s="182"/>
      <c r="BL52" s="182"/>
      <c r="BM52" s="182"/>
      <c r="BN52" s="182"/>
      <c r="BO52" s="182"/>
      <c r="BP52" s="182"/>
      <c r="BQ52" s="182"/>
      <c r="BR52" s="182"/>
      <c r="BS52" s="182"/>
      <c r="BT52" s="182"/>
      <c r="BU52" s="182"/>
      <c r="BV52" s="182"/>
      <c r="BW52" s="182"/>
      <c r="BX52" s="182"/>
      <c r="BY52" s="182"/>
      <c r="BZ52" s="182"/>
      <c r="CA52" s="182"/>
      <c r="CB52" s="182"/>
      <c r="CC52" s="182"/>
      <c r="CD52" s="182"/>
      <c r="CE52" s="182"/>
      <c r="CF52" s="182"/>
      <c r="CG52" s="182"/>
      <c r="CH52" s="182"/>
      <c r="CI52" s="182"/>
      <c r="CJ52" s="182"/>
      <c r="CK52" s="182"/>
      <c r="CL52" s="182"/>
      <c r="CM52" s="182"/>
      <c r="CN52" s="182"/>
      <c r="CO52" s="182"/>
      <c r="CP52" s="182"/>
      <c r="CQ52" s="182"/>
      <c r="CR52" s="182"/>
      <c r="CS52" s="182"/>
      <c r="CT52" s="182"/>
      <c r="CU52" s="182"/>
      <c r="CV52" s="182"/>
      <c r="CW52" s="182"/>
      <c r="CX52" s="182"/>
      <c r="CY52" s="182"/>
    </row>
    <row r="53" spans="1:103" s="160" customFormat="1" ht="51" hidden="1" x14ac:dyDescent="0.2">
      <c r="A53" s="185" t="s">
        <v>147</v>
      </c>
      <c r="B53" s="186" t="s">
        <v>149</v>
      </c>
      <c r="C53" s="214" t="s">
        <v>150</v>
      </c>
      <c r="D53" s="175"/>
      <c r="E53" s="175"/>
      <c r="F53" s="175"/>
      <c r="G53" s="175"/>
      <c r="H53" s="175"/>
      <c r="I53" s="175"/>
      <c r="J53" s="175"/>
      <c r="K53" s="175"/>
      <c r="L53" s="175"/>
      <c r="M53" s="175"/>
      <c r="N53" s="175"/>
      <c r="O53" s="175"/>
      <c r="P53" s="175"/>
      <c r="Q53" s="175"/>
      <c r="R53" s="175"/>
      <c r="S53" s="175"/>
      <c r="T53" s="175"/>
      <c r="U53" s="175"/>
      <c r="V53" s="175"/>
      <c r="W53" s="175"/>
      <c r="X53" s="175"/>
      <c r="Y53" s="175"/>
      <c r="Z53" s="191"/>
      <c r="AA53" s="191"/>
      <c r="AB53" s="191"/>
      <c r="AC53" s="191"/>
      <c r="AD53" s="175"/>
      <c r="AE53" s="175"/>
      <c r="AF53" s="175"/>
      <c r="AG53" s="175"/>
      <c r="AH53" s="175"/>
      <c r="AI53" s="175"/>
      <c r="AJ53" s="175"/>
      <c r="AK53" s="175"/>
      <c r="AL53" s="175"/>
      <c r="AM53" s="175"/>
      <c r="AN53" s="175"/>
      <c r="AO53" s="175"/>
      <c r="AP53" s="175"/>
      <c r="AQ53" s="175"/>
      <c r="AR53" s="175"/>
      <c r="AS53" s="175"/>
      <c r="AT53" s="175"/>
      <c r="AU53" s="175"/>
      <c r="AV53" s="175"/>
      <c r="AW53" s="175"/>
      <c r="AX53" s="175"/>
      <c r="AY53" s="175"/>
      <c r="AZ53" s="140"/>
      <c r="BA53" s="175"/>
      <c r="BB53" s="175"/>
      <c r="BC53" s="175"/>
      <c r="BD53" s="159"/>
      <c r="BE53" s="159"/>
      <c r="BF53" s="159"/>
      <c r="BG53" s="159"/>
      <c r="BH53" s="159"/>
      <c r="BI53" s="159"/>
      <c r="BJ53" s="159"/>
      <c r="BK53" s="159"/>
      <c r="BL53" s="159"/>
      <c r="BM53" s="159"/>
      <c r="BN53" s="159"/>
      <c r="BO53" s="159"/>
      <c r="BP53" s="159"/>
      <c r="BQ53" s="159"/>
      <c r="BR53" s="159"/>
      <c r="BS53" s="159"/>
      <c r="BT53" s="159"/>
      <c r="BU53" s="159"/>
      <c r="BV53" s="159"/>
      <c r="BW53" s="159"/>
      <c r="BX53" s="159"/>
      <c r="BY53" s="159"/>
      <c r="BZ53" s="159"/>
      <c r="CA53" s="159"/>
      <c r="CB53" s="159"/>
      <c r="CC53" s="159"/>
      <c r="CD53" s="159"/>
      <c r="CE53" s="159"/>
      <c r="CF53" s="159"/>
      <c r="CG53" s="159"/>
      <c r="CH53" s="159"/>
      <c r="CI53" s="159"/>
      <c r="CJ53" s="159"/>
      <c r="CK53" s="159"/>
      <c r="CL53" s="159"/>
      <c r="CM53" s="159"/>
      <c r="CN53" s="159"/>
      <c r="CO53" s="159"/>
      <c r="CP53" s="159"/>
      <c r="CQ53" s="159"/>
      <c r="CR53" s="159"/>
      <c r="CS53" s="159"/>
      <c r="CT53" s="159"/>
      <c r="CU53" s="159"/>
      <c r="CV53" s="159"/>
      <c r="CW53" s="159"/>
      <c r="CX53" s="159"/>
      <c r="CY53" s="159"/>
    </row>
    <row r="54" spans="1:103" s="160" customFormat="1" ht="51" x14ac:dyDescent="0.2">
      <c r="A54" s="172" t="s">
        <v>151</v>
      </c>
      <c r="B54" s="155" t="s">
        <v>152</v>
      </c>
      <c r="C54" s="158" t="s">
        <v>98</v>
      </c>
      <c r="D54" s="140">
        <v>0</v>
      </c>
      <c r="E54" s="140" t="s">
        <v>98</v>
      </c>
      <c r="F54" s="140">
        <v>0</v>
      </c>
      <c r="G54" s="140" t="s">
        <v>98</v>
      </c>
      <c r="H54" s="140">
        <v>0</v>
      </c>
      <c r="I54" s="140" t="s">
        <v>98</v>
      </c>
      <c r="J54" s="140">
        <v>0</v>
      </c>
      <c r="K54" s="140" t="s">
        <v>98</v>
      </c>
      <c r="L54" s="140">
        <v>0</v>
      </c>
      <c r="M54" s="140" t="s">
        <v>98</v>
      </c>
      <c r="N54" s="140">
        <v>0</v>
      </c>
      <c r="O54" s="140" t="s">
        <v>98</v>
      </c>
      <c r="P54" s="140">
        <v>0</v>
      </c>
      <c r="Q54" s="140" t="s">
        <v>98</v>
      </c>
      <c r="R54" s="140">
        <v>0</v>
      </c>
      <c r="S54" s="140" t="s">
        <v>98</v>
      </c>
      <c r="T54" s="140">
        <v>0</v>
      </c>
      <c r="U54" s="140" t="s">
        <v>98</v>
      </c>
      <c r="V54" s="140">
        <v>0</v>
      </c>
      <c r="W54" s="140" t="s">
        <v>98</v>
      </c>
      <c r="X54" s="140">
        <v>0</v>
      </c>
      <c r="Y54" s="140" t="s">
        <v>98</v>
      </c>
      <c r="Z54" s="140">
        <v>0</v>
      </c>
      <c r="AA54" s="140" t="s">
        <v>98</v>
      </c>
      <c r="AB54" s="140">
        <v>0</v>
      </c>
      <c r="AC54" s="140" t="s">
        <v>98</v>
      </c>
      <c r="AD54" s="140">
        <v>0</v>
      </c>
      <c r="AE54" s="140" t="s">
        <v>98</v>
      </c>
      <c r="AF54" s="140">
        <v>0</v>
      </c>
      <c r="AG54" s="140" t="s">
        <v>98</v>
      </c>
      <c r="AH54" s="140">
        <v>0</v>
      </c>
      <c r="AI54" s="140" t="s">
        <v>98</v>
      </c>
      <c r="AJ54" s="140">
        <v>0</v>
      </c>
      <c r="AK54" s="140" t="s">
        <v>98</v>
      </c>
      <c r="AL54" s="140">
        <v>0</v>
      </c>
      <c r="AM54" s="140" t="s">
        <v>98</v>
      </c>
      <c r="AN54" s="140">
        <v>0</v>
      </c>
      <c r="AO54" s="140" t="s">
        <v>98</v>
      </c>
      <c r="AP54" s="140">
        <v>0</v>
      </c>
      <c r="AQ54" s="140" t="s">
        <v>98</v>
      </c>
      <c r="AR54" s="140">
        <v>0</v>
      </c>
      <c r="AS54" s="140" t="s">
        <v>98</v>
      </c>
      <c r="AT54" s="140">
        <v>0</v>
      </c>
      <c r="AU54" s="140" t="s">
        <v>98</v>
      </c>
      <c r="AV54" s="140">
        <v>0</v>
      </c>
      <c r="AW54" s="140" t="s">
        <v>98</v>
      </c>
      <c r="AX54" s="140" t="s">
        <v>98</v>
      </c>
      <c r="AY54" s="140">
        <v>0</v>
      </c>
      <c r="AZ54" s="140">
        <f>'2'!AY52</f>
        <v>0</v>
      </c>
      <c r="BA54" s="140">
        <v>0</v>
      </c>
      <c r="BB54" s="140">
        <v>0</v>
      </c>
      <c r="BC54" s="140" t="s">
        <v>98</v>
      </c>
      <c r="BD54" s="119"/>
      <c r="BE54" s="181"/>
      <c r="BF54" s="159"/>
      <c r="BG54" s="159"/>
      <c r="BH54" s="159"/>
      <c r="BI54" s="159"/>
      <c r="BJ54" s="159"/>
      <c r="BK54" s="159"/>
      <c r="BL54" s="159"/>
      <c r="BM54" s="159"/>
      <c r="BN54" s="159"/>
      <c r="BO54" s="159"/>
      <c r="BP54" s="159"/>
      <c r="BQ54" s="159"/>
      <c r="BR54" s="159"/>
      <c r="BS54" s="159"/>
      <c r="BT54" s="159"/>
      <c r="BU54" s="159"/>
      <c r="BV54" s="159"/>
      <c r="BW54" s="159"/>
      <c r="BX54" s="159"/>
      <c r="BY54" s="159"/>
      <c r="BZ54" s="159"/>
      <c r="CA54" s="159"/>
      <c r="CB54" s="159"/>
      <c r="CC54" s="159"/>
      <c r="CD54" s="159"/>
      <c r="CE54" s="159"/>
      <c r="CF54" s="159"/>
      <c r="CG54" s="159"/>
      <c r="CH54" s="159"/>
      <c r="CI54" s="159"/>
      <c r="CJ54" s="159"/>
      <c r="CK54" s="159"/>
      <c r="CL54" s="159"/>
      <c r="CM54" s="159"/>
      <c r="CN54" s="159"/>
      <c r="CO54" s="159"/>
      <c r="CP54" s="159"/>
      <c r="CQ54" s="159"/>
      <c r="CR54" s="159"/>
      <c r="CS54" s="159"/>
      <c r="CT54" s="159"/>
      <c r="CU54" s="159"/>
      <c r="CV54" s="159"/>
      <c r="CW54" s="159"/>
      <c r="CX54" s="159"/>
      <c r="CY54" s="159"/>
    </row>
    <row r="55" spans="1:103" s="183" customFormat="1" ht="38.25" x14ac:dyDescent="0.2">
      <c r="A55" s="179" t="s">
        <v>153</v>
      </c>
      <c r="B55" s="156" t="s">
        <v>154</v>
      </c>
      <c r="C55" s="140" t="s">
        <v>98</v>
      </c>
      <c r="D55" s="140">
        <f>D56+D75</f>
        <v>0</v>
      </c>
      <c r="E55" s="140" t="s">
        <v>98</v>
      </c>
      <c r="F55" s="140">
        <f>F56+F75</f>
        <v>0</v>
      </c>
      <c r="G55" s="140" t="s">
        <v>98</v>
      </c>
      <c r="H55" s="140">
        <f>H56+H75</f>
        <v>0</v>
      </c>
      <c r="I55" s="140" t="s">
        <v>98</v>
      </c>
      <c r="J55" s="140">
        <f>J56+J75</f>
        <v>0</v>
      </c>
      <c r="K55" s="140" t="s">
        <v>98</v>
      </c>
      <c r="L55" s="140">
        <f>L56+L75</f>
        <v>0</v>
      </c>
      <c r="M55" s="140" t="s">
        <v>98</v>
      </c>
      <c r="N55" s="140">
        <f>N56+N75</f>
        <v>0</v>
      </c>
      <c r="O55" s="140" t="s">
        <v>98</v>
      </c>
      <c r="P55" s="140">
        <f>P56+P75</f>
        <v>0</v>
      </c>
      <c r="Q55" s="140" t="s">
        <v>98</v>
      </c>
      <c r="R55" s="140">
        <f>R56+R75</f>
        <v>0</v>
      </c>
      <c r="S55" s="140" t="s">
        <v>98</v>
      </c>
      <c r="T55" s="140">
        <f>T56+T75</f>
        <v>0</v>
      </c>
      <c r="U55" s="140" t="s">
        <v>98</v>
      </c>
      <c r="V55" s="140">
        <f>V56+V75</f>
        <v>0</v>
      </c>
      <c r="W55" s="140" t="s">
        <v>98</v>
      </c>
      <c r="X55" s="140">
        <f>X56+X75</f>
        <v>6.6499999999999995</v>
      </c>
      <c r="Y55" s="140" t="s">
        <v>98</v>
      </c>
      <c r="Z55" s="140">
        <f>Z56+Z75</f>
        <v>0</v>
      </c>
      <c r="AA55" s="140" t="s">
        <v>98</v>
      </c>
      <c r="AB55" s="140">
        <f>AB56+AB75</f>
        <v>0</v>
      </c>
      <c r="AC55" s="140" t="s">
        <v>98</v>
      </c>
      <c r="AD55" s="140">
        <f>AD56+AD75</f>
        <v>0</v>
      </c>
      <c r="AE55" s="140" t="s">
        <v>98</v>
      </c>
      <c r="AF55" s="140">
        <f>AF56+AF75</f>
        <v>0</v>
      </c>
      <c r="AG55" s="140" t="s">
        <v>98</v>
      </c>
      <c r="AH55" s="140">
        <f>AH56+AH75</f>
        <v>0</v>
      </c>
      <c r="AI55" s="140" t="s">
        <v>98</v>
      </c>
      <c r="AJ55" s="140">
        <f>AJ56+AJ75</f>
        <v>0</v>
      </c>
      <c r="AK55" s="140" t="s">
        <v>98</v>
      </c>
      <c r="AL55" s="140">
        <f>AL56+AL75</f>
        <v>0</v>
      </c>
      <c r="AM55" s="140" t="s">
        <v>98</v>
      </c>
      <c r="AN55" s="140">
        <f>AN56+AN75</f>
        <v>0</v>
      </c>
      <c r="AO55" s="140" t="s">
        <v>98</v>
      </c>
      <c r="AP55" s="140">
        <f>AP56+AP75</f>
        <v>0</v>
      </c>
      <c r="AQ55" s="140" t="s">
        <v>98</v>
      </c>
      <c r="AR55" s="140">
        <f>AR56+AR75</f>
        <v>0</v>
      </c>
      <c r="AS55" s="140" t="s">
        <v>98</v>
      </c>
      <c r="AT55" s="140">
        <f>AT56+AT75</f>
        <v>0</v>
      </c>
      <c r="AU55" s="140" t="s">
        <v>98</v>
      </c>
      <c r="AV55" s="140">
        <f>AV56+AV75</f>
        <v>0</v>
      </c>
      <c r="AW55" s="140" t="s">
        <v>98</v>
      </c>
      <c r="AX55" s="140" t="s">
        <v>98</v>
      </c>
      <c r="AY55" s="140">
        <v>0</v>
      </c>
      <c r="AZ55" s="140">
        <f>'2'!AY53</f>
        <v>4.3691599999999999</v>
      </c>
      <c r="BA55" s="140">
        <f>BA56+BA75</f>
        <v>0</v>
      </c>
      <c r="BB55" s="140">
        <f>BB56+BB75</f>
        <v>0</v>
      </c>
      <c r="BC55" s="140" t="s">
        <v>98</v>
      </c>
      <c r="BD55" s="182"/>
      <c r="BE55" s="182"/>
      <c r="BF55" s="182"/>
      <c r="BG55" s="182"/>
      <c r="BH55" s="182"/>
      <c r="BI55" s="182"/>
      <c r="BJ55" s="182"/>
      <c r="BK55" s="182"/>
      <c r="BL55" s="182"/>
      <c r="BM55" s="182"/>
      <c r="BN55" s="182"/>
      <c r="BO55" s="182"/>
      <c r="BP55" s="182"/>
      <c r="BQ55" s="182"/>
      <c r="BR55" s="182"/>
      <c r="BS55" s="182"/>
      <c r="BT55" s="182"/>
      <c r="BU55" s="182"/>
      <c r="BV55" s="182"/>
      <c r="BW55" s="182"/>
      <c r="BX55" s="182"/>
      <c r="BY55" s="182"/>
      <c r="BZ55" s="182"/>
      <c r="CA55" s="182"/>
      <c r="CB55" s="182"/>
      <c r="CC55" s="182"/>
      <c r="CD55" s="182"/>
      <c r="CE55" s="182"/>
      <c r="CF55" s="182"/>
      <c r="CG55" s="182"/>
      <c r="CH55" s="182"/>
      <c r="CI55" s="182"/>
      <c r="CJ55" s="182"/>
      <c r="CK55" s="182"/>
      <c r="CL55" s="182"/>
      <c r="CM55" s="182"/>
      <c r="CN55" s="182"/>
      <c r="CO55" s="182"/>
      <c r="CP55" s="182"/>
      <c r="CQ55" s="182"/>
      <c r="CR55" s="182"/>
      <c r="CS55" s="182"/>
      <c r="CT55" s="182"/>
      <c r="CU55" s="182"/>
      <c r="CV55" s="182"/>
      <c r="CW55" s="182"/>
      <c r="CX55" s="182"/>
      <c r="CY55" s="182"/>
    </row>
    <row r="56" spans="1:103" s="183" customFormat="1" ht="25.5" x14ac:dyDescent="0.2">
      <c r="A56" s="179" t="s">
        <v>155</v>
      </c>
      <c r="B56" s="156" t="s">
        <v>156</v>
      </c>
      <c r="C56" s="140" t="s">
        <v>98</v>
      </c>
      <c r="D56" s="140">
        <f>SUM(D57:D74)</f>
        <v>0</v>
      </c>
      <c r="E56" s="140" t="s">
        <v>98</v>
      </c>
      <c r="F56" s="140">
        <f>SUM(F57:F74)</f>
        <v>0</v>
      </c>
      <c r="G56" s="140" t="s">
        <v>98</v>
      </c>
      <c r="H56" s="140">
        <f>SUM(H57:H74)</f>
        <v>0</v>
      </c>
      <c r="I56" s="140" t="s">
        <v>98</v>
      </c>
      <c r="J56" s="140">
        <f>SUM(J57:J74)</f>
        <v>0</v>
      </c>
      <c r="K56" s="140" t="s">
        <v>98</v>
      </c>
      <c r="L56" s="140">
        <f>SUM(L57:L74)</f>
        <v>0</v>
      </c>
      <c r="M56" s="140" t="s">
        <v>98</v>
      </c>
      <c r="N56" s="140">
        <f>SUM(N57:N74)</f>
        <v>0</v>
      </c>
      <c r="O56" s="140" t="s">
        <v>98</v>
      </c>
      <c r="P56" s="140">
        <f>SUM(P57:P74)</f>
        <v>0</v>
      </c>
      <c r="Q56" s="140" t="s">
        <v>98</v>
      </c>
      <c r="R56" s="140">
        <f>SUM(R57:R74)</f>
        <v>0</v>
      </c>
      <c r="S56" s="140" t="s">
        <v>98</v>
      </c>
      <c r="T56" s="140">
        <f>SUM(T57:T74)</f>
        <v>0</v>
      </c>
      <c r="U56" s="140" t="s">
        <v>98</v>
      </c>
      <c r="V56" s="140">
        <f>SUM(V57:V74)</f>
        <v>0</v>
      </c>
      <c r="W56" s="140" t="s">
        <v>98</v>
      </c>
      <c r="X56" s="140">
        <f>SUM(X57:X74)</f>
        <v>6.6499999999999995</v>
      </c>
      <c r="Y56" s="140" t="s">
        <v>98</v>
      </c>
      <c r="Z56" s="140">
        <f>SUM(Z57:Z74)</f>
        <v>0</v>
      </c>
      <c r="AA56" s="140" t="s">
        <v>98</v>
      </c>
      <c r="AB56" s="140">
        <f>SUM(AB57:AB74)</f>
        <v>0</v>
      </c>
      <c r="AC56" s="140" t="s">
        <v>98</v>
      </c>
      <c r="AD56" s="140">
        <f>SUM(AD57:AD74)</f>
        <v>0</v>
      </c>
      <c r="AE56" s="140" t="s">
        <v>98</v>
      </c>
      <c r="AF56" s="140">
        <f>SUM(AF57:AF74)</f>
        <v>0</v>
      </c>
      <c r="AG56" s="140" t="s">
        <v>98</v>
      </c>
      <c r="AH56" s="140">
        <f>SUM(AH57:AH74)</f>
        <v>0</v>
      </c>
      <c r="AI56" s="140" t="s">
        <v>98</v>
      </c>
      <c r="AJ56" s="140">
        <f>SUM(AJ57:AJ74)</f>
        <v>0</v>
      </c>
      <c r="AK56" s="140" t="s">
        <v>98</v>
      </c>
      <c r="AL56" s="140">
        <f>SUM(AL57:AL74)</f>
        <v>0</v>
      </c>
      <c r="AM56" s="140" t="s">
        <v>98</v>
      </c>
      <c r="AN56" s="140">
        <f>SUM(AN57:AN74)</f>
        <v>0</v>
      </c>
      <c r="AO56" s="140" t="s">
        <v>98</v>
      </c>
      <c r="AP56" s="140">
        <f>SUM(AP57:AP74)</f>
        <v>0</v>
      </c>
      <c r="AQ56" s="140" t="s">
        <v>98</v>
      </c>
      <c r="AR56" s="140">
        <f>SUM(AR57:AR74)</f>
        <v>0</v>
      </c>
      <c r="AS56" s="140" t="s">
        <v>98</v>
      </c>
      <c r="AT56" s="140">
        <f>SUM(AT57:AT74)</f>
        <v>0</v>
      </c>
      <c r="AU56" s="140" t="s">
        <v>98</v>
      </c>
      <c r="AV56" s="140">
        <f>SUM(AV57:AV74)</f>
        <v>0</v>
      </c>
      <c r="AW56" s="140" t="s">
        <v>98</v>
      </c>
      <c r="AX56" s="140" t="s">
        <v>98</v>
      </c>
      <c r="AY56" s="140">
        <v>0</v>
      </c>
      <c r="AZ56" s="140">
        <f>'2'!AY54</f>
        <v>4.3691599999999999</v>
      </c>
      <c r="BA56" s="140">
        <f>SUM(BA57:BA74)</f>
        <v>0</v>
      </c>
      <c r="BB56" s="140">
        <f>SUM(BB57:BB74)</f>
        <v>0</v>
      </c>
      <c r="BC56" s="140" t="s">
        <v>98</v>
      </c>
      <c r="BD56" s="182"/>
      <c r="BE56" s="182"/>
      <c r="BF56" s="182"/>
      <c r="BG56" s="182"/>
      <c r="BH56" s="182"/>
      <c r="BI56" s="182"/>
      <c r="BJ56" s="182"/>
      <c r="BK56" s="182"/>
      <c r="BL56" s="182"/>
      <c r="BM56" s="182"/>
      <c r="BN56" s="182"/>
      <c r="BO56" s="182"/>
      <c r="BP56" s="182"/>
      <c r="BQ56" s="182"/>
      <c r="BR56" s="182"/>
      <c r="BS56" s="182"/>
      <c r="BT56" s="182"/>
      <c r="BU56" s="182"/>
      <c r="BV56" s="182"/>
      <c r="BW56" s="182"/>
      <c r="BX56" s="182"/>
      <c r="BY56" s="182"/>
      <c r="BZ56" s="182"/>
      <c r="CA56" s="182"/>
      <c r="CB56" s="182"/>
      <c r="CC56" s="182"/>
      <c r="CD56" s="182"/>
      <c r="CE56" s="182"/>
      <c r="CF56" s="182"/>
      <c r="CG56" s="182"/>
      <c r="CH56" s="182"/>
      <c r="CI56" s="182"/>
      <c r="CJ56" s="182"/>
      <c r="CK56" s="182"/>
      <c r="CL56" s="182"/>
      <c r="CM56" s="182"/>
      <c r="CN56" s="182"/>
      <c r="CO56" s="182"/>
      <c r="CP56" s="182"/>
      <c r="CQ56" s="182"/>
      <c r="CR56" s="182"/>
      <c r="CS56" s="182"/>
      <c r="CT56" s="182"/>
      <c r="CU56" s="182"/>
      <c r="CV56" s="182"/>
      <c r="CW56" s="182"/>
      <c r="CX56" s="182"/>
      <c r="CY56" s="182"/>
    </row>
    <row r="57" spans="1:103" s="160" customFormat="1" ht="76.5" x14ac:dyDescent="0.2">
      <c r="A57" s="237" t="s">
        <v>155</v>
      </c>
      <c r="B57" s="186" t="s">
        <v>157</v>
      </c>
      <c r="C57" s="193" t="s">
        <v>158</v>
      </c>
      <c r="D57" s="140">
        <v>0</v>
      </c>
      <c r="E57" s="140" t="s">
        <v>98</v>
      </c>
      <c r="F57" s="140">
        <v>0</v>
      </c>
      <c r="G57" s="140" t="s">
        <v>98</v>
      </c>
      <c r="H57" s="140">
        <v>0</v>
      </c>
      <c r="I57" s="140" t="s">
        <v>98</v>
      </c>
      <c r="J57" s="140">
        <v>0</v>
      </c>
      <c r="K57" s="140" t="s">
        <v>98</v>
      </c>
      <c r="L57" s="140">
        <v>0</v>
      </c>
      <c r="M57" s="140" t="s">
        <v>98</v>
      </c>
      <c r="N57" s="140">
        <v>0</v>
      </c>
      <c r="O57" s="140" t="s">
        <v>98</v>
      </c>
      <c r="P57" s="140">
        <v>0</v>
      </c>
      <c r="Q57" s="140" t="s">
        <v>98</v>
      </c>
      <c r="R57" s="140">
        <v>0</v>
      </c>
      <c r="S57" s="140" t="s">
        <v>98</v>
      </c>
      <c r="T57" s="140">
        <v>0</v>
      </c>
      <c r="U57" s="140" t="s">
        <v>98</v>
      </c>
      <c r="V57" s="140">
        <v>0</v>
      </c>
      <c r="W57" s="140" t="s">
        <v>98</v>
      </c>
      <c r="X57" s="193">
        <v>0</v>
      </c>
      <c r="Y57" s="158" t="s">
        <v>98</v>
      </c>
      <c r="Z57" s="158">
        <v>0</v>
      </c>
      <c r="AA57" s="158" t="s">
        <v>98</v>
      </c>
      <c r="AB57" s="158">
        <v>0</v>
      </c>
      <c r="AC57" s="158" t="s">
        <v>98</v>
      </c>
      <c r="AD57" s="158">
        <v>0</v>
      </c>
      <c r="AE57" s="158" t="s">
        <v>98</v>
      </c>
      <c r="AF57" s="158">
        <v>0</v>
      </c>
      <c r="AG57" s="158" t="s">
        <v>98</v>
      </c>
      <c r="AH57" s="158">
        <v>0</v>
      </c>
      <c r="AI57" s="158" t="s">
        <v>98</v>
      </c>
      <c r="AJ57" s="158">
        <v>0</v>
      </c>
      <c r="AK57" s="158" t="s">
        <v>98</v>
      </c>
      <c r="AL57" s="158">
        <v>0</v>
      </c>
      <c r="AM57" s="158" t="s">
        <v>98</v>
      </c>
      <c r="AN57" s="158">
        <v>0</v>
      </c>
      <c r="AO57" s="158" t="s">
        <v>98</v>
      </c>
      <c r="AP57" s="158">
        <v>0</v>
      </c>
      <c r="AQ57" s="158" t="s">
        <v>98</v>
      </c>
      <c r="AR57" s="158">
        <v>0</v>
      </c>
      <c r="AS57" s="158" t="s">
        <v>98</v>
      </c>
      <c r="AT57" s="158">
        <v>0</v>
      </c>
      <c r="AU57" s="158" t="s">
        <v>98</v>
      </c>
      <c r="AV57" s="158">
        <v>0</v>
      </c>
      <c r="AW57" s="158" t="s">
        <v>98</v>
      </c>
      <c r="AX57" s="158" t="s">
        <v>98</v>
      </c>
      <c r="AY57" s="158" t="s">
        <v>103</v>
      </c>
      <c r="AZ57" s="140">
        <f>'2'!AY55</f>
        <v>0</v>
      </c>
      <c r="BA57" s="158">
        <v>0</v>
      </c>
      <c r="BB57" s="158">
        <v>0</v>
      </c>
      <c r="BC57" s="158" t="s">
        <v>98</v>
      </c>
      <c r="BD57" s="159"/>
      <c r="BE57" s="159"/>
      <c r="BF57" s="159"/>
      <c r="BG57" s="159"/>
      <c r="BH57" s="159"/>
      <c r="BI57" s="159"/>
      <c r="BJ57" s="159"/>
      <c r="BK57" s="159"/>
      <c r="BL57" s="159"/>
      <c r="BM57" s="159"/>
      <c r="BN57" s="159"/>
      <c r="BO57" s="159"/>
      <c r="BP57" s="159"/>
      <c r="BQ57" s="159"/>
      <c r="BR57" s="159"/>
      <c r="BS57" s="159"/>
      <c r="BT57" s="159"/>
      <c r="BU57" s="159"/>
      <c r="BV57" s="159"/>
      <c r="BW57" s="159"/>
      <c r="BX57" s="159"/>
      <c r="BY57" s="159"/>
      <c r="BZ57" s="159"/>
      <c r="CA57" s="159"/>
      <c r="CB57" s="159"/>
      <c r="CC57" s="159"/>
      <c r="CD57" s="159"/>
      <c r="CE57" s="159"/>
      <c r="CF57" s="159"/>
      <c r="CG57" s="159"/>
      <c r="CH57" s="159"/>
      <c r="CI57" s="159"/>
      <c r="CJ57" s="159"/>
      <c r="CK57" s="159"/>
      <c r="CL57" s="159"/>
      <c r="CM57" s="159"/>
      <c r="CN57" s="159"/>
      <c r="CO57" s="159"/>
      <c r="CP57" s="159"/>
      <c r="CQ57" s="159"/>
      <c r="CR57" s="159"/>
      <c r="CS57" s="159"/>
      <c r="CT57" s="159"/>
      <c r="CU57" s="159"/>
      <c r="CV57" s="159"/>
      <c r="CW57" s="159"/>
      <c r="CX57" s="159"/>
      <c r="CY57" s="159"/>
    </row>
    <row r="58" spans="1:103" s="160" customFormat="1" ht="51" x14ac:dyDescent="0.2">
      <c r="A58" s="237" t="s">
        <v>155</v>
      </c>
      <c r="B58" s="186" t="s">
        <v>159</v>
      </c>
      <c r="C58" s="193" t="s">
        <v>160</v>
      </c>
      <c r="D58" s="140">
        <v>0</v>
      </c>
      <c r="E58" s="140" t="s">
        <v>98</v>
      </c>
      <c r="F58" s="140">
        <v>0</v>
      </c>
      <c r="G58" s="140" t="s">
        <v>98</v>
      </c>
      <c r="H58" s="140">
        <v>0</v>
      </c>
      <c r="I58" s="140" t="s">
        <v>98</v>
      </c>
      <c r="J58" s="140">
        <v>0</v>
      </c>
      <c r="K58" s="140" t="s">
        <v>98</v>
      </c>
      <c r="L58" s="140">
        <v>0</v>
      </c>
      <c r="M58" s="140" t="s">
        <v>98</v>
      </c>
      <c r="N58" s="140">
        <v>0</v>
      </c>
      <c r="O58" s="140" t="s">
        <v>98</v>
      </c>
      <c r="P58" s="140">
        <v>0</v>
      </c>
      <c r="Q58" s="140" t="s">
        <v>98</v>
      </c>
      <c r="R58" s="140">
        <v>0</v>
      </c>
      <c r="S58" s="140" t="s">
        <v>98</v>
      </c>
      <c r="T58" s="140">
        <v>0</v>
      </c>
      <c r="U58" s="140" t="s">
        <v>98</v>
      </c>
      <c r="V58" s="140">
        <v>0</v>
      </c>
      <c r="W58" s="140" t="s">
        <v>98</v>
      </c>
      <c r="X58" s="193">
        <v>0</v>
      </c>
      <c r="Y58" s="158" t="s">
        <v>98</v>
      </c>
      <c r="Z58" s="158">
        <v>0</v>
      </c>
      <c r="AA58" s="158" t="s">
        <v>98</v>
      </c>
      <c r="AB58" s="158">
        <v>0</v>
      </c>
      <c r="AC58" s="158" t="s">
        <v>98</v>
      </c>
      <c r="AD58" s="158">
        <v>0</v>
      </c>
      <c r="AE58" s="158" t="s">
        <v>98</v>
      </c>
      <c r="AF58" s="158">
        <v>0</v>
      </c>
      <c r="AG58" s="158" t="s">
        <v>98</v>
      </c>
      <c r="AH58" s="158">
        <v>0</v>
      </c>
      <c r="AI58" s="158" t="s">
        <v>98</v>
      </c>
      <c r="AJ58" s="158">
        <v>0</v>
      </c>
      <c r="AK58" s="158" t="s">
        <v>98</v>
      </c>
      <c r="AL58" s="158">
        <v>0</v>
      </c>
      <c r="AM58" s="158" t="s">
        <v>98</v>
      </c>
      <c r="AN58" s="158">
        <v>0</v>
      </c>
      <c r="AO58" s="158" t="s">
        <v>98</v>
      </c>
      <c r="AP58" s="158">
        <v>0</v>
      </c>
      <c r="AQ58" s="158" t="s">
        <v>98</v>
      </c>
      <c r="AR58" s="158">
        <v>0</v>
      </c>
      <c r="AS58" s="158" t="s">
        <v>98</v>
      </c>
      <c r="AT58" s="158">
        <v>0</v>
      </c>
      <c r="AU58" s="158" t="s">
        <v>98</v>
      </c>
      <c r="AV58" s="158">
        <v>0</v>
      </c>
      <c r="AW58" s="158" t="s">
        <v>98</v>
      </c>
      <c r="AX58" s="158" t="s">
        <v>98</v>
      </c>
      <c r="AY58" s="158" t="s">
        <v>103</v>
      </c>
      <c r="AZ58" s="140">
        <f>'2'!AY56</f>
        <v>0</v>
      </c>
      <c r="BA58" s="158">
        <v>0</v>
      </c>
      <c r="BB58" s="158">
        <v>0</v>
      </c>
      <c r="BC58" s="158" t="s">
        <v>98</v>
      </c>
      <c r="BD58" s="159"/>
      <c r="BE58" s="159"/>
      <c r="BF58" s="159"/>
      <c r="BG58" s="159"/>
      <c r="BH58" s="159"/>
      <c r="BI58" s="159"/>
      <c r="BJ58" s="159"/>
      <c r="BK58" s="159"/>
      <c r="BL58" s="159"/>
      <c r="BM58" s="159"/>
      <c r="BN58" s="159"/>
      <c r="BO58" s="159"/>
      <c r="BP58" s="159"/>
      <c r="BQ58" s="159"/>
      <c r="BR58" s="159"/>
      <c r="BS58" s="159"/>
      <c r="BT58" s="159"/>
      <c r="BU58" s="159"/>
      <c r="BV58" s="159"/>
      <c r="BW58" s="159"/>
      <c r="BX58" s="159"/>
      <c r="BY58" s="159"/>
      <c r="BZ58" s="159"/>
      <c r="CA58" s="159"/>
      <c r="CB58" s="159"/>
      <c r="CC58" s="159"/>
      <c r="CD58" s="159"/>
      <c r="CE58" s="159"/>
      <c r="CF58" s="159"/>
      <c r="CG58" s="159"/>
      <c r="CH58" s="159"/>
      <c r="CI58" s="159"/>
      <c r="CJ58" s="159"/>
      <c r="CK58" s="159"/>
      <c r="CL58" s="159"/>
      <c r="CM58" s="159"/>
      <c r="CN58" s="159"/>
      <c r="CO58" s="159"/>
      <c r="CP58" s="159"/>
      <c r="CQ58" s="159"/>
      <c r="CR58" s="159"/>
      <c r="CS58" s="159"/>
      <c r="CT58" s="159"/>
      <c r="CU58" s="159"/>
      <c r="CV58" s="159"/>
      <c r="CW58" s="159"/>
      <c r="CX58" s="159"/>
      <c r="CY58" s="159"/>
    </row>
    <row r="59" spans="1:103" s="160" customFormat="1" ht="76.5" x14ac:dyDescent="0.2">
      <c r="A59" s="237" t="s">
        <v>155</v>
      </c>
      <c r="B59" s="186" t="s">
        <v>161</v>
      </c>
      <c r="C59" s="193" t="s">
        <v>162</v>
      </c>
      <c r="D59" s="140">
        <v>0</v>
      </c>
      <c r="E59" s="140" t="s">
        <v>98</v>
      </c>
      <c r="F59" s="140">
        <v>0</v>
      </c>
      <c r="G59" s="140" t="s">
        <v>98</v>
      </c>
      <c r="H59" s="140">
        <v>0</v>
      </c>
      <c r="I59" s="140" t="s">
        <v>98</v>
      </c>
      <c r="J59" s="140">
        <v>0</v>
      </c>
      <c r="K59" s="140" t="s">
        <v>98</v>
      </c>
      <c r="L59" s="140">
        <v>0</v>
      </c>
      <c r="M59" s="140" t="s">
        <v>98</v>
      </c>
      <c r="N59" s="140">
        <v>0</v>
      </c>
      <c r="O59" s="140" t="s">
        <v>98</v>
      </c>
      <c r="P59" s="140">
        <v>0</v>
      </c>
      <c r="Q59" s="140" t="s">
        <v>98</v>
      </c>
      <c r="R59" s="140">
        <v>0</v>
      </c>
      <c r="S59" s="140" t="s">
        <v>98</v>
      </c>
      <c r="T59" s="140">
        <v>0</v>
      </c>
      <c r="U59" s="140" t="s">
        <v>98</v>
      </c>
      <c r="V59" s="140">
        <v>0</v>
      </c>
      <c r="W59" s="140" t="s">
        <v>98</v>
      </c>
      <c r="X59" s="193">
        <v>2.95</v>
      </c>
      <c r="Y59" s="158" t="s">
        <v>98</v>
      </c>
      <c r="Z59" s="158">
        <v>0</v>
      </c>
      <c r="AA59" s="158" t="s">
        <v>98</v>
      </c>
      <c r="AB59" s="158">
        <v>0</v>
      </c>
      <c r="AC59" s="158" t="s">
        <v>98</v>
      </c>
      <c r="AD59" s="158">
        <v>0</v>
      </c>
      <c r="AE59" s="158" t="s">
        <v>98</v>
      </c>
      <c r="AF59" s="158">
        <v>0</v>
      </c>
      <c r="AG59" s="158" t="s">
        <v>98</v>
      </c>
      <c r="AH59" s="158">
        <v>0</v>
      </c>
      <c r="AI59" s="158" t="s">
        <v>98</v>
      </c>
      <c r="AJ59" s="158">
        <v>0</v>
      </c>
      <c r="AK59" s="158" t="s">
        <v>98</v>
      </c>
      <c r="AL59" s="158">
        <v>0</v>
      </c>
      <c r="AM59" s="158" t="s">
        <v>98</v>
      </c>
      <c r="AN59" s="158">
        <v>0</v>
      </c>
      <c r="AO59" s="158" t="s">
        <v>98</v>
      </c>
      <c r="AP59" s="158">
        <v>0</v>
      </c>
      <c r="AQ59" s="158" t="s">
        <v>98</v>
      </c>
      <c r="AR59" s="158">
        <v>0</v>
      </c>
      <c r="AS59" s="158" t="s">
        <v>98</v>
      </c>
      <c r="AT59" s="158">
        <v>0</v>
      </c>
      <c r="AU59" s="158" t="s">
        <v>98</v>
      </c>
      <c r="AV59" s="158">
        <v>0</v>
      </c>
      <c r="AW59" s="158" t="s">
        <v>98</v>
      </c>
      <c r="AX59" s="158" t="s">
        <v>98</v>
      </c>
      <c r="AY59" s="158" t="s">
        <v>103</v>
      </c>
      <c r="AZ59" s="140">
        <f>'2'!AY57</f>
        <v>0</v>
      </c>
      <c r="BA59" s="158">
        <v>0</v>
      </c>
      <c r="BB59" s="158">
        <v>0</v>
      </c>
      <c r="BC59" s="158" t="s">
        <v>98</v>
      </c>
      <c r="BD59" s="159"/>
      <c r="BE59" s="159"/>
      <c r="BF59" s="159"/>
      <c r="BG59" s="159"/>
      <c r="BH59" s="159"/>
      <c r="BI59" s="159"/>
      <c r="BJ59" s="159"/>
      <c r="BK59" s="159"/>
      <c r="BL59" s="159"/>
      <c r="BM59" s="159"/>
      <c r="BN59" s="159"/>
      <c r="BO59" s="159"/>
      <c r="BP59" s="159"/>
      <c r="BQ59" s="159"/>
      <c r="BR59" s="159"/>
      <c r="BS59" s="159"/>
      <c r="BT59" s="159"/>
      <c r="BU59" s="159"/>
      <c r="BV59" s="159"/>
      <c r="BW59" s="159"/>
      <c r="BX59" s="159"/>
      <c r="BY59" s="159"/>
      <c r="BZ59" s="159"/>
      <c r="CA59" s="159"/>
      <c r="CB59" s="159"/>
      <c r="CC59" s="159"/>
      <c r="CD59" s="159"/>
      <c r="CE59" s="159"/>
      <c r="CF59" s="159"/>
      <c r="CG59" s="159"/>
      <c r="CH59" s="159"/>
      <c r="CI59" s="159"/>
      <c r="CJ59" s="159"/>
      <c r="CK59" s="159"/>
      <c r="CL59" s="159"/>
      <c r="CM59" s="159"/>
      <c r="CN59" s="159"/>
      <c r="CO59" s="159"/>
      <c r="CP59" s="159"/>
      <c r="CQ59" s="159"/>
      <c r="CR59" s="159"/>
      <c r="CS59" s="159"/>
      <c r="CT59" s="159"/>
      <c r="CU59" s="159"/>
      <c r="CV59" s="159"/>
      <c r="CW59" s="159"/>
      <c r="CX59" s="159"/>
      <c r="CY59" s="159"/>
    </row>
    <row r="60" spans="1:103" s="160" customFormat="1" ht="63.75" hidden="1" x14ac:dyDescent="0.2">
      <c r="A60" s="237" t="s">
        <v>155</v>
      </c>
      <c r="B60" s="186" t="s">
        <v>163</v>
      </c>
      <c r="C60" s="193" t="s">
        <v>164</v>
      </c>
      <c r="D60" s="140"/>
      <c r="E60" s="140"/>
      <c r="F60" s="140"/>
      <c r="G60" s="140"/>
      <c r="H60" s="140"/>
      <c r="I60" s="140"/>
      <c r="J60" s="140"/>
      <c r="K60" s="140"/>
      <c r="L60" s="140"/>
      <c r="M60" s="140"/>
      <c r="N60" s="140"/>
      <c r="O60" s="140"/>
      <c r="P60" s="140"/>
      <c r="Q60" s="140"/>
      <c r="R60" s="140"/>
      <c r="S60" s="140"/>
      <c r="T60" s="140"/>
      <c r="U60" s="140"/>
      <c r="V60" s="140"/>
      <c r="W60" s="140"/>
      <c r="X60" s="193"/>
      <c r="Y60" s="158"/>
      <c r="Z60" s="158"/>
      <c r="AA60" s="158"/>
      <c r="AB60" s="158"/>
      <c r="AC60" s="158"/>
      <c r="AD60" s="158"/>
      <c r="AE60" s="158"/>
      <c r="AF60" s="158"/>
      <c r="AG60" s="158"/>
      <c r="AH60" s="158"/>
      <c r="AI60" s="158"/>
      <c r="AJ60" s="158"/>
      <c r="AK60" s="158"/>
      <c r="AL60" s="158"/>
      <c r="AM60" s="158"/>
      <c r="AN60" s="158"/>
      <c r="AO60" s="158"/>
      <c r="AP60" s="158"/>
      <c r="AQ60" s="158"/>
      <c r="AR60" s="158"/>
      <c r="AS60" s="158"/>
      <c r="AT60" s="158"/>
      <c r="AU60" s="158"/>
      <c r="AV60" s="158"/>
      <c r="AW60" s="158"/>
      <c r="AX60" s="158"/>
      <c r="AY60" s="158"/>
      <c r="AZ60" s="140"/>
      <c r="BA60" s="158"/>
      <c r="BB60" s="158"/>
      <c r="BC60" s="158"/>
      <c r="BD60" s="159"/>
      <c r="BE60" s="159"/>
      <c r="BF60" s="159"/>
      <c r="BG60" s="159"/>
      <c r="BH60" s="159"/>
      <c r="BI60" s="159"/>
      <c r="BJ60" s="159"/>
      <c r="BK60" s="159"/>
      <c r="BL60" s="159"/>
      <c r="BM60" s="159"/>
      <c r="BN60" s="159"/>
      <c r="BO60" s="159"/>
      <c r="BP60" s="159"/>
      <c r="BQ60" s="159"/>
      <c r="BR60" s="159"/>
      <c r="BS60" s="159"/>
      <c r="BT60" s="159"/>
      <c r="BU60" s="159"/>
      <c r="BV60" s="159"/>
      <c r="BW60" s="159"/>
      <c r="BX60" s="159"/>
      <c r="BY60" s="159"/>
      <c r="BZ60" s="159"/>
      <c r="CA60" s="159"/>
      <c r="CB60" s="159"/>
      <c r="CC60" s="159"/>
      <c r="CD60" s="159"/>
      <c r="CE60" s="159"/>
      <c r="CF60" s="159"/>
      <c r="CG60" s="159"/>
      <c r="CH60" s="159"/>
      <c r="CI60" s="159"/>
      <c r="CJ60" s="159"/>
      <c r="CK60" s="159"/>
      <c r="CL60" s="159"/>
      <c r="CM60" s="159"/>
      <c r="CN60" s="159"/>
      <c r="CO60" s="159"/>
      <c r="CP60" s="159"/>
      <c r="CQ60" s="159"/>
      <c r="CR60" s="159"/>
      <c r="CS60" s="159"/>
      <c r="CT60" s="159"/>
      <c r="CU60" s="159"/>
      <c r="CV60" s="159"/>
      <c r="CW60" s="159"/>
      <c r="CX60" s="159"/>
      <c r="CY60" s="159"/>
    </row>
    <row r="61" spans="1:103" s="160" customFormat="1" ht="76.5" hidden="1" x14ac:dyDescent="0.2">
      <c r="A61" s="237" t="s">
        <v>155</v>
      </c>
      <c r="B61" s="186" t="s">
        <v>165</v>
      </c>
      <c r="C61" s="193" t="s">
        <v>166</v>
      </c>
      <c r="D61" s="140"/>
      <c r="E61" s="140"/>
      <c r="F61" s="140"/>
      <c r="G61" s="140"/>
      <c r="H61" s="140"/>
      <c r="I61" s="140"/>
      <c r="J61" s="140"/>
      <c r="K61" s="140"/>
      <c r="L61" s="140"/>
      <c r="M61" s="140"/>
      <c r="N61" s="140"/>
      <c r="O61" s="140"/>
      <c r="P61" s="140"/>
      <c r="Q61" s="140"/>
      <c r="R61" s="140"/>
      <c r="S61" s="140"/>
      <c r="T61" s="140"/>
      <c r="U61" s="140"/>
      <c r="V61" s="140"/>
      <c r="W61" s="140"/>
      <c r="X61" s="193"/>
      <c r="Y61" s="158"/>
      <c r="Z61" s="158"/>
      <c r="AA61" s="158"/>
      <c r="AB61" s="158"/>
      <c r="AC61" s="158"/>
      <c r="AD61" s="158"/>
      <c r="AE61" s="158"/>
      <c r="AF61" s="158"/>
      <c r="AG61" s="158"/>
      <c r="AH61" s="158"/>
      <c r="AI61" s="158"/>
      <c r="AJ61" s="158"/>
      <c r="AK61" s="158"/>
      <c r="AL61" s="158"/>
      <c r="AM61" s="158"/>
      <c r="AN61" s="158"/>
      <c r="AO61" s="158"/>
      <c r="AP61" s="158"/>
      <c r="AQ61" s="158"/>
      <c r="AR61" s="158"/>
      <c r="AS61" s="158"/>
      <c r="AT61" s="158"/>
      <c r="AU61" s="158"/>
      <c r="AV61" s="158"/>
      <c r="AW61" s="158"/>
      <c r="AX61" s="158"/>
      <c r="AY61" s="158"/>
      <c r="AZ61" s="140"/>
      <c r="BA61" s="158"/>
      <c r="BB61" s="158"/>
      <c r="BC61" s="158"/>
      <c r="BD61" s="159"/>
      <c r="BE61" s="159"/>
      <c r="BF61" s="159"/>
      <c r="BG61" s="159"/>
      <c r="BH61" s="159"/>
      <c r="BI61" s="159"/>
      <c r="BJ61" s="159"/>
      <c r="BK61" s="159"/>
      <c r="BL61" s="159"/>
      <c r="BM61" s="159"/>
      <c r="BN61" s="159"/>
      <c r="BO61" s="159"/>
      <c r="BP61" s="159"/>
      <c r="BQ61" s="159"/>
      <c r="BR61" s="159"/>
      <c r="BS61" s="159"/>
      <c r="BT61" s="159"/>
      <c r="BU61" s="159"/>
      <c r="BV61" s="159"/>
      <c r="BW61" s="159"/>
      <c r="BX61" s="159"/>
      <c r="BY61" s="159"/>
      <c r="BZ61" s="159"/>
      <c r="CA61" s="159"/>
      <c r="CB61" s="159"/>
      <c r="CC61" s="159"/>
      <c r="CD61" s="159"/>
      <c r="CE61" s="159"/>
      <c r="CF61" s="159"/>
      <c r="CG61" s="159"/>
      <c r="CH61" s="159"/>
      <c r="CI61" s="159"/>
      <c r="CJ61" s="159"/>
      <c r="CK61" s="159"/>
      <c r="CL61" s="159"/>
      <c r="CM61" s="159"/>
      <c r="CN61" s="159"/>
      <c r="CO61" s="159"/>
      <c r="CP61" s="159"/>
      <c r="CQ61" s="159"/>
      <c r="CR61" s="159"/>
      <c r="CS61" s="159"/>
      <c r="CT61" s="159"/>
      <c r="CU61" s="159"/>
      <c r="CV61" s="159"/>
      <c r="CW61" s="159"/>
      <c r="CX61" s="159"/>
      <c r="CY61" s="159"/>
    </row>
    <row r="62" spans="1:103" s="160" customFormat="1" ht="63.75" x14ac:dyDescent="0.2">
      <c r="A62" s="237" t="s">
        <v>155</v>
      </c>
      <c r="B62" s="186" t="s">
        <v>167</v>
      </c>
      <c r="C62" s="193" t="s">
        <v>168</v>
      </c>
      <c r="D62" s="140">
        <v>0</v>
      </c>
      <c r="E62" s="140" t="s">
        <v>98</v>
      </c>
      <c r="F62" s="140">
        <v>0</v>
      </c>
      <c r="G62" s="140" t="s">
        <v>98</v>
      </c>
      <c r="H62" s="140">
        <v>0</v>
      </c>
      <c r="I62" s="140" t="s">
        <v>98</v>
      </c>
      <c r="J62" s="140">
        <v>0</v>
      </c>
      <c r="K62" s="140" t="s">
        <v>98</v>
      </c>
      <c r="L62" s="140">
        <v>0</v>
      </c>
      <c r="M62" s="140" t="s">
        <v>98</v>
      </c>
      <c r="N62" s="140">
        <v>0</v>
      </c>
      <c r="O62" s="140" t="s">
        <v>98</v>
      </c>
      <c r="P62" s="140">
        <v>0</v>
      </c>
      <c r="Q62" s="140" t="s">
        <v>98</v>
      </c>
      <c r="R62" s="140">
        <v>0</v>
      </c>
      <c r="S62" s="140" t="s">
        <v>98</v>
      </c>
      <c r="T62" s="140">
        <v>0</v>
      </c>
      <c r="U62" s="140" t="s">
        <v>98</v>
      </c>
      <c r="V62" s="140">
        <v>0</v>
      </c>
      <c r="W62" s="140" t="s">
        <v>98</v>
      </c>
      <c r="X62" s="193">
        <v>2.9</v>
      </c>
      <c r="Y62" s="158" t="s">
        <v>98</v>
      </c>
      <c r="Z62" s="158">
        <v>0</v>
      </c>
      <c r="AA62" s="158" t="s">
        <v>98</v>
      </c>
      <c r="AB62" s="158">
        <v>0</v>
      </c>
      <c r="AC62" s="158" t="s">
        <v>98</v>
      </c>
      <c r="AD62" s="158">
        <v>0</v>
      </c>
      <c r="AE62" s="158" t="s">
        <v>98</v>
      </c>
      <c r="AF62" s="158">
        <v>0</v>
      </c>
      <c r="AG62" s="158" t="s">
        <v>98</v>
      </c>
      <c r="AH62" s="158">
        <v>0</v>
      </c>
      <c r="AI62" s="158" t="s">
        <v>98</v>
      </c>
      <c r="AJ62" s="158">
        <v>0</v>
      </c>
      <c r="AK62" s="158" t="s">
        <v>98</v>
      </c>
      <c r="AL62" s="158">
        <v>0</v>
      </c>
      <c r="AM62" s="158" t="s">
        <v>98</v>
      </c>
      <c r="AN62" s="158">
        <v>0</v>
      </c>
      <c r="AO62" s="158" t="s">
        <v>98</v>
      </c>
      <c r="AP62" s="158">
        <v>0</v>
      </c>
      <c r="AQ62" s="158" t="s">
        <v>98</v>
      </c>
      <c r="AR62" s="158">
        <v>0</v>
      </c>
      <c r="AS62" s="158" t="s">
        <v>98</v>
      </c>
      <c r="AT62" s="158">
        <v>0</v>
      </c>
      <c r="AU62" s="158" t="s">
        <v>98</v>
      </c>
      <c r="AV62" s="158">
        <v>0</v>
      </c>
      <c r="AW62" s="158" t="s">
        <v>98</v>
      </c>
      <c r="AX62" s="158" t="s">
        <v>98</v>
      </c>
      <c r="AY62" s="158" t="s">
        <v>103</v>
      </c>
      <c r="AZ62" s="140">
        <f>'2'!AY60</f>
        <v>3.2591600000000001</v>
      </c>
      <c r="BA62" s="158">
        <v>0</v>
      </c>
      <c r="BB62" s="158">
        <v>0</v>
      </c>
      <c r="BC62" s="158" t="s">
        <v>98</v>
      </c>
      <c r="BD62" s="159"/>
      <c r="BE62" s="159"/>
      <c r="BF62" s="159"/>
      <c r="BG62" s="159"/>
      <c r="BH62" s="159"/>
      <c r="BI62" s="159"/>
      <c r="BJ62" s="159"/>
      <c r="BK62" s="159"/>
      <c r="BL62" s="159"/>
      <c r="BM62" s="159"/>
      <c r="BN62" s="159"/>
      <c r="BO62" s="159"/>
      <c r="BP62" s="159"/>
      <c r="BQ62" s="159"/>
      <c r="BR62" s="159"/>
      <c r="BS62" s="159"/>
      <c r="BT62" s="159"/>
      <c r="BU62" s="159"/>
      <c r="BV62" s="159"/>
      <c r="BW62" s="159"/>
      <c r="BX62" s="159"/>
      <c r="BY62" s="159"/>
      <c r="BZ62" s="159"/>
      <c r="CA62" s="159"/>
      <c r="CB62" s="159"/>
      <c r="CC62" s="159"/>
      <c r="CD62" s="159"/>
      <c r="CE62" s="159"/>
      <c r="CF62" s="159"/>
      <c r="CG62" s="159"/>
      <c r="CH62" s="159"/>
      <c r="CI62" s="159"/>
      <c r="CJ62" s="159"/>
      <c r="CK62" s="159"/>
      <c r="CL62" s="159"/>
      <c r="CM62" s="159"/>
      <c r="CN62" s="159"/>
      <c r="CO62" s="159"/>
      <c r="CP62" s="159"/>
      <c r="CQ62" s="159"/>
      <c r="CR62" s="159"/>
      <c r="CS62" s="159"/>
      <c r="CT62" s="159"/>
      <c r="CU62" s="159"/>
      <c r="CV62" s="159"/>
      <c r="CW62" s="159"/>
      <c r="CX62" s="159"/>
      <c r="CY62" s="159"/>
    </row>
    <row r="63" spans="1:103" s="160" customFormat="1" ht="51" x14ac:dyDescent="0.2">
      <c r="A63" s="237" t="s">
        <v>155</v>
      </c>
      <c r="B63" s="186" t="s">
        <v>169</v>
      </c>
      <c r="C63" s="193" t="s">
        <v>170</v>
      </c>
      <c r="D63" s="140">
        <v>0</v>
      </c>
      <c r="E63" s="140" t="s">
        <v>98</v>
      </c>
      <c r="F63" s="140">
        <v>0</v>
      </c>
      <c r="G63" s="140" t="s">
        <v>98</v>
      </c>
      <c r="H63" s="140">
        <v>0</v>
      </c>
      <c r="I63" s="140" t="s">
        <v>98</v>
      </c>
      <c r="J63" s="140">
        <v>0</v>
      </c>
      <c r="K63" s="140" t="s">
        <v>98</v>
      </c>
      <c r="L63" s="140">
        <v>0</v>
      </c>
      <c r="M63" s="140" t="s">
        <v>98</v>
      </c>
      <c r="N63" s="140">
        <v>0</v>
      </c>
      <c r="O63" s="140" t="s">
        <v>98</v>
      </c>
      <c r="P63" s="140">
        <v>0</v>
      </c>
      <c r="Q63" s="140" t="s">
        <v>98</v>
      </c>
      <c r="R63" s="140">
        <v>0</v>
      </c>
      <c r="S63" s="140" t="s">
        <v>98</v>
      </c>
      <c r="T63" s="140">
        <v>0</v>
      </c>
      <c r="U63" s="140" t="s">
        <v>98</v>
      </c>
      <c r="V63" s="140">
        <v>0</v>
      </c>
      <c r="W63" s="140" t="s">
        <v>98</v>
      </c>
      <c r="X63" s="193">
        <v>0</v>
      </c>
      <c r="Y63" s="158" t="s">
        <v>98</v>
      </c>
      <c r="Z63" s="158">
        <v>0</v>
      </c>
      <c r="AA63" s="158" t="s">
        <v>98</v>
      </c>
      <c r="AB63" s="158">
        <v>0</v>
      </c>
      <c r="AC63" s="158" t="s">
        <v>98</v>
      </c>
      <c r="AD63" s="158">
        <v>0</v>
      </c>
      <c r="AE63" s="158" t="s">
        <v>98</v>
      </c>
      <c r="AF63" s="158">
        <v>0</v>
      </c>
      <c r="AG63" s="158" t="s">
        <v>98</v>
      </c>
      <c r="AH63" s="158">
        <v>0</v>
      </c>
      <c r="AI63" s="158" t="s">
        <v>98</v>
      </c>
      <c r="AJ63" s="158">
        <v>0</v>
      </c>
      <c r="AK63" s="158" t="s">
        <v>98</v>
      </c>
      <c r="AL63" s="158">
        <v>0</v>
      </c>
      <c r="AM63" s="158" t="s">
        <v>98</v>
      </c>
      <c r="AN63" s="158">
        <v>0</v>
      </c>
      <c r="AO63" s="158" t="s">
        <v>98</v>
      </c>
      <c r="AP63" s="158">
        <v>0</v>
      </c>
      <c r="AQ63" s="158" t="s">
        <v>98</v>
      </c>
      <c r="AR63" s="158">
        <v>0</v>
      </c>
      <c r="AS63" s="158" t="s">
        <v>98</v>
      </c>
      <c r="AT63" s="158">
        <v>0</v>
      </c>
      <c r="AU63" s="158" t="s">
        <v>98</v>
      </c>
      <c r="AV63" s="158">
        <v>0</v>
      </c>
      <c r="AW63" s="158" t="s">
        <v>98</v>
      </c>
      <c r="AX63" s="158" t="s">
        <v>98</v>
      </c>
      <c r="AY63" s="158" t="s">
        <v>103</v>
      </c>
      <c r="AZ63" s="140">
        <f>'2'!AY61</f>
        <v>0</v>
      </c>
      <c r="BA63" s="158">
        <v>0</v>
      </c>
      <c r="BB63" s="158">
        <v>0</v>
      </c>
      <c r="BC63" s="158" t="s">
        <v>98</v>
      </c>
      <c r="BD63" s="159"/>
      <c r="BE63" s="159"/>
      <c r="BF63" s="159"/>
      <c r="BG63" s="159"/>
      <c r="BH63" s="159"/>
      <c r="BI63" s="159"/>
      <c r="BJ63" s="159"/>
      <c r="BK63" s="159"/>
      <c r="BL63" s="159"/>
      <c r="BM63" s="159"/>
      <c r="BN63" s="159"/>
      <c r="BO63" s="159"/>
      <c r="BP63" s="159"/>
      <c r="BQ63" s="159"/>
      <c r="BR63" s="159"/>
      <c r="BS63" s="159"/>
      <c r="BT63" s="159"/>
      <c r="BU63" s="159"/>
      <c r="BV63" s="159"/>
      <c r="BW63" s="159"/>
      <c r="BX63" s="159"/>
      <c r="BY63" s="159"/>
      <c r="BZ63" s="159"/>
      <c r="CA63" s="159"/>
      <c r="CB63" s="159"/>
      <c r="CC63" s="159"/>
      <c r="CD63" s="159"/>
      <c r="CE63" s="159"/>
      <c r="CF63" s="159"/>
      <c r="CG63" s="159"/>
      <c r="CH63" s="159"/>
      <c r="CI63" s="159"/>
      <c r="CJ63" s="159"/>
      <c r="CK63" s="159"/>
      <c r="CL63" s="159"/>
      <c r="CM63" s="159"/>
      <c r="CN63" s="159"/>
      <c r="CO63" s="159"/>
      <c r="CP63" s="159"/>
      <c r="CQ63" s="159"/>
      <c r="CR63" s="159"/>
      <c r="CS63" s="159"/>
      <c r="CT63" s="159"/>
      <c r="CU63" s="159"/>
      <c r="CV63" s="159"/>
      <c r="CW63" s="159"/>
      <c r="CX63" s="159"/>
      <c r="CY63" s="159"/>
    </row>
    <row r="64" spans="1:103" s="160" customFormat="1" ht="63.75" x14ac:dyDescent="0.2">
      <c r="A64" s="237" t="s">
        <v>155</v>
      </c>
      <c r="B64" s="186" t="s">
        <v>171</v>
      </c>
      <c r="C64" s="193" t="s">
        <v>172</v>
      </c>
      <c r="D64" s="140">
        <v>0</v>
      </c>
      <c r="E64" s="140" t="s">
        <v>98</v>
      </c>
      <c r="F64" s="140">
        <v>0</v>
      </c>
      <c r="G64" s="140" t="s">
        <v>98</v>
      </c>
      <c r="H64" s="140">
        <v>0</v>
      </c>
      <c r="I64" s="140" t="s">
        <v>98</v>
      </c>
      <c r="J64" s="140">
        <v>0</v>
      </c>
      <c r="K64" s="140" t="s">
        <v>98</v>
      </c>
      <c r="L64" s="140">
        <v>0</v>
      </c>
      <c r="M64" s="140" t="s">
        <v>98</v>
      </c>
      <c r="N64" s="140">
        <v>0</v>
      </c>
      <c r="O64" s="140" t="s">
        <v>98</v>
      </c>
      <c r="P64" s="140">
        <v>0</v>
      </c>
      <c r="Q64" s="140" t="s">
        <v>98</v>
      </c>
      <c r="R64" s="140">
        <v>0</v>
      </c>
      <c r="S64" s="140" t="s">
        <v>98</v>
      </c>
      <c r="T64" s="140">
        <v>0</v>
      </c>
      <c r="U64" s="140" t="s">
        <v>98</v>
      </c>
      <c r="V64" s="140">
        <v>0</v>
      </c>
      <c r="W64" s="140" t="s">
        <v>98</v>
      </c>
      <c r="X64" s="193">
        <v>0</v>
      </c>
      <c r="Y64" s="158" t="s">
        <v>98</v>
      </c>
      <c r="Z64" s="158">
        <v>0</v>
      </c>
      <c r="AA64" s="158" t="s">
        <v>98</v>
      </c>
      <c r="AB64" s="158">
        <v>0</v>
      </c>
      <c r="AC64" s="158" t="s">
        <v>98</v>
      </c>
      <c r="AD64" s="158">
        <v>0</v>
      </c>
      <c r="AE64" s="158" t="s">
        <v>98</v>
      </c>
      <c r="AF64" s="158">
        <v>0</v>
      </c>
      <c r="AG64" s="158" t="s">
        <v>98</v>
      </c>
      <c r="AH64" s="158">
        <v>0</v>
      </c>
      <c r="AI64" s="158" t="s">
        <v>98</v>
      </c>
      <c r="AJ64" s="158">
        <v>0</v>
      </c>
      <c r="AK64" s="158" t="s">
        <v>98</v>
      </c>
      <c r="AL64" s="158">
        <v>0</v>
      </c>
      <c r="AM64" s="158" t="s">
        <v>98</v>
      </c>
      <c r="AN64" s="158">
        <v>0</v>
      </c>
      <c r="AO64" s="158" t="s">
        <v>98</v>
      </c>
      <c r="AP64" s="158">
        <v>0</v>
      </c>
      <c r="AQ64" s="158" t="s">
        <v>98</v>
      </c>
      <c r="AR64" s="158">
        <v>0</v>
      </c>
      <c r="AS64" s="158" t="s">
        <v>98</v>
      </c>
      <c r="AT64" s="158">
        <v>0</v>
      </c>
      <c r="AU64" s="158" t="s">
        <v>98</v>
      </c>
      <c r="AV64" s="158">
        <v>0</v>
      </c>
      <c r="AW64" s="158" t="s">
        <v>98</v>
      </c>
      <c r="AX64" s="158" t="s">
        <v>98</v>
      </c>
      <c r="AY64" s="158" t="s">
        <v>103</v>
      </c>
      <c r="AZ64" s="140">
        <f>'2'!AY62</f>
        <v>0</v>
      </c>
      <c r="BA64" s="158">
        <v>0</v>
      </c>
      <c r="BB64" s="158">
        <v>0</v>
      </c>
      <c r="BC64" s="158" t="s">
        <v>98</v>
      </c>
      <c r="BD64" s="159"/>
      <c r="BE64" s="159"/>
      <c r="BF64" s="159"/>
      <c r="BG64" s="159"/>
      <c r="BH64" s="159"/>
      <c r="BI64" s="159"/>
      <c r="BJ64" s="159"/>
      <c r="BK64" s="159"/>
      <c r="BL64" s="159"/>
      <c r="BM64" s="159"/>
      <c r="BN64" s="159"/>
      <c r="BO64" s="159"/>
      <c r="BP64" s="159"/>
      <c r="BQ64" s="159"/>
      <c r="BR64" s="159"/>
      <c r="BS64" s="159"/>
      <c r="BT64" s="159"/>
      <c r="BU64" s="159"/>
      <c r="BV64" s="159"/>
      <c r="BW64" s="159"/>
      <c r="BX64" s="159"/>
      <c r="BY64" s="159"/>
      <c r="BZ64" s="159"/>
      <c r="CA64" s="159"/>
      <c r="CB64" s="159"/>
      <c r="CC64" s="159"/>
      <c r="CD64" s="159"/>
      <c r="CE64" s="159"/>
      <c r="CF64" s="159"/>
      <c r="CG64" s="159"/>
      <c r="CH64" s="159"/>
      <c r="CI64" s="159"/>
      <c r="CJ64" s="159"/>
      <c r="CK64" s="159"/>
      <c r="CL64" s="159"/>
      <c r="CM64" s="159"/>
      <c r="CN64" s="159"/>
      <c r="CO64" s="159"/>
      <c r="CP64" s="159"/>
      <c r="CQ64" s="159"/>
      <c r="CR64" s="159"/>
      <c r="CS64" s="159"/>
      <c r="CT64" s="159"/>
      <c r="CU64" s="159"/>
      <c r="CV64" s="159"/>
      <c r="CW64" s="159"/>
      <c r="CX64" s="159"/>
      <c r="CY64" s="159"/>
    </row>
    <row r="65" spans="1:103" s="160" customFormat="1" ht="63.75" x14ac:dyDescent="0.2">
      <c r="A65" s="237" t="s">
        <v>155</v>
      </c>
      <c r="B65" s="186" t="s">
        <v>173</v>
      </c>
      <c r="C65" s="193" t="s">
        <v>174</v>
      </c>
      <c r="D65" s="140">
        <v>0</v>
      </c>
      <c r="E65" s="140" t="s">
        <v>98</v>
      </c>
      <c r="F65" s="140">
        <v>0</v>
      </c>
      <c r="G65" s="140" t="s">
        <v>98</v>
      </c>
      <c r="H65" s="140">
        <v>0</v>
      </c>
      <c r="I65" s="140" t="s">
        <v>98</v>
      </c>
      <c r="J65" s="140">
        <v>0</v>
      </c>
      <c r="K65" s="140" t="s">
        <v>98</v>
      </c>
      <c r="L65" s="140">
        <v>0</v>
      </c>
      <c r="M65" s="140" t="s">
        <v>98</v>
      </c>
      <c r="N65" s="140">
        <v>0</v>
      </c>
      <c r="O65" s="140" t="s">
        <v>98</v>
      </c>
      <c r="P65" s="140">
        <v>0</v>
      </c>
      <c r="Q65" s="140" t="s">
        <v>98</v>
      </c>
      <c r="R65" s="140">
        <v>0</v>
      </c>
      <c r="S65" s="140" t="s">
        <v>98</v>
      </c>
      <c r="T65" s="140">
        <v>0</v>
      </c>
      <c r="U65" s="140" t="s">
        <v>98</v>
      </c>
      <c r="V65" s="140">
        <v>0</v>
      </c>
      <c r="W65" s="140" t="s">
        <v>98</v>
      </c>
      <c r="X65" s="193">
        <v>0</v>
      </c>
      <c r="Y65" s="158" t="s">
        <v>98</v>
      </c>
      <c r="Z65" s="158">
        <v>0</v>
      </c>
      <c r="AA65" s="158" t="s">
        <v>98</v>
      </c>
      <c r="AB65" s="158">
        <v>0</v>
      </c>
      <c r="AC65" s="158" t="s">
        <v>98</v>
      </c>
      <c r="AD65" s="158">
        <v>0</v>
      </c>
      <c r="AE65" s="158" t="s">
        <v>98</v>
      </c>
      <c r="AF65" s="158">
        <v>0</v>
      </c>
      <c r="AG65" s="158" t="s">
        <v>98</v>
      </c>
      <c r="AH65" s="158">
        <v>0</v>
      </c>
      <c r="AI65" s="158" t="s">
        <v>98</v>
      </c>
      <c r="AJ65" s="158">
        <v>0</v>
      </c>
      <c r="AK65" s="158" t="s">
        <v>98</v>
      </c>
      <c r="AL65" s="158">
        <v>0</v>
      </c>
      <c r="AM65" s="158" t="s">
        <v>98</v>
      </c>
      <c r="AN65" s="158">
        <v>0</v>
      </c>
      <c r="AO65" s="158" t="s">
        <v>98</v>
      </c>
      <c r="AP65" s="158">
        <v>0</v>
      </c>
      <c r="AQ65" s="158" t="s">
        <v>98</v>
      </c>
      <c r="AR65" s="158">
        <v>0</v>
      </c>
      <c r="AS65" s="158" t="s">
        <v>98</v>
      </c>
      <c r="AT65" s="158">
        <v>0</v>
      </c>
      <c r="AU65" s="158" t="s">
        <v>98</v>
      </c>
      <c r="AV65" s="158">
        <v>0</v>
      </c>
      <c r="AW65" s="158" t="s">
        <v>98</v>
      </c>
      <c r="AX65" s="158" t="s">
        <v>98</v>
      </c>
      <c r="AY65" s="158" t="s">
        <v>103</v>
      </c>
      <c r="AZ65" s="140">
        <f>'2'!AY63</f>
        <v>0</v>
      </c>
      <c r="BA65" s="158">
        <v>0</v>
      </c>
      <c r="BB65" s="158">
        <v>0</v>
      </c>
      <c r="BC65" s="158" t="s">
        <v>98</v>
      </c>
      <c r="BD65" s="159"/>
      <c r="BE65" s="159"/>
      <c r="BF65" s="159"/>
      <c r="BG65" s="159"/>
      <c r="BH65" s="159"/>
      <c r="BI65" s="159"/>
      <c r="BJ65" s="159"/>
      <c r="BK65" s="159"/>
      <c r="BL65" s="159"/>
      <c r="BM65" s="159"/>
      <c r="BN65" s="159"/>
      <c r="BO65" s="159"/>
      <c r="BP65" s="159"/>
      <c r="BQ65" s="159"/>
      <c r="BR65" s="159"/>
      <c r="BS65" s="159"/>
      <c r="BT65" s="159"/>
      <c r="BU65" s="159"/>
      <c r="BV65" s="159"/>
      <c r="BW65" s="159"/>
      <c r="BX65" s="159"/>
      <c r="BY65" s="159"/>
      <c r="BZ65" s="159"/>
      <c r="CA65" s="159"/>
      <c r="CB65" s="159"/>
      <c r="CC65" s="159"/>
      <c r="CD65" s="159"/>
      <c r="CE65" s="159"/>
      <c r="CF65" s="159"/>
      <c r="CG65" s="159"/>
      <c r="CH65" s="159"/>
      <c r="CI65" s="159"/>
      <c r="CJ65" s="159"/>
      <c r="CK65" s="159"/>
      <c r="CL65" s="159"/>
      <c r="CM65" s="159"/>
      <c r="CN65" s="159"/>
      <c r="CO65" s="159"/>
      <c r="CP65" s="159"/>
      <c r="CQ65" s="159"/>
      <c r="CR65" s="159"/>
      <c r="CS65" s="159"/>
      <c r="CT65" s="159"/>
      <c r="CU65" s="159"/>
      <c r="CV65" s="159"/>
      <c r="CW65" s="159"/>
      <c r="CX65" s="159"/>
      <c r="CY65" s="159"/>
    </row>
    <row r="66" spans="1:103" s="160" customFormat="1" ht="51" x14ac:dyDescent="0.2">
      <c r="A66" s="237" t="s">
        <v>155</v>
      </c>
      <c r="B66" s="186" t="s">
        <v>175</v>
      </c>
      <c r="C66" s="193" t="s">
        <v>176</v>
      </c>
      <c r="D66" s="140">
        <v>0</v>
      </c>
      <c r="E66" s="140" t="s">
        <v>98</v>
      </c>
      <c r="F66" s="140">
        <v>0</v>
      </c>
      <c r="G66" s="140" t="s">
        <v>98</v>
      </c>
      <c r="H66" s="140">
        <v>0</v>
      </c>
      <c r="I66" s="140" t="s">
        <v>98</v>
      </c>
      <c r="J66" s="140">
        <v>0</v>
      </c>
      <c r="K66" s="140" t="s">
        <v>98</v>
      </c>
      <c r="L66" s="140">
        <v>0</v>
      </c>
      <c r="M66" s="140" t="s">
        <v>98</v>
      </c>
      <c r="N66" s="140">
        <v>0</v>
      </c>
      <c r="O66" s="140" t="s">
        <v>98</v>
      </c>
      <c r="P66" s="140">
        <v>0</v>
      </c>
      <c r="Q66" s="140" t="s">
        <v>98</v>
      </c>
      <c r="R66" s="140">
        <v>0</v>
      </c>
      <c r="S66" s="140" t="s">
        <v>98</v>
      </c>
      <c r="T66" s="140">
        <v>0</v>
      </c>
      <c r="U66" s="140" t="s">
        <v>98</v>
      </c>
      <c r="V66" s="140">
        <v>0</v>
      </c>
      <c r="W66" s="140" t="s">
        <v>98</v>
      </c>
      <c r="X66" s="193">
        <v>0.8</v>
      </c>
      <c r="Y66" s="158" t="s">
        <v>98</v>
      </c>
      <c r="Z66" s="158">
        <v>0</v>
      </c>
      <c r="AA66" s="158" t="s">
        <v>98</v>
      </c>
      <c r="AB66" s="158">
        <v>0</v>
      </c>
      <c r="AC66" s="158" t="s">
        <v>98</v>
      </c>
      <c r="AD66" s="158">
        <v>0</v>
      </c>
      <c r="AE66" s="158" t="s">
        <v>98</v>
      </c>
      <c r="AF66" s="158">
        <v>0</v>
      </c>
      <c r="AG66" s="158" t="s">
        <v>98</v>
      </c>
      <c r="AH66" s="158">
        <v>0</v>
      </c>
      <c r="AI66" s="158" t="s">
        <v>98</v>
      </c>
      <c r="AJ66" s="158">
        <v>0</v>
      </c>
      <c r="AK66" s="158" t="s">
        <v>98</v>
      </c>
      <c r="AL66" s="158">
        <v>0</v>
      </c>
      <c r="AM66" s="158" t="s">
        <v>98</v>
      </c>
      <c r="AN66" s="158">
        <v>0</v>
      </c>
      <c r="AO66" s="158" t="s">
        <v>98</v>
      </c>
      <c r="AP66" s="158">
        <v>0</v>
      </c>
      <c r="AQ66" s="158" t="s">
        <v>98</v>
      </c>
      <c r="AR66" s="158">
        <v>0</v>
      </c>
      <c r="AS66" s="158" t="s">
        <v>98</v>
      </c>
      <c r="AT66" s="158">
        <v>0</v>
      </c>
      <c r="AU66" s="158" t="s">
        <v>98</v>
      </c>
      <c r="AV66" s="158">
        <v>0</v>
      </c>
      <c r="AW66" s="158" t="s">
        <v>98</v>
      </c>
      <c r="AX66" s="158" t="s">
        <v>98</v>
      </c>
      <c r="AY66" s="158" t="s">
        <v>103</v>
      </c>
      <c r="AZ66" s="140">
        <f>'2'!AY64</f>
        <v>1.1100000000000001</v>
      </c>
      <c r="BA66" s="158">
        <v>0</v>
      </c>
      <c r="BB66" s="158">
        <v>0</v>
      </c>
      <c r="BC66" s="158" t="s">
        <v>98</v>
      </c>
      <c r="BD66" s="159"/>
      <c r="BE66" s="159"/>
      <c r="BF66" s="159"/>
      <c r="BG66" s="159"/>
      <c r="BH66" s="159"/>
      <c r="BI66" s="159"/>
      <c r="BJ66" s="159"/>
      <c r="BK66" s="159"/>
      <c r="BL66" s="159"/>
      <c r="BM66" s="159"/>
      <c r="BN66" s="159"/>
      <c r="BO66" s="159"/>
      <c r="BP66" s="159"/>
      <c r="BQ66" s="159"/>
      <c r="BR66" s="159"/>
      <c r="BS66" s="159"/>
      <c r="BT66" s="159"/>
      <c r="BU66" s="159"/>
      <c r="BV66" s="159"/>
      <c r="BW66" s="159"/>
      <c r="BX66" s="159"/>
      <c r="BY66" s="159"/>
      <c r="BZ66" s="159"/>
      <c r="CA66" s="159"/>
      <c r="CB66" s="159"/>
      <c r="CC66" s="159"/>
      <c r="CD66" s="159"/>
      <c r="CE66" s="159"/>
      <c r="CF66" s="159"/>
      <c r="CG66" s="159"/>
      <c r="CH66" s="159"/>
      <c r="CI66" s="159"/>
      <c r="CJ66" s="159"/>
      <c r="CK66" s="159"/>
      <c r="CL66" s="159"/>
      <c r="CM66" s="159"/>
      <c r="CN66" s="159"/>
      <c r="CO66" s="159"/>
      <c r="CP66" s="159"/>
      <c r="CQ66" s="159"/>
      <c r="CR66" s="159"/>
      <c r="CS66" s="159"/>
      <c r="CT66" s="159"/>
      <c r="CU66" s="159"/>
      <c r="CV66" s="159"/>
      <c r="CW66" s="159"/>
      <c r="CX66" s="159"/>
      <c r="CY66" s="159"/>
    </row>
    <row r="67" spans="1:103" s="160" customFormat="1" ht="51" x14ac:dyDescent="0.2">
      <c r="A67" s="237" t="s">
        <v>155</v>
      </c>
      <c r="B67" s="186" t="s">
        <v>177</v>
      </c>
      <c r="C67" s="193" t="s">
        <v>178</v>
      </c>
      <c r="D67" s="140">
        <v>0</v>
      </c>
      <c r="E67" s="140" t="s">
        <v>98</v>
      </c>
      <c r="F67" s="140">
        <v>0</v>
      </c>
      <c r="G67" s="140" t="s">
        <v>98</v>
      </c>
      <c r="H67" s="140">
        <v>0</v>
      </c>
      <c r="I67" s="140" t="s">
        <v>98</v>
      </c>
      <c r="J67" s="140">
        <v>0</v>
      </c>
      <c r="K67" s="140" t="s">
        <v>98</v>
      </c>
      <c r="L67" s="140">
        <v>0</v>
      </c>
      <c r="M67" s="140" t="s">
        <v>98</v>
      </c>
      <c r="N67" s="140">
        <v>0</v>
      </c>
      <c r="O67" s="140" t="s">
        <v>98</v>
      </c>
      <c r="P67" s="140">
        <v>0</v>
      </c>
      <c r="Q67" s="140" t="s">
        <v>98</v>
      </c>
      <c r="R67" s="140">
        <v>0</v>
      </c>
      <c r="S67" s="140" t="s">
        <v>98</v>
      </c>
      <c r="T67" s="140">
        <v>0</v>
      </c>
      <c r="U67" s="140" t="s">
        <v>98</v>
      </c>
      <c r="V67" s="140">
        <v>0</v>
      </c>
      <c r="W67" s="140" t="s">
        <v>98</v>
      </c>
      <c r="X67" s="193">
        <v>0</v>
      </c>
      <c r="Y67" s="158" t="s">
        <v>98</v>
      </c>
      <c r="Z67" s="158">
        <v>0</v>
      </c>
      <c r="AA67" s="158" t="s">
        <v>98</v>
      </c>
      <c r="AB67" s="158">
        <v>0</v>
      </c>
      <c r="AC67" s="158" t="s">
        <v>98</v>
      </c>
      <c r="AD67" s="158">
        <v>0</v>
      </c>
      <c r="AE67" s="158" t="s">
        <v>98</v>
      </c>
      <c r="AF67" s="158">
        <v>0</v>
      </c>
      <c r="AG67" s="158" t="s">
        <v>98</v>
      </c>
      <c r="AH67" s="158">
        <v>0</v>
      </c>
      <c r="AI67" s="158" t="s">
        <v>98</v>
      </c>
      <c r="AJ67" s="158">
        <v>0</v>
      </c>
      <c r="AK67" s="158" t="s">
        <v>98</v>
      </c>
      <c r="AL67" s="158">
        <v>0</v>
      </c>
      <c r="AM67" s="158" t="s">
        <v>98</v>
      </c>
      <c r="AN67" s="158">
        <v>0</v>
      </c>
      <c r="AO67" s="158" t="s">
        <v>98</v>
      </c>
      <c r="AP67" s="158">
        <v>0</v>
      </c>
      <c r="AQ67" s="158" t="s">
        <v>98</v>
      </c>
      <c r="AR67" s="158">
        <v>0</v>
      </c>
      <c r="AS67" s="158" t="s">
        <v>98</v>
      </c>
      <c r="AT67" s="158">
        <v>0</v>
      </c>
      <c r="AU67" s="158" t="s">
        <v>98</v>
      </c>
      <c r="AV67" s="158">
        <v>0</v>
      </c>
      <c r="AW67" s="158" t="s">
        <v>98</v>
      </c>
      <c r="AX67" s="158" t="s">
        <v>98</v>
      </c>
      <c r="AY67" s="158" t="s">
        <v>103</v>
      </c>
      <c r="AZ67" s="140">
        <f>'2'!AY65</f>
        <v>0</v>
      </c>
      <c r="BA67" s="158">
        <v>0</v>
      </c>
      <c r="BB67" s="158">
        <v>0</v>
      </c>
      <c r="BC67" s="158" t="s">
        <v>98</v>
      </c>
      <c r="BD67" s="159"/>
      <c r="BE67" s="159"/>
      <c r="BF67" s="159"/>
      <c r="BG67" s="159"/>
      <c r="BH67" s="159"/>
      <c r="BI67" s="159"/>
      <c r="BJ67" s="159"/>
      <c r="BK67" s="159"/>
      <c r="BL67" s="159"/>
      <c r="BM67" s="159"/>
      <c r="BN67" s="159"/>
      <c r="BO67" s="159"/>
      <c r="BP67" s="159"/>
      <c r="BQ67" s="159"/>
      <c r="BR67" s="159"/>
      <c r="BS67" s="159"/>
      <c r="BT67" s="159"/>
      <c r="BU67" s="159"/>
      <c r="BV67" s="159"/>
      <c r="BW67" s="159"/>
      <c r="BX67" s="159"/>
      <c r="BY67" s="159"/>
      <c r="BZ67" s="159"/>
      <c r="CA67" s="159"/>
      <c r="CB67" s="159"/>
      <c r="CC67" s="159"/>
      <c r="CD67" s="159"/>
      <c r="CE67" s="159"/>
      <c r="CF67" s="159"/>
      <c r="CG67" s="159"/>
      <c r="CH67" s="159"/>
      <c r="CI67" s="159"/>
      <c r="CJ67" s="159"/>
      <c r="CK67" s="159"/>
      <c r="CL67" s="159"/>
      <c r="CM67" s="159"/>
      <c r="CN67" s="159"/>
      <c r="CO67" s="159"/>
      <c r="CP67" s="159"/>
      <c r="CQ67" s="159"/>
      <c r="CR67" s="159"/>
      <c r="CS67" s="159"/>
      <c r="CT67" s="159"/>
      <c r="CU67" s="159"/>
      <c r="CV67" s="159"/>
      <c r="CW67" s="159"/>
      <c r="CX67" s="159"/>
      <c r="CY67" s="159"/>
    </row>
    <row r="68" spans="1:103" s="160" customFormat="1" ht="51" x14ac:dyDescent="0.2">
      <c r="A68" s="237" t="s">
        <v>155</v>
      </c>
      <c r="B68" s="186" t="s">
        <v>179</v>
      </c>
      <c r="C68" s="193" t="s">
        <v>180</v>
      </c>
      <c r="D68" s="140">
        <v>0</v>
      </c>
      <c r="E68" s="140" t="s">
        <v>98</v>
      </c>
      <c r="F68" s="140">
        <v>0</v>
      </c>
      <c r="G68" s="140" t="s">
        <v>98</v>
      </c>
      <c r="H68" s="140">
        <v>0</v>
      </c>
      <c r="I68" s="140" t="s">
        <v>98</v>
      </c>
      <c r="J68" s="140">
        <v>0</v>
      </c>
      <c r="K68" s="140" t="s">
        <v>98</v>
      </c>
      <c r="L68" s="140">
        <v>0</v>
      </c>
      <c r="M68" s="140" t="s">
        <v>98</v>
      </c>
      <c r="N68" s="140">
        <v>0</v>
      </c>
      <c r="O68" s="140" t="s">
        <v>98</v>
      </c>
      <c r="P68" s="140">
        <v>0</v>
      </c>
      <c r="Q68" s="140" t="s">
        <v>98</v>
      </c>
      <c r="R68" s="140">
        <v>0</v>
      </c>
      <c r="S68" s="140" t="s">
        <v>98</v>
      </c>
      <c r="T68" s="140">
        <v>0</v>
      </c>
      <c r="U68" s="140" t="s">
        <v>98</v>
      </c>
      <c r="V68" s="140">
        <v>0</v>
      </c>
      <c r="W68" s="140" t="s">
        <v>98</v>
      </c>
      <c r="X68" s="193">
        <v>0</v>
      </c>
      <c r="Y68" s="158" t="s">
        <v>98</v>
      </c>
      <c r="Z68" s="158">
        <v>0</v>
      </c>
      <c r="AA68" s="158" t="s">
        <v>98</v>
      </c>
      <c r="AB68" s="158">
        <v>0</v>
      </c>
      <c r="AC68" s="158" t="s">
        <v>98</v>
      </c>
      <c r="AD68" s="158">
        <v>0</v>
      </c>
      <c r="AE68" s="158" t="s">
        <v>98</v>
      </c>
      <c r="AF68" s="158">
        <v>0</v>
      </c>
      <c r="AG68" s="158" t="s">
        <v>98</v>
      </c>
      <c r="AH68" s="158">
        <v>0</v>
      </c>
      <c r="AI68" s="158" t="s">
        <v>98</v>
      </c>
      <c r="AJ68" s="158">
        <v>0</v>
      </c>
      <c r="AK68" s="158" t="s">
        <v>98</v>
      </c>
      <c r="AL68" s="158">
        <v>0</v>
      </c>
      <c r="AM68" s="158" t="s">
        <v>98</v>
      </c>
      <c r="AN68" s="158">
        <v>0</v>
      </c>
      <c r="AO68" s="158" t="s">
        <v>98</v>
      </c>
      <c r="AP68" s="158">
        <v>0</v>
      </c>
      <c r="AQ68" s="158" t="s">
        <v>98</v>
      </c>
      <c r="AR68" s="158">
        <v>0</v>
      </c>
      <c r="AS68" s="158" t="s">
        <v>98</v>
      </c>
      <c r="AT68" s="158">
        <v>0</v>
      </c>
      <c r="AU68" s="158" t="s">
        <v>98</v>
      </c>
      <c r="AV68" s="158">
        <v>0</v>
      </c>
      <c r="AW68" s="158" t="s">
        <v>98</v>
      </c>
      <c r="AX68" s="158" t="s">
        <v>98</v>
      </c>
      <c r="AY68" s="158" t="s">
        <v>103</v>
      </c>
      <c r="AZ68" s="140">
        <f>'2'!AY66</f>
        <v>0</v>
      </c>
      <c r="BA68" s="158">
        <v>0</v>
      </c>
      <c r="BB68" s="158">
        <v>0</v>
      </c>
      <c r="BC68" s="158" t="s">
        <v>98</v>
      </c>
      <c r="BD68" s="159"/>
      <c r="BE68" s="159"/>
      <c r="BF68" s="159"/>
      <c r="BG68" s="159"/>
      <c r="BH68" s="159"/>
      <c r="BI68" s="159"/>
      <c r="BJ68" s="159"/>
      <c r="BK68" s="159"/>
      <c r="BL68" s="159"/>
      <c r="BM68" s="159"/>
      <c r="BN68" s="159"/>
      <c r="BO68" s="159"/>
      <c r="BP68" s="159"/>
      <c r="BQ68" s="159"/>
      <c r="BR68" s="159"/>
      <c r="BS68" s="159"/>
      <c r="BT68" s="159"/>
      <c r="BU68" s="159"/>
      <c r="BV68" s="159"/>
      <c r="BW68" s="159"/>
      <c r="BX68" s="159"/>
      <c r="BY68" s="159"/>
      <c r="BZ68" s="159"/>
      <c r="CA68" s="159"/>
      <c r="CB68" s="159"/>
      <c r="CC68" s="159"/>
      <c r="CD68" s="159"/>
      <c r="CE68" s="159"/>
      <c r="CF68" s="159"/>
      <c r="CG68" s="159"/>
      <c r="CH68" s="159"/>
      <c r="CI68" s="159"/>
      <c r="CJ68" s="159"/>
      <c r="CK68" s="159"/>
      <c r="CL68" s="159"/>
      <c r="CM68" s="159"/>
      <c r="CN68" s="159"/>
      <c r="CO68" s="159"/>
      <c r="CP68" s="159"/>
      <c r="CQ68" s="159"/>
      <c r="CR68" s="159"/>
      <c r="CS68" s="159"/>
      <c r="CT68" s="159"/>
      <c r="CU68" s="159"/>
      <c r="CV68" s="159"/>
      <c r="CW68" s="159"/>
      <c r="CX68" s="159"/>
      <c r="CY68" s="159"/>
    </row>
    <row r="69" spans="1:103" s="160" customFormat="1" ht="51" hidden="1" x14ac:dyDescent="0.2">
      <c r="A69" s="237" t="s">
        <v>155</v>
      </c>
      <c r="B69" s="186" t="s">
        <v>181</v>
      </c>
      <c r="C69" s="193" t="s">
        <v>182</v>
      </c>
      <c r="D69" s="140"/>
      <c r="E69" s="140"/>
      <c r="F69" s="140"/>
      <c r="G69" s="140"/>
      <c r="H69" s="140"/>
      <c r="I69" s="140"/>
      <c r="J69" s="140"/>
      <c r="K69" s="140"/>
      <c r="L69" s="140"/>
      <c r="M69" s="140"/>
      <c r="N69" s="140"/>
      <c r="O69" s="140"/>
      <c r="P69" s="140"/>
      <c r="Q69" s="140"/>
      <c r="R69" s="140"/>
      <c r="S69" s="140"/>
      <c r="T69" s="140"/>
      <c r="U69" s="140"/>
      <c r="V69" s="140"/>
      <c r="W69" s="140"/>
      <c r="X69" s="193"/>
      <c r="Y69" s="158"/>
      <c r="Z69" s="158"/>
      <c r="AA69" s="158"/>
      <c r="AB69" s="158"/>
      <c r="AC69" s="158"/>
      <c r="AD69" s="158"/>
      <c r="AE69" s="158"/>
      <c r="AF69" s="158"/>
      <c r="AG69" s="158"/>
      <c r="AH69" s="158"/>
      <c r="AI69" s="158"/>
      <c r="AJ69" s="158"/>
      <c r="AK69" s="158"/>
      <c r="AL69" s="158"/>
      <c r="AM69" s="158"/>
      <c r="AN69" s="158"/>
      <c r="AO69" s="158"/>
      <c r="AP69" s="158"/>
      <c r="AQ69" s="158"/>
      <c r="AR69" s="158"/>
      <c r="AS69" s="158"/>
      <c r="AT69" s="158"/>
      <c r="AU69" s="158"/>
      <c r="AV69" s="158"/>
      <c r="AW69" s="158"/>
      <c r="AX69" s="158"/>
      <c r="AY69" s="158"/>
      <c r="AZ69" s="140"/>
      <c r="BA69" s="158"/>
      <c r="BB69" s="158"/>
      <c r="BC69" s="158"/>
      <c r="BD69" s="159"/>
      <c r="BE69" s="159"/>
      <c r="BF69" s="159"/>
      <c r="BG69" s="159"/>
      <c r="BH69" s="159"/>
      <c r="BI69" s="159"/>
      <c r="BJ69" s="159"/>
      <c r="BK69" s="159"/>
      <c r="BL69" s="159"/>
      <c r="BM69" s="159"/>
      <c r="BN69" s="159"/>
      <c r="BO69" s="159"/>
      <c r="BP69" s="159"/>
      <c r="BQ69" s="159"/>
      <c r="BR69" s="159"/>
      <c r="BS69" s="159"/>
      <c r="BT69" s="159"/>
      <c r="BU69" s="159"/>
      <c r="BV69" s="159"/>
      <c r="BW69" s="159"/>
      <c r="BX69" s="159"/>
      <c r="BY69" s="159"/>
      <c r="BZ69" s="159"/>
      <c r="CA69" s="159"/>
      <c r="CB69" s="159"/>
      <c r="CC69" s="159"/>
      <c r="CD69" s="159"/>
      <c r="CE69" s="159"/>
      <c r="CF69" s="159"/>
      <c r="CG69" s="159"/>
      <c r="CH69" s="159"/>
      <c r="CI69" s="159"/>
      <c r="CJ69" s="159"/>
      <c r="CK69" s="159"/>
      <c r="CL69" s="159"/>
      <c r="CM69" s="159"/>
      <c r="CN69" s="159"/>
      <c r="CO69" s="159"/>
      <c r="CP69" s="159"/>
      <c r="CQ69" s="159"/>
      <c r="CR69" s="159"/>
      <c r="CS69" s="159"/>
      <c r="CT69" s="159"/>
      <c r="CU69" s="159"/>
      <c r="CV69" s="159"/>
      <c r="CW69" s="159"/>
      <c r="CX69" s="159"/>
      <c r="CY69" s="159"/>
    </row>
    <row r="70" spans="1:103" s="160" customFormat="1" ht="51" x14ac:dyDescent="0.2">
      <c r="A70" s="237" t="s">
        <v>155</v>
      </c>
      <c r="B70" s="186" t="s">
        <v>183</v>
      </c>
      <c r="C70" s="193" t="s">
        <v>184</v>
      </c>
      <c r="D70" s="140">
        <v>0</v>
      </c>
      <c r="E70" s="140" t="s">
        <v>98</v>
      </c>
      <c r="F70" s="140">
        <v>0</v>
      </c>
      <c r="G70" s="140" t="s">
        <v>98</v>
      </c>
      <c r="H70" s="140">
        <v>0</v>
      </c>
      <c r="I70" s="140" t="s">
        <v>98</v>
      </c>
      <c r="J70" s="140">
        <v>0</v>
      </c>
      <c r="K70" s="140" t="s">
        <v>98</v>
      </c>
      <c r="L70" s="140">
        <v>0</v>
      </c>
      <c r="M70" s="140" t="s">
        <v>98</v>
      </c>
      <c r="N70" s="140">
        <v>0</v>
      </c>
      <c r="O70" s="140" t="s">
        <v>98</v>
      </c>
      <c r="P70" s="140">
        <v>0</v>
      </c>
      <c r="Q70" s="140" t="s">
        <v>98</v>
      </c>
      <c r="R70" s="140">
        <v>0</v>
      </c>
      <c r="S70" s="140" t="s">
        <v>98</v>
      </c>
      <c r="T70" s="140">
        <v>0</v>
      </c>
      <c r="U70" s="140" t="s">
        <v>98</v>
      </c>
      <c r="V70" s="140">
        <v>0</v>
      </c>
      <c r="W70" s="140" t="s">
        <v>98</v>
      </c>
      <c r="X70" s="193">
        <v>0</v>
      </c>
      <c r="Y70" s="158" t="s">
        <v>98</v>
      </c>
      <c r="Z70" s="158">
        <v>0</v>
      </c>
      <c r="AA70" s="158" t="s">
        <v>98</v>
      </c>
      <c r="AB70" s="158">
        <v>0</v>
      </c>
      <c r="AC70" s="158" t="s">
        <v>98</v>
      </c>
      <c r="AD70" s="158">
        <v>0</v>
      </c>
      <c r="AE70" s="158" t="s">
        <v>98</v>
      </c>
      <c r="AF70" s="158">
        <v>0</v>
      </c>
      <c r="AG70" s="158" t="s">
        <v>98</v>
      </c>
      <c r="AH70" s="158">
        <v>0</v>
      </c>
      <c r="AI70" s="158" t="s">
        <v>98</v>
      </c>
      <c r="AJ70" s="158">
        <v>0</v>
      </c>
      <c r="AK70" s="158" t="s">
        <v>98</v>
      </c>
      <c r="AL70" s="158">
        <v>0</v>
      </c>
      <c r="AM70" s="158" t="s">
        <v>98</v>
      </c>
      <c r="AN70" s="158">
        <v>0</v>
      </c>
      <c r="AO70" s="158" t="s">
        <v>98</v>
      </c>
      <c r="AP70" s="158">
        <v>0</v>
      </c>
      <c r="AQ70" s="158" t="s">
        <v>98</v>
      </c>
      <c r="AR70" s="158">
        <v>0</v>
      </c>
      <c r="AS70" s="158" t="s">
        <v>98</v>
      </c>
      <c r="AT70" s="158">
        <v>0</v>
      </c>
      <c r="AU70" s="158" t="s">
        <v>98</v>
      </c>
      <c r="AV70" s="158">
        <v>0</v>
      </c>
      <c r="AW70" s="158" t="s">
        <v>98</v>
      </c>
      <c r="AX70" s="158" t="s">
        <v>98</v>
      </c>
      <c r="AY70" s="158" t="s">
        <v>103</v>
      </c>
      <c r="AZ70" s="140">
        <f>'2'!AY68</f>
        <v>0</v>
      </c>
      <c r="BA70" s="158">
        <v>0</v>
      </c>
      <c r="BB70" s="158">
        <v>0</v>
      </c>
      <c r="BC70" s="158" t="s">
        <v>98</v>
      </c>
      <c r="BD70" s="159"/>
      <c r="BE70" s="159"/>
      <c r="BF70" s="159"/>
      <c r="BG70" s="159"/>
      <c r="BH70" s="159"/>
      <c r="BI70" s="159"/>
      <c r="BJ70" s="159"/>
      <c r="BK70" s="159"/>
      <c r="BL70" s="159"/>
      <c r="BM70" s="159"/>
      <c r="BN70" s="159"/>
      <c r="BO70" s="159"/>
      <c r="BP70" s="159"/>
      <c r="BQ70" s="159"/>
      <c r="BR70" s="159"/>
      <c r="BS70" s="159"/>
      <c r="BT70" s="159"/>
      <c r="BU70" s="159"/>
      <c r="BV70" s="159"/>
      <c r="BW70" s="159"/>
      <c r="BX70" s="159"/>
      <c r="BY70" s="159"/>
      <c r="BZ70" s="159"/>
      <c r="CA70" s="159"/>
      <c r="CB70" s="159"/>
      <c r="CC70" s="159"/>
      <c r="CD70" s="159"/>
      <c r="CE70" s="159"/>
      <c r="CF70" s="159"/>
      <c r="CG70" s="159"/>
      <c r="CH70" s="159"/>
      <c r="CI70" s="159"/>
      <c r="CJ70" s="159"/>
      <c r="CK70" s="159"/>
      <c r="CL70" s="159"/>
      <c r="CM70" s="159"/>
      <c r="CN70" s="159"/>
      <c r="CO70" s="159"/>
      <c r="CP70" s="159"/>
      <c r="CQ70" s="159"/>
      <c r="CR70" s="159"/>
      <c r="CS70" s="159"/>
      <c r="CT70" s="159"/>
      <c r="CU70" s="159"/>
      <c r="CV70" s="159"/>
      <c r="CW70" s="159"/>
      <c r="CX70" s="159"/>
      <c r="CY70" s="159"/>
    </row>
    <row r="71" spans="1:103" s="160" customFormat="1" ht="63.75" x14ac:dyDescent="0.2">
      <c r="A71" s="237" t="s">
        <v>155</v>
      </c>
      <c r="B71" s="186" t="s">
        <v>185</v>
      </c>
      <c r="C71" s="193" t="s">
        <v>186</v>
      </c>
      <c r="D71" s="140">
        <f>D72+D77</f>
        <v>0</v>
      </c>
      <c r="E71" s="140" t="s">
        <v>98</v>
      </c>
      <c r="F71" s="140">
        <f>F72+F77</f>
        <v>0</v>
      </c>
      <c r="G71" s="140" t="s">
        <v>98</v>
      </c>
      <c r="H71" s="140">
        <f>H72+H77</f>
        <v>0</v>
      </c>
      <c r="I71" s="140" t="s">
        <v>98</v>
      </c>
      <c r="J71" s="140">
        <f>J72+J77</f>
        <v>0</v>
      </c>
      <c r="K71" s="140" t="s">
        <v>98</v>
      </c>
      <c r="L71" s="140">
        <f>L72+L77</f>
        <v>0</v>
      </c>
      <c r="M71" s="140" t="s">
        <v>98</v>
      </c>
      <c r="N71" s="140">
        <f>N72+N77</f>
        <v>0</v>
      </c>
      <c r="O71" s="140" t="s">
        <v>98</v>
      </c>
      <c r="P71" s="140">
        <f>P72+P77</f>
        <v>0</v>
      </c>
      <c r="Q71" s="140" t="s">
        <v>98</v>
      </c>
      <c r="R71" s="140">
        <f>R72+R77</f>
        <v>0</v>
      </c>
      <c r="S71" s="140" t="s">
        <v>98</v>
      </c>
      <c r="T71" s="140">
        <f>T72+T77</f>
        <v>0</v>
      </c>
      <c r="U71" s="140" t="s">
        <v>98</v>
      </c>
      <c r="V71" s="193">
        <v>0</v>
      </c>
      <c r="W71" s="140" t="s">
        <v>98</v>
      </c>
      <c r="X71" s="140">
        <f>X72+X77</f>
        <v>0</v>
      </c>
      <c r="Y71" s="158" t="s">
        <v>98</v>
      </c>
      <c r="Z71" s="158">
        <f>Z72+Z77</f>
        <v>0</v>
      </c>
      <c r="AA71" s="158" t="s">
        <v>98</v>
      </c>
      <c r="AB71" s="158">
        <f>AB72+AB77</f>
        <v>0</v>
      </c>
      <c r="AC71" s="158" t="s">
        <v>98</v>
      </c>
      <c r="AD71" s="158">
        <f>AD72+AD77</f>
        <v>0</v>
      </c>
      <c r="AE71" s="158" t="s">
        <v>98</v>
      </c>
      <c r="AF71" s="158">
        <f>AF72+AF77</f>
        <v>0</v>
      </c>
      <c r="AG71" s="158" t="s">
        <v>98</v>
      </c>
      <c r="AH71" s="158">
        <f>AH72+AH77</f>
        <v>0</v>
      </c>
      <c r="AI71" s="158" t="s">
        <v>98</v>
      </c>
      <c r="AJ71" s="158">
        <f>AJ72+AJ77</f>
        <v>0</v>
      </c>
      <c r="AK71" s="158" t="s">
        <v>98</v>
      </c>
      <c r="AL71" s="158">
        <f>AL72+AL77</f>
        <v>0</v>
      </c>
      <c r="AM71" s="158" t="s">
        <v>98</v>
      </c>
      <c r="AN71" s="158">
        <f>AN72+AN77</f>
        <v>0</v>
      </c>
      <c r="AO71" s="158" t="s">
        <v>98</v>
      </c>
      <c r="AP71" s="158">
        <f>AP72+AP77</f>
        <v>0</v>
      </c>
      <c r="AQ71" s="158" t="s">
        <v>98</v>
      </c>
      <c r="AR71" s="158">
        <f>AR72+AR77</f>
        <v>0</v>
      </c>
      <c r="AS71" s="158" t="s">
        <v>98</v>
      </c>
      <c r="AT71" s="158">
        <f>AT72+AT77</f>
        <v>0</v>
      </c>
      <c r="AU71" s="158" t="s">
        <v>98</v>
      </c>
      <c r="AV71" s="158">
        <f>AV72+AV77</f>
        <v>0</v>
      </c>
      <c r="AW71" s="158" t="s">
        <v>98</v>
      </c>
      <c r="AX71" s="158" t="s">
        <v>98</v>
      </c>
      <c r="AY71" s="158" t="s">
        <v>103</v>
      </c>
      <c r="AZ71" s="140">
        <f>'2'!AY69</f>
        <v>0</v>
      </c>
      <c r="BA71" s="158">
        <f>BA72+BA77</f>
        <v>0</v>
      </c>
      <c r="BB71" s="158">
        <f>BB72+BB77</f>
        <v>0</v>
      </c>
      <c r="BC71" s="158" t="s">
        <v>98</v>
      </c>
      <c r="BD71" s="159"/>
      <c r="BE71" s="159"/>
      <c r="BF71" s="159"/>
      <c r="BG71" s="159"/>
      <c r="BH71" s="159"/>
      <c r="BI71" s="159"/>
      <c r="BJ71" s="159"/>
      <c r="BK71" s="159"/>
      <c r="BL71" s="159"/>
      <c r="BM71" s="159"/>
      <c r="BN71" s="159"/>
      <c r="BO71" s="159"/>
      <c r="BP71" s="159"/>
      <c r="BQ71" s="159"/>
      <c r="BR71" s="159"/>
      <c r="BS71" s="159"/>
      <c r="BT71" s="159"/>
      <c r="BU71" s="159"/>
      <c r="BV71" s="159"/>
      <c r="BW71" s="159"/>
      <c r="BX71" s="159"/>
      <c r="BY71" s="159"/>
      <c r="BZ71" s="159"/>
      <c r="CA71" s="159"/>
      <c r="CB71" s="159"/>
      <c r="CC71" s="159"/>
      <c r="CD71" s="159"/>
      <c r="CE71" s="159"/>
      <c r="CF71" s="159"/>
      <c r="CG71" s="159"/>
      <c r="CH71" s="159"/>
      <c r="CI71" s="159"/>
      <c r="CJ71" s="159"/>
      <c r="CK71" s="159"/>
      <c r="CL71" s="159"/>
      <c r="CM71" s="159"/>
      <c r="CN71" s="159"/>
      <c r="CO71" s="159"/>
      <c r="CP71" s="159"/>
      <c r="CQ71" s="159"/>
      <c r="CR71" s="159"/>
      <c r="CS71" s="159"/>
      <c r="CT71" s="159"/>
      <c r="CU71" s="159"/>
      <c r="CV71" s="159"/>
      <c r="CW71" s="159"/>
      <c r="CX71" s="159"/>
      <c r="CY71" s="159"/>
    </row>
    <row r="72" spans="1:103" s="160" customFormat="1" ht="51" hidden="1" x14ac:dyDescent="0.2">
      <c r="A72" s="237" t="s">
        <v>155</v>
      </c>
      <c r="B72" s="186" t="s">
        <v>187</v>
      </c>
      <c r="C72" s="193" t="s">
        <v>188</v>
      </c>
      <c r="D72" s="140"/>
      <c r="E72" s="140"/>
      <c r="F72" s="140"/>
      <c r="G72" s="140"/>
      <c r="H72" s="140"/>
      <c r="I72" s="140"/>
      <c r="J72" s="140"/>
      <c r="K72" s="140"/>
      <c r="L72" s="140"/>
      <c r="M72" s="140"/>
      <c r="N72" s="140"/>
      <c r="O72" s="140"/>
      <c r="P72" s="140"/>
      <c r="Q72" s="140"/>
      <c r="R72" s="140"/>
      <c r="S72" s="140"/>
      <c r="T72" s="140"/>
      <c r="U72" s="140"/>
      <c r="V72" s="193"/>
      <c r="W72" s="140"/>
      <c r="X72" s="140"/>
      <c r="Y72" s="158"/>
      <c r="Z72" s="158"/>
      <c r="AA72" s="158"/>
      <c r="AB72" s="158"/>
      <c r="AC72" s="158"/>
      <c r="AD72" s="158"/>
      <c r="AE72" s="158"/>
      <c r="AF72" s="158"/>
      <c r="AG72" s="158"/>
      <c r="AH72" s="158"/>
      <c r="AI72" s="158"/>
      <c r="AJ72" s="158"/>
      <c r="AK72" s="158"/>
      <c r="AL72" s="158"/>
      <c r="AM72" s="158"/>
      <c r="AN72" s="158"/>
      <c r="AO72" s="158"/>
      <c r="AP72" s="158"/>
      <c r="AQ72" s="158"/>
      <c r="AR72" s="158"/>
      <c r="AS72" s="158"/>
      <c r="AT72" s="158"/>
      <c r="AU72" s="158"/>
      <c r="AV72" s="158"/>
      <c r="AW72" s="158"/>
      <c r="AX72" s="158"/>
      <c r="AY72" s="158"/>
      <c r="AZ72" s="140"/>
      <c r="BA72" s="158"/>
      <c r="BB72" s="158"/>
      <c r="BC72" s="158"/>
      <c r="BD72" s="159"/>
      <c r="BE72" s="159"/>
      <c r="BF72" s="159"/>
      <c r="BG72" s="159"/>
      <c r="BH72" s="159"/>
      <c r="BI72" s="159"/>
      <c r="BJ72" s="159"/>
      <c r="BK72" s="159"/>
      <c r="BL72" s="159"/>
      <c r="BM72" s="159"/>
      <c r="BN72" s="159"/>
      <c r="BO72" s="159"/>
      <c r="BP72" s="159"/>
      <c r="BQ72" s="159"/>
      <c r="BR72" s="159"/>
      <c r="BS72" s="159"/>
      <c r="BT72" s="159"/>
      <c r="BU72" s="159"/>
      <c r="BV72" s="159"/>
      <c r="BW72" s="159"/>
      <c r="BX72" s="159"/>
      <c r="BY72" s="159"/>
      <c r="BZ72" s="159"/>
      <c r="CA72" s="159"/>
      <c r="CB72" s="159"/>
      <c r="CC72" s="159"/>
      <c r="CD72" s="159"/>
      <c r="CE72" s="159"/>
      <c r="CF72" s="159"/>
      <c r="CG72" s="159"/>
      <c r="CH72" s="159"/>
      <c r="CI72" s="159"/>
      <c r="CJ72" s="159"/>
      <c r="CK72" s="159"/>
      <c r="CL72" s="159"/>
      <c r="CM72" s="159"/>
      <c r="CN72" s="159"/>
      <c r="CO72" s="159"/>
      <c r="CP72" s="159"/>
      <c r="CQ72" s="159"/>
      <c r="CR72" s="159"/>
      <c r="CS72" s="159"/>
      <c r="CT72" s="159"/>
      <c r="CU72" s="159"/>
      <c r="CV72" s="159"/>
      <c r="CW72" s="159"/>
      <c r="CX72" s="159"/>
      <c r="CY72" s="159"/>
    </row>
    <row r="73" spans="1:103" s="160" customFormat="1" ht="51" x14ac:dyDescent="0.2">
      <c r="A73" s="237" t="s">
        <v>155</v>
      </c>
      <c r="B73" s="186" t="s">
        <v>189</v>
      </c>
      <c r="C73" s="193" t="s">
        <v>190</v>
      </c>
      <c r="D73" s="140">
        <f>D74+D80</f>
        <v>0</v>
      </c>
      <c r="E73" s="140" t="s">
        <v>98</v>
      </c>
      <c r="F73" s="140">
        <f>F74+F80</f>
        <v>0</v>
      </c>
      <c r="G73" s="140" t="s">
        <v>98</v>
      </c>
      <c r="H73" s="140">
        <f>H74+H80</f>
        <v>0</v>
      </c>
      <c r="I73" s="140" t="s">
        <v>98</v>
      </c>
      <c r="J73" s="140">
        <f>J74+J80</f>
        <v>0</v>
      </c>
      <c r="K73" s="140" t="s">
        <v>98</v>
      </c>
      <c r="L73" s="140">
        <f>L74+L80</f>
        <v>0</v>
      </c>
      <c r="M73" s="140" t="s">
        <v>98</v>
      </c>
      <c r="N73" s="140">
        <f>N74+N80</f>
        <v>0</v>
      </c>
      <c r="O73" s="140" t="s">
        <v>98</v>
      </c>
      <c r="P73" s="140">
        <f>P74+P80</f>
        <v>0</v>
      </c>
      <c r="Q73" s="140" t="s">
        <v>98</v>
      </c>
      <c r="R73" s="140">
        <f>R74+R80</f>
        <v>0</v>
      </c>
      <c r="S73" s="140" t="s">
        <v>98</v>
      </c>
      <c r="T73" s="140">
        <f>T74+T80</f>
        <v>0</v>
      </c>
      <c r="U73" s="140" t="s">
        <v>98</v>
      </c>
      <c r="V73" s="193">
        <v>0</v>
      </c>
      <c r="W73" s="140" t="s">
        <v>98</v>
      </c>
      <c r="X73" s="140">
        <f>X74+X80</f>
        <v>0</v>
      </c>
      <c r="Y73" s="158" t="s">
        <v>98</v>
      </c>
      <c r="Z73" s="158">
        <f>Z74+Z80</f>
        <v>0</v>
      </c>
      <c r="AA73" s="158" t="s">
        <v>98</v>
      </c>
      <c r="AB73" s="158">
        <f>AB74+AB80</f>
        <v>0</v>
      </c>
      <c r="AC73" s="158" t="s">
        <v>98</v>
      </c>
      <c r="AD73" s="158">
        <f>AD74+AD80</f>
        <v>0</v>
      </c>
      <c r="AE73" s="158" t="s">
        <v>98</v>
      </c>
      <c r="AF73" s="158">
        <f>AF74+AF80</f>
        <v>0</v>
      </c>
      <c r="AG73" s="158" t="s">
        <v>98</v>
      </c>
      <c r="AH73" s="158">
        <f>AH74+AH80</f>
        <v>0</v>
      </c>
      <c r="AI73" s="158" t="s">
        <v>98</v>
      </c>
      <c r="AJ73" s="158">
        <f>AJ74+AJ80</f>
        <v>0</v>
      </c>
      <c r="AK73" s="158" t="s">
        <v>98</v>
      </c>
      <c r="AL73" s="158">
        <f>AL74+AL80</f>
        <v>0</v>
      </c>
      <c r="AM73" s="158" t="s">
        <v>98</v>
      </c>
      <c r="AN73" s="158">
        <f>AN74+AN80</f>
        <v>0</v>
      </c>
      <c r="AO73" s="158" t="s">
        <v>98</v>
      </c>
      <c r="AP73" s="158">
        <f>AP74+AP80</f>
        <v>0</v>
      </c>
      <c r="AQ73" s="158" t="s">
        <v>98</v>
      </c>
      <c r="AR73" s="158">
        <f>AR74+AR80</f>
        <v>0</v>
      </c>
      <c r="AS73" s="158" t="s">
        <v>98</v>
      </c>
      <c r="AT73" s="158">
        <f>AT74+AT80</f>
        <v>0</v>
      </c>
      <c r="AU73" s="158" t="s">
        <v>98</v>
      </c>
      <c r="AV73" s="158">
        <f>AV74+AV80</f>
        <v>0</v>
      </c>
      <c r="AW73" s="158" t="s">
        <v>98</v>
      </c>
      <c r="AX73" s="158" t="s">
        <v>98</v>
      </c>
      <c r="AY73" s="158" t="s">
        <v>103</v>
      </c>
      <c r="AZ73" s="140">
        <f>'2'!AY71</f>
        <v>0</v>
      </c>
      <c r="BA73" s="158">
        <f>BA74+BA80</f>
        <v>0</v>
      </c>
      <c r="BB73" s="158">
        <f>BB74+BB80</f>
        <v>0</v>
      </c>
      <c r="BC73" s="158" t="s">
        <v>98</v>
      </c>
      <c r="BD73" s="159"/>
      <c r="BE73" s="159"/>
      <c r="BF73" s="159"/>
      <c r="BG73" s="159"/>
      <c r="BH73" s="159"/>
      <c r="BI73" s="159"/>
      <c r="BJ73" s="159"/>
      <c r="BK73" s="159"/>
      <c r="BL73" s="159"/>
      <c r="BM73" s="159"/>
      <c r="BN73" s="159"/>
      <c r="BO73" s="159"/>
      <c r="BP73" s="159"/>
      <c r="BQ73" s="159"/>
      <c r="BR73" s="159"/>
      <c r="BS73" s="159"/>
      <c r="BT73" s="159"/>
      <c r="BU73" s="159"/>
      <c r="BV73" s="159"/>
      <c r="BW73" s="159"/>
      <c r="BX73" s="159"/>
      <c r="BY73" s="159"/>
      <c r="BZ73" s="159"/>
      <c r="CA73" s="159"/>
      <c r="CB73" s="159"/>
      <c r="CC73" s="159"/>
      <c r="CD73" s="159"/>
      <c r="CE73" s="159"/>
      <c r="CF73" s="159"/>
      <c r="CG73" s="159"/>
      <c r="CH73" s="159"/>
      <c r="CI73" s="159"/>
      <c r="CJ73" s="159"/>
      <c r="CK73" s="159"/>
      <c r="CL73" s="159"/>
      <c r="CM73" s="159"/>
      <c r="CN73" s="159"/>
      <c r="CO73" s="159"/>
      <c r="CP73" s="159"/>
      <c r="CQ73" s="159"/>
      <c r="CR73" s="159"/>
      <c r="CS73" s="159"/>
      <c r="CT73" s="159"/>
      <c r="CU73" s="159"/>
      <c r="CV73" s="159"/>
      <c r="CW73" s="159"/>
      <c r="CX73" s="159"/>
      <c r="CY73" s="159"/>
    </row>
    <row r="74" spans="1:103" s="160" customFormat="1" ht="51" x14ac:dyDescent="0.2">
      <c r="A74" s="237" t="s">
        <v>155</v>
      </c>
      <c r="B74" s="186" t="s">
        <v>191</v>
      </c>
      <c r="C74" s="193" t="s">
        <v>192</v>
      </c>
      <c r="D74" s="140">
        <f>D75+D81</f>
        <v>0</v>
      </c>
      <c r="E74" s="140" t="s">
        <v>98</v>
      </c>
      <c r="F74" s="140">
        <f>F75+F81</f>
        <v>0</v>
      </c>
      <c r="G74" s="140" t="s">
        <v>98</v>
      </c>
      <c r="H74" s="140">
        <f>H75+H81</f>
        <v>0</v>
      </c>
      <c r="I74" s="140" t="s">
        <v>98</v>
      </c>
      <c r="J74" s="140">
        <f>J75+J81</f>
        <v>0</v>
      </c>
      <c r="K74" s="140" t="s">
        <v>98</v>
      </c>
      <c r="L74" s="140">
        <f>L75+L81</f>
        <v>0</v>
      </c>
      <c r="M74" s="140" t="s">
        <v>98</v>
      </c>
      <c r="N74" s="140">
        <f>N75+N81</f>
        <v>0</v>
      </c>
      <c r="O74" s="140" t="s">
        <v>98</v>
      </c>
      <c r="P74" s="140">
        <f>P75+P81</f>
        <v>0</v>
      </c>
      <c r="Q74" s="140" t="s">
        <v>98</v>
      </c>
      <c r="R74" s="140">
        <f>R75+R81</f>
        <v>0</v>
      </c>
      <c r="S74" s="140" t="s">
        <v>98</v>
      </c>
      <c r="T74" s="140">
        <f>T75+T81</f>
        <v>0</v>
      </c>
      <c r="U74" s="140" t="s">
        <v>98</v>
      </c>
      <c r="V74" s="193">
        <v>0</v>
      </c>
      <c r="W74" s="140" t="s">
        <v>98</v>
      </c>
      <c r="X74" s="140">
        <f>X75+X81</f>
        <v>0</v>
      </c>
      <c r="Y74" s="158" t="s">
        <v>98</v>
      </c>
      <c r="Z74" s="158">
        <f>Z75+Z81</f>
        <v>0</v>
      </c>
      <c r="AA74" s="158" t="s">
        <v>98</v>
      </c>
      <c r="AB74" s="158">
        <f>AB75+AB81</f>
        <v>0</v>
      </c>
      <c r="AC74" s="158" t="s">
        <v>98</v>
      </c>
      <c r="AD74" s="158">
        <f>AD75+AD81</f>
        <v>0</v>
      </c>
      <c r="AE74" s="158" t="s">
        <v>98</v>
      </c>
      <c r="AF74" s="158">
        <f>AF75+AF81</f>
        <v>0</v>
      </c>
      <c r="AG74" s="158" t="s">
        <v>98</v>
      </c>
      <c r="AH74" s="158">
        <f>AH75+AH81</f>
        <v>0</v>
      </c>
      <c r="AI74" s="158" t="s">
        <v>98</v>
      </c>
      <c r="AJ74" s="158">
        <f>AJ75+AJ81</f>
        <v>0</v>
      </c>
      <c r="AK74" s="158" t="s">
        <v>98</v>
      </c>
      <c r="AL74" s="158">
        <f>AL75+AL81</f>
        <v>0</v>
      </c>
      <c r="AM74" s="158" t="s">
        <v>98</v>
      </c>
      <c r="AN74" s="158">
        <f>AN75+AN81</f>
        <v>0</v>
      </c>
      <c r="AO74" s="158" t="s">
        <v>98</v>
      </c>
      <c r="AP74" s="158">
        <f>AP75+AP81</f>
        <v>0</v>
      </c>
      <c r="AQ74" s="158" t="s">
        <v>98</v>
      </c>
      <c r="AR74" s="158">
        <f>AR75+AR81</f>
        <v>0</v>
      </c>
      <c r="AS74" s="158" t="s">
        <v>98</v>
      </c>
      <c r="AT74" s="158">
        <f>AT75+AT81</f>
        <v>0</v>
      </c>
      <c r="AU74" s="158" t="s">
        <v>98</v>
      </c>
      <c r="AV74" s="158">
        <f>AV75+AV81</f>
        <v>0</v>
      </c>
      <c r="AW74" s="158" t="s">
        <v>98</v>
      </c>
      <c r="AX74" s="158" t="s">
        <v>98</v>
      </c>
      <c r="AY74" s="158" t="s">
        <v>103</v>
      </c>
      <c r="AZ74" s="140">
        <f>'2'!AY72</f>
        <v>0</v>
      </c>
      <c r="BA74" s="158">
        <f>BA75+BA81</f>
        <v>0</v>
      </c>
      <c r="BB74" s="158">
        <f>BB75+BB81</f>
        <v>0</v>
      </c>
      <c r="BC74" s="158" t="s">
        <v>98</v>
      </c>
      <c r="BD74" s="159"/>
      <c r="BE74" s="159"/>
      <c r="BF74" s="159"/>
      <c r="BG74" s="159"/>
      <c r="BH74" s="159"/>
      <c r="BI74" s="159"/>
      <c r="BJ74" s="159"/>
      <c r="BK74" s="159"/>
      <c r="BL74" s="159"/>
      <c r="BM74" s="159"/>
      <c r="BN74" s="159"/>
      <c r="BO74" s="159"/>
      <c r="BP74" s="159"/>
      <c r="BQ74" s="159"/>
      <c r="BR74" s="159"/>
      <c r="BS74" s="159"/>
      <c r="BT74" s="159"/>
      <c r="BU74" s="159"/>
      <c r="BV74" s="159"/>
      <c r="BW74" s="159"/>
      <c r="BX74" s="159"/>
      <c r="BY74" s="159"/>
      <c r="BZ74" s="159"/>
      <c r="CA74" s="159"/>
      <c r="CB74" s="159"/>
      <c r="CC74" s="159"/>
      <c r="CD74" s="159"/>
      <c r="CE74" s="159"/>
      <c r="CF74" s="159"/>
      <c r="CG74" s="159"/>
      <c r="CH74" s="159"/>
      <c r="CI74" s="159"/>
      <c r="CJ74" s="159"/>
      <c r="CK74" s="159"/>
      <c r="CL74" s="159"/>
      <c r="CM74" s="159"/>
      <c r="CN74" s="159"/>
      <c r="CO74" s="159"/>
      <c r="CP74" s="159"/>
      <c r="CQ74" s="159"/>
      <c r="CR74" s="159"/>
      <c r="CS74" s="159"/>
      <c r="CT74" s="159"/>
      <c r="CU74" s="159"/>
      <c r="CV74" s="159"/>
      <c r="CW74" s="159"/>
      <c r="CX74" s="159"/>
      <c r="CY74" s="159"/>
    </row>
    <row r="75" spans="1:103" s="183" customFormat="1" ht="25.5" x14ac:dyDescent="0.2">
      <c r="A75" s="204" t="s">
        <v>193</v>
      </c>
      <c r="B75" s="156" t="s">
        <v>194</v>
      </c>
      <c r="C75" s="140" t="s">
        <v>98</v>
      </c>
      <c r="D75" s="140">
        <v>0</v>
      </c>
      <c r="E75" s="140" t="s">
        <v>98</v>
      </c>
      <c r="F75" s="140">
        <v>0</v>
      </c>
      <c r="G75" s="140" t="s">
        <v>98</v>
      </c>
      <c r="H75" s="140">
        <v>0</v>
      </c>
      <c r="I75" s="140" t="s">
        <v>98</v>
      </c>
      <c r="J75" s="140">
        <v>0</v>
      </c>
      <c r="K75" s="140" t="s">
        <v>98</v>
      </c>
      <c r="L75" s="140">
        <v>0</v>
      </c>
      <c r="M75" s="140" t="s">
        <v>98</v>
      </c>
      <c r="N75" s="140">
        <v>0</v>
      </c>
      <c r="O75" s="140" t="s">
        <v>98</v>
      </c>
      <c r="P75" s="140">
        <v>0</v>
      </c>
      <c r="Q75" s="140" t="s">
        <v>98</v>
      </c>
      <c r="R75" s="140">
        <v>0</v>
      </c>
      <c r="S75" s="140" t="s">
        <v>98</v>
      </c>
      <c r="T75" s="140">
        <v>0</v>
      </c>
      <c r="U75" s="140" t="s">
        <v>98</v>
      </c>
      <c r="V75" s="140">
        <v>0</v>
      </c>
      <c r="W75" s="140" t="s">
        <v>98</v>
      </c>
      <c r="X75" s="140">
        <v>0</v>
      </c>
      <c r="Y75" s="140" t="s">
        <v>98</v>
      </c>
      <c r="Z75" s="140">
        <v>0</v>
      </c>
      <c r="AA75" s="140" t="s">
        <v>98</v>
      </c>
      <c r="AB75" s="140">
        <v>0</v>
      </c>
      <c r="AC75" s="140" t="s">
        <v>98</v>
      </c>
      <c r="AD75" s="140">
        <v>0</v>
      </c>
      <c r="AE75" s="140" t="s">
        <v>98</v>
      </c>
      <c r="AF75" s="140">
        <v>0</v>
      </c>
      <c r="AG75" s="140" t="s">
        <v>98</v>
      </c>
      <c r="AH75" s="140">
        <v>0</v>
      </c>
      <c r="AI75" s="140" t="s">
        <v>98</v>
      </c>
      <c r="AJ75" s="140">
        <v>0</v>
      </c>
      <c r="AK75" s="140" t="s">
        <v>98</v>
      </c>
      <c r="AL75" s="140">
        <v>0</v>
      </c>
      <c r="AM75" s="140" t="s">
        <v>98</v>
      </c>
      <c r="AN75" s="140">
        <v>0</v>
      </c>
      <c r="AO75" s="140" t="s">
        <v>98</v>
      </c>
      <c r="AP75" s="140">
        <v>0</v>
      </c>
      <c r="AQ75" s="140" t="s">
        <v>98</v>
      </c>
      <c r="AR75" s="140">
        <v>0</v>
      </c>
      <c r="AS75" s="140" t="s">
        <v>98</v>
      </c>
      <c r="AT75" s="140">
        <v>0</v>
      </c>
      <c r="AU75" s="140" t="s">
        <v>98</v>
      </c>
      <c r="AV75" s="140">
        <v>0</v>
      </c>
      <c r="AW75" s="140" t="s">
        <v>98</v>
      </c>
      <c r="AX75" s="140" t="s">
        <v>98</v>
      </c>
      <c r="AY75" s="140">
        <v>0</v>
      </c>
      <c r="AZ75" s="140">
        <f>'2'!AY73</f>
        <v>0</v>
      </c>
      <c r="BA75" s="140">
        <v>0</v>
      </c>
      <c r="BB75" s="140">
        <v>0</v>
      </c>
      <c r="BC75" s="140" t="s">
        <v>98</v>
      </c>
      <c r="BD75" s="181"/>
      <c r="BE75" s="181"/>
      <c r="BF75" s="181"/>
      <c r="BG75" s="181"/>
      <c r="BH75" s="182"/>
      <c r="BI75" s="182"/>
      <c r="BJ75" s="182"/>
      <c r="BK75" s="182"/>
      <c r="BL75" s="182"/>
      <c r="BM75" s="182"/>
      <c r="BN75" s="182"/>
      <c r="BO75" s="182"/>
      <c r="BP75" s="182"/>
      <c r="BQ75" s="182"/>
      <c r="BR75" s="182"/>
      <c r="BS75" s="182"/>
      <c r="BT75" s="182"/>
      <c r="BU75" s="182"/>
      <c r="BV75" s="182"/>
      <c r="BW75" s="182"/>
      <c r="BX75" s="182"/>
      <c r="BY75" s="182"/>
      <c r="BZ75" s="182"/>
      <c r="CA75" s="182"/>
      <c r="CB75" s="182"/>
      <c r="CC75" s="182"/>
      <c r="CD75" s="182"/>
      <c r="CE75" s="182"/>
      <c r="CF75" s="182"/>
      <c r="CG75" s="182"/>
      <c r="CH75" s="182"/>
      <c r="CI75" s="182"/>
      <c r="CJ75" s="182"/>
      <c r="CK75" s="182"/>
      <c r="CL75" s="182"/>
      <c r="CM75" s="182"/>
      <c r="CN75" s="182"/>
      <c r="CO75" s="182"/>
      <c r="CP75" s="182"/>
      <c r="CQ75" s="182"/>
      <c r="CR75" s="182"/>
      <c r="CS75" s="182"/>
      <c r="CT75" s="182"/>
      <c r="CU75" s="182"/>
      <c r="CV75" s="182"/>
      <c r="CW75" s="182"/>
      <c r="CX75" s="182"/>
      <c r="CY75" s="182"/>
    </row>
    <row r="76" spans="1:103" s="183" customFormat="1" ht="38.25" x14ac:dyDescent="0.2">
      <c r="A76" s="179" t="s">
        <v>195</v>
      </c>
      <c r="B76" s="156" t="s">
        <v>196</v>
      </c>
      <c r="C76" s="140" t="s">
        <v>98</v>
      </c>
      <c r="D76" s="140">
        <f>SUM(D77:D85)</f>
        <v>0</v>
      </c>
      <c r="E76" s="140" t="s">
        <v>98</v>
      </c>
      <c r="F76" s="140">
        <f>SUM(F77:F85)</f>
        <v>0</v>
      </c>
      <c r="G76" s="140" t="s">
        <v>98</v>
      </c>
      <c r="H76" s="140">
        <f>SUM(H77:H85)</f>
        <v>0</v>
      </c>
      <c r="I76" s="140" t="s">
        <v>98</v>
      </c>
      <c r="J76" s="140">
        <f>SUM(J77:J85)</f>
        <v>0</v>
      </c>
      <c r="K76" s="140" t="s">
        <v>98</v>
      </c>
      <c r="L76" s="140">
        <f>SUM(L77:L85)</f>
        <v>0</v>
      </c>
      <c r="M76" s="140" t="s">
        <v>98</v>
      </c>
      <c r="N76" s="140">
        <f>SUM(N77:N85)</f>
        <v>0</v>
      </c>
      <c r="O76" s="140" t="s">
        <v>98</v>
      </c>
      <c r="P76" s="140">
        <f>SUM(P77:P85)</f>
        <v>0</v>
      </c>
      <c r="Q76" s="140" t="s">
        <v>98</v>
      </c>
      <c r="R76" s="140">
        <f>SUM(R77:R85)</f>
        <v>0</v>
      </c>
      <c r="S76" s="140" t="s">
        <v>98</v>
      </c>
      <c r="T76" s="140">
        <f>SUM(T77:T85)</f>
        <v>0</v>
      </c>
      <c r="U76" s="140" t="s">
        <v>98</v>
      </c>
      <c r="V76" s="140">
        <f>SUM(V77:V85)</f>
        <v>0</v>
      </c>
      <c r="W76" s="140" t="s">
        <v>98</v>
      </c>
      <c r="X76" s="140">
        <f>SUM(X77:X85)</f>
        <v>0</v>
      </c>
      <c r="Y76" s="140" t="s">
        <v>98</v>
      </c>
      <c r="Z76" s="140">
        <f>SUM(Z77:Z85)</f>
        <v>0</v>
      </c>
      <c r="AA76" s="140" t="s">
        <v>98</v>
      </c>
      <c r="AB76" s="140">
        <f>SUM(AB77:AB85)</f>
        <v>0</v>
      </c>
      <c r="AC76" s="140" t="s">
        <v>98</v>
      </c>
      <c r="AD76" s="140">
        <f>SUM(AD77:AD85)</f>
        <v>0</v>
      </c>
      <c r="AE76" s="140" t="s">
        <v>98</v>
      </c>
      <c r="AF76" s="140">
        <f>SUM(AF77:AF85)</f>
        <v>0</v>
      </c>
      <c r="AG76" s="140" t="s">
        <v>98</v>
      </c>
      <c r="AH76" s="140">
        <f>SUM(AH77:AH85)</f>
        <v>0</v>
      </c>
      <c r="AI76" s="140" t="s">
        <v>98</v>
      </c>
      <c r="AJ76" s="140">
        <f>SUM(AJ77:AJ85)</f>
        <v>0</v>
      </c>
      <c r="AK76" s="140" t="s">
        <v>98</v>
      </c>
      <c r="AL76" s="140">
        <f>SUM(AL77:AL85)</f>
        <v>0</v>
      </c>
      <c r="AM76" s="140" t="s">
        <v>98</v>
      </c>
      <c r="AN76" s="140">
        <f>SUM(AN77:AN85)</f>
        <v>0</v>
      </c>
      <c r="AO76" s="140" t="s">
        <v>98</v>
      </c>
      <c r="AP76" s="140">
        <f>SUM(AP77:AP85)</f>
        <v>0</v>
      </c>
      <c r="AQ76" s="140" t="s">
        <v>98</v>
      </c>
      <c r="AR76" s="140">
        <f>SUM(AR77:AR85)</f>
        <v>0</v>
      </c>
      <c r="AS76" s="140" t="s">
        <v>98</v>
      </c>
      <c r="AT76" s="140">
        <f>SUM(AT77:AT85)</f>
        <v>0</v>
      </c>
      <c r="AU76" s="140" t="s">
        <v>98</v>
      </c>
      <c r="AV76" s="140">
        <f>SUM(AV77:AV85)</f>
        <v>0</v>
      </c>
      <c r="AW76" s="140" t="s">
        <v>98</v>
      </c>
      <c r="AX76" s="140" t="s">
        <v>98</v>
      </c>
      <c r="AY76" s="140">
        <v>0</v>
      </c>
      <c r="AZ76" s="140">
        <f>'2'!AY74</f>
        <v>6.1654999999999989</v>
      </c>
      <c r="BA76" s="140">
        <f>SUM(BA77:BA85)</f>
        <v>0</v>
      </c>
      <c r="BB76" s="140">
        <f>SUM(BB77:BB85)</f>
        <v>0</v>
      </c>
      <c r="BC76" s="140" t="s">
        <v>98</v>
      </c>
      <c r="BD76" s="182"/>
      <c r="BE76" s="182"/>
      <c r="BF76" s="182"/>
      <c r="BG76" s="182"/>
      <c r="BH76" s="182"/>
      <c r="BI76" s="182"/>
      <c r="BJ76" s="182"/>
      <c r="BK76" s="182"/>
      <c r="BL76" s="182"/>
      <c r="BM76" s="182"/>
      <c r="BN76" s="182"/>
      <c r="BO76" s="182"/>
      <c r="BP76" s="182"/>
      <c r="BQ76" s="182"/>
      <c r="BR76" s="182"/>
      <c r="BS76" s="182"/>
      <c r="BT76" s="182"/>
      <c r="BU76" s="182"/>
      <c r="BV76" s="182"/>
      <c r="BW76" s="182"/>
      <c r="BX76" s="182"/>
      <c r="BY76" s="182"/>
      <c r="BZ76" s="182"/>
      <c r="CA76" s="182"/>
      <c r="CB76" s="182"/>
      <c r="CC76" s="182"/>
      <c r="CD76" s="182"/>
      <c r="CE76" s="182"/>
      <c r="CF76" s="182"/>
      <c r="CG76" s="182"/>
      <c r="CH76" s="182"/>
      <c r="CI76" s="182"/>
      <c r="CJ76" s="182"/>
      <c r="CK76" s="182"/>
      <c r="CL76" s="182"/>
      <c r="CM76" s="182"/>
      <c r="CN76" s="182"/>
      <c r="CO76" s="182"/>
      <c r="CP76" s="182"/>
      <c r="CQ76" s="182"/>
      <c r="CR76" s="182"/>
      <c r="CS76" s="182"/>
      <c r="CT76" s="182"/>
      <c r="CU76" s="182"/>
      <c r="CV76" s="182"/>
      <c r="CW76" s="182"/>
      <c r="CX76" s="182"/>
      <c r="CY76" s="182"/>
    </row>
    <row r="77" spans="1:103" s="160" customFormat="1" ht="38.25" x14ac:dyDescent="0.2">
      <c r="A77" s="204" t="s">
        <v>197</v>
      </c>
      <c r="B77" s="155" t="s">
        <v>198</v>
      </c>
      <c r="C77" s="140" t="s">
        <v>98</v>
      </c>
      <c r="D77" s="140">
        <f>D79+D84</f>
        <v>0</v>
      </c>
      <c r="E77" s="140" t="s">
        <v>98</v>
      </c>
      <c r="F77" s="140">
        <f>F79+F84</f>
        <v>0</v>
      </c>
      <c r="G77" s="140" t="s">
        <v>98</v>
      </c>
      <c r="H77" s="140">
        <f>H79+H84</f>
        <v>0</v>
      </c>
      <c r="I77" s="140" t="s">
        <v>98</v>
      </c>
      <c r="J77" s="140">
        <f>J79+J84</f>
        <v>0</v>
      </c>
      <c r="K77" s="140" t="s">
        <v>98</v>
      </c>
      <c r="L77" s="140">
        <f>L79+L84</f>
        <v>0</v>
      </c>
      <c r="M77" s="140" t="s">
        <v>98</v>
      </c>
      <c r="N77" s="140">
        <f>N79+N84</f>
        <v>0</v>
      </c>
      <c r="O77" s="140" t="s">
        <v>98</v>
      </c>
      <c r="P77" s="140">
        <f>P79+P84</f>
        <v>0</v>
      </c>
      <c r="Q77" s="140" t="s">
        <v>98</v>
      </c>
      <c r="R77" s="140">
        <f>R79+R84</f>
        <v>0</v>
      </c>
      <c r="S77" s="140" t="s">
        <v>98</v>
      </c>
      <c r="T77" s="140">
        <f>T79+T84</f>
        <v>0</v>
      </c>
      <c r="U77" s="140" t="s">
        <v>98</v>
      </c>
      <c r="V77" s="140">
        <f>V79+V84</f>
        <v>0</v>
      </c>
      <c r="W77" s="140" t="s">
        <v>98</v>
      </c>
      <c r="X77" s="140">
        <f>X79+X84</f>
        <v>0</v>
      </c>
      <c r="Y77" s="158" t="s">
        <v>98</v>
      </c>
      <c r="Z77" s="158">
        <f>Z79+Z84</f>
        <v>0</v>
      </c>
      <c r="AA77" s="158" t="s">
        <v>98</v>
      </c>
      <c r="AB77" s="158">
        <f>AB79+AB84</f>
        <v>0</v>
      </c>
      <c r="AC77" s="158" t="s">
        <v>98</v>
      </c>
      <c r="AD77" s="158">
        <f>AD79+AD84</f>
        <v>0</v>
      </c>
      <c r="AE77" s="158" t="s">
        <v>98</v>
      </c>
      <c r="AF77" s="158">
        <f>AF79+AF84</f>
        <v>0</v>
      </c>
      <c r="AG77" s="158" t="s">
        <v>98</v>
      </c>
      <c r="AH77" s="158">
        <f>AH79+AH84</f>
        <v>0</v>
      </c>
      <c r="AI77" s="158" t="s">
        <v>98</v>
      </c>
      <c r="AJ77" s="158">
        <f>AJ79+AJ84</f>
        <v>0</v>
      </c>
      <c r="AK77" s="158" t="s">
        <v>98</v>
      </c>
      <c r="AL77" s="158">
        <f>AL79+AL84</f>
        <v>0</v>
      </c>
      <c r="AM77" s="158" t="s">
        <v>98</v>
      </c>
      <c r="AN77" s="158">
        <f>AN79+AN84</f>
        <v>0</v>
      </c>
      <c r="AO77" s="158" t="s">
        <v>98</v>
      </c>
      <c r="AP77" s="158">
        <f>AP79+AP84</f>
        <v>0</v>
      </c>
      <c r="AQ77" s="158" t="s">
        <v>98</v>
      </c>
      <c r="AR77" s="158">
        <f>AR79+AR84</f>
        <v>0</v>
      </c>
      <c r="AS77" s="158" t="s">
        <v>98</v>
      </c>
      <c r="AT77" s="158">
        <f>AT79+AT84</f>
        <v>0</v>
      </c>
      <c r="AU77" s="158" t="s">
        <v>98</v>
      </c>
      <c r="AV77" s="158">
        <f>AV79+AV84</f>
        <v>0</v>
      </c>
      <c r="AW77" s="158" t="s">
        <v>98</v>
      </c>
      <c r="AX77" s="158" t="s">
        <v>98</v>
      </c>
      <c r="AY77" s="158" t="s">
        <v>103</v>
      </c>
      <c r="AZ77" s="140">
        <f>'2'!AY75</f>
        <v>6.1654999999999989</v>
      </c>
      <c r="BA77" s="158">
        <f>BA79+BA84</f>
        <v>0</v>
      </c>
      <c r="BB77" s="158">
        <f>BB79+BB84</f>
        <v>0</v>
      </c>
      <c r="BC77" s="158" t="s">
        <v>98</v>
      </c>
      <c r="BD77" s="159"/>
      <c r="BE77" s="159"/>
      <c r="BF77" s="159"/>
      <c r="BG77" s="159"/>
      <c r="BH77" s="159"/>
      <c r="BI77" s="159"/>
      <c r="BJ77" s="159"/>
      <c r="BK77" s="159"/>
      <c r="BL77" s="159"/>
      <c r="BM77" s="159"/>
      <c r="BN77" s="159"/>
      <c r="BO77" s="159"/>
      <c r="BP77" s="159"/>
      <c r="BQ77" s="159"/>
      <c r="BR77" s="159"/>
      <c r="BS77" s="159"/>
      <c r="BT77" s="159"/>
      <c r="BU77" s="159"/>
      <c r="BV77" s="159"/>
      <c r="BW77" s="159"/>
      <c r="BX77" s="159"/>
      <c r="BY77" s="159"/>
      <c r="BZ77" s="159"/>
      <c r="CA77" s="159"/>
      <c r="CB77" s="159"/>
      <c r="CC77" s="159"/>
      <c r="CD77" s="159"/>
      <c r="CE77" s="159"/>
      <c r="CF77" s="159"/>
      <c r="CG77" s="159"/>
      <c r="CH77" s="159"/>
      <c r="CI77" s="159"/>
      <c r="CJ77" s="159"/>
      <c r="CK77" s="159"/>
      <c r="CL77" s="159"/>
      <c r="CM77" s="159"/>
      <c r="CN77" s="159"/>
      <c r="CO77" s="159"/>
      <c r="CP77" s="159"/>
      <c r="CQ77" s="159"/>
      <c r="CR77" s="159"/>
      <c r="CS77" s="159"/>
      <c r="CT77" s="159"/>
      <c r="CU77" s="159"/>
      <c r="CV77" s="159"/>
      <c r="CW77" s="159"/>
      <c r="CX77" s="159"/>
      <c r="CY77" s="159"/>
    </row>
    <row r="78" spans="1:103" s="160" customFormat="1" ht="25.5" x14ac:dyDescent="0.2">
      <c r="A78" s="169" t="s">
        <v>199</v>
      </c>
      <c r="B78" s="205" t="s">
        <v>200</v>
      </c>
      <c r="C78" s="236" t="s">
        <v>201</v>
      </c>
      <c r="D78" s="158">
        <f>D80+D85</f>
        <v>0</v>
      </c>
      <c r="E78" s="158" t="s">
        <v>98</v>
      </c>
      <c r="F78" s="158">
        <f>F80+F85</f>
        <v>0</v>
      </c>
      <c r="G78" s="158" t="s">
        <v>98</v>
      </c>
      <c r="H78" s="158">
        <f>H80+H85</f>
        <v>0</v>
      </c>
      <c r="I78" s="158" t="s">
        <v>98</v>
      </c>
      <c r="J78" s="158">
        <f>J80+J85</f>
        <v>0</v>
      </c>
      <c r="K78" s="158" t="s">
        <v>98</v>
      </c>
      <c r="L78" s="158">
        <f>L80+L85</f>
        <v>0</v>
      </c>
      <c r="M78" s="158" t="s">
        <v>98</v>
      </c>
      <c r="N78" s="158">
        <f>N80+N85</f>
        <v>0</v>
      </c>
      <c r="O78" s="158" t="s">
        <v>98</v>
      </c>
      <c r="P78" s="158">
        <f>P80+P85</f>
        <v>0</v>
      </c>
      <c r="Q78" s="158" t="s">
        <v>98</v>
      </c>
      <c r="R78" s="158">
        <f>R80+R85</f>
        <v>0</v>
      </c>
      <c r="S78" s="158" t="s">
        <v>98</v>
      </c>
      <c r="T78" s="158">
        <f>T80+T85</f>
        <v>0</v>
      </c>
      <c r="U78" s="158" t="s">
        <v>98</v>
      </c>
      <c r="V78" s="140">
        <f>V80+V85</f>
        <v>0</v>
      </c>
      <c r="W78" s="140" t="s">
        <v>98</v>
      </c>
      <c r="X78" s="140">
        <f>X80+X85</f>
        <v>0</v>
      </c>
      <c r="Y78" s="140" t="s">
        <v>98</v>
      </c>
      <c r="Z78" s="158">
        <f>Z80+Z85</f>
        <v>0</v>
      </c>
      <c r="AA78" s="158" t="s">
        <v>98</v>
      </c>
      <c r="AB78" s="158">
        <f>AB80+AB85</f>
        <v>0</v>
      </c>
      <c r="AC78" s="158" t="s">
        <v>98</v>
      </c>
      <c r="AD78" s="158">
        <f>AD80+AD85</f>
        <v>0</v>
      </c>
      <c r="AE78" s="158" t="s">
        <v>98</v>
      </c>
      <c r="AF78" s="158">
        <f>AF80+AF85</f>
        <v>0</v>
      </c>
      <c r="AG78" s="158" t="s">
        <v>98</v>
      </c>
      <c r="AH78" s="158">
        <f>AH80+AH85</f>
        <v>0</v>
      </c>
      <c r="AI78" s="158" t="s">
        <v>98</v>
      </c>
      <c r="AJ78" s="158">
        <f>AJ80+AJ85</f>
        <v>0</v>
      </c>
      <c r="AK78" s="158" t="s">
        <v>98</v>
      </c>
      <c r="AL78" s="158">
        <f>AL80+AL85</f>
        <v>0</v>
      </c>
      <c r="AM78" s="158" t="s">
        <v>98</v>
      </c>
      <c r="AN78" s="158">
        <f>AN80+AN85</f>
        <v>0</v>
      </c>
      <c r="AO78" s="158" t="s">
        <v>98</v>
      </c>
      <c r="AP78" s="158">
        <f>AP80+AP85</f>
        <v>0</v>
      </c>
      <c r="AQ78" s="158" t="s">
        <v>98</v>
      </c>
      <c r="AR78" s="158">
        <f>AR80+AR85</f>
        <v>0</v>
      </c>
      <c r="AS78" s="158" t="s">
        <v>98</v>
      </c>
      <c r="AT78" s="158">
        <f>AT80+AT85</f>
        <v>0</v>
      </c>
      <c r="AU78" s="158" t="s">
        <v>98</v>
      </c>
      <c r="AV78" s="158">
        <f>AV80+AV85</f>
        <v>0</v>
      </c>
      <c r="AW78" s="158" t="s">
        <v>98</v>
      </c>
      <c r="AX78" s="158" t="s">
        <v>98</v>
      </c>
      <c r="AY78" s="158">
        <v>0</v>
      </c>
      <c r="AZ78" s="140">
        <f>'2'!AY76</f>
        <v>6.1654999999999989</v>
      </c>
      <c r="BA78" s="158">
        <f>BA80+BA85</f>
        <v>0</v>
      </c>
      <c r="BB78" s="158">
        <f>BB80+BB85</f>
        <v>0</v>
      </c>
      <c r="BC78" s="158" t="s">
        <v>98</v>
      </c>
      <c r="BD78" s="159"/>
      <c r="BE78" s="159"/>
      <c r="BF78" s="159"/>
      <c r="BG78" s="159"/>
      <c r="BH78" s="159"/>
      <c r="BI78" s="159"/>
      <c r="BJ78" s="159"/>
      <c r="BK78" s="159"/>
      <c r="BL78" s="159"/>
      <c r="BM78" s="159"/>
      <c r="BN78" s="159"/>
      <c r="BO78" s="159"/>
      <c r="BP78" s="159"/>
      <c r="BQ78" s="159"/>
      <c r="BR78" s="159"/>
      <c r="BS78" s="159"/>
      <c r="BT78" s="159"/>
      <c r="BU78" s="159"/>
      <c r="BV78" s="159"/>
      <c r="BW78" s="159"/>
      <c r="BX78" s="159"/>
      <c r="BY78" s="159"/>
      <c r="BZ78" s="159"/>
      <c r="CA78" s="159"/>
      <c r="CB78" s="159"/>
      <c r="CC78" s="159"/>
      <c r="CD78" s="159"/>
      <c r="CE78" s="159"/>
      <c r="CF78" s="159"/>
      <c r="CG78" s="159"/>
      <c r="CH78" s="159"/>
      <c r="CI78" s="159"/>
      <c r="CJ78" s="159"/>
      <c r="CK78" s="159"/>
      <c r="CL78" s="159"/>
      <c r="CM78" s="159"/>
      <c r="CN78" s="159"/>
      <c r="CO78" s="159"/>
      <c r="CP78" s="159"/>
      <c r="CQ78" s="159"/>
      <c r="CR78" s="159"/>
      <c r="CS78" s="159"/>
      <c r="CT78" s="159"/>
      <c r="CU78" s="159"/>
      <c r="CV78" s="159"/>
      <c r="CW78" s="159"/>
      <c r="CX78" s="159"/>
      <c r="CY78" s="159"/>
    </row>
    <row r="79" spans="1:103" s="160" customFormat="1" ht="25.5" x14ac:dyDescent="0.2">
      <c r="A79" s="204" t="s">
        <v>202</v>
      </c>
      <c r="B79" s="156" t="s">
        <v>203</v>
      </c>
      <c r="C79" s="140" t="s">
        <v>98</v>
      </c>
      <c r="D79" s="140">
        <f t="shared" ref="D79:D86" si="5">D80+D85</f>
        <v>0</v>
      </c>
      <c r="E79" s="140" t="s">
        <v>98</v>
      </c>
      <c r="F79" s="140">
        <f t="shared" ref="F79:F86" si="6">F80+F85</f>
        <v>0</v>
      </c>
      <c r="G79" s="140" t="s">
        <v>98</v>
      </c>
      <c r="H79" s="140">
        <f t="shared" ref="H79:H86" si="7">H80+H85</f>
        <v>0</v>
      </c>
      <c r="I79" s="140" t="s">
        <v>98</v>
      </c>
      <c r="J79" s="140">
        <f t="shared" ref="J79:J86" si="8">J80+J85</f>
        <v>0</v>
      </c>
      <c r="K79" s="140" t="s">
        <v>98</v>
      </c>
      <c r="L79" s="140">
        <f t="shared" ref="L79:L86" si="9">L80+L85</f>
        <v>0</v>
      </c>
      <c r="M79" s="140" t="s">
        <v>98</v>
      </c>
      <c r="N79" s="140">
        <f t="shared" ref="N79:N86" si="10">N80+N85</f>
        <v>0</v>
      </c>
      <c r="O79" s="140" t="s">
        <v>98</v>
      </c>
      <c r="P79" s="140">
        <f t="shared" ref="P79:P86" si="11">P80+P85</f>
        <v>0</v>
      </c>
      <c r="Q79" s="140" t="s">
        <v>98</v>
      </c>
      <c r="R79" s="140">
        <f t="shared" ref="R79:R86" si="12">R80+R85</f>
        <v>0</v>
      </c>
      <c r="S79" s="140" t="s">
        <v>98</v>
      </c>
      <c r="T79" s="140">
        <f t="shared" ref="T79:T86" si="13">T80+T85</f>
        <v>0</v>
      </c>
      <c r="U79" s="140" t="s">
        <v>98</v>
      </c>
      <c r="V79" s="140">
        <f t="shared" ref="V79:V86" si="14">V80+V85</f>
        <v>0</v>
      </c>
      <c r="W79" s="140" t="s">
        <v>98</v>
      </c>
      <c r="X79" s="140">
        <f t="shared" ref="X79:X86" si="15">X80+X85</f>
        <v>0</v>
      </c>
      <c r="Y79" s="158" t="s">
        <v>98</v>
      </c>
      <c r="Z79" s="158">
        <f t="shared" ref="Z79:Z86" si="16">Z80+Z85</f>
        <v>0</v>
      </c>
      <c r="AA79" s="158" t="s">
        <v>98</v>
      </c>
      <c r="AB79" s="158">
        <f t="shared" ref="AB79:AB86" si="17">AB80+AB85</f>
        <v>0</v>
      </c>
      <c r="AC79" s="158" t="s">
        <v>98</v>
      </c>
      <c r="AD79" s="158">
        <f t="shared" ref="AD79:AD86" si="18">AD80+AD85</f>
        <v>0</v>
      </c>
      <c r="AE79" s="158" t="s">
        <v>98</v>
      </c>
      <c r="AF79" s="158">
        <f t="shared" ref="AF79:AF86" si="19">AF80+AF85</f>
        <v>0</v>
      </c>
      <c r="AG79" s="158" t="s">
        <v>98</v>
      </c>
      <c r="AH79" s="158">
        <f t="shared" ref="AH79:AH86" si="20">AH80+AH85</f>
        <v>0</v>
      </c>
      <c r="AI79" s="158" t="s">
        <v>98</v>
      </c>
      <c r="AJ79" s="158">
        <f t="shared" ref="AJ79:AJ86" si="21">AJ80+AJ85</f>
        <v>0</v>
      </c>
      <c r="AK79" s="158" t="s">
        <v>98</v>
      </c>
      <c r="AL79" s="158">
        <f t="shared" ref="AL79:AL86" si="22">AL80+AL85</f>
        <v>0</v>
      </c>
      <c r="AM79" s="158" t="s">
        <v>98</v>
      </c>
      <c r="AN79" s="158">
        <f t="shared" ref="AN79:AN86" si="23">AN80+AN85</f>
        <v>0</v>
      </c>
      <c r="AO79" s="158" t="s">
        <v>98</v>
      </c>
      <c r="AP79" s="158">
        <f t="shared" ref="AP79:AP86" si="24">AP80+AP85</f>
        <v>0</v>
      </c>
      <c r="AQ79" s="158" t="s">
        <v>98</v>
      </c>
      <c r="AR79" s="158">
        <f t="shared" ref="AR79:AR86" si="25">AR80+AR85</f>
        <v>0</v>
      </c>
      <c r="AS79" s="158" t="s">
        <v>98</v>
      </c>
      <c r="AT79" s="158">
        <f t="shared" ref="AT79:AT86" si="26">AT80+AT85</f>
        <v>0</v>
      </c>
      <c r="AU79" s="158" t="s">
        <v>98</v>
      </c>
      <c r="AV79" s="158">
        <f t="shared" ref="AV79:AV86" si="27">AV80+AV85</f>
        <v>0</v>
      </c>
      <c r="AW79" s="158" t="s">
        <v>98</v>
      </c>
      <c r="AX79" s="158" t="s">
        <v>98</v>
      </c>
      <c r="AY79" s="158" t="s">
        <v>103</v>
      </c>
      <c r="AZ79" s="140">
        <f>'2'!AY77</f>
        <v>0</v>
      </c>
      <c r="BA79" s="158">
        <f t="shared" ref="BA79:BB86" si="28">BA80+BA85</f>
        <v>0</v>
      </c>
      <c r="BB79" s="158">
        <f t="shared" si="28"/>
        <v>0</v>
      </c>
      <c r="BC79" s="158" t="s">
        <v>98</v>
      </c>
      <c r="BD79" s="159"/>
      <c r="BE79" s="159"/>
      <c r="BF79" s="159"/>
      <c r="BG79" s="159"/>
      <c r="BH79" s="159"/>
      <c r="BI79" s="159"/>
      <c r="BJ79" s="159"/>
      <c r="BK79" s="159"/>
      <c r="BL79" s="159"/>
      <c r="BM79" s="159"/>
      <c r="BN79" s="159"/>
      <c r="BO79" s="159"/>
      <c r="BP79" s="159"/>
      <c r="BQ79" s="159"/>
      <c r="BR79" s="159"/>
      <c r="BS79" s="159"/>
      <c r="BT79" s="159"/>
      <c r="BU79" s="159"/>
      <c r="BV79" s="159"/>
      <c r="BW79" s="159"/>
      <c r="BX79" s="159"/>
      <c r="BY79" s="159"/>
      <c r="BZ79" s="159"/>
      <c r="CA79" s="159"/>
      <c r="CB79" s="159"/>
      <c r="CC79" s="159"/>
      <c r="CD79" s="159"/>
      <c r="CE79" s="159"/>
      <c r="CF79" s="159"/>
      <c r="CG79" s="159"/>
      <c r="CH79" s="159"/>
      <c r="CI79" s="159"/>
      <c r="CJ79" s="159"/>
      <c r="CK79" s="159"/>
      <c r="CL79" s="159"/>
      <c r="CM79" s="159"/>
      <c r="CN79" s="159"/>
      <c r="CO79" s="159"/>
      <c r="CP79" s="159"/>
      <c r="CQ79" s="159"/>
      <c r="CR79" s="159"/>
      <c r="CS79" s="159"/>
      <c r="CT79" s="159"/>
      <c r="CU79" s="159"/>
      <c r="CV79" s="159"/>
      <c r="CW79" s="159"/>
      <c r="CX79" s="159"/>
      <c r="CY79" s="159"/>
    </row>
    <row r="80" spans="1:103" s="160" customFormat="1" ht="25.5" x14ac:dyDescent="0.2">
      <c r="A80" s="204" t="s">
        <v>204</v>
      </c>
      <c r="B80" s="156" t="s">
        <v>205</v>
      </c>
      <c r="C80" s="140" t="s">
        <v>98</v>
      </c>
      <c r="D80" s="140">
        <f t="shared" si="5"/>
        <v>0</v>
      </c>
      <c r="E80" s="140" t="s">
        <v>98</v>
      </c>
      <c r="F80" s="140">
        <f t="shared" si="6"/>
        <v>0</v>
      </c>
      <c r="G80" s="140" t="s">
        <v>98</v>
      </c>
      <c r="H80" s="140">
        <f t="shared" si="7"/>
        <v>0</v>
      </c>
      <c r="I80" s="140" t="s">
        <v>98</v>
      </c>
      <c r="J80" s="140">
        <f t="shared" si="8"/>
        <v>0</v>
      </c>
      <c r="K80" s="140" t="s">
        <v>98</v>
      </c>
      <c r="L80" s="140">
        <f t="shared" si="9"/>
        <v>0</v>
      </c>
      <c r="M80" s="140" t="s">
        <v>98</v>
      </c>
      <c r="N80" s="140">
        <f t="shared" si="10"/>
        <v>0</v>
      </c>
      <c r="O80" s="140" t="s">
        <v>98</v>
      </c>
      <c r="P80" s="140">
        <f t="shared" si="11"/>
        <v>0</v>
      </c>
      <c r="Q80" s="140" t="s">
        <v>98</v>
      </c>
      <c r="R80" s="140">
        <f t="shared" si="12"/>
        <v>0</v>
      </c>
      <c r="S80" s="140" t="s">
        <v>98</v>
      </c>
      <c r="T80" s="140">
        <f t="shared" si="13"/>
        <v>0</v>
      </c>
      <c r="U80" s="140" t="s">
        <v>98</v>
      </c>
      <c r="V80" s="140">
        <f t="shared" si="14"/>
        <v>0</v>
      </c>
      <c r="W80" s="140" t="s">
        <v>98</v>
      </c>
      <c r="X80" s="140">
        <f t="shared" si="15"/>
        <v>0</v>
      </c>
      <c r="Y80" s="158" t="s">
        <v>98</v>
      </c>
      <c r="Z80" s="158">
        <f t="shared" si="16"/>
        <v>0</v>
      </c>
      <c r="AA80" s="158" t="s">
        <v>98</v>
      </c>
      <c r="AB80" s="158">
        <f t="shared" si="17"/>
        <v>0</v>
      </c>
      <c r="AC80" s="158" t="s">
        <v>98</v>
      </c>
      <c r="AD80" s="158">
        <f t="shared" si="18"/>
        <v>0</v>
      </c>
      <c r="AE80" s="158" t="s">
        <v>98</v>
      </c>
      <c r="AF80" s="158">
        <f t="shared" si="19"/>
        <v>0</v>
      </c>
      <c r="AG80" s="158" t="s">
        <v>98</v>
      </c>
      <c r="AH80" s="158">
        <f t="shared" si="20"/>
        <v>0</v>
      </c>
      <c r="AI80" s="158" t="s">
        <v>98</v>
      </c>
      <c r="AJ80" s="158">
        <f t="shared" si="21"/>
        <v>0</v>
      </c>
      <c r="AK80" s="158" t="s">
        <v>98</v>
      </c>
      <c r="AL80" s="158">
        <f t="shared" si="22"/>
        <v>0</v>
      </c>
      <c r="AM80" s="158" t="s">
        <v>98</v>
      </c>
      <c r="AN80" s="158">
        <f t="shared" si="23"/>
        <v>0</v>
      </c>
      <c r="AO80" s="158" t="s">
        <v>98</v>
      </c>
      <c r="AP80" s="158">
        <f t="shared" si="24"/>
        <v>0</v>
      </c>
      <c r="AQ80" s="158" t="s">
        <v>98</v>
      </c>
      <c r="AR80" s="158">
        <f t="shared" si="25"/>
        <v>0</v>
      </c>
      <c r="AS80" s="158" t="s">
        <v>98</v>
      </c>
      <c r="AT80" s="158">
        <f t="shared" si="26"/>
        <v>0</v>
      </c>
      <c r="AU80" s="158" t="s">
        <v>98</v>
      </c>
      <c r="AV80" s="158">
        <f t="shared" si="27"/>
        <v>0</v>
      </c>
      <c r="AW80" s="158" t="s">
        <v>98</v>
      </c>
      <c r="AX80" s="158" t="s">
        <v>98</v>
      </c>
      <c r="AY80" s="158" t="s">
        <v>103</v>
      </c>
      <c r="AZ80" s="140">
        <f>'2'!AY78</f>
        <v>0</v>
      </c>
      <c r="BA80" s="158">
        <f t="shared" si="28"/>
        <v>0</v>
      </c>
      <c r="BB80" s="158">
        <f t="shared" si="28"/>
        <v>0</v>
      </c>
      <c r="BC80" s="158" t="s">
        <v>98</v>
      </c>
      <c r="BD80" s="159"/>
      <c r="BE80" s="159"/>
      <c r="BF80" s="159"/>
      <c r="BG80" s="159"/>
      <c r="BH80" s="159"/>
      <c r="BI80" s="159"/>
      <c r="BJ80" s="159"/>
      <c r="BK80" s="159"/>
      <c r="BL80" s="159"/>
      <c r="BM80" s="159"/>
      <c r="BN80" s="159"/>
      <c r="BO80" s="159"/>
      <c r="BP80" s="159"/>
      <c r="BQ80" s="159"/>
      <c r="BR80" s="159"/>
      <c r="BS80" s="159"/>
      <c r="BT80" s="159"/>
      <c r="BU80" s="159"/>
      <c r="BV80" s="159"/>
      <c r="BW80" s="159"/>
      <c r="BX80" s="159"/>
      <c r="BY80" s="159"/>
      <c r="BZ80" s="159"/>
      <c r="CA80" s="159"/>
      <c r="CB80" s="159"/>
      <c r="CC80" s="159"/>
      <c r="CD80" s="159"/>
      <c r="CE80" s="159"/>
      <c r="CF80" s="159"/>
      <c r="CG80" s="159"/>
      <c r="CH80" s="159"/>
      <c r="CI80" s="159"/>
      <c r="CJ80" s="159"/>
      <c r="CK80" s="159"/>
      <c r="CL80" s="159"/>
      <c r="CM80" s="159"/>
      <c r="CN80" s="159"/>
      <c r="CO80" s="159"/>
      <c r="CP80" s="159"/>
      <c r="CQ80" s="159"/>
      <c r="CR80" s="159"/>
      <c r="CS80" s="159"/>
      <c r="CT80" s="159"/>
      <c r="CU80" s="159"/>
      <c r="CV80" s="159"/>
      <c r="CW80" s="159"/>
      <c r="CX80" s="159"/>
      <c r="CY80" s="159"/>
    </row>
    <row r="81" spans="1:103" s="160" customFormat="1" ht="38.25" x14ac:dyDescent="0.2">
      <c r="A81" s="204" t="s">
        <v>206</v>
      </c>
      <c r="B81" s="156" t="s">
        <v>207</v>
      </c>
      <c r="C81" s="140" t="s">
        <v>98</v>
      </c>
      <c r="D81" s="140">
        <f t="shared" si="5"/>
        <v>0</v>
      </c>
      <c r="E81" s="140" t="s">
        <v>98</v>
      </c>
      <c r="F81" s="140">
        <f t="shared" si="6"/>
        <v>0</v>
      </c>
      <c r="G81" s="140" t="s">
        <v>98</v>
      </c>
      <c r="H81" s="140">
        <f t="shared" si="7"/>
        <v>0</v>
      </c>
      <c r="I81" s="140" t="s">
        <v>98</v>
      </c>
      <c r="J81" s="140">
        <f t="shared" si="8"/>
        <v>0</v>
      </c>
      <c r="K81" s="140" t="s">
        <v>98</v>
      </c>
      <c r="L81" s="140">
        <f t="shared" si="9"/>
        <v>0</v>
      </c>
      <c r="M81" s="140" t="s">
        <v>98</v>
      </c>
      <c r="N81" s="140">
        <f t="shared" si="10"/>
        <v>0</v>
      </c>
      <c r="O81" s="140" t="s">
        <v>98</v>
      </c>
      <c r="P81" s="140">
        <f t="shared" si="11"/>
        <v>0</v>
      </c>
      <c r="Q81" s="140" t="s">
        <v>98</v>
      </c>
      <c r="R81" s="140">
        <f t="shared" si="12"/>
        <v>0</v>
      </c>
      <c r="S81" s="140" t="s">
        <v>98</v>
      </c>
      <c r="T81" s="140">
        <f t="shared" si="13"/>
        <v>0</v>
      </c>
      <c r="U81" s="140" t="s">
        <v>98</v>
      </c>
      <c r="V81" s="140">
        <f t="shared" si="14"/>
        <v>0</v>
      </c>
      <c r="W81" s="140" t="s">
        <v>98</v>
      </c>
      <c r="X81" s="140">
        <f t="shared" si="15"/>
        <v>0</v>
      </c>
      <c r="Y81" s="158" t="s">
        <v>98</v>
      </c>
      <c r="Z81" s="158">
        <f t="shared" si="16"/>
        <v>0</v>
      </c>
      <c r="AA81" s="158" t="s">
        <v>98</v>
      </c>
      <c r="AB81" s="158">
        <f t="shared" si="17"/>
        <v>0</v>
      </c>
      <c r="AC81" s="158" t="s">
        <v>98</v>
      </c>
      <c r="AD81" s="158">
        <f t="shared" si="18"/>
        <v>0</v>
      </c>
      <c r="AE81" s="158" t="s">
        <v>98</v>
      </c>
      <c r="AF81" s="158">
        <f t="shared" si="19"/>
        <v>0</v>
      </c>
      <c r="AG81" s="158" t="s">
        <v>98</v>
      </c>
      <c r="AH81" s="158">
        <f t="shared" si="20"/>
        <v>0</v>
      </c>
      <c r="AI81" s="158" t="s">
        <v>98</v>
      </c>
      <c r="AJ81" s="158">
        <f t="shared" si="21"/>
        <v>0</v>
      </c>
      <c r="AK81" s="158" t="s">
        <v>98</v>
      </c>
      <c r="AL81" s="158">
        <f t="shared" si="22"/>
        <v>0</v>
      </c>
      <c r="AM81" s="158" t="s">
        <v>98</v>
      </c>
      <c r="AN81" s="158">
        <f t="shared" si="23"/>
        <v>0</v>
      </c>
      <c r="AO81" s="158" t="s">
        <v>98</v>
      </c>
      <c r="AP81" s="158">
        <f t="shared" si="24"/>
        <v>0</v>
      </c>
      <c r="AQ81" s="158" t="s">
        <v>98</v>
      </c>
      <c r="AR81" s="158">
        <f t="shared" si="25"/>
        <v>0</v>
      </c>
      <c r="AS81" s="158" t="s">
        <v>98</v>
      </c>
      <c r="AT81" s="158">
        <f t="shared" si="26"/>
        <v>0</v>
      </c>
      <c r="AU81" s="158" t="s">
        <v>98</v>
      </c>
      <c r="AV81" s="158">
        <f t="shared" si="27"/>
        <v>0</v>
      </c>
      <c r="AW81" s="158" t="s">
        <v>98</v>
      </c>
      <c r="AX81" s="158" t="s">
        <v>98</v>
      </c>
      <c r="AY81" s="158" t="s">
        <v>103</v>
      </c>
      <c r="AZ81" s="140">
        <f>'2'!AY79</f>
        <v>0</v>
      </c>
      <c r="BA81" s="158">
        <f t="shared" si="28"/>
        <v>0</v>
      </c>
      <c r="BB81" s="158">
        <f t="shared" si="28"/>
        <v>0</v>
      </c>
      <c r="BC81" s="158" t="s">
        <v>98</v>
      </c>
      <c r="BD81" s="159"/>
      <c r="BE81" s="159"/>
      <c r="BF81" s="159"/>
      <c r="BG81" s="159"/>
      <c r="BH81" s="159"/>
      <c r="BI81" s="159"/>
      <c r="BJ81" s="159"/>
      <c r="BK81" s="159"/>
      <c r="BL81" s="159"/>
      <c r="BM81" s="159"/>
      <c r="BN81" s="159"/>
      <c r="BO81" s="159"/>
      <c r="BP81" s="159"/>
      <c r="BQ81" s="159"/>
      <c r="BR81" s="159"/>
      <c r="BS81" s="159"/>
      <c r="BT81" s="159"/>
      <c r="BU81" s="159"/>
      <c r="BV81" s="159"/>
      <c r="BW81" s="159"/>
      <c r="BX81" s="159"/>
      <c r="BY81" s="159"/>
      <c r="BZ81" s="159"/>
      <c r="CA81" s="159"/>
      <c r="CB81" s="159"/>
      <c r="CC81" s="159"/>
      <c r="CD81" s="159"/>
      <c r="CE81" s="159"/>
      <c r="CF81" s="159"/>
      <c r="CG81" s="159"/>
      <c r="CH81" s="159"/>
      <c r="CI81" s="159"/>
      <c r="CJ81" s="159"/>
      <c r="CK81" s="159"/>
      <c r="CL81" s="159"/>
      <c r="CM81" s="159"/>
      <c r="CN81" s="159"/>
      <c r="CO81" s="159"/>
      <c r="CP81" s="159"/>
      <c r="CQ81" s="159"/>
      <c r="CR81" s="159"/>
      <c r="CS81" s="159"/>
      <c r="CT81" s="159"/>
      <c r="CU81" s="159"/>
      <c r="CV81" s="159"/>
      <c r="CW81" s="159"/>
      <c r="CX81" s="159"/>
      <c r="CY81" s="159"/>
    </row>
    <row r="82" spans="1:103" s="160" customFormat="1" ht="38.25" x14ac:dyDescent="0.2">
      <c r="A82" s="204" t="s">
        <v>208</v>
      </c>
      <c r="B82" s="156" t="s">
        <v>209</v>
      </c>
      <c r="C82" s="140" t="s">
        <v>98</v>
      </c>
      <c r="D82" s="140">
        <f t="shared" si="5"/>
        <v>0</v>
      </c>
      <c r="E82" s="140" t="s">
        <v>98</v>
      </c>
      <c r="F82" s="140">
        <f t="shared" si="6"/>
        <v>0</v>
      </c>
      <c r="G82" s="140" t="s">
        <v>98</v>
      </c>
      <c r="H82" s="140">
        <f t="shared" si="7"/>
        <v>0</v>
      </c>
      <c r="I82" s="140" t="s">
        <v>98</v>
      </c>
      <c r="J82" s="140">
        <f t="shared" si="8"/>
        <v>0</v>
      </c>
      <c r="K82" s="140" t="s">
        <v>98</v>
      </c>
      <c r="L82" s="140">
        <f t="shared" si="9"/>
        <v>0</v>
      </c>
      <c r="M82" s="140" t="s">
        <v>98</v>
      </c>
      <c r="N82" s="140">
        <f t="shared" si="10"/>
        <v>0</v>
      </c>
      <c r="O82" s="140" t="s">
        <v>98</v>
      </c>
      <c r="P82" s="140">
        <f t="shared" si="11"/>
        <v>0</v>
      </c>
      <c r="Q82" s="140" t="s">
        <v>98</v>
      </c>
      <c r="R82" s="140">
        <f t="shared" si="12"/>
        <v>0</v>
      </c>
      <c r="S82" s="140" t="s">
        <v>98</v>
      </c>
      <c r="T82" s="140">
        <f t="shared" si="13"/>
        <v>0</v>
      </c>
      <c r="U82" s="140" t="s">
        <v>98</v>
      </c>
      <c r="V82" s="140">
        <f t="shared" si="14"/>
        <v>0</v>
      </c>
      <c r="W82" s="140" t="s">
        <v>98</v>
      </c>
      <c r="X82" s="140">
        <f t="shared" si="15"/>
        <v>0</v>
      </c>
      <c r="Y82" s="158" t="s">
        <v>98</v>
      </c>
      <c r="Z82" s="158">
        <f t="shared" si="16"/>
        <v>0</v>
      </c>
      <c r="AA82" s="158" t="s">
        <v>98</v>
      </c>
      <c r="AB82" s="158">
        <f t="shared" si="17"/>
        <v>0</v>
      </c>
      <c r="AC82" s="158" t="s">
        <v>98</v>
      </c>
      <c r="AD82" s="158">
        <f t="shared" si="18"/>
        <v>0</v>
      </c>
      <c r="AE82" s="158" t="s">
        <v>98</v>
      </c>
      <c r="AF82" s="158">
        <f t="shared" si="19"/>
        <v>0</v>
      </c>
      <c r="AG82" s="158" t="s">
        <v>98</v>
      </c>
      <c r="AH82" s="158">
        <f t="shared" si="20"/>
        <v>0</v>
      </c>
      <c r="AI82" s="158" t="s">
        <v>98</v>
      </c>
      <c r="AJ82" s="158">
        <f t="shared" si="21"/>
        <v>0</v>
      </c>
      <c r="AK82" s="158" t="s">
        <v>98</v>
      </c>
      <c r="AL82" s="158">
        <f t="shared" si="22"/>
        <v>0</v>
      </c>
      <c r="AM82" s="158" t="s">
        <v>98</v>
      </c>
      <c r="AN82" s="158">
        <f t="shared" si="23"/>
        <v>0</v>
      </c>
      <c r="AO82" s="158" t="s">
        <v>98</v>
      </c>
      <c r="AP82" s="158">
        <f t="shared" si="24"/>
        <v>0</v>
      </c>
      <c r="AQ82" s="158" t="s">
        <v>98</v>
      </c>
      <c r="AR82" s="158">
        <f t="shared" si="25"/>
        <v>0</v>
      </c>
      <c r="AS82" s="158" t="s">
        <v>98</v>
      </c>
      <c r="AT82" s="158">
        <f t="shared" si="26"/>
        <v>0</v>
      </c>
      <c r="AU82" s="158" t="s">
        <v>98</v>
      </c>
      <c r="AV82" s="158">
        <f t="shared" si="27"/>
        <v>0</v>
      </c>
      <c r="AW82" s="158" t="s">
        <v>98</v>
      </c>
      <c r="AX82" s="158" t="s">
        <v>98</v>
      </c>
      <c r="AY82" s="158" t="s">
        <v>103</v>
      </c>
      <c r="AZ82" s="140">
        <f>'2'!AY80</f>
        <v>0</v>
      </c>
      <c r="BA82" s="158">
        <f t="shared" si="28"/>
        <v>0</v>
      </c>
      <c r="BB82" s="158">
        <f t="shared" si="28"/>
        <v>0</v>
      </c>
      <c r="BC82" s="158" t="s">
        <v>98</v>
      </c>
      <c r="BD82" s="159"/>
      <c r="BE82" s="159"/>
      <c r="BF82" s="159"/>
      <c r="BG82" s="159"/>
      <c r="BH82" s="159"/>
      <c r="BI82" s="159"/>
      <c r="BJ82" s="159"/>
      <c r="BK82" s="159"/>
      <c r="BL82" s="159"/>
      <c r="BM82" s="159"/>
      <c r="BN82" s="159"/>
      <c r="BO82" s="159"/>
      <c r="BP82" s="159"/>
      <c r="BQ82" s="159"/>
      <c r="BR82" s="159"/>
      <c r="BS82" s="159"/>
      <c r="BT82" s="159"/>
      <c r="BU82" s="159"/>
      <c r="BV82" s="159"/>
      <c r="BW82" s="159"/>
      <c r="BX82" s="159"/>
      <c r="BY82" s="159"/>
      <c r="BZ82" s="159"/>
      <c r="CA82" s="159"/>
      <c r="CB82" s="159"/>
      <c r="CC82" s="159"/>
      <c r="CD82" s="159"/>
      <c r="CE82" s="159"/>
      <c r="CF82" s="159"/>
      <c r="CG82" s="159"/>
      <c r="CH82" s="159"/>
      <c r="CI82" s="159"/>
      <c r="CJ82" s="159"/>
      <c r="CK82" s="159"/>
      <c r="CL82" s="159"/>
      <c r="CM82" s="159"/>
      <c r="CN82" s="159"/>
      <c r="CO82" s="159"/>
      <c r="CP82" s="159"/>
      <c r="CQ82" s="159"/>
      <c r="CR82" s="159"/>
      <c r="CS82" s="159"/>
      <c r="CT82" s="159"/>
      <c r="CU82" s="159"/>
      <c r="CV82" s="159"/>
      <c r="CW82" s="159"/>
      <c r="CX82" s="159"/>
      <c r="CY82" s="159"/>
    </row>
    <row r="83" spans="1:103" s="160" customFormat="1" ht="38.25" x14ac:dyDescent="0.2">
      <c r="A83" s="204" t="s">
        <v>210</v>
      </c>
      <c r="B83" s="156" t="s">
        <v>211</v>
      </c>
      <c r="C83" s="140" t="s">
        <v>98</v>
      </c>
      <c r="D83" s="140">
        <f t="shared" si="5"/>
        <v>0</v>
      </c>
      <c r="E83" s="140" t="s">
        <v>98</v>
      </c>
      <c r="F83" s="140">
        <f t="shared" si="6"/>
        <v>0</v>
      </c>
      <c r="G83" s="140" t="s">
        <v>98</v>
      </c>
      <c r="H83" s="140">
        <f t="shared" si="7"/>
        <v>0</v>
      </c>
      <c r="I83" s="140" t="s">
        <v>98</v>
      </c>
      <c r="J83" s="140">
        <f t="shared" si="8"/>
        <v>0</v>
      </c>
      <c r="K83" s="140" t="s">
        <v>98</v>
      </c>
      <c r="L83" s="140">
        <f t="shared" si="9"/>
        <v>0</v>
      </c>
      <c r="M83" s="140" t="s">
        <v>98</v>
      </c>
      <c r="N83" s="140">
        <f t="shared" si="10"/>
        <v>0</v>
      </c>
      <c r="O83" s="140" t="s">
        <v>98</v>
      </c>
      <c r="P83" s="140">
        <f t="shared" si="11"/>
        <v>0</v>
      </c>
      <c r="Q83" s="140" t="s">
        <v>98</v>
      </c>
      <c r="R83" s="140">
        <f t="shared" si="12"/>
        <v>0</v>
      </c>
      <c r="S83" s="140" t="s">
        <v>98</v>
      </c>
      <c r="T83" s="140">
        <f t="shared" si="13"/>
        <v>0</v>
      </c>
      <c r="U83" s="140" t="s">
        <v>98</v>
      </c>
      <c r="V83" s="140">
        <f t="shared" si="14"/>
        <v>0</v>
      </c>
      <c r="W83" s="140" t="s">
        <v>98</v>
      </c>
      <c r="X83" s="140">
        <f t="shared" si="15"/>
        <v>0</v>
      </c>
      <c r="Y83" s="158" t="s">
        <v>98</v>
      </c>
      <c r="Z83" s="158">
        <f t="shared" si="16"/>
        <v>0</v>
      </c>
      <c r="AA83" s="158" t="s">
        <v>98</v>
      </c>
      <c r="AB83" s="158">
        <f t="shared" si="17"/>
        <v>0</v>
      </c>
      <c r="AC83" s="158" t="s">
        <v>98</v>
      </c>
      <c r="AD83" s="158">
        <f t="shared" si="18"/>
        <v>0</v>
      </c>
      <c r="AE83" s="158" t="s">
        <v>98</v>
      </c>
      <c r="AF83" s="158">
        <f t="shared" si="19"/>
        <v>0</v>
      </c>
      <c r="AG83" s="158" t="s">
        <v>98</v>
      </c>
      <c r="AH83" s="158">
        <f t="shared" si="20"/>
        <v>0</v>
      </c>
      <c r="AI83" s="158" t="s">
        <v>98</v>
      </c>
      <c r="AJ83" s="158">
        <f t="shared" si="21"/>
        <v>0</v>
      </c>
      <c r="AK83" s="158" t="s">
        <v>98</v>
      </c>
      <c r="AL83" s="158">
        <f t="shared" si="22"/>
        <v>0</v>
      </c>
      <c r="AM83" s="158" t="s">
        <v>98</v>
      </c>
      <c r="AN83" s="158">
        <f t="shared" si="23"/>
        <v>0</v>
      </c>
      <c r="AO83" s="158" t="s">
        <v>98</v>
      </c>
      <c r="AP83" s="158">
        <f t="shared" si="24"/>
        <v>0</v>
      </c>
      <c r="AQ83" s="158" t="s">
        <v>98</v>
      </c>
      <c r="AR83" s="158">
        <f t="shared" si="25"/>
        <v>0</v>
      </c>
      <c r="AS83" s="158" t="s">
        <v>98</v>
      </c>
      <c r="AT83" s="158">
        <f t="shared" si="26"/>
        <v>0</v>
      </c>
      <c r="AU83" s="158" t="s">
        <v>98</v>
      </c>
      <c r="AV83" s="158">
        <f t="shared" si="27"/>
        <v>0</v>
      </c>
      <c r="AW83" s="158" t="s">
        <v>98</v>
      </c>
      <c r="AX83" s="158" t="s">
        <v>98</v>
      </c>
      <c r="AY83" s="158" t="s">
        <v>103</v>
      </c>
      <c r="AZ83" s="140">
        <f>'2'!AY81</f>
        <v>0</v>
      </c>
      <c r="BA83" s="158">
        <f t="shared" si="28"/>
        <v>0</v>
      </c>
      <c r="BB83" s="158">
        <f t="shared" si="28"/>
        <v>0</v>
      </c>
      <c r="BC83" s="158" t="s">
        <v>98</v>
      </c>
      <c r="BD83" s="159"/>
      <c r="BE83" s="159"/>
      <c r="BF83" s="159"/>
      <c r="BG83" s="159"/>
      <c r="BH83" s="159"/>
      <c r="BI83" s="159"/>
      <c r="BJ83" s="159"/>
      <c r="BK83" s="159"/>
      <c r="BL83" s="159"/>
      <c r="BM83" s="159"/>
      <c r="BN83" s="159"/>
      <c r="BO83" s="159"/>
      <c r="BP83" s="159"/>
      <c r="BQ83" s="159"/>
      <c r="BR83" s="159"/>
      <c r="BS83" s="159"/>
      <c r="BT83" s="159"/>
      <c r="BU83" s="159"/>
      <c r="BV83" s="159"/>
      <c r="BW83" s="159"/>
      <c r="BX83" s="159"/>
      <c r="BY83" s="159"/>
      <c r="BZ83" s="159"/>
      <c r="CA83" s="159"/>
      <c r="CB83" s="159"/>
      <c r="CC83" s="159"/>
      <c r="CD83" s="159"/>
      <c r="CE83" s="159"/>
      <c r="CF83" s="159"/>
      <c r="CG83" s="159"/>
      <c r="CH83" s="159"/>
      <c r="CI83" s="159"/>
      <c r="CJ83" s="159"/>
      <c r="CK83" s="159"/>
      <c r="CL83" s="159"/>
      <c r="CM83" s="159"/>
      <c r="CN83" s="159"/>
      <c r="CO83" s="159"/>
      <c r="CP83" s="159"/>
      <c r="CQ83" s="159"/>
      <c r="CR83" s="159"/>
      <c r="CS83" s="159"/>
      <c r="CT83" s="159"/>
      <c r="CU83" s="159"/>
      <c r="CV83" s="159"/>
      <c r="CW83" s="159"/>
      <c r="CX83" s="159"/>
      <c r="CY83" s="159"/>
    </row>
    <row r="84" spans="1:103" s="160" customFormat="1" ht="38.25" x14ac:dyDescent="0.2">
      <c r="A84" s="204" t="s">
        <v>212</v>
      </c>
      <c r="B84" s="156" t="s">
        <v>213</v>
      </c>
      <c r="C84" s="140" t="s">
        <v>98</v>
      </c>
      <c r="D84" s="140">
        <f t="shared" si="5"/>
        <v>0</v>
      </c>
      <c r="E84" s="140" t="s">
        <v>98</v>
      </c>
      <c r="F84" s="140">
        <f t="shared" si="6"/>
        <v>0</v>
      </c>
      <c r="G84" s="140" t="s">
        <v>98</v>
      </c>
      <c r="H84" s="140">
        <f t="shared" si="7"/>
        <v>0</v>
      </c>
      <c r="I84" s="140" t="s">
        <v>98</v>
      </c>
      <c r="J84" s="140">
        <f t="shared" si="8"/>
        <v>0</v>
      </c>
      <c r="K84" s="140" t="s">
        <v>98</v>
      </c>
      <c r="L84" s="140">
        <f t="shared" si="9"/>
        <v>0</v>
      </c>
      <c r="M84" s="140" t="s">
        <v>98</v>
      </c>
      <c r="N84" s="140">
        <f t="shared" si="10"/>
        <v>0</v>
      </c>
      <c r="O84" s="140" t="s">
        <v>98</v>
      </c>
      <c r="P84" s="140">
        <f t="shared" si="11"/>
        <v>0</v>
      </c>
      <c r="Q84" s="140" t="s">
        <v>98</v>
      </c>
      <c r="R84" s="140">
        <f t="shared" si="12"/>
        <v>0</v>
      </c>
      <c r="S84" s="140" t="s">
        <v>98</v>
      </c>
      <c r="T84" s="140">
        <f t="shared" si="13"/>
        <v>0</v>
      </c>
      <c r="U84" s="140" t="s">
        <v>98</v>
      </c>
      <c r="V84" s="140">
        <f t="shared" si="14"/>
        <v>0</v>
      </c>
      <c r="W84" s="140" t="s">
        <v>98</v>
      </c>
      <c r="X84" s="140">
        <f t="shared" si="15"/>
        <v>0</v>
      </c>
      <c r="Y84" s="158" t="s">
        <v>98</v>
      </c>
      <c r="Z84" s="158">
        <f t="shared" si="16"/>
        <v>0</v>
      </c>
      <c r="AA84" s="158" t="s">
        <v>98</v>
      </c>
      <c r="AB84" s="158">
        <f t="shared" si="17"/>
        <v>0</v>
      </c>
      <c r="AC84" s="158" t="s">
        <v>98</v>
      </c>
      <c r="AD84" s="158">
        <f t="shared" si="18"/>
        <v>0</v>
      </c>
      <c r="AE84" s="158" t="s">
        <v>98</v>
      </c>
      <c r="AF84" s="158">
        <f t="shared" si="19"/>
        <v>0</v>
      </c>
      <c r="AG84" s="158" t="s">
        <v>98</v>
      </c>
      <c r="AH84" s="158">
        <f t="shared" si="20"/>
        <v>0</v>
      </c>
      <c r="AI84" s="158" t="s">
        <v>98</v>
      </c>
      <c r="AJ84" s="158">
        <f t="shared" si="21"/>
        <v>0</v>
      </c>
      <c r="AK84" s="158" t="s">
        <v>98</v>
      </c>
      <c r="AL84" s="158">
        <f t="shared" si="22"/>
        <v>0</v>
      </c>
      <c r="AM84" s="158" t="s">
        <v>98</v>
      </c>
      <c r="AN84" s="158">
        <f t="shared" si="23"/>
        <v>0</v>
      </c>
      <c r="AO84" s="158" t="s">
        <v>98</v>
      </c>
      <c r="AP84" s="158">
        <f t="shared" si="24"/>
        <v>0</v>
      </c>
      <c r="AQ84" s="158" t="s">
        <v>98</v>
      </c>
      <c r="AR84" s="158">
        <f t="shared" si="25"/>
        <v>0</v>
      </c>
      <c r="AS84" s="158" t="s">
        <v>98</v>
      </c>
      <c r="AT84" s="158">
        <f t="shared" si="26"/>
        <v>0</v>
      </c>
      <c r="AU84" s="158" t="s">
        <v>98</v>
      </c>
      <c r="AV84" s="158">
        <f t="shared" si="27"/>
        <v>0</v>
      </c>
      <c r="AW84" s="158" t="s">
        <v>98</v>
      </c>
      <c r="AX84" s="158" t="s">
        <v>98</v>
      </c>
      <c r="AY84" s="158" t="s">
        <v>103</v>
      </c>
      <c r="AZ84" s="140">
        <f>'2'!AY82</f>
        <v>0</v>
      </c>
      <c r="BA84" s="158">
        <f t="shared" si="28"/>
        <v>0</v>
      </c>
      <c r="BB84" s="158">
        <f t="shared" si="28"/>
        <v>0</v>
      </c>
      <c r="BC84" s="158" t="s">
        <v>98</v>
      </c>
      <c r="BD84" s="159"/>
      <c r="BE84" s="159"/>
      <c r="BF84" s="159"/>
      <c r="BG84" s="159"/>
      <c r="BH84" s="159"/>
      <c r="BI84" s="159"/>
      <c r="BJ84" s="159"/>
      <c r="BK84" s="159"/>
      <c r="BL84" s="159"/>
      <c r="BM84" s="159"/>
      <c r="BN84" s="159"/>
      <c r="BO84" s="159"/>
      <c r="BP84" s="159"/>
      <c r="BQ84" s="159"/>
      <c r="BR84" s="159"/>
      <c r="BS84" s="159"/>
      <c r="BT84" s="159"/>
      <c r="BU84" s="159"/>
      <c r="BV84" s="159"/>
      <c r="BW84" s="159"/>
      <c r="BX84" s="159"/>
      <c r="BY84" s="159"/>
      <c r="BZ84" s="159"/>
      <c r="CA84" s="159"/>
      <c r="CB84" s="159"/>
      <c r="CC84" s="159"/>
      <c r="CD84" s="159"/>
      <c r="CE84" s="159"/>
      <c r="CF84" s="159"/>
      <c r="CG84" s="159"/>
      <c r="CH84" s="159"/>
      <c r="CI84" s="159"/>
      <c r="CJ84" s="159"/>
      <c r="CK84" s="159"/>
      <c r="CL84" s="159"/>
      <c r="CM84" s="159"/>
      <c r="CN84" s="159"/>
      <c r="CO84" s="159"/>
      <c r="CP84" s="159"/>
      <c r="CQ84" s="159"/>
      <c r="CR84" s="159"/>
      <c r="CS84" s="159"/>
      <c r="CT84" s="159"/>
      <c r="CU84" s="159"/>
      <c r="CV84" s="159"/>
      <c r="CW84" s="159"/>
      <c r="CX84" s="159"/>
      <c r="CY84" s="159"/>
    </row>
    <row r="85" spans="1:103" s="160" customFormat="1" ht="38.25" x14ac:dyDescent="0.2">
      <c r="A85" s="204" t="s">
        <v>214</v>
      </c>
      <c r="B85" s="156" t="s">
        <v>215</v>
      </c>
      <c r="C85" s="140" t="s">
        <v>98</v>
      </c>
      <c r="D85" s="140">
        <f t="shared" si="5"/>
        <v>0</v>
      </c>
      <c r="E85" s="140" t="s">
        <v>98</v>
      </c>
      <c r="F85" s="140">
        <f t="shared" si="6"/>
        <v>0</v>
      </c>
      <c r="G85" s="140" t="s">
        <v>98</v>
      </c>
      <c r="H85" s="140">
        <f t="shared" si="7"/>
        <v>0</v>
      </c>
      <c r="I85" s="140" t="s">
        <v>98</v>
      </c>
      <c r="J85" s="140">
        <f t="shared" si="8"/>
        <v>0</v>
      </c>
      <c r="K85" s="140" t="s">
        <v>98</v>
      </c>
      <c r="L85" s="140">
        <f t="shared" si="9"/>
        <v>0</v>
      </c>
      <c r="M85" s="140" t="s">
        <v>98</v>
      </c>
      <c r="N85" s="140">
        <f t="shared" si="10"/>
        <v>0</v>
      </c>
      <c r="O85" s="140" t="s">
        <v>98</v>
      </c>
      <c r="P85" s="140">
        <f t="shared" si="11"/>
        <v>0</v>
      </c>
      <c r="Q85" s="140" t="s">
        <v>98</v>
      </c>
      <c r="R85" s="140">
        <f t="shared" si="12"/>
        <v>0</v>
      </c>
      <c r="S85" s="140" t="s">
        <v>98</v>
      </c>
      <c r="T85" s="140">
        <f t="shared" si="13"/>
        <v>0</v>
      </c>
      <c r="U85" s="140" t="s">
        <v>98</v>
      </c>
      <c r="V85" s="140">
        <f t="shared" si="14"/>
        <v>0</v>
      </c>
      <c r="W85" s="140" t="s">
        <v>98</v>
      </c>
      <c r="X85" s="140">
        <f t="shared" si="15"/>
        <v>0</v>
      </c>
      <c r="Y85" s="158" t="s">
        <v>98</v>
      </c>
      <c r="Z85" s="158">
        <f t="shared" si="16"/>
        <v>0</v>
      </c>
      <c r="AA85" s="158" t="s">
        <v>98</v>
      </c>
      <c r="AB85" s="158">
        <f t="shared" si="17"/>
        <v>0</v>
      </c>
      <c r="AC85" s="158" t="s">
        <v>98</v>
      </c>
      <c r="AD85" s="158">
        <f t="shared" si="18"/>
        <v>0</v>
      </c>
      <c r="AE85" s="158" t="s">
        <v>98</v>
      </c>
      <c r="AF85" s="158">
        <f t="shared" si="19"/>
        <v>0</v>
      </c>
      <c r="AG85" s="158" t="s">
        <v>98</v>
      </c>
      <c r="AH85" s="158">
        <f t="shared" si="20"/>
        <v>0</v>
      </c>
      <c r="AI85" s="158" t="s">
        <v>98</v>
      </c>
      <c r="AJ85" s="158">
        <f t="shared" si="21"/>
        <v>0</v>
      </c>
      <c r="AK85" s="158" t="s">
        <v>98</v>
      </c>
      <c r="AL85" s="158">
        <f t="shared" si="22"/>
        <v>0</v>
      </c>
      <c r="AM85" s="158" t="s">
        <v>98</v>
      </c>
      <c r="AN85" s="158">
        <f t="shared" si="23"/>
        <v>0</v>
      </c>
      <c r="AO85" s="158" t="s">
        <v>98</v>
      </c>
      <c r="AP85" s="158">
        <f t="shared" si="24"/>
        <v>0</v>
      </c>
      <c r="AQ85" s="158" t="s">
        <v>98</v>
      </c>
      <c r="AR85" s="158">
        <f t="shared" si="25"/>
        <v>0</v>
      </c>
      <c r="AS85" s="158" t="s">
        <v>98</v>
      </c>
      <c r="AT85" s="158">
        <f t="shared" si="26"/>
        <v>0</v>
      </c>
      <c r="AU85" s="158" t="s">
        <v>98</v>
      </c>
      <c r="AV85" s="158">
        <f t="shared" si="27"/>
        <v>0</v>
      </c>
      <c r="AW85" s="158" t="s">
        <v>98</v>
      </c>
      <c r="AX85" s="158" t="s">
        <v>98</v>
      </c>
      <c r="AY85" s="158" t="s">
        <v>103</v>
      </c>
      <c r="AZ85" s="140">
        <f>'2'!AY83</f>
        <v>0</v>
      </c>
      <c r="BA85" s="158">
        <f t="shared" si="28"/>
        <v>0</v>
      </c>
      <c r="BB85" s="158">
        <f t="shared" si="28"/>
        <v>0</v>
      </c>
      <c r="BC85" s="158" t="s">
        <v>98</v>
      </c>
      <c r="BD85" s="206"/>
      <c r="BE85" s="207"/>
      <c r="BF85" s="206"/>
      <c r="BG85" s="207"/>
      <c r="BH85" s="159"/>
      <c r="BI85" s="159"/>
      <c r="BJ85" s="159"/>
      <c r="BK85" s="159"/>
      <c r="BL85" s="159"/>
      <c r="BM85" s="159"/>
      <c r="BN85" s="159"/>
      <c r="BO85" s="159"/>
      <c r="BP85" s="159"/>
      <c r="BQ85" s="159"/>
      <c r="BR85" s="159"/>
      <c r="BS85" s="159"/>
      <c r="BT85" s="159"/>
      <c r="BU85" s="159"/>
      <c r="BV85" s="159"/>
      <c r="BW85" s="159"/>
      <c r="BX85" s="159"/>
      <c r="BY85" s="159"/>
      <c r="BZ85" s="159"/>
      <c r="CA85" s="159"/>
      <c r="CB85" s="159"/>
      <c r="CC85" s="159"/>
      <c r="CD85" s="159"/>
      <c r="CE85" s="159"/>
      <c r="CF85" s="159"/>
      <c r="CG85" s="159"/>
      <c r="CH85" s="159"/>
      <c r="CI85" s="159"/>
      <c r="CJ85" s="159"/>
      <c r="CK85" s="159"/>
      <c r="CL85" s="159"/>
      <c r="CM85" s="159"/>
      <c r="CN85" s="159"/>
      <c r="CO85" s="159"/>
      <c r="CP85" s="159"/>
      <c r="CQ85" s="159"/>
      <c r="CR85" s="159"/>
      <c r="CS85" s="159"/>
      <c r="CT85" s="159"/>
      <c r="CU85" s="159"/>
      <c r="CV85" s="159"/>
      <c r="CW85" s="159"/>
      <c r="CX85" s="159"/>
      <c r="CY85" s="159"/>
    </row>
    <row r="86" spans="1:103" s="183" customFormat="1" ht="38.25" x14ac:dyDescent="0.2">
      <c r="A86" s="179" t="s">
        <v>216</v>
      </c>
      <c r="B86" s="156" t="s">
        <v>217</v>
      </c>
      <c r="C86" s="140" t="s">
        <v>98</v>
      </c>
      <c r="D86" s="210">
        <f t="shared" si="5"/>
        <v>0</v>
      </c>
      <c r="E86" s="210" t="s">
        <v>98</v>
      </c>
      <c r="F86" s="210">
        <f t="shared" si="6"/>
        <v>0</v>
      </c>
      <c r="G86" s="210" t="s">
        <v>98</v>
      </c>
      <c r="H86" s="210">
        <f t="shared" si="7"/>
        <v>0</v>
      </c>
      <c r="I86" s="210" t="s">
        <v>98</v>
      </c>
      <c r="J86" s="210">
        <f t="shared" si="8"/>
        <v>0</v>
      </c>
      <c r="K86" s="210" t="s">
        <v>98</v>
      </c>
      <c r="L86" s="210">
        <f t="shared" si="9"/>
        <v>0</v>
      </c>
      <c r="M86" s="210" t="s">
        <v>98</v>
      </c>
      <c r="N86" s="210">
        <f t="shared" si="10"/>
        <v>0</v>
      </c>
      <c r="O86" s="210" t="s">
        <v>98</v>
      </c>
      <c r="P86" s="210">
        <f t="shared" si="11"/>
        <v>0</v>
      </c>
      <c r="Q86" s="210" t="s">
        <v>98</v>
      </c>
      <c r="R86" s="210">
        <f t="shared" si="12"/>
        <v>0</v>
      </c>
      <c r="S86" s="210" t="s">
        <v>98</v>
      </c>
      <c r="T86" s="210">
        <f t="shared" si="13"/>
        <v>0</v>
      </c>
      <c r="U86" s="210" t="s">
        <v>98</v>
      </c>
      <c r="V86" s="210">
        <f t="shared" si="14"/>
        <v>0</v>
      </c>
      <c r="W86" s="210" t="s">
        <v>98</v>
      </c>
      <c r="X86" s="210">
        <f t="shared" si="15"/>
        <v>0</v>
      </c>
      <c r="Y86" s="210" t="s">
        <v>98</v>
      </c>
      <c r="Z86" s="210">
        <f t="shared" si="16"/>
        <v>0</v>
      </c>
      <c r="AA86" s="210" t="s">
        <v>98</v>
      </c>
      <c r="AB86" s="210">
        <f t="shared" si="17"/>
        <v>0</v>
      </c>
      <c r="AC86" s="210" t="s">
        <v>98</v>
      </c>
      <c r="AD86" s="210">
        <f t="shared" si="18"/>
        <v>0</v>
      </c>
      <c r="AE86" s="210" t="s">
        <v>98</v>
      </c>
      <c r="AF86" s="210">
        <f t="shared" si="19"/>
        <v>0</v>
      </c>
      <c r="AG86" s="210" t="s">
        <v>98</v>
      </c>
      <c r="AH86" s="210">
        <f t="shared" si="20"/>
        <v>0</v>
      </c>
      <c r="AI86" s="210" t="s">
        <v>98</v>
      </c>
      <c r="AJ86" s="210">
        <f t="shared" si="21"/>
        <v>0</v>
      </c>
      <c r="AK86" s="210" t="s">
        <v>98</v>
      </c>
      <c r="AL86" s="210">
        <f t="shared" si="22"/>
        <v>0</v>
      </c>
      <c r="AM86" s="210" t="s">
        <v>98</v>
      </c>
      <c r="AN86" s="210">
        <f t="shared" si="23"/>
        <v>0</v>
      </c>
      <c r="AO86" s="210" t="s">
        <v>98</v>
      </c>
      <c r="AP86" s="210">
        <f t="shared" si="24"/>
        <v>0</v>
      </c>
      <c r="AQ86" s="210" t="s">
        <v>98</v>
      </c>
      <c r="AR86" s="210">
        <f t="shared" si="25"/>
        <v>0</v>
      </c>
      <c r="AS86" s="210" t="s">
        <v>98</v>
      </c>
      <c r="AT86" s="210">
        <f t="shared" si="26"/>
        <v>0</v>
      </c>
      <c r="AU86" s="210" t="s">
        <v>98</v>
      </c>
      <c r="AV86" s="210">
        <f t="shared" si="27"/>
        <v>0</v>
      </c>
      <c r="AW86" s="210" t="s">
        <v>98</v>
      </c>
      <c r="AX86" s="210" t="s">
        <v>98</v>
      </c>
      <c r="AY86" s="210">
        <v>0</v>
      </c>
      <c r="AZ86" s="140">
        <f>'2'!AY84</f>
        <v>0</v>
      </c>
      <c r="BA86" s="210">
        <f t="shared" si="28"/>
        <v>0</v>
      </c>
      <c r="BB86" s="210">
        <f t="shared" si="28"/>
        <v>0</v>
      </c>
      <c r="BC86" s="210" t="s">
        <v>98</v>
      </c>
      <c r="BD86" s="182"/>
      <c r="BE86" s="182"/>
      <c r="BF86" s="182"/>
      <c r="BG86" s="182"/>
      <c r="BH86" s="182"/>
      <c r="BI86" s="182"/>
      <c r="BJ86" s="182"/>
      <c r="BK86" s="182"/>
      <c r="BL86" s="182"/>
      <c r="BM86" s="182"/>
      <c r="BN86" s="182"/>
      <c r="BO86" s="182"/>
      <c r="BP86" s="182"/>
      <c r="BQ86" s="182"/>
      <c r="BR86" s="182"/>
      <c r="BS86" s="182"/>
      <c r="BT86" s="182"/>
      <c r="BU86" s="182"/>
      <c r="BV86" s="182"/>
      <c r="BW86" s="182"/>
      <c r="BX86" s="182"/>
      <c r="BY86" s="182"/>
      <c r="BZ86" s="182"/>
      <c r="CA86" s="182"/>
      <c r="CB86" s="182"/>
      <c r="CC86" s="182"/>
      <c r="CD86" s="182"/>
      <c r="CE86" s="182"/>
      <c r="CF86" s="182"/>
      <c r="CG86" s="182"/>
      <c r="CH86" s="182"/>
      <c r="CI86" s="182"/>
      <c r="CJ86" s="182"/>
      <c r="CK86" s="182"/>
      <c r="CL86" s="182"/>
      <c r="CM86" s="182"/>
      <c r="CN86" s="182"/>
      <c r="CO86" s="182"/>
      <c r="CP86" s="182"/>
      <c r="CQ86" s="182"/>
      <c r="CR86" s="182"/>
      <c r="CS86" s="182"/>
      <c r="CT86" s="182"/>
      <c r="CU86" s="182"/>
      <c r="CV86" s="182"/>
      <c r="CW86" s="182"/>
      <c r="CX86" s="182"/>
      <c r="CY86" s="182"/>
    </row>
    <row r="87" spans="1:103" s="183" customFormat="1" ht="25.5" x14ac:dyDescent="0.2">
      <c r="A87" s="204" t="s">
        <v>218</v>
      </c>
      <c r="B87" s="156" t="s">
        <v>219</v>
      </c>
      <c r="C87" s="140" t="s">
        <v>98</v>
      </c>
      <c r="D87" s="140">
        <f>SUM(D88:D91)</f>
        <v>0</v>
      </c>
      <c r="E87" s="140" t="s">
        <v>98</v>
      </c>
      <c r="F87" s="140">
        <f>SUM(F88:F91)</f>
        <v>0</v>
      </c>
      <c r="G87" s="140" t="s">
        <v>98</v>
      </c>
      <c r="H87" s="140">
        <f>SUM(H88:H91)</f>
        <v>0</v>
      </c>
      <c r="I87" s="140" t="s">
        <v>98</v>
      </c>
      <c r="J87" s="140">
        <f>SUM(J88:J91)</f>
        <v>0</v>
      </c>
      <c r="K87" s="140" t="s">
        <v>98</v>
      </c>
      <c r="L87" s="140">
        <f>SUM(L88:L91)</f>
        <v>0</v>
      </c>
      <c r="M87" s="140" t="s">
        <v>98</v>
      </c>
      <c r="N87" s="140">
        <f>SUM(N88:N91)</f>
        <v>0</v>
      </c>
      <c r="O87" s="140" t="s">
        <v>98</v>
      </c>
      <c r="P87" s="140">
        <f>SUM(P88:P91)</f>
        <v>0</v>
      </c>
      <c r="Q87" s="140" t="s">
        <v>98</v>
      </c>
      <c r="R87" s="140">
        <f>SUM(R88:R91)</f>
        <v>0</v>
      </c>
      <c r="S87" s="140" t="s">
        <v>98</v>
      </c>
      <c r="T87" s="140">
        <f>SUM(T88:T91)</f>
        <v>0</v>
      </c>
      <c r="U87" s="140" t="s">
        <v>98</v>
      </c>
      <c r="V87" s="140">
        <f>SUM(V88:V91)</f>
        <v>0</v>
      </c>
      <c r="W87" s="140" t="s">
        <v>98</v>
      </c>
      <c r="X87" s="140">
        <f>SUM(X88:X91)</f>
        <v>0</v>
      </c>
      <c r="Y87" s="140" t="s">
        <v>98</v>
      </c>
      <c r="Z87" s="140">
        <f>SUM(Z88:Z91)</f>
        <v>0</v>
      </c>
      <c r="AA87" s="140" t="s">
        <v>98</v>
      </c>
      <c r="AB87" s="140">
        <f>SUM(AB88:AB91)</f>
        <v>0</v>
      </c>
      <c r="AC87" s="140" t="s">
        <v>98</v>
      </c>
      <c r="AD87" s="140">
        <f>SUM(AD88:AD91)</f>
        <v>0</v>
      </c>
      <c r="AE87" s="140" t="s">
        <v>98</v>
      </c>
      <c r="AF87" s="140">
        <f>SUM(AF88:AF91)</f>
        <v>0</v>
      </c>
      <c r="AG87" s="140" t="s">
        <v>98</v>
      </c>
      <c r="AH87" s="140">
        <f>SUM(AH88:AH91)</f>
        <v>0</v>
      </c>
      <c r="AI87" s="140" t="s">
        <v>98</v>
      </c>
      <c r="AJ87" s="140">
        <f>SUM(AJ88:AJ91)</f>
        <v>0</v>
      </c>
      <c r="AK87" s="140" t="s">
        <v>98</v>
      </c>
      <c r="AL87" s="140">
        <f>SUM(AL88:AL91)</f>
        <v>0</v>
      </c>
      <c r="AM87" s="140" t="s">
        <v>98</v>
      </c>
      <c r="AN87" s="140">
        <f>SUM(AN88:AN91)</f>
        <v>0</v>
      </c>
      <c r="AO87" s="140" t="s">
        <v>98</v>
      </c>
      <c r="AP87" s="140">
        <f>SUM(AP88:AP91)</f>
        <v>0</v>
      </c>
      <c r="AQ87" s="140" t="s">
        <v>98</v>
      </c>
      <c r="AR87" s="140">
        <f>SUM(AR88:AR91)</f>
        <v>0</v>
      </c>
      <c r="AS87" s="140" t="s">
        <v>98</v>
      </c>
      <c r="AT87" s="140">
        <f>SUM(AT88:AT91)</f>
        <v>0</v>
      </c>
      <c r="AU87" s="140" t="s">
        <v>98</v>
      </c>
      <c r="AV87" s="140">
        <f>SUM(AV88:AV91)</f>
        <v>0</v>
      </c>
      <c r="AW87" s="140" t="s">
        <v>98</v>
      </c>
      <c r="AX87" s="140" t="s">
        <v>98</v>
      </c>
      <c r="AY87" s="140">
        <v>0</v>
      </c>
      <c r="AZ87" s="140">
        <f>'2'!AY85</f>
        <v>0</v>
      </c>
      <c r="BA87" s="140">
        <f>SUM(BA88:BA91)</f>
        <v>0</v>
      </c>
      <c r="BB87" s="140">
        <f>SUM(BB88:BB91)</f>
        <v>0</v>
      </c>
      <c r="BC87" s="140" t="s">
        <v>98</v>
      </c>
      <c r="BD87" s="182"/>
      <c r="BE87" s="182"/>
      <c r="BF87" s="182"/>
      <c r="BG87" s="182"/>
      <c r="BH87" s="182"/>
      <c r="BI87" s="182"/>
      <c r="BJ87" s="182"/>
      <c r="BK87" s="182"/>
      <c r="BL87" s="182"/>
      <c r="BM87" s="182"/>
      <c r="BN87" s="182"/>
      <c r="BO87" s="182"/>
      <c r="BP87" s="182"/>
      <c r="BQ87" s="182"/>
      <c r="BR87" s="182"/>
      <c r="BS87" s="182"/>
      <c r="BT87" s="182"/>
      <c r="BU87" s="182"/>
      <c r="BV87" s="182"/>
      <c r="BW87" s="182"/>
      <c r="BX87" s="182"/>
      <c r="BY87" s="182"/>
      <c r="BZ87" s="182"/>
      <c r="CA87" s="182"/>
      <c r="CB87" s="182"/>
      <c r="CC87" s="182"/>
      <c r="CD87" s="182"/>
      <c r="CE87" s="182"/>
      <c r="CF87" s="182"/>
      <c r="CG87" s="182"/>
      <c r="CH87" s="182"/>
      <c r="CI87" s="182"/>
      <c r="CJ87" s="182"/>
      <c r="CK87" s="182"/>
      <c r="CL87" s="182"/>
      <c r="CM87" s="182"/>
      <c r="CN87" s="182"/>
      <c r="CO87" s="182"/>
      <c r="CP87" s="182"/>
      <c r="CQ87" s="182"/>
      <c r="CR87" s="182"/>
      <c r="CS87" s="182"/>
      <c r="CT87" s="182"/>
      <c r="CU87" s="182"/>
      <c r="CV87" s="182"/>
      <c r="CW87" s="182"/>
      <c r="CX87" s="182"/>
      <c r="CY87" s="182"/>
    </row>
    <row r="88" spans="1:103" s="160" customFormat="1" ht="15.75" customHeight="1" x14ac:dyDescent="0.2">
      <c r="A88" s="238" t="s">
        <v>218</v>
      </c>
      <c r="B88" s="186" t="s">
        <v>220</v>
      </c>
      <c r="C88" s="193" t="s">
        <v>221</v>
      </c>
      <c r="D88" s="193">
        <v>0</v>
      </c>
      <c r="E88" s="191" t="s">
        <v>98</v>
      </c>
      <c r="F88" s="193">
        <v>0</v>
      </c>
      <c r="G88" s="191" t="s">
        <v>98</v>
      </c>
      <c r="H88" s="193">
        <v>0</v>
      </c>
      <c r="I88" s="191" t="s">
        <v>98</v>
      </c>
      <c r="J88" s="193">
        <v>0</v>
      </c>
      <c r="K88" s="191" t="s">
        <v>98</v>
      </c>
      <c r="L88" s="193">
        <v>0</v>
      </c>
      <c r="M88" s="191" t="s">
        <v>98</v>
      </c>
      <c r="N88" s="193">
        <v>0</v>
      </c>
      <c r="O88" s="191" t="s">
        <v>98</v>
      </c>
      <c r="P88" s="193">
        <v>0</v>
      </c>
      <c r="Q88" s="191" t="s">
        <v>98</v>
      </c>
      <c r="R88" s="193">
        <v>0</v>
      </c>
      <c r="S88" s="191" t="s">
        <v>98</v>
      </c>
      <c r="T88" s="193">
        <v>0</v>
      </c>
      <c r="U88" s="191" t="s">
        <v>98</v>
      </c>
      <c r="V88" s="193">
        <v>0</v>
      </c>
      <c r="W88" s="191" t="s">
        <v>98</v>
      </c>
      <c r="X88" s="193">
        <v>0</v>
      </c>
      <c r="Y88" s="175" t="s">
        <v>98</v>
      </c>
      <c r="Z88" s="214">
        <v>0</v>
      </c>
      <c r="AA88" s="175" t="s">
        <v>98</v>
      </c>
      <c r="AB88" s="214">
        <v>0</v>
      </c>
      <c r="AC88" s="175" t="s">
        <v>98</v>
      </c>
      <c r="AD88" s="214">
        <v>0</v>
      </c>
      <c r="AE88" s="175" t="s">
        <v>98</v>
      </c>
      <c r="AF88" s="214">
        <v>0</v>
      </c>
      <c r="AG88" s="175" t="s">
        <v>98</v>
      </c>
      <c r="AH88" s="214">
        <v>0</v>
      </c>
      <c r="AI88" s="175" t="s">
        <v>98</v>
      </c>
      <c r="AJ88" s="214">
        <v>0</v>
      </c>
      <c r="AK88" s="175" t="s">
        <v>98</v>
      </c>
      <c r="AL88" s="214">
        <v>0</v>
      </c>
      <c r="AM88" s="175" t="s">
        <v>98</v>
      </c>
      <c r="AN88" s="214">
        <v>0</v>
      </c>
      <c r="AO88" s="175" t="s">
        <v>98</v>
      </c>
      <c r="AP88" s="214">
        <v>0</v>
      </c>
      <c r="AQ88" s="175" t="s">
        <v>98</v>
      </c>
      <c r="AR88" s="214">
        <v>0</v>
      </c>
      <c r="AS88" s="175" t="s">
        <v>98</v>
      </c>
      <c r="AT88" s="214">
        <v>0</v>
      </c>
      <c r="AU88" s="175" t="s">
        <v>98</v>
      </c>
      <c r="AV88" s="214">
        <v>0</v>
      </c>
      <c r="AW88" s="175" t="s">
        <v>98</v>
      </c>
      <c r="AX88" s="214" t="s">
        <v>98</v>
      </c>
      <c r="AY88" s="175"/>
      <c r="AZ88" s="140">
        <f>'2'!AY86</f>
        <v>0</v>
      </c>
      <c r="BA88" s="214">
        <v>0</v>
      </c>
      <c r="BB88" s="214">
        <v>0</v>
      </c>
      <c r="BC88" s="175" t="s">
        <v>98</v>
      </c>
      <c r="BD88" s="215"/>
      <c r="BF88" s="159"/>
      <c r="BG88" s="159"/>
      <c r="BH88" s="159"/>
      <c r="BI88" s="159"/>
      <c r="BJ88" s="159"/>
      <c r="BK88" s="159"/>
      <c r="BL88" s="159"/>
      <c r="BM88" s="159"/>
      <c r="BN88" s="159"/>
      <c r="BO88" s="159"/>
      <c r="BP88" s="159"/>
      <c r="BQ88" s="159"/>
      <c r="BR88" s="159"/>
      <c r="BS88" s="159"/>
      <c r="BT88" s="159"/>
      <c r="BU88" s="159"/>
      <c r="BV88" s="159"/>
      <c r="BW88" s="159"/>
      <c r="BX88" s="159"/>
      <c r="BY88" s="159"/>
      <c r="BZ88" s="159"/>
      <c r="CA88" s="159"/>
      <c r="CB88" s="159"/>
      <c r="CC88" s="159"/>
      <c r="CD88" s="159"/>
      <c r="CE88" s="159"/>
      <c r="CF88" s="159"/>
      <c r="CG88" s="159"/>
      <c r="CH88" s="159"/>
      <c r="CI88" s="159"/>
      <c r="CJ88" s="159"/>
      <c r="CK88" s="159"/>
      <c r="CL88" s="159"/>
      <c r="CM88" s="159"/>
      <c r="CN88" s="159"/>
      <c r="CO88" s="159"/>
      <c r="CP88" s="159"/>
      <c r="CQ88" s="159"/>
      <c r="CR88" s="159"/>
      <c r="CS88" s="159"/>
      <c r="CT88" s="159"/>
      <c r="CU88" s="159"/>
      <c r="CV88" s="159"/>
      <c r="CW88" s="159"/>
      <c r="CX88" s="159"/>
      <c r="CY88" s="159"/>
    </row>
    <row r="89" spans="1:103" s="160" customFormat="1" ht="25.5" hidden="1" x14ac:dyDescent="0.2">
      <c r="A89" s="238" t="s">
        <v>218</v>
      </c>
      <c r="B89" s="186" t="s">
        <v>222</v>
      </c>
      <c r="C89" s="193" t="s">
        <v>223</v>
      </c>
      <c r="D89" s="193"/>
      <c r="E89" s="191"/>
      <c r="F89" s="193"/>
      <c r="G89" s="191"/>
      <c r="H89" s="193"/>
      <c r="I89" s="191"/>
      <c r="J89" s="193"/>
      <c r="K89" s="191"/>
      <c r="L89" s="193"/>
      <c r="M89" s="191"/>
      <c r="N89" s="193"/>
      <c r="O89" s="191"/>
      <c r="P89" s="193"/>
      <c r="Q89" s="191"/>
      <c r="R89" s="193"/>
      <c r="S89" s="191"/>
      <c r="T89" s="193"/>
      <c r="U89" s="191"/>
      <c r="V89" s="193"/>
      <c r="W89" s="191"/>
      <c r="X89" s="193"/>
      <c r="Y89" s="175"/>
      <c r="Z89" s="214"/>
      <c r="AA89" s="175"/>
      <c r="AB89" s="214"/>
      <c r="AC89" s="175"/>
      <c r="AD89" s="214"/>
      <c r="AE89" s="175"/>
      <c r="AF89" s="214"/>
      <c r="AG89" s="175"/>
      <c r="AH89" s="214"/>
      <c r="AI89" s="175"/>
      <c r="AJ89" s="214"/>
      <c r="AK89" s="175"/>
      <c r="AL89" s="214"/>
      <c r="AM89" s="175"/>
      <c r="AN89" s="214"/>
      <c r="AO89" s="175"/>
      <c r="AP89" s="214"/>
      <c r="AQ89" s="175"/>
      <c r="AR89" s="214"/>
      <c r="AS89" s="175"/>
      <c r="AT89" s="214"/>
      <c r="AU89" s="175"/>
      <c r="AV89" s="214"/>
      <c r="AW89" s="175"/>
      <c r="AX89" s="214"/>
      <c r="AY89" s="175"/>
      <c r="AZ89" s="140"/>
      <c r="BA89" s="214"/>
      <c r="BB89" s="214"/>
      <c r="BC89" s="175"/>
      <c r="BD89" s="215"/>
      <c r="BF89" s="159"/>
      <c r="BG89" s="159"/>
      <c r="BH89" s="159"/>
      <c r="BI89" s="159"/>
      <c r="BJ89" s="159"/>
      <c r="BK89" s="159"/>
      <c r="BL89" s="159"/>
      <c r="BM89" s="159"/>
      <c r="BN89" s="159"/>
      <c r="BO89" s="159"/>
      <c r="BP89" s="159"/>
      <c r="BQ89" s="159"/>
      <c r="BR89" s="159"/>
      <c r="BS89" s="159"/>
      <c r="BT89" s="159"/>
      <c r="BU89" s="159"/>
      <c r="BV89" s="159"/>
      <c r="BW89" s="159"/>
      <c r="BX89" s="159"/>
      <c r="BY89" s="159"/>
      <c r="BZ89" s="159"/>
      <c r="CA89" s="159"/>
      <c r="CB89" s="159"/>
      <c r="CC89" s="159"/>
      <c r="CD89" s="159"/>
      <c r="CE89" s="159"/>
      <c r="CF89" s="159"/>
      <c r="CG89" s="159"/>
      <c r="CH89" s="159"/>
      <c r="CI89" s="159"/>
      <c r="CJ89" s="159"/>
      <c r="CK89" s="159"/>
      <c r="CL89" s="159"/>
      <c r="CM89" s="159"/>
      <c r="CN89" s="159"/>
      <c r="CO89" s="159"/>
      <c r="CP89" s="159"/>
      <c r="CQ89" s="159"/>
      <c r="CR89" s="159"/>
      <c r="CS89" s="159"/>
      <c r="CT89" s="159"/>
      <c r="CU89" s="159"/>
      <c r="CV89" s="159"/>
      <c r="CW89" s="159"/>
      <c r="CX89" s="159"/>
      <c r="CY89" s="159"/>
    </row>
    <row r="90" spans="1:103" s="160" customFormat="1" ht="25.5" x14ac:dyDescent="0.2">
      <c r="A90" s="238" t="s">
        <v>218</v>
      </c>
      <c r="B90" s="186" t="s">
        <v>224</v>
      </c>
      <c r="C90" s="193" t="s">
        <v>225</v>
      </c>
      <c r="D90" s="193">
        <v>0</v>
      </c>
      <c r="E90" s="191" t="s">
        <v>98</v>
      </c>
      <c r="F90" s="193">
        <v>0</v>
      </c>
      <c r="G90" s="191" t="s">
        <v>98</v>
      </c>
      <c r="H90" s="193">
        <v>0</v>
      </c>
      <c r="I90" s="191" t="s">
        <v>98</v>
      </c>
      <c r="J90" s="193">
        <v>0</v>
      </c>
      <c r="K90" s="191" t="s">
        <v>98</v>
      </c>
      <c r="L90" s="193">
        <v>0</v>
      </c>
      <c r="M90" s="191" t="s">
        <v>98</v>
      </c>
      <c r="N90" s="193">
        <v>0</v>
      </c>
      <c r="O90" s="191" t="s">
        <v>98</v>
      </c>
      <c r="P90" s="193">
        <v>0</v>
      </c>
      <c r="Q90" s="191" t="s">
        <v>98</v>
      </c>
      <c r="R90" s="193">
        <v>0</v>
      </c>
      <c r="S90" s="191" t="s">
        <v>98</v>
      </c>
      <c r="T90" s="193">
        <v>0</v>
      </c>
      <c r="U90" s="191" t="s">
        <v>98</v>
      </c>
      <c r="V90" s="193">
        <v>0</v>
      </c>
      <c r="W90" s="191" t="s">
        <v>98</v>
      </c>
      <c r="X90" s="193">
        <v>0</v>
      </c>
      <c r="Y90" s="175" t="s">
        <v>98</v>
      </c>
      <c r="Z90" s="214">
        <v>0</v>
      </c>
      <c r="AA90" s="175" t="s">
        <v>98</v>
      </c>
      <c r="AB90" s="214">
        <v>0</v>
      </c>
      <c r="AC90" s="175" t="s">
        <v>98</v>
      </c>
      <c r="AD90" s="214">
        <v>0</v>
      </c>
      <c r="AE90" s="175" t="s">
        <v>98</v>
      </c>
      <c r="AF90" s="214">
        <v>0</v>
      </c>
      <c r="AG90" s="175" t="s">
        <v>98</v>
      </c>
      <c r="AH90" s="214">
        <v>0</v>
      </c>
      <c r="AI90" s="175" t="s">
        <v>98</v>
      </c>
      <c r="AJ90" s="214">
        <v>0</v>
      </c>
      <c r="AK90" s="175" t="s">
        <v>98</v>
      </c>
      <c r="AL90" s="214">
        <v>0</v>
      </c>
      <c r="AM90" s="175" t="s">
        <v>98</v>
      </c>
      <c r="AN90" s="214">
        <v>0</v>
      </c>
      <c r="AO90" s="175" t="s">
        <v>98</v>
      </c>
      <c r="AP90" s="214">
        <v>0</v>
      </c>
      <c r="AQ90" s="175" t="s">
        <v>98</v>
      </c>
      <c r="AR90" s="214">
        <v>0</v>
      </c>
      <c r="AS90" s="175" t="s">
        <v>98</v>
      </c>
      <c r="AT90" s="214">
        <v>0</v>
      </c>
      <c r="AU90" s="175" t="s">
        <v>98</v>
      </c>
      <c r="AV90" s="214">
        <v>0</v>
      </c>
      <c r="AW90" s="175" t="s">
        <v>98</v>
      </c>
      <c r="AX90" s="214" t="s">
        <v>98</v>
      </c>
      <c r="AY90" s="175" t="s">
        <v>103</v>
      </c>
      <c r="AZ90" s="140">
        <f>'2'!AY88</f>
        <v>0</v>
      </c>
      <c r="BA90" s="214">
        <v>0</v>
      </c>
      <c r="BB90" s="214">
        <v>0</v>
      </c>
      <c r="BC90" s="175" t="s">
        <v>98</v>
      </c>
      <c r="BD90" s="215"/>
      <c r="BF90" s="159"/>
      <c r="BG90" s="159"/>
      <c r="BH90" s="159"/>
      <c r="BI90" s="159"/>
      <c r="BJ90" s="159"/>
      <c r="BK90" s="159"/>
      <c r="BL90" s="159"/>
      <c r="BM90" s="159"/>
      <c r="BN90" s="159"/>
      <c r="BO90" s="159"/>
      <c r="BP90" s="159"/>
      <c r="BQ90" s="159"/>
      <c r="BR90" s="159"/>
      <c r="BS90" s="159"/>
      <c r="BT90" s="159"/>
      <c r="BU90" s="159"/>
      <c r="BV90" s="159"/>
      <c r="BW90" s="159"/>
      <c r="BX90" s="159"/>
      <c r="BY90" s="159"/>
      <c r="BZ90" s="159"/>
      <c r="CA90" s="159"/>
      <c r="CB90" s="159"/>
      <c r="CC90" s="159"/>
      <c r="CD90" s="159"/>
      <c r="CE90" s="159"/>
      <c r="CF90" s="159"/>
      <c r="CG90" s="159"/>
      <c r="CH90" s="159"/>
      <c r="CI90" s="159"/>
      <c r="CJ90" s="159"/>
      <c r="CK90" s="159"/>
      <c r="CL90" s="159"/>
      <c r="CM90" s="159"/>
      <c r="CN90" s="159"/>
      <c r="CO90" s="159"/>
      <c r="CP90" s="159"/>
      <c r="CQ90" s="159"/>
      <c r="CR90" s="159"/>
      <c r="CS90" s="159"/>
      <c r="CT90" s="159"/>
      <c r="CU90" s="159"/>
      <c r="CV90" s="159"/>
      <c r="CW90" s="159"/>
      <c r="CX90" s="159"/>
      <c r="CY90" s="159"/>
    </row>
    <row r="91" spans="1:103" s="160" customFormat="1" ht="25.5" x14ac:dyDescent="0.2">
      <c r="A91" s="238" t="s">
        <v>218</v>
      </c>
      <c r="B91" s="216" t="s">
        <v>226</v>
      </c>
      <c r="C91" s="193" t="s">
        <v>227</v>
      </c>
      <c r="D91" s="193">
        <v>0</v>
      </c>
      <c r="E91" s="191" t="s">
        <v>98</v>
      </c>
      <c r="F91" s="193">
        <v>0</v>
      </c>
      <c r="G91" s="191" t="s">
        <v>98</v>
      </c>
      <c r="H91" s="193">
        <v>0</v>
      </c>
      <c r="I91" s="191" t="s">
        <v>98</v>
      </c>
      <c r="J91" s="193">
        <v>0</v>
      </c>
      <c r="K91" s="191" t="s">
        <v>98</v>
      </c>
      <c r="L91" s="193">
        <v>0</v>
      </c>
      <c r="M91" s="191" t="s">
        <v>98</v>
      </c>
      <c r="N91" s="193">
        <v>0</v>
      </c>
      <c r="O91" s="191" t="s">
        <v>98</v>
      </c>
      <c r="P91" s="193">
        <v>0</v>
      </c>
      <c r="Q91" s="191" t="s">
        <v>98</v>
      </c>
      <c r="R91" s="193">
        <v>0</v>
      </c>
      <c r="S91" s="191" t="s">
        <v>98</v>
      </c>
      <c r="T91" s="193">
        <v>0</v>
      </c>
      <c r="U91" s="191" t="s">
        <v>98</v>
      </c>
      <c r="V91" s="193">
        <v>0</v>
      </c>
      <c r="W91" s="191" t="s">
        <v>98</v>
      </c>
      <c r="X91" s="193">
        <v>0</v>
      </c>
      <c r="Y91" s="175" t="s">
        <v>98</v>
      </c>
      <c r="Z91" s="214">
        <v>0</v>
      </c>
      <c r="AA91" s="175" t="s">
        <v>98</v>
      </c>
      <c r="AB91" s="214">
        <v>0</v>
      </c>
      <c r="AC91" s="175" t="s">
        <v>98</v>
      </c>
      <c r="AD91" s="214">
        <v>0</v>
      </c>
      <c r="AE91" s="175" t="s">
        <v>98</v>
      </c>
      <c r="AF91" s="214">
        <v>0</v>
      </c>
      <c r="AG91" s="175" t="s">
        <v>98</v>
      </c>
      <c r="AH91" s="214">
        <v>0</v>
      </c>
      <c r="AI91" s="175" t="s">
        <v>98</v>
      </c>
      <c r="AJ91" s="214">
        <v>0</v>
      </c>
      <c r="AK91" s="175" t="s">
        <v>98</v>
      </c>
      <c r="AL91" s="214">
        <v>0</v>
      </c>
      <c r="AM91" s="175" t="s">
        <v>98</v>
      </c>
      <c r="AN91" s="214">
        <v>0</v>
      </c>
      <c r="AO91" s="175" t="s">
        <v>98</v>
      </c>
      <c r="AP91" s="214">
        <v>0</v>
      </c>
      <c r="AQ91" s="175" t="s">
        <v>98</v>
      </c>
      <c r="AR91" s="214">
        <v>0</v>
      </c>
      <c r="AS91" s="175" t="s">
        <v>98</v>
      </c>
      <c r="AT91" s="214">
        <v>0</v>
      </c>
      <c r="AU91" s="175" t="s">
        <v>98</v>
      </c>
      <c r="AV91" s="214">
        <v>0</v>
      </c>
      <c r="AW91" s="175" t="s">
        <v>98</v>
      </c>
      <c r="AX91" s="214" t="s">
        <v>98</v>
      </c>
      <c r="AY91" s="175" t="s">
        <v>103</v>
      </c>
      <c r="AZ91" s="140">
        <f>'2'!AY89</f>
        <v>0</v>
      </c>
      <c r="BA91" s="214">
        <v>0</v>
      </c>
      <c r="BB91" s="214">
        <v>0</v>
      </c>
      <c r="BC91" s="175" t="s">
        <v>98</v>
      </c>
      <c r="BD91" s="215"/>
      <c r="BF91" s="159"/>
      <c r="BG91" s="159"/>
      <c r="BH91" s="159"/>
      <c r="BI91" s="159"/>
      <c r="BJ91" s="159"/>
      <c r="BK91" s="159"/>
      <c r="BL91" s="159"/>
      <c r="BM91" s="159"/>
      <c r="BN91" s="159"/>
      <c r="BO91" s="159"/>
      <c r="BP91" s="159"/>
      <c r="BQ91" s="159"/>
      <c r="BR91" s="159"/>
      <c r="BS91" s="159"/>
      <c r="BT91" s="159"/>
      <c r="BU91" s="159"/>
      <c r="BV91" s="159"/>
      <c r="BW91" s="159"/>
      <c r="BX91" s="159"/>
      <c r="BY91" s="159"/>
      <c r="BZ91" s="159"/>
      <c r="CA91" s="159"/>
      <c r="CB91" s="159"/>
      <c r="CC91" s="159"/>
      <c r="CD91" s="159"/>
      <c r="CE91" s="159"/>
      <c r="CF91" s="159"/>
      <c r="CG91" s="159"/>
      <c r="CH91" s="159"/>
      <c r="CI91" s="159"/>
      <c r="CJ91" s="159"/>
      <c r="CK91" s="159"/>
      <c r="CL91" s="159"/>
      <c r="CM91" s="159"/>
      <c r="CN91" s="159"/>
      <c r="CO91" s="159"/>
      <c r="CP91" s="159"/>
      <c r="CQ91" s="159"/>
      <c r="CR91" s="159"/>
      <c r="CS91" s="159"/>
      <c r="CT91" s="159"/>
      <c r="CU91" s="159"/>
      <c r="CV91" s="159"/>
      <c r="CW91" s="159"/>
      <c r="CX91" s="159"/>
      <c r="CY91" s="159"/>
    </row>
    <row r="92" spans="1:103" s="160" customFormat="1" ht="38.25" x14ac:dyDescent="0.2">
      <c r="A92" s="204" t="s">
        <v>228</v>
      </c>
      <c r="B92" s="156" t="s">
        <v>229</v>
      </c>
      <c r="C92" s="140" t="s">
        <v>98</v>
      </c>
      <c r="D92" s="193">
        <v>0</v>
      </c>
      <c r="E92" s="191" t="s">
        <v>98</v>
      </c>
      <c r="F92" s="193">
        <v>0</v>
      </c>
      <c r="G92" s="191" t="s">
        <v>98</v>
      </c>
      <c r="H92" s="193">
        <v>0</v>
      </c>
      <c r="I92" s="191" t="s">
        <v>98</v>
      </c>
      <c r="J92" s="193">
        <v>0</v>
      </c>
      <c r="K92" s="191" t="s">
        <v>98</v>
      </c>
      <c r="L92" s="193">
        <v>0</v>
      </c>
      <c r="M92" s="191" t="s">
        <v>98</v>
      </c>
      <c r="N92" s="193">
        <v>0</v>
      </c>
      <c r="O92" s="191" t="s">
        <v>98</v>
      </c>
      <c r="P92" s="193">
        <v>0</v>
      </c>
      <c r="Q92" s="191" t="s">
        <v>98</v>
      </c>
      <c r="R92" s="193">
        <v>0</v>
      </c>
      <c r="S92" s="191" t="s">
        <v>98</v>
      </c>
      <c r="T92" s="193">
        <v>0</v>
      </c>
      <c r="U92" s="191" t="s">
        <v>98</v>
      </c>
      <c r="V92" s="193">
        <v>0</v>
      </c>
      <c r="W92" s="191" t="s">
        <v>98</v>
      </c>
      <c r="X92" s="193">
        <v>0</v>
      </c>
      <c r="Y92" s="175" t="s">
        <v>98</v>
      </c>
      <c r="Z92" s="214">
        <v>0</v>
      </c>
      <c r="AA92" s="175" t="s">
        <v>98</v>
      </c>
      <c r="AB92" s="214">
        <v>0</v>
      </c>
      <c r="AC92" s="175" t="s">
        <v>98</v>
      </c>
      <c r="AD92" s="214">
        <v>0</v>
      </c>
      <c r="AE92" s="175" t="s">
        <v>98</v>
      </c>
      <c r="AF92" s="214">
        <v>0</v>
      </c>
      <c r="AG92" s="175" t="s">
        <v>98</v>
      </c>
      <c r="AH92" s="214">
        <v>0</v>
      </c>
      <c r="AI92" s="175" t="s">
        <v>98</v>
      </c>
      <c r="AJ92" s="214">
        <v>0</v>
      </c>
      <c r="AK92" s="175" t="s">
        <v>98</v>
      </c>
      <c r="AL92" s="214">
        <v>0</v>
      </c>
      <c r="AM92" s="175" t="s">
        <v>98</v>
      </c>
      <c r="AN92" s="214">
        <v>0</v>
      </c>
      <c r="AO92" s="175" t="s">
        <v>98</v>
      </c>
      <c r="AP92" s="214">
        <v>0</v>
      </c>
      <c r="AQ92" s="175" t="s">
        <v>98</v>
      </c>
      <c r="AR92" s="214">
        <v>0</v>
      </c>
      <c r="AS92" s="175" t="s">
        <v>98</v>
      </c>
      <c r="AT92" s="214">
        <v>0</v>
      </c>
      <c r="AU92" s="175" t="s">
        <v>98</v>
      </c>
      <c r="AV92" s="214">
        <v>0</v>
      </c>
      <c r="AW92" s="175" t="s">
        <v>98</v>
      </c>
      <c r="AX92" s="214" t="s">
        <v>98</v>
      </c>
      <c r="AY92" s="175">
        <v>0</v>
      </c>
      <c r="AZ92" s="140">
        <f>'2'!AY90</f>
        <v>0</v>
      </c>
      <c r="BA92" s="214">
        <v>0</v>
      </c>
      <c r="BB92" s="214">
        <v>0</v>
      </c>
      <c r="BC92" s="175" t="s">
        <v>98</v>
      </c>
      <c r="BD92" s="159"/>
      <c r="BE92" s="159"/>
      <c r="BF92" s="159"/>
      <c r="BG92" s="159"/>
      <c r="BH92" s="159"/>
      <c r="BI92" s="159"/>
      <c r="BJ92" s="159"/>
      <c r="BK92" s="159"/>
      <c r="BL92" s="159"/>
      <c r="BM92" s="159"/>
      <c r="BN92" s="159"/>
      <c r="BO92" s="159"/>
      <c r="BP92" s="159"/>
      <c r="BQ92" s="159"/>
      <c r="BR92" s="159"/>
      <c r="BS92" s="159"/>
      <c r="BT92" s="159"/>
      <c r="BU92" s="159"/>
      <c r="BV92" s="159"/>
      <c r="BW92" s="159"/>
      <c r="BX92" s="159"/>
      <c r="BY92" s="159"/>
      <c r="BZ92" s="159"/>
      <c r="CA92" s="159"/>
      <c r="CB92" s="159"/>
      <c r="CC92" s="159"/>
      <c r="CD92" s="159"/>
      <c r="CE92" s="159"/>
      <c r="CF92" s="159"/>
      <c r="CG92" s="159"/>
      <c r="CH92" s="159"/>
      <c r="CI92" s="159"/>
      <c r="CJ92" s="159"/>
      <c r="CK92" s="159"/>
      <c r="CL92" s="159"/>
      <c r="CM92" s="159"/>
      <c r="CN92" s="159"/>
      <c r="CO92" s="159"/>
      <c r="CP92" s="159"/>
      <c r="CQ92" s="159"/>
      <c r="CR92" s="159"/>
      <c r="CS92" s="159"/>
      <c r="CT92" s="159"/>
      <c r="CU92" s="159"/>
      <c r="CV92" s="159"/>
      <c r="CW92" s="159"/>
      <c r="CX92" s="159"/>
      <c r="CY92" s="159"/>
    </row>
    <row r="93" spans="1:103" s="168" customFormat="1" ht="89.25" x14ac:dyDescent="0.2">
      <c r="A93" s="161" t="s">
        <v>230</v>
      </c>
      <c r="B93" s="162" t="s">
        <v>231</v>
      </c>
      <c r="C93" s="165" t="s">
        <v>98</v>
      </c>
      <c r="D93" s="219">
        <f>SUM(D94:D95)</f>
        <v>0</v>
      </c>
      <c r="E93" s="220" t="s">
        <v>98</v>
      </c>
      <c r="F93" s="219">
        <f>SUM(F94:F95)</f>
        <v>0</v>
      </c>
      <c r="G93" s="220" t="s">
        <v>98</v>
      </c>
      <c r="H93" s="219">
        <f>SUM(H94:H95)</f>
        <v>0</v>
      </c>
      <c r="I93" s="220" t="s">
        <v>98</v>
      </c>
      <c r="J93" s="219">
        <f>SUM(J94:J95)</f>
        <v>0</v>
      </c>
      <c r="K93" s="220" t="s">
        <v>98</v>
      </c>
      <c r="L93" s="219">
        <f>SUM(L94:L95)</f>
        <v>0</v>
      </c>
      <c r="M93" s="220" t="s">
        <v>98</v>
      </c>
      <c r="N93" s="219">
        <f>SUM(N94:N95)</f>
        <v>0</v>
      </c>
      <c r="O93" s="220" t="s">
        <v>98</v>
      </c>
      <c r="P93" s="219">
        <f>SUM(P94:P95)</f>
        <v>0</v>
      </c>
      <c r="Q93" s="220" t="s">
        <v>98</v>
      </c>
      <c r="R93" s="219">
        <f>SUM(R94:R95)</f>
        <v>0</v>
      </c>
      <c r="S93" s="220" t="s">
        <v>98</v>
      </c>
      <c r="T93" s="219">
        <f>SUM(T94:T95)</f>
        <v>0</v>
      </c>
      <c r="U93" s="220" t="s">
        <v>98</v>
      </c>
      <c r="V93" s="219">
        <f>SUM(V94:V95)</f>
        <v>0</v>
      </c>
      <c r="W93" s="220" t="s">
        <v>98</v>
      </c>
      <c r="X93" s="219">
        <f>SUM(X94:X95)</f>
        <v>0</v>
      </c>
      <c r="Y93" s="220" t="s">
        <v>98</v>
      </c>
      <c r="Z93" s="219">
        <f>SUM(Z94:Z95)</f>
        <v>0</v>
      </c>
      <c r="AA93" s="220" t="s">
        <v>98</v>
      </c>
      <c r="AB93" s="219">
        <f>SUM(AB94:AB95)</f>
        <v>0</v>
      </c>
      <c r="AC93" s="220" t="s">
        <v>98</v>
      </c>
      <c r="AD93" s="219">
        <f>SUM(AD94:AD95)</f>
        <v>0</v>
      </c>
      <c r="AE93" s="220" t="s">
        <v>98</v>
      </c>
      <c r="AF93" s="219">
        <f>SUM(AF94:AF95)</f>
        <v>0</v>
      </c>
      <c r="AG93" s="220" t="s">
        <v>98</v>
      </c>
      <c r="AH93" s="219">
        <f>SUM(AH94:AH95)</f>
        <v>0</v>
      </c>
      <c r="AI93" s="220" t="s">
        <v>98</v>
      </c>
      <c r="AJ93" s="219">
        <f>SUM(AJ94:AJ95)</f>
        <v>0</v>
      </c>
      <c r="AK93" s="220" t="s">
        <v>98</v>
      </c>
      <c r="AL93" s="219">
        <f>SUM(AL94:AL95)</f>
        <v>0</v>
      </c>
      <c r="AM93" s="220" t="s">
        <v>98</v>
      </c>
      <c r="AN93" s="219">
        <f>SUM(AN94:AN95)</f>
        <v>0</v>
      </c>
      <c r="AO93" s="220" t="s">
        <v>98</v>
      </c>
      <c r="AP93" s="219">
        <f>SUM(AP94:AP95)</f>
        <v>0</v>
      </c>
      <c r="AQ93" s="220" t="s">
        <v>98</v>
      </c>
      <c r="AR93" s="219">
        <f>SUM(AR94:AR95)</f>
        <v>0</v>
      </c>
      <c r="AS93" s="220" t="s">
        <v>98</v>
      </c>
      <c r="AT93" s="219">
        <f>SUM(AT94:AT95)</f>
        <v>0</v>
      </c>
      <c r="AU93" s="220" t="s">
        <v>98</v>
      </c>
      <c r="AV93" s="219">
        <f>SUM(AV94:AV95)</f>
        <v>0</v>
      </c>
      <c r="AW93" s="220" t="s">
        <v>98</v>
      </c>
      <c r="AX93" s="219" t="s">
        <v>98</v>
      </c>
      <c r="AY93" s="220">
        <v>0</v>
      </c>
      <c r="AZ93" s="140">
        <f>'2'!AY91</f>
        <v>0</v>
      </c>
      <c r="BA93" s="219">
        <f>SUM(BA94:BA95)</f>
        <v>0</v>
      </c>
      <c r="BB93" s="219">
        <f>SUM(BB94:BB95)</f>
        <v>0</v>
      </c>
      <c r="BC93" s="220" t="s">
        <v>98</v>
      </c>
      <c r="BD93" s="167"/>
      <c r="BE93" s="167"/>
      <c r="BF93" s="167"/>
      <c r="BG93" s="167"/>
      <c r="BH93" s="167"/>
      <c r="BI93" s="167"/>
      <c r="BJ93" s="167"/>
      <c r="BK93" s="167"/>
      <c r="BL93" s="167"/>
      <c r="BM93" s="167"/>
      <c r="BN93" s="167"/>
      <c r="BO93" s="167"/>
      <c r="BP93" s="167"/>
      <c r="BQ93" s="167"/>
      <c r="BR93" s="167"/>
      <c r="BS93" s="167"/>
      <c r="BT93" s="167"/>
      <c r="BU93" s="167"/>
      <c r="BV93" s="167"/>
      <c r="BW93" s="167"/>
      <c r="BX93" s="167"/>
      <c r="BY93" s="167"/>
      <c r="BZ93" s="167"/>
      <c r="CA93" s="167"/>
      <c r="CB93" s="167"/>
      <c r="CC93" s="167"/>
      <c r="CD93" s="167"/>
      <c r="CE93" s="167"/>
      <c r="CF93" s="167"/>
      <c r="CG93" s="167"/>
      <c r="CH93" s="167"/>
      <c r="CI93" s="167"/>
      <c r="CJ93" s="167"/>
      <c r="CK93" s="167"/>
      <c r="CL93" s="167"/>
      <c r="CM93" s="167"/>
      <c r="CN93" s="167"/>
      <c r="CO93" s="167"/>
      <c r="CP93" s="167"/>
      <c r="CQ93" s="167"/>
      <c r="CR93" s="167"/>
      <c r="CS93" s="167"/>
      <c r="CT93" s="167"/>
      <c r="CU93" s="167"/>
      <c r="CV93" s="167"/>
      <c r="CW93" s="167"/>
      <c r="CX93" s="167"/>
      <c r="CY93" s="167"/>
    </row>
    <row r="94" spans="1:103" s="160" customFormat="1" ht="51" x14ac:dyDescent="0.2">
      <c r="A94" s="172" t="s">
        <v>232</v>
      </c>
      <c r="B94" s="155" t="s">
        <v>233</v>
      </c>
      <c r="C94" s="158" t="s">
        <v>98</v>
      </c>
      <c r="D94" s="214">
        <v>0</v>
      </c>
      <c r="E94" s="175" t="s">
        <v>98</v>
      </c>
      <c r="F94" s="214">
        <v>0</v>
      </c>
      <c r="G94" s="175" t="s">
        <v>98</v>
      </c>
      <c r="H94" s="214">
        <v>0</v>
      </c>
      <c r="I94" s="175" t="s">
        <v>98</v>
      </c>
      <c r="J94" s="214">
        <v>0</v>
      </c>
      <c r="K94" s="175" t="s">
        <v>98</v>
      </c>
      <c r="L94" s="214">
        <v>0</v>
      </c>
      <c r="M94" s="175" t="s">
        <v>98</v>
      </c>
      <c r="N94" s="214">
        <v>0</v>
      </c>
      <c r="O94" s="175" t="s">
        <v>98</v>
      </c>
      <c r="P94" s="214">
        <v>0</v>
      </c>
      <c r="Q94" s="175" t="s">
        <v>98</v>
      </c>
      <c r="R94" s="214">
        <v>0</v>
      </c>
      <c r="S94" s="175" t="s">
        <v>98</v>
      </c>
      <c r="T94" s="214">
        <v>0</v>
      </c>
      <c r="U94" s="175" t="s">
        <v>98</v>
      </c>
      <c r="V94" s="214">
        <v>0</v>
      </c>
      <c r="W94" s="175" t="s">
        <v>98</v>
      </c>
      <c r="X94" s="214">
        <v>0</v>
      </c>
      <c r="Y94" s="175" t="s">
        <v>98</v>
      </c>
      <c r="Z94" s="214">
        <v>0</v>
      </c>
      <c r="AA94" s="175" t="s">
        <v>98</v>
      </c>
      <c r="AB94" s="214">
        <v>0</v>
      </c>
      <c r="AC94" s="175" t="s">
        <v>98</v>
      </c>
      <c r="AD94" s="214">
        <v>0</v>
      </c>
      <c r="AE94" s="175" t="s">
        <v>98</v>
      </c>
      <c r="AF94" s="214">
        <v>0</v>
      </c>
      <c r="AG94" s="175" t="s">
        <v>98</v>
      </c>
      <c r="AH94" s="214">
        <v>0</v>
      </c>
      <c r="AI94" s="175" t="s">
        <v>98</v>
      </c>
      <c r="AJ94" s="214">
        <v>0</v>
      </c>
      <c r="AK94" s="175" t="s">
        <v>98</v>
      </c>
      <c r="AL94" s="214">
        <v>0</v>
      </c>
      <c r="AM94" s="175" t="s">
        <v>98</v>
      </c>
      <c r="AN94" s="214">
        <v>0</v>
      </c>
      <c r="AO94" s="175" t="s">
        <v>98</v>
      </c>
      <c r="AP94" s="214">
        <v>0</v>
      </c>
      <c r="AQ94" s="175" t="s">
        <v>98</v>
      </c>
      <c r="AR94" s="214">
        <v>0</v>
      </c>
      <c r="AS94" s="175" t="s">
        <v>98</v>
      </c>
      <c r="AT94" s="214">
        <v>0</v>
      </c>
      <c r="AU94" s="175" t="s">
        <v>98</v>
      </c>
      <c r="AV94" s="214">
        <v>0</v>
      </c>
      <c r="AW94" s="175" t="s">
        <v>98</v>
      </c>
      <c r="AX94" s="214" t="s">
        <v>98</v>
      </c>
      <c r="AY94" s="175">
        <v>0</v>
      </c>
      <c r="AZ94" s="140">
        <f>'2'!AY92</f>
        <v>0</v>
      </c>
      <c r="BA94" s="214">
        <v>0</v>
      </c>
      <c r="BB94" s="214">
        <v>0</v>
      </c>
      <c r="BC94" s="175" t="s">
        <v>98</v>
      </c>
      <c r="BD94" s="174"/>
      <c r="BE94" s="221"/>
      <c r="BF94" s="159"/>
      <c r="BG94" s="159"/>
      <c r="BH94" s="159"/>
      <c r="BI94" s="159"/>
      <c r="BJ94" s="159"/>
      <c r="BK94" s="159"/>
      <c r="BL94" s="159"/>
      <c r="BM94" s="159"/>
      <c r="BN94" s="159"/>
      <c r="BO94" s="159"/>
      <c r="BP94" s="159"/>
      <c r="BQ94" s="159"/>
      <c r="BR94" s="159"/>
      <c r="BS94" s="159"/>
      <c r="BT94" s="159"/>
      <c r="BU94" s="159"/>
      <c r="BV94" s="159"/>
      <c r="BW94" s="159"/>
      <c r="BX94" s="159"/>
      <c r="BY94" s="159"/>
      <c r="BZ94" s="159"/>
      <c r="CA94" s="159"/>
      <c r="CB94" s="159"/>
      <c r="CC94" s="159"/>
      <c r="CD94" s="159"/>
      <c r="CE94" s="159"/>
      <c r="CF94" s="159"/>
      <c r="CG94" s="159"/>
      <c r="CH94" s="159"/>
      <c r="CI94" s="159"/>
      <c r="CJ94" s="159"/>
      <c r="CK94" s="159"/>
      <c r="CL94" s="159"/>
      <c r="CM94" s="159"/>
      <c r="CN94" s="159"/>
      <c r="CO94" s="159"/>
      <c r="CP94" s="159"/>
      <c r="CQ94" s="159"/>
      <c r="CR94" s="159"/>
      <c r="CS94" s="159"/>
      <c r="CT94" s="159"/>
      <c r="CU94" s="159"/>
      <c r="CV94" s="159"/>
      <c r="CW94" s="159"/>
      <c r="CX94" s="159"/>
      <c r="CY94" s="159"/>
    </row>
    <row r="95" spans="1:103" s="160" customFormat="1" ht="38.25" x14ac:dyDescent="0.2">
      <c r="A95" s="172" t="s">
        <v>234</v>
      </c>
      <c r="B95" s="155" t="s">
        <v>235</v>
      </c>
      <c r="C95" s="158" t="s">
        <v>98</v>
      </c>
      <c r="D95" s="214">
        <v>0</v>
      </c>
      <c r="E95" s="175" t="s">
        <v>98</v>
      </c>
      <c r="F95" s="214">
        <v>0</v>
      </c>
      <c r="G95" s="175" t="s">
        <v>98</v>
      </c>
      <c r="H95" s="214">
        <v>0</v>
      </c>
      <c r="I95" s="175" t="s">
        <v>98</v>
      </c>
      <c r="J95" s="214">
        <v>0</v>
      </c>
      <c r="K95" s="175" t="s">
        <v>98</v>
      </c>
      <c r="L95" s="214">
        <v>0</v>
      </c>
      <c r="M95" s="175" t="s">
        <v>98</v>
      </c>
      <c r="N95" s="214">
        <v>0</v>
      </c>
      <c r="O95" s="175" t="s">
        <v>98</v>
      </c>
      <c r="P95" s="214">
        <v>0</v>
      </c>
      <c r="Q95" s="175" t="s">
        <v>98</v>
      </c>
      <c r="R95" s="214">
        <v>0</v>
      </c>
      <c r="S95" s="175" t="s">
        <v>98</v>
      </c>
      <c r="T95" s="214">
        <v>0</v>
      </c>
      <c r="U95" s="175" t="s">
        <v>98</v>
      </c>
      <c r="V95" s="214">
        <v>0</v>
      </c>
      <c r="W95" s="175" t="s">
        <v>98</v>
      </c>
      <c r="X95" s="214">
        <v>0</v>
      </c>
      <c r="Y95" s="175" t="s">
        <v>98</v>
      </c>
      <c r="Z95" s="214">
        <v>0</v>
      </c>
      <c r="AA95" s="175" t="s">
        <v>98</v>
      </c>
      <c r="AB95" s="214">
        <v>0</v>
      </c>
      <c r="AC95" s="175" t="s">
        <v>98</v>
      </c>
      <c r="AD95" s="214">
        <v>0</v>
      </c>
      <c r="AE95" s="175" t="s">
        <v>98</v>
      </c>
      <c r="AF95" s="214">
        <v>0</v>
      </c>
      <c r="AG95" s="175" t="s">
        <v>98</v>
      </c>
      <c r="AH95" s="214">
        <v>0</v>
      </c>
      <c r="AI95" s="175" t="s">
        <v>98</v>
      </c>
      <c r="AJ95" s="214">
        <v>0</v>
      </c>
      <c r="AK95" s="175" t="s">
        <v>98</v>
      </c>
      <c r="AL95" s="214">
        <v>0</v>
      </c>
      <c r="AM95" s="175" t="s">
        <v>98</v>
      </c>
      <c r="AN95" s="214">
        <v>0</v>
      </c>
      <c r="AO95" s="175" t="s">
        <v>98</v>
      </c>
      <c r="AP95" s="214">
        <v>0</v>
      </c>
      <c r="AQ95" s="175" t="s">
        <v>98</v>
      </c>
      <c r="AR95" s="214">
        <v>0</v>
      </c>
      <c r="AS95" s="175" t="s">
        <v>98</v>
      </c>
      <c r="AT95" s="214">
        <v>0</v>
      </c>
      <c r="AU95" s="175" t="s">
        <v>98</v>
      </c>
      <c r="AV95" s="214">
        <v>0</v>
      </c>
      <c r="AW95" s="175" t="s">
        <v>98</v>
      </c>
      <c r="AX95" s="214" t="s">
        <v>98</v>
      </c>
      <c r="AY95" s="175">
        <v>0</v>
      </c>
      <c r="AZ95" s="140">
        <f>'2'!AY93</f>
        <v>0</v>
      </c>
      <c r="BA95" s="214">
        <v>0</v>
      </c>
      <c r="BB95" s="214">
        <v>0</v>
      </c>
      <c r="BC95" s="175" t="s">
        <v>98</v>
      </c>
      <c r="BD95" s="174"/>
      <c r="BE95" s="221"/>
      <c r="BF95" s="159"/>
      <c r="BG95" s="159"/>
      <c r="BH95" s="159"/>
      <c r="BI95" s="159"/>
      <c r="BJ95" s="159"/>
      <c r="BK95" s="159"/>
      <c r="BL95" s="159"/>
      <c r="BM95" s="159"/>
      <c r="BN95" s="159"/>
      <c r="BO95" s="159"/>
      <c r="BP95" s="159"/>
      <c r="BQ95" s="159"/>
      <c r="BR95" s="159"/>
      <c r="BS95" s="159"/>
      <c r="BT95" s="159"/>
      <c r="BU95" s="159"/>
      <c r="BV95" s="159"/>
      <c r="BW95" s="159"/>
      <c r="BX95" s="159"/>
      <c r="BY95" s="159"/>
      <c r="BZ95" s="159"/>
      <c r="CA95" s="159"/>
      <c r="CB95" s="159"/>
      <c r="CC95" s="159"/>
      <c r="CD95" s="159"/>
      <c r="CE95" s="159"/>
      <c r="CF95" s="159"/>
      <c r="CG95" s="159"/>
      <c r="CH95" s="159"/>
      <c r="CI95" s="159"/>
      <c r="CJ95" s="159"/>
      <c r="CK95" s="159"/>
      <c r="CL95" s="159"/>
      <c r="CM95" s="159"/>
      <c r="CN95" s="159"/>
      <c r="CO95" s="159"/>
      <c r="CP95" s="159"/>
      <c r="CQ95" s="159"/>
      <c r="CR95" s="159"/>
      <c r="CS95" s="159"/>
      <c r="CT95" s="159"/>
      <c r="CU95" s="159"/>
      <c r="CV95" s="159"/>
      <c r="CW95" s="159"/>
      <c r="CX95" s="159"/>
      <c r="CY95" s="159"/>
    </row>
    <row r="96" spans="1:103" s="168" customFormat="1" ht="25.5" x14ac:dyDescent="0.2">
      <c r="A96" s="161" t="s">
        <v>236</v>
      </c>
      <c r="B96" s="162" t="s">
        <v>107</v>
      </c>
      <c r="C96" s="165" t="s">
        <v>98</v>
      </c>
      <c r="D96" s="165">
        <f>SUM(D97:D109)</f>
        <v>0</v>
      </c>
      <c r="E96" s="165" t="s">
        <v>98</v>
      </c>
      <c r="F96" s="165">
        <f>SUM(F97:F109)</f>
        <v>0</v>
      </c>
      <c r="G96" s="165" t="s">
        <v>98</v>
      </c>
      <c r="H96" s="165">
        <f>SUM(H97:H109)</f>
        <v>0</v>
      </c>
      <c r="I96" s="165" t="s">
        <v>98</v>
      </c>
      <c r="J96" s="165">
        <f>SUM(J97:J109)</f>
        <v>0</v>
      </c>
      <c r="K96" s="165" t="s">
        <v>98</v>
      </c>
      <c r="L96" s="165">
        <f>SUM(L97:L109)</f>
        <v>0</v>
      </c>
      <c r="M96" s="165" t="s">
        <v>98</v>
      </c>
      <c r="N96" s="165">
        <f>SUM(N97:N109)</f>
        <v>0</v>
      </c>
      <c r="O96" s="165" t="s">
        <v>98</v>
      </c>
      <c r="P96" s="165">
        <f>SUM(P97:P109)</f>
        <v>0</v>
      </c>
      <c r="Q96" s="165" t="s">
        <v>98</v>
      </c>
      <c r="R96" s="165">
        <f>SUM(R97:R109)</f>
        <v>0</v>
      </c>
      <c r="S96" s="165" t="s">
        <v>98</v>
      </c>
      <c r="T96" s="165">
        <f>SUM(T97:T109)</f>
        <v>0</v>
      </c>
      <c r="U96" s="165" t="s">
        <v>98</v>
      </c>
      <c r="V96" s="165">
        <f>SUM(V97:V109)</f>
        <v>0</v>
      </c>
      <c r="W96" s="165" t="s">
        <v>98</v>
      </c>
      <c r="X96" s="165">
        <f>SUM(X97:X109)</f>
        <v>0</v>
      </c>
      <c r="Y96" s="165" t="s">
        <v>98</v>
      </c>
      <c r="Z96" s="165">
        <f>SUM(Z97:Z109)</f>
        <v>0</v>
      </c>
      <c r="AA96" s="165" t="s">
        <v>98</v>
      </c>
      <c r="AB96" s="165">
        <f>SUM(AB97:AB109)</f>
        <v>0</v>
      </c>
      <c r="AC96" s="165" t="s">
        <v>98</v>
      </c>
      <c r="AD96" s="165">
        <f>SUM(AD97:AD109)</f>
        <v>0</v>
      </c>
      <c r="AE96" s="165" t="s">
        <v>98</v>
      </c>
      <c r="AF96" s="165">
        <f>SUM(AF97:AF109)</f>
        <v>0</v>
      </c>
      <c r="AG96" s="165" t="s">
        <v>98</v>
      </c>
      <c r="AH96" s="165">
        <f>SUM(AH97:AH109)</f>
        <v>0</v>
      </c>
      <c r="AI96" s="165" t="s">
        <v>98</v>
      </c>
      <c r="AJ96" s="165">
        <f>SUM(AJ97:AJ109)</f>
        <v>0</v>
      </c>
      <c r="AK96" s="165" t="s">
        <v>98</v>
      </c>
      <c r="AL96" s="165">
        <f>SUM(AL97:AL109)</f>
        <v>0</v>
      </c>
      <c r="AM96" s="165" t="s">
        <v>98</v>
      </c>
      <c r="AN96" s="165">
        <f>SUM(AN97:AN109)</f>
        <v>0</v>
      </c>
      <c r="AO96" s="165" t="s">
        <v>98</v>
      </c>
      <c r="AP96" s="165">
        <f>SUM(AP97:AP109)</f>
        <v>0</v>
      </c>
      <c r="AQ96" s="165" t="s">
        <v>98</v>
      </c>
      <c r="AR96" s="165">
        <f>SUM(AR97:AR109)</f>
        <v>0</v>
      </c>
      <c r="AS96" s="165" t="s">
        <v>98</v>
      </c>
      <c r="AT96" s="165">
        <f>SUM(AT97:AT109)</f>
        <v>0</v>
      </c>
      <c r="AU96" s="165" t="s">
        <v>98</v>
      </c>
      <c r="AV96" s="165">
        <f>SUM(AV97:AV109)</f>
        <v>0</v>
      </c>
      <c r="AW96" s="165" t="s">
        <v>98</v>
      </c>
      <c r="AX96" s="165" t="s">
        <v>98</v>
      </c>
      <c r="AY96" s="165">
        <v>0</v>
      </c>
      <c r="AZ96" s="140">
        <f>'2'!AY94</f>
        <v>0</v>
      </c>
      <c r="BA96" s="165">
        <f>SUM(BA97:BA109)</f>
        <v>0</v>
      </c>
      <c r="BB96" s="165">
        <f>SUM(BB97:BB109)</f>
        <v>0</v>
      </c>
      <c r="BC96" s="165" t="s">
        <v>98</v>
      </c>
      <c r="BD96" s="167"/>
      <c r="BE96" s="167"/>
      <c r="BF96" s="167"/>
      <c r="BG96" s="167"/>
      <c r="BH96" s="167"/>
      <c r="BI96" s="167"/>
      <c r="BJ96" s="167"/>
      <c r="BK96" s="167"/>
      <c r="BL96" s="167"/>
      <c r="BM96" s="167"/>
      <c r="BN96" s="167"/>
      <c r="BO96" s="167"/>
      <c r="BP96" s="167"/>
      <c r="BQ96" s="167"/>
      <c r="BR96" s="167"/>
      <c r="BS96" s="167"/>
      <c r="BT96" s="167"/>
      <c r="BU96" s="167"/>
      <c r="BV96" s="167"/>
      <c r="BW96" s="167"/>
      <c r="BX96" s="167"/>
      <c r="BY96" s="167"/>
      <c r="BZ96" s="167"/>
      <c r="CA96" s="167"/>
      <c r="CB96" s="167"/>
      <c r="CC96" s="167"/>
      <c r="CD96" s="167"/>
      <c r="CE96" s="167"/>
      <c r="CF96" s="167"/>
      <c r="CG96" s="167"/>
      <c r="CH96" s="167"/>
      <c r="CI96" s="167"/>
      <c r="CJ96" s="167"/>
      <c r="CK96" s="167"/>
      <c r="CL96" s="167"/>
      <c r="CM96" s="167"/>
      <c r="CN96" s="167"/>
      <c r="CO96" s="167"/>
      <c r="CP96" s="167"/>
      <c r="CQ96" s="167"/>
      <c r="CR96" s="167"/>
      <c r="CS96" s="167"/>
      <c r="CT96" s="167"/>
      <c r="CU96" s="167"/>
      <c r="CV96" s="167"/>
      <c r="CW96" s="167"/>
      <c r="CX96" s="167"/>
      <c r="CY96" s="167"/>
    </row>
    <row r="97" spans="1:141" s="160" customFormat="1" ht="38.25" hidden="1" x14ac:dyDescent="0.2">
      <c r="A97" s="237" t="s">
        <v>236</v>
      </c>
      <c r="B97" s="186" t="s">
        <v>237</v>
      </c>
      <c r="C97" s="193" t="s">
        <v>238</v>
      </c>
      <c r="D97" s="191"/>
      <c r="E97" s="191"/>
      <c r="F97" s="193"/>
      <c r="G97" s="191"/>
      <c r="H97" s="193"/>
      <c r="I97" s="191"/>
      <c r="J97" s="193"/>
      <c r="K97" s="175"/>
      <c r="L97" s="214"/>
      <c r="M97" s="175"/>
      <c r="N97" s="214"/>
      <c r="O97" s="175"/>
      <c r="P97" s="214"/>
      <c r="Q97" s="175"/>
      <c r="R97" s="214"/>
      <c r="S97" s="175"/>
      <c r="T97" s="214"/>
      <c r="U97" s="175"/>
      <c r="V97" s="214"/>
      <c r="W97" s="175"/>
      <c r="X97" s="214"/>
      <c r="Y97" s="175"/>
      <c r="Z97" s="214"/>
      <c r="AA97" s="175"/>
      <c r="AB97" s="214"/>
      <c r="AC97" s="175"/>
      <c r="AD97" s="214"/>
      <c r="AE97" s="175"/>
      <c r="AF97" s="214"/>
      <c r="AG97" s="175"/>
      <c r="AH97" s="214"/>
      <c r="AI97" s="175"/>
      <c r="AJ97" s="214"/>
      <c r="AK97" s="175"/>
      <c r="AL97" s="214"/>
      <c r="AM97" s="175"/>
      <c r="AN97" s="214"/>
      <c r="AO97" s="175"/>
      <c r="AP97" s="214"/>
      <c r="AQ97" s="175"/>
      <c r="AR97" s="214"/>
      <c r="AS97" s="175"/>
      <c r="AT97" s="214"/>
      <c r="AU97" s="175"/>
      <c r="AV97" s="214"/>
      <c r="AW97" s="175"/>
      <c r="AX97" s="214"/>
      <c r="AY97" s="175"/>
      <c r="AZ97" s="140"/>
      <c r="BA97" s="214"/>
      <c r="BB97" s="214"/>
      <c r="BC97" s="175"/>
      <c r="BD97" s="159"/>
      <c r="BE97" s="159"/>
      <c r="BF97" s="159"/>
      <c r="BG97" s="159"/>
      <c r="BH97" s="159"/>
      <c r="BI97" s="159"/>
      <c r="BJ97" s="159"/>
      <c r="BK97" s="159"/>
      <c r="BL97" s="159"/>
      <c r="BM97" s="159"/>
      <c r="BN97" s="159"/>
      <c r="BO97" s="159"/>
      <c r="BP97" s="159"/>
      <c r="BQ97" s="159"/>
      <c r="BR97" s="159"/>
      <c r="BS97" s="159"/>
      <c r="BT97" s="159"/>
      <c r="BU97" s="159"/>
      <c r="BV97" s="159"/>
      <c r="BW97" s="159"/>
      <c r="BX97" s="159"/>
      <c r="BY97" s="159"/>
      <c r="BZ97" s="159"/>
      <c r="CA97" s="159"/>
      <c r="CB97" s="159"/>
      <c r="CC97" s="159"/>
      <c r="CD97" s="159"/>
      <c r="CE97" s="159"/>
      <c r="CF97" s="159"/>
      <c r="CG97" s="159"/>
      <c r="CH97" s="159"/>
      <c r="CI97" s="159"/>
      <c r="CJ97" s="159"/>
      <c r="CK97" s="159"/>
      <c r="CL97" s="159"/>
      <c r="CM97" s="159"/>
      <c r="CN97" s="159"/>
      <c r="CO97" s="159"/>
      <c r="CP97" s="222"/>
      <c r="CQ97" s="223"/>
      <c r="CR97" s="223"/>
      <c r="CS97" s="223"/>
      <c r="CT97" s="223"/>
      <c r="CU97" s="223"/>
      <c r="CV97" s="223"/>
      <c r="CW97" s="223"/>
      <c r="CX97" s="223"/>
      <c r="CY97" s="223"/>
      <c r="CZ97" s="223"/>
      <c r="DA97" s="223"/>
      <c r="DB97" s="223"/>
      <c r="DC97" s="223"/>
      <c r="DD97" s="223"/>
      <c r="DE97" s="223"/>
      <c r="DF97" s="223"/>
      <c r="DG97" s="223"/>
      <c r="DH97" s="223"/>
      <c r="DI97" s="223"/>
      <c r="DJ97" s="223"/>
      <c r="DK97" s="223"/>
      <c r="DL97" s="159"/>
      <c r="DM97" s="159"/>
      <c r="DN97" s="159"/>
      <c r="DO97" s="159"/>
      <c r="DP97" s="159"/>
      <c r="DQ97" s="159"/>
      <c r="DR97" s="159"/>
      <c r="DS97" s="159"/>
      <c r="DT97" s="159"/>
      <c r="DU97" s="159"/>
      <c r="DV97" s="159"/>
      <c r="DW97" s="159"/>
      <c r="DX97" s="159"/>
      <c r="DY97" s="159"/>
      <c r="DZ97" s="159"/>
      <c r="EA97" s="159"/>
      <c r="EB97" s="159"/>
      <c r="EC97" s="159"/>
      <c r="ED97" s="159"/>
      <c r="EE97" s="159"/>
      <c r="EF97" s="159"/>
      <c r="EG97" s="159"/>
      <c r="EH97" s="159"/>
      <c r="EI97" s="159"/>
      <c r="EJ97" s="159"/>
      <c r="EK97" s="159"/>
    </row>
    <row r="98" spans="1:141" s="160" customFormat="1" ht="38.25" hidden="1" x14ac:dyDescent="0.2">
      <c r="A98" s="237" t="s">
        <v>236</v>
      </c>
      <c r="B98" s="186" t="s">
        <v>239</v>
      </c>
      <c r="C98" s="193" t="s">
        <v>240</v>
      </c>
      <c r="D98" s="191"/>
      <c r="E98" s="191"/>
      <c r="F98" s="193"/>
      <c r="G98" s="191"/>
      <c r="H98" s="193"/>
      <c r="I98" s="191"/>
      <c r="J98" s="193"/>
      <c r="K98" s="175"/>
      <c r="L98" s="214"/>
      <c r="M98" s="175"/>
      <c r="N98" s="214"/>
      <c r="O98" s="175"/>
      <c r="P98" s="214"/>
      <c r="Q98" s="175"/>
      <c r="R98" s="214"/>
      <c r="S98" s="175"/>
      <c r="T98" s="214"/>
      <c r="U98" s="175"/>
      <c r="V98" s="214"/>
      <c r="W98" s="175"/>
      <c r="X98" s="214"/>
      <c r="Y98" s="175"/>
      <c r="Z98" s="214"/>
      <c r="AA98" s="175"/>
      <c r="AB98" s="214"/>
      <c r="AC98" s="175"/>
      <c r="AD98" s="214"/>
      <c r="AE98" s="175"/>
      <c r="AF98" s="214"/>
      <c r="AG98" s="175"/>
      <c r="AH98" s="214"/>
      <c r="AI98" s="175"/>
      <c r="AJ98" s="214"/>
      <c r="AK98" s="175"/>
      <c r="AL98" s="214"/>
      <c r="AM98" s="175"/>
      <c r="AN98" s="214"/>
      <c r="AO98" s="175"/>
      <c r="AP98" s="214"/>
      <c r="AQ98" s="175"/>
      <c r="AR98" s="214"/>
      <c r="AS98" s="175"/>
      <c r="AT98" s="214"/>
      <c r="AU98" s="175"/>
      <c r="AV98" s="214"/>
      <c r="AW98" s="175"/>
      <c r="AX98" s="214"/>
      <c r="AY98" s="175"/>
      <c r="AZ98" s="140"/>
      <c r="BA98" s="214"/>
      <c r="BB98" s="214"/>
      <c r="BC98" s="175"/>
      <c r="BD98" s="159"/>
      <c r="BE98" s="159"/>
      <c r="BF98" s="159"/>
      <c r="BG98" s="159"/>
      <c r="BH98" s="159"/>
      <c r="BI98" s="159"/>
      <c r="BJ98" s="159"/>
      <c r="BK98" s="159"/>
      <c r="BL98" s="159"/>
      <c r="BM98" s="159"/>
      <c r="BN98" s="159"/>
      <c r="BO98" s="159"/>
      <c r="BP98" s="159"/>
      <c r="BQ98" s="159"/>
      <c r="BR98" s="159"/>
      <c r="BS98" s="159"/>
      <c r="BT98" s="159"/>
      <c r="BU98" s="159"/>
      <c r="BV98" s="159"/>
      <c r="BW98" s="159"/>
      <c r="BX98" s="159"/>
      <c r="BY98" s="159"/>
      <c r="BZ98" s="159"/>
      <c r="CA98" s="159"/>
      <c r="CB98" s="159"/>
      <c r="CC98" s="159"/>
      <c r="CD98" s="159"/>
      <c r="CE98" s="159"/>
      <c r="CF98" s="159"/>
      <c r="CG98" s="159"/>
      <c r="CH98" s="159"/>
      <c r="CI98" s="159"/>
      <c r="CJ98" s="159"/>
      <c r="CK98" s="159"/>
      <c r="CL98" s="159"/>
      <c r="CM98" s="159"/>
      <c r="CN98" s="159"/>
      <c r="CO98" s="159"/>
      <c r="CP98" s="222"/>
      <c r="CQ98" s="223"/>
      <c r="CR98" s="223"/>
      <c r="CS98" s="223"/>
      <c r="CT98" s="223"/>
      <c r="CU98" s="223"/>
      <c r="CV98" s="223"/>
      <c r="CW98" s="223"/>
      <c r="CX98" s="223"/>
      <c r="CY98" s="223"/>
      <c r="CZ98" s="223"/>
      <c r="DA98" s="223"/>
      <c r="DB98" s="223"/>
      <c r="DC98" s="223"/>
      <c r="DD98" s="223"/>
      <c r="DE98" s="223"/>
      <c r="DF98" s="223"/>
      <c r="DG98" s="223"/>
      <c r="DH98" s="223"/>
      <c r="DI98" s="223"/>
      <c r="DJ98" s="223"/>
      <c r="DK98" s="223"/>
      <c r="DL98" s="159"/>
      <c r="DM98" s="159"/>
      <c r="DN98" s="159"/>
      <c r="DO98" s="159"/>
      <c r="DP98" s="159"/>
      <c r="DQ98" s="159"/>
      <c r="DR98" s="159"/>
      <c r="DS98" s="159"/>
      <c r="DT98" s="159"/>
      <c r="DU98" s="159"/>
      <c r="DV98" s="159"/>
      <c r="DW98" s="159"/>
      <c r="DX98" s="159"/>
      <c r="DY98" s="159"/>
      <c r="DZ98" s="159"/>
      <c r="EA98" s="159"/>
      <c r="EB98" s="159"/>
      <c r="EC98" s="159"/>
      <c r="ED98" s="159"/>
      <c r="EE98" s="159"/>
      <c r="EF98" s="159"/>
      <c r="EG98" s="159"/>
      <c r="EH98" s="159"/>
      <c r="EI98" s="159"/>
      <c r="EJ98" s="159"/>
      <c r="EK98" s="159"/>
    </row>
    <row r="99" spans="1:141" s="160" customFormat="1" ht="51" hidden="1" x14ac:dyDescent="0.2">
      <c r="A99" s="237" t="s">
        <v>236</v>
      </c>
      <c r="B99" s="186" t="s">
        <v>241</v>
      </c>
      <c r="C99" s="193" t="s">
        <v>242</v>
      </c>
      <c r="D99" s="191"/>
      <c r="E99" s="191"/>
      <c r="F99" s="193"/>
      <c r="G99" s="191"/>
      <c r="H99" s="193"/>
      <c r="I99" s="191"/>
      <c r="J99" s="193"/>
      <c r="K99" s="175"/>
      <c r="L99" s="214"/>
      <c r="M99" s="175"/>
      <c r="N99" s="214"/>
      <c r="O99" s="175"/>
      <c r="P99" s="214"/>
      <c r="Q99" s="175"/>
      <c r="R99" s="214"/>
      <c r="S99" s="175"/>
      <c r="T99" s="214"/>
      <c r="U99" s="175"/>
      <c r="V99" s="214"/>
      <c r="W99" s="175"/>
      <c r="X99" s="214"/>
      <c r="Y99" s="175"/>
      <c r="Z99" s="214"/>
      <c r="AA99" s="175"/>
      <c r="AB99" s="214"/>
      <c r="AC99" s="175"/>
      <c r="AD99" s="214"/>
      <c r="AE99" s="175"/>
      <c r="AF99" s="214"/>
      <c r="AG99" s="175"/>
      <c r="AH99" s="214"/>
      <c r="AI99" s="175"/>
      <c r="AJ99" s="214"/>
      <c r="AK99" s="175"/>
      <c r="AL99" s="214"/>
      <c r="AM99" s="175"/>
      <c r="AN99" s="214"/>
      <c r="AO99" s="175"/>
      <c r="AP99" s="214"/>
      <c r="AQ99" s="175"/>
      <c r="AR99" s="214"/>
      <c r="AS99" s="175"/>
      <c r="AT99" s="214"/>
      <c r="AU99" s="175"/>
      <c r="AV99" s="214"/>
      <c r="AW99" s="175"/>
      <c r="AX99" s="214"/>
      <c r="AY99" s="175"/>
      <c r="AZ99" s="140"/>
      <c r="BA99" s="214"/>
      <c r="BB99" s="214"/>
      <c r="BC99" s="175"/>
      <c r="BD99" s="159"/>
      <c r="BE99" s="159"/>
      <c r="BF99" s="159"/>
      <c r="BG99" s="159"/>
      <c r="BH99" s="159"/>
      <c r="BI99" s="159"/>
      <c r="BJ99" s="159"/>
      <c r="BK99" s="159"/>
      <c r="BL99" s="159"/>
      <c r="BM99" s="159"/>
      <c r="BN99" s="159"/>
      <c r="BO99" s="159"/>
      <c r="BP99" s="159"/>
      <c r="BQ99" s="159"/>
      <c r="BR99" s="159"/>
      <c r="BS99" s="159"/>
      <c r="BT99" s="159"/>
      <c r="BU99" s="159"/>
      <c r="BV99" s="159"/>
      <c r="BW99" s="159"/>
      <c r="BX99" s="159"/>
      <c r="BY99" s="159"/>
      <c r="BZ99" s="159"/>
      <c r="CA99" s="159"/>
      <c r="CB99" s="159"/>
      <c r="CC99" s="159"/>
      <c r="CD99" s="159"/>
      <c r="CE99" s="159"/>
      <c r="CF99" s="159"/>
      <c r="CG99" s="159"/>
      <c r="CH99" s="159"/>
      <c r="CI99" s="159"/>
      <c r="CJ99" s="159"/>
      <c r="CK99" s="159"/>
      <c r="CL99" s="159"/>
      <c r="CM99" s="159"/>
      <c r="CN99" s="159"/>
      <c r="CO99" s="159"/>
      <c r="CP99" s="222"/>
      <c r="CQ99" s="223"/>
      <c r="CR99" s="223"/>
      <c r="CS99" s="223"/>
      <c r="CT99" s="223"/>
      <c r="CU99" s="223"/>
      <c r="CV99" s="223"/>
      <c r="CW99" s="223"/>
      <c r="CX99" s="223"/>
      <c r="CY99" s="223"/>
      <c r="CZ99" s="223"/>
      <c r="DA99" s="223"/>
      <c r="DB99" s="223"/>
      <c r="DC99" s="223"/>
      <c r="DD99" s="223"/>
      <c r="DE99" s="223"/>
      <c r="DF99" s="223"/>
      <c r="DG99" s="223"/>
      <c r="DH99" s="223"/>
      <c r="DI99" s="223"/>
      <c r="DJ99" s="223"/>
      <c r="DK99" s="223"/>
      <c r="DL99" s="159"/>
      <c r="DM99" s="159"/>
      <c r="DN99" s="159"/>
      <c r="DO99" s="159"/>
      <c r="DP99" s="159"/>
      <c r="DQ99" s="159"/>
      <c r="DR99" s="159"/>
      <c r="DS99" s="159"/>
      <c r="DT99" s="159"/>
      <c r="DU99" s="159"/>
      <c r="DV99" s="159"/>
      <c r="DW99" s="159"/>
      <c r="DX99" s="159"/>
      <c r="DY99" s="159"/>
      <c r="DZ99" s="159"/>
      <c r="EA99" s="159"/>
      <c r="EB99" s="159"/>
      <c r="EC99" s="159"/>
      <c r="ED99" s="159"/>
      <c r="EE99" s="159"/>
      <c r="EF99" s="159"/>
      <c r="EG99" s="159"/>
      <c r="EH99" s="159"/>
      <c r="EI99" s="159"/>
      <c r="EJ99" s="159"/>
      <c r="EK99" s="159"/>
    </row>
    <row r="100" spans="1:141" s="160" customFormat="1" ht="63.75" hidden="1" x14ac:dyDescent="0.2">
      <c r="A100" s="237" t="s">
        <v>236</v>
      </c>
      <c r="B100" s="186" t="s">
        <v>243</v>
      </c>
      <c r="C100" s="193" t="s">
        <v>244</v>
      </c>
      <c r="D100" s="191"/>
      <c r="E100" s="191"/>
      <c r="F100" s="193"/>
      <c r="G100" s="191"/>
      <c r="H100" s="193"/>
      <c r="I100" s="191"/>
      <c r="J100" s="193"/>
      <c r="K100" s="175"/>
      <c r="L100" s="214"/>
      <c r="M100" s="175"/>
      <c r="N100" s="214"/>
      <c r="O100" s="175"/>
      <c r="P100" s="214"/>
      <c r="Q100" s="175"/>
      <c r="R100" s="214"/>
      <c r="S100" s="175"/>
      <c r="T100" s="214"/>
      <c r="U100" s="175"/>
      <c r="V100" s="214"/>
      <c r="W100" s="175"/>
      <c r="X100" s="214"/>
      <c r="Y100" s="175"/>
      <c r="Z100" s="214"/>
      <c r="AA100" s="175"/>
      <c r="AB100" s="214"/>
      <c r="AC100" s="175"/>
      <c r="AD100" s="214"/>
      <c r="AE100" s="175"/>
      <c r="AF100" s="214"/>
      <c r="AG100" s="175"/>
      <c r="AH100" s="214"/>
      <c r="AI100" s="175"/>
      <c r="AJ100" s="214"/>
      <c r="AK100" s="175"/>
      <c r="AL100" s="214"/>
      <c r="AM100" s="175"/>
      <c r="AN100" s="214"/>
      <c r="AO100" s="175"/>
      <c r="AP100" s="214"/>
      <c r="AQ100" s="175"/>
      <c r="AR100" s="214"/>
      <c r="AS100" s="175"/>
      <c r="AT100" s="214"/>
      <c r="AU100" s="175"/>
      <c r="AV100" s="214"/>
      <c r="AW100" s="175"/>
      <c r="AX100" s="214"/>
      <c r="AY100" s="175"/>
      <c r="AZ100" s="140"/>
      <c r="BA100" s="214"/>
      <c r="BB100" s="214"/>
      <c r="BC100" s="175"/>
      <c r="BD100" s="159"/>
      <c r="BE100" s="159"/>
      <c r="BF100" s="159"/>
      <c r="BG100" s="159"/>
      <c r="BH100" s="159"/>
      <c r="BI100" s="159"/>
      <c r="BJ100" s="159"/>
      <c r="BK100" s="159"/>
      <c r="BL100" s="159"/>
      <c r="BM100" s="159"/>
      <c r="BN100" s="159"/>
      <c r="BO100" s="159"/>
      <c r="BP100" s="159"/>
      <c r="BQ100" s="159"/>
      <c r="BR100" s="159"/>
      <c r="BS100" s="159"/>
      <c r="BT100" s="159"/>
      <c r="BU100" s="159"/>
      <c r="BV100" s="159"/>
      <c r="BW100" s="159"/>
      <c r="BX100" s="159"/>
      <c r="BY100" s="159"/>
      <c r="BZ100" s="159"/>
      <c r="CA100" s="159"/>
      <c r="CB100" s="159"/>
      <c r="CC100" s="159"/>
      <c r="CD100" s="159"/>
      <c r="CE100" s="159"/>
      <c r="CF100" s="159"/>
      <c r="CG100" s="159"/>
      <c r="CH100" s="159"/>
      <c r="CI100" s="159"/>
      <c r="CJ100" s="159"/>
      <c r="CK100" s="159"/>
      <c r="CL100" s="159"/>
      <c r="CM100" s="159"/>
      <c r="CN100" s="159"/>
      <c r="CO100" s="159"/>
      <c r="CP100" s="222"/>
      <c r="CQ100" s="223"/>
      <c r="CR100" s="223"/>
      <c r="CS100" s="223"/>
      <c r="CT100" s="223"/>
      <c r="CU100" s="223"/>
      <c r="CV100" s="223"/>
      <c r="CW100" s="223"/>
      <c r="CX100" s="223"/>
      <c r="CY100" s="223"/>
      <c r="CZ100" s="223"/>
      <c r="DA100" s="223"/>
      <c r="DB100" s="223"/>
      <c r="DC100" s="223"/>
      <c r="DD100" s="223"/>
      <c r="DE100" s="223"/>
      <c r="DF100" s="223"/>
      <c r="DG100" s="223"/>
      <c r="DH100" s="223"/>
      <c r="DI100" s="223"/>
      <c r="DJ100" s="223"/>
      <c r="DK100" s="223"/>
      <c r="DL100" s="159"/>
      <c r="DM100" s="159"/>
      <c r="DN100" s="159"/>
      <c r="DO100" s="159"/>
      <c r="DP100" s="159"/>
      <c r="DQ100" s="159"/>
      <c r="DR100" s="159"/>
      <c r="DS100" s="159"/>
      <c r="DT100" s="159"/>
      <c r="DU100" s="159"/>
      <c r="DV100" s="159"/>
      <c r="DW100" s="159"/>
      <c r="DX100" s="159"/>
      <c r="DY100" s="159"/>
      <c r="DZ100" s="159"/>
      <c r="EA100" s="159"/>
      <c r="EB100" s="159"/>
      <c r="EC100" s="159"/>
      <c r="ED100" s="159"/>
      <c r="EE100" s="159"/>
      <c r="EF100" s="159"/>
      <c r="EG100" s="159"/>
      <c r="EH100" s="159"/>
      <c r="EI100" s="159"/>
      <c r="EJ100" s="159"/>
      <c r="EK100" s="159"/>
    </row>
    <row r="101" spans="1:141" s="160" customFormat="1" ht="63.75" hidden="1" x14ac:dyDescent="0.2">
      <c r="A101" s="237" t="s">
        <v>236</v>
      </c>
      <c r="B101" s="186" t="s">
        <v>245</v>
      </c>
      <c r="C101" s="193" t="s">
        <v>246</v>
      </c>
      <c r="D101" s="191"/>
      <c r="E101" s="191"/>
      <c r="F101" s="193"/>
      <c r="G101" s="191"/>
      <c r="H101" s="193"/>
      <c r="I101" s="191"/>
      <c r="J101" s="193"/>
      <c r="K101" s="175"/>
      <c r="L101" s="214"/>
      <c r="M101" s="175"/>
      <c r="N101" s="214"/>
      <c r="O101" s="175"/>
      <c r="P101" s="214"/>
      <c r="Q101" s="175"/>
      <c r="R101" s="214"/>
      <c r="S101" s="175"/>
      <c r="T101" s="214"/>
      <c r="U101" s="175"/>
      <c r="V101" s="214"/>
      <c r="W101" s="175"/>
      <c r="X101" s="214"/>
      <c r="Y101" s="175"/>
      <c r="Z101" s="214"/>
      <c r="AA101" s="175"/>
      <c r="AB101" s="214"/>
      <c r="AC101" s="175"/>
      <c r="AD101" s="214"/>
      <c r="AE101" s="175"/>
      <c r="AF101" s="214"/>
      <c r="AG101" s="175"/>
      <c r="AH101" s="214"/>
      <c r="AI101" s="175"/>
      <c r="AJ101" s="214"/>
      <c r="AK101" s="175"/>
      <c r="AL101" s="214"/>
      <c r="AM101" s="175"/>
      <c r="AN101" s="214"/>
      <c r="AO101" s="175"/>
      <c r="AP101" s="214"/>
      <c r="AQ101" s="175"/>
      <c r="AR101" s="214"/>
      <c r="AS101" s="175"/>
      <c r="AT101" s="214"/>
      <c r="AU101" s="175"/>
      <c r="AV101" s="214"/>
      <c r="AW101" s="175"/>
      <c r="AX101" s="214"/>
      <c r="AY101" s="175"/>
      <c r="AZ101" s="140"/>
      <c r="BA101" s="214"/>
      <c r="BB101" s="214"/>
      <c r="BC101" s="175"/>
      <c r="BD101" s="159"/>
      <c r="BE101" s="159"/>
      <c r="BF101" s="159"/>
      <c r="BG101" s="159"/>
      <c r="BH101" s="159"/>
      <c r="BI101" s="159"/>
      <c r="BJ101" s="159"/>
      <c r="BK101" s="159"/>
      <c r="BL101" s="159"/>
      <c r="BM101" s="159"/>
      <c r="BN101" s="159"/>
      <c r="BO101" s="159"/>
      <c r="BP101" s="159"/>
      <c r="BQ101" s="159"/>
      <c r="BR101" s="159"/>
      <c r="BS101" s="159"/>
      <c r="BT101" s="159"/>
      <c r="BU101" s="159"/>
      <c r="BV101" s="159"/>
      <c r="BW101" s="159"/>
      <c r="BX101" s="159"/>
      <c r="BY101" s="159"/>
      <c r="BZ101" s="159"/>
      <c r="CA101" s="159"/>
      <c r="CB101" s="159"/>
      <c r="CC101" s="159"/>
      <c r="CD101" s="159"/>
      <c r="CE101" s="159"/>
      <c r="CF101" s="159"/>
      <c r="CG101" s="159"/>
      <c r="CH101" s="159"/>
      <c r="CI101" s="159"/>
      <c r="CJ101" s="159"/>
      <c r="CK101" s="159"/>
      <c r="CL101" s="159"/>
      <c r="CM101" s="159"/>
      <c r="CN101" s="159"/>
      <c r="CO101" s="159"/>
      <c r="CP101" s="222"/>
      <c r="CQ101" s="223"/>
      <c r="CR101" s="223"/>
      <c r="CS101" s="223"/>
      <c r="CT101" s="223"/>
      <c r="CU101" s="223"/>
      <c r="CV101" s="223"/>
      <c r="CW101" s="223"/>
      <c r="CX101" s="223"/>
      <c r="CY101" s="223"/>
      <c r="CZ101" s="223"/>
      <c r="DA101" s="223"/>
      <c r="DB101" s="223"/>
      <c r="DC101" s="223"/>
      <c r="DD101" s="223"/>
      <c r="DE101" s="223"/>
      <c r="DF101" s="223"/>
      <c r="DG101" s="223"/>
      <c r="DH101" s="223"/>
      <c r="DI101" s="223"/>
      <c r="DJ101" s="223"/>
      <c r="DK101" s="223"/>
      <c r="DL101" s="159"/>
      <c r="DM101" s="159"/>
      <c r="DN101" s="159"/>
      <c r="DO101" s="159"/>
      <c r="DP101" s="159"/>
      <c r="DQ101" s="159"/>
      <c r="DR101" s="159"/>
      <c r="DS101" s="159"/>
      <c r="DT101" s="159"/>
      <c r="DU101" s="159"/>
      <c r="DV101" s="159"/>
      <c r="DW101" s="159"/>
      <c r="DX101" s="159"/>
      <c r="DY101" s="159"/>
      <c r="DZ101" s="159"/>
      <c r="EA101" s="159"/>
      <c r="EB101" s="159"/>
      <c r="EC101" s="159"/>
      <c r="ED101" s="159"/>
      <c r="EE101" s="159"/>
      <c r="EF101" s="159"/>
      <c r="EG101" s="159"/>
      <c r="EH101" s="159"/>
      <c r="EI101" s="159"/>
      <c r="EJ101" s="159"/>
      <c r="EK101" s="159"/>
    </row>
    <row r="102" spans="1:141" s="160" customFormat="1" ht="51" hidden="1" x14ac:dyDescent="0.2">
      <c r="A102" s="237" t="s">
        <v>236</v>
      </c>
      <c r="B102" s="186" t="s">
        <v>247</v>
      </c>
      <c r="C102" s="193" t="s">
        <v>248</v>
      </c>
      <c r="D102" s="191"/>
      <c r="E102" s="191"/>
      <c r="F102" s="193"/>
      <c r="G102" s="191"/>
      <c r="H102" s="193"/>
      <c r="I102" s="191"/>
      <c r="J102" s="193"/>
      <c r="K102" s="175"/>
      <c r="L102" s="214"/>
      <c r="M102" s="175"/>
      <c r="N102" s="214"/>
      <c r="O102" s="175"/>
      <c r="P102" s="214"/>
      <c r="Q102" s="175"/>
      <c r="R102" s="214"/>
      <c r="S102" s="175"/>
      <c r="T102" s="214"/>
      <c r="U102" s="175"/>
      <c r="V102" s="214"/>
      <c r="W102" s="175"/>
      <c r="X102" s="214"/>
      <c r="Y102" s="175"/>
      <c r="Z102" s="214"/>
      <c r="AA102" s="175"/>
      <c r="AB102" s="214"/>
      <c r="AC102" s="175"/>
      <c r="AD102" s="214"/>
      <c r="AE102" s="175"/>
      <c r="AF102" s="214"/>
      <c r="AG102" s="175"/>
      <c r="AH102" s="214"/>
      <c r="AI102" s="175"/>
      <c r="AJ102" s="214"/>
      <c r="AK102" s="175"/>
      <c r="AL102" s="214"/>
      <c r="AM102" s="175"/>
      <c r="AN102" s="214"/>
      <c r="AO102" s="175"/>
      <c r="AP102" s="214"/>
      <c r="AQ102" s="175"/>
      <c r="AR102" s="214"/>
      <c r="AS102" s="175"/>
      <c r="AT102" s="214"/>
      <c r="AU102" s="175"/>
      <c r="AV102" s="214"/>
      <c r="AW102" s="175"/>
      <c r="AX102" s="214"/>
      <c r="AY102" s="175"/>
      <c r="AZ102" s="140"/>
      <c r="BA102" s="214"/>
      <c r="BB102" s="214"/>
      <c r="BC102" s="175"/>
      <c r="BD102" s="159"/>
      <c r="BE102" s="159"/>
      <c r="BF102" s="159"/>
      <c r="BG102" s="159"/>
      <c r="BH102" s="159"/>
      <c r="BI102" s="159"/>
      <c r="BJ102" s="159"/>
      <c r="BK102" s="159"/>
      <c r="BL102" s="159"/>
      <c r="BM102" s="159"/>
      <c r="BN102" s="159"/>
      <c r="BO102" s="159"/>
      <c r="BP102" s="159"/>
      <c r="BQ102" s="159"/>
      <c r="BR102" s="159"/>
      <c r="BS102" s="159"/>
      <c r="BT102" s="159"/>
      <c r="BU102" s="159"/>
      <c r="BV102" s="159"/>
      <c r="BW102" s="159"/>
      <c r="BX102" s="159"/>
      <c r="BY102" s="159"/>
      <c r="BZ102" s="159"/>
      <c r="CA102" s="159"/>
      <c r="CB102" s="159"/>
      <c r="CC102" s="159"/>
      <c r="CD102" s="159"/>
      <c r="CE102" s="159"/>
      <c r="CF102" s="159"/>
      <c r="CG102" s="159"/>
      <c r="CH102" s="159"/>
      <c r="CI102" s="159"/>
      <c r="CJ102" s="159"/>
      <c r="CK102" s="159"/>
      <c r="CL102" s="159"/>
      <c r="CM102" s="159"/>
      <c r="CN102" s="159"/>
      <c r="CO102" s="159"/>
      <c r="CP102" s="222"/>
      <c r="CQ102" s="223"/>
      <c r="CR102" s="223"/>
      <c r="CS102" s="223"/>
      <c r="CT102" s="223"/>
      <c r="CU102" s="223"/>
      <c r="CV102" s="223"/>
      <c r="CW102" s="223"/>
      <c r="CX102" s="223"/>
      <c r="CY102" s="223"/>
      <c r="CZ102" s="223"/>
      <c r="DA102" s="223"/>
      <c r="DB102" s="223"/>
      <c r="DC102" s="223"/>
      <c r="DD102" s="223"/>
      <c r="DE102" s="223"/>
      <c r="DF102" s="223"/>
      <c r="DG102" s="223"/>
      <c r="DH102" s="223"/>
      <c r="DI102" s="223"/>
      <c r="DJ102" s="223"/>
      <c r="DK102" s="223"/>
      <c r="DL102" s="159"/>
      <c r="DM102" s="159"/>
      <c r="DN102" s="159"/>
      <c r="DO102" s="159"/>
      <c r="DP102" s="159"/>
      <c r="DQ102" s="159"/>
      <c r="DR102" s="159"/>
      <c r="DS102" s="159"/>
      <c r="DT102" s="159"/>
      <c r="DU102" s="159"/>
      <c r="DV102" s="159"/>
      <c r="DW102" s="159"/>
      <c r="DX102" s="159"/>
      <c r="DY102" s="159"/>
      <c r="DZ102" s="159"/>
      <c r="EA102" s="159"/>
      <c r="EB102" s="159"/>
      <c r="EC102" s="159"/>
      <c r="ED102" s="159"/>
      <c r="EE102" s="159"/>
      <c r="EF102" s="159"/>
      <c r="EG102" s="159"/>
      <c r="EH102" s="159"/>
      <c r="EI102" s="159"/>
      <c r="EJ102" s="159"/>
      <c r="EK102" s="159"/>
    </row>
    <row r="103" spans="1:141" s="160" customFormat="1" ht="63.75" hidden="1" x14ac:dyDescent="0.2">
      <c r="A103" s="237" t="s">
        <v>236</v>
      </c>
      <c r="B103" s="186" t="s">
        <v>249</v>
      </c>
      <c r="C103" s="193" t="s">
        <v>250</v>
      </c>
      <c r="D103" s="191"/>
      <c r="E103" s="191"/>
      <c r="F103" s="193"/>
      <c r="G103" s="191"/>
      <c r="H103" s="193"/>
      <c r="I103" s="191"/>
      <c r="J103" s="193"/>
      <c r="K103" s="175"/>
      <c r="L103" s="214"/>
      <c r="M103" s="175"/>
      <c r="N103" s="214"/>
      <c r="O103" s="175"/>
      <c r="P103" s="214"/>
      <c r="Q103" s="175"/>
      <c r="R103" s="214"/>
      <c r="S103" s="175"/>
      <c r="T103" s="214"/>
      <c r="U103" s="175"/>
      <c r="V103" s="214"/>
      <c r="W103" s="175"/>
      <c r="X103" s="214"/>
      <c r="Y103" s="175"/>
      <c r="Z103" s="214"/>
      <c r="AA103" s="175"/>
      <c r="AB103" s="214"/>
      <c r="AC103" s="175"/>
      <c r="AD103" s="214"/>
      <c r="AE103" s="175"/>
      <c r="AF103" s="214"/>
      <c r="AG103" s="175"/>
      <c r="AH103" s="214"/>
      <c r="AI103" s="175"/>
      <c r="AJ103" s="214"/>
      <c r="AK103" s="175"/>
      <c r="AL103" s="214"/>
      <c r="AM103" s="175"/>
      <c r="AN103" s="214"/>
      <c r="AO103" s="175"/>
      <c r="AP103" s="214"/>
      <c r="AQ103" s="175"/>
      <c r="AR103" s="214"/>
      <c r="AS103" s="175"/>
      <c r="AT103" s="214"/>
      <c r="AU103" s="175"/>
      <c r="AV103" s="214"/>
      <c r="AW103" s="175"/>
      <c r="AX103" s="214"/>
      <c r="AY103" s="175"/>
      <c r="AZ103" s="140"/>
      <c r="BA103" s="214"/>
      <c r="BB103" s="214"/>
      <c r="BC103" s="175"/>
      <c r="BD103" s="159"/>
      <c r="BE103" s="159"/>
      <c r="BF103" s="159"/>
      <c r="BG103" s="159"/>
      <c r="BH103" s="159"/>
      <c r="BI103" s="159"/>
      <c r="BJ103" s="159"/>
      <c r="BK103" s="159"/>
      <c r="BL103" s="159"/>
      <c r="BM103" s="159"/>
      <c r="BN103" s="159"/>
      <c r="BO103" s="159"/>
      <c r="BP103" s="159"/>
      <c r="BQ103" s="159"/>
      <c r="BR103" s="159"/>
      <c r="BS103" s="159"/>
      <c r="BT103" s="159"/>
      <c r="BU103" s="159"/>
      <c r="BV103" s="159"/>
      <c r="BW103" s="159"/>
      <c r="BX103" s="159"/>
      <c r="BY103" s="159"/>
      <c r="BZ103" s="159"/>
      <c r="CA103" s="159"/>
      <c r="CB103" s="159"/>
      <c r="CC103" s="159"/>
      <c r="CD103" s="159"/>
      <c r="CE103" s="159"/>
      <c r="CF103" s="159"/>
      <c r="CG103" s="159"/>
      <c r="CH103" s="159"/>
      <c r="CI103" s="159"/>
      <c r="CJ103" s="159"/>
      <c r="CK103" s="159"/>
      <c r="CL103" s="159"/>
      <c r="CM103" s="159"/>
      <c r="CN103" s="159"/>
      <c r="CO103" s="159"/>
      <c r="CP103" s="222"/>
      <c r="CQ103" s="223"/>
      <c r="CR103" s="223"/>
      <c r="CS103" s="223"/>
      <c r="CT103" s="223"/>
      <c r="CU103" s="223"/>
      <c r="CV103" s="223"/>
      <c r="CW103" s="223"/>
      <c r="CX103" s="223"/>
      <c r="CY103" s="223"/>
      <c r="CZ103" s="223"/>
      <c r="DA103" s="223"/>
      <c r="DB103" s="223"/>
      <c r="DC103" s="223"/>
      <c r="DD103" s="223"/>
      <c r="DE103" s="223"/>
      <c r="DF103" s="223"/>
      <c r="DG103" s="223"/>
      <c r="DH103" s="223"/>
      <c r="DI103" s="223"/>
      <c r="DJ103" s="223"/>
      <c r="DK103" s="223"/>
      <c r="DL103" s="159"/>
      <c r="DM103" s="159"/>
      <c r="DN103" s="159"/>
      <c r="DO103" s="159"/>
      <c r="DP103" s="159"/>
      <c r="DQ103" s="159"/>
      <c r="DR103" s="159"/>
      <c r="DS103" s="159"/>
      <c r="DT103" s="159"/>
      <c r="DU103" s="159"/>
      <c r="DV103" s="159"/>
      <c r="DW103" s="159"/>
      <c r="DX103" s="159"/>
      <c r="DY103" s="159"/>
      <c r="DZ103" s="159"/>
      <c r="EA103" s="159"/>
      <c r="EB103" s="159"/>
      <c r="EC103" s="159"/>
      <c r="ED103" s="159"/>
      <c r="EE103" s="159"/>
      <c r="EF103" s="159"/>
      <c r="EG103" s="159"/>
      <c r="EH103" s="159"/>
      <c r="EI103" s="159"/>
      <c r="EJ103" s="159"/>
      <c r="EK103" s="159"/>
    </row>
    <row r="104" spans="1:141" s="160" customFormat="1" ht="51" hidden="1" x14ac:dyDescent="0.2">
      <c r="A104" s="237" t="s">
        <v>236</v>
      </c>
      <c r="B104" s="186" t="s">
        <v>251</v>
      </c>
      <c r="C104" s="193" t="s">
        <v>252</v>
      </c>
      <c r="D104" s="191"/>
      <c r="E104" s="191"/>
      <c r="F104" s="193"/>
      <c r="G104" s="191"/>
      <c r="H104" s="193"/>
      <c r="I104" s="191"/>
      <c r="J104" s="193"/>
      <c r="K104" s="175"/>
      <c r="L104" s="214"/>
      <c r="M104" s="175"/>
      <c r="N104" s="214"/>
      <c r="O104" s="175"/>
      <c r="P104" s="214"/>
      <c r="Q104" s="175"/>
      <c r="R104" s="214"/>
      <c r="S104" s="175"/>
      <c r="T104" s="214"/>
      <c r="U104" s="175"/>
      <c r="V104" s="214"/>
      <c r="W104" s="175"/>
      <c r="X104" s="214"/>
      <c r="Y104" s="175"/>
      <c r="Z104" s="214"/>
      <c r="AA104" s="175"/>
      <c r="AB104" s="214"/>
      <c r="AC104" s="175"/>
      <c r="AD104" s="214"/>
      <c r="AE104" s="175"/>
      <c r="AF104" s="214"/>
      <c r="AG104" s="175"/>
      <c r="AH104" s="214"/>
      <c r="AI104" s="175"/>
      <c r="AJ104" s="214"/>
      <c r="AK104" s="175"/>
      <c r="AL104" s="214"/>
      <c r="AM104" s="175"/>
      <c r="AN104" s="214"/>
      <c r="AO104" s="175"/>
      <c r="AP104" s="214"/>
      <c r="AQ104" s="175"/>
      <c r="AR104" s="214"/>
      <c r="AS104" s="175"/>
      <c r="AT104" s="214"/>
      <c r="AU104" s="175"/>
      <c r="AV104" s="214"/>
      <c r="AW104" s="175"/>
      <c r="AX104" s="214"/>
      <c r="AY104" s="175"/>
      <c r="AZ104" s="140"/>
      <c r="BA104" s="214"/>
      <c r="BB104" s="214"/>
      <c r="BC104" s="175"/>
      <c r="BD104" s="159"/>
      <c r="BE104" s="159"/>
      <c r="BF104" s="159"/>
      <c r="BG104" s="159"/>
      <c r="BH104" s="159"/>
      <c r="BI104" s="159"/>
      <c r="BJ104" s="159"/>
      <c r="BK104" s="159"/>
      <c r="BL104" s="159"/>
      <c r="BM104" s="159"/>
      <c r="BN104" s="159"/>
      <c r="BO104" s="159"/>
      <c r="BP104" s="159"/>
      <c r="BQ104" s="159"/>
      <c r="BR104" s="159"/>
      <c r="BS104" s="159"/>
      <c r="BT104" s="159"/>
      <c r="BU104" s="159"/>
      <c r="BV104" s="159"/>
      <c r="BW104" s="159"/>
      <c r="BX104" s="159"/>
      <c r="BY104" s="159"/>
      <c r="BZ104" s="159"/>
      <c r="CA104" s="159"/>
      <c r="CB104" s="159"/>
      <c r="CC104" s="159"/>
      <c r="CD104" s="159"/>
      <c r="CE104" s="159"/>
      <c r="CF104" s="159"/>
      <c r="CG104" s="159"/>
      <c r="CH104" s="159"/>
      <c r="CI104" s="159"/>
      <c r="CJ104" s="159"/>
      <c r="CK104" s="159"/>
      <c r="CL104" s="159"/>
      <c r="CM104" s="159"/>
      <c r="CN104" s="159"/>
      <c r="CO104" s="159"/>
      <c r="CP104" s="222"/>
      <c r="CQ104" s="223"/>
      <c r="CR104" s="223"/>
      <c r="CS104" s="223"/>
      <c r="CT104" s="223"/>
      <c r="CU104" s="223"/>
      <c r="CV104" s="223"/>
      <c r="CW104" s="223"/>
      <c r="CX104" s="223"/>
      <c r="CY104" s="223"/>
      <c r="CZ104" s="223"/>
      <c r="DA104" s="223"/>
      <c r="DB104" s="223"/>
      <c r="DC104" s="223"/>
      <c r="DD104" s="223"/>
      <c r="DE104" s="223"/>
      <c r="DF104" s="223"/>
      <c r="DG104" s="223"/>
      <c r="DH104" s="223"/>
      <c r="DI104" s="223"/>
      <c r="DJ104" s="223"/>
      <c r="DK104" s="223"/>
      <c r="DL104" s="159"/>
      <c r="DM104" s="159"/>
      <c r="DN104" s="159"/>
      <c r="DO104" s="159"/>
      <c r="DP104" s="159"/>
      <c r="DQ104" s="159"/>
      <c r="DR104" s="159"/>
      <c r="DS104" s="159"/>
      <c r="DT104" s="159"/>
      <c r="DU104" s="159"/>
      <c r="DV104" s="159"/>
      <c r="DW104" s="159"/>
      <c r="DX104" s="159"/>
      <c r="DY104" s="159"/>
      <c r="DZ104" s="159"/>
      <c r="EA104" s="159"/>
      <c r="EB104" s="159"/>
      <c r="EC104" s="159"/>
      <c r="ED104" s="159"/>
      <c r="EE104" s="159"/>
      <c r="EF104" s="159"/>
      <c r="EG104" s="159"/>
      <c r="EH104" s="159"/>
      <c r="EI104" s="159"/>
      <c r="EJ104" s="159"/>
      <c r="EK104" s="159"/>
    </row>
    <row r="105" spans="1:141" s="160" customFormat="1" ht="63.75" hidden="1" x14ac:dyDescent="0.2">
      <c r="A105" s="237" t="s">
        <v>236</v>
      </c>
      <c r="B105" s="186" t="s">
        <v>253</v>
      </c>
      <c r="C105" s="193" t="s">
        <v>254</v>
      </c>
      <c r="D105" s="191"/>
      <c r="E105" s="191"/>
      <c r="F105" s="193"/>
      <c r="G105" s="191"/>
      <c r="H105" s="193"/>
      <c r="I105" s="191"/>
      <c r="J105" s="193"/>
      <c r="K105" s="175"/>
      <c r="L105" s="214"/>
      <c r="M105" s="175"/>
      <c r="N105" s="214"/>
      <c r="O105" s="175"/>
      <c r="P105" s="214"/>
      <c r="Q105" s="175"/>
      <c r="R105" s="214"/>
      <c r="S105" s="175"/>
      <c r="T105" s="214"/>
      <c r="U105" s="175"/>
      <c r="V105" s="214"/>
      <c r="W105" s="175"/>
      <c r="X105" s="214"/>
      <c r="Y105" s="175"/>
      <c r="Z105" s="214"/>
      <c r="AA105" s="175"/>
      <c r="AB105" s="214"/>
      <c r="AC105" s="175"/>
      <c r="AD105" s="214"/>
      <c r="AE105" s="175"/>
      <c r="AF105" s="214"/>
      <c r="AG105" s="175"/>
      <c r="AH105" s="214"/>
      <c r="AI105" s="175"/>
      <c r="AJ105" s="214"/>
      <c r="AK105" s="175"/>
      <c r="AL105" s="214"/>
      <c r="AM105" s="175"/>
      <c r="AN105" s="214"/>
      <c r="AO105" s="175"/>
      <c r="AP105" s="214"/>
      <c r="AQ105" s="175"/>
      <c r="AR105" s="214"/>
      <c r="AS105" s="175"/>
      <c r="AT105" s="214"/>
      <c r="AU105" s="175"/>
      <c r="AV105" s="214"/>
      <c r="AW105" s="175"/>
      <c r="AX105" s="214"/>
      <c r="AY105" s="175"/>
      <c r="AZ105" s="140"/>
      <c r="BA105" s="214"/>
      <c r="BB105" s="214"/>
      <c r="BC105" s="175"/>
      <c r="BD105" s="159"/>
      <c r="BE105" s="159"/>
      <c r="BF105" s="159"/>
      <c r="BG105" s="159"/>
      <c r="BH105" s="159"/>
      <c r="BI105" s="159"/>
      <c r="BJ105" s="159"/>
      <c r="BK105" s="159"/>
      <c r="BL105" s="159"/>
      <c r="BM105" s="159"/>
      <c r="BN105" s="159"/>
      <c r="BO105" s="159"/>
      <c r="BP105" s="159"/>
      <c r="BQ105" s="159"/>
      <c r="BR105" s="159"/>
      <c r="BS105" s="159"/>
      <c r="BT105" s="159"/>
      <c r="BU105" s="159"/>
      <c r="BV105" s="159"/>
      <c r="BW105" s="159"/>
      <c r="BX105" s="159"/>
      <c r="BY105" s="159"/>
      <c r="BZ105" s="159"/>
      <c r="CA105" s="159"/>
      <c r="CB105" s="159"/>
      <c r="CC105" s="159"/>
      <c r="CD105" s="159"/>
      <c r="CE105" s="159"/>
      <c r="CF105" s="159"/>
      <c r="CG105" s="159"/>
      <c r="CH105" s="159"/>
      <c r="CI105" s="159"/>
      <c r="CJ105" s="159"/>
      <c r="CK105" s="159"/>
      <c r="CL105" s="159"/>
      <c r="CM105" s="159"/>
      <c r="CN105" s="159"/>
      <c r="CO105" s="159"/>
      <c r="CP105" s="222"/>
      <c r="CQ105" s="223"/>
      <c r="CR105" s="223"/>
      <c r="CS105" s="223"/>
      <c r="CT105" s="223"/>
      <c r="CU105" s="223"/>
      <c r="CV105" s="223"/>
      <c r="CW105" s="223"/>
      <c r="CX105" s="223"/>
      <c r="CY105" s="223"/>
      <c r="CZ105" s="223"/>
      <c r="DA105" s="223"/>
      <c r="DB105" s="223"/>
      <c r="DC105" s="223"/>
      <c r="DD105" s="223"/>
      <c r="DE105" s="223"/>
      <c r="DF105" s="223"/>
      <c r="DG105" s="223"/>
      <c r="DH105" s="223"/>
      <c r="DI105" s="223"/>
      <c r="DJ105" s="223"/>
      <c r="DK105" s="223"/>
      <c r="DL105" s="159"/>
      <c r="DM105" s="159"/>
      <c r="DN105" s="159"/>
      <c r="DO105" s="159"/>
      <c r="DP105" s="159"/>
      <c r="DQ105" s="159"/>
      <c r="DR105" s="159"/>
      <c r="DS105" s="159"/>
      <c r="DT105" s="159"/>
      <c r="DU105" s="159"/>
      <c r="DV105" s="159"/>
      <c r="DW105" s="159"/>
      <c r="DX105" s="159"/>
      <c r="DY105" s="159"/>
      <c r="DZ105" s="159"/>
      <c r="EA105" s="159"/>
      <c r="EB105" s="159"/>
      <c r="EC105" s="159"/>
      <c r="ED105" s="159"/>
      <c r="EE105" s="159"/>
      <c r="EF105" s="159"/>
      <c r="EG105" s="159"/>
      <c r="EH105" s="159"/>
      <c r="EI105" s="159"/>
      <c r="EJ105" s="159"/>
      <c r="EK105" s="159"/>
    </row>
    <row r="106" spans="1:141" s="160" customFormat="1" ht="63.75" hidden="1" x14ac:dyDescent="0.2">
      <c r="A106" s="237" t="s">
        <v>236</v>
      </c>
      <c r="B106" s="186" t="s">
        <v>255</v>
      </c>
      <c r="C106" s="193" t="s">
        <v>256</v>
      </c>
      <c r="D106" s="191"/>
      <c r="E106" s="191"/>
      <c r="F106" s="193"/>
      <c r="G106" s="191"/>
      <c r="H106" s="193"/>
      <c r="I106" s="191"/>
      <c r="J106" s="193"/>
      <c r="K106" s="175"/>
      <c r="L106" s="214"/>
      <c r="M106" s="175"/>
      <c r="N106" s="214"/>
      <c r="O106" s="175"/>
      <c r="P106" s="214"/>
      <c r="Q106" s="175"/>
      <c r="R106" s="214"/>
      <c r="S106" s="175"/>
      <c r="T106" s="214"/>
      <c r="U106" s="175"/>
      <c r="V106" s="214"/>
      <c r="W106" s="175"/>
      <c r="X106" s="214"/>
      <c r="Y106" s="175"/>
      <c r="Z106" s="214"/>
      <c r="AA106" s="175"/>
      <c r="AB106" s="214"/>
      <c r="AC106" s="175"/>
      <c r="AD106" s="214"/>
      <c r="AE106" s="175"/>
      <c r="AF106" s="214"/>
      <c r="AG106" s="175"/>
      <c r="AH106" s="214"/>
      <c r="AI106" s="175"/>
      <c r="AJ106" s="214"/>
      <c r="AK106" s="175"/>
      <c r="AL106" s="214"/>
      <c r="AM106" s="175"/>
      <c r="AN106" s="214"/>
      <c r="AO106" s="175"/>
      <c r="AP106" s="214"/>
      <c r="AQ106" s="175"/>
      <c r="AR106" s="214"/>
      <c r="AS106" s="175"/>
      <c r="AT106" s="214"/>
      <c r="AU106" s="175"/>
      <c r="AV106" s="214"/>
      <c r="AW106" s="175"/>
      <c r="AX106" s="214"/>
      <c r="AY106" s="175"/>
      <c r="AZ106" s="140"/>
      <c r="BA106" s="214"/>
      <c r="BB106" s="214"/>
      <c r="BC106" s="175"/>
      <c r="BD106" s="159"/>
      <c r="BE106" s="159"/>
      <c r="BF106" s="159"/>
      <c r="BG106" s="159"/>
      <c r="BH106" s="159"/>
      <c r="BI106" s="159"/>
      <c r="BJ106" s="159"/>
      <c r="BK106" s="159"/>
      <c r="BL106" s="159"/>
      <c r="BM106" s="159"/>
      <c r="BN106" s="159"/>
      <c r="BO106" s="159"/>
      <c r="BP106" s="159"/>
      <c r="BQ106" s="159"/>
      <c r="BR106" s="159"/>
      <c r="BS106" s="159"/>
      <c r="BT106" s="159"/>
      <c r="BU106" s="159"/>
      <c r="BV106" s="159"/>
      <c r="BW106" s="159"/>
      <c r="BX106" s="159"/>
      <c r="BY106" s="159"/>
      <c r="BZ106" s="159"/>
      <c r="CA106" s="159"/>
      <c r="CB106" s="159"/>
      <c r="CC106" s="159"/>
      <c r="CD106" s="159"/>
      <c r="CE106" s="159"/>
      <c r="CF106" s="159"/>
      <c r="CG106" s="159"/>
      <c r="CH106" s="159"/>
      <c r="CI106" s="159"/>
      <c r="CJ106" s="159"/>
      <c r="CK106" s="159"/>
      <c r="CL106" s="159"/>
      <c r="CM106" s="159"/>
      <c r="CN106" s="159"/>
      <c r="CO106" s="159"/>
      <c r="CP106" s="222"/>
      <c r="CQ106" s="223"/>
      <c r="CR106" s="223"/>
      <c r="CS106" s="223"/>
      <c r="CT106" s="223"/>
      <c r="CU106" s="223"/>
      <c r="CV106" s="223"/>
      <c r="CW106" s="223"/>
      <c r="CX106" s="223"/>
      <c r="CY106" s="223"/>
      <c r="CZ106" s="223"/>
      <c r="DA106" s="223"/>
      <c r="DB106" s="223"/>
      <c r="DC106" s="223"/>
      <c r="DD106" s="223"/>
      <c r="DE106" s="223"/>
      <c r="DF106" s="223"/>
      <c r="DG106" s="223"/>
      <c r="DH106" s="223"/>
      <c r="DI106" s="223"/>
      <c r="DJ106" s="223"/>
      <c r="DK106" s="223"/>
      <c r="DL106" s="159"/>
      <c r="DM106" s="159"/>
      <c r="DN106" s="159"/>
      <c r="DO106" s="159"/>
      <c r="DP106" s="159"/>
      <c r="DQ106" s="159"/>
      <c r="DR106" s="159"/>
      <c r="DS106" s="159"/>
      <c r="DT106" s="159"/>
      <c r="DU106" s="159"/>
      <c r="DV106" s="159"/>
      <c r="DW106" s="159"/>
      <c r="DX106" s="159"/>
      <c r="DY106" s="159"/>
      <c r="DZ106" s="159"/>
      <c r="EA106" s="159"/>
      <c r="EB106" s="159"/>
      <c r="EC106" s="159"/>
      <c r="ED106" s="159"/>
      <c r="EE106" s="159"/>
      <c r="EF106" s="159"/>
      <c r="EG106" s="159"/>
      <c r="EH106" s="159"/>
      <c r="EI106" s="159"/>
      <c r="EJ106" s="159"/>
      <c r="EK106" s="159"/>
    </row>
    <row r="107" spans="1:141" s="160" customFormat="1" ht="63.75" hidden="1" x14ac:dyDescent="0.2">
      <c r="A107" s="237" t="s">
        <v>236</v>
      </c>
      <c r="B107" s="186" t="s">
        <v>257</v>
      </c>
      <c r="C107" s="193" t="s">
        <v>258</v>
      </c>
      <c r="D107" s="191"/>
      <c r="E107" s="191"/>
      <c r="F107" s="193"/>
      <c r="G107" s="191"/>
      <c r="H107" s="193"/>
      <c r="I107" s="191"/>
      <c r="J107" s="193"/>
      <c r="K107" s="175"/>
      <c r="L107" s="214"/>
      <c r="M107" s="175"/>
      <c r="N107" s="214"/>
      <c r="O107" s="175"/>
      <c r="P107" s="214"/>
      <c r="Q107" s="175"/>
      <c r="R107" s="214"/>
      <c r="S107" s="175"/>
      <c r="T107" s="214"/>
      <c r="U107" s="175"/>
      <c r="V107" s="214"/>
      <c r="W107" s="175"/>
      <c r="X107" s="214"/>
      <c r="Y107" s="175"/>
      <c r="Z107" s="214"/>
      <c r="AA107" s="175"/>
      <c r="AB107" s="214"/>
      <c r="AC107" s="175"/>
      <c r="AD107" s="214"/>
      <c r="AE107" s="175"/>
      <c r="AF107" s="214"/>
      <c r="AG107" s="175"/>
      <c r="AH107" s="214"/>
      <c r="AI107" s="175"/>
      <c r="AJ107" s="214"/>
      <c r="AK107" s="175"/>
      <c r="AL107" s="214"/>
      <c r="AM107" s="175"/>
      <c r="AN107" s="214"/>
      <c r="AO107" s="175"/>
      <c r="AP107" s="214"/>
      <c r="AQ107" s="175"/>
      <c r="AR107" s="214"/>
      <c r="AS107" s="175"/>
      <c r="AT107" s="214"/>
      <c r="AU107" s="175"/>
      <c r="AV107" s="214"/>
      <c r="AW107" s="175"/>
      <c r="AX107" s="214"/>
      <c r="AY107" s="175"/>
      <c r="AZ107" s="140"/>
      <c r="BA107" s="214"/>
      <c r="BB107" s="214"/>
      <c r="BC107" s="175"/>
      <c r="BD107" s="159"/>
      <c r="BE107" s="159"/>
      <c r="BF107" s="159"/>
      <c r="BG107" s="159"/>
      <c r="BH107" s="159"/>
      <c r="BI107" s="159"/>
      <c r="BJ107" s="159"/>
      <c r="BK107" s="159"/>
      <c r="BL107" s="159"/>
      <c r="BM107" s="159"/>
      <c r="BN107" s="159"/>
      <c r="BO107" s="159"/>
      <c r="BP107" s="159"/>
      <c r="BQ107" s="159"/>
      <c r="BR107" s="159"/>
      <c r="BS107" s="159"/>
      <c r="BT107" s="159"/>
      <c r="BU107" s="159"/>
      <c r="BV107" s="159"/>
      <c r="BW107" s="159"/>
      <c r="BX107" s="159"/>
      <c r="BY107" s="159"/>
      <c r="BZ107" s="159"/>
      <c r="CA107" s="159"/>
      <c r="CB107" s="159"/>
      <c r="CC107" s="159"/>
      <c r="CD107" s="159"/>
      <c r="CE107" s="159"/>
      <c r="CF107" s="159"/>
      <c r="CG107" s="159"/>
      <c r="CH107" s="159"/>
      <c r="CI107" s="159"/>
      <c r="CJ107" s="159"/>
      <c r="CK107" s="159"/>
      <c r="CL107" s="159"/>
      <c r="CM107" s="159"/>
      <c r="CN107" s="159"/>
      <c r="CO107" s="159"/>
      <c r="CP107" s="222"/>
      <c r="CQ107" s="223"/>
      <c r="CR107" s="223"/>
      <c r="CS107" s="223"/>
      <c r="CT107" s="223"/>
      <c r="CU107" s="223"/>
      <c r="CV107" s="223"/>
      <c r="CW107" s="223"/>
      <c r="CX107" s="223"/>
      <c r="CY107" s="223"/>
      <c r="CZ107" s="223"/>
      <c r="DA107" s="223"/>
      <c r="DB107" s="223"/>
      <c r="DC107" s="223"/>
      <c r="DD107" s="223"/>
      <c r="DE107" s="223"/>
      <c r="DF107" s="223"/>
      <c r="DG107" s="223"/>
      <c r="DH107" s="223"/>
      <c r="DI107" s="223"/>
      <c r="DJ107" s="223"/>
      <c r="DK107" s="223"/>
      <c r="DL107" s="159"/>
      <c r="DM107" s="159"/>
      <c r="DN107" s="159"/>
      <c r="DO107" s="159"/>
      <c r="DP107" s="159"/>
      <c r="DQ107" s="159"/>
      <c r="DR107" s="159"/>
      <c r="DS107" s="159"/>
      <c r="DT107" s="159"/>
      <c r="DU107" s="159"/>
      <c r="DV107" s="159"/>
      <c r="DW107" s="159"/>
      <c r="DX107" s="159"/>
      <c r="DY107" s="159"/>
      <c r="DZ107" s="159"/>
      <c r="EA107" s="159"/>
      <c r="EB107" s="159"/>
      <c r="EC107" s="159"/>
      <c r="ED107" s="159"/>
      <c r="EE107" s="159"/>
      <c r="EF107" s="159"/>
      <c r="EG107" s="159"/>
      <c r="EH107" s="159"/>
      <c r="EI107" s="159"/>
      <c r="EJ107" s="159"/>
      <c r="EK107" s="159"/>
    </row>
    <row r="108" spans="1:141" s="160" customFormat="1" ht="63.75" hidden="1" x14ac:dyDescent="0.2">
      <c r="A108" s="237" t="s">
        <v>236</v>
      </c>
      <c r="B108" s="186" t="s">
        <v>259</v>
      </c>
      <c r="C108" s="193" t="s">
        <v>260</v>
      </c>
      <c r="D108" s="191"/>
      <c r="E108" s="191"/>
      <c r="F108" s="193"/>
      <c r="G108" s="191"/>
      <c r="H108" s="193"/>
      <c r="I108" s="191"/>
      <c r="J108" s="193"/>
      <c r="K108" s="175"/>
      <c r="L108" s="214"/>
      <c r="M108" s="175"/>
      <c r="N108" s="214"/>
      <c r="O108" s="175"/>
      <c r="P108" s="214"/>
      <c r="Q108" s="175"/>
      <c r="R108" s="214"/>
      <c r="S108" s="175"/>
      <c r="T108" s="214"/>
      <c r="U108" s="175"/>
      <c r="V108" s="214"/>
      <c r="W108" s="175"/>
      <c r="X108" s="214"/>
      <c r="Y108" s="175"/>
      <c r="Z108" s="214"/>
      <c r="AA108" s="175"/>
      <c r="AB108" s="214"/>
      <c r="AC108" s="175"/>
      <c r="AD108" s="214"/>
      <c r="AE108" s="175"/>
      <c r="AF108" s="214"/>
      <c r="AG108" s="175"/>
      <c r="AH108" s="214"/>
      <c r="AI108" s="175"/>
      <c r="AJ108" s="214"/>
      <c r="AK108" s="175"/>
      <c r="AL108" s="214"/>
      <c r="AM108" s="175"/>
      <c r="AN108" s="214"/>
      <c r="AO108" s="175"/>
      <c r="AP108" s="214"/>
      <c r="AQ108" s="175"/>
      <c r="AR108" s="214"/>
      <c r="AS108" s="175"/>
      <c r="AT108" s="214"/>
      <c r="AU108" s="175"/>
      <c r="AV108" s="214"/>
      <c r="AW108" s="175"/>
      <c r="AX108" s="214"/>
      <c r="AY108" s="175"/>
      <c r="AZ108" s="140"/>
      <c r="BA108" s="214"/>
      <c r="BB108" s="214"/>
      <c r="BC108" s="175"/>
      <c r="BD108" s="159"/>
      <c r="BE108" s="159"/>
      <c r="BF108" s="159"/>
      <c r="BG108" s="159"/>
      <c r="BH108" s="159"/>
      <c r="BI108" s="159"/>
      <c r="BJ108" s="159"/>
      <c r="BK108" s="159"/>
      <c r="BL108" s="159"/>
      <c r="BM108" s="159"/>
      <c r="BN108" s="159"/>
      <c r="BO108" s="159"/>
      <c r="BP108" s="159"/>
      <c r="BQ108" s="159"/>
      <c r="BR108" s="159"/>
      <c r="BS108" s="159"/>
      <c r="BT108" s="159"/>
      <c r="BU108" s="159"/>
      <c r="BV108" s="159"/>
      <c r="BW108" s="159"/>
      <c r="BX108" s="159"/>
      <c r="BY108" s="159"/>
      <c r="BZ108" s="159"/>
      <c r="CA108" s="159"/>
      <c r="CB108" s="159"/>
      <c r="CC108" s="159"/>
      <c r="CD108" s="159"/>
      <c r="CE108" s="159"/>
      <c r="CF108" s="159"/>
      <c r="CG108" s="159"/>
      <c r="CH108" s="159"/>
      <c r="CI108" s="159"/>
      <c r="CJ108" s="159"/>
      <c r="CK108" s="159"/>
      <c r="CL108" s="159"/>
      <c r="CM108" s="159"/>
      <c r="CN108" s="159"/>
      <c r="CO108" s="159"/>
      <c r="CP108" s="222"/>
      <c r="CQ108" s="223"/>
      <c r="CR108" s="223"/>
      <c r="CS108" s="223"/>
      <c r="CT108" s="223"/>
      <c r="CU108" s="223"/>
      <c r="CV108" s="223"/>
      <c r="CW108" s="223"/>
      <c r="CX108" s="223"/>
      <c r="CY108" s="223"/>
      <c r="CZ108" s="223"/>
      <c r="DA108" s="223"/>
      <c r="DB108" s="223"/>
      <c r="DC108" s="223"/>
      <c r="DD108" s="223"/>
      <c r="DE108" s="223"/>
      <c r="DF108" s="223"/>
      <c r="DG108" s="223"/>
      <c r="DH108" s="223"/>
      <c r="DI108" s="223"/>
      <c r="DJ108" s="223"/>
      <c r="DK108" s="223"/>
      <c r="DL108" s="159"/>
      <c r="DM108" s="159"/>
      <c r="DN108" s="159"/>
      <c r="DO108" s="159"/>
      <c r="DP108" s="159"/>
      <c r="DQ108" s="159"/>
      <c r="DR108" s="159"/>
      <c r="DS108" s="159"/>
      <c r="DT108" s="159"/>
      <c r="DU108" s="159"/>
      <c r="DV108" s="159"/>
      <c r="DW108" s="159"/>
      <c r="DX108" s="159"/>
      <c r="DY108" s="159"/>
      <c r="DZ108" s="159"/>
      <c r="EA108" s="159"/>
      <c r="EB108" s="159"/>
      <c r="EC108" s="159"/>
      <c r="ED108" s="159"/>
      <c r="EE108" s="159"/>
      <c r="EF108" s="159"/>
      <c r="EG108" s="159"/>
      <c r="EH108" s="159"/>
      <c r="EI108" s="159"/>
      <c r="EJ108" s="159"/>
      <c r="EK108" s="159"/>
    </row>
    <row r="109" spans="1:141" s="160" customFormat="1" ht="63.75" hidden="1" x14ac:dyDescent="0.2">
      <c r="A109" s="237" t="s">
        <v>236</v>
      </c>
      <c r="B109" s="186" t="s">
        <v>261</v>
      </c>
      <c r="C109" s="193" t="s">
        <v>262</v>
      </c>
      <c r="D109" s="191"/>
      <c r="E109" s="191"/>
      <c r="F109" s="193"/>
      <c r="G109" s="191"/>
      <c r="H109" s="193"/>
      <c r="I109" s="191"/>
      <c r="J109" s="193"/>
      <c r="K109" s="175"/>
      <c r="L109" s="214"/>
      <c r="M109" s="175"/>
      <c r="N109" s="214"/>
      <c r="O109" s="175"/>
      <c r="P109" s="214"/>
      <c r="Q109" s="175"/>
      <c r="R109" s="214"/>
      <c r="S109" s="175"/>
      <c r="T109" s="214"/>
      <c r="U109" s="175"/>
      <c r="V109" s="214"/>
      <c r="W109" s="175"/>
      <c r="X109" s="214"/>
      <c r="Y109" s="175"/>
      <c r="Z109" s="214"/>
      <c r="AA109" s="175"/>
      <c r="AB109" s="214"/>
      <c r="AC109" s="175"/>
      <c r="AD109" s="214"/>
      <c r="AE109" s="175"/>
      <c r="AF109" s="214"/>
      <c r="AG109" s="175"/>
      <c r="AH109" s="214"/>
      <c r="AI109" s="175"/>
      <c r="AJ109" s="214"/>
      <c r="AK109" s="175"/>
      <c r="AL109" s="214"/>
      <c r="AM109" s="175"/>
      <c r="AN109" s="214"/>
      <c r="AO109" s="175"/>
      <c r="AP109" s="214"/>
      <c r="AQ109" s="175"/>
      <c r="AR109" s="214"/>
      <c r="AS109" s="175"/>
      <c r="AT109" s="214"/>
      <c r="AU109" s="175"/>
      <c r="AV109" s="214"/>
      <c r="AW109" s="175"/>
      <c r="AX109" s="214"/>
      <c r="AY109" s="175"/>
      <c r="AZ109" s="140"/>
      <c r="BA109" s="214"/>
      <c r="BB109" s="214"/>
      <c r="BC109" s="175"/>
      <c r="BD109" s="159"/>
      <c r="BE109" s="159"/>
      <c r="BF109" s="159"/>
      <c r="BG109" s="159"/>
      <c r="BH109" s="159"/>
      <c r="BI109" s="159"/>
      <c r="BJ109" s="159"/>
      <c r="BK109" s="159"/>
      <c r="BL109" s="159"/>
      <c r="BM109" s="159"/>
      <c r="BN109" s="159"/>
      <c r="BO109" s="159"/>
      <c r="BP109" s="159"/>
      <c r="BQ109" s="159"/>
      <c r="BR109" s="159"/>
      <c r="BS109" s="159"/>
      <c r="BT109" s="159"/>
      <c r="BU109" s="159"/>
      <c r="BV109" s="159"/>
      <c r="BW109" s="159"/>
      <c r="BX109" s="159"/>
      <c r="BY109" s="159"/>
      <c r="BZ109" s="159"/>
      <c r="CA109" s="159"/>
      <c r="CB109" s="159"/>
      <c r="CC109" s="159"/>
      <c r="CD109" s="159"/>
      <c r="CE109" s="159"/>
      <c r="CF109" s="159"/>
      <c r="CG109" s="159"/>
      <c r="CH109" s="159"/>
      <c r="CI109" s="159"/>
      <c r="CJ109" s="159"/>
      <c r="CK109" s="159"/>
      <c r="CL109" s="159"/>
      <c r="CM109" s="159"/>
      <c r="CN109" s="159"/>
      <c r="CO109" s="159"/>
      <c r="CP109" s="222"/>
      <c r="CQ109" s="223"/>
      <c r="CR109" s="223"/>
      <c r="CS109" s="223"/>
      <c r="CT109" s="223"/>
      <c r="CU109" s="223"/>
      <c r="CV109" s="223"/>
      <c r="CW109" s="223"/>
      <c r="CX109" s="223"/>
      <c r="CY109" s="223"/>
      <c r="CZ109" s="223"/>
      <c r="DA109" s="223"/>
      <c r="DB109" s="223"/>
      <c r="DC109" s="223"/>
      <c r="DD109" s="223"/>
      <c r="DE109" s="223"/>
      <c r="DF109" s="223"/>
      <c r="DG109" s="223"/>
      <c r="DH109" s="223"/>
      <c r="DI109" s="223"/>
      <c r="DJ109" s="223"/>
      <c r="DK109" s="223"/>
      <c r="DL109" s="159"/>
      <c r="DM109" s="159"/>
      <c r="DN109" s="159"/>
      <c r="DO109" s="159"/>
      <c r="DP109" s="159"/>
      <c r="DQ109" s="159"/>
      <c r="DR109" s="159"/>
      <c r="DS109" s="159"/>
      <c r="DT109" s="159"/>
      <c r="DU109" s="159"/>
      <c r="DV109" s="159"/>
      <c r="DW109" s="159"/>
      <c r="DX109" s="159"/>
      <c r="DY109" s="159"/>
      <c r="DZ109" s="159"/>
      <c r="EA109" s="159"/>
      <c r="EB109" s="159"/>
      <c r="EC109" s="159"/>
      <c r="ED109" s="159"/>
      <c r="EE109" s="159"/>
      <c r="EF109" s="159"/>
      <c r="EG109" s="159"/>
      <c r="EH109" s="159"/>
      <c r="EI109" s="159"/>
      <c r="EJ109" s="159"/>
      <c r="EK109" s="159"/>
    </row>
    <row r="110" spans="1:141" s="168" customFormat="1" ht="38.25" x14ac:dyDescent="0.2">
      <c r="A110" s="161" t="s">
        <v>263</v>
      </c>
      <c r="B110" s="162" t="s">
        <v>264</v>
      </c>
      <c r="C110" s="165" t="s">
        <v>98</v>
      </c>
      <c r="D110" s="165">
        <v>0</v>
      </c>
      <c r="E110" s="165" t="s">
        <v>98</v>
      </c>
      <c r="F110" s="165">
        <v>0</v>
      </c>
      <c r="G110" s="165" t="s">
        <v>98</v>
      </c>
      <c r="H110" s="165">
        <v>0</v>
      </c>
      <c r="I110" s="165" t="s">
        <v>98</v>
      </c>
      <c r="J110" s="165">
        <v>0</v>
      </c>
      <c r="K110" s="165" t="s">
        <v>98</v>
      </c>
      <c r="L110" s="165">
        <v>0</v>
      </c>
      <c r="M110" s="165" t="s">
        <v>98</v>
      </c>
      <c r="N110" s="165">
        <v>0</v>
      </c>
      <c r="O110" s="165" t="s">
        <v>98</v>
      </c>
      <c r="P110" s="165">
        <v>0</v>
      </c>
      <c r="Q110" s="165" t="s">
        <v>98</v>
      </c>
      <c r="R110" s="165">
        <v>0</v>
      </c>
      <c r="S110" s="165" t="s">
        <v>98</v>
      </c>
      <c r="T110" s="165">
        <v>0</v>
      </c>
      <c r="U110" s="165" t="s">
        <v>98</v>
      </c>
      <c r="V110" s="165">
        <v>0</v>
      </c>
      <c r="W110" s="165" t="s">
        <v>98</v>
      </c>
      <c r="X110" s="165">
        <v>0</v>
      </c>
      <c r="Y110" s="165" t="s">
        <v>98</v>
      </c>
      <c r="Z110" s="165">
        <v>0</v>
      </c>
      <c r="AA110" s="165" t="s">
        <v>98</v>
      </c>
      <c r="AB110" s="165">
        <v>0</v>
      </c>
      <c r="AC110" s="165" t="s">
        <v>98</v>
      </c>
      <c r="AD110" s="165">
        <v>0</v>
      </c>
      <c r="AE110" s="165" t="s">
        <v>98</v>
      </c>
      <c r="AF110" s="165">
        <v>0</v>
      </c>
      <c r="AG110" s="165" t="s">
        <v>98</v>
      </c>
      <c r="AH110" s="165">
        <v>0</v>
      </c>
      <c r="AI110" s="165" t="s">
        <v>98</v>
      </c>
      <c r="AJ110" s="165">
        <v>0</v>
      </c>
      <c r="AK110" s="165" t="s">
        <v>98</v>
      </c>
      <c r="AL110" s="165">
        <v>0</v>
      </c>
      <c r="AM110" s="165" t="s">
        <v>98</v>
      </c>
      <c r="AN110" s="165">
        <v>0</v>
      </c>
      <c r="AO110" s="165" t="s">
        <v>98</v>
      </c>
      <c r="AP110" s="165">
        <v>0</v>
      </c>
      <c r="AQ110" s="165" t="s">
        <v>98</v>
      </c>
      <c r="AR110" s="165">
        <v>0</v>
      </c>
      <c r="AS110" s="165" t="s">
        <v>98</v>
      </c>
      <c r="AT110" s="165">
        <v>0</v>
      </c>
      <c r="AU110" s="165" t="s">
        <v>98</v>
      </c>
      <c r="AV110" s="165">
        <v>0</v>
      </c>
      <c r="AW110" s="165" t="s">
        <v>98</v>
      </c>
      <c r="AX110" s="165" t="s">
        <v>98</v>
      </c>
      <c r="AY110" s="165">
        <v>0</v>
      </c>
      <c r="AZ110" s="140">
        <f>'2'!AY108</f>
        <v>0</v>
      </c>
      <c r="BA110" s="165">
        <v>0</v>
      </c>
      <c r="BB110" s="165">
        <v>0</v>
      </c>
      <c r="BC110" s="165" t="s">
        <v>98</v>
      </c>
      <c r="BD110" s="167"/>
      <c r="BE110" s="167"/>
      <c r="BF110" s="167"/>
      <c r="BG110" s="167"/>
      <c r="BH110" s="167"/>
      <c r="BI110" s="167"/>
      <c r="BJ110" s="167"/>
      <c r="BK110" s="167"/>
      <c r="BL110" s="167"/>
      <c r="BM110" s="167"/>
      <c r="BN110" s="167"/>
      <c r="BO110" s="167"/>
      <c r="BP110" s="167"/>
      <c r="BQ110" s="167"/>
      <c r="BR110" s="167"/>
      <c r="BS110" s="167"/>
      <c r="BT110" s="167"/>
      <c r="BU110" s="167"/>
      <c r="BV110" s="167"/>
      <c r="BW110" s="167"/>
      <c r="BX110" s="167"/>
      <c r="BY110" s="167"/>
      <c r="BZ110" s="167"/>
      <c r="CA110" s="167"/>
      <c r="CB110" s="167"/>
      <c r="CC110" s="167"/>
      <c r="CD110" s="167"/>
      <c r="CE110" s="167"/>
      <c r="CF110" s="167"/>
      <c r="CG110" s="167"/>
      <c r="CH110" s="167"/>
      <c r="CI110" s="167"/>
      <c r="CJ110" s="167"/>
      <c r="CK110" s="167"/>
      <c r="CL110" s="167"/>
      <c r="CM110" s="167"/>
      <c r="CN110" s="167"/>
      <c r="CO110" s="167"/>
      <c r="CP110" s="224"/>
      <c r="CQ110" s="225"/>
      <c r="CR110" s="225"/>
      <c r="CS110" s="225"/>
      <c r="CT110" s="225"/>
      <c r="CU110" s="225"/>
      <c r="CV110" s="225"/>
      <c r="CW110" s="225"/>
      <c r="CX110" s="225"/>
      <c r="CY110" s="225"/>
      <c r="CZ110" s="225"/>
      <c r="DA110" s="225"/>
      <c r="DB110" s="225"/>
      <c r="DC110" s="225"/>
      <c r="DD110" s="225"/>
      <c r="DE110" s="225"/>
      <c r="DF110" s="225"/>
      <c r="DG110" s="225"/>
      <c r="DH110" s="225"/>
      <c r="DI110" s="225"/>
      <c r="DJ110" s="225"/>
      <c r="DK110" s="225"/>
      <c r="DL110" s="167"/>
      <c r="DM110" s="167"/>
      <c r="DN110" s="167"/>
      <c r="DO110" s="167"/>
      <c r="DP110" s="167"/>
      <c r="DQ110" s="167"/>
      <c r="DR110" s="167"/>
      <c r="DS110" s="167"/>
      <c r="DT110" s="167"/>
      <c r="DU110" s="167"/>
      <c r="DV110" s="167"/>
      <c r="DW110" s="167"/>
      <c r="DX110" s="167"/>
      <c r="DY110" s="167"/>
      <c r="DZ110" s="167"/>
      <c r="EA110" s="167"/>
      <c r="EB110" s="167"/>
      <c r="EC110" s="167"/>
      <c r="ED110" s="167"/>
      <c r="EE110" s="167"/>
      <c r="EF110" s="167"/>
      <c r="EG110" s="167"/>
      <c r="EH110" s="167"/>
      <c r="EI110" s="167"/>
      <c r="EJ110" s="167"/>
      <c r="EK110" s="167"/>
    </row>
    <row r="111" spans="1:141" s="168" customFormat="1" ht="25.5" x14ac:dyDescent="0.2">
      <c r="A111" s="161" t="s">
        <v>265</v>
      </c>
      <c r="B111" s="162" t="s">
        <v>266</v>
      </c>
      <c r="C111" s="165" t="s">
        <v>98</v>
      </c>
      <c r="D111" s="165">
        <f>SUM(D112:D122)</f>
        <v>0</v>
      </c>
      <c r="E111" s="165" t="s">
        <v>98</v>
      </c>
      <c r="F111" s="165">
        <f>SUM(F112:F122)</f>
        <v>0</v>
      </c>
      <c r="G111" s="165" t="s">
        <v>98</v>
      </c>
      <c r="H111" s="165">
        <f>SUM(H112:H122)</f>
        <v>0</v>
      </c>
      <c r="I111" s="165" t="s">
        <v>98</v>
      </c>
      <c r="J111" s="165">
        <f>SUM(J112:J122)</f>
        <v>0</v>
      </c>
      <c r="K111" s="165" t="s">
        <v>98</v>
      </c>
      <c r="L111" s="165">
        <f>SUM(L112:L122)</f>
        <v>0</v>
      </c>
      <c r="M111" s="165" t="s">
        <v>98</v>
      </c>
      <c r="N111" s="165">
        <f>SUM(N112:N122)</f>
        <v>0</v>
      </c>
      <c r="O111" s="165" t="s">
        <v>98</v>
      </c>
      <c r="P111" s="165">
        <f>SUM(P112:P122)</f>
        <v>0</v>
      </c>
      <c r="Q111" s="165" t="s">
        <v>98</v>
      </c>
      <c r="R111" s="165">
        <f>SUM(R112:R122)</f>
        <v>0</v>
      </c>
      <c r="S111" s="165" t="s">
        <v>98</v>
      </c>
      <c r="T111" s="165">
        <f>SUM(T112:T122)</f>
        <v>0</v>
      </c>
      <c r="U111" s="165" t="s">
        <v>98</v>
      </c>
      <c r="V111" s="165">
        <f>SUM(V112:V122)</f>
        <v>0</v>
      </c>
      <c r="W111" s="165" t="s">
        <v>98</v>
      </c>
      <c r="X111" s="165">
        <f>SUM(X112:X122)</f>
        <v>0</v>
      </c>
      <c r="Y111" s="165" t="s">
        <v>98</v>
      </c>
      <c r="Z111" s="165">
        <f>SUM(Z112:Z122)</f>
        <v>0</v>
      </c>
      <c r="AA111" s="165" t="s">
        <v>98</v>
      </c>
      <c r="AB111" s="165">
        <f>SUM(AB112:AB122)</f>
        <v>0</v>
      </c>
      <c r="AC111" s="165" t="s">
        <v>98</v>
      </c>
      <c r="AD111" s="165">
        <f>SUM(AD112:AD122)</f>
        <v>0</v>
      </c>
      <c r="AE111" s="165" t="s">
        <v>98</v>
      </c>
      <c r="AF111" s="165">
        <f>SUM(AF112:AF122)</f>
        <v>0</v>
      </c>
      <c r="AG111" s="165" t="s">
        <v>98</v>
      </c>
      <c r="AH111" s="165">
        <f>SUM(AH112:AH122)</f>
        <v>0</v>
      </c>
      <c r="AI111" s="165" t="s">
        <v>98</v>
      </c>
      <c r="AJ111" s="165">
        <f>SUM(AJ112:AJ122)</f>
        <v>0</v>
      </c>
      <c r="AK111" s="165" t="s">
        <v>98</v>
      </c>
      <c r="AL111" s="165">
        <f>SUM(AL112:AL122)</f>
        <v>0</v>
      </c>
      <c r="AM111" s="165" t="s">
        <v>98</v>
      </c>
      <c r="AN111" s="165">
        <f>SUM(AN112:AN122)</f>
        <v>0</v>
      </c>
      <c r="AO111" s="165" t="s">
        <v>98</v>
      </c>
      <c r="AP111" s="165">
        <f>SUM(AP112:AP122)</f>
        <v>0</v>
      </c>
      <c r="AQ111" s="165" t="s">
        <v>98</v>
      </c>
      <c r="AR111" s="165">
        <f>SUM(AR112:AR122)</f>
        <v>0</v>
      </c>
      <c r="AS111" s="165" t="s">
        <v>98</v>
      </c>
      <c r="AT111" s="165">
        <f>SUM(AT112:AT122)</f>
        <v>0</v>
      </c>
      <c r="AU111" s="165" t="s">
        <v>98</v>
      </c>
      <c r="AV111" s="165">
        <f>SUM(AV112:AV122)</f>
        <v>0</v>
      </c>
      <c r="AW111" s="165" t="s">
        <v>98</v>
      </c>
      <c r="AX111" s="165">
        <v>1.71</v>
      </c>
      <c r="AY111" s="165">
        <v>0</v>
      </c>
      <c r="AZ111" s="140">
        <f>'2'!AY109</f>
        <v>6.8835280000000001</v>
      </c>
      <c r="BA111" s="165">
        <f>SUM(BA112:BA122)</f>
        <v>0</v>
      </c>
      <c r="BB111" s="165">
        <f>SUM(BB112:BB122)</f>
        <v>0</v>
      </c>
      <c r="BC111" s="165" t="s">
        <v>98</v>
      </c>
      <c r="BD111" s="167"/>
      <c r="BE111" s="167"/>
      <c r="BF111" s="167"/>
      <c r="BG111" s="167"/>
      <c r="BH111" s="167"/>
      <c r="BI111" s="167"/>
      <c r="BJ111" s="167"/>
      <c r="BK111" s="167"/>
      <c r="BL111" s="167"/>
      <c r="BM111" s="167"/>
      <c r="BN111" s="167"/>
      <c r="BO111" s="167"/>
      <c r="BP111" s="167"/>
      <c r="BQ111" s="167"/>
      <c r="BR111" s="167"/>
      <c r="BS111" s="167"/>
      <c r="BT111" s="167"/>
      <c r="BU111" s="167"/>
      <c r="BV111" s="167"/>
      <c r="BW111" s="167"/>
      <c r="BX111" s="167"/>
      <c r="BY111" s="167"/>
      <c r="BZ111" s="167"/>
      <c r="CA111" s="167"/>
      <c r="CB111" s="167"/>
      <c r="CC111" s="167"/>
      <c r="CD111" s="167"/>
      <c r="CE111" s="167"/>
      <c r="CF111" s="167"/>
      <c r="CG111" s="167"/>
      <c r="CH111" s="167"/>
      <c r="CI111" s="167"/>
      <c r="CJ111" s="167"/>
      <c r="CK111" s="167"/>
      <c r="CL111" s="167"/>
      <c r="CM111" s="167"/>
      <c r="CN111" s="167"/>
      <c r="CO111" s="167"/>
      <c r="CP111" s="224"/>
      <c r="CQ111" s="225"/>
      <c r="CR111" s="225"/>
      <c r="CS111" s="225"/>
      <c r="CT111" s="225"/>
      <c r="CU111" s="225"/>
      <c r="CV111" s="225"/>
      <c r="CW111" s="225"/>
      <c r="CX111" s="225"/>
      <c r="CY111" s="225"/>
      <c r="CZ111" s="225"/>
      <c r="DA111" s="225"/>
      <c r="DB111" s="225"/>
      <c r="DC111" s="225"/>
      <c r="DD111" s="225"/>
      <c r="DE111" s="225"/>
      <c r="DF111" s="225"/>
      <c r="DG111" s="225"/>
      <c r="DH111" s="225"/>
      <c r="DI111" s="225"/>
      <c r="DJ111" s="225"/>
      <c r="DK111" s="225"/>
      <c r="DL111" s="167"/>
      <c r="DM111" s="167"/>
      <c r="DN111" s="167"/>
      <c r="DO111" s="167"/>
      <c r="DP111" s="167"/>
      <c r="DQ111" s="167"/>
      <c r="DR111" s="167"/>
      <c r="DS111" s="167"/>
      <c r="DT111" s="167"/>
      <c r="DU111" s="167"/>
      <c r="DV111" s="167"/>
      <c r="DW111" s="167"/>
      <c r="DX111" s="167"/>
      <c r="DY111" s="167"/>
      <c r="DZ111" s="167"/>
      <c r="EA111" s="167"/>
      <c r="EB111" s="167"/>
      <c r="EC111" s="167"/>
      <c r="ED111" s="167"/>
      <c r="EE111" s="167"/>
      <c r="EF111" s="167"/>
      <c r="EG111" s="167"/>
      <c r="EH111" s="167"/>
      <c r="EI111" s="167"/>
      <c r="EJ111" s="167"/>
      <c r="EK111" s="167"/>
    </row>
    <row r="112" spans="1:141" s="160" customFormat="1" x14ac:dyDescent="0.2">
      <c r="A112" s="226" t="s">
        <v>265</v>
      </c>
      <c r="B112" s="156" t="s">
        <v>267</v>
      </c>
      <c r="C112" s="140" t="s">
        <v>98</v>
      </c>
      <c r="D112" s="158">
        <v>0</v>
      </c>
      <c r="E112" s="158" t="s">
        <v>98</v>
      </c>
      <c r="F112" s="158">
        <v>0</v>
      </c>
      <c r="G112" s="158" t="s">
        <v>98</v>
      </c>
      <c r="H112" s="158">
        <v>0</v>
      </c>
      <c r="I112" s="158" t="s">
        <v>98</v>
      </c>
      <c r="J112" s="158">
        <v>0</v>
      </c>
      <c r="K112" s="158" t="s">
        <v>98</v>
      </c>
      <c r="L112" s="158">
        <v>0</v>
      </c>
      <c r="M112" s="158" t="s">
        <v>98</v>
      </c>
      <c r="N112" s="158">
        <v>0</v>
      </c>
      <c r="O112" s="158" t="s">
        <v>98</v>
      </c>
      <c r="P112" s="158">
        <v>0</v>
      </c>
      <c r="Q112" s="158" t="s">
        <v>98</v>
      </c>
      <c r="R112" s="158">
        <v>0</v>
      </c>
      <c r="S112" s="158" t="s">
        <v>98</v>
      </c>
      <c r="T112" s="158">
        <v>0</v>
      </c>
      <c r="U112" s="158" t="s">
        <v>98</v>
      </c>
      <c r="V112" s="158">
        <v>0</v>
      </c>
      <c r="W112" s="158" t="s">
        <v>98</v>
      </c>
      <c r="X112" s="158">
        <v>0</v>
      </c>
      <c r="Y112" s="158" t="s">
        <v>98</v>
      </c>
      <c r="Z112" s="158">
        <v>0</v>
      </c>
      <c r="AA112" s="158" t="s">
        <v>98</v>
      </c>
      <c r="AB112" s="158">
        <v>0</v>
      </c>
      <c r="AC112" s="158" t="s">
        <v>98</v>
      </c>
      <c r="AD112" s="158">
        <v>0</v>
      </c>
      <c r="AE112" s="158" t="s">
        <v>98</v>
      </c>
      <c r="AF112" s="158">
        <v>0</v>
      </c>
      <c r="AG112" s="158" t="s">
        <v>98</v>
      </c>
      <c r="AH112" s="158">
        <v>0</v>
      </c>
      <c r="AI112" s="158" t="s">
        <v>98</v>
      </c>
      <c r="AJ112" s="158">
        <v>0</v>
      </c>
      <c r="AK112" s="158" t="s">
        <v>98</v>
      </c>
      <c r="AL112" s="158">
        <v>0</v>
      </c>
      <c r="AM112" s="158" t="s">
        <v>98</v>
      </c>
      <c r="AN112" s="158">
        <v>0</v>
      </c>
      <c r="AO112" s="158" t="s">
        <v>98</v>
      </c>
      <c r="AP112" s="158">
        <v>0</v>
      </c>
      <c r="AQ112" s="158" t="s">
        <v>98</v>
      </c>
      <c r="AR112" s="158">
        <v>0</v>
      </c>
      <c r="AS112" s="158" t="s">
        <v>98</v>
      </c>
      <c r="AT112" s="158">
        <v>0</v>
      </c>
      <c r="AU112" s="158" t="s">
        <v>98</v>
      </c>
      <c r="AV112" s="158">
        <v>0</v>
      </c>
      <c r="AW112" s="158" t="s">
        <v>98</v>
      </c>
      <c r="AX112" s="158" t="s">
        <v>98</v>
      </c>
      <c r="AY112" s="158">
        <v>0</v>
      </c>
      <c r="AZ112" s="140">
        <f>'2'!AY110</f>
        <v>3.2047279999999998</v>
      </c>
      <c r="BA112" s="158">
        <v>0</v>
      </c>
      <c r="BB112" s="158">
        <v>0</v>
      </c>
      <c r="BC112" s="158" t="s">
        <v>98</v>
      </c>
      <c r="BD112" s="215"/>
      <c r="BE112" s="159"/>
      <c r="BF112" s="159"/>
      <c r="BG112" s="159"/>
      <c r="BH112" s="159"/>
      <c r="BI112" s="159"/>
      <c r="BJ112" s="159"/>
      <c r="BK112" s="159"/>
      <c r="BL112" s="159"/>
      <c r="BM112" s="159"/>
      <c r="BN112" s="159"/>
      <c r="BO112" s="159"/>
      <c r="BP112" s="159"/>
      <c r="BQ112" s="159"/>
      <c r="BR112" s="159"/>
      <c r="BS112" s="159"/>
      <c r="BT112" s="159"/>
      <c r="BU112" s="159"/>
      <c r="BV112" s="159"/>
      <c r="BW112" s="159"/>
      <c r="BX112" s="159"/>
      <c r="BY112" s="159"/>
      <c r="BZ112" s="159"/>
      <c r="CA112" s="159"/>
      <c r="CB112" s="159"/>
      <c r="CC112" s="159"/>
      <c r="CD112" s="159"/>
      <c r="CE112" s="159"/>
      <c r="CF112" s="159"/>
      <c r="CG112" s="159"/>
      <c r="CH112" s="159"/>
      <c r="CI112" s="159"/>
      <c r="CJ112" s="159"/>
      <c r="CK112" s="159"/>
      <c r="CL112" s="159"/>
      <c r="CM112" s="159"/>
      <c r="CN112" s="159"/>
      <c r="CO112" s="159"/>
      <c r="CP112" s="222"/>
      <c r="CQ112" s="223"/>
      <c r="CR112" s="223"/>
      <c r="CS112" s="223"/>
      <c r="CT112" s="223"/>
      <c r="CU112" s="223"/>
      <c r="CV112" s="223"/>
      <c r="CW112" s="223"/>
      <c r="CX112" s="223"/>
      <c r="CY112" s="223"/>
      <c r="CZ112" s="223"/>
      <c r="DA112" s="223"/>
      <c r="DB112" s="223"/>
      <c r="DC112" s="223"/>
      <c r="DD112" s="223"/>
      <c r="DE112" s="223"/>
      <c r="DF112" s="223"/>
      <c r="DG112" s="223"/>
      <c r="DH112" s="223"/>
      <c r="DI112" s="223"/>
      <c r="DJ112" s="223"/>
      <c r="DK112" s="223"/>
      <c r="DL112" s="159"/>
      <c r="DM112" s="159"/>
      <c r="DN112" s="159"/>
      <c r="DO112" s="159"/>
      <c r="DP112" s="159"/>
      <c r="DQ112" s="159"/>
      <c r="DR112" s="159"/>
      <c r="DS112" s="159"/>
      <c r="DT112" s="159"/>
      <c r="DU112" s="159"/>
      <c r="DV112" s="159"/>
      <c r="DW112" s="159"/>
      <c r="DX112" s="159"/>
      <c r="DY112" s="159"/>
      <c r="DZ112" s="159"/>
      <c r="EA112" s="159"/>
      <c r="EB112" s="159"/>
      <c r="EC112" s="159"/>
      <c r="ED112" s="159"/>
      <c r="EE112" s="159"/>
      <c r="EF112" s="159"/>
      <c r="EG112" s="159"/>
      <c r="EH112" s="159"/>
      <c r="EI112" s="159"/>
      <c r="EJ112" s="159"/>
      <c r="EK112" s="159"/>
    </row>
    <row r="113" spans="1:141" s="183" customFormat="1" ht="38.25" x14ac:dyDescent="0.2">
      <c r="A113" s="226" t="s">
        <v>268</v>
      </c>
      <c r="B113" s="227" t="s">
        <v>269</v>
      </c>
      <c r="C113" s="193" t="s">
        <v>270</v>
      </c>
      <c r="D113" s="140">
        <v>0</v>
      </c>
      <c r="E113" s="140" t="s">
        <v>98</v>
      </c>
      <c r="F113" s="140">
        <v>0</v>
      </c>
      <c r="G113" s="140" t="s">
        <v>98</v>
      </c>
      <c r="H113" s="140">
        <v>0</v>
      </c>
      <c r="I113" s="140" t="s">
        <v>98</v>
      </c>
      <c r="J113" s="140">
        <v>0</v>
      </c>
      <c r="K113" s="140" t="s">
        <v>98</v>
      </c>
      <c r="L113" s="140">
        <v>0</v>
      </c>
      <c r="M113" s="140" t="s">
        <v>98</v>
      </c>
      <c r="N113" s="140">
        <v>0</v>
      </c>
      <c r="O113" s="140" t="s">
        <v>98</v>
      </c>
      <c r="P113" s="140">
        <v>0</v>
      </c>
      <c r="Q113" s="140" t="s">
        <v>98</v>
      </c>
      <c r="R113" s="140">
        <v>0</v>
      </c>
      <c r="S113" s="140" t="s">
        <v>98</v>
      </c>
      <c r="T113" s="140">
        <v>0</v>
      </c>
      <c r="U113" s="140" t="s">
        <v>98</v>
      </c>
      <c r="V113" s="140">
        <v>0</v>
      </c>
      <c r="W113" s="140" t="s">
        <v>98</v>
      </c>
      <c r="X113" s="140">
        <v>0</v>
      </c>
      <c r="Y113" s="140" t="s">
        <v>98</v>
      </c>
      <c r="Z113" s="140">
        <v>0</v>
      </c>
      <c r="AA113" s="140" t="s">
        <v>98</v>
      </c>
      <c r="AB113" s="140">
        <v>0</v>
      </c>
      <c r="AC113" s="140" t="s">
        <v>98</v>
      </c>
      <c r="AD113" s="140">
        <v>0</v>
      </c>
      <c r="AE113" s="140" t="s">
        <v>98</v>
      </c>
      <c r="AF113" s="140">
        <v>0</v>
      </c>
      <c r="AG113" s="140" t="s">
        <v>98</v>
      </c>
      <c r="AH113" s="140">
        <v>0</v>
      </c>
      <c r="AI113" s="140" t="s">
        <v>98</v>
      </c>
      <c r="AJ113" s="140">
        <v>0</v>
      </c>
      <c r="AK113" s="140" t="s">
        <v>98</v>
      </c>
      <c r="AL113" s="140">
        <v>0</v>
      </c>
      <c r="AM113" s="140" t="s">
        <v>98</v>
      </c>
      <c r="AN113" s="140">
        <v>0</v>
      </c>
      <c r="AO113" s="140" t="s">
        <v>98</v>
      </c>
      <c r="AP113" s="140">
        <v>0</v>
      </c>
      <c r="AQ113" s="140" t="s">
        <v>98</v>
      </c>
      <c r="AR113" s="140">
        <v>0</v>
      </c>
      <c r="AS113" s="140" t="s">
        <v>98</v>
      </c>
      <c r="AT113" s="140">
        <v>0</v>
      </c>
      <c r="AU113" s="140" t="s">
        <v>98</v>
      </c>
      <c r="AV113" s="140">
        <v>0</v>
      </c>
      <c r="AW113" s="140" t="s">
        <v>98</v>
      </c>
      <c r="AX113" s="140" t="s">
        <v>98</v>
      </c>
      <c r="AY113" s="140">
        <v>0</v>
      </c>
      <c r="AZ113" s="140">
        <f>'2'!AY111</f>
        <v>0</v>
      </c>
      <c r="BA113" s="140">
        <v>0</v>
      </c>
      <c r="BB113" s="140">
        <v>0</v>
      </c>
      <c r="BC113" s="140" t="s">
        <v>98</v>
      </c>
      <c r="BD113" s="229"/>
      <c r="BE113" s="182"/>
      <c r="BF113" s="182"/>
      <c r="BG113" s="182"/>
      <c r="BH113" s="182"/>
      <c r="BI113" s="182"/>
      <c r="BJ113" s="182"/>
      <c r="BK113" s="182"/>
      <c r="BL113" s="182"/>
      <c r="BM113" s="182"/>
      <c r="BN113" s="182"/>
      <c r="BO113" s="182"/>
      <c r="BP113" s="182"/>
      <c r="BQ113" s="182"/>
      <c r="BR113" s="182"/>
      <c r="BS113" s="182"/>
      <c r="BT113" s="182"/>
      <c r="BU113" s="182"/>
      <c r="BV113" s="182"/>
      <c r="BW113" s="182"/>
      <c r="BX113" s="182"/>
      <c r="BY113" s="182"/>
      <c r="BZ113" s="182"/>
      <c r="CA113" s="182"/>
      <c r="CB113" s="182"/>
      <c r="CC113" s="182"/>
      <c r="CD113" s="182"/>
      <c r="CE113" s="182"/>
      <c r="CF113" s="182"/>
      <c r="CG113" s="182"/>
      <c r="CH113" s="182"/>
      <c r="CI113" s="182"/>
      <c r="CJ113" s="182"/>
      <c r="CK113" s="182"/>
      <c r="CL113" s="182"/>
      <c r="CM113" s="182"/>
      <c r="CN113" s="182"/>
      <c r="CO113" s="182"/>
      <c r="CP113" s="182"/>
      <c r="CQ113" s="182"/>
      <c r="CR113" s="182"/>
      <c r="CS113" s="182"/>
      <c r="CT113" s="182"/>
      <c r="CU113" s="182"/>
      <c r="CV113" s="182"/>
      <c r="CW113" s="182"/>
      <c r="CX113" s="182"/>
      <c r="CY113" s="182"/>
      <c r="CZ113" s="182"/>
      <c r="DA113" s="182"/>
      <c r="DB113" s="182"/>
      <c r="DC113" s="182"/>
      <c r="DD113" s="182"/>
      <c r="DE113" s="182"/>
      <c r="DF113" s="182"/>
      <c r="DG113" s="182"/>
      <c r="DH113" s="182"/>
      <c r="DI113" s="182"/>
      <c r="DJ113" s="182"/>
      <c r="DK113" s="182"/>
      <c r="DL113" s="182"/>
      <c r="DM113" s="182"/>
      <c r="DN113" s="182"/>
      <c r="DO113" s="182"/>
      <c r="DP113" s="182"/>
      <c r="DQ113" s="182"/>
      <c r="DR113" s="182"/>
      <c r="DS113" s="182"/>
      <c r="DT113" s="182"/>
      <c r="DU113" s="182"/>
      <c r="DV113" s="182"/>
      <c r="DW113" s="182"/>
      <c r="DX113" s="182"/>
      <c r="DY113" s="182"/>
      <c r="DZ113" s="182"/>
      <c r="EA113" s="182"/>
      <c r="EB113" s="182"/>
      <c r="EC113" s="182"/>
      <c r="ED113" s="182"/>
      <c r="EE113" s="182"/>
      <c r="EF113" s="182"/>
      <c r="EG113" s="182"/>
      <c r="EH113" s="182"/>
      <c r="EI113" s="182"/>
      <c r="EJ113" s="182"/>
      <c r="EK113" s="182"/>
    </row>
    <row r="114" spans="1:141" s="183" customFormat="1" ht="25.5" x14ac:dyDescent="0.2">
      <c r="A114" s="226" t="s">
        <v>271</v>
      </c>
      <c r="B114" s="227" t="s">
        <v>272</v>
      </c>
      <c r="C114" s="193" t="s">
        <v>98</v>
      </c>
      <c r="D114" s="140">
        <v>0</v>
      </c>
      <c r="E114" s="140" t="s">
        <v>98</v>
      </c>
      <c r="F114" s="140">
        <v>0</v>
      </c>
      <c r="G114" s="140" t="s">
        <v>98</v>
      </c>
      <c r="H114" s="140">
        <v>0</v>
      </c>
      <c r="I114" s="140" t="s">
        <v>98</v>
      </c>
      <c r="J114" s="140">
        <v>0</v>
      </c>
      <c r="K114" s="140" t="s">
        <v>98</v>
      </c>
      <c r="L114" s="140">
        <v>0</v>
      </c>
      <c r="M114" s="140" t="s">
        <v>98</v>
      </c>
      <c r="N114" s="140">
        <v>0</v>
      </c>
      <c r="O114" s="140" t="s">
        <v>98</v>
      </c>
      <c r="P114" s="140">
        <v>0</v>
      </c>
      <c r="Q114" s="140" t="s">
        <v>98</v>
      </c>
      <c r="R114" s="140">
        <v>0</v>
      </c>
      <c r="S114" s="140" t="s">
        <v>98</v>
      </c>
      <c r="T114" s="140">
        <v>0</v>
      </c>
      <c r="U114" s="140" t="s">
        <v>98</v>
      </c>
      <c r="V114" s="140">
        <v>0</v>
      </c>
      <c r="W114" s="140" t="s">
        <v>98</v>
      </c>
      <c r="X114" s="140">
        <v>0</v>
      </c>
      <c r="Y114" s="140" t="s">
        <v>98</v>
      </c>
      <c r="Z114" s="140">
        <v>0</v>
      </c>
      <c r="AA114" s="140" t="s">
        <v>98</v>
      </c>
      <c r="AB114" s="140">
        <v>0</v>
      </c>
      <c r="AC114" s="140" t="s">
        <v>98</v>
      </c>
      <c r="AD114" s="140">
        <v>0</v>
      </c>
      <c r="AE114" s="140" t="s">
        <v>98</v>
      </c>
      <c r="AF114" s="140">
        <v>0</v>
      </c>
      <c r="AG114" s="140" t="s">
        <v>98</v>
      </c>
      <c r="AH114" s="140">
        <v>0</v>
      </c>
      <c r="AI114" s="140" t="s">
        <v>98</v>
      </c>
      <c r="AJ114" s="140">
        <v>0</v>
      </c>
      <c r="AK114" s="140" t="s">
        <v>98</v>
      </c>
      <c r="AL114" s="140">
        <v>0</v>
      </c>
      <c r="AM114" s="140" t="s">
        <v>98</v>
      </c>
      <c r="AN114" s="140">
        <v>0</v>
      </c>
      <c r="AO114" s="140" t="s">
        <v>98</v>
      </c>
      <c r="AP114" s="140">
        <v>0</v>
      </c>
      <c r="AQ114" s="140" t="s">
        <v>98</v>
      </c>
      <c r="AR114" s="140">
        <v>0</v>
      </c>
      <c r="AS114" s="140" t="s">
        <v>98</v>
      </c>
      <c r="AT114" s="140">
        <v>0</v>
      </c>
      <c r="AU114" s="140" t="s">
        <v>98</v>
      </c>
      <c r="AV114" s="140">
        <v>0</v>
      </c>
      <c r="AW114" s="140" t="s">
        <v>98</v>
      </c>
      <c r="AX114" s="140" t="s">
        <v>98</v>
      </c>
      <c r="AY114" s="140">
        <v>0</v>
      </c>
      <c r="AZ114" s="140">
        <f>'2'!AY112</f>
        <v>3.2047279999999998</v>
      </c>
      <c r="BA114" s="140">
        <v>0</v>
      </c>
      <c r="BB114" s="140">
        <v>0</v>
      </c>
      <c r="BC114" s="140" t="s">
        <v>98</v>
      </c>
      <c r="BD114" s="229"/>
      <c r="BE114" s="182"/>
      <c r="BF114" s="182"/>
      <c r="BG114" s="182"/>
      <c r="BH114" s="182"/>
      <c r="BI114" s="182"/>
      <c r="BJ114" s="182"/>
      <c r="BK114" s="182"/>
      <c r="BL114" s="182"/>
      <c r="BM114" s="182"/>
      <c r="BN114" s="182"/>
      <c r="BO114" s="182"/>
      <c r="BP114" s="182"/>
      <c r="BQ114" s="182"/>
      <c r="BR114" s="182"/>
      <c r="BS114" s="182"/>
      <c r="BT114" s="182"/>
      <c r="BU114" s="182"/>
      <c r="BV114" s="182"/>
      <c r="BW114" s="182"/>
      <c r="BX114" s="182"/>
      <c r="BY114" s="182"/>
      <c r="BZ114" s="182"/>
      <c r="CA114" s="182"/>
      <c r="CB114" s="182"/>
      <c r="CC114" s="182"/>
      <c r="CD114" s="182"/>
      <c r="CE114" s="182"/>
      <c r="CF114" s="182"/>
      <c r="CG114" s="182"/>
      <c r="CH114" s="182"/>
      <c r="CI114" s="182"/>
      <c r="CJ114" s="182"/>
      <c r="CK114" s="182"/>
      <c r="CL114" s="182"/>
      <c r="CM114" s="182"/>
      <c r="CN114" s="182"/>
      <c r="CO114" s="182"/>
      <c r="CP114" s="230"/>
      <c r="CQ114" s="231"/>
      <c r="CR114" s="231"/>
      <c r="CS114" s="231"/>
      <c r="CT114" s="231"/>
      <c r="CU114" s="231"/>
      <c r="CV114" s="231"/>
      <c r="CW114" s="231"/>
      <c r="CX114" s="231"/>
      <c r="CY114" s="231"/>
      <c r="CZ114" s="231"/>
      <c r="DA114" s="231"/>
      <c r="DB114" s="231"/>
      <c r="DC114" s="231"/>
      <c r="DD114" s="231"/>
      <c r="DE114" s="231"/>
      <c r="DF114" s="231"/>
      <c r="DG114" s="231"/>
      <c r="DH114" s="231"/>
      <c r="DI114" s="231"/>
      <c r="DJ114" s="231"/>
      <c r="DK114" s="231"/>
      <c r="DL114" s="182"/>
      <c r="DM114" s="182"/>
      <c r="DN114" s="182"/>
      <c r="DO114" s="182"/>
      <c r="DP114" s="182"/>
      <c r="DQ114" s="182"/>
      <c r="DR114" s="182"/>
      <c r="DS114" s="182"/>
      <c r="DT114" s="182"/>
      <c r="DU114" s="182"/>
      <c r="DV114" s="182"/>
      <c r="DW114" s="182"/>
      <c r="DX114" s="182"/>
      <c r="DY114" s="182"/>
      <c r="DZ114" s="182"/>
      <c r="EA114" s="182"/>
      <c r="EB114" s="182"/>
      <c r="EC114" s="182"/>
      <c r="ED114" s="182"/>
      <c r="EE114" s="182"/>
      <c r="EF114" s="182"/>
      <c r="EG114" s="182"/>
      <c r="EH114" s="182"/>
      <c r="EI114" s="182"/>
      <c r="EJ114" s="182"/>
      <c r="EK114" s="182"/>
    </row>
    <row r="115" spans="1:141" s="183" customFormat="1" ht="38.25" x14ac:dyDescent="0.2">
      <c r="A115" s="226" t="s">
        <v>273</v>
      </c>
      <c r="B115" s="227" t="s">
        <v>274</v>
      </c>
      <c r="C115" s="193" t="s">
        <v>275</v>
      </c>
      <c r="D115" s="140">
        <v>0</v>
      </c>
      <c r="E115" s="140" t="s">
        <v>98</v>
      </c>
      <c r="F115" s="140">
        <v>0</v>
      </c>
      <c r="G115" s="140" t="s">
        <v>98</v>
      </c>
      <c r="H115" s="140">
        <v>0</v>
      </c>
      <c r="I115" s="140" t="s">
        <v>98</v>
      </c>
      <c r="J115" s="140">
        <v>0</v>
      </c>
      <c r="K115" s="140" t="s">
        <v>98</v>
      </c>
      <c r="L115" s="140">
        <v>0</v>
      </c>
      <c r="M115" s="140" t="s">
        <v>98</v>
      </c>
      <c r="N115" s="140">
        <v>0</v>
      </c>
      <c r="O115" s="140" t="s">
        <v>98</v>
      </c>
      <c r="P115" s="140">
        <v>0</v>
      </c>
      <c r="Q115" s="140" t="s">
        <v>98</v>
      </c>
      <c r="R115" s="140">
        <v>0</v>
      </c>
      <c r="S115" s="140" t="s">
        <v>98</v>
      </c>
      <c r="T115" s="140">
        <v>0</v>
      </c>
      <c r="U115" s="140" t="s">
        <v>98</v>
      </c>
      <c r="V115" s="140">
        <v>0</v>
      </c>
      <c r="W115" s="140" t="s">
        <v>98</v>
      </c>
      <c r="X115" s="140">
        <v>0</v>
      </c>
      <c r="Y115" s="140" t="s">
        <v>98</v>
      </c>
      <c r="Z115" s="140">
        <v>0</v>
      </c>
      <c r="AA115" s="140" t="s">
        <v>98</v>
      </c>
      <c r="AB115" s="140">
        <v>0</v>
      </c>
      <c r="AC115" s="140" t="s">
        <v>98</v>
      </c>
      <c r="AD115" s="140">
        <v>0</v>
      </c>
      <c r="AE115" s="140" t="s">
        <v>98</v>
      </c>
      <c r="AF115" s="140">
        <v>0</v>
      </c>
      <c r="AG115" s="140" t="s">
        <v>98</v>
      </c>
      <c r="AH115" s="140">
        <v>0</v>
      </c>
      <c r="AI115" s="140" t="s">
        <v>98</v>
      </c>
      <c r="AJ115" s="140">
        <v>0</v>
      </c>
      <c r="AK115" s="140" t="s">
        <v>98</v>
      </c>
      <c r="AL115" s="140">
        <v>0</v>
      </c>
      <c r="AM115" s="140" t="s">
        <v>98</v>
      </c>
      <c r="AN115" s="140">
        <v>0</v>
      </c>
      <c r="AO115" s="140" t="s">
        <v>98</v>
      </c>
      <c r="AP115" s="140">
        <v>0</v>
      </c>
      <c r="AQ115" s="140" t="s">
        <v>98</v>
      </c>
      <c r="AR115" s="140">
        <v>0</v>
      </c>
      <c r="AS115" s="140" t="s">
        <v>98</v>
      </c>
      <c r="AT115" s="140">
        <v>0</v>
      </c>
      <c r="AU115" s="140" t="s">
        <v>98</v>
      </c>
      <c r="AV115" s="140">
        <v>0</v>
      </c>
      <c r="AW115" s="140" t="s">
        <v>98</v>
      </c>
      <c r="AX115" s="140" t="s">
        <v>98</v>
      </c>
      <c r="AY115" s="140">
        <v>0</v>
      </c>
      <c r="AZ115" s="140">
        <f>'2'!AY113</f>
        <v>0.49854799999999999</v>
      </c>
      <c r="BA115" s="193">
        <v>0</v>
      </c>
      <c r="BB115" s="140">
        <v>0</v>
      </c>
      <c r="BC115" s="140" t="s">
        <v>98</v>
      </c>
      <c r="BD115" s="229"/>
      <c r="BE115" s="182"/>
      <c r="BF115" s="182"/>
      <c r="BG115" s="182"/>
      <c r="BH115" s="182"/>
      <c r="BI115" s="182"/>
      <c r="BJ115" s="182"/>
      <c r="BK115" s="182"/>
      <c r="BL115" s="182"/>
      <c r="BM115" s="182"/>
      <c r="BN115" s="182"/>
      <c r="BO115" s="182"/>
      <c r="BP115" s="182"/>
      <c r="BQ115" s="182"/>
      <c r="BR115" s="182"/>
      <c r="BS115" s="182"/>
      <c r="BT115" s="182"/>
      <c r="BU115" s="182"/>
      <c r="BV115" s="182"/>
      <c r="BW115" s="182"/>
      <c r="BX115" s="182"/>
      <c r="BY115" s="182"/>
      <c r="BZ115" s="182"/>
      <c r="CA115" s="182"/>
      <c r="CB115" s="182"/>
      <c r="CC115" s="182"/>
      <c r="CD115" s="182"/>
      <c r="CE115" s="182"/>
      <c r="CF115" s="182"/>
      <c r="CG115" s="182"/>
      <c r="CH115" s="182"/>
      <c r="CI115" s="182"/>
      <c r="CJ115" s="182"/>
      <c r="CK115" s="182"/>
      <c r="CL115" s="182"/>
      <c r="CM115" s="182"/>
      <c r="CN115" s="182"/>
      <c r="CO115" s="182"/>
      <c r="CP115" s="182"/>
      <c r="CQ115" s="182"/>
      <c r="CR115" s="182"/>
      <c r="CS115" s="182"/>
      <c r="CT115" s="182"/>
      <c r="CU115" s="182"/>
      <c r="CV115" s="182"/>
      <c r="CW115" s="182"/>
      <c r="CX115" s="182"/>
      <c r="CY115" s="182"/>
      <c r="CZ115" s="182"/>
      <c r="DA115" s="182"/>
      <c r="DB115" s="182"/>
      <c r="DC115" s="182"/>
      <c r="DD115" s="182"/>
      <c r="DE115" s="182"/>
      <c r="DF115" s="182"/>
      <c r="DG115" s="182"/>
      <c r="DH115" s="182"/>
      <c r="DI115" s="182"/>
      <c r="DJ115" s="182"/>
      <c r="DK115" s="182"/>
      <c r="DL115" s="182"/>
      <c r="DM115" s="182"/>
      <c r="DN115" s="182"/>
      <c r="DO115" s="182"/>
      <c r="DP115" s="182"/>
      <c r="DQ115" s="182"/>
      <c r="DR115" s="182"/>
      <c r="DS115" s="182"/>
      <c r="DT115" s="182"/>
      <c r="DU115" s="182"/>
      <c r="DV115" s="182"/>
      <c r="DW115" s="182"/>
      <c r="DX115" s="182"/>
      <c r="DY115" s="182"/>
      <c r="DZ115" s="182"/>
      <c r="EA115" s="182"/>
      <c r="EB115" s="182"/>
      <c r="EC115" s="182"/>
      <c r="ED115" s="182"/>
      <c r="EE115" s="182"/>
      <c r="EF115" s="182"/>
      <c r="EG115" s="182"/>
      <c r="EH115" s="182"/>
      <c r="EI115" s="182"/>
      <c r="EJ115" s="182"/>
      <c r="EK115" s="182"/>
    </row>
    <row r="116" spans="1:141" s="183" customFormat="1" ht="38.25" x14ac:dyDescent="0.2">
      <c r="A116" s="226" t="s">
        <v>276</v>
      </c>
      <c r="B116" s="227" t="s">
        <v>277</v>
      </c>
      <c r="C116" s="193" t="s">
        <v>278</v>
      </c>
      <c r="D116" s="140">
        <v>0</v>
      </c>
      <c r="E116" s="140" t="s">
        <v>98</v>
      </c>
      <c r="F116" s="140">
        <v>0</v>
      </c>
      <c r="G116" s="140" t="s">
        <v>98</v>
      </c>
      <c r="H116" s="140">
        <v>0</v>
      </c>
      <c r="I116" s="140" t="s">
        <v>98</v>
      </c>
      <c r="J116" s="140">
        <v>0</v>
      </c>
      <c r="K116" s="140" t="s">
        <v>98</v>
      </c>
      <c r="L116" s="140">
        <v>0</v>
      </c>
      <c r="M116" s="140" t="s">
        <v>98</v>
      </c>
      <c r="N116" s="140">
        <v>0</v>
      </c>
      <c r="O116" s="140" t="s">
        <v>98</v>
      </c>
      <c r="P116" s="140">
        <v>0</v>
      </c>
      <c r="Q116" s="140" t="s">
        <v>98</v>
      </c>
      <c r="R116" s="140">
        <v>0</v>
      </c>
      <c r="S116" s="140" t="s">
        <v>98</v>
      </c>
      <c r="T116" s="140">
        <v>0</v>
      </c>
      <c r="U116" s="140" t="s">
        <v>98</v>
      </c>
      <c r="V116" s="140">
        <v>0</v>
      </c>
      <c r="W116" s="140" t="s">
        <v>98</v>
      </c>
      <c r="X116" s="140">
        <v>0</v>
      </c>
      <c r="Y116" s="140" t="s">
        <v>98</v>
      </c>
      <c r="Z116" s="140">
        <v>0</v>
      </c>
      <c r="AA116" s="140" t="s">
        <v>98</v>
      </c>
      <c r="AB116" s="140">
        <v>0</v>
      </c>
      <c r="AC116" s="140" t="s">
        <v>98</v>
      </c>
      <c r="AD116" s="140">
        <v>0</v>
      </c>
      <c r="AE116" s="140" t="s">
        <v>98</v>
      </c>
      <c r="AF116" s="140">
        <v>0</v>
      </c>
      <c r="AG116" s="140" t="s">
        <v>98</v>
      </c>
      <c r="AH116" s="140">
        <v>0</v>
      </c>
      <c r="AI116" s="140" t="s">
        <v>98</v>
      </c>
      <c r="AJ116" s="140">
        <v>0</v>
      </c>
      <c r="AK116" s="140" t="s">
        <v>98</v>
      </c>
      <c r="AL116" s="140">
        <v>0</v>
      </c>
      <c r="AM116" s="140" t="s">
        <v>98</v>
      </c>
      <c r="AN116" s="140">
        <v>0</v>
      </c>
      <c r="AO116" s="140" t="s">
        <v>98</v>
      </c>
      <c r="AP116" s="140">
        <v>0</v>
      </c>
      <c r="AQ116" s="140" t="s">
        <v>98</v>
      </c>
      <c r="AR116" s="140">
        <v>0</v>
      </c>
      <c r="AS116" s="140" t="s">
        <v>98</v>
      </c>
      <c r="AT116" s="140">
        <v>0</v>
      </c>
      <c r="AU116" s="140" t="s">
        <v>98</v>
      </c>
      <c r="AV116" s="140">
        <v>0</v>
      </c>
      <c r="AW116" s="140" t="s">
        <v>98</v>
      </c>
      <c r="AX116" s="140" t="s">
        <v>98</v>
      </c>
      <c r="AY116" s="140">
        <v>0</v>
      </c>
      <c r="AZ116" s="140">
        <f>'2'!AY114</f>
        <v>9.5771999999999996E-2</v>
      </c>
      <c r="BA116" s="193">
        <v>0</v>
      </c>
      <c r="BB116" s="140">
        <v>0</v>
      </c>
      <c r="BC116" s="140" t="s">
        <v>98</v>
      </c>
      <c r="BD116" s="229"/>
      <c r="BE116" s="182"/>
      <c r="BF116" s="182"/>
      <c r="BG116" s="182"/>
      <c r="BH116" s="182"/>
      <c r="BI116" s="182"/>
      <c r="BJ116" s="182"/>
      <c r="BK116" s="182"/>
      <c r="BL116" s="182"/>
      <c r="BM116" s="182"/>
      <c r="BN116" s="182"/>
      <c r="BO116" s="182"/>
      <c r="BP116" s="182"/>
      <c r="BQ116" s="182"/>
      <c r="BR116" s="182"/>
      <c r="BS116" s="182"/>
      <c r="BT116" s="182"/>
      <c r="BU116" s="182"/>
      <c r="BV116" s="182"/>
      <c r="BW116" s="182"/>
      <c r="BX116" s="182"/>
      <c r="BY116" s="182"/>
      <c r="BZ116" s="182"/>
      <c r="CA116" s="182"/>
      <c r="CB116" s="182"/>
      <c r="CC116" s="182"/>
      <c r="CD116" s="182"/>
      <c r="CE116" s="182"/>
      <c r="CF116" s="182"/>
      <c r="CG116" s="182"/>
      <c r="CH116" s="182"/>
      <c r="CI116" s="182"/>
      <c r="CJ116" s="182"/>
      <c r="CK116" s="182"/>
      <c r="CL116" s="182"/>
      <c r="CM116" s="182"/>
      <c r="CN116" s="182"/>
      <c r="CO116" s="182"/>
      <c r="CP116" s="182"/>
      <c r="CQ116" s="182"/>
      <c r="CR116" s="182"/>
      <c r="CS116" s="182"/>
      <c r="CT116" s="182"/>
      <c r="CU116" s="182"/>
      <c r="CV116" s="182"/>
      <c r="CW116" s="182"/>
      <c r="CX116" s="182"/>
      <c r="CY116" s="182"/>
      <c r="CZ116" s="182"/>
      <c r="DA116" s="182"/>
      <c r="DB116" s="182"/>
      <c r="DC116" s="182"/>
      <c r="DD116" s="182"/>
      <c r="DE116" s="182"/>
      <c r="DF116" s="182"/>
      <c r="DG116" s="182"/>
      <c r="DH116" s="182"/>
      <c r="DI116" s="182"/>
      <c r="DJ116" s="182"/>
      <c r="DK116" s="182"/>
      <c r="DL116" s="182"/>
      <c r="DM116" s="182"/>
      <c r="DN116" s="182"/>
      <c r="DO116" s="182"/>
      <c r="DP116" s="182"/>
      <c r="DQ116" s="182"/>
      <c r="DR116" s="182"/>
      <c r="DS116" s="182"/>
      <c r="DT116" s="182"/>
      <c r="DU116" s="182"/>
      <c r="DV116" s="182"/>
      <c r="DW116" s="182"/>
      <c r="DX116" s="182"/>
      <c r="DY116" s="182"/>
      <c r="DZ116" s="182"/>
      <c r="EA116" s="182"/>
      <c r="EB116" s="182"/>
      <c r="EC116" s="182"/>
      <c r="ED116" s="182"/>
      <c r="EE116" s="182"/>
      <c r="EF116" s="182"/>
      <c r="EG116" s="182"/>
      <c r="EH116" s="182"/>
      <c r="EI116" s="182"/>
      <c r="EJ116" s="182"/>
      <c r="EK116" s="182"/>
    </row>
    <row r="117" spans="1:141" s="183" customFormat="1" ht="25.5" hidden="1" x14ac:dyDescent="0.2">
      <c r="A117" s="226" t="s">
        <v>279</v>
      </c>
      <c r="B117" s="227" t="s">
        <v>280</v>
      </c>
      <c r="C117" s="193" t="s">
        <v>281</v>
      </c>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c r="AJ117" s="140"/>
      <c r="AK117" s="140"/>
      <c r="AL117" s="140"/>
      <c r="AM117" s="140"/>
      <c r="AN117" s="140"/>
      <c r="AO117" s="140"/>
      <c r="AP117" s="140"/>
      <c r="AQ117" s="140"/>
      <c r="AR117" s="140"/>
      <c r="AS117" s="140"/>
      <c r="AT117" s="140"/>
      <c r="AU117" s="140"/>
      <c r="AV117" s="140"/>
      <c r="AW117" s="140"/>
      <c r="AX117" s="140"/>
      <c r="AY117" s="140"/>
      <c r="AZ117" s="140"/>
      <c r="BA117" s="193"/>
      <c r="BB117" s="140"/>
      <c r="BC117" s="140"/>
      <c r="BD117" s="229"/>
      <c r="BE117" s="182"/>
      <c r="BF117" s="182"/>
      <c r="BG117" s="182"/>
      <c r="BH117" s="182"/>
      <c r="BI117" s="182"/>
      <c r="BJ117" s="182"/>
      <c r="BK117" s="182"/>
      <c r="BL117" s="182"/>
      <c r="BM117" s="182"/>
      <c r="BN117" s="182"/>
      <c r="BO117" s="182"/>
      <c r="BP117" s="182"/>
      <c r="BQ117" s="182"/>
      <c r="BR117" s="182"/>
      <c r="BS117" s="182"/>
      <c r="BT117" s="182"/>
      <c r="BU117" s="182"/>
      <c r="BV117" s="182"/>
      <c r="BW117" s="182"/>
      <c r="BX117" s="182"/>
      <c r="BY117" s="182"/>
      <c r="BZ117" s="182"/>
      <c r="CA117" s="182"/>
      <c r="CB117" s="182"/>
      <c r="CC117" s="182"/>
      <c r="CD117" s="182"/>
      <c r="CE117" s="182"/>
      <c r="CF117" s="182"/>
      <c r="CG117" s="182"/>
      <c r="CH117" s="182"/>
      <c r="CI117" s="182"/>
      <c r="CJ117" s="182"/>
      <c r="CK117" s="182"/>
      <c r="CL117" s="182"/>
      <c r="CM117" s="182"/>
      <c r="CN117" s="182"/>
      <c r="CO117" s="182"/>
      <c r="CP117" s="182"/>
      <c r="CQ117" s="182"/>
      <c r="CR117" s="182"/>
      <c r="CS117" s="182"/>
      <c r="CT117" s="182"/>
      <c r="CU117" s="182"/>
      <c r="CV117" s="182"/>
      <c r="CW117" s="182"/>
      <c r="CX117" s="182"/>
      <c r="CY117" s="182"/>
      <c r="CZ117" s="182"/>
      <c r="DA117" s="182"/>
      <c r="DB117" s="182"/>
      <c r="DC117" s="182"/>
      <c r="DD117" s="182"/>
      <c r="DE117" s="182"/>
      <c r="DF117" s="182"/>
      <c r="DG117" s="182"/>
      <c r="DH117" s="182"/>
      <c r="DI117" s="182"/>
      <c r="DJ117" s="182"/>
      <c r="DK117" s="182"/>
      <c r="DL117" s="182"/>
      <c r="DM117" s="182"/>
      <c r="DN117" s="182"/>
      <c r="DO117" s="182"/>
      <c r="DP117" s="182"/>
      <c r="DQ117" s="182"/>
      <c r="DR117" s="182"/>
      <c r="DS117" s="182"/>
      <c r="DT117" s="182"/>
      <c r="DU117" s="182"/>
      <c r="DV117" s="182"/>
      <c r="DW117" s="182"/>
      <c r="DX117" s="182"/>
      <c r="DY117" s="182"/>
      <c r="DZ117" s="182"/>
      <c r="EA117" s="182"/>
      <c r="EB117" s="182"/>
      <c r="EC117" s="182"/>
      <c r="ED117" s="182"/>
      <c r="EE117" s="182"/>
      <c r="EF117" s="182"/>
      <c r="EG117" s="182"/>
      <c r="EH117" s="182"/>
      <c r="EI117" s="182"/>
      <c r="EJ117" s="182"/>
      <c r="EK117" s="182"/>
    </row>
    <row r="118" spans="1:141" s="183" customFormat="1" ht="25.5" x14ac:dyDescent="0.2">
      <c r="A118" s="226" t="s">
        <v>282</v>
      </c>
      <c r="B118" s="227" t="s">
        <v>283</v>
      </c>
      <c r="C118" s="193" t="s">
        <v>284</v>
      </c>
      <c r="D118" s="140">
        <v>0</v>
      </c>
      <c r="E118" s="140" t="s">
        <v>98</v>
      </c>
      <c r="F118" s="140">
        <v>0</v>
      </c>
      <c r="G118" s="140" t="s">
        <v>98</v>
      </c>
      <c r="H118" s="140">
        <v>0</v>
      </c>
      <c r="I118" s="140" t="s">
        <v>98</v>
      </c>
      <c r="J118" s="140">
        <v>0</v>
      </c>
      <c r="K118" s="140" t="s">
        <v>98</v>
      </c>
      <c r="L118" s="140">
        <v>0</v>
      </c>
      <c r="M118" s="140" t="s">
        <v>98</v>
      </c>
      <c r="N118" s="140">
        <v>0</v>
      </c>
      <c r="O118" s="140" t="s">
        <v>98</v>
      </c>
      <c r="P118" s="140">
        <v>0</v>
      </c>
      <c r="Q118" s="140" t="s">
        <v>98</v>
      </c>
      <c r="R118" s="140">
        <v>0</v>
      </c>
      <c r="S118" s="140" t="s">
        <v>98</v>
      </c>
      <c r="T118" s="140">
        <v>0</v>
      </c>
      <c r="U118" s="140" t="s">
        <v>98</v>
      </c>
      <c r="V118" s="140">
        <v>0</v>
      </c>
      <c r="W118" s="140" t="s">
        <v>98</v>
      </c>
      <c r="X118" s="140">
        <v>0</v>
      </c>
      <c r="Y118" s="140" t="s">
        <v>98</v>
      </c>
      <c r="Z118" s="140">
        <v>0</v>
      </c>
      <c r="AA118" s="140" t="s">
        <v>98</v>
      </c>
      <c r="AB118" s="140">
        <v>0</v>
      </c>
      <c r="AC118" s="140" t="s">
        <v>98</v>
      </c>
      <c r="AD118" s="140">
        <v>0</v>
      </c>
      <c r="AE118" s="140" t="s">
        <v>98</v>
      </c>
      <c r="AF118" s="140">
        <v>0</v>
      </c>
      <c r="AG118" s="140" t="s">
        <v>98</v>
      </c>
      <c r="AH118" s="140">
        <v>0</v>
      </c>
      <c r="AI118" s="140" t="s">
        <v>98</v>
      </c>
      <c r="AJ118" s="140">
        <v>0</v>
      </c>
      <c r="AK118" s="140" t="s">
        <v>98</v>
      </c>
      <c r="AL118" s="140">
        <v>0</v>
      </c>
      <c r="AM118" s="140" t="s">
        <v>98</v>
      </c>
      <c r="AN118" s="140">
        <v>0</v>
      </c>
      <c r="AO118" s="140" t="s">
        <v>98</v>
      </c>
      <c r="AP118" s="140">
        <v>0</v>
      </c>
      <c r="AQ118" s="140" t="s">
        <v>98</v>
      </c>
      <c r="AR118" s="140">
        <v>0</v>
      </c>
      <c r="AS118" s="140" t="s">
        <v>98</v>
      </c>
      <c r="AT118" s="140">
        <v>0</v>
      </c>
      <c r="AU118" s="140" t="s">
        <v>98</v>
      </c>
      <c r="AV118" s="140">
        <v>0</v>
      </c>
      <c r="AW118" s="140" t="s">
        <v>98</v>
      </c>
      <c r="AX118" s="140" t="s">
        <v>98</v>
      </c>
      <c r="AY118" s="140">
        <v>0</v>
      </c>
      <c r="AZ118" s="140">
        <f>'2'!AY116</f>
        <v>1.623888</v>
      </c>
      <c r="BA118" s="193">
        <v>0</v>
      </c>
      <c r="BB118" s="140">
        <v>0</v>
      </c>
      <c r="BC118" s="140" t="s">
        <v>98</v>
      </c>
      <c r="BD118" s="229"/>
      <c r="BE118" s="182"/>
      <c r="BF118" s="182"/>
      <c r="BG118" s="182"/>
      <c r="BH118" s="182"/>
      <c r="BI118" s="182"/>
      <c r="BJ118" s="182"/>
      <c r="BK118" s="182"/>
      <c r="BL118" s="182"/>
      <c r="BM118" s="182"/>
      <c r="BN118" s="182"/>
      <c r="BO118" s="182"/>
      <c r="BP118" s="182"/>
      <c r="BQ118" s="182"/>
      <c r="BR118" s="182"/>
      <c r="BS118" s="182"/>
      <c r="BT118" s="182"/>
      <c r="BU118" s="182"/>
      <c r="BV118" s="182"/>
      <c r="BW118" s="182"/>
      <c r="BX118" s="182"/>
      <c r="BY118" s="182"/>
      <c r="BZ118" s="182"/>
      <c r="CA118" s="182"/>
      <c r="CB118" s="182"/>
      <c r="CC118" s="182"/>
      <c r="CD118" s="182"/>
      <c r="CE118" s="182"/>
      <c r="CF118" s="182"/>
      <c r="CG118" s="182"/>
      <c r="CH118" s="182"/>
      <c r="CI118" s="182"/>
      <c r="CJ118" s="182"/>
      <c r="CK118" s="182"/>
      <c r="CL118" s="182"/>
      <c r="CM118" s="182"/>
      <c r="CN118" s="182"/>
      <c r="CO118" s="182"/>
      <c r="CP118" s="182"/>
      <c r="CQ118" s="182"/>
      <c r="CR118" s="182"/>
      <c r="CS118" s="182"/>
      <c r="CT118" s="182"/>
      <c r="CU118" s="182"/>
      <c r="CV118" s="182"/>
      <c r="CW118" s="182"/>
      <c r="CX118" s="182"/>
      <c r="CY118" s="182"/>
      <c r="CZ118" s="182"/>
      <c r="DA118" s="182"/>
      <c r="DB118" s="182"/>
      <c r="DC118" s="182"/>
      <c r="DD118" s="182"/>
      <c r="DE118" s="182"/>
      <c r="DF118" s="182"/>
      <c r="DG118" s="182"/>
      <c r="DH118" s="182"/>
      <c r="DI118" s="182"/>
      <c r="DJ118" s="182"/>
      <c r="DK118" s="182"/>
      <c r="DL118" s="182"/>
      <c r="DM118" s="182"/>
      <c r="DN118" s="182"/>
      <c r="DO118" s="182"/>
      <c r="DP118" s="182"/>
      <c r="DQ118" s="182"/>
      <c r="DR118" s="182"/>
      <c r="DS118" s="182"/>
      <c r="DT118" s="182"/>
      <c r="DU118" s="182"/>
      <c r="DV118" s="182"/>
      <c r="DW118" s="182"/>
      <c r="DX118" s="182"/>
      <c r="DY118" s="182"/>
      <c r="DZ118" s="182"/>
      <c r="EA118" s="182"/>
      <c r="EB118" s="182"/>
      <c r="EC118" s="182"/>
      <c r="ED118" s="182"/>
      <c r="EE118" s="182"/>
      <c r="EF118" s="182"/>
      <c r="EG118" s="182"/>
      <c r="EH118" s="182"/>
      <c r="EI118" s="182"/>
      <c r="EJ118" s="182"/>
      <c r="EK118" s="182"/>
    </row>
    <row r="119" spans="1:141" s="183" customFormat="1" ht="38.25" x14ac:dyDescent="0.2">
      <c r="A119" s="226" t="s">
        <v>285</v>
      </c>
      <c r="B119" s="227" t="s">
        <v>286</v>
      </c>
      <c r="C119" s="193" t="s">
        <v>287</v>
      </c>
      <c r="D119" s="140">
        <v>0</v>
      </c>
      <c r="E119" s="140" t="s">
        <v>98</v>
      </c>
      <c r="F119" s="140">
        <v>0</v>
      </c>
      <c r="G119" s="140" t="s">
        <v>98</v>
      </c>
      <c r="H119" s="140">
        <v>0</v>
      </c>
      <c r="I119" s="140" t="s">
        <v>98</v>
      </c>
      <c r="J119" s="140">
        <v>0</v>
      </c>
      <c r="K119" s="140" t="s">
        <v>98</v>
      </c>
      <c r="L119" s="140">
        <v>0</v>
      </c>
      <c r="M119" s="140" t="s">
        <v>98</v>
      </c>
      <c r="N119" s="140">
        <v>0</v>
      </c>
      <c r="O119" s="140" t="s">
        <v>98</v>
      </c>
      <c r="P119" s="140">
        <v>0</v>
      </c>
      <c r="Q119" s="140" t="s">
        <v>98</v>
      </c>
      <c r="R119" s="140">
        <v>0</v>
      </c>
      <c r="S119" s="140" t="s">
        <v>98</v>
      </c>
      <c r="T119" s="140">
        <v>0</v>
      </c>
      <c r="U119" s="140" t="s">
        <v>98</v>
      </c>
      <c r="V119" s="140">
        <v>0</v>
      </c>
      <c r="W119" s="140" t="s">
        <v>98</v>
      </c>
      <c r="X119" s="140">
        <v>0</v>
      </c>
      <c r="Y119" s="140" t="s">
        <v>98</v>
      </c>
      <c r="Z119" s="140">
        <v>0</v>
      </c>
      <c r="AA119" s="140" t="s">
        <v>98</v>
      </c>
      <c r="AB119" s="140">
        <v>0</v>
      </c>
      <c r="AC119" s="140" t="s">
        <v>98</v>
      </c>
      <c r="AD119" s="140">
        <v>0</v>
      </c>
      <c r="AE119" s="140" t="s">
        <v>98</v>
      </c>
      <c r="AF119" s="140">
        <v>0</v>
      </c>
      <c r="AG119" s="140" t="s">
        <v>98</v>
      </c>
      <c r="AH119" s="140">
        <v>0</v>
      </c>
      <c r="AI119" s="140" t="s">
        <v>98</v>
      </c>
      <c r="AJ119" s="140">
        <v>0</v>
      </c>
      <c r="AK119" s="140" t="s">
        <v>98</v>
      </c>
      <c r="AL119" s="140">
        <v>0</v>
      </c>
      <c r="AM119" s="140" t="s">
        <v>98</v>
      </c>
      <c r="AN119" s="140">
        <v>0</v>
      </c>
      <c r="AO119" s="140" t="s">
        <v>98</v>
      </c>
      <c r="AP119" s="140">
        <v>0</v>
      </c>
      <c r="AQ119" s="140" t="s">
        <v>98</v>
      </c>
      <c r="AR119" s="140">
        <v>0</v>
      </c>
      <c r="AS119" s="140" t="s">
        <v>98</v>
      </c>
      <c r="AT119" s="140">
        <v>0</v>
      </c>
      <c r="AU119" s="140" t="s">
        <v>98</v>
      </c>
      <c r="AV119" s="140">
        <v>0</v>
      </c>
      <c r="AW119" s="140" t="s">
        <v>98</v>
      </c>
      <c r="AX119" s="140" t="s">
        <v>98</v>
      </c>
      <c r="AY119" s="140">
        <v>0</v>
      </c>
      <c r="AZ119" s="140">
        <f>'2'!AY117</f>
        <v>0.98651999999999995</v>
      </c>
      <c r="BA119" s="193">
        <v>0</v>
      </c>
      <c r="BB119" s="140">
        <v>0</v>
      </c>
      <c r="BC119" s="140" t="s">
        <v>98</v>
      </c>
      <c r="BD119" s="229"/>
      <c r="BE119" s="182"/>
      <c r="BF119" s="182"/>
      <c r="BG119" s="182"/>
      <c r="BH119" s="182"/>
      <c r="BI119" s="182"/>
      <c r="BJ119" s="182"/>
      <c r="BK119" s="182"/>
      <c r="BL119" s="182"/>
      <c r="BM119" s="182"/>
      <c r="BN119" s="182"/>
      <c r="BO119" s="182"/>
      <c r="BP119" s="182"/>
      <c r="BQ119" s="182"/>
      <c r="BR119" s="182"/>
      <c r="BS119" s="182"/>
      <c r="BT119" s="182"/>
      <c r="BU119" s="182"/>
      <c r="BV119" s="182"/>
      <c r="BW119" s="182"/>
      <c r="BX119" s="182"/>
      <c r="BY119" s="182"/>
      <c r="BZ119" s="182"/>
      <c r="CA119" s="182"/>
      <c r="CB119" s="182"/>
      <c r="CC119" s="182"/>
      <c r="CD119" s="182"/>
      <c r="CE119" s="182"/>
      <c r="CF119" s="182"/>
      <c r="CG119" s="182"/>
      <c r="CH119" s="182"/>
      <c r="CI119" s="182"/>
      <c r="CJ119" s="182"/>
      <c r="CK119" s="182"/>
      <c r="CL119" s="182"/>
      <c r="CM119" s="182"/>
      <c r="CN119" s="182"/>
      <c r="CO119" s="182"/>
      <c r="CP119" s="182"/>
      <c r="CQ119" s="182"/>
      <c r="CR119" s="182"/>
      <c r="CS119" s="182"/>
      <c r="CT119" s="182"/>
      <c r="CU119" s="182"/>
      <c r="CV119" s="182"/>
      <c r="CW119" s="182"/>
      <c r="CX119" s="182"/>
      <c r="CY119" s="182"/>
      <c r="CZ119" s="182"/>
      <c r="DA119" s="182"/>
      <c r="DB119" s="182"/>
      <c r="DC119" s="182"/>
      <c r="DD119" s="182"/>
      <c r="DE119" s="182"/>
      <c r="DF119" s="182"/>
      <c r="DG119" s="182"/>
      <c r="DH119" s="182"/>
      <c r="DI119" s="182"/>
      <c r="DJ119" s="182"/>
      <c r="DK119" s="182"/>
      <c r="DL119" s="182"/>
      <c r="DM119" s="182"/>
      <c r="DN119" s="182"/>
      <c r="DO119" s="182"/>
      <c r="DP119" s="182"/>
      <c r="DQ119" s="182"/>
      <c r="DR119" s="182"/>
      <c r="DS119" s="182"/>
      <c r="DT119" s="182"/>
      <c r="DU119" s="182"/>
      <c r="DV119" s="182"/>
      <c r="DW119" s="182"/>
      <c r="DX119" s="182"/>
      <c r="DY119" s="182"/>
      <c r="DZ119" s="182"/>
      <c r="EA119" s="182"/>
      <c r="EB119" s="182"/>
      <c r="EC119" s="182"/>
      <c r="ED119" s="182"/>
      <c r="EE119" s="182"/>
      <c r="EF119" s="182"/>
      <c r="EG119" s="182"/>
      <c r="EH119" s="182"/>
      <c r="EI119" s="182"/>
      <c r="EJ119" s="182"/>
      <c r="EK119" s="182"/>
    </row>
    <row r="120" spans="1:141" s="160" customFormat="1" x14ac:dyDescent="0.2">
      <c r="A120" s="232"/>
      <c r="B120" s="227"/>
      <c r="C120" s="193"/>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c r="AK120" s="158"/>
      <c r="AL120" s="158"/>
      <c r="AM120" s="158"/>
      <c r="AN120" s="158"/>
      <c r="AO120" s="158"/>
      <c r="AP120" s="158"/>
      <c r="AQ120" s="158"/>
      <c r="AR120" s="158"/>
      <c r="AS120" s="158"/>
      <c r="AT120" s="158"/>
      <c r="AU120" s="158"/>
      <c r="AV120" s="158"/>
      <c r="AW120" s="158"/>
      <c r="AX120" s="158"/>
      <c r="AY120" s="158"/>
      <c r="AZ120" s="140"/>
      <c r="BA120" s="158"/>
      <c r="BB120" s="158"/>
      <c r="BC120" s="158"/>
      <c r="BD120" s="215"/>
      <c r="BE120" s="159"/>
      <c r="BF120" s="159"/>
      <c r="BG120" s="159"/>
      <c r="BH120" s="159"/>
      <c r="BI120" s="159"/>
      <c r="BJ120" s="159"/>
      <c r="BK120" s="159"/>
      <c r="BL120" s="159"/>
      <c r="BM120" s="159"/>
      <c r="BN120" s="159"/>
      <c r="BO120" s="159"/>
      <c r="BP120" s="159"/>
      <c r="BQ120" s="159"/>
      <c r="BR120" s="159"/>
      <c r="BS120" s="159"/>
      <c r="BT120" s="159"/>
      <c r="BU120" s="159"/>
      <c r="BV120" s="159"/>
      <c r="BW120" s="159"/>
      <c r="BX120" s="159"/>
      <c r="BY120" s="159"/>
      <c r="BZ120" s="159"/>
      <c r="CA120" s="159"/>
      <c r="CB120" s="159"/>
      <c r="CC120" s="159"/>
      <c r="CD120" s="159"/>
      <c r="CE120" s="159"/>
      <c r="CF120" s="159"/>
      <c r="CG120" s="159"/>
      <c r="CH120" s="159"/>
      <c r="CI120" s="159"/>
      <c r="CJ120" s="159"/>
      <c r="CK120" s="159"/>
      <c r="CL120" s="159"/>
      <c r="CM120" s="159"/>
      <c r="CN120" s="159"/>
      <c r="CO120" s="159"/>
      <c r="CP120" s="159"/>
      <c r="CQ120" s="159"/>
      <c r="CR120" s="159"/>
      <c r="CS120" s="159"/>
      <c r="CT120" s="159"/>
      <c r="CU120" s="159"/>
      <c r="CV120" s="159"/>
      <c r="CW120" s="159"/>
      <c r="CX120" s="159"/>
      <c r="CY120" s="159"/>
    </row>
    <row r="121" spans="1:141" s="160" customFormat="1" ht="25.5" x14ac:dyDescent="0.2">
      <c r="A121" s="232" t="s">
        <v>265</v>
      </c>
      <c r="B121" s="216" t="s">
        <v>288</v>
      </c>
      <c r="C121" s="193" t="s">
        <v>289</v>
      </c>
      <c r="D121" s="158">
        <v>0</v>
      </c>
      <c r="E121" s="158" t="s">
        <v>98</v>
      </c>
      <c r="F121" s="158">
        <v>0</v>
      </c>
      <c r="G121" s="158" t="s">
        <v>98</v>
      </c>
      <c r="H121" s="158">
        <v>0</v>
      </c>
      <c r="I121" s="158" t="s">
        <v>98</v>
      </c>
      <c r="J121" s="158">
        <v>0</v>
      </c>
      <c r="K121" s="158" t="s">
        <v>98</v>
      </c>
      <c r="L121" s="158">
        <v>0</v>
      </c>
      <c r="M121" s="158" t="s">
        <v>98</v>
      </c>
      <c r="N121" s="158">
        <v>0</v>
      </c>
      <c r="O121" s="158" t="s">
        <v>98</v>
      </c>
      <c r="P121" s="158">
        <v>0</v>
      </c>
      <c r="Q121" s="158" t="s">
        <v>98</v>
      </c>
      <c r="R121" s="158">
        <v>0</v>
      </c>
      <c r="S121" s="158" t="s">
        <v>98</v>
      </c>
      <c r="T121" s="158">
        <v>0</v>
      </c>
      <c r="U121" s="158" t="s">
        <v>98</v>
      </c>
      <c r="V121" s="158">
        <v>0</v>
      </c>
      <c r="W121" s="158" t="s">
        <v>98</v>
      </c>
      <c r="X121" s="158">
        <v>0</v>
      </c>
      <c r="Y121" s="158" t="s">
        <v>98</v>
      </c>
      <c r="Z121" s="158">
        <v>0</v>
      </c>
      <c r="AA121" s="158" t="s">
        <v>98</v>
      </c>
      <c r="AB121" s="158">
        <v>0</v>
      </c>
      <c r="AC121" s="158" t="s">
        <v>98</v>
      </c>
      <c r="AD121" s="158">
        <v>0</v>
      </c>
      <c r="AE121" s="158" t="s">
        <v>98</v>
      </c>
      <c r="AF121" s="158">
        <v>0</v>
      </c>
      <c r="AG121" s="158" t="s">
        <v>98</v>
      </c>
      <c r="AH121" s="158">
        <v>0</v>
      </c>
      <c r="AI121" s="158" t="s">
        <v>98</v>
      </c>
      <c r="AJ121" s="158">
        <v>0</v>
      </c>
      <c r="AK121" s="158" t="s">
        <v>98</v>
      </c>
      <c r="AL121" s="158">
        <v>0</v>
      </c>
      <c r="AM121" s="158" t="s">
        <v>98</v>
      </c>
      <c r="AN121" s="158">
        <v>0</v>
      </c>
      <c r="AO121" s="158" t="s">
        <v>98</v>
      </c>
      <c r="AP121" s="158">
        <v>0</v>
      </c>
      <c r="AQ121" s="158" t="s">
        <v>98</v>
      </c>
      <c r="AR121" s="158">
        <v>0</v>
      </c>
      <c r="AS121" s="158" t="s">
        <v>98</v>
      </c>
      <c r="AT121" s="158">
        <v>0</v>
      </c>
      <c r="AU121" s="158" t="s">
        <v>98</v>
      </c>
      <c r="AV121" s="158">
        <v>0</v>
      </c>
      <c r="AW121" s="158" t="s">
        <v>98</v>
      </c>
      <c r="AX121" s="193">
        <v>1.71</v>
      </c>
      <c r="AY121" s="193">
        <v>0</v>
      </c>
      <c r="AZ121" s="140">
        <f>'2'!AY119</f>
        <v>3.6787999999999998</v>
      </c>
      <c r="BA121" s="158">
        <v>0</v>
      </c>
      <c r="BB121" s="158">
        <v>0</v>
      </c>
      <c r="BC121" s="158" t="s">
        <v>98</v>
      </c>
      <c r="BD121" s="215"/>
      <c r="BE121" s="192"/>
      <c r="BF121" s="115"/>
      <c r="BG121" s="192"/>
      <c r="BH121" s="159"/>
      <c r="BI121" s="159"/>
      <c r="BJ121" s="159"/>
      <c r="BK121" s="159"/>
      <c r="BL121" s="159"/>
      <c r="BM121" s="159"/>
      <c r="BN121" s="159"/>
      <c r="BO121" s="159"/>
      <c r="BP121" s="159"/>
      <c r="BQ121" s="159"/>
      <c r="BR121" s="159"/>
      <c r="BS121" s="159"/>
      <c r="BT121" s="159"/>
      <c r="BU121" s="159"/>
      <c r="BV121" s="159"/>
      <c r="BW121" s="159"/>
      <c r="BX121" s="159"/>
      <c r="BY121" s="159"/>
      <c r="BZ121" s="159"/>
      <c r="CA121" s="159"/>
      <c r="CB121" s="159"/>
      <c r="CC121" s="159"/>
      <c r="CD121" s="159"/>
      <c r="CE121" s="159"/>
      <c r="CF121" s="159"/>
      <c r="CG121" s="159"/>
      <c r="CH121" s="159"/>
      <c r="CI121" s="159"/>
      <c r="CJ121" s="159"/>
      <c r="CK121" s="159"/>
      <c r="CL121" s="159"/>
      <c r="CM121" s="159"/>
      <c r="CN121" s="159"/>
      <c r="CO121" s="159"/>
      <c r="CP121" s="159"/>
      <c r="CQ121" s="159"/>
      <c r="CR121" s="159"/>
      <c r="CS121" s="159"/>
      <c r="CT121" s="159"/>
      <c r="CU121" s="159"/>
      <c r="CV121" s="159"/>
      <c r="CW121" s="159"/>
      <c r="CX121" s="159"/>
      <c r="CY121" s="159"/>
    </row>
    <row r="122" spans="1:141" s="235" customFormat="1" ht="25.5" x14ac:dyDescent="0.2">
      <c r="A122" s="232" t="s">
        <v>265</v>
      </c>
      <c r="B122" s="233" t="s">
        <v>290</v>
      </c>
      <c r="C122" s="193" t="s">
        <v>291</v>
      </c>
      <c r="D122" s="158">
        <v>0</v>
      </c>
      <c r="E122" s="158" t="s">
        <v>98</v>
      </c>
      <c r="F122" s="158">
        <v>0</v>
      </c>
      <c r="G122" s="158" t="s">
        <v>98</v>
      </c>
      <c r="H122" s="158">
        <v>0</v>
      </c>
      <c r="I122" s="158" t="s">
        <v>98</v>
      </c>
      <c r="J122" s="158">
        <v>0</v>
      </c>
      <c r="K122" s="158" t="s">
        <v>98</v>
      </c>
      <c r="L122" s="158">
        <v>0</v>
      </c>
      <c r="M122" s="158" t="s">
        <v>98</v>
      </c>
      <c r="N122" s="158">
        <v>0</v>
      </c>
      <c r="O122" s="158" t="s">
        <v>98</v>
      </c>
      <c r="P122" s="158">
        <v>0</v>
      </c>
      <c r="Q122" s="158" t="s">
        <v>98</v>
      </c>
      <c r="R122" s="158">
        <v>0</v>
      </c>
      <c r="S122" s="158" t="s">
        <v>98</v>
      </c>
      <c r="T122" s="158">
        <v>0</v>
      </c>
      <c r="U122" s="158" t="s">
        <v>98</v>
      </c>
      <c r="V122" s="158">
        <v>0</v>
      </c>
      <c r="W122" s="158" t="s">
        <v>98</v>
      </c>
      <c r="X122" s="158">
        <v>0</v>
      </c>
      <c r="Y122" s="158" t="s">
        <v>98</v>
      </c>
      <c r="Z122" s="158">
        <v>0</v>
      </c>
      <c r="AA122" s="158" t="s">
        <v>98</v>
      </c>
      <c r="AB122" s="158">
        <v>0</v>
      </c>
      <c r="AC122" s="158" t="s">
        <v>98</v>
      </c>
      <c r="AD122" s="158">
        <v>0</v>
      </c>
      <c r="AE122" s="158" t="s">
        <v>98</v>
      </c>
      <c r="AF122" s="158">
        <v>0</v>
      </c>
      <c r="AG122" s="158" t="s">
        <v>98</v>
      </c>
      <c r="AH122" s="158">
        <v>0</v>
      </c>
      <c r="AI122" s="158" t="s">
        <v>98</v>
      </c>
      <c r="AJ122" s="158">
        <v>0</v>
      </c>
      <c r="AK122" s="158" t="s">
        <v>98</v>
      </c>
      <c r="AL122" s="158">
        <v>0</v>
      </c>
      <c r="AM122" s="158" t="s">
        <v>98</v>
      </c>
      <c r="AN122" s="158">
        <v>0</v>
      </c>
      <c r="AO122" s="158" t="s">
        <v>98</v>
      </c>
      <c r="AP122" s="158">
        <v>0</v>
      </c>
      <c r="AQ122" s="158" t="s">
        <v>98</v>
      </c>
      <c r="AR122" s="158">
        <v>0</v>
      </c>
      <c r="AS122" s="158" t="s">
        <v>98</v>
      </c>
      <c r="AT122" s="158">
        <v>0</v>
      </c>
      <c r="AU122" s="158" t="s">
        <v>98</v>
      </c>
      <c r="AV122" s="158">
        <v>0</v>
      </c>
      <c r="AW122" s="158" t="s">
        <v>98</v>
      </c>
      <c r="AX122" s="193">
        <v>0</v>
      </c>
      <c r="AY122" s="193">
        <v>0</v>
      </c>
      <c r="AZ122" s="140">
        <f>'2'!AY120</f>
        <v>0</v>
      </c>
      <c r="BA122" s="158">
        <v>0</v>
      </c>
      <c r="BB122" s="158">
        <v>0</v>
      </c>
      <c r="BC122" s="158" t="s">
        <v>98</v>
      </c>
      <c r="BD122" s="215"/>
      <c r="BE122" s="192"/>
      <c r="BF122" s="115"/>
      <c r="BG122" s="192"/>
      <c r="BH122" s="234"/>
      <c r="BI122" s="234"/>
      <c r="BJ122" s="234"/>
      <c r="BK122" s="234"/>
      <c r="BL122" s="234"/>
      <c r="BM122" s="234"/>
      <c r="BN122" s="234"/>
      <c r="BO122" s="234"/>
      <c r="BP122" s="234"/>
      <c r="BQ122" s="234"/>
      <c r="BR122" s="234"/>
      <c r="BS122" s="234"/>
      <c r="BT122" s="234"/>
      <c r="BU122" s="234"/>
      <c r="BV122" s="234"/>
      <c r="BW122" s="234"/>
      <c r="BX122" s="234"/>
      <c r="BY122" s="234"/>
      <c r="BZ122" s="234"/>
      <c r="CA122" s="234"/>
      <c r="CB122" s="234"/>
      <c r="CC122" s="234"/>
      <c r="CD122" s="234"/>
      <c r="CE122" s="234"/>
      <c r="CF122" s="234"/>
      <c r="CG122" s="234"/>
      <c r="CH122" s="234"/>
      <c r="CI122" s="234"/>
      <c r="CJ122" s="234"/>
      <c r="CK122" s="234"/>
      <c r="CL122" s="234"/>
      <c r="CM122" s="234"/>
      <c r="CN122" s="234"/>
      <c r="CO122" s="234"/>
    </row>
  </sheetData>
  <autoFilter ref="A21:EK122"/>
  <mergeCells count="54">
    <mergeCell ref="X20:Y20"/>
    <mergeCell ref="Z20:AA20"/>
    <mergeCell ref="AB20:AC20"/>
    <mergeCell ref="D20:E20"/>
    <mergeCell ref="F20:G20"/>
    <mergeCell ref="H20:I20"/>
    <mergeCell ref="J20:K20"/>
    <mergeCell ref="V20:W20"/>
    <mergeCell ref="D19:E19"/>
    <mergeCell ref="F19:G19"/>
    <mergeCell ref="H19:K19"/>
    <mergeCell ref="V19:Y19"/>
    <mergeCell ref="Z19:AC19"/>
    <mergeCell ref="AT17:AU17"/>
    <mergeCell ref="AV17:AW17"/>
    <mergeCell ref="AX17:AY17"/>
    <mergeCell ref="AZ17:BA17"/>
    <mergeCell ref="BB17:BC17"/>
    <mergeCell ref="AJ17:AK17"/>
    <mergeCell ref="AL17:AM17"/>
    <mergeCell ref="AN17:AO17"/>
    <mergeCell ref="AP17:AQ17"/>
    <mergeCell ref="AR17:AS17"/>
    <mergeCell ref="V17:Y17"/>
    <mergeCell ref="Z17:AC17"/>
    <mergeCell ref="AD17:AE17"/>
    <mergeCell ref="AF17:AG17"/>
    <mergeCell ref="AH17:AI17"/>
    <mergeCell ref="L17:M17"/>
    <mergeCell ref="N17:O17"/>
    <mergeCell ref="P17:Q17"/>
    <mergeCell ref="R17:S17"/>
    <mergeCell ref="T17:U17"/>
    <mergeCell ref="A12:BC12"/>
    <mergeCell ref="A13:BC13"/>
    <mergeCell ref="A15:A18"/>
    <mergeCell ref="B15:B18"/>
    <mergeCell ref="C15:C18"/>
    <mergeCell ref="D15:BC15"/>
    <mergeCell ref="D16:S16"/>
    <mergeCell ref="T16:AG16"/>
    <mergeCell ref="AH16:AM16"/>
    <mergeCell ref="AN16:AQ16"/>
    <mergeCell ref="AR16:AW16"/>
    <mergeCell ref="AX16:BA16"/>
    <mergeCell ref="BB16:BC16"/>
    <mergeCell ref="D17:E17"/>
    <mergeCell ref="F17:G17"/>
    <mergeCell ref="H17:K17"/>
    <mergeCell ref="A1:BC4"/>
    <mergeCell ref="A5:BC5"/>
    <mergeCell ref="A7:BC7"/>
    <mergeCell ref="A8:BC8"/>
    <mergeCell ref="A10:BC10"/>
  </mergeCells>
  <pageMargins left="0.39374999999999999" right="0.39374999999999999" top="0.78749999999999998" bottom="0.39374999999999999" header="0.27569444444444402" footer="0.51180555555555496"/>
  <pageSetup paperSize="9" firstPageNumber="0" orientation="landscape" horizontalDpi="300" verticalDpi="300"/>
  <headerFooter>
    <oddHeader>&amp;L&amp;6Подготовлено с использованием системы ГАРАНТ</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66FF"/>
  </sheetPr>
  <dimension ref="A1:AMK58"/>
  <sheetViews>
    <sheetView topLeftCell="A11" zoomScale="70" zoomScaleNormal="70" zoomScalePageLayoutView="85" workbookViewId="0">
      <pane xSplit="2" ySplit="4" topLeftCell="C37" activePane="bottomRight" state="frozen"/>
      <selection activeCell="A11" sqref="A11"/>
      <selection pane="topRight" activeCell="C11" sqref="C11"/>
      <selection pane="bottomLeft" activeCell="A37" sqref="A37"/>
      <selection pane="bottomRight" activeCell="A44" sqref="A44"/>
    </sheetView>
  </sheetViews>
  <sheetFormatPr defaultRowHeight="15" x14ac:dyDescent="0.25"/>
  <cols>
    <col min="1" max="1" width="11.42578125" style="727" customWidth="1"/>
    <col min="2" max="2" width="35.28515625" style="727" customWidth="1"/>
    <col min="3" max="3" width="18" style="727" customWidth="1"/>
    <col min="4" max="4" width="23.42578125" style="727" customWidth="1"/>
    <col min="5" max="5" width="18.140625" style="727" customWidth="1"/>
    <col min="6" max="7" width="18.42578125" style="727" customWidth="1"/>
    <col min="8" max="8" width="33" style="727" customWidth="1"/>
    <col min="9" max="9" width="27.42578125" style="727" customWidth="1"/>
    <col min="10" max="13" width="22.7109375" style="727" customWidth="1"/>
    <col min="14" max="14" width="28" style="727" customWidth="1"/>
    <col min="15" max="16" width="22.7109375" style="727" customWidth="1"/>
    <col min="17" max="19" width="23.42578125" style="633" customWidth="1"/>
    <col min="20" max="20" width="22.5703125" style="632" customWidth="1"/>
    <col min="21" max="21" width="11.42578125" style="632" customWidth="1"/>
    <col min="22" max="22" width="9.140625" style="632" customWidth="1"/>
    <col min="23" max="23" width="19.42578125" style="632" customWidth="1"/>
    <col min="24" max="24" width="20.28515625" style="632" customWidth="1"/>
    <col min="25" max="25" width="10" style="727" customWidth="1"/>
    <col min="26" max="26" width="9.5703125" style="727" customWidth="1"/>
    <col min="27" max="27" width="9.140625" style="727" customWidth="1"/>
    <col min="28" max="28" width="16.7109375" style="727" customWidth="1"/>
    <col min="29" max="29" width="21.5703125" style="727" customWidth="1"/>
    <col min="30" max="30" width="17.7109375" style="727" customWidth="1"/>
    <col min="31" max="31" width="16.28515625" style="727" customWidth="1"/>
    <col min="32" max="1025" width="9.140625" style="727" customWidth="1"/>
  </cols>
  <sheetData>
    <row r="1" spans="1:101" s="729" customFormat="1" ht="11.25" x14ac:dyDescent="0.2">
      <c r="A1" s="728"/>
      <c r="N1" s="730" t="s">
        <v>1041</v>
      </c>
      <c r="Q1" s="636"/>
      <c r="R1" s="636"/>
      <c r="S1" s="636"/>
      <c r="T1" s="635"/>
      <c r="U1" s="635"/>
      <c r="V1" s="635"/>
      <c r="W1" s="635"/>
      <c r="X1" s="635"/>
    </row>
    <row r="2" spans="1:101" s="729" customFormat="1" ht="11.25" x14ac:dyDescent="0.2">
      <c r="A2" s="728"/>
      <c r="N2" s="731" t="s">
        <v>302</v>
      </c>
      <c r="Q2" s="636"/>
      <c r="R2" s="636"/>
      <c r="S2" s="636"/>
      <c r="T2" s="635"/>
      <c r="U2" s="635"/>
      <c r="V2" s="635"/>
      <c r="W2" s="635"/>
      <c r="X2" s="635"/>
    </row>
    <row r="3" spans="1:101" s="729" customFormat="1" ht="11.25" x14ac:dyDescent="0.2">
      <c r="A3" s="732"/>
      <c r="N3" s="731" t="s">
        <v>303</v>
      </c>
      <c r="Q3" s="636"/>
      <c r="R3" s="636"/>
      <c r="S3" s="636"/>
      <c r="T3" s="635"/>
      <c r="U3" s="635"/>
      <c r="V3" s="635"/>
      <c r="W3" s="635"/>
      <c r="X3" s="635"/>
    </row>
    <row r="4" spans="1:101" s="733" customFormat="1" ht="16.5" customHeight="1" x14ac:dyDescent="0.25">
      <c r="A4" s="51" t="s">
        <v>1042</v>
      </c>
      <c r="B4" s="51"/>
      <c r="C4" s="51"/>
      <c r="D4" s="51"/>
      <c r="E4" s="51"/>
      <c r="F4" s="51"/>
      <c r="G4" s="51"/>
      <c r="H4" s="51"/>
      <c r="I4" s="51"/>
      <c r="J4" s="51"/>
      <c r="K4" s="51"/>
      <c r="L4" s="51"/>
      <c r="M4" s="51"/>
      <c r="N4" s="51"/>
      <c r="Q4" s="633"/>
      <c r="R4" s="633"/>
      <c r="S4" s="633"/>
      <c r="T4" s="632"/>
      <c r="U4" s="632"/>
      <c r="V4" s="632"/>
      <c r="W4" s="632"/>
      <c r="X4" s="734"/>
    </row>
    <row r="5" spans="1:101" s="733" customFormat="1" ht="15.75" customHeight="1" x14ac:dyDescent="0.2">
      <c r="A5" s="50"/>
      <c r="B5" s="50"/>
      <c r="C5" s="50"/>
      <c r="D5" s="50"/>
      <c r="E5" s="50"/>
      <c r="F5" s="50"/>
      <c r="G5" s="50"/>
      <c r="H5" s="50"/>
      <c r="I5" s="50"/>
      <c r="J5" s="50"/>
      <c r="K5" s="50"/>
      <c r="L5" s="50"/>
      <c r="M5" s="50"/>
      <c r="N5" s="50"/>
      <c r="O5" s="735"/>
      <c r="P5" s="735"/>
      <c r="Q5" s="736"/>
      <c r="R5" s="736"/>
      <c r="S5" s="736"/>
      <c r="T5" s="736"/>
      <c r="U5" s="736"/>
      <c r="V5" s="736"/>
      <c r="W5" s="736"/>
      <c r="X5" s="736"/>
      <c r="Y5" s="735"/>
      <c r="Z5" s="735"/>
      <c r="AA5" s="735"/>
      <c r="AB5" s="735"/>
      <c r="AC5" s="735"/>
    </row>
    <row r="6" spans="1:101" s="733" customFormat="1" ht="15.75" customHeight="1" x14ac:dyDescent="0.2">
      <c r="A6" s="49" t="str">
        <f>'1 - 2024'!A7:BB7</f>
        <v>Инвестиционная программа Акционерного общества «Мордовская электросетевая компания»</v>
      </c>
      <c r="B6" s="49"/>
      <c r="C6" s="49"/>
      <c r="D6" s="49"/>
      <c r="E6" s="49"/>
      <c r="F6" s="49"/>
      <c r="G6" s="49"/>
      <c r="H6" s="49"/>
      <c r="I6" s="49"/>
      <c r="J6" s="49"/>
      <c r="K6" s="49"/>
      <c r="L6" s="49"/>
      <c r="M6" s="49"/>
      <c r="N6" s="49"/>
      <c r="O6" s="737"/>
      <c r="P6" s="737"/>
      <c r="Q6" s="640"/>
      <c r="R6" s="640"/>
      <c r="S6" s="640"/>
      <c r="T6" s="640"/>
      <c r="U6" s="640"/>
      <c r="V6" s="640"/>
      <c r="W6" s="640"/>
      <c r="X6" s="640"/>
      <c r="Y6" s="737"/>
      <c r="Z6" s="737"/>
      <c r="AA6" s="737"/>
      <c r="AB6" s="737"/>
      <c r="AC6" s="737"/>
      <c r="AD6" s="737"/>
      <c r="AE6" s="737"/>
      <c r="AF6" s="737"/>
      <c r="AG6" s="737"/>
      <c r="AH6" s="737"/>
    </row>
    <row r="7" spans="1:101" s="733" customFormat="1" ht="15.75" customHeight="1" x14ac:dyDescent="0.2">
      <c r="A7" s="45" t="s">
        <v>3</v>
      </c>
      <c r="B7" s="45"/>
      <c r="C7" s="45"/>
      <c r="D7" s="45"/>
      <c r="E7" s="45"/>
      <c r="F7" s="45"/>
      <c r="G7" s="45"/>
      <c r="H7" s="45"/>
      <c r="I7" s="45"/>
      <c r="J7" s="45"/>
      <c r="K7" s="45"/>
      <c r="L7" s="45"/>
      <c r="M7" s="45"/>
      <c r="N7" s="45"/>
      <c r="O7" s="738"/>
      <c r="P7" s="738"/>
      <c r="Q7" s="641"/>
      <c r="R7" s="641"/>
      <c r="S7" s="641"/>
      <c r="T7" s="641"/>
      <c r="U7" s="641"/>
      <c r="V7" s="641"/>
      <c r="W7" s="641"/>
      <c r="X7" s="641"/>
      <c r="Y7" s="738"/>
      <c r="Z7" s="738"/>
      <c r="AA7" s="738"/>
      <c r="AB7" s="738"/>
      <c r="AC7" s="738"/>
      <c r="AD7" s="738"/>
      <c r="AE7" s="738"/>
      <c r="AF7" s="738"/>
      <c r="AG7" s="738"/>
      <c r="AH7" s="738"/>
    </row>
    <row r="8" spans="1:101" s="733" customFormat="1" ht="15.75" customHeight="1" x14ac:dyDescent="0.2">
      <c r="A8" s="49"/>
      <c r="B8" s="49"/>
      <c r="C8" s="49"/>
      <c r="D8" s="49"/>
      <c r="E8" s="49"/>
      <c r="F8" s="49"/>
      <c r="G8" s="49"/>
      <c r="H8" s="49"/>
      <c r="I8" s="49"/>
      <c r="J8" s="49"/>
      <c r="K8" s="49"/>
      <c r="L8" s="49"/>
      <c r="M8" s="49"/>
      <c r="N8" s="49"/>
      <c r="O8" s="739"/>
      <c r="P8" s="739"/>
      <c r="Q8" s="740"/>
      <c r="R8" s="740"/>
      <c r="S8" s="740"/>
      <c r="T8" s="740"/>
      <c r="U8" s="740"/>
      <c r="V8" s="740"/>
      <c r="W8" s="740"/>
      <c r="X8" s="740"/>
      <c r="Y8" s="739"/>
      <c r="Z8" s="739"/>
      <c r="AA8" s="739"/>
      <c r="AB8" s="739"/>
      <c r="AC8" s="739"/>
    </row>
    <row r="9" spans="1:101" s="743" customFormat="1" ht="15.75" customHeight="1" x14ac:dyDescent="0.25">
      <c r="A9" s="48" t="str">
        <f>'1 - 2024'!A10:BB10</f>
        <v>Год раскрытия информации: 2017 год</v>
      </c>
      <c r="B9" s="48"/>
      <c r="C9" s="48"/>
      <c r="D9" s="48"/>
      <c r="E9" s="48"/>
      <c r="F9" s="48"/>
      <c r="G9" s="48"/>
      <c r="H9" s="48"/>
      <c r="I9" s="48"/>
      <c r="J9" s="48"/>
      <c r="K9" s="48"/>
      <c r="L9" s="48"/>
      <c r="M9" s="48"/>
      <c r="N9" s="48"/>
      <c r="O9" s="741"/>
      <c r="P9" s="741"/>
      <c r="Q9" s="742"/>
      <c r="R9" s="742"/>
      <c r="S9" s="742"/>
      <c r="T9" s="742"/>
      <c r="U9" s="742"/>
      <c r="V9" s="742"/>
      <c r="W9" s="742"/>
      <c r="X9" s="742"/>
      <c r="Y9" s="741"/>
      <c r="Z9" s="741"/>
      <c r="AA9" s="741"/>
      <c r="AB9" s="741"/>
      <c r="AC9" s="741"/>
      <c r="AD9" s="741"/>
      <c r="AE9" s="741"/>
      <c r="AF9" s="741"/>
      <c r="AG9" s="741"/>
      <c r="AH9" s="741"/>
    </row>
    <row r="10" spans="1:101" s="733" customFormat="1" ht="18.75" customHeight="1" x14ac:dyDescent="0.2">
      <c r="A10" s="47"/>
      <c r="B10" s="47"/>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row>
    <row r="11" spans="1:101" s="748" customFormat="1" ht="69.75" customHeight="1" x14ac:dyDescent="0.2">
      <c r="A11" s="46" t="s">
        <v>7</v>
      </c>
      <c r="B11" s="46" t="s">
        <v>8</v>
      </c>
      <c r="C11" s="46" t="s">
        <v>1043</v>
      </c>
      <c r="D11" s="44" t="s">
        <v>1044</v>
      </c>
      <c r="E11" s="46" t="s">
        <v>1045</v>
      </c>
      <c r="F11" s="46" t="s">
        <v>1046</v>
      </c>
      <c r="G11" s="46" t="s">
        <v>1047</v>
      </c>
      <c r="H11" s="46" t="s">
        <v>1048</v>
      </c>
      <c r="I11" s="46"/>
      <c r="J11" s="46"/>
      <c r="K11" s="46"/>
      <c r="L11" s="46" t="s">
        <v>1049</v>
      </c>
      <c r="M11" s="46"/>
      <c r="N11" s="46" t="s">
        <v>1050</v>
      </c>
      <c r="O11" s="46" t="s">
        <v>1051</v>
      </c>
      <c r="P11" s="46" t="s">
        <v>1052</v>
      </c>
      <c r="Q11" s="44" t="s">
        <v>1053</v>
      </c>
      <c r="R11" s="44"/>
      <c r="S11" s="44" t="s">
        <v>904</v>
      </c>
      <c r="T11" s="44" t="s">
        <v>1054</v>
      </c>
      <c r="U11" s="44" t="s">
        <v>1055</v>
      </c>
      <c r="V11" s="44"/>
      <c r="W11" s="44"/>
      <c r="X11" s="44"/>
      <c r="Y11" s="44"/>
      <c r="Z11" s="44"/>
      <c r="AA11" s="46" t="s">
        <v>1056</v>
      </c>
      <c r="AB11" s="46"/>
      <c r="AC11" s="46" t="s">
        <v>1057</v>
      </c>
      <c r="AD11" s="46" t="s">
        <v>1058</v>
      </c>
      <c r="AE11" s="46"/>
    </row>
    <row r="12" spans="1:101" s="748" customFormat="1" ht="56.25" customHeight="1" x14ac:dyDescent="0.2">
      <c r="A12" s="46"/>
      <c r="B12" s="46"/>
      <c r="C12" s="46"/>
      <c r="D12" s="44"/>
      <c r="E12" s="46"/>
      <c r="F12" s="46"/>
      <c r="G12" s="46"/>
      <c r="H12" s="46" t="s">
        <v>1059</v>
      </c>
      <c r="I12" s="46" t="s">
        <v>1060</v>
      </c>
      <c r="J12" s="46" t="s">
        <v>1061</v>
      </c>
      <c r="K12" s="46" t="s">
        <v>1062</v>
      </c>
      <c r="L12" s="46"/>
      <c r="M12" s="46"/>
      <c r="N12" s="46"/>
      <c r="O12" s="46"/>
      <c r="P12" s="46"/>
      <c r="Q12" s="44"/>
      <c r="R12" s="44"/>
      <c r="S12" s="44"/>
      <c r="T12" s="44"/>
      <c r="U12" s="43" t="s">
        <v>1063</v>
      </c>
      <c r="V12" s="43"/>
      <c r="W12" s="46" t="s">
        <v>1064</v>
      </c>
      <c r="X12" s="46"/>
      <c r="Y12" s="46" t="s">
        <v>1065</v>
      </c>
      <c r="Z12" s="46"/>
      <c r="AA12" s="46"/>
      <c r="AB12" s="46"/>
      <c r="AC12" s="46"/>
      <c r="AD12" s="46"/>
      <c r="AE12" s="46"/>
    </row>
    <row r="13" spans="1:101" s="748" customFormat="1" ht="95.25" customHeight="1" x14ac:dyDescent="0.2">
      <c r="A13" s="46"/>
      <c r="B13" s="46"/>
      <c r="C13" s="46"/>
      <c r="D13" s="44"/>
      <c r="E13" s="46"/>
      <c r="F13" s="46"/>
      <c r="G13" s="46"/>
      <c r="H13" s="46"/>
      <c r="I13" s="46"/>
      <c r="J13" s="46"/>
      <c r="K13" s="46"/>
      <c r="L13" s="746" t="s">
        <v>1066</v>
      </c>
      <c r="M13" s="744" t="s">
        <v>1067</v>
      </c>
      <c r="N13" s="46"/>
      <c r="O13" s="46"/>
      <c r="P13" s="46"/>
      <c r="Q13" s="747" t="s">
        <v>491</v>
      </c>
      <c r="R13" s="747" t="s">
        <v>933</v>
      </c>
      <c r="S13" s="44"/>
      <c r="T13" s="44"/>
      <c r="U13" s="749" t="s">
        <v>1068</v>
      </c>
      <c r="V13" s="749" t="s">
        <v>1069</v>
      </c>
      <c r="W13" s="749" t="s">
        <v>1068</v>
      </c>
      <c r="X13" s="749" t="s">
        <v>1069</v>
      </c>
      <c r="Y13" s="746" t="s">
        <v>1068</v>
      </c>
      <c r="Z13" s="750" t="s">
        <v>1069</v>
      </c>
      <c r="AA13" s="746" t="s">
        <v>1068</v>
      </c>
      <c r="AB13" s="750" t="s">
        <v>1069</v>
      </c>
      <c r="AC13" s="46"/>
      <c r="AD13" s="745" t="s">
        <v>1070</v>
      </c>
      <c r="AE13" s="744" t="s">
        <v>1071</v>
      </c>
    </row>
    <row r="14" spans="1:101" s="751" customFormat="1" ht="15.75" customHeight="1" x14ac:dyDescent="0.2">
      <c r="A14" s="750">
        <v>1</v>
      </c>
      <c r="B14" s="750">
        <v>2</v>
      </c>
      <c r="C14" s="750">
        <v>3</v>
      </c>
      <c r="D14" s="750">
        <v>4</v>
      </c>
      <c r="E14" s="750">
        <v>5</v>
      </c>
      <c r="F14" s="750">
        <v>6</v>
      </c>
      <c r="G14" s="750">
        <v>7</v>
      </c>
      <c r="H14" s="750">
        <v>8</v>
      </c>
      <c r="I14" s="750">
        <v>9</v>
      </c>
      <c r="J14" s="750">
        <v>10</v>
      </c>
      <c r="K14" s="750">
        <v>11</v>
      </c>
      <c r="L14" s="750">
        <v>12</v>
      </c>
      <c r="M14" s="750">
        <v>13</v>
      </c>
      <c r="N14" s="750">
        <v>14</v>
      </c>
      <c r="O14" s="750">
        <v>15</v>
      </c>
      <c r="P14" s="750">
        <v>16</v>
      </c>
      <c r="Q14" s="651">
        <v>17</v>
      </c>
      <c r="R14" s="651">
        <v>18</v>
      </c>
      <c r="S14" s="651">
        <v>19</v>
      </c>
      <c r="T14" s="651">
        <v>20</v>
      </c>
      <c r="U14" s="651">
        <v>21</v>
      </c>
      <c r="V14" s="651">
        <v>22</v>
      </c>
      <c r="W14" s="651">
        <v>23</v>
      </c>
      <c r="X14" s="651">
        <v>24</v>
      </c>
      <c r="Y14" s="750">
        <v>25</v>
      </c>
      <c r="Z14" s="750">
        <v>26</v>
      </c>
      <c r="AA14" s="750">
        <v>27</v>
      </c>
      <c r="AB14" s="750">
        <v>28</v>
      </c>
      <c r="AC14" s="750">
        <v>29</v>
      </c>
      <c r="AD14" s="750">
        <v>30</v>
      </c>
      <c r="AE14" s="750">
        <v>31</v>
      </c>
    </row>
    <row r="15" spans="1:101" s="160" customFormat="1" ht="12.75" x14ac:dyDescent="0.2">
      <c r="A15" s="436">
        <v>1</v>
      </c>
      <c r="B15" s="156" t="s">
        <v>112</v>
      </c>
      <c r="C15" s="115" t="s">
        <v>98</v>
      </c>
      <c r="D15" s="115" t="s">
        <v>98</v>
      </c>
      <c r="E15" s="115" t="s">
        <v>98</v>
      </c>
      <c r="F15" s="115" t="s">
        <v>98</v>
      </c>
      <c r="G15" s="115" t="s">
        <v>98</v>
      </c>
      <c r="H15" s="115" t="s">
        <v>98</v>
      </c>
      <c r="I15" s="115" t="s">
        <v>98</v>
      </c>
      <c r="J15" s="115" t="s">
        <v>98</v>
      </c>
      <c r="K15" s="115" t="s">
        <v>98</v>
      </c>
      <c r="L15" s="115" t="s">
        <v>98</v>
      </c>
      <c r="M15" s="115" t="s">
        <v>98</v>
      </c>
      <c r="N15" s="115" t="s">
        <v>98</v>
      </c>
      <c r="O15" s="115" t="s">
        <v>98</v>
      </c>
      <c r="P15" s="115" t="s">
        <v>98</v>
      </c>
      <c r="Q15" s="115" t="s">
        <v>98</v>
      </c>
      <c r="R15" s="115" t="s">
        <v>98</v>
      </c>
      <c r="S15" s="115" t="s">
        <v>98</v>
      </c>
      <c r="T15" s="115" t="s">
        <v>98</v>
      </c>
      <c r="U15" s="115" t="s">
        <v>98</v>
      </c>
      <c r="V15" s="115" t="s">
        <v>98</v>
      </c>
      <c r="W15" s="115" t="s">
        <v>98</v>
      </c>
      <c r="X15" s="115" t="s">
        <v>98</v>
      </c>
      <c r="Y15" s="115" t="s">
        <v>98</v>
      </c>
      <c r="Z15" s="115" t="s">
        <v>98</v>
      </c>
      <c r="AA15" s="115" t="s">
        <v>98</v>
      </c>
      <c r="AB15" s="115" t="s">
        <v>98</v>
      </c>
      <c r="AC15" s="115" t="s">
        <v>98</v>
      </c>
      <c r="AD15" s="115" t="s">
        <v>98</v>
      </c>
      <c r="AE15" s="115" t="s">
        <v>98</v>
      </c>
      <c r="AF15" s="663"/>
      <c r="AG15" s="603"/>
      <c r="AH15" s="663"/>
      <c r="AI15" s="603"/>
      <c r="AJ15" s="663"/>
      <c r="AK15" s="603"/>
      <c r="AL15" s="663"/>
      <c r="AM15" s="603"/>
      <c r="AN15" s="663"/>
      <c r="AO15" s="603"/>
      <c r="AP15" s="663"/>
      <c r="AQ15" s="603"/>
      <c r="AR15" s="663"/>
      <c r="AS15" s="603"/>
      <c r="AT15" s="663"/>
      <c r="AU15" s="603"/>
      <c r="AV15" s="663"/>
      <c r="AW15" s="603"/>
      <c r="AX15" s="663"/>
      <c r="AY15" s="603"/>
      <c r="AZ15" s="663"/>
      <c r="BA15" s="603"/>
      <c r="BB15" s="159"/>
      <c r="BC15" s="159"/>
      <c r="BD15" s="159"/>
      <c r="BE15" s="159"/>
      <c r="BF15" s="159"/>
      <c r="BG15" s="159"/>
      <c r="BH15" s="159"/>
      <c r="BI15" s="159"/>
      <c r="BJ15" s="159"/>
      <c r="BK15" s="159"/>
      <c r="BL15" s="159"/>
      <c r="BM15" s="159"/>
      <c r="BN15" s="159"/>
      <c r="BO15" s="159"/>
      <c r="BP15" s="159"/>
      <c r="BQ15" s="159"/>
      <c r="BR15" s="159"/>
      <c r="BS15" s="159"/>
      <c r="BT15" s="159"/>
      <c r="BU15" s="159"/>
      <c r="BV15" s="159"/>
      <c r="BW15" s="159"/>
      <c r="BX15" s="159"/>
      <c r="BY15" s="159"/>
      <c r="BZ15" s="159"/>
      <c r="CA15" s="159"/>
      <c r="CB15" s="159"/>
      <c r="CC15" s="159"/>
      <c r="CD15" s="159"/>
      <c r="CE15" s="159"/>
      <c r="CF15" s="159"/>
      <c r="CG15" s="159"/>
      <c r="CH15" s="159"/>
      <c r="CI15" s="159"/>
      <c r="CJ15" s="159"/>
      <c r="CK15" s="159"/>
      <c r="CL15" s="159"/>
      <c r="CM15" s="159"/>
      <c r="CN15" s="159"/>
      <c r="CO15" s="159"/>
      <c r="CP15" s="159"/>
      <c r="CQ15" s="159"/>
      <c r="CR15" s="159"/>
      <c r="CS15" s="159"/>
      <c r="CT15" s="159"/>
      <c r="CU15" s="159"/>
      <c r="CV15" s="159"/>
      <c r="CW15" s="159"/>
    </row>
    <row r="16" spans="1:101" s="160" customFormat="1" ht="38.25" x14ac:dyDescent="0.2">
      <c r="A16" s="232" t="s">
        <v>143</v>
      </c>
      <c r="B16" s="155" t="s">
        <v>144</v>
      </c>
      <c r="C16" s="115" t="s">
        <v>98</v>
      </c>
      <c r="D16" s="115" t="s">
        <v>98</v>
      </c>
      <c r="E16" s="115" t="s">
        <v>98</v>
      </c>
      <c r="F16" s="115" t="s">
        <v>98</v>
      </c>
      <c r="G16" s="115" t="s">
        <v>98</v>
      </c>
      <c r="H16" s="115" t="s">
        <v>98</v>
      </c>
      <c r="I16" s="115" t="s">
        <v>98</v>
      </c>
      <c r="J16" s="115" t="s">
        <v>98</v>
      </c>
      <c r="K16" s="115" t="s">
        <v>98</v>
      </c>
      <c r="L16" s="115" t="s">
        <v>98</v>
      </c>
      <c r="M16" s="115" t="s">
        <v>98</v>
      </c>
      <c r="N16" s="115" t="s">
        <v>98</v>
      </c>
      <c r="O16" s="115" t="s">
        <v>98</v>
      </c>
      <c r="P16" s="115" t="s">
        <v>98</v>
      </c>
      <c r="Q16" s="115" t="s">
        <v>98</v>
      </c>
      <c r="R16" s="115" t="s">
        <v>98</v>
      </c>
      <c r="S16" s="115" t="s">
        <v>98</v>
      </c>
      <c r="T16" s="115" t="s">
        <v>98</v>
      </c>
      <c r="U16" s="115" t="s">
        <v>98</v>
      </c>
      <c r="V16" s="115" t="s">
        <v>98</v>
      </c>
      <c r="W16" s="115" t="s">
        <v>98</v>
      </c>
      <c r="X16" s="115" t="s">
        <v>98</v>
      </c>
      <c r="Y16" s="115" t="s">
        <v>98</v>
      </c>
      <c r="Z16" s="115" t="s">
        <v>98</v>
      </c>
      <c r="AA16" s="115" t="s">
        <v>98</v>
      </c>
      <c r="AB16" s="115" t="s">
        <v>98</v>
      </c>
      <c r="AC16" s="115" t="s">
        <v>98</v>
      </c>
      <c r="AD16" s="115" t="s">
        <v>98</v>
      </c>
      <c r="AE16" s="115" t="s">
        <v>98</v>
      </c>
      <c r="AF16" s="664"/>
      <c r="AG16" s="603"/>
      <c r="AH16" s="664"/>
      <c r="AI16" s="603"/>
      <c r="AJ16" s="664"/>
      <c r="AK16" s="603"/>
      <c r="AL16" s="664"/>
      <c r="AM16" s="603"/>
      <c r="AN16" s="664"/>
      <c r="AO16" s="603"/>
      <c r="AP16" s="664"/>
      <c r="AQ16" s="603"/>
      <c r="AR16" s="664"/>
      <c r="AS16" s="603"/>
      <c r="AT16" s="664"/>
      <c r="AU16" s="603"/>
      <c r="AV16" s="664"/>
      <c r="AW16" s="603"/>
      <c r="AX16" s="664"/>
      <c r="AY16" s="603"/>
      <c r="AZ16" s="664"/>
      <c r="BA16" s="603"/>
      <c r="BB16" s="159"/>
      <c r="BC16" s="159"/>
      <c r="BD16" s="159"/>
      <c r="BE16" s="159"/>
      <c r="BF16" s="159"/>
      <c r="BG16" s="159"/>
      <c r="BH16" s="159"/>
      <c r="BI16" s="159"/>
      <c r="BJ16" s="159"/>
      <c r="BK16" s="159"/>
      <c r="BL16" s="159"/>
      <c r="BM16" s="159"/>
      <c r="BN16" s="159"/>
      <c r="BO16" s="159"/>
      <c r="BP16" s="159"/>
      <c r="BQ16" s="159"/>
      <c r="BR16" s="159"/>
      <c r="BS16" s="159"/>
      <c r="BT16" s="159"/>
      <c r="BU16" s="159"/>
      <c r="BV16" s="159"/>
      <c r="BW16" s="159"/>
      <c r="BX16" s="159"/>
      <c r="BY16" s="159"/>
      <c r="BZ16" s="159"/>
      <c r="CA16" s="159"/>
      <c r="CB16" s="159"/>
      <c r="CC16" s="159"/>
      <c r="CD16" s="159"/>
      <c r="CE16" s="159"/>
      <c r="CF16" s="159"/>
      <c r="CG16" s="159"/>
      <c r="CH16" s="159"/>
      <c r="CI16" s="159"/>
      <c r="CJ16" s="159"/>
      <c r="CK16" s="159"/>
      <c r="CL16" s="159"/>
      <c r="CM16" s="159"/>
      <c r="CN16" s="159"/>
      <c r="CO16" s="159"/>
      <c r="CP16" s="159"/>
      <c r="CQ16" s="159"/>
      <c r="CR16" s="159"/>
      <c r="CS16" s="159"/>
      <c r="CT16" s="159"/>
      <c r="CU16" s="159"/>
      <c r="CV16" s="159"/>
      <c r="CW16" s="159"/>
    </row>
    <row r="17" spans="1:101" s="160" customFormat="1" ht="63.75" x14ac:dyDescent="0.2">
      <c r="A17" s="232" t="s">
        <v>145</v>
      </c>
      <c r="B17" s="155" t="s">
        <v>146</v>
      </c>
      <c r="C17" s="115" t="s">
        <v>98</v>
      </c>
      <c r="D17" s="115" t="s">
        <v>98</v>
      </c>
      <c r="E17" s="115" t="s">
        <v>98</v>
      </c>
      <c r="F17" s="115" t="s">
        <v>98</v>
      </c>
      <c r="G17" s="115" t="s">
        <v>98</v>
      </c>
      <c r="H17" s="115" t="s">
        <v>98</v>
      </c>
      <c r="I17" s="115" t="s">
        <v>98</v>
      </c>
      <c r="J17" s="115" t="s">
        <v>98</v>
      </c>
      <c r="K17" s="115" t="s">
        <v>98</v>
      </c>
      <c r="L17" s="115" t="s">
        <v>98</v>
      </c>
      <c r="M17" s="115" t="s">
        <v>98</v>
      </c>
      <c r="N17" s="115" t="s">
        <v>98</v>
      </c>
      <c r="O17" s="115" t="s">
        <v>98</v>
      </c>
      <c r="P17" s="115" t="s">
        <v>98</v>
      </c>
      <c r="Q17" s="115" t="s">
        <v>98</v>
      </c>
      <c r="R17" s="115" t="s">
        <v>98</v>
      </c>
      <c r="S17" s="115" t="s">
        <v>98</v>
      </c>
      <c r="T17" s="115" t="s">
        <v>98</v>
      </c>
      <c r="U17" s="115" t="s">
        <v>98</v>
      </c>
      <c r="V17" s="115" t="s">
        <v>98</v>
      </c>
      <c r="W17" s="115" t="s">
        <v>98</v>
      </c>
      <c r="X17" s="115" t="s">
        <v>98</v>
      </c>
      <c r="Y17" s="115" t="s">
        <v>98</v>
      </c>
      <c r="Z17" s="115" t="s">
        <v>98</v>
      </c>
      <c r="AA17" s="115" t="s">
        <v>98</v>
      </c>
      <c r="AB17" s="115" t="s">
        <v>98</v>
      </c>
      <c r="AC17" s="115" t="s">
        <v>98</v>
      </c>
      <c r="AD17" s="115" t="s">
        <v>98</v>
      </c>
      <c r="AE17" s="115" t="s">
        <v>98</v>
      </c>
      <c r="AF17" s="603"/>
      <c r="AG17" s="603"/>
      <c r="AH17" s="603"/>
      <c r="AI17" s="603"/>
      <c r="AJ17" s="603"/>
      <c r="AK17" s="603"/>
      <c r="AL17" s="603"/>
      <c r="AM17" s="603"/>
      <c r="AN17" s="603"/>
      <c r="AO17" s="603"/>
      <c r="AP17" s="603"/>
      <c r="AQ17" s="603"/>
      <c r="AR17" s="603"/>
      <c r="AS17" s="603"/>
      <c r="AT17" s="603"/>
      <c r="AU17" s="603"/>
      <c r="AV17" s="603"/>
      <c r="AW17" s="603"/>
      <c r="AX17" s="603"/>
      <c r="AY17" s="603"/>
      <c r="AZ17" s="603"/>
      <c r="BA17" s="603"/>
      <c r="BB17" s="159"/>
      <c r="BC17" s="159"/>
      <c r="BD17" s="159"/>
      <c r="BE17" s="159"/>
      <c r="BF17" s="159"/>
      <c r="BG17" s="159"/>
      <c r="BH17" s="159"/>
      <c r="BI17" s="159"/>
      <c r="BJ17" s="159"/>
      <c r="BK17" s="159"/>
      <c r="BL17" s="159"/>
      <c r="BM17" s="159"/>
      <c r="BN17" s="159"/>
      <c r="BO17" s="159"/>
      <c r="BP17" s="159"/>
      <c r="BQ17" s="159"/>
      <c r="BR17" s="159"/>
      <c r="BS17" s="159"/>
      <c r="BT17" s="159"/>
      <c r="BU17" s="159"/>
      <c r="BV17" s="159"/>
      <c r="BW17" s="159"/>
      <c r="BX17" s="159"/>
      <c r="BY17" s="159"/>
      <c r="BZ17" s="159"/>
      <c r="CA17" s="159"/>
      <c r="CB17" s="159"/>
      <c r="CC17" s="159"/>
      <c r="CD17" s="159"/>
      <c r="CE17" s="159"/>
      <c r="CF17" s="159"/>
      <c r="CG17" s="159"/>
      <c r="CH17" s="159"/>
      <c r="CI17" s="159"/>
      <c r="CJ17" s="159"/>
      <c r="CK17" s="159"/>
      <c r="CL17" s="159"/>
      <c r="CM17" s="159"/>
      <c r="CN17" s="159"/>
      <c r="CO17" s="159"/>
      <c r="CP17" s="159"/>
      <c r="CQ17" s="159"/>
      <c r="CR17" s="159"/>
      <c r="CS17" s="159"/>
      <c r="CT17" s="159"/>
      <c r="CU17" s="159"/>
      <c r="CV17" s="159"/>
      <c r="CW17" s="159"/>
    </row>
    <row r="18" spans="1:101" s="168" customFormat="1" ht="25.5" x14ac:dyDescent="0.2">
      <c r="A18" s="283" t="s">
        <v>147</v>
      </c>
      <c r="B18" s="162" t="s">
        <v>148</v>
      </c>
      <c r="C18" s="163" t="s">
        <v>98</v>
      </c>
      <c r="D18" s="163" t="s">
        <v>98</v>
      </c>
      <c r="E18" s="163" t="s">
        <v>98</v>
      </c>
      <c r="F18" s="163" t="s">
        <v>98</v>
      </c>
      <c r="G18" s="163" t="s">
        <v>98</v>
      </c>
      <c r="H18" s="163" t="s">
        <v>98</v>
      </c>
      <c r="I18" s="163" t="s">
        <v>98</v>
      </c>
      <c r="J18" s="163" t="s">
        <v>98</v>
      </c>
      <c r="K18" s="163" t="s">
        <v>98</v>
      </c>
      <c r="L18" s="163" t="s">
        <v>98</v>
      </c>
      <c r="M18" s="163" t="s">
        <v>98</v>
      </c>
      <c r="N18" s="163" t="s">
        <v>98</v>
      </c>
      <c r="O18" s="163" t="s">
        <v>98</v>
      </c>
      <c r="P18" s="163" t="s">
        <v>98</v>
      </c>
      <c r="Q18" s="163" t="s">
        <v>98</v>
      </c>
      <c r="R18" s="163" t="s">
        <v>98</v>
      </c>
      <c r="S18" s="163" t="s">
        <v>98</v>
      </c>
      <c r="T18" s="163" t="s">
        <v>98</v>
      </c>
      <c r="U18" s="163" t="s">
        <v>98</v>
      </c>
      <c r="V18" s="163" t="s">
        <v>98</v>
      </c>
      <c r="W18" s="163" t="s">
        <v>98</v>
      </c>
      <c r="X18" s="163" t="s">
        <v>98</v>
      </c>
      <c r="Y18" s="163" t="s">
        <v>98</v>
      </c>
      <c r="Z18" s="163" t="s">
        <v>98</v>
      </c>
      <c r="AA18" s="163" t="s">
        <v>98</v>
      </c>
      <c r="AB18" s="163" t="s">
        <v>98</v>
      </c>
      <c r="AC18" s="163" t="s">
        <v>98</v>
      </c>
      <c r="AD18" s="163" t="s">
        <v>98</v>
      </c>
      <c r="AE18" s="163" t="s">
        <v>98</v>
      </c>
      <c r="AF18" s="606"/>
      <c r="AG18" s="606"/>
      <c r="AH18" s="606"/>
      <c r="AI18" s="606"/>
      <c r="AJ18" s="606"/>
      <c r="AK18" s="606"/>
      <c r="AL18" s="606"/>
      <c r="AM18" s="606"/>
      <c r="AN18" s="606"/>
      <c r="AO18" s="606"/>
      <c r="AP18" s="606"/>
      <c r="AQ18" s="606"/>
      <c r="AR18" s="606"/>
      <c r="AS18" s="606"/>
      <c r="AT18" s="606"/>
      <c r="AU18" s="606"/>
      <c r="AV18" s="606"/>
      <c r="AW18" s="606"/>
      <c r="AX18" s="606"/>
      <c r="AY18" s="606"/>
      <c r="AZ18" s="606"/>
      <c r="BA18" s="606"/>
      <c r="BB18" s="167"/>
      <c r="BC18" s="167"/>
      <c r="BD18" s="167"/>
      <c r="BE18" s="167"/>
      <c r="BF18" s="167"/>
      <c r="BG18" s="167"/>
      <c r="BH18" s="167"/>
      <c r="BI18" s="167"/>
      <c r="BJ18" s="167"/>
      <c r="BK18" s="167"/>
      <c r="BL18" s="167"/>
      <c r="BM18" s="167"/>
      <c r="BN18" s="167"/>
      <c r="BO18" s="167"/>
      <c r="BP18" s="167"/>
      <c r="BQ18" s="167"/>
      <c r="BR18" s="167"/>
      <c r="BS18" s="167"/>
      <c r="BT18" s="167"/>
      <c r="BU18" s="167"/>
      <c r="BV18" s="167"/>
      <c r="BW18" s="167"/>
      <c r="BX18" s="167"/>
      <c r="BY18" s="167"/>
      <c r="BZ18" s="167"/>
      <c r="CA18" s="167"/>
      <c r="CB18" s="167"/>
      <c r="CC18" s="167"/>
      <c r="CD18" s="167"/>
      <c r="CE18" s="167"/>
      <c r="CF18" s="167"/>
      <c r="CG18" s="167"/>
      <c r="CH18" s="167"/>
      <c r="CI18" s="167"/>
      <c r="CJ18" s="167"/>
      <c r="CK18" s="167"/>
      <c r="CL18" s="167"/>
      <c r="CM18" s="167"/>
      <c r="CN18" s="167"/>
      <c r="CO18" s="167"/>
      <c r="CP18" s="167"/>
      <c r="CQ18" s="167"/>
      <c r="CR18" s="167"/>
      <c r="CS18" s="167"/>
      <c r="CT18" s="167"/>
      <c r="CU18" s="167"/>
      <c r="CV18" s="167"/>
      <c r="CW18" s="167"/>
    </row>
    <row r="19" spans="1:101" s="183" customFormat="1" ht="51" hidden="1" x14ac:dyDescent="0.2">
      <c r="A19" s="309" t="s">
        <v>147</v>
      </c>
      <c r="B19" s="186" t="s">
        <v>149</v>
      </c>
      <c r="C19" s="228" t="s">
        <v>150</v>
      </c>
      <c r="D19" s="363">
        <v>1984</v>
      </c>
      <c r="E19" s="363" t="s">
        <v>98</v>
      </c>
      <c r="F19" s="363" t="s">
        <v>98</v>
      </c>
      <c r="G19" s="363" t="s">
        <v>98</v>
      </c>
      <c r="H19" s="363" t="s">
        <v>1072</v>
      </c>
      <c r="I19" s="363" t="s">
        <v>1073</v>
      </c>
      <c r="J19" s="363" t="s">
        <v>1073</v>
      </c>
      <c r="K19" s="363" t="s">
        <v>1073</v>
      </c>
      <c r="L19" s="363" t="s">
        <v>1074</v>
      </c>
      <c r="M19" s="363" t="s">
        <v>1074</v>
      </c>
      <c r="N19" s="363" t="s">
        <v>1074</v>
      </c>
      <c r="O19" s="363" t="s">
        <v>1074</v>
      </c>
      <c r="P19" s="119" t="s">
        <v>1075</v>
      </c>
      <c r="Q19" s="659"/>
      <c r="R19" s="659"/>
      <c r="S19" s="659"/>
      <c r="T19" s="659"/>
      <c r="U19" s="659"/>
      <c r="V19" s="659"/>
      <c r="W19" s="659"/>
      <c r="X19" s="659"/>
      <c r="Y19" s="659"/>
      <c r="Z19" s="659"/>
      <c r="AA19" s="363"/>
      <c r="AB19" s="363"/>
      <c r="AC19" s="119"/>
      <c r="AD19" s="363"/>
      <c r="AE19" s="363"/>
      <c r="AF19" s="186"/>
      <c r="AG19" s="752"/>
      <c r="AH19" s="186"/>
      <c r="AI19" s="752"/>
      <c r="AJ19" s="186"/>
      <c r="AK19" s="752"/>
      <c r="AL19" s="186"/>
      <c r="AM19" s="752"/>
      <c r="AN19" s="186"/>
      <c r="AO19" s="752"/>
      <c r="AP19" s="186"/>
      <c r="AQ19" s="752"/>
      <c r="AR19" s="186"/>
      <c r="AS19" s="752"/>
      <c r="AT19" s="186"/>
      <c r="AU19" s="752"/>
      <c r="AV19" s="186"/>
      <c r="AW19" s="752"/>
      <c r="AX19" s="186"/>
      <c r="AY19" s="752"/>
      <c r="AZ19" s="186"/>
      <c r="BA19" s="752"/>
      <c r="BB19" s="182"/>
      <c r="BC19" s="182"/>
      <c r="BD19" s="182"/>
      <c r="BE19" s="182"/>
      <c r="BF19" s="182"/>
      <c r="BG19" s="182"/>
      <c r="BH19" s="182"/>
      <c r="BI19" s="182"/>
      <c r="BJ19" s="182"/>
      <c r="BK19" s="182"/>
      <c r="BL19" s="182"/>
      <c r="BM19" s="182"/>
      <c r="BN19" s="182"/>
      <c r="BO19" s="182"/>
      <c r="BP19" s="182"/>
      <c r="BQ19" s="182"/>
      <c r="BR19" s="182"/>
      <c r="BS19" s="182"/>
      <c r="BT19" s="182"/>
      <c r="BU19" s="182"/>
      <c r="BV19" s="182"/>
      <c r="BW19" s="182"/>
      <c r="BX19" s="182"/>
      <c r="BY19" s="182"/>
      <c r="BZ19" s="182"/>
      <c r="CA19" s="182"/>
      <c r="CB19" s="182"/>
      <c r="CC19" s="182"/>
      <c r="CD19" s="182"/>
      <c r="CE19" s="182"/>
      <c r="CF19" s="182"/>
      <c r="CG19" s="182"/>
      <c r="CH19" s="182"/>
      <c r="CI19" s="182"/>
      <c r="CJ19" s="182"/>
      <c r="CK19" s="182"/>
      <c r="CL19" s="182"/>
      <c r="CM19" s="182"/>
      <c r="CN19" s="182"/>
      <c r="CO19" s="182"/>
      <c r="CP19" s="182"/>
      <c r="CQ19" s="182"/>
      <c r="CR19" s="182"/>
      <c r="CS19" s="182"/>
      <c r="CT19" s="182"/>
      <c r="CU19" s="182"/>
      <c r="CV19" s="182"/>
      <c r="CW19" s="182"/>
    </row>
    <row r="20" spans="1:101" s="160" customFormat="1" ht="51" x14ac:dyDescent="0.2">
      <c r="A20" s="232" t="s">
        <v>151</v>
      </c>
      <c r="B20" s="155" t="s">
        <v>152</v>
      </c>
      <c r="C20" s="115" t="s">
        <v>98</v>
      </c>
      <c r="D20" s="115" t="s">
        <v>98</v>
      </c>
      <c r="E20" s="115" t="s">
        <v>98</v>
      </c>
      <c r="F20" s="115" t="s">
        <v>98</v>
      </c>
      <c r="G20" s="115" t="s">
        <v>98</v>
      </c>
      <c r="H20" s="115" t="s">
        <v>98</v>
      </c>
      <c r="I20" s="115" t="s">
        <v>98</v>
      </c>
      <c r="J20" s="115" t="s">
        <v>98</v>
      </c>
      <c r="K20" s="115" t="s">
        <v>98</v>
      </c>
      <c r="L20" s="115" t="s">
        <v>98</v>
      </c>
      <c r="M20" s="115" t="s">
        <v>98</v>
      </c>
      <c r="N20" s="115" t="s">
        <v>98</v>
      </c>
      <c r="O20" s="115" t="s">
        <v>98</v>
      </c>
      <c r="P20" s="115" t="s">
        <v>98</v>
      </c>
      <c r="Q20" s="115" t="s">
        <v>98</v>
      </c>
      <c r="R20" s="115" t="s">
        <v>98</v>
      </c>
      <c r="S20" s="115" t="s">
        <v>98</v>
      </c>
      <c r="T20" s="115" t="s">
        <v>98</v>
      </c>
      <c r="U20" s="115" t="s">
        <v>98</v>
      </c>
      <c r="V20" s="115" t="s">
        <v>98</v>
      </c>
      <c r="W20" s="115" t="s">
        <v>98</v>
      </c>
      <c r="X20" s="115" t="s">
        <v>98</v>
      </c>
      <c r="Y20" s="115" t="s">
        <v>98</v>
      </c>
      <c r="Z20" s="115" t="s">
        <v>98</v>
      </c>
      <c r="AA20" s="115" t="s">
        <v>98</v>
      </c>
      <c r="AB20" s="115" t="s">
        <v>98</v>
      </c>
      <c r="AC20" s="115" t="s">
        <v>98</v>
      </c>
      <c r="AD20" s="115" t="s">
        <v>98</v>
      </c>
      <c r="AE20" s="115" t="s">
        <v>98</v>
      </c>
      <c r="AF20" s="549"/>
      <c r="AG20" s="551"/>
      <c r="AH20" s="549"/>
      <c r="AI20" s="551"/>
      <c r="AJ20" s="549"/>
      <c r="AK20" s="551"/>
      <c r="AL20" s="549"/>
      <c r="AM20" s="551"/>
      <c r="AN20" s="549"/>
      <c r="AO20" s="551"/>
      <c r="AP20" s="549"/>
      <c r="AQ20" s="551"/>
      <c r="AR20" s="549"/>
      <c r="AS20" s="551"/>
      <c r="AT20" s="549"/>
      <c r="AU20" s="551"/>
      <c r="AV20" s="549"/>
      <c r="AW20" s="551"/>
      <c r="AX20" s="549"/>
      <c r="AY20" s="551"/>
      <c r="AZ20" s="549"/>
      <c r="BA20" s="551"/>
      <c r="BB20" s="159"/>
      <c r="BC20" s="159"/>
      <c r="BD20" s="159"/>
      <c r="BE20" s="159"/>
      <c r="BF20" s="159"/>
      <c r="BG20" s="159"/>
      <c r="BH20" s="159"/>
      <c r="BI20" s="159"/>
      <c r="BJ20" s="159"/>
      <c r="BK20" s="159"/>
      <c r="BL20" s="159"/>
      <c r="BM20" s="159"/>
      <c r="BN20" s="159"/>
      <c r="BO20" s="159"/>
      <c r="BP20" s="159"/>
      <c r="BQ20" s="159"/>
      <c r="BR20" s="159"/>
      <c r="BS20" s="159"/>
      <c r="BT20" s="159"/>
      <c r="BU20" s="159"/>
      <c r="BV20" s="159"/>
      <c r="BW20" s="159"/>
      <c r="BX20" s="159"/>
      <c r="BY20" s="159"/>
      <c r="BZ20" s="159"/>
      <c r="CA20" s="159"/>
      <c r="CB20" s="159"/>
      <c r="CC20" s="159"/>
      <c r="CD20" s="159"/>
      <c r="CE20" s="159"/>
      <c r="CF20" s="159"/>
      <c r="CG20" s="159"/>
      <c r="CH20" s="159"/>
      <c r="CI20" s="159"/>
      <c r="CJ20" s="159"/>
      <c r="CK20" s="159"/>
      <c r="CL20" s="159"/>
      <c r="CM20" s="159"/>
      <c r="CN20" s="159"/>
      <c r="CO20" s="159"/>
      <c r="CP20" s="159"/>
      <c r="CQ20" s="159"/>
      <c r="CR20" s="159"/>
      <c r="CS20" s="159"/>
      <c r="CT20" s="159"/>
      <c r="CU20" s="159"/>
      <c r="CV20" s="159"/>
      <c r="CW20" s="159"/>
    </row>
    <row r="21" spans="1:101" s="183" customFormat="1" ht="38.25" x14ac:dyDescent="0.2">
      <c r="A21" s="226" t="s">
        <v>153</v>
      </c>
      <c r="B21" s="156" t="s">
        <v>154</v>
      </c>
      <c r="C21" s="115" t="s">
        <v>98</v>
      </c>
      <c r="D21" s="115" t="s">
        <v>98</v>
      </c>
      <c r="E21" s="115" t="s">
        <v>98</v>
      </c>
      <c r="F21" s="115" t="s">
        <v>98</v>
      </c>
      <c r="G21" s="115" t="s">
        <v>98</v>
      </c>
      <c r="H21" s="115" t="s">
        <v>98</v>
      </c>
      <c r="I21" s="115" t="s">
        <v>98</v>
      </c>
      <c r="J21" s="115" t="s">
        <v>98</v>
      </c>
      <c r="K21" s="115" t="s">
        <v>98</v>
      </c>
      <c r="L21" s="115" t="s">
        <v>98</v>
      </c>
      <c r="M21" s="115" t="s">
        <v>98</v>
      </c>
      <c r="N21" s="115" t="s">
        <v>98</v>
      </c>
      <c r="O21" s="115" t="s">
        <v>98</v>
      </c>
      <c r="P21" s="115" t="s">
        <v>98</v>
      </c>
      <c r="Q21" s="115" t="s">
        <v>98</v>
      </c>
      <c r="R21" s="115" t="s">
        <v>98</v>
      </c>
      <c r="S21" s="115" t="s">
        <v>98</v>
      </c>
      <c r="T21" s="115" t="s">
        <v>98</v>
      </c>
      <c r="U21" s="115" t="s">
        <v>98</v>
      </c>
      <c r="V21" s="115" t="s">
        <v>98</v>
      </c>
      <c r="W21" s="115" t="s">
        <v>98</v>
      </c>
      <c r="X21" s="115" t="s">
        <v>98</v>
      </c>
      <c r="Y21" s="115" t="s">
        <v>98</v>
      </c>
      <c r="Z21" s="115" t="s">
        <v>98</v>
      </c>
      <c r="AA21" s="115" t="s">
        <v>98</v>
      </c>
      <c r="AB21" s="115" t="s">
        <v>98</v>
      </c>
      <c r="AC21" s="115" t="s">
        <v>98</v>
      </c>
      <c r="AD21" s="115" t="s">
        <v>98</v>
      </c>
      <c r="AE21" s="115" t="s">
        <v>98</v>
      </c>
      <c r="AF21" s="549"/>
      <c r="AG21" s="551"/>
      <c r="AH21" s="549"/>
      <c r="AI21" s="551"/>
      <c r="AJ21" s="549"/>
      <c r="AK21" s="551"/>
      <c r="AL21" s="549"/>
      <c r="AM21" s="551"/>
      <c r="AN21" s="549"/>
      <c r="AO21" s="551"/>
      <c r="AP21" s="549"/>
      <c r="AQ21" s="551"/>
      <c r="AR21" s="549"/>
      <c r="AS21" s="551"/>
      <c r="AT21" s="549"/>
      <c r="AU21" s="551"/>
      <c r="AV21" s="549"/>
      <c r="AW21" s="551"/>
      <c r="AX21" s="549"/>
      <c r="AY21" s="551"/>
      <c r="AZ21" s="549"/>
      <c r="BA21" s="551"/>
      <c r="BB21" s="182"/>
      <c r="BC21" s="182"/>
      <c r="BD21" s="182"/>
      <c r="BE21" s="182"/>
      <c r="BF21" s="182"/>
      <c r="BG21" s="182"/>
      <c r="BH21" s="182"/>
      <c r="BI21" s="182"/>
      <c r="BJ21" s="182"/>
      <c r="BK21" s="182"/>
      <c r="BL21" s="182"/>
      <c r="BM21" s="182"/>
      <c r="BN21" s="182"/>
      <c r="BO21" s="182"/>
      <c r="BP21" s="182"/>
      <c r="BQ21" s="182"/>
      <c r="BR21" s="182"/>
      <c r="BS21" s="182"/>
      <c r="BT21" s="182"/>
      <c r="BU21" s="182"/>
      <c r="BV21" s="182"/>
      <c r="BW21" s="182"/>
      <c r="BX21" s="182"/>
      <c r="BY21" s="182"/>
      <c r="BZ21" s="182"/>
      <c r="CA21" s="182"/>
      <c r="CB21" s="182"/>
      <c r="CC21" s="182"/>
      <c r="CD21" s="182"/>
      <c r="CE21" s="182"/>
      <c r="CF21" s="182"/>
      <c r="CG21" s="182"/>
      <c r="CH21" s="182"/>
      <c r="CI21" s="182"/>
      <c r="CJ21" s="182"/>
      <c r="CK21" s="182"/>
      <c r="CL21" s="182"/>
      <c r="CM21" s="182"/>
      <c r="CN21" s="182"/>
      <c r="CO21" s="182"/>
      <c r="CP21" s="182"/>
      <c r="CQ21" s="182"/>
      <c r="CR21" s="182"/>
      <c r="CS21" s="182"/>
      <c r="CT21" s="182"/>
      <c r="CU21" s="182"/>
      <c r="CV21" s="182"/>
      <c r="CW21" s="182"/>
    </row>
    <row r="22" spans="1:101" s="168" customFormat="1" ht="25.5" x14ac:dyDescent="0.2">
      <c r="A22" s="283" t="s">
        <v>155</v>
      </c>
      <c r="B22" s="162" t="s">
        <v>156</v>
      </c>
      <c r="C22" s="163" t="s">
        <v>98</v>
      </c>
      <c r="D22" s="163" t="s">
        <v>98</v>
      </c>
      <c r="E22" s="163" t="s">
        <v>98</v>
      </c>
      <c r="F22" s="163" t="s">
        <v>98</v>
      </c>
      <c r="G22" s="163" t="s">
        <v>98</v>
      </c>
      <c r="H22" s="163" t="s">
        <v>98</v>
      </c>
      <c r="I22" s="163" t="s">
        <v>98</v>
      </c>
      <c r="J22" s="163" t="s">
        <v>98</v>
      </c>
      <c r="K22" s="163" t="s">
        <v>98</v>
      </c>
      <c r="L22" s="163" t="s">
        <v>98</v>
      </c>
      <c r="M22" s="163" t="s">
        <v>98</v>
      </c>
      <c r="N22" s="163" t="s">
        <v>98</v>
      </c>
      <c r="O22" s="163" t="s">
        <v>98</v>
      </c>
      <c r="P22" s="163" t="s">
        <v>98</v>
      </c>
      <c r="Q22" s="163" t="s">
        <v>98</v>
      </c>
      <c r="R22" s="163" t="s">
        <v>98</v>
      </c>
      <c r="S22" s="163" t="s">
        <v>98</v>
      </c>
      <c r="T22" s="163" t="s">
        <v>98</v>
      </c>
      <c r="U22" s="163" t="s">
        <v>98</v>
      </c>
      <c r="V22" s="163" t="s">
        <v>98</v>
      </c>
      <c r="W22" s="163" t="s">
        <v>98</v>
      </c>
      <c r="X22" s="163" t="s">
        <v>98</v>
      </c>
      <c r="Y22" s="163" t="s">
        <v>98</v>
      </c>
      <c r="Z22" s="163" t="s">
        <v>98</v>
      </c>
      <c r="AA22" s="163" t="s">
        <v>98</v>
      </c>
      <c r="AB22" s="163" t="s">
        <v>98</v>
      </c>
      <c r="AC22" s="163" t="s">
        <v>98</v>
      </c>
      <c r="AD22" s="163" t="s">
        <v>98</v>
      </c>
      <c r="AE22" s="163" t="s">
        <v>98</v>
      </c>
      <c r="AF22" s="662"/>
      <c r="AG22" s="606"/>
      <c r="AH22" s="662"/>
      <c r="AI22" s="606"/>
      <c r="AJ22" s="662"/>
      <c r="AK22" s="606"/>
      <c r="AL22" s="662"/>
      <c r="AM22" s="606"/>
      <c r="AN22" s="662"/>
      <c r="AO22" s="606"/>
      <c r="AP22" s="662"/>
      <c r="AQ22" s="606"/>
      <c r="AR22" s="662"/>
      <c r="AS22" s="606"/>
      <c r="AT22" s="662"/>
      <c r="AU22" s="606"/>
      <c r="AV22" s="662"/>
      <c r="AW22" s="606"/>
      <c r="AX22" s="662"/>
      <c r="AY22" s="606"/>
      <c r="AZ22" s="662"/>
      <c r="BA22" s="606"/>
      <c r="BB22" s="225"/>
      <c r="BC22" s="167"/>
      <c r="BD22" s="167"/>
      <c r="BE22" s="167"/>
      <c r="BF22" s="167"/>
      <c r="BG22" s="167"/>
      <c r="BH22" s="167"/>
      <c r="BI22" s="167"/>
      <c r="BJ22" s="167"/>
      <c r="BK22" s="167"/>
      <c r="BL22" s="167"/>
      <c r="BM22" s="167"/>
      <c r="BN22" s="167"/>
      <c r="BO22" s="167"/>
      <c r="BP22" s="167"/>
      <c r="BQ22" s="167"/>
      <c r="BR22" s="167"/>
      <c r="BS22" s="167"/>
      <c r="BT22" s="167"/>
      <c r="BU22" s="167"/>
      <c r="BV22" s="167"/>
      <c r="BW22" s="167"/>
      <c r="BX22" s="167"/>
      <c r="BY22" s="167"/>
      <c r="BZ22" s="167"/>
      <c r="CA22" s="167"/>
      <c r="CB22" s="167"/>
      <c r="CC22" s="167"/>
      <c r="CD22" s="167"/>
      <c r="CE22" s="167"/>
      <c r="CF22" s="167"/>
      <c r="CG22" s="167"/>
      <c r="CH22" s="167"/>
      <c r="CI22" s="167"/>
      <c r="CJ22" s="167"/>
      <c r="CK22" s="167"/>
      <c r="CL22" s="167"/>
      <c r="CM22" s="167"/>
      <c r="CN22" s="167"/>
      <c r="CO22" s="167"/>
      <c r="CP22" s="167"/>
      <c r="CQ22" s="167"/>
      <c r="CR22" s="167"/>
      <c r="CS22" s="167"/>
      <c r="CT22" s="167"/>
      <c r="CU22" s="167"/>
      <c r="CV22" s="167"/>
      <c r="CW22" s="167"/>
    </row>
    <row r="23" spans="1:101" s="183" customFormat="1" ht="76.5" x14ac:dyDescent="0.2">
      <c r="A23" s="309" t="s">
        <v>155</v>
      </c>
      <c r="B23" s="186" t="s">
        <v>157</v>
      </c>
      <c r="C23" s="228" t="s">
        <v>158</v>
      </c>
      <c r="D23" s="363">
        <v>1967</v>
      </c>
      <c r="E23" s="363" t="s">
        <v>98</v>
      </c>
      <c r="F23" s="363" t="s">
        <v>98</v>
      </c>
      <c r="G23" s="363" t="s">
        <v>98</v>
      </c>
      <c r="H23" s="363" t="s">
        <v>1072</v>
      </c>
      <c r="I23" s="363" t="s">
        <v>1073</v>
      </c>
      <c r="J23" s="363" t="s">
        <v>1073</v>
      </c>
      <c r="K23" s="363" t="s">
        <v>1073</v>
      </c>
      <c r="L23" s="363" t="s">
        <v>1074</v>
      </c>
      <c r="M23" s="363" t="s">
        <v>1074</v>
      </c>
      <c r="N23" s="363" t="s">
        <v>1074</v>
      </c>
      <c r="O23" s="363" t="s">
        <v>1074</v>
      </c>
      <c r="P23" s="119" t="s">
        <v>1076</v>
      </c>
      <c r="Q23" s="659" t="s">
        <v>98</v>
      </c>
      <c r="R23" s="659" t="s">
        <v>98</v>
      </c>
      <c r="S23" s="659" t="s">
        <v>98</v>
      </c>
      <c r="T23" s="659" t="s">
        <v>98</v>
      </c>
      <c r="U23" s="659" t="s">
        <v>98</v>
      </c>
      <c r="V23" s="659" t="s">
        <v>98</v>
      </c>
      <c r="W23" s="659" t="s">
        <v>98</v>
      </c>
      <c r="X23" s="659" t="s">
        <v>98</v>
      </c>
      <c r="Y23" s="659" t="s">
        <v>98</v>
      </c>
      <c r="Z23" s="659" t="s">
        <v>98</v>
      </c>
      <c r="AA23" s="363">
        <v>0.4</v>
      </c>
      <c r="AB23" s="363">
        <v>0.4</v>
      </c>
      <c r="AC23" s="119" t="s">
        <v>1077</v>
      </c>
      <c r="AD23" s="363" t="s">
        <v>1078</v>
      </c>
      <c r="AE23" s="363" t="s">
        <v>98</v>
      </c>
      <c r="AF23" s="551"/>
      <c r="AG23" s="551"/>
      <c r="AH23" s="551"/>
      <c r="AI23" s="551"/>
      <c r="AJ23" s="551"/>
      <c r="AK23" s="551"/>
      <c r="AL23" s="551"/>
      <c r="AM23" s="551"/>
      <c r="AN23" s="551"/>
      <c r="AO23" s="551"/>
      <c r="AP23" s="551"/>
      <c r="AQ23" s="551"/>
      <c r="AR23" s="551"/>
      <c r="AS23" s="551"/>
      <c r="AT23" s="551"/>
      <c r="AU23" s="551"/>
      <c r="AV23" s="551"/>
      <c r="AW23" s="551"/>
      <c r="AX23" s="551"/>
      <c r="AY23" s="551"/>
      <c r="AZ23" s="551"/>
      <c r="BA23" s="551"/>
      <c r="BB23" s="182"/>
      <c r="BC23" s="182"/>
      <c r="BD23" s="182"/>
      <c r="BE23" s="182"/>
      <c r="BF23" s="182"/>
      <c r="BG23" s="182"/>
      <c r="BH23" s="182"/>
      <c r="BI23" s="182"/>
      <c r="BJ23" s="182"/>
      <c r="BK23" s="182"/>
      <c r="BL23" s="182"/>
      <c r="BM23" s="182"/>
      <c r="BN23" s="182"/>
      <c r="BO23" s="182"/>
      <c r="BP23" s="182"/>
      <c r="BQ23" s="182"/>
      <c r="BR23" s="182"/>
      <c r="BS23" s="182"/>
      <c r="BT23" s="182"/>
      <c r="BU23" s="182"/>
      <c r="BV23" s="182"/>
      <c r="BW23" s="182"/>
      <c r="BX23" s="182"/>
      <c r="BY23" s="182"/>
      <c r="BZ23" s="182"/>
      <c r="CA23" s="182"/>
      <c r="CB23" s="182"/>
      <c r="CC23" s="182"/>
      <c r="CD23" s="182"/>
      <c r="CE23" s="182"/>
      <c r="CF23" s="182"/>
      <c r="CG23" s="182"/>
      <c r="CH23" s="182"/>
      <c r="CI23" s="182"/>
      <c r="CJ23" s="182"/>
      <c r="CK23" s="182"/>
      <c r="CL23" s="182"/>
      <c r="CM23" s="182"/>
      <c r="CN23" s="182"/>
      <c r="CO23" s="182"/>
      <c r="CP23" s="182"/>
      <c r="CQ23" s="182"/>
      <c r="CR23" s="182"/>
      <c r="CS23" s="182"/>
      <c r="CT23" s="182"/>
      <c r="CU23" s="182"/>
      <c r="CV23" s="182"/>
      <c r="CW23" s="182"/>
    </row>
    <row r="24" spans="1:101" s="183" customFormat="1" ht="63.75" x14ac:dyDescent="0.2">
      <c r="A24" s="309" t="s">
        <v>155</v>
      </c>
      <c r="B24" s="186" t="s">
        <v>159</v>
      </c>
      <c r="C24" s="228" t="s">
        <v>160</v>
      </c>
      <c r="D24" s="363">
        <v>1967</v>
      </c>
      <c r="E24" s="363" t="s">
        <v>98</v>
      </c>
      <c r="F24" s="363" t="s">
        <v>98</v>
      </c>
      <c r="G24" s="363" t="s">
        <v>98</v>
      </c>
      <c r="H24" s="363" t="s">
        <v>1072</v>
      </c>
      <c r="I24" s="363" t="s">
        <v>1073</v>
      </c>
      <c r="J24" s="363" t="s">
        <v>1073</v>
      </c>
      <c r="K24" s="363" t="s">
        <v>1073</v>
      </c>
      <c r="L24" s="363" t="s">
        <v>1074</v>
      </c>
      <c r="M24" s="363" t="s">
        <v>1074</v>
      </c>
      <c r="N24" s="363" t="s">
        <v>1074</v>
      </c>
      <c r="O24" s="363" t="s">
        <v>1074</v>
      </c>
      <c r="P24" s="119" t="s">
        <v>1079</v>
      </c>
      <c r="Q24" s="659" t="s">
        <v>98</v>
      </c>
      <c r="R24" s="659" t="s">
        <v>98</v>
      </c>
      <c r="S24" s="659" t="s">
        <v>98</v>
      </c>
      <c r="T24" s="659" t="s">
        <v>98</v>
      </c>
      <c r="U24" s="659" t="s">
        <v>98</v>
      </c>
      <c r="V24" s="659" t="s">
        <v>98</v>
      </c>
      <c r="W24" s="659" t="s">
        <v>98</v>
      </c>
      <c r="X24" s="659" t="s">
        <v>98</v>
      </c>
      <c r="Y24" s="659" t="s">
        <v>98</v>
      </c>
      <c r="Z24" s="659" t="s">
        <v>98</v>
      </c>
      <c r="AA24" s="363">
        <v>0.4</v>
      </c>
      <c r="AB24" s="363">
        <v>0.4</v>
      </c>
      <c r="AC24" s="119" t="s">
        <v>1077</v>
      </c>
      <c r="AD24" s="363" t="s">
        <v>1078</v>
      </c>
      <c r="AE24" s="363" t="s">
        <v>98</v>
      </c>
      <c r="AF24" s="551"/>
      <c r="AG24" s="551"/>
      <c r="AH24" s="551"/>
      <c r="AI24" s="551"/>
      <c r="AJ24" s="551"/>
      <c r="AK24" s="551"/>
      <c r="AL24" s="551"/>
      <c r="AM24" s="551"/>
      <c r="AN24" s="551"/>
      <c r="AO24" s="551"/>
      <c r="AP24" s="551"/>
      <c r="AQ24" s="551"/>
      <c r="AR24" s="551"/>
      <c r="AS24" s="551"/>
      <c r="AT24" s="551"/>
      <c r="AU24" s="551"/>
      <c r="AV24" s="551"/>
      <c r="AW24" s="551"/>
      <c r="AX24" s="551"/>
      <c r="AY24" s="551"/>
      <c r="AZ24" s="551"/>
      <c r="BA24" s="551"/>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2"/>
      <c r="CB24" s="182"/>
      <c r="CC24" s="182"/>
      <c r="CD24" s="182"/>
      <c r="CE24" s="182"/>
      <c r="CF24" s="182"/>
      <c r="CG24" s="182"/>
      <c r="CH24" s="182"/>
      <c r="CI24" s="182"/>
      <c r="CJ24" s="182"/>
      <c r="CK24" s="182"/>
      <c r="CL24" s="182"/>
      <c r="CM24" s="182"/>
      <c r="CN24" s="182"/>
      <c r="CO24" s="182"/>
      <c r="CP24" s="182"/>
      <c r="CQ24" s="182"/>
      <c r="CR24" s="182"/>
      <c r="CS24" s="182"/>
      <c r="CT24" s="182"/>
      <c r="CU24" s="182"/>
      <c r="CV24" s="182"/>
      <c r="CW24" s="182"/>
    </row>
    <row r="25" spans="1:101" s="183" customFormat="1" ht="102" x14ac:dyDescent="0.2">
      <c r="A25" s="309" t="s">
        <v>155</v>
      </c>
      <c r="B25" s="186" t="s">
        <v>161</v>
      </c>
      <c r="C25" s="228" t="s">
        <v>162</v>
      </c>
      <c r="D25" s="363">
        <v>1968</v>
      </c>
      <c r="E25" s="363" t="s">
        <v>98</v>
      </c>
      <c r="F25" s="363" t="s">
        <v>98</v>
      </c>
      <c r="G25" s="363" t="s">
        <v>98</v>
      </c>
      <c r="H25" s="363" t="s">
        <v>1072</v>
      </c>
      <c r="I25" s="363" t="s">
        <v>1073</v>
      </c>
      <c r="J25" s="363" t="s">
        <v>1073</v>
      </c>
      <c r="K25" s="363" t="s">
        <v>1073</v>
      </c>
      <c r="L25" s="363" t="s">
        <v>1074</v>
      </c>
      <c r="M25" s="363" t="s">
        <v>1074</v>
      </c>
      <c r="N25" s="363" t="s">
        <v>1074</v>
      </c>
      <c r="O25" s="363" t="s">
        <v>1074</v>
      </c>
      <c r="P25" s="119" t="s">
        <v>1080</v>
      </c>
      <c r="Q25" s="659" t="s">
        <v>98</v>
      </c>
      <c r="R25" s="659" t="s">
        <v>98</v>
      </c>
      <c r="S25" s="659" t="s">
        <v>98</v>
      </c>
      <c r="T25" s="659" t="s">
        <v>98</v>
      </c>
      <c r="U25" s="659" t="s">
        <v>98</v>
      </c>
      <c r="V25" s="659" t="s">
        <v>98</v>
      </c>
      <c r="W25" s="659" t="s">
        <v>98</v>
      </c>
      <c r="X25" s="659" t="s">
        <v>98</v>
      </c>
      <c r="Y25" s="659" t="s">
        <v>98</v>
      </c>
      <c r="Z25" s="659" t="s">
        <v>98</v>
      </c>
      <c r="AA25" s="363">
        <v>0.4</v>
      </c>
      <c r="AB25" s="363">
        <v>0.4</v>
      </c>
      <c r="AC25" s="119" t="s">
        <v>1077</v>
      </c>
      <c r="AD25" s="363" t="s">
        <v>1078</v>
      </c>
      <c r="AE25" s="363" t="s">
        <v>98</v>
      </c>
      <c r="AF25" s="551"/>
      <c r="AG25" s="551"/>
      <c r="AH25" s="551"/>
      <c r="AI25" s="551"/>
      <c r="AJ25" s="551"/>
      <c r="AK25" s="551"/>
      <c r="AL25" s="551"/>
      <c r="AM25" s="551"/>
      <c r="AN25" s="551"/>
      <c r="AO25" s="551"/>
      <c r="AP25" s="551"/>
      <c r="AQ25" s="551"/>
      <c r="AR25" s="551"/>
      <c r="AS25" s="551"/>
      <c r="AT25" s="551"/>
      <c r="AU25" s="551"/>
      <c r="AV25" s="551"/>
      <c r="AW25" s="551"/>
      <c r="AX25" s="551"/>
      <c r="AY25" s="551"/>
      <c r="AZ25" s="551"/>
      <c r="BA25" s="551"/>
      <c r="BB25" s="182"/>
      <c r="BC25" s="182"/>
      <c r="BD25" s="182"/>
      <c r="BE25" s="182"/>
      <c r="BF25" s="182"/>
      <c r="BG25" s="182"/>
      <c r="BH25" s="182"/>
      <c r="BI25" s="182"/>
      <c r="BJ25" s="182"/>
      <c r="BK25" s="182"/>
      <c r="BL25" s="182"/>
      <c r="BM25" s="182"/>
      <c r="BN25" s="182"/>
      <c r="BO25" s="182"/>
      <c r="BP25" s="182"/>
      <c r="BQ25" s="182"/>
      <c r="BR25" s="182"/>
      <c r="BS25" s="182"/>
      <c r="BT25" s="182"/>
      <c r="BU25" s="182"/>
      <c r="BV25" s="182"/>
      <c r="BW25" s="182"/>
      <c r="BX25" s="182"/>
      <c r="BY25" s="182"/>
      <c r="BZ25" s="182"/>
      <c r="CA25" s="182"/>
      <c r="CB25" s="182"/>
      <c r="CC25" s="182"/>
      <c r="CD25" s="182"/>
      <c r="CE25" s="182"/>
      <c r="CF25" s="182"/>
      <c r="CG25" s="182"/>
      <c r="CH25" s="182"/>
      <c r="CI25" s="182"/>
      <c r="CJ25" s="182"/>
      <c r="CK25" s="182"/>
      <c r="CL25" s="182"/>
      <c r="CM25" s="182"/>
      <c r="CN25" s="182"/>
      <c r="CO25" s="182"/>
      <c r="CP25" s="182"/>
      <c r="CQ25" s="182"/>
      <c r="CR25" s="182"/>
      <c r="CS25" s="182"/>
      <c r="CT25" s="182"/>
      <c r="CU25" s="182"/>
      <c r="CV25" s="182"/>
      <c r="CW25" s="182"/>
    </row>
    <row r="26" spans="1:101" s="183" customFormat="1" ht="63.75" hidden="1" x14ac:dyDescent="0.2">
      <c r="A26" s="309" t="s">
        <v>155</v>
      </c>
      <c r="B26" s="186" t="s">
        <v>163</v>
      </c>
      <c r="C26" s="228" t="s">
        <v>164</v>
      </c>
      <c r="D26" s="363"/>
      <c r="E26" s="363"/>
      <c r="F26" s="363"/>
      <c r="G26" s="363"/>
      <c r="H26" s="363"/>
      <c r="I26" s="363"/>
      <c r="J26" s="363"/>
      <c r="K26" s="363"/>
      <c r="L26" s="363"/>
      <c r="M26" s="363"/>
      <c r="N26" s="363"/>
      <c r="O26" s="363"/>
      <c r="P26" s="119"/>
      <c r="Q26" s="659"/>
      <c r="R26" s="659"/>
      <c r="S26" s="659"/>
      <c r="T26" s="659"/>
      <c r="U26" s="659"/>
      <c r="V26" s="659"/>
      <c r="W26" s="659"/>
      <c r="X26" s="659"/>
      <c r="Y26" s="659"/>
      <c r="Z26" s="659"/>
      <c r="AA26" s="363"/>
      <c r="AB26" s="363"/>
      <c r="AC26" s="119"/>
      <c r="AD26" s="363"/>
      <c r="AE26" s="363"/>
      <c r="AF26" s="551"/>
      <c r="AG26" s="551"/>
      <c r="AH26" s="551"/>
      <c r="AI26" s="551"/>
      <c r="AJ26" s="551"/>
      <c r="AK26" s="551"/>
      <c r="AL26" s="551"/>
      <c r="AM26" s="551"/>
      <c r="AN26" s="551"/>
      <c r="AO26" s="551"/>
      <c r="AP26" s="551"/>
      <c r="AQ26" s="551"/>
      <c r="AR26" s="551"/>
      <c r="AS26" s="551"/>
      <c r="AT26" s="551"/>
      <c r="AU26" s="551"/>
      <c r="AV26" s="551"/>
      <c r="AW26" s="551"/>
      <c r="AX26" s="551"/>
      <c r="AY26" s="551"/>
      <c r="AZ26" s="551"/>
      <c r="BA26" s="551"/>
      <c r="BB26" s="182"/>
      <c r="BC26" s="182"/>
      <c r="BD26" s="182"/>
      <c r="BE26" s="182"/>
      <c r="BF26" s="182"/>
      <c r="BG26" s="182"/>
      <c r="BH26" s="182"/>
      <c r="BI26" s="182"/>
      <c r="BJ26" s="182"/>
      <c r="BK26" s="182"/>
      <c r="BL26" s="182"/>
      <c r="BM26" s="182"/>
      <c r="BN26" s="182"/>
      <c r="BO26" s="182"/>
      <c r="BP26" s="182"/>
      <c r="BQ26" s="182"/>
      <c r="BR26" s="182"/>
      <c r="BS26" s="182"/>
      <c r="BT26" s="182"/>
      <c r="BU26" s="182"/>
      <c r="BV26" s="182"/>
      <c r="BW26" s="182"/>
      <c r="BX26" s="182"/>
      <c r="BY26" s="182"/>
      <c r="BZ26" s="182"/>
      <c r="CA26" s="182"/>
      <c r="CB26" s="182"/>
      <c r="CC26" s="182"/>
      <c r="CD26" s="182"/>
      <c r="CE26" s="182"/>
      <c r="CF26" s="182"/>
      <c r="CG26" s="182"/>
      <c r="CH26" s="182"/>
      <c r="CI26" s="182"/>
      <c r="CJ26" s="182"/>
      <c r="CK26" s="182"/>
      <c r="CL26" s="182"/>
      <c r="CM26" s="182"/>
      <c r="CN26" s="182"/>
      <c r="CO26" s="182"/>
      <c r="CP26" s="182"/>
      <c r="CQ26" s="182"/>
      <c r="CR26" s="182"/>
      <c r="CS26" s="182"/>
      <c r="CT26" s="182"/>
      <c r="CU26" s="182"/>
      <c r="CV26" s="182"/>
      <c r="CW26" s="182"/>
    </row>
    <row r="27" spans="1:101" s="183" customFormat="1" ht="76.5" hidden="1" x14ac:dyDescent="0.2">
      <c r="A27" s="309" t="s">
        <v>155</v>
      </c>
      <c r="B27" s="186" t="s">
        <v>165</v>
      </c>
      <c r="C27" s="228" t="s">
        <v>166</v>
      </c>
      <c r="D27" s="363"/>
      <c r="E27" s="363"/>
      <c r="F27" s="363"/>
      <c r="G27" s="363"/>
      <c r="H27" s="363"/>
      <c r="I27" s="363"/>
      <c r="J27" s="363"/>
      <c r="K27" s="363"/>
      <c r="L27" s="363"/>
      <c r="M27" s="363"/>
      <c r="N27" s="363"/>
      <c r="O27" s="363"/>
      <c r="P27" s="119"/>
      <c r="Q27" s="659"/>
      <c r="R27" s="659"/>
      <c r="S27" s="659"/>
      <c r="T27" s="659"/>
      <c r="U27" s="659"/>
      <c r="V27" s="659"/>
      <c r="W27" s="659"/>
      <c r="X27" s="659"/>
      <c r="Y27" s="659"/>
      <c r="Z27" s="659"/>
      <c r="AA27" s="363"/>
      <c r="AB27" s="363"/>
      <c r="AC27" s="119"/>
      <c r="AD27" s="363"/>
      <c r="AE27" s="363"/>
      <c r="AF27" s="551"/>
      <c r="AG27" s="551"/>
      <c r="AH27" s="551"/>
      <c r="AI27" s="551"/>
      <c r="AJ27" s="551"/>
      <c r="AK27" s="551"/>
      <c r="AL27" s="551"/>
      <c r="AM27" s="551"/>
      <c r="AN27" s="551"/>
      <c r="AO27" s="551"/>
      <c r="AP27" s="551"/>
      <c r="AQ27" s="551"/>
      <c r="AR27" s="551"/>
      <c r="AS27" s="551"/>
      <c r="AT27" s="551"/>
      <c r="AU27" s="551"/>
      <c r="AV27" s="551"/>
      <c r="AW27" s="551"/>
      <c r="AX27" s="551"/>
      <c r="AY27" s="551"/>
      <c r="AZ27" s="551"/>
      <c r="BA27" s="551"/>
      <c r="BB27" s="182"/>
      <c r="BC27" s="182"/>
      <c r="BD27" s="182"/>
      <c r="BE27" s="182"/>
      <c r="BF27" s="182"/>
      <c r="BG27" s="182"/>
      <c r="BH27" s="182"/>
      <c r="BI27" s="182"/>
      <c r="BJ27" s="182"/>
      <c r="BK27" s="182"/>
      <c r="BL27" s="182"/>
      <c r="BM27" s="182"/>
      <c r="BN27" s="182"/>
      <c r="BO27" s="182"/>
      <c r="BP27" s="182"/>
      <c r="BQ27" s="182"/>
      <c r="BR27" s="182"/>
      <c r="BS27" s="182"/>
      <c r="BT27" s="182"/>
      <c r="BU27" s="182"/>
      <c r="BV27" s="182"/>
      <c r="BW27" s="182"/>
      <c r="BX27" s="182"/>
      <c r="BY27" s="182"/>
      <c r="BZ27" s="182"/>
      <c r="CA27" s="182"/>
      <c r="CB27" s="182"/>
      <c r="CC27" s="182"/>
      <c r="CD27" s="182"/>
      <c r="CE27" s="182"/>
      <c r="CF27" s="182"/>
      <c r="CG27" s="182"/>
      <c r="CH27" s="182"/>
      <c r="CI27" s="182"/>
      <c r="CJ27" s="182"/>
      <c r="CK27" s="182"/>
      <c r="CL27" s="182"/>
      <c r="CM27" s="182"/>
      <c r="CN27" s="182"/>
      <c r="CO27" s="182"/>
      <c r="CP27" s="182"/>
      <c r="CQ27" s="182"/>
      <c r="CR27" s="182"/>
      <c r="CS27" s="182"/>
      <c r="CT27" s="182"/>
      <c r="CU27" s="182"/>
      <c r="CV27" s="182"/>
      <c r="CW27" s="182"/>
    </row>
    <row r="28" spans="1:101" s="183" customFormat="1" ht="63.75" x14ac:dyDescent="0.2">
      <c r="A28" s="309" t="s">
        <v>155</v>
      </c>
      <c r="B28" s="186" t="s">
        <v>167</v>
      </c>
      <c r="C28" s="228" t="s">
        <v>168</v>
      </c>
      <c r="D28" s="363">
        <v>1967</v>
      </c>
      <c r="E28" s="363" t="s">
        <v>98</v>
      </c>
      <c r="F28" s="363" t="s">
        <v>98</v>
      </c>
      <c r="G28" s="363" t="s">
        <v>98</v>
      </c>
      <c r="H28" s="363" t="s">
        <v>1072</v>
      </c>
      <c r="I28" s="363" t="s">
        <v>1073</v>
      </c>
      <c r="J28" s="363" t="s">
        <v>1073</v>
      </c>
      <c r="K28" s="363" t="s">
        <v>1073</v>
      </c>
      <c r="L28" s="363" t="s">
        <v>1074</v>
      </c>
      <c r="M28" s="363" t="s">
        <v>1074</v>
      </c>
      <c r="N28" s="363" t="s">
        <v>1074</v>
      </c>
      <c r="O28" s="363" t="s">
        <v>1074</v>
      </c>
      <c r="P28" s="119" t="s">
        <v>1081</v>
      </c>
      <c r="Q28" s="659" t="s">
        <v>98</v>
      </c>
      <c r="R28" s="659" t="s">
        <v>98</v>
      </c>
      <c r="S28" s="659" t="s">
        <v>98</v>
      </c>
      <c r="T28" s="659" t="s">
        <v>98</v>
      </c>
      <c r="U28" s="659" t="s">
        <v>98</v>
      </c>
      <c r="V28" s="659" t="s">
        <v>98</v>
      </c>
      <c r="W28" s="659" t="s">
        <v>98</v>
      </c>
      <c r="X28" s="659" t="s">
        <v>98</v>
      </c>
      <c r="Y28" s="659" t="s">
        <v>98</v>
      </c>
      <c r="Z28" s="659" t="s">
        <v>98</v>
      </c>
      <c r="AA28" s="363">
        <v>0.4</v>
      </c>
      <c r="AB28" s="363">
        <v>0.4</v>
      </c>
      <c r="AC28" s="119" t="s">
        <v>1077</v>
      </c>
      <c r="AD28" s="363" t="s">
        <v>1078</v>
      </c>
      <c r="AE28" s="363" t="s">
        <v>98</v>
      </c>
      <c r="AF28" s="551"/>
      <c r="AG28" s="551"/>
      <c r="AH28" s="551"/>
      <c r="AI28" s="551"/>
      <c r="AJ28" s="551"/>
      <c r="AK28" s="551"/>
      <c r="AL28" s="551"/>
      <c r="AM28" s="551"/>
      <c r="AN28" s="551"/>
      <c r="AO28" s="551"/>
      <c r="AP28" s="551"/>
      <c r="AQ28" s="551"/>
      <c r="AR28" s="551"/>
      <c r="AS28" s="551"/>
      <c r="AT28" s="551"/>
      <c r="AU28" s="551"/>
      <c r="AV28" s="551"/>
      <c r="AW28" s="551"/>
      <c r="AX28" s="551"/>
      <c r="AY28" s="551"/>
      <c r="AZ28" s="551"/>
      <c r="BA28" s="551"/>
      <c r="BB28" s="182"/>
      <c r="BC28" s="182"/>
      <c r="BD28" s="182"/>
      <c r="BE28" s="182"/>
      <c r="BF28" s="182"/>
      <c r="BG28" s="182"/>
      <c r="BH28" s="182"/>
      <c r="BI28" s="182"/>
      <c r="BJ28" s="182"/>
      <c r="BK28" s="182"/>
      <c r="BL28" s="182"/>
      <c r="BM28" s="182"/>
      <c r="BN28" s="182"/>
      <c r="BO28" s="182"/>
      <c r="BP28" s="182"/>
      <c r="BQ28" s="182"/>
      <c r="BR28" s="182"/>
      <c r="BS28" s="182"/>
      <c r="BT28" s="182"/>
      <c r="BU28" s="182"/>
      <c r="BV28" s="182"/>
      <c r="BW28" s="182"/>
      <c r="BX28" s="182"/>
      <c r="BY28" s="182"/>
      <c r="BZ28" s="182"/>
      <c r="CA28" s="182"/>
      <c r="CB28" s="182"/>
      <c r="CC28" s="182"/>
      <c r="CD28" s="182"/>
      <c r="CE28" s="182"/>
      <c r="CF28" s="182"/>
      <c r="CG28" s="182"/>
      <c r="CH28" s="182"/>
      <c r="CI28" s="182"/>
      <c r="CJ28" s="182"/>
      <c r="CK28" s="182"/>
      <c r="CL28" s="182"/>
      <c r="CM28" s="182"/>
      <c r="CN28" s="182"/>
      <c r="CO28" s="182"/>
      <c r="CP28" s="182"/>
      <c r="CQ28" s="182"/>
      <c r="CR28" s="182"/>
      <c r="CS28" s="182"/>
      <c r="CT28" s="182"/>
      <c r="CU28" s="182"/>
      <c r="CV28" s="182"/>
      <c r="CW28" s="182"/>
    </row>
    <row r="29" spans="1:101" s="183" customFormat="1" ht="51" x14ac:dyDescent="0.2">
      <c r="A29" s="309" t="s">
        <v>155</v>
      </c>
      <c r="B29" s="186" t="s">
        <v>169</v>
      </c>
      <c r="C29" s="228" t="s">
        <v>170</v>
      </c>
      <c r="D29" s="363">
        <v>1969</v>
      </c>
      <c r="E29" s="363" t="s">
        <v>98</v>
      </c>
      <c r="F29" s="363" t="s">
        <v>98</v>
      </c>
      <c r="G29" s="363" t="s">
        <v>98</v>
      </c>
      <c r="H29" s="363" t="s">
        <v>1072</v>
      </c>
      <c r="I29" s="363" t="s">
        <v>1073</v>
      </c>
      <c r="J29" s="363" t="s">
        <v>1073</v>
      </c>
      <c r="K29" s="363" t="s">
        <v>1073</v>
      </c>
      <c r="L29" s="363" t="s">
        <v>1074</v>
      </c>
      <c r="M29" s="363" t="s">
        <v>1074</v>
      </c>
      <c r="N29" s="363" t="s">
        <v>1074</v>
      </c>
      <c r="O29" s="363" t="s">
        <v>1074</v>
      </c>
      <c r="P29" s="119" t="s">
        <v>1082</v>
      </c>
      <c r="Q29" s="659" t="s">
        <v>98</v>
      </c>
      <c r="R29" s="659" t="s">
        <v>98</v>
      </c>
      <c r="S29" s="659" t="s">
        <v>98</v>
      </c>
      <c r="T29" s="659" t="s">
        <v>98</v>
      </c>
      <c r="U29" s="659" t="s">
        <v>98</v>
      </c>
      <c r="V29" s="659" t="s">
        <v>98</v>
      </c>
      <c r="W29" s="659" t="s">
        <v>98</v>
      </c>
      <c r="X29" s="659" t="s">
        <v>98</v>
      </c>
      <c r="Y29" s="659" t="s">
        <v>98</v>
      </c>
      <c r="Z29" s="659" t="s">
        <v>98</v>
      </c>
      <c r="AA29" s="363">
        <v>0.4</v>
      </c>
      <c r="AB29" s="363">
        <v>0.4</v>
      </c>
      <c r="AC29" s="119" t="s">
        <v>1077</v>
      </c>
      <c r="AD29" s="363" t="s">
        <v>1078</v>
      </c>
      <c r="AE29" s="363" t="s">
        <v>98</v>
      </c>
      <c r="AF29" s="551"/>
      <c r="AG29" s="551"/>
      <c r="AH29" s="551"/>
      <c r="AI29" s="551"/>
      <c r="AJ29" s="551"/>
      <c r="AK29" s="551"/>
      <c r="AL29" s="551"/>
      <c r="AM29" s="551"/>
      <c r="AN29" s="551"/>
      <c r="AO29" s="551"/>
      <c r="AP29" s="551"/>
      <c r="AQ29" s="551"/>
      <c r="AR29" s="551"/>
      <c r="AS29" s="551"/>
      <c r="AT29" s="551"/>
      <c r="AU29" s="551"/>
      <c r="AV29" s="551"/>
      <c r="AW29" s="551"/>
      <c r="AX29" s="551"/>
      <c r="AY29" s="551"/>
      <c r="AZ29" s="551"/>
      <c r="BA29" s="551"/>
      <c r="BB29" s="182"/>
      <c r="BC29" s="182"/>
      <c r="BD29" s="182"/>
      <c r="BE29" s="182"/>
      <c r="BF29" s="182"/>
      <c r="BG29" s="182"/>
      <c r="BH29" s="182"/>
      <c r="BI29" s="182"/>
      <c r="BJ29" s="182"/>
      <c r="BK29" s="182"/>
      <c r="BL29" s="182"/>
      <c r="BM29" s="182"/>
      <c r="BN29" s="182"/>
      <c r="BO29" s="182"/>
      <c r="BP29" s="182"/>
      <c r="BQ29" s="182"/>
      <c r="BR29" s="182"/>
      <c r="BS29" s="182"/>
      <c r="BT29" s="182"/>
      <c r="BU29" s="182"/>
      <c r="BV29" s="182"/>
      <c r="BW29" s="182"/>
      <c r="BX29" s="182"/>
      <c r="BY29" s="182"/>
      <c r="BZ29" s="182"/>
      <c r="CA29" s="182"/>
      <c r="CB29" s="182"/>
      <c r="CC29" s="182"/>
      <c r="CD29" s="182"/>
      <c r="CE29" s="182"/>
      <c r="CF29" s="182"/>
      <c r="CG29" s="182"/>
      <c r="CH29" s="182"/>
      <c r="CI29" s="182"/>
      <c r="CJ29" s="182"/>
      <c r="CK29" s="182"/>
      <c r="CL29" s="182"/>
      <c r="CM29" s="182"/>
      <c r="CN29" s="182"/>
      <c r="CO29" s="182"/>
      <c r="CP29" s="182"/>
      <c r="CQ29" s="182"/>
      <c r="CR29" s="182"/>
      <c r="CS29" s="182"/>
      <c r="CT29" s="182"/>
      <c r="CU29" s="182"/>
      <c r="CV29" s="182"/>
      <c r="CW29" s="182"/>
    </row>
    <row r="30" spans="1:101" s="183" customFormat="1" ht="63.75" x14ac:dyDescent="0.2">
      <c r="A30" s="309" t="s">
        <v>155</v>
      </c>
      <c r="B30" s="186" t="s">
        <v>171</v>
      </c>
      <c r="C30" s="228" t="s">
        <v>172</v>
      </c>
      <c r="D30" s="363">
        <v>1968</v>
      </c>
      <c r="E30" s="363" t="s">
        <v>98</v>
      </c>
      <c r="F30" s="363" t="s">
        <v>98</v>
      </c>
      <c r="G30" s="363" t="s">
        <v>98</v>
      </c>
      <c r="H30" s="363" t="s">
        <v>1072</v>
      </c>
      <c r="I30" s="363" t="s">
        <v>1073</v>
      </c>
      <c r="J30" s="363" t="s">
        <v>1073</v>
      </c>
      <c r="K30" s="363" t="s">
        <v>1073</v>
      </c>
      <c r="L30" s="363" t="s">
        <v>1074</v>
      </c>
      <c r="M30" s="363" t="s">
        <v>1074</v>
      </c>
      <c r="N30" s="363" t="s">
        <v>1074</v>
      </c>
      <c r="O30" s="363" t="s">
        <v>1074</v>
      </c>
      <c r="P30" s="119" t="s">
        <v>1083</v>
      </c>
      <c r="Q30" s="659" t="s">
        <v>98</v>
      </c>
      <c r="R30" s="659" t="s">
        <v>98</v>
      </c>
      <c r="S30" s="659" t="s">
        <v>98</v>
      </c>
      <c r="T30" s="659" t="s">
        <v>98</v>
      </c>
      <c r="U30" s="659" t="s">
        <v>98</v>
      </c>
      <c r="V30" s="659" t="s">
        <v>98</v>
      </c>
      <c r="W30" s="659" t="s">
        <v>98</v>
      </c>
      <c r="X30" s="659" t="s">
        <v>98</v>
      </c>
      <c r="Y30" s="659" t="s">
        <v>98</v>
      </c>
      <c r="Z30" s="659" t="s">
        <v>98</v>
      </c>
      <c r="AA30" s="363">
        <v>0.4</v>
      </c>
      <c r="AB30" s="363">
        <v>0.4</v>
      </c>
      <c r="AC30" s="119" t="s">
        <v>1077</v>
      </c>
      <c r="AD30" s="363" t="s">
        <v>1078</v>
      </c>
      <c r="AE30" s="363" t="s">
        <v>98</v>
      </c>
      <c r="AF30" s="551"/>
      <c r="AG30" s="551"/>
      <c r="AH30" s="551"/>
      <c r="AI30" s="551"/>
      <c r="AJ30" s="551"/>
      <c r="AK30" s="551"/>
      <c r="AL30" s="551"/>
      <c r="AM30" s="551"/>
      <c r="AN30" s="551"/>
      <c r="AO30" s="551"/>
      <c r="AP30" s="551"/>
      <c r="AQ30" s="551"/>
      <c r="AR30" s="551"/>
      <c r="AS30" s="551"/>
      <c r="AT30" s="551"/>
      <c r="AU30" s="551"/>
      <c r="AV30" s="551"/>
      <c r="AW30" s="551"/>
      <c r="AX30" s="551"/>
      <c r="AY30" s="551"/>
      <c r="AZ30" s="551"/>
      <c r="BA30" s="551"/>
      <c r="BB30" s="182"/>
      <c r="BC30" s="182"/>
      <c r="BD30" s="182"/>
      <c r="BE30" s="182"/>
      <c r="BF30" s="182"/>
      <c r="BG30" s="182"/>
      <c r="BH30" s="182"/>
      <c r="BI30" s="182"/>
      <c r="BJ30" s="182"/>
      <c r="BK30" s="182"/>
      <c r="BL30" s="182"/>
      <c r="BM30" s="182"/>
      <c r="BN30" s="182"/>
      <c r="BO30" s="182"/>
      <c r="BP30" s="182"/>
      <c r="BQ30" s="182"/>
      <c r="BR30" s="182"/>
      <c r="BS30" s="182"/>
      <c r="BT30" s="182"/>
      <c r="BU30" s="182"/>
      <c r="BV30" s="182"/>
      <c r="BW30" s="182"/>
      <c r="BX30" s="182"/>
      <c r="BY30" s="182"/>
      <c r="BZ30" s="182"/>
      <c r="CA30" s="182"/>
      <c r="CB30" s="182"/>
      <c r="CC30" s="182"/>
      <c r="CD30" s="182"/>
      <c r="CE30" s="182"/>
      <c r="CF30" s="182"/>
      <c r="CG30" s="182"/>
      <c r="CH30" s="182"/>
      <c r="CI30" s="182"/>
      <c r="CJ30" s="182"/>
      <c r="CK30" s="182"/>
      <c r="CL30" s="182"/>
      <c r="CM30" s="182"/>
      <c r="CN30" s="182"/>
      <c r="CO30" s="182"/>
      <c r="CP30" s="182"/>
      <c r="CQ30" s="182"/>
      <c r="CR30" s="182"/>
      <c r="CS30" s="182"/>
      <c r="CT30" s="182"/>
      <c r="CU30" s="182"/>
      <c r="CV30" s="182"/>
      <c r="CW30" s="182"/>
    </row>
    <row r="31" spans="1:101" s="183" customFormat="1" ht="89.25" x14ac:dyDescent="0.2">
      <c r="A31" s="309" t="s">
        <v>155</v>
      </c>
      <c r="B31" s="186" t="s">
        <v>173</v>
      </c>
      <c r="C31" s="228" t="s">
        <v>174</v>
      </c>
      <c r="D31" s="363">
        <v>1967</v>
      </c>
      <c r="E31" s="363" t="s">
        <v>98</v>
      </c>
      <c r="F31" s="363" t="s">
        <v>98</v>
      </c>
      <c r="G31" s="363" t="s">
        <v>98</v>
      </c>
      <c r="H31" s="363" t="s">
        <v>1072</v>
      </c>
      <c r="I31" s="363" t="s">
        <v>1073</v>
      </c>
      <c r="J31" s="363" t="s">
        <v>1073</v>
      </c>
      <c r="K31" s="363" t="s">
        <v>1073</v>
      </c>
      <c r="L31" s="363" t="s">
        <v>1074</v>
      </c>
      <c r="M31" s="363" t="s">
        <v>1074</v>
      </c>
      <c r="N31" s="363" t="s">
        <v>1074</v>
      </c>
      <c r="O31" s="363" t="s">
        <v>1074</v>
      </c>
      <c r="P31" s="119" t="s">
        <v>1084</v>
      </c>
      <c r="Q31" s="659" t="s">
        <v>98</v>
      </c>
      <c r="R31" s="659" t="s">
        <v>98</v>
      </c>
      <c r="S31" s="659" t="s">
        <v>98</v>
      </c>
      <c r="T31" s="659" t="s">
        <v>98</v>
      </c>
      <c r="U31" s="659" t="s">
        <v>98</v>
      </c>
      <c r="V31" s="659" t="s">
        <v>98</v>
      </c>
      <c r="W31" s="659" t="s">
        <v>98</v>
      </c>
      <c r="X31" s="659" t="s">
        <v>98</v>
      </c>
      <c r="Y31" s="659" t="s">
        <v>98</v>
      </c>
      <c r="Z31" s="659" t="s">
        <v>98</v>
      </c>
      <c r="AA31" s="363">
        <v>0.4</v>
      </c>
      <c r="AB31" s="363">
        <v>0.4</v>
      </c>
      <c r="AC31" s="119" t="s">
        <v>1077</v>
      </c>
      <c r="AD31" s="363" t="s">
        <v>1078</v>
      </c>
      <c r="AE31" s="363" t="s">
        <v>98</v>
      </c>
      <c r="AF31" s="551"/>
      <c r="AG31" s="551"/>
      <c r="AH31" s="551"/>
      <c r="AI31" s="551"/>
      <c r="AJ31" s="551"/>
      <c r="AK31" s="551"/>
      <c r="AL31" s="551"/>
      <c r="AM31" s="551"/>
      <c r="AN31" s="551"/>
      <c r="AO31" s="551"/>
      <c r="AP31" s="551"/>
      <c r="AQ31" s="551"/>
      <c r="AR31" s="551"/>
      <c r="AS31" s="551"/>
      <c r="AT31" s="551"/>
      <c r="AU31" s="551"/>
      <c r="AV31" s="551"/>
      <c r="AW31" s="551"/>
      <c r="AX31" s="551"/>
      <c r="AY31" s="551"/>
      <c r="AZ31" s="551"/>
      <c r="BA31" s="551"/>
      <c r="BB31" s="182"/>
      <c r="BC31" s="182"/>
      <c r="BD31" s="182"/>
      <c r="BE31" s="182"/>
      <c r="BF31" s="182"/>
      <c r="BG31" s="182"/>
      <c r="BH31" s="182"/>
      <c r="BI31" s="182"/>
      <c r="BJ31" s="182"/>
      <c r="BK31" s="182"/>
      <c r="BL31" s="182"/>
      <c r="BM31" s="182"/>
      <c r="BN31" s="182"/>
      <c r="BO31" s="182"/>
      <c r="BP31" s="182"/>
      <c r="BQ31" s="182"/>
      <c r="BR31" s="182"/>
      <c r="BS31" s="182"/>
      <c r="BT31" s="182"/>
      <c r="BU31" s="182"/>
      <c r="BV31" s="182"/>
      <c r="BW31" s="182"/>
      <c r="BX31" s="182"/>
      <c r="BY31" s="182"/>
      <c r="BZ31" s="182"/>
      <c r="CA31" s="182"/>
      <c r="CB31" s="182"/>
      <c r="CC31" s="182"/>
      <c r="CD31" s="182"/>
      <c r="CE31" s="182"/>
      <c r="CF31" s="182"/>
      <c r="CG31" s="182"/>
      <c r="CH31" s="182"/>
      <c r="CI31" s="182"/>
      <c r="CJ31" s="182"/>
      <c r="CK31" s="182"/>
      <c r="CL31" s="182"/>
      <c r="CM31" s="182"/>
      <c r="CN31" s="182"/>
      <c r="CO31" s="182"/>
      <c r="CP31" s="182"/>
      <c r="CQ31" s="182"/>
      <c r="CR31" s="182"/>
      <c r="CS31" s="182"/>
      <c r="CT31" s="182"/>
      <c r="CU31" s="182"/>
      <c r="CV31" s="182"/>
      <c r="CW31" s="182"/>
    </row>
    <row r="32" spans="1:101" s="183" customFormat="1" ht="51" x14ac:dyDescent="0.2">
      <c r="A32" s="309" t="s">
        <v>155</v>
      </c>
      <c r="B32" s="186" t="s">
        <v>175</v>
      </c>
      <c r="C32" s="228" t="s">
        <v>176</v>
      </c>
      <c r="D32" s="363">
        <v>1969</v>
      </c>
      <c r="E32" s="363" t="s">
        <v>98</v>
      </c>
      <c r="F32" s="363" t="s">
        <v>98</v>
      </c>
      <c r="G32" s="363" t="s">
        <v>98</v>
      </c>
      <c r="H32" s="363" t="s">
        <v>1072</v>
      </c>
      <c r="I32" s="363" t="s">
        <v>1073</v>
      </c>
      <c r="J32" s="363" t="s">
        <v>1073</v>
      </c>
      <c r="K32" s="363" t="s">
        <v>1073</v>
      </c>
      <c r="L32" s="363" t="s">
        <v>1074</v>
      </c>
      <c r="M32" s="363" t="s">
        <v>1074</v>
      </c>
      <c r="N32" s="363" t="s">
        <v>1074</v>
      </c>
      <c r="O32" s="363" t="s">
        <v>1074</v>
      </c>
      <c r="P32" s="119" t="s">
        <v>1085</v>
      </c>
      <c r="Q32" s="659" t="s">
        <v>98</v>
      </c>
      <c r="R32" s="659" t="s">
        <v>98</v>
      </c>
      <c r="S32" s="659" t="s">
        <v>98</v>
      </c>
      <c r="T32" s="659" t="s">
        <v>98</v>
      </c>
      <c r="U32" s="659" t="s">
        <v>98</v>
      </c>
      <c r="V32" s="659" t="s">
        <v>98</v>
      </c>
      <c r="W32" s="659" t="s">
        <v>98</v>
      </c>
      <c r="X32" s="659" t="s">
        <v>98</v>
      </c>
      <c r="Y32" s="659" t="s">
        <v>98</v>
      </c>
      <c r="Z32" s="659" t="s">
        <v>98</v>
      </c>
      <c r="AA32" s="363">
        <v>0.4</v>
      </c>
      <c r="AB32" s="363">
        <v>0.4</v>
      </c>
      <c r="AC32" s="119" t="s">
        <v>1077</v>
      </c>
      <c r="AD32" s="363" t="s">
        <v>1078</v>
      </c>
      <c r="AE32" s="363" t="s">
        <v>98</v>
      </c>
      <c r="AF32" s="551"/>
      <c r="AG32" s="551"/>
      <c r="AH32" s="551"/>
      <c r="AI32" s="551"/>
      <c r="AJ32" s="551"/>
      <c r="AK32" s="551"/>
      <c r="AL32" s="551"/>
      <c r="AM32" s="551"/>
      <c r="AN32" s="551"/>
      <c r="AO32" s="551"/>
      <c r="AP32" s="551"/>
      <c r="AQ32" s="551"/>
      <c r="AR32" s="551"/>
      <c r="AS32" s="551"/>
      <c r="AT32" s="551"/>
      <c r="AU32" s="551"/>
      <c r="AV32" s="551"/>
      <c r="AW32" s="551"/>
      <c r="AX32" s="551"/>
      <c r="AY32" s="551"/>
      <c r="AZ32" s="551"/>
      <c r="BA32" s="551"/>
      <c r="BB32" s="182"/>
      <c r="BC32" s="182"/>
      <c r="BD32" s="182"/>
      <c r="BE32" s="182"/>
      <c r="BF32" s="182"/>
      <c r="BG32" s="182"/>
      <c r="BH32" s="182"/>
      <c r="BI32" s="182"/>
      <c r="BJ32" s="182"/>
      <c r="BK32" s="182"/>
      <c r="BL32" s="182"/>
      <c r="BM32" s="182"/>
      <c r="BN32" s="182"/>
      <c r="BO32" s="182"/>
      <c r="BP32" s="182"/>
      <c r="BQ32" s="182"/>
      <c r="BR32" s="182"/>
      <c r="BS32" s="182"/>
      <c r="BT32" s="182"/>
      <c r="BU32" s="182"/>
      <c r="BV32" s="182"/>
      <c r="BW32" s="182"/>
      <c r="BX32" s="182"/>
      <c r="BY32" s="182"/>
      <c r="BZ32" s="182"/>
      <c r="CA32" s="182"/>
      <c r="CB32" s="182"/>
      <c r="CC32" s="182"/>
      <c r="CD32" s="182"/>
      <c r="CE32" s="182"/>
      <c r="CF32" s="182"/>
      <c r="CG32" s="182"/>
      <c r="CH32" s="182"/>
      <c r="CI32" s="182"/>
      <c r="CJ32" s="182"/>
      <c r="CK32" s="182"/>
      <c r="CL32" s="182"/>
      <c r="CM32" s="182"/>
      <c r="CN32" s="182"/>
      <c r="CO32" s="182"/>
      <c r="CP32" s="182"/>
      <c r="CQ32" s="182"/>
      <c r="CR32" s="182"/>
      <c r="CS32" s="182"/>
      <c r="CT32" s="182"/>
      <c r="CU32" s="182"/>
      <c r="CV32" s="182"/>
      <c r="CW32" s="182"/>
    </row>
    <row r="33" spans="1:101" s="183" customFormat="1" ht="51" x14ac:dyDescent="0.2">
      <c r="A33" s="309" t="s">
        <v>155</v>
      </c>
      <c r="B33" s="186" t="s">
        <v>177</v>
      </c>
      <c r="C33" s="228" t="s">
        <v>178</v>
      </c>
      <c r="D33" s="363">
        <v>1967</v>
      </c>
      <c r="E33" s="363" t="s">
        <v>98</v>
      </c>
      <c r="F33" s="363" t="s">
        <v>98</v>
      </c>
      <c r="G33" s="363" t="s">
        <v>98</v>
      </c>
      <c r="H33" s="363" t="s">
        <v>1072</v>
      </c>
      <c r="I33" s="363" t="s">
        <v>1073</v>
      </c>
      <c r="J33" s="363" t="s">
        <v>1073</v>
      </c>
      <c r="K33" s="363" t="s">
        <v>1073</v>
      </c>
      <c r="L33" s="363" t="s">
        <v>1074</v>
      </c>
      <c r="M33" s="363" t="s">
        <v>1074</v>
      </c>
      <c r="N33" s="363" t="s">
        <v>1074</v>
      </c>
      <c r="O33" s="363" t="s">
        <v>1074</v>
      </c>
      <c r="P33" s="119" t="s">
        <v>1086</v>
      </c>
      <c r="Q33" s="659" t="s">
        <v>98</v>
      </c>
      <c r="R33" s="659" t="s">
        <v>98</v>
      </c>
      <c r="S33" s="659" t="s">
        <v>98</v>
      </c>
      <c r="T33" s="659" t="s">
        <v>98</v>
      </c>
      <c r="U33" s="659" t="s">
        <v>98</v>
      </c>
      <c r="V33" s="659" t="s">
        <v>98</v>
      </c>
      <c r="W33" s="659" t="s">
        <v>98</v>
      </c>
      <c r="X33" s="659" t="s">
        <v>98</v>
      </c>
      <c r="Y33" s="659" t="s">
        <v>98</v>
      </c>
      <c r="Z33" s="659" t="s">
        <v>98</v>
      </c>
      <c r="AA33" s="363">
        <v>0.4</v>
      </c>
      <c r="AB33" s="363">
        <v>0.4</v>
      </c>
      <c r="AC33" s="119" t="s">
        <v>1077</v>
      </c>
      <c r="AD33" s="363" t="s">
        <v>1078</v>
      </c>
      <c r="AE33" s="363" t="s">
        <v>98</v>
      </c>
      <c r="AF33" s="551"/>
      <c r="AG33" s="551"/>
      <c r="AH33" s="551"/>
      <c r="AI33" s="551"/>
      <c r="AJ33" s="551"/>
      <c r="AK33" s="551"/>
      <c r="AL33" s="551"/>
      <c r="AM33" s="551"/>
      <c r="AN33" s="551"/>
      <c r="AO33" s="551"/>
      <c r="AP33" s="551"/>
      <c r="AQ33" s="551"/>
      <c r="AR33" s="551"/>
      <c r="AS33" s="551"/>
      <c r="AT33" s="551"/>
      <c r="AU33" s="551"/>
      <c r="AV33" s="551"/>
      <c r="AW33" s="551"/>
      <c r="AX33" s="551"/>
      <c r="AY33" s="551"/>
      <c r="AZ33" s="551"/>
      <c r="BA33" s="551"/>
      <c r="BB33" s="182"/>
      <c r="BC33" s="182"/>
      <c r="BD33" s="182"/>
      <c r="BE33" s="182"/>
      <c r="BF33" s="182"/>
      <c r="BG33" s="182"/>
      <c r="BH33" s="182"/>
      <c r="BI33" s="182"/>
      <c r="BJ33" s="182"/>
      <c r="BK33" s="182"/>
      <c r="BL33" s="182"/>
      <c r="BM33" s="182"/>
      <c r="BN33" s="182"/>
      <c r="BO33" s="182"/>
      <c r="BP33" s="182"/>
      <c r="BQ33" s="182"/>
      <c r="BR33" s="182"/>
      <c r="BS33" s="182"/>
      <c r="BT33" s="182"/>
      <c r="BU33" s="182"/>
      <c r="BV33" s="182"/>
      <c r="BW33" s="182"/>
      <c r="BX33" s="182"/>
      <c r="BY33" s="182"/>
      <c r="BZ33" s="182"/>
      <c r="CA33" s="182"/>
      <c r="CB33" s="182"/>
      <c r="CC33" s="182"/>
      <c r="CD33" s="182"/>
      <c r="CE33" s="182"/>
      <c r="CF33" s="182"/>
      <c r="CG33" s="182"/>
      <c r="CH33" s="182"/>
      <c r="CI33" s="182"/>
      <c r="CJ33" s="182"/>
      <c r="CK33" s="182"/>
      <c r="CL33" s="182"/>
      <c r="CM33" s="182"/>
      <c r="CN33" s="182"/>
      <c r="CO33" s="182"/>
      <c r="CP33" s="182"/>
      <c r="CQ33" s="182"/>
      <c r="CR33" s="182"/>
      <c r="CS33" s="182"/>
      <c r="CT33" s="182"/>
      <c r="CU33" s="182"/>
      <c r="CV33" s="182"/>
      <c r="CW33" s="182"/>
    </row>
    <row r="34" spans="1:101" s="183" customFormat="1" ht="51" x14ac:dyDescent="0.2">
      <c r="A34" s="309" t="s">
        <v>155</v>
      </c>
      <c r="B34" s="186" t="s">
        <v>179</v>
      </c>
      <c r="C34" s="228" t="s">
        <v>180</v>
      </c>
      <c r="D34" s="363">
        <v>1968</v>
      </c>
      <c r="E34" s="363" t="s">
        <v>98</v>
      </c>
      <c r="F34" s="363" t="s">
        <v>98</v>
      </c>
      <c r="G34" s="363" t="s">
        <v>98</v>
      </c>
      <c r="H34" s="363" t="s">
        <v>1072</v>
      </c>
      <c r="I34" s="363" t="s">
        <v>1073</v>
      </c>
      <c r="J34" s="363" t="s">
        <v>1073</v>
      </c>
      <c r="K34" s="363" t="s">
        <v>1073</v>
      </c>
      <c r="L34" s="363" t="s">
        <v>1074</v>
      </c>
      <c r="M34" s="363" t="s">
        <v>1074</v>
      </c>
      <c r="N34" s="363" t="s">
        <v>1074</v>
      </c>
      <c r="O34" s="363" t="s">
        <v>1074</v>
      </c>
      <c r="P34" s="119" t="s">
        <v>1087</v>
      </c>
      <c r="Q34" s="659" t="s">
        <v>98</v>
      </c>
      <c r="R34" s="659" t="s">
        <v>98</v>
      </c>
      <c r="S34" s="659" t="s">
        <v>98</v>
      </c>
      <c r="T34" s="659" t="s">
        <v>98</v>
      </c>
      <c r="U34" s="659" t="s">
        <v>98</v>
      </c>
      <c r="V34" s="659" t="s">
        <v>98</v>
      </c>
      <c r="W34" s="659" t="s">
        <v>98</v>
      </c>
      <c r="X34" s="659" t="s">
        <v>98</v>
      </c>
      <c r="Y34" s="659" t="s">
        <v>98</v>
      </c>
      <c r="Z34" s="659" t="s">
        <v>98</v>
      </c>
      <c r="AA34" s="363">
        <v>0.4</v>
      </c>
      <c r="AB34" s="363">
        <v>0.4</v>
      </c>
      <c r="AC34" s="119" t="s">
        <v>1077</v>
      </c>
      <c r="AD34" s="363" t="s">
        <v>1078</v>
      </c>
      <c r="AE34" s="363" t="s">
        <v>98</v>
      </c>
      <c r="AF34" s="551"/>
      <c r="AG34" s="551"/>
      <c r="AH34" s="551"/>
      <c r="AI34" s="551"/>
      <c r="AJ34" s="551"/>
      <c r="AK34" s="551"/>
      <c r="AL34" s="551"/>
      <c r="AM34" s="551"/>
      <c r="AN34" s="551"/>
      <c r="AO34" s="551"/>
      <c r="AP34" s="551"/>
      <c r="AQ34" s="551"/>
      <c r="AR34" s="551"/>
      <c r="AS34" s="551"/>
      <c r="AT34" s="551"/>
      <c r="AU34" s="551"/>
      <c r="AV34" s="551"/>
      <c r="AW34" s="551"/>
      <c r="AX34" s="551"/>
      <c r="AY34" s="551"/>
      <c r="AZ34" s="551"/>
      <c r="BA34" s="551"/>
      <c r="BB34" s="182"/>
      <c r="BC34" s="182"/>
      <c r="BD34" s="182"/>
      <c r="BE34" s="182"/>
      <c r="BF34" s="182"/>
      <c r="BG34" s="182"/>
      <c r="BH34" s="182"/>
      <c r="BI34" s="182"/>
      <c r="BJ34" s="182"/>
      <c r="BK34" s="182"/>
      <c r="BL34" s="182"/>
      <c r="BM34" s="182"/>
      <c r="BN34" s="182"/>
      <c r="BO34" s="182"/>
      <c r="BP34" s="182"/>
      <c r="BQ34" s="182"/>
      <c r="BR34" s="182"/>
      <c r="BS34" s="182"/>
      <c r="BT34" s="182"/>
      <c r="BU34" s="182"/>
      <c r="BV34" s="182"/>
      <c r="BW34" s="182"/>
      <c r="BX34" s="182"/>
      <c r="BY34" s="182"/>
      <c r="BZ34" s="182"/>
      <c r="CA34" s="182"/>
      <c r="CB34" s="182"/>
      <c r="CC34" s="182"/>
      <c r="CD34" s="182"/>
      <c r="CE34" s="182"/>
      <c r="CF34" s="182"/>
      <c r="CG34" s="182"/>
      <c r="CH34" s="182"/>
      <c r="CI34" s="182"/>
      <c r="CJ34" s="182"/>
      <c r="CK34" s="182"/>
      <c r="CL34" s="182"/>
      <c r="CM34" s="182"/>
      <c r="CN34" s="182"/>
      <c r="CO34" s="182"/>
      <c r="CP34" s="182"/>
      <c r="CQ34" s="182"/>
      <c r="CR34" s="182"/>
      <c r="CS34" s="182"/>
      <c r="CT34" s="182"/>
      <c r="CU34" s="182"/>
      <c r="CV34" s="182"/>
      <c r="CW34" s="182"/>
    </row>
    <row r="35" spans="1:101" s="183" customFormat="1" ht="51" hidden="1" x14ac:dyDescent="0.2">
      <c r="A35" s="309" t="s">
        <v>155</v>
      </c>
      <c r="B35" s="186" t="s">
        <v>181</v>
      </c>
      <c r="C35" s="228" t="s">
        <v>182</v>
      </c>
      <c r="D35" s="363"/>
      <c r="E35" s="363"/>
      <c r="F35" s="363"/>
      <c r="G35" s="363"/>
      <c r="H35" s="363"/>
      <c r="I35" s="363"/>
      <c r="J35" s="363"/>
      <c r="K35" s="363"/>
      <c r="L35" s="363"/>
      <c r="M35" s="363"/>
      <c r="N35" s="363"/>
      <c r="O35" s="363"/>
      <c r="P35" s="119"/>
      <c r="Q35" s="659"/>
      <c r="R35" s="659"/>
      <c r="S35" s="659"/>
      <c r="T35" s="659"/>
      <c r="U35" s="659"/>
      <c r="V35" s="659"/>
      <c r="W35" s="659"/>
      <c r="X35" s="659"/>
      <c r="Y35" s="659"/>
      <c r="Z35" s="659"/>
      <c r="AA35" s="363"/>
      <c r="AB35" s="363"/>
      <c r="AC35" s="119"/>
      <c r="AD35" s="363"/>
      <c r="AE35" s="363"/>
      <c r="AF35" s="551"/>
      <c r="AG35" s="551"/>
      <c r="AH35" s="551"/>
      <c r="AI35" s="551"/>
      <c r="AJ35" s="551"/>
      <c r="AK35" s="551"/>
      <c r="AL35" s="551"/>
      <c r="AM35" s="551"/>
      <c r="AN35" s="551"/>
      <c r="AO35" s="551"/>
      <c r="AP35" s="551"/>
      <c r="AQ35" s="551"/>
      <c r="AR35" s="551"/>
      <c r="AS35" s="551"/>
      <c r="AT35" s="551"/>
      <c r="AU35" s="551"/>
      <c r="AV35" s="551"/>
      <c r="AW35" s="551"/>
      <c r="AX35" s="551"/>
      <c r="AY35" s="551"/>
      <c r="AZ35" s="551"/>
      <c r="BA35" s="551"/>
      <c r="BB35" s="182"/>
      <c r="BC35" s="182"/>
      <c r="BD35" s="182"/>
      <c r="BE35" s="182"/>
      <c r="BF35" s="182"/>
      <c r="BG35" s="182"/>
      <c r="BH35" s="182"/>
      <c r="BI35" s="182"/>
      <c r="BJ35" s="182"/>
      <c r="BK35" s="182"/>
      <c r="BL35" s="182"/>
      <c r="BM35" s="182"/>
      <c r="BN35" s="182"/>
      <c r="BO35" s="182"/>
      <c r="BP35" s="182"/>
      <c r="BQ35" s="182"/>
      <c r="BR35" s="182"/>
      <c r="BS35" s="182"/>
      <c r="BT35" s="182"/>
      <c r="BU35" s="182"/>
      <c r="BV35" s="182"/>
      <c r="BW35" s="182"/>
      <c r="BX35" s="182"/>
      <c r="BY35" s="182"/>
      <c r="BZ35" s="182"/>
      <c r="CA35" s="182"/>
      <c r="CB35" s="182"/>
      <c r="CC35" s="182"/>
      <c r="CD35" s="182"/>
      <c r="CE35" s="182"/>
      <c r="CF35" s="182"/>
      <c r="CG35" s="182"/>
      <c r="CH35" s="182"/>
      <c r="CI35" s="182"/>
      <c r="CJ35" s="182"/>
      <c r="CK35" s="182"/>
      <c r="CL35" s="182"/>
      <c r="CM35" s="182"/>
      <c r="CN35" s="182"/>
      <c r="CO35" s="182"/>
      <c r="CP35" s="182"/>
      <c r="CQ35" s="182"/>
      <c r="CR35" s="182"/>
      <c r="CS35" s="182"/>
      <c r="CT35" s="182"/>
      <c r="CU35" s="182"/>
      <c r="CV35" s="182"/>
      <c r="CW35" s="182"/>
    </row>
    <row r="36" spans="1:101" s="183" customFormat="1" ht="51" x14ac:dyDescent="0.2">
      <c r="A36" s="309" t="s">
        <v>155</v>
      </c>
      <c r="B36" s="186" t="s">
        <v>183</v>
      </c>
      <c r="C36" s="228" t="s">
        <v>184</v>
      </c>
      <c r="D36" s="363">
        <v>1970</v>
      </c>
      <c r="E36" s="363" t="s">
        <v>98</v>
      </c>
      <c r="F36" s="363" t="s">
        <v>98</v>
      </c>
      <c r="G36" s="363" t="s">
        <v>98</v>
      </c>
      <c r="H36" s="363" t="s">
        <v>1072</v>
      </c>
      <c r="I36" s="363" t="s">
        <v>1073</v>
      </c>
      <c r="J36" s="363" t="s">
        <v>1073</v>
      </c>
      <c r="K36" s="363" t="s">
        <v>1073</v>
      </c>
      <c r="L36" s="363" t="s">
        <v>1074</v>
      </c>
      <c r="M36" s="363" t="s">
        <v>1074</v>
      </c>
      <c r="N36" s="363" t="s">
        <v>1074</v>
      </c>
      <c r="O36" s="363" t="s">
        <v>1074</v>
      </c>
      <c r="P36" s="119" t="s">
        <v>1088</v>
      </c>
      <c r="Q36" s="659" t="s">
        <v>98</v>
      </c>
      <c r="R36" s="659" t="s">
        <v>98</v>
      </c>
      <c r="S36" s="659" t="s">
        <v>98</v>
      </c>
      <c r="T36" s="659" t="s">
        <v>98</v>
      </c>
      <c r="U36" s="659" t="s">
        <v>98</v>
      </c>
      <c r="V36" s="659" t="s">
        <v>98</v>
      </c>
      <c r="W36" s="659" t="s">
        <v>98</v>
      </c>
      <c r="X36" s="659" t="s">
        <v>98</v>
      </c>
      <c r="Y36" s="659" t="s">
        <v>98</v>
      </c>
      <c r="Z36" s="659" t="s">
        <v>98</v>
      </c>
      <c r="AA36" s="363">
        <v>0.4</v>
      </c>
      <c r="AB36" s="363">
        <v>0.4</v>
      </c>
      <c r="AC36" s="119" t="s">
        <v>1077</v>
      </c>
      <c r="AD36" s="363" t="s">
        <v>1078</v>
      </c>
      <c r="AE36" s="363" t="s">
        <v>98</v>
      </c>
      <c r="AF36" s="551"/>
      <c r="AG36" s="551"/>
      <c r="AH36" s="551"/>
      <c r="AI36" s="551"/>
      <c r="AJ36" s="551"/>
      <c r="AK36" s="551"/>
      <c r="AL36" s="551"/>
      <c r="AM36" s="551"/>
      <c r="AN36" s="551"/>
      <c r="AO36" s="551"/>
      <c r="AP36" s="551"/>
      <c r="AQ36" s="551"/>
      <c r="AR36" s="551"/>
      <c r="AS36" s="551"/>
      <c r="AT36" s="551"/>
      <c r="AU36" s="551"/>
      <c r="AV36" s="551"/>
      <c r="AW36" s="551"/>
      <c r="AX36" s="551"/>
      <c r="AY36" s="551"/>
      <c r="AZ36" s="551"/>
      <c r="BA36" s="551"/>
      <c r="BB36" s="182"/>
      <c r="BC36" s="182"/>
      <c r="BD36" s="182"/>
      <c r="BE36" s="182"/>
      <c r="BF36" s="182"/>
      <c r="BG36" s="182"/>
      <c r="BH36" s="182"/>
      <c r="BI36" s="182"/>
      <c r="BJ36" s="182"/>
      <c r="BK36" s="182"/>
      <c r="BL36" s="182"/>
      <c r="BM36" s="182"/>
      <c r="BN36" s="182"/>
      <c r="BO36" s="182"/>
      <c r="BP36" s="182"/>
      <c r="BQ36" s="182"/>
      <c r="BR36" s="182"/>
      <c r="BS36" s="182"/>
      <c r="BT36" s="182"/>
      <c r="BU36" s="182"/>
      <c r="BV36" s="182"/>
      <c r="BW36" s="182"/>
      <c r="BX36" s="182"/>
      <c r="BY36" s="182"/>
      <c r="BZ36" s="182"/>
      <c r="CA36" s="182"/>
      <c r="CB36" s="182"/>
      <c r="CC36" s="182"/>
      <c r="CD36" s="182"/>
      <c r="CE36" s="182"/>
      <c r="CF36" s="182"/>
      <c r="CG36" s="182"/>
      <c r="CH36" s="182"/>
      <c r="CI36" s="182"/>
      <c r="CJ36" s="182"/>
      <c r="CK36" s="182"/>
      <c r="CL36" s="182"/>
      <c r="CM36" s="182"/>
      <c r="CN36" s="182"/>
      <c r="CO36" s="182"/>
      <c r="CP36" s="182"/>
      <c r="CQ36" s="182"/>
      <c r="CR36" s="182"/>
      <c r="CS36" s="182"/>
      <c r="CT36" s="182"/>
      <c r="CU36" s="182"/>
      <c r="CV36" s="182"/>
      <c r="CW36" s="182"/>
    </row>
    <row r="37" spans="1:101" s="183" customFormat="1" ht="63.75" x14ac:dyDescent="0.2">
      <c r="A37" s="309" t="s">
        <v>155</v>
      </c>
      <c r="B37" s="186" t="s">
        <v>185</v>
      </c>
      <c r="C37" s="228" t="s">
        <v>186</v>
      </c>
      <c r="D37" s="363">
        <v>1971</v>
      </c>
      <c r="E37" s="363" t="s">
        <v>98</v>
      </c>
      <c r="F37" s="363" t="s">
        <v>98</v>
      </c>
      <c r="G37" s="363" t="s">
        <v>98</v>
      </c>
      <c r="H37" s="363" t="s">
        <v>1072</v>
      </c>
      <c r="I37" s="363" t="s">
        <v>1073</v>
      </c>
      <c r="J37" s="363" t="s">
        <v>1073</v>
      </c>
      <c r="K37" s="363" t="s">
        <v>1073</v>
      </c>
      <c r="L37" s="363" t="s">
        <v>1074</v>
      </c>
      <c r="M37" s="363" t="s">
        <v>1074</v>
      </c>
      <c r="N37" s="363" t="s">
        <v>1074</v>
      </c>
      <c r="O37" s="363" t="s">
        <v>1074</v>
      </c>
      <c r="P37" s="119" t="s">
        <v>1089</v>
      </c>
      <c r="Q37" s="659" t="s">
        <v>98</v>
      </c>
      <c r="R37" s="659" t="s">
        <v>98</v>
      </c>
      <c r="S37" s="659" t="s">
        <v>98</v>
      </c>
      <c r="T37" s="659" t="s">
        <v>98</v>
      </c>
      <c r="U37" s="659" t="s">
        <v>98</v>
      </c>
      <c r="V37" s="659" t="s">
        <v>98</v>
      </c>
      <c r="W37" s="659" t="s">
        <v>98</v>
      </c>
      <c r="X37" s="659" t="s">
        <v>98</v>
      </c>
      <c r="Y37" s="659" t="s">
        <v>98</v>
      </c>
      <c r="Z37" s="659" t="s">
        <v>98</v>
      </c>
      <c r="AA37" s="363">
        <v>10</v>
      </c>
      <c r="AB37" s="363">
        <v>10</v>
      </c>
      <c r="AC37" s="119" t="s">
        <v>1090</v>
      </c>
      <c r="AD37" s="363" t="s">
        <v>1078</v>
      </c>
      <c r="AE37" s="363" t="s">
        <v>98</v>
      </c>
      <c r="AF37" s="551"/>
      <c r="AG37" s="551"/>
      <c r="AH37" s="551"/>
      <c r="AI37" s="551"/>
      <c r="AJ37" s="551"/>
      <c r="AK37" s="551"/>
      <c r="AL37" s="551"/>
      <c r="AM37" s="551"/>
      <c r="AN37" s="551"/>
      <c r="AO37" s="551"/>
      <c r="AP37" s="551"/>
      <c r="AQ37" s="551"/>
      <c r="AR37" s="551"/>
      <c r="AS37" s="551"/>
      <c r="AT37" s="551"/>
      <c r="AU37" s="551"/>
      <c r="AV37" s="551"/>
      <c r="AW37" s="551"/>
      <c r="AX37" s="551"/>
      <c r="AY37" s="551"/>
      <c r="AZ37" s="551"/>
      <c r="BA37" s="551"/>
      <c r="BB37" s="182"/>
      <c r="BC37" s="182"/>
      <c r="BD37" s="182"/>
      <c r="BE37" s="182"/>
      <c r="BF37" s="182"/>
      <c r="BG37" s="182"/>
      <c r="BH37" s="182"/>
      <c r="BI37" s="182"/>
      <c r="BJ37" s="182"/>
      <c r="BK37" s="182"/>
      <c r="BL37" s="182"/>
      <c r="BM37" s="182"/>
      <c r="BN37" s="182"/>
      <c r="BO37" s="182"/>
      <c r="BP37" s="182"/>
      <c r="BQ37" s="182"/>
      <c r="BR37" s="182"/>
      <c r="BS37" s="182"/>
      <c r="BT37" s="182"/>
      <c r="BU37" s="182"/>
      <c r="BV37" s="182"/>
      <c r="BW37" s="182"/>
      <c r="BX37" s="182"/>
      <c r="BY37" s="182"/>
      <c r="BZ37" s="182"/>
      <c r="CA37" s="182"/>
      <c r="CB37" s="182"/>
      <c r="CC37" s="182"/>
      <c r="CD37" s="182"/>
      <c r="CE37" s="182"/>
      <c r="CF37" s="182"/>
      <c r="CG37" s="182"/>
      <c r="CH37" s="182"/>
      <c r="CI37" s="182"/>
      <c r="CJ37" s="182"/>
      <c r="CK37" s="182"/>
      <c r="CL37" s="182"/>
      <c r="CM37" s="182"/>
      <c r="CN37" s="182"/>
      <c r="CO37" s="182"/>
      <c r="CP37" s="182"/>
      <c r="CQ37" s="182"/>
      <c r="CR37" s="182"/>
      <c r="CS37" s="182"/>
      <c r="CT37" s="182"/>
      <c r="CU37" s="182"/>
      <c r="CV37" s="182"/>
      <c r="CW37" s="182"/>
    </row>
    <row r="38" spans="1:101" s="183" customFormat="1" ht="63.75" hidden="1" x14ac:dyDescent="0.2">
      <c r="A38" s="309" t="s">
        <v>155</v>
      </c>
      <c r="B38" s="186" t="s">
        <v>187</v>
      </c>
      <c r="C38" s="228" t="s">
        <v>188</v>
      </c>
      <c r="D38" s="363"/>
      <c r="E38" s="363"/>
      <c r="F38" s="363"/>
      <c r="G38" s="363"/>
      <c r="H38" s="363"/>
      <c r="I38" s="363"/>
      <c r="J38" s="363"/>
      <c r="K38" s="363"/>
      <c r="L38" s="363"/>
      <c r="M38" s="363"/>
      <c r="N38" s="363"/>
      <c r="O38" s="363"/>
      <c r="P38" s="119"/>
      <c r="Q38" s="659"/>
      <c r="R38" s="659"/>
      <c r="S38" s="659"/>
      <c r="T38" s="659"/>
      <c r="U38" s="659"/>
      <c r="V38" s="659"/>
      <c r="W38" s="659"/>
      <c r="X38" s="659"/>
      <c r="Y38" s="659"/>
      <c r="Z38" s="659"/>
      <c r="AA38" s="363"/>
      <c r="AB38" s="363"/>
      <c r="AC38" s="119"/>
      <c r="AD38" s="363"/>
      <c r="AE38" s="363"/>
      <c r="AF38" s="551"/>
      <c r="AG38" s="551"/>
      <c r="AH38" s="551"/>
      <c r="AI38" s="551"/>
      <c r="AJ38" s="551"/>
      <c r="AK38" s="551"/>
      <c r="AL38" s="551"/>
      <c r="AM38" s="551"/>
      <c r="AN38" s="551"/>
      <c r="AO38" s="551"/>
      <c r="AP38" s="551"/>
      <c r="AQ38" s="551"/>
      <c r="AR38" s="551"/>
      <c r="AS38" s="551"/>
      <c r="AT38" s="551"/>
      <c r="AU38" s="551"/>
      <c r="AV38" s="551"/>
      <c r="AW38" s="551"/>
      <c r="AX38" s="551"/>
      <c r="AY38" s="551"/>
      <c r="AZ38" s="551"/>
      <c r="BA38" s="551"/>
      <c r="BB38" s="182"/>
      <c r="BC38" s="182"/>
      <c r="BD38" s="182"/>
      <c r="BE38" s="182"/>
      <c r="BF38" s="182"/>
      <c r="BG38" s="182"/>
      <c r="BH38" s="182"/>
      <c r="BI38" s="182"/>
      <c r="BJ38" s="182"/>
      <c r="BK38" s="182"/>
      <c r="BL38" s="182"/>
      <c r="BM38" s="182"/>
      <c r="BN38" s="182"/>
      <c r="BO38" s="182"/>
      <c r="BP38" s="182"/>
      <c r="BQ38" s="182"/>
      <c r="BR38" s="182"/>
      <c r="BS38" s="182"/>
      <c r="BT38" s="182"/>
      <c r="BU38" s="182"/>
      <c r="BV38" s="182"/>
      <c r="BW38" s="182"/>
      <c r="BX38" s="182"/>
      <c r="BY38" s="182"/>
      <c r="BZ38" s="182"/>
      <c r="CA38" s="182"/>
      <c r="CB38" s="182"/>
      <c r="CC38" s="182"/>
      <c r="CD38" s="182"/>
      <c r="CE38" s="182"/>
      <c r="CF38" s="182"/>
      <c r="CG38" s="182"/>
      <c r="CH38" s="182"/>
      <c r="CI38" s="182"/>
      <c r="CJ38" s="182"/>
      <c r="CK38" s="182"/>
      <c r="CL38" s="182"/>
      <c r="CM38" s="182"/>
      <c r="CN38" s="182"/>
      <c r="CO38" s="182"/>
      <c r="CP38" s="182"/>
      <c r="CQ38" s="182"/>
      <c r="CR38" s="182"/>
      <c r="CS38" s="182"/>
      <c r="CT38" s="182"/>
      <c r="CU38" s="182"/>
      <c r="CV38" s="182"/>
      <c r="CW38" s="182"/>
    </row>
    <row r="39" spans="1:101" s="183" customFormat="1" ht="51" x14ac:dyDescent="0.2">
      <c r="A39" s="309" t="s">
        <v>155</v>
      </c>
      <c r="B39" s="186" t="s">
        <v>189</v>
      </c>
      <c r="C39" s="228" t="s">
        <v>190</v>
      </c>
      <c r="D39" s="363">
        <v>1971</v>
      </c>
      <c r="E39" s="363" t="s">
        <v>98</v>
      </c>
      <c r="F39" s="363" t="s">
        <v>98</v>
      </c>
      <c r="G39" s="363" t="s">
        <v>98</v>
      </c>
      <c r="H39" s="363" t="s">
        <v>1072</v>
      </c>
      <c r="I39" s="363" t="s">
        <v>1073</v>
      </c>
      <c r="J39" s="363" t="s">
        <v>1073</v>
      </c>
      <c r="K39" s="363" t="s">
        <v>1073</v>
      </c>
      <c r="L39" s="363" t="s">
        <v>1074</v>
      </c>
      <c r="M39" s="363" t="s">
        <v>1074</v>
      </c>
      <c r="N39" s="363" t="s">
        <v>1074</v>
      </c>
      <c r="O39" s="363" t="s">
        <v>1074</v>
      </c>
      <c r="P39" s="119" t="s">
        <v>1091</v>
      </c>
      <c r="Q39" s="659" t="s">
        <v>98</v>
      </c>
      <c r="R39" s="659" t="s">
        <v>98</v>
      </c>
      <c r="S39" s="659" t="s">
        <v>98</v>
      </c>
      <c r="T39" s="659" t="s">
        <v>98</v>
      </c>
      <c r="U39" s="659" t="s">
        <v>98</v>
      </c>
      <c r="V39" s="659" t="s">
        <v>98</v>
      </c>
      <c r="W39" s="659" t="s">
        <v>98</v>
      </c>
      <c r="X39" s="659" t="s">
        <v>98</v>
      </c>
      <c r="Y39" s="659" t="s">
        <v>98</v>
      </c>
      <c r="Z39" s="659" t="s">
        <v>98</v>
      </c>
      <c r="AA39" s="363">
        <v>10</v>
      </c>
      <c r="AB39" s="363">
        <v>10</v>
      </c>
      <c r="AC39" s="119" t="s">
        <v>1090</v>
      </c>
      <c r="AD39" s="363" t="s">
        <v>1078</v>
      </c>
      <c r="AE39" s="363" t="s">
        <v>98</v>
      </c>
      <c r="AF39" s="551"/>
      <c r="AG39" s="551"/>
      <c r="AH39" s="551"/>
      <c r="AI39" s="551"/>
      <c r="AJ39" s="551"/>
      <c r="AK39" s="551"/>
      <c r="AL39" s="551"/>
      <c r="AM39" s="551"/>
      <c r="AN39" s="551"/>
      <c r="AO39" s="551"/>
      <c r="AP39" s="551"/>
      <c r="AQ39" s="551"/>
      <c r="AR39" s="551"/>
      <c r="AS39" s="551"/>
      <c r="AT39" s="551"/>
      <c r="AU39" s="551"/>
      <c r="AV39" s="551"/>
      <c r="AW39" s="551"/>
      <c r="AX39" s="551"/>
      <c r="AY39" s="551"/>
      <c r="AZ39" s="551"/>
      <c r="BA39" s="551"/>
      <c r="BB39" s="182"/>
      <c r="BC39" s="182"/>
      <c r="BD39" s="182"/>
      <c r="BE39" s="182"/>
      <c r="BF39" s="182"/>
      <c r="BG39" s="182"/>
      <c r="BH39" s="182"/>
      <c r="BI39" s="182"/>
      <c r="BJ39" s="182"/>
      <c r="BK39" s="182"/>
      <c r="BL39" s="182"/>
      <c r="BM39" s="182"/>
      <c r="BN39" s="182"/>
      <c r="BO39" s="182"/>
      <c r="BP39" s="182"/>
      <c r="BQ39" s="182"/>
      <c r="BR39" s="182"/>
      <c r="BS39" s="182"/>
      <c r="BT39" s="182"/>
      <c r="BU39" s="182"/>
      <c r="BV39" s="182"/>
      <c r="BW39" s="182"/>
      <c r="BX39" s="182"/>
      <c r="BY39" s="182"/>
      <c r="BZ39" s="182"/>
      <c r="CA39" s="182"/>
      <c r="CB39" s="182"/>
      <c r="CC39" s="182"/>
      <c r="CD39" s="182"/>
      <c r="CE39" s="182"/>
      <c r="CF39" s="182"/>
      <c r="CG39" s="182"/>
      <c r="CH39" s="182"/>
      <c r="CI39" s="182"/>
      <c r="CJ39" s="182"/>
      <c r="CK39" s="182"/>
      <c r="CL39" s="182"/>
      <c r="CM39" s="182"/>
      <c r="CN39" s="182"/>
      <c r="CO39" s="182"/>
      <c r="CP39" s="182"/>
      <c r="CQ39" s="182"/>
      <c r="CR39" s="182"/>
      <c r="CS39" s="182"/>
      <c r="CT39" s="182"/>
      <c r="CU39" s="182"/>
      <c r="CV39" s="182"/>
      <c r="CW39" s="182"/>
    </row>
    <row r="40" spans="1:101" s="183" customFormat="1" ht="51" x14ac:dyDescent="0.2">
      <c r="A40" s="309" t="s">
        <v>155</v>
      </c>
      <c r="B40" s="186" t="s">
        <v>191</v>
      </c>
      <c r="C40" s="228" t="s">
        <v>192</v>
      </c>
      <c r="D40" s="363">
        <v>1971</v>
      </c>
      <c r="E40" s="363" t="s">
        <v>98</v>
      </c>
      <c r="F40" s="363" t="s">
        <v>98</v>
      </c>
      <c r="G40" s="363" t="s">
        <v>98</v>
      </c>
      <c r="H40" s="363" t="s">
        <v>1072</v>
      </c>
      <c r="I40" s="363" t="s">
        <v>1073</v>
      </c>
      <c r="J40" s="363" t="s">
        <v>1073</v>
      </c>
      <c r="K40" s="363" t="s">
        <v>1073</v>
      </c>
      <c r="L40" s="363" t="s">
        <v>1074</v>
      </c>
      <c r="M40" s="363" t="s">
        <v>1074</v>
      </c>
      <c r="N40" s="363" t="s">
        <v>1074</v>
      </c>
      <c r="O40" s="363" t="s">
        <v>1074</v>
      </c>
      <c r="P40" s="119" t="s">
        <v>1092</v>
      </c>
      <c r="Q40" s="659" t="s">
        <v>98</v>
      </c>
      <c r="R40" s="659" t="s">
        <v>98</v>
      </c>
      <c r="S40" s="659" t="s">
        <v>98</v>
      </c>
      <c r="T40" s="659" t="s">
        <v>98</v>
      </c>
      <c r="U40" s="659" t="s">
        <v>98</v>
      </c>
      <c r="V40" s="659" t="s">
        <v>98</v>
      </c>
      <c r="W40" s="659" t="s">
        <v>98</v>
      </c>
      <c r="X40" s="659" t="s">
        <v>98</v>
      </c>
      <c r="Y40" s="659" t="s">
        <v>98</v>
      </c>
      <c r="Z40" s="659" t="s">
        <v>98</v>
      </c>
      <c r="AA40" s="363">
        <v>10</v>
      </c>
      <c r="AB40" s="363">
        <v>10</v>
      </c>
      <c r="AC40" s="119" t="s">
        <v>1090</v>
      </c>
      <c r="AD40" s="363" t="s">
        <v>1078</v>
      </c>
      <c r="AE40" s="363" t="s">
        <v>98</v>
      </c>
      <c r="AF40" s="551"/>
      <c r="AG40" s="551"/>
      <c r="AH40" s="551"/>
      <c r="AI40" s="551"/>
      <c r="AJ40" s="551"/>
      <c r="AK40" s="551"/>
      <c r="AL40" s="551"/>
      <c r="AM40" s="551"/>
      <c r="AN40" s="551"/>
      <c r="AO40" s="551"/>
      <c r="AP40" s="551"/>
      <c r="AQ40" s="551"/>
      <c r="AR40" s="551"/>
      <c r="AS40" s="551"/>
      <c r="AT40" s="551"/>
      <c r="AU40" s="551"/>
      <c r="AV40" s="551"/>
      <c r="AW40" s="551"/>
      <c r="AX40" s="551"/>
      <c r="AY40" s="551"/>
      <c r="AZ40" s="551"/>
      <c r="BA40" s="551"/>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row>
    <row r="41" spans="1:101" s="183" customFormat="1" ht="38.25" x14ac:dyDescent="0.2">
      <c r="A41" s="275" t="s">
        <v>193</v>
      </c>
      <c r="B41" s="156" t="s">
        <v>194</v>
      </c>
      <c r="C41" s="119" t="s">
        <v>98</v>
      </c>
      <c r="D41" s="119" t="s">
        <v>98</v>
      </c>
      <c r="E41" s="119" t="s">
        <v>98</v>
      </c>
      <c r="F41" s="119" t="s">
        <v>98</v>
      </c>
      <c r="G41" s="119" t="s">
        <v>98</v>
      </c>
      <c r="H41" s="119" t="s">
        <v>98</v>
      </c>
      <c r="I41" s="119" t="s">
        <v>98</v>
      </c>
      <c r="J41" s="119" t="s">
        <v>98</v>
      </c>
      <c r="K41" s="119" t="s">
        <v>98</v>
      </c>
      <c r="L41" s="119" t="s">
        <v>98</v>
      </c>
      <c r="M41" s="119" t="s">
        <v>98</v>
      </c>
      <c r="N41" s="119" t="s">
        <v>98</v>
      </c>
      <c r="O41" s="119" t="s">
        <v>98</v>
      </c>
      <c r="P41" s="119" t="s">
        <v>98</v>
      </c>
      <c r="Q41" s="119" t="s">
        <v>98</v>
      </c>
      <c r="R41" s="119" t="s">
        <v>98</v>
      </c>
      <c r="S41" s="119" t="s">
        <v>98</v>
      </c>
      <c r="T41" s="119" t="s">
        <v>98</v>
      </c>
      <c r="U41" s="119" t="s">
        <v>98</v>
      </c>
      <c r="V41" s="119" t="s">
        <v>98</v>
      </c>
      <c r="W41" s="119" t="s">
        <v>98</v>
      </c>
      <c r="X41" s="119" t="s">
        <v>98</v>
      </c>
      <c r="Y41" s="119" t="s">
        <v>98</v>
      </c>
      <c r="Z41" s="119" t="s">
        <v>98</v>
      </c>
      <c r="AA41" s="119" t="s">
        <v>98</v>
      </c>
      <c r="AB41" s="119" t="s">
        <v>98</v>
      </c>
      <c r="AC41" s="119" t="s">
        <v>98</v>
      </c>
      <c r="AD41" s="119" t="s">
        <v>98</v>
      </c>
      <c r="AE41" s="119" t="s">
        <v>98</v>
      </c>
      <c r="AF41" s="551"/>
      <c r="AG41" s="551"/>
      <c r="AH41" s="551"/>
      <c r="AI41" s="551"/>
      <c r="AJ41" s="551"/>
      <c r="AK41" s="551"/>
      <c r="AL41" s="551"/>
      <c r="AM41" s="551"/>
      <c r="AN41" s="551"/>
      <c r="AO41" s="551"/>
      <c r="AP41" s="551"/>
      <c r="AQ41" s="551"/>
      <c r="AR41" s="551"/>
      <c r="AS41" s="551"/>
      <c r="AT41" s="551"/>
      <c r="AU41" s="551"/>
      <c r="AV41" s="551"/>
      <c r="AW41" s="551"/>
      <c r="AX41" s="551"/>
      <c r="AY41" s="551"/>
      <c r="AZ41" s="551"/>
      <c r="BA41" s="551"/>
      <c r="BB41" s="182"/>
      <c r="BC41" s="182"/>
      <c r="BD41" s="182"/>
      <c r="BE41" s="182"/>
      <c r="BF41" s="182"/>
      <c r="BG41" s="182"/>
      <c r="BH41" s="182"/>
      <c r="BI41" s="182"/>
      <c r="BJ41" s="182"/>
      <c r="BK41" s="182"/>
      <c r="BL41" s="182"/>
      <c r="BM41" s="182"/>
      <c r="BN41" s="182"/>
      <c r="BO41" s="182"/>
      <c r="BP41" s="182"/>
      <c r="BQ41" s="182"/>
      <c r="BR41" s="182"/>
      <c r="BS41" s="182"/>
      <c r="BT41" s="182"/>
      <c r="BU41" s="182"/>
      <c r="BV41" s="182"/>
      <c r="BW41" s="182"/>
      <c r="BX41" s="182"/>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row>
    <row r="42" spans="1:101" s="160" customFormat="1" ht="38.25" x14ac:dyDescent="0.2">
      <c r="A42" s="232" t="s">
        <v>195</v>
      </c>
      <c r="B42" s="155" t="s">
        <v>196</v>
      </c>
      <c r="C42" s="115" t="s">
        <v>98</v>
      </c>
      <c r="D42" s="115" t="s">
        <v>98</v>
      </c>
      <c r="E42" s="115" t="s">
        <v>98</v>
      </c>
      <c r="F42" s="115" t="s">
        <v>98</v>
      </c>
      <c r="G42" s="115" t="s">
        <v>98</v>
      </c>
      <c r="H42" s="115" t="s">
        <v>98</v>
      </c>
      <c r="I42" s="115" t="s">
        <v>98</v>
      </c>
      <c r="J42" s="115" t="s">
        <v>98</v>
      </c>
      <c r="K42" s="115" t="s">
        <v>98</v>
      </c>
      <c r="L42" s="115" t="s">
        <v>98</v>
      </c>
      <c r="M42" s="115" t="s">
        <v>98</v>
      </c>
      <c r="N42" s="115" t="s">
        <v>98</v>
      </c>
      <c r="O42" s="115" t="s">
        <v>98</v>
      </c>
      <c r="P42" s="115" t="s">
        <v>98</v>
      </c>
      <c r="Q42" s="115" t="s">
        <v>98</v>
      </c>
      <c r="R42" s="115" t="s">
        <v>98</v>
      </c>
      <c r="S42" s="115" t="s">
        <v>98</v>
      </c>
      <c r="T42" s="115" t="s">
        <v>98</v>
      </c>
      <c r="U42" s="115" t="s">
        <v>98</v>
      </c>
      <c r="V42" s="115" t="s">
        <v>98</v>
      </c>
      <c r="W42" s="115" t="s">
        <v>98</v>
      </c>
      <c r="X42" s="115" t="s">
        <v>98</v>
      </c>
      <c r="Y42" s="115" t="s">
        <v>98</v>
      </c>
      <c r="Z42" s="115" t="s">
        <v>98</v>
      </c>
      <c r="AA42" s="115" t="s">
        <v>98</v>
      </c>
      <c r="AB42" s="115" t="s">
        <v>98</v>
      </c>
      <c r="AC42" s="115" t="s">
        <v>98</v>
      </c>
      <c r="AD42" s="115" t="s">
        <v>98</v>
      </c>
      <c r="AE42" s="115" t="s">
        <v>98</v>
      </c>
      <c r="AF42" s="603"/>
      <c r="AG42" s="603"/>
      <c r="AH42" s="603"/>
      <c r="AI42" s="603"/>
      <c r="AJ42" s="603"/>
      <c r="AK42" s="603"/>
      <c r="AL42" s="603"/>
      <c r="AM42" s="603"/>
      <c r="AN42" s="603"/>
      <c r="AO42" s="603"/>
      <c r="AP42" s="603"/>
      <c r="AQ42" s="603"/>
      <c r="AR42" s="603"/>
      <c r="AS42" s="603"/>
      <c r="AT42" s="603"/>
      <c r="AU42" s="603"/>
      <c r="AV42" s="603"/>
      <c r="AW42" s="603"/>
      <c r="AX42" s="603"/>
      <c r="AY42" s="603"/>
      <c r="AZ42" s="603"/>
      <c r="BA42" s="603"/>
      <c r="BB42" s="159"/>
      <c r="BC42" s="159"/>
      <c r="BD42" s="159"/>
      <c r="BE42" s="159"/>
      <c r="BF42" s="159"/>
      <c r="BG42" s="159"/>
      <c r="BH42" s="159"/>
      <c r="BI42" s="159"/>
      <c r="BJ42" s="159"/>
      <c r="BK42" s="159"/>
      <c r="BL42" s="159"/>
      <c r="BM42" s="159"/>
      <c r="BN42" s="159"/>
      <c r="BO42" s="159"/>
      <c r="BP42" s="159"/>
      <c r="BQ42" s="159"/>
      <c r="BR42" s="159"/>
      <c r="BS42" s="159"/>
      <c r="BT42" s="159"/>
      <c r="BU42" s="159"/>
      <c r="BV42" s="159"/>
      <c r="BW42" s="159"/>
      <c r="BX42" s="159"/>
      <c r="BY42" s="159"/>
      <c r="BZ42" s="159"/>
      <c r="CA42" s="159"/>
      <c r="CB42" s="159"/>
      <c r="CC42" s="159"/>
      <c r="CD42" s="159"/>
      <c r="CE42" s="159"/>
      <c r="CF42" s="159"/>
      <c r="CG42" s="159"/>
      <c r="CH42" s="159"/>
      <c r="CI42" s="159"/>
      <c r="CJ42" s="159"/>
      <c r="CK42" s="159"/>
      <c r="CL42" s="159"/>
      <c r="CM42" s="159"/>
      <c r="CN42" s="159"/>
      <c r="CO42" s="159"/>
      <c r="CP42" s="159"/>
      <c r="CQ42" s="159"/>
      <c r="CR42" s="159"/>
      <c r="CS42" s="159"/>
      <c r="CT42" s="159"/>
      <c r="CU42" s="159"/>
      <c r="CV42" s="159"/>
      <c r="CW42" s="159"/>
    </row>
    <row r="43" spans="1:101" s="160" customFormat="1" ht="38.25" x14ac:dyDescent="0.2">
      <c r="A43" s="436" t="s">
        <v>197</v>
      </c>
      <c r="B43" s="155" t="s">
        <v>198</v>
      </c>
      <c r="C43" s="119" t="s">
        <v>98</v>
      </c>
      <c r="D43" s="115" t="s">
        <v>98</v>
      </c>
      <c r="E43" s="115" t="s">
        <v>98</v>
      </c>
      <c r="F43" s="115" t="s">
        <v>98</v>
      </c>
      <c r="G43" s="115" t="s">
        <v>98</v>
      </c>
      <c r="H43" s="115" t="s">
        <v>98</v>
      </c>
      <c r="I43" s="115" t="s">
        <v>98</v>
      </c>
      <c r="J43" s="115" t="s">
        <v>98</v>
      </c>
      <c r="K43" s="115" t="s">
        <v>98</v>
      </c>
      <c r="L43" s="115" t="s">
        <v>98</v>
      </c>
      <c r="M43" s="115" t="s">
        <v>98</v>
      </c>
      <c r="N43" s="115" t="s">
        <v>98</v>
      </c>
      <c r="O43" s="115" t="s">
        <v>98</v>
      </c>
      <c r="P43" s="115" t="s">
        <v>98</v>
      </c>
      <c r="Q43" s="115" t="s">
        <v>98</v>
      </c>
      <c r="R43" s="115" t="s">
        <v>98</v>
      </c>
      <c r="S43" s="115" t="s">
        <v>98</v>
      </c>
      <c r="T43" s="115" t="s">
        <v>98</v>
      </c>
      <c r="U43" s="115" t="s">
        <v>98</v>
      </c>
      <c r="V43" s="115" t="s">
        <v>98</v>
      </c>
      <c r="W43" s="115" t="s">
        <v>98</v>
      </c>
      <c r="X43" s="115" t="s">
        <v>98</v>
      </c>
      <c r="Y43" s="115" t="s">
        <v>98</v>
      </c>
      <c r="Z43" s="115" t="s">
        <v>98</v>
      </c>
      <c r="AA43" s="115" t="s">
        <v>98</v>
      </c>
      <c r="AB43" s="115" t="s">
        <v>98</v>
      </c>
      <c r="AC43" s="115" t="s">
        <v>98</v>
      </c>
      <c r="AD43" s="115" t="s">
        <v>98</v>
      </c>
      <c r="AE43" s="115" t="s">
        <v>98</v>
      </c>
      <c r="AF43" s="603"/>
      <c r="AG43" s="603"/>
      <c r="AH43" s="603"/>
      <c r="AI43" s="603"/>
      <c r="AJ43" s="603"/>
      <c r="AK43" s="603"/>
      <c r="AL43" s="603"/>
      <c r="AM43" s="603"/>
      <c r="AN43" s="603"/>
      <c r="AO43" s="603"/>
      <c r="AP43" s="603"/>
      <c r="AQ43" s="603"/>
      <c r="AR43" s="603"/>
      <c r="AS43" s="603"/>
      <c r="AT43" s="603"/>
      <c r="AU43" s="603"/>
      <c r="AV43" s="603"/>
      <c r="AW43" s="603"/>
      <c r="AX43" s="603"/>
      <c r="AY43" s="603"/>
      <c r="AZ43" s="603"/>
      <c r="BA43" s="603"/>
      <c r="BB43" s="159"/>
      <c r="BC43" s="159"/>
      <c r="BD43" s="159"/>
      <c r="BE43" s="159"/>
      <c r="BF43" s="159"/>
      <c r="BG43" s="159"/>
      <c r="BH43" s="159"/>
      <c r="BI43" s="159"/>
      <c r="BJ43" s="159"/>
      <c r="BK43" s="159"/>
      <c r="BL43" s="159"/>
      <c r="BM43" s="159"/>
      <c r="BN43" s="159"/>
      <c r="BO43" s="159"/>
      <c r="BP43" s="159"/>
      <c r="BQ43" s="159"/>
      <c r="BR43" s="159"/>
      <c r="BS43" s="159"/>
      <c r="BT43" s="159"/>
      <c r="BU43" s="159"/>
      <c r="BV43" s="159"/>
      <c r="BW43" s="159"/>
      <c r="BX43" s="159"/>
      <c r="BY43" s="159"/>
      <c r="BZ43" s="159"/>
      <c r="CA43" s="159"/>
      <c r="CB43" s="159"/>
      <c r="CC43" s="159"/>
      <c r="CD43" s="159"/>
      <c r="CE43" s="159"/>
      <c r="CF43" s="159"/>
      <c r="CG43" s="159"/>
      <c r="CH43" s="159"/>
      <c r="CI43" s="159"/>
      <c r="CJ43" s="159"/>
      <c r="CK43" s="159"/>
      <c r="CL43" s="159"/>
      <c r="CM43" s="159"/>
      <c r="CN43" s="159"/>
      <c r="CO43" s="159"/>
      <c r="CP43" s="159"/>
      <c r="CQ43" s="159"/>
      <c r="CR43" s="159"/>
      <c r="CS43" s="159"/>
      <c r="CT43" s="159"/>
      <c r="CU43" s="159"/>
      <c r="CV43" s="159"/>
      <c r="CW43" s="159"/>
    </row>
    <row r="44" spans="1:101" s="160" customFormat="1" ht="38.25" x14ac:dyDescent="0.2">
      <c r="A44" s="169" t="s">
        <v>199</v>
      </c>
      <c r="B44" s="205" t="s">
        <v>1093</v>
      </c>
      <c r="C44" s="171" t="s">
        <v>201</v>
      </c>
      <c r="D44" s="115" t="s">
        <v>98</v>
      </c>
      <c r="E44" s="115" t="s">
        <v>98</v>
      </c>
      <c r="F44" s="115" t="s">
        <v>98</v>
      </c>
      <c r="G44" s="115" t="s">
        <v>98</v>
      </c>
      <c r="H44" s="115" t="s">
        <v>98</v>
      </c>
      <c r="I44" s="115" t="s">
        <v>98</v>
      </c>
      <c r="J44" s="115" t="s">
        <v>98</v>
      </c>
      <c r="K44" s="115" t="s">
        <v>98</v>
      </c>
      <c r="L44" s="115" t="s">
        <v>98</v>
      </c>
      <c r="M44" s="115" t="s">
        <v>98</v>
      </c>
      <c r="N44" s="115" t="s">
        <v>98</v>
      </c>
      <c r="O44" s="115" t="s">
        <v>98</v>
      </c>
      <c r="P44" s="115" t="s">
        <v>1094</v>
      </c>
      <c r="Q44" s="115" t="s">
        <v>98</v>
      </c>
      <c r="R44" s="115" t="s">
        <v>98</v>
      </c>
      <c r="S44" s="115" t="s">
        <v>98</v>
      </c>
      <c r="T44" s="115" t="s">
        <v>98</v>
      </c>
      <c r="U44" s="115" t="s">
        <v>98</v>
      </c>
      <c r="V44" s="115" t="s">
        <v>98</v>
      </c>
      <c r="W44" s="115" t="s">
        <v>98</v>
      </c>
      <c r="X44" s="115" t="s">
        <v>98</v>
      </c>
      <c r="Y44" s="115" t="s">
        <v>98</v>
      </c>
      <c r="Z44" s="115" t="s">
        <v>98</v>
      </c>
      <c r="AA44" s="115">
        <v>0.4</v>
      </c>
      <c r="AB44" s="115">
        <v>0.4</v>
      </c>
      <c r="AC44" s="119" t="s">
        <v>1095</v>
      </c>
      <c r="AD44" s="115" t="s">
        <v>98</v>
      </c>
      <c r="AE44" s="115" t="s">
        <v>98</v>
      </c>
      <c r="AF44" s="603"/>
      <c r="AG44" s="603"/>
      <c r="AH44" s="603"/>
      <c r="AI44" s="603"/>
      <c r="AJ44" s="603"/>
      <c r="AK44" s="603"/>
      <c r="AL44" s="603"/>
      <c r="AM44" s="603"/>
      <c r="AN44" s="603"/>
      <c r="AO44" s="603"/>
      <c r="AP44" s="603"/>
      <c r="AQ44" s="603"/>
      <c r="AR44" s="603"/>
      <c r="AS44" s="603"/>
      <c r="AT44" s="603"/>
      <c r="AU44" s="603"/>
      <c r="AV44" s="603"/>
      <c r="AW44" s="603"/>
      <c r="AX44" s="603"/>
      <c r="AY44" s="603"/>
      <c r="AZ44" s="603"/>
      <c r="BA44" s="603"/>
      <c r="BB44" s="159"/>
      <c r="BC44" s="159"/>
      <c r="BD44" s="159"/>
      <c r="BE44" s="159"/>
      <c r="BF44" s="159"/>
      <c r="BG44" s="159"/>
      <c r="BH44" s="159"/>
      <c r="BI44" s="159"/>
      <c r="BJ44" s="159"/>
      <c r="BK44" s="159"/>
      <c r="BL44" s="159"/>
      <c r="BM44" s="159"/>
      <c r="BN44" s="159"/>
      <c r="BO44" s="159"/>
      <c r="BP44" s="159"/>
      <c r="BQ44" s="159"/>
      <c r="BR44" s="159"/>
      <c r="BS44" s="159"/>
      <c r="BT44" s="159"/>
      <c r="BU44" s="159"/>
      <c r="BV44" s="159"/>
      <c r="BW44" s="159"/>
      <c r="BX44" s="159"/>
      <c r="BY44" s="159"/>
      <c r="BZ44" s="159"/>
      <c r="CA44" s="159"/>
      <c r="CB44" s="159"/>
      <c r="CC44" s="159"/>
      <c r="CD44" s="159"/>
      <c r="CE44" s="159"/>
      <c r="CF44" s="159"/>
      <c r="CG44" s="159"/>
      <c r="CH44" s="159"/>
      <c r="CI44" s="159"/>
      <c r="CJ44" s="159"/>
      <c r="CK44" s="159"/>
      <c r="CL44" s="159"/>
      <c r="CM44" s="159"/>
      <c r="CN44" s="159"/>
      <c r="CO44" s="159"/>
      <c r="CP44" s="159"/>
      <c r="CQ44" s="159"/>
      <c r="CR44" s="159"/>
      <c r="CS44" s="159"/>
      <c r="CT44" s="159"/>
      <c r="CU44" s="159"/>
      <c r="CV44" s="159"/>
      <c r="CW44" s="159"/>
    </row>
    <row r="45" spans="1:101" s="160" customFormat="1" ht="38.25" x14ac:dyDescent="0.2">
      <c r="A45" s="436" t="s">
        <v>202</v>
      </c>
      <c r="B45" s="155" t="s">
        <v>203</v>
      </c>
      <c r="C45" s="119" t="s">
        <v>98</v>
      </c>
      <c r="D45" s="115" t="s">
        <v>98</v>
      </c>
      <c r="E45" s="115" t="s">
        <v>98</v>
      </c>
      <c r="F45" s="115" t="s">
        <v>98</v>
      </c>
      <c r="G45" s="115" t="s">
        <v>98</v>
      </c>
      <c r="H45" s="115" t="s">
        <v>98</v>
      </c>
      <c r="I45" s="115" t="s">
        <v>98</v>
      </c>
      <c r="J45" s="115" t="s">
        <v>98</v>
      </c>
      <c r="K45" s="115" t="s">
        <v>98</v>
      </c>
      <c r="L45" s="115" t="s">
        <v>98</v>
      </c>
      <c r="M45" s="115" t="s">
        <v>98</v>
      </c>
      <c r="N45" s="115" t="s">
        <v>98</v>
      </c>
      <c r="O45" s="115" t="s">
        <v>98</v>
      </c>
      <c r="P45" s="115" t="s">
        <v>98</v>
      </c>
      <c r="Q45" s="115" t="s">
        <v>98</v>
      </c>
      <c r="R45" s="115" t="s">
        <v>98</v>
      </c>
      <c r="S45" s="115" t="s">
        <v>98</v>
      </c>
      <c r="T45" s="115" t="s">
        <v>98</v>
      </c>
      <c r="U45" s="115" t="s">
        <v>98</v>
      </c>
      <c r="V45" s="115" t="s">
        <v>98</v>
      </c>
      <c r="W45" s="115" t="s">
        <v>98</v>
      </c>
      <c r="X45" s="115" t="s">
        <v>98</v>
      </c>
      <c r="Y45" s="115" t="s">
        <v>98</v>
      </c>
      <c r="Z45" s="115" t="s">
        <v>98</v>
      </c>
      <c r="AA45" s="115" t="s">
        <v>98</v>
      </c>
      <c r="AB45" s="115" t="s">
        <v>98</v>
      </c>
      <c r="AC45" s="115" t="s">
        <v>98</v>
      </c>
      <c r="AD45" s="115" t="s">
        <v>98</v>
      </c>
      <c r="AE45" s="115" t="s">
        <v>98</v>
      </c>
      <c r="AF45" s="603"/>
      <c r="AG45" s="603"/>
      <c r="AH45" s="603"/>
      <c r="AI45" s="603"/>
      <c r="AJ45" s="603"/>
      <c r="AK45" s="603"/>
      <c r="AL45" s="603"/>
      <c r="AM45" s="603"/>
      <c r="AN45" s="603"/>
      <c r="AO45" s="603"/>
      <c r="AP45" s="603"/>
      <c r="AQ45" s="603"/>
      <c r="AR45" s="603"/>
      <c r="AS45" s="603"/>
      <c r="AT45" s="603"/>
      <c r="AU45" s="603"/>
      <c r="AV45" s="603"/>
      <c r="AW45" s="603"/>
      <c r="AX45" s="603"/>
      <c r="AY45" s="603"/>
      <c r="AZ45" s="603"/>
      <c r="BA45" s="603"/>
      <c r="BB45" s="159"/>
      <c r="BC45" s="159"/>
      <c r="BD45" s="159"/>
      <c r="BE45" s="159"/>
      <c r="BF45" s="159"/>
      <c r="BG45" s="159"/>
      <c r="BH45" s="159"/>
      <c r="BI45" s="159"/>
      <c r="BJ45" s="159"/>
      <c r="BK45" s="159"/>
      <c r="BL45" s="159"/>
      <c r="BM45" s="159"/>
      <c r="BN45" s="159"/>
      <c r="BO45" s="159"/>
      <c r="BP45" s="159"/>
      <c r="BQ45" s="159"/>
      <c r="BR45" s="159"/>
      <c r="BS45" s="159"/>
      <c r="BT45" s="159"/>
      <c r="BU45" s="159"/>
      <c r="BV45" s="159"/>
      <c r="BW45" s="159"/>
      <c r="BX45" s="159"/>
      <c r="BY45" s="159"/>
      <c r="BZ45" s="159"/>
      <c r="CA45" s="159"/>
      <c r="CB45" s="159"/>
      <c r="CC45" s="159"/>
      <c r="CD45" s="159"/>
      <c r="CE45" s="159"/>
      <c r="CF45" s="159"/>
      <c r="CG45" s="159"/>
      <c r="CH45" s="159"/>
      <c r="CI45" s="159"/>
      <c r="CJ45" s="159"/>
      <c r="CK45" s="159"/>
      <c r="CL45" s="159"/>
      <c r="CM45" s="159"/>
      <c r="CN45" s="159"/>
      <c r="CO45" s="159"/>
      <c r="CP45" s="159"/>
      <c r="CQ45" s="159"/>
      <c r="CR45" s="159"/>
      <c r="CS45" s="159"/>
      <c r="CT45" s="159"/>
      <c r="CU45" s="159"/>
      <c r="CV45" s="159"/>
      <c r="CW45" s="159"/>
    </row>
    <row r="46" spans="1:101" s="160" customFormat="1" ht="25.5" x14ac:dyDescent="0.2">
      <c r="A46" s="436" t="s">
        <v>204</v>
      </c>
      <c r="B46" s="155" t="s">
        <v>205</v>
      </c>
      <c r="C46" s="119" t="s">
        <v>98</v>
      </c>
      <c r="D46" s="115" t="s">
        <v>98</v>
      </c>
      <c r="E46" s="115" t="s">
        <v>98</v>
      </c>
      <c r="F46" s="115" t="s">
        <v>98</v>
      </c>
      <c r="G46" s="115" t="s">
        <v>98</v>
      </c>
      <c r="H46" s="115" t="s">
        <v>98</v>
      </c>
      <c r="I46" s="115" t="s">
        <v>98</v>
      </c>
      <c r="J46" s="115" t="s">
        <v>98</v>
      </c>
      <c r="K46" s="115" t="s">
        <v>98</v>
      </c>
      <c r="L46" s="115" t="s">
        <v>98</v>
      </c>
      <c r="M46" s="115" t="s">
        <v>98</v>
      </c>
      <c r="N46" s="115" t="s">
        <v>98</v>
      </c>
      <c r="O46" s="115" t="s">
        <v>98</v>
      </c>
      <c r="P46" s="115" t="s">
        <v>98</v>
      </c>
      <c r="Q46" s="115" t="s">
        <v>98</v>
      </c>
      <c r="R46" s="115" t="s">
        <v>98</v>
      </c>
      <c r="S46" s="115" t="s">
        <v>98</v>
      </c>
      <c r="T46" s="115" t="s">
        <v>98</v>
      </c>
      <c r="U46" s="115" t="s">
        <v>98</v>
      </c>
      <c r="V46" s="115" t="s">
        <v>98</v>
      </c>
      <c r="W46" s="115" t="s">
        <v>98</v>
      </c>
      <c r="X46" s="115" t="s">
        <v>98</v>
      </c>
      <c r="Y46" s="115" t="s">
        <v>98</v>
      </c>
      <c r="Z46" s="115" t="s">
        <v>98</v>
      </c>
      <c r="AA46" s="115" t="s">
        <v>98</v>
      </c>
      <c r="AB46" s="115" t="s">
        <v>98</v>
      </c>
      <c r="AC46" s="115" t="s">
        <v>98</v>
      </c>
      <c r="AD46" s="115" t="s">
        <v>98</v>
      </c>
      <c r="AE46" s="115" t="s">
        <v>98</v>
      </c>
      <c r="AF46" s="603"/>
      <c r="AG46" s="603"/>
      <c r="AH46" s="603"/>
      <c r="AI46" s="603"/>
      <c r="AJ46" s="603"/>
      <c r="AK46" s="603"/>
      <c r="AL46" s="603"/>
      <c r="AM46" s="603"/>
      <c r="AN46" s="603"/>
      <c r="AO46" s="603"/>
      <c r="AP46" s="603"/>
      <c r="AQ46" s="603"/>
      <c r="AR46" s="603"/>
      <c r="AS46" s="603"/>
      <c r="AT46" s="603"/>
      <c r="AU46" s="603"/>
      <c r="AV46" s="603"/>
      <c r="AW46" s="603"/>
      <c r="AX46" s="603"/>
      <c r="AY46" s="603"/>
      <c r="AZ46" s="603"/>
      <c r="BA46" s="603"/>
      <c r="BB46" s="159"/>
      <c r="BC46" s="159"/>
      <c r="BD46" s="159"/>
      <c r="BE46" s="159"/>
      <c r="BF46" s="159"/>
      <c r="BG46" s="159"/>
      <c r="BH46" s="159"/>
      <c r="BI46" s="159"/>
      <c r="BJ46" s="159"/>
      <c r="BK46" s="159"/>
      <c r="BL46" s="159"/>
      <c r="BM46" s="159"/>
      <c r="BN46" s="159"/>
      <c r="BO46" s="159"/>
      <c r="BP46" s="159"/>
      <c r="BQ46" s="159"/>
      <c r="BR46" s="159"/>
      <c r="BS46" s="159"/>
      <c r="BT46" s="159"/>
      <c r="BU46" s="159"/>
      <c r="BV46" s="159"/>
      <c r="BW46" s="159"/>
      <c r="BX46" s="159"/>
      <c r="BY46" s="159"/>
      <c r="BZ46" s="159"/>
      <c r="CA46" s="159"/>
      <c r="CB46" s="159"/>
      <c r="CC46" s="159"/>
      <c r="CD46" s="159"/>
      <c r="CE46" s="159"/>
      <c r="CF46" s="159"/>
      <c r="CG46" s="159"/>
      <c r="CH46" s="159"/>
      <c r="CI46" s="159"/>
      <c r="CJ46" s="159"/>
      <c r="CK46" s="159"/>
      <c r="CL46" s="159"/>
      <c r="CM46" s="159"/>
      <c r="CN46" s="159"/>
      <c r="CO46" s="159"/>
      <c r="CP46" s="159"/>
      <c r="CQ46" s="159"/>
      <c r="CR46" s="159"/>
      <c r="CS46" s="159"/>
      <c r="CT46" s="159"/>
      <c r="CU46" s="159"/>
      <c r="CV46" s="159"/>
      <c r="CW46" s="159"/>
    </row>
    <row r="47" spans="1:101" s="160" customFormat="1" ht="38.25" x14ac:dyDescent="0.2">
      <c r="A47" s="436" t="s">
        <v>206</v>
      </c>
      <c r="B47" s="155" t="s">
        <v>207</v>
      </c>
      <c r="C47" s="119" t="s">
        <v>98</v>
      </c>
      <c r="D47" s="115" t="s">
        <v>98</v>
      </c>
      <c r="E47" s="115" t="s">
        <v>98</v>
      </c>
      <c r="F47" s="115" t="s">
        <v>98</v>
      </c>
      <c r="G47" s="115" t="s">
        <v>98</v>
      </c>
      <c r="H47" s="115" t="s">
        <v>98</v>
      </c>
      <c r="I47" s="115" t="s">
        <v>98</v>
      </c>
      <c r="J47" s="115" t="s">
        <v>98</v>
      </c>
      <c r="K47" s="115" t="s">
        <v>98</v>
      </c>
      <c r="L47" s="115" t="s">
        <v>98</v>
      </c>
      <c r="M47" s="115" t="s">
        <v>98</v>
      </c>
      <c r="N47" s="115" t="s">
        <v>98</v>
      </c>
      <c r="O47" s="115" t="s">
        <v>98</v>
      </c>
      <c r="P47" s="115" t="s">
        <v>98</v>
      </c>
      <c r="Q47" s="115" t="s">
        <v>98</v>
      </c>
      <c r="R47" s="115" t="s">
        <v>98</v>
      </c>
      <c r="S47" s="115" t="s">
        <v>98</v>
      </c>
      <c r="T47" s="115" t="s">
        <v>98</v>
      </c>
      <c r="U47" s="115" t="s">
        <v>98</v>
      </c>
      <c r="V47" s="115" t="s">
        <v>98</v>
      </c>
      <c r="W47" s="115" t="s">
        <v>98</v>
      </c>
      <c r="X47" s="115" t="s">
        <v>98</v>
      </c>
      <c r="Y47" s="115" t="s">
        <v>98</v>
      </c>
      <c r="Z47" s="115" t="s">
        <v>98</v>
      </c>
      <c r="AA47" s="115" t="s">
        <v>98</v>
      </c>
      <c r="AB47" s="115" t="s">
        <v>98</v>
      </c>
      <c r="AC47" s="115" t="s">
        <v>98</v>
      </c>
      <c r="AD47" s="115" t="s">
        <v>98</v>
      </c>
      <c r="AE47" s="115" t="s">
        <v>98</v>
      </c>
      <c r="AF47" s="603"/>
      <c r="AG47" s="603"/>
      <c r="AH47" s="603"/>
      <c r="AI47" s="603"/>
      <c r="AJ47" s="603"/>
      <c r="AK47" s="603"/>
      <c r="AL47" s="603"/>
      <c r="AM47" s="603"/>
      <c r="AN47" s="603"/>
      <c r="AO47" s="603"/>
      <c r="AP47" s="603"/>
      <c r="AQ47" s="603"/>
      <c r="AR47" s="603"/>
      <c r="AS47" s="603"/>
      <c r="AT47" s="603"/>
      <c r="AU47" s="603"/>
      <c r="AV47" s="603"/>
      <c r="AW47" s="603"/>
      <c r="AX47" s="603"/>
      <c r="AY47" s="603"/>
      <c r="AZ47" s="603"/>
      <c r="BA47" s="603"/>
      <c r="BB47" s="159"/>
      <c r="BC47" s="159"/>
      <c r="BD47" s="159"/>
      <c r="BE47" s="159"/>
      <c r="BF47" s="159"/>
      <c r="BG47" s="159"/>
      <c r="BH47" s="159"/>
      <c r="BI47" s="159"/>
      <c r="BJ47" s="159"/>
      <c r="BK47" s="159"/>
      <c r="BL47" s="159"/>
      <c r="BM47" s="159"/>
      <c r="BN47" s="159"/>
      <c r="BO47" s="159"/>
      <c r="BP47" s="159"/>
      <c r="BQ47" s="159"/>
      <c r="BR47" s="159"/>
      <c r="BS47" s="159"/>
      <c r="BT47" s="159"/>
      <c r="BU47" s="159"/>
      <c r="BV47" s="159"/>
      <c r="BW47" s="159"/>
      <c r="BX47" s="159"/>
      <c r="BY47" s="159"/>
      <c r="BZ47" s="159"/>
      <c r="CA47" s="159"/>
      <c r="CB47" s="159"/>
      <c r="CC47" s="159"/>
      <c r="CD47" s="159"/>
      <c r="CE47" s="159"/>
      <c r="CF47" s="159"/>
      <c r="CG47" s="159"/>
      <c r="CH47" s="159"/>
      <c r="CI47" s="159"/>
      <c r="CJ47" s="159"/>
      <c r="CK47" s="159"/>
      <c r="CL47" s="159"/>
      <c r="CM47" s="159"/>
      <c r="CN47" s="159"/>
      <c r="CO47" s="159"/>
      <c r="CP47" s="159"/>
      <c r="CQ47" s="159"/>
      <c r="CR47" s="159"/>
      <c r="CS47" s="159"/>
      <c r="CT47" s="159"/>
      <c r="CU47" s="159"/>
      <c r="CV47" s="159"/>
      <c r="CW47" s="159"/>
    </row>
    <row r="48" spans="1:101" s="160" customFormat="1" ht="51" x14ac:dyDescent="0.2">
      <c r="A48" s="436" t="s">
        <v>208</v>
      </c>
      <c r="B48" s="155" t="s">
        <v>209</v>
      </c>
      <c r="C48" s="119" t="s">
        <v>98</v>
      </c>
      <c r="D48" s="115" t="s">
        <v>98</v>
      </c>
      <c r="E48" s="115" t="s">
        <v>98</v>
      </c>
      <c r="F48" s="115" t="s">
        <v>98</v>
      </c>
      <c r="G48" s="115" t="s">
        <v>98</v>
      </c>
      <c r="H48" s="115" t="s">
        <v>98</v>
      </c>
      <c r="I48" s="115" t="s">
        <v>98</v>
      </c>
      <c r="J48" s="115" t="s">
        <v>98</v>
      </c>
      <c r="K48" s="115" t="s">
        <v>98</v>
      </c>
      <c r="L48" s="115" t="s">
        <v>98</v>
      </c>
      <c r="M48" s="115" t="s">
        <v>98</v>
      </c>
      <c r="N48" s="115" t="s">
        <v>98</v>
      </c>
      <c r="O48" s="115" t="s">
        <v>98</v>
      </c>
      <c r="P48" s="115" t="s">
        <v>98</v>
      </c>
      <c r="Q48" s="115" t="s">
        <v>98</v>
      </c>
      <c r="R48" s="115" t="s">
        <v>98</v>
      </c>
      <c r="S48" s="115" t="s">
        <v>98</v>
      </c>
      <c r="T48" s="115" t="s">
        <v>98</v>
      </c>
      <c r="U48" s="115" t="s">
        <v>98</v>
      </c>
      <c r="V48" s="115" t="s">
        <v>98</v>
      </c>
      <c r="W48" s="115" t="s">
        <v>98</v>
      </c>
      <c r="X48" s="115" t="s">
        <v>98</v>
      </c>
      <c r="Y48" s="115" t="s">
        <v>98</v>
      </c>
      <c r="Z48" s="115" t="s">
        <v>98</v>
      </c>
      <c r="AA48" s="115" t="s">
        <v>98</v>
      </c>
      <c r="AB48" s="115" t="s">
        <v>98</v>
      </c>
      <c r="AC48" s="115" t="s">
        <v>98</v>
      </c>
      <c r="AD48" s="115" t="s">
        <v>98</v>
      </c>
      <c r="AE48" s="115" t="s">
        <v>98</v>
      </c>
      <c r="AF48" s="603"/>
      <c r="AG48" s="603"/>
      <c r="AH48" s="603"/>
      <c r="AI48" s="603"/>
      <c r="AJ48" s="603"/>
      <c r="AK48" s="603"/>
      <c r="AL48" s="603"/>
      <c r="AM48" s="603"/>
      <c r="AN48" s="603"/>
      <c r="AO48" s="603"/>
      <c r="AP48" s="603"/>
      <c r="AQ48" s="603"/>
      <c r="AR48" s="603"/>
      <c r="AS48" s="603"/>
      <c r="AT48" s="603"/>
      <c r="AU48" s="603"/>
      <c r="AV48" s="603"/>
      <c r="AW48" s="603"/>
      <c r="AX48" s="603"/>
      <c r="AY48" s="603"/>
      <c r="AZ48" s="603"/>
      <c r="BA48" s="603"/>
      <c r="BB48" s="159"/>
      <c r="BC48" s="159"/>
      <c r="BD48" s="159"/>
      <c r="BE48" s="159"/>
      <c r="BF48" s="159"/>
      <c r="BG48" s="159"/>
      <c r="BH48" s="159"/>
      <c r="BI48" s="159"/>
      <c r="BJ48" s="159"/>
      <c r="BK48" s="159"/>
      <c r="BL48" s="159"/>
      <c r="BM48" s="159"/>
      <c r="BN48" s="159"/>
      <c r="BO48" s="159"/>
      <c r="BP48" s="159"/>
      <c r="BQ48" s="159"/>
      <c r="BR48" s="159"/>
      <c r="BS48" s="159"/>
      <c r="BT48" s="159"/>
      <c r="BU48" s="159"/>
      <c r="BV48" s="159"/>
      <c r="BW48" s="159"/>
      <c r="BX48" s="159"/>
      <c r="BY48" s="159"/>
      <c r="BZ48" s="159"/>
      <c r="CA48" s="159"/>
      <c r="CB48" s="159"/>
      <c r="CC48" s="159"/>
      <c r="CD48" s="159"/>
      <c r="CE48" s="159"/>
      <c r="CF48" s="159"/>
      <c r="CG48" s="159"/>
      <c r="CH48" s="159"/>
      <c r="CI48" s="159"/>
      <c r="CJ48" s="159"/>
      <c r="CK48" s="159"/>
      <c r="CL48" s="159"/>
      <c r="CM48" s="159"/>
      <c r="CN48" s="159"/>
      <c r="CO48" s="159"/>
      <c r="CP48" s="159"/>
      <c r="CQ48" s="159"/>
      <c r="CR48" s="159"/>
      <c r="CS48" s="159"/>
      <c r="CT48" s="159"/>
      <c r="CU48" s="159"/>
      <c r="CV48" s="159"/>
      <c r="CW48" s="159"/>
    </row>
    <row r="49" spans="1:101" s="160" customFormat="1" ht="51" x14ac:dyDescent="0.2">
      <c r="A49" s="436" t="s">
        <v>210</v>
      </c>
      <c r="B49" s="155" t="s">
        <v>211</v>
      </c>
      <c r="C49" s="119" t="s">
        <v>98</v>
      </c>
      <c r="D49" s="115" t="s">
        <v>98</v>
      </c>
      <c r="E49" s="115" t="s">
        <v>98</v>
      </c>
      <c r="F49" s="115" t="s">
        <v>98</v>
      </c>
      <c r="G49" s="115" t="s">
        <v>98</v>
      </c>
      <c r="H49" s="115" t="s">
        <v>98</v>
      </c>
      <c r="I49" s="115" t="s">
        <v>98</v>
      </c>
      <c r="J49" s="115" t="s">
        <v>98</v>
      </c>
      <c r="K49" s="115" t="s">
        <v>98</v>
      </c>
      <c r="L49" s="115" t="s">
        <v>98</v>
      </c>
      <c r="M49" s="115" t="s">
        <v>98</v>
      </c>
      <c r="N49" s="115" t="s">
        <v>98</v>
      </c>
      <c r="O49" s="115" t="s">
        <v>98</v>
      </c>
      <c r="P49" s="115" t="s">
        <v>98</v>
      </c>
      <c r="Q49" s="115" t="s">
        <v>98</v>
      </c>
      <c r="R49" s="115" t="s">
        <v>98</v>
      </c>
      <c r="S49" s="115" t="s">
        <v>98</v>
      </c>
      <c r="T49" s="115" t="s">
        <v>98</v>
      </c>
      <c r="U49" s="115" t="s">
        <v>98</v>
      </c>
      <c r="V49" s="115" t="s">
        <v>98</v>
      </c>
      <c r="W49" s="115" t="s">
        <v>98</v>
      </c>
      <c r="X49" s="115" t="s">
        <v>98</v>
      </c>
      <c r="Y49" s="115" t="s">
        <v>98</v>
      </c>
      <c r="Z49" s="115" t="s">
        <v>98</v>
      </c>
      <c r="AA49" s="115" t="s">
        <v>98</v>
      </c>
      <c r="AB49" s="115" t="s">
        <v>98</v>
      </c>
      <c r="AC49" s="115" t="s">
        <v>98</v>
      </c>
      <c r="AD49" s="115" t="s">
        <v>98</v>
      </c>
      <c r="AE49" s="115" t="s">
        <v>98</v>
      </c>
      <c r="AF49" s="603"/>
      <c r="AG49" s="603"/>
      <c r="AH49" s="603"/>
      <c r="AI49" s="603"/>
      <c r="AJ49" s="603"/>
      <c r="AK49" s="603"/>
      <c r="AL49" s="603"/>
      <c r="AM49" s="603"/>
      <c r="AN49" s="603"/>
      <c r="AO49" s="603"/>
      <c r="AP49" s="603"/>
      <c r="AQ49" s="603"/>
      <c r="AR49" s="603"/>
      <c r="AS49" s="603"/>
      <c r="AT49" s="603"/>
      <c r="AU49" s="603"/>
      <c r="AV49" s="603"/>
      <c r="AW49" s="603"/>
      <c r="AX49" s="603"/>
      <c r="AY49" s="603"/>
      <c r="AZ49" s="603"/>
      <c r="BA49" s="603"/>
      <c r="BB49" s="159"/>
      <c r="BC49" s="159"/>
      <c r="BD49" s="159"/>
      <c r="BE49" s="159"/>
      <c r="BF49" s="159"/>
      <c r="BG49" s="159"/>
      <c r="BH49" s="159"/>
      <c r="BI49" s="159"/>
      <c r="BJ49" s="159"/>
      <c r="BK49" s="159"/>
      <c r="BL49" s="159"/>
      <c r="BM49" s="159"/>
      <c r="BN49" s="159"/>
      <c r="BO49" s="159"/>
      <c r="BP49" s="159"/>
      <c r="BQ49" s="159"/>
      <c r="BR49" s="159"/>
      <c r="BS49" s="159"/>
      <c r="BT49" s="159"/>
      <c r="BU49" s="159"/>
      <c r="BV49" s="159"/>
      <c r="BW49" s="159"/>
      <c r="BX49" s="159"/>
      <c r="BY49" s="159"/>
      <c r="BZ49" s="159"/>
      <c r="CA49" s="159"/>
      <c r="CB49" s="159"/>
      <c r="CC49" s="159"/>
      <c r="CD49" s="159"/>
      <c r="CE49" s="159"/>
      <c r="CF49" s="159"/>
      <c r="CG49" s="159"/>
      <c r="CH49" s="159"/>
      <c r="CI49" s="159"/>
      <c r="CJ49" s="159"/>
      <c r="CK49" s="159"/>
      <c r="CL49" s="159"/>
      <c r="CM49" s="159"/>
      <c r="CN49" s="159"/>
      <c r="CO49" s="159"/>
      <c r="CP49" s="159"/>
      <c r="CQ49" s="159"/>
      <c r="CR49" s="159"/>
      <c r="CS49" s="159"/>
      <c r="CT49" s="159"/>
      <c r="CU49" s="159"/>
      <c r="CV49" s="159"/>
      <c r="CW49" s="159"/>
    </row>
    <row r="50" spans="1:101" s="160" customFormat="1" ht="38.25" x14ac:dyDescent="0.2">
      <c r="A50" s="436" t="s">
        <v>212</v>
      </c>
      <c r="B50" s="155" t="s">
        <v>213</v>
      </c>
      <c r="C50" s="119" t="s">
        <v>98</v>
      </c>
      <c r="D50" s="115" t="s">
        <v>98</v>
      </c>
      <c r="E50" s="115" t="s">
        <v>98</v>
      </c>
      <c r="F50" s="115" t="s">
        <v>98</v>
      </c>
      <c r="G50" s="115" t="s">
        <v>98</v>
      </c>
      <c r="H50" s="115" t="s">
        <v>98</v>
      </c>
      <c r="I50" s="115" t="s">
        <v>98</v>
      </c>
      <c r="J50" s="115" t="s">
        <v>98</v>
      </c>
      <c r="K50" s="115" t="s">
        <v>98</v>
      </c>
      <c r="L50" s="115" t="s">
        <v>98</v>
      </c>
      <c r="M50" s="115" t="s">
        <v>98</v>
      </c>
      <c r="N50" s="115" t="s">
        <v>98</v>
      </c>
      <c r="O50" s="115" t="s">
        <v>98</v>
      </c>
      <c r="P50" s="115" t="s">
        <v>98</v>
      </c>
      <c r="Q50" s="115" t="s">
        <v>98</v>
      </c>
      <c r="R50" s="115" t="s">
        <v>98</v>
      </c>
      <c r="S50" s="115" t="s">
        <v>98</v>
      </c>
      <c r="T50" s="115" t="s">
        <v>98</v>
      </c>
      <c r="U50" s="115" t="s">
        <v>98</v>
      </c>
      <c r="V50" s="115" t="s">
        <v>98</v>
      </c>
      <c r="W50" s="115" t="s">
        <v>98</v>
      </c>
      <c r="X50" s="115" t="s">
        <v>98</v>
      </c>
      <c r="Y50" s="115" t="s">
        <v>98</v>
      </c>
      <c r="Z50" s="115" t="s">
        <v>98</v>
      </c>
      <c r="AA50" s="115" t="s">
        <v>98</v>
      </c>
      <c r="AB50" s="115" t="s">
        <v>98</v>
      </c>
      <c r="AC50" s="115" t="s">
        <v>98</v>
      </c>
      <c r="AD50" s="115" t="s">
        <v>98</v>
      </c>
      <c r="AE50" s="115" t="s">
        <v>98</v>
      </c>
      <c r="AF50" s="603"/>
      <c r="AG50" s="603"/>
      <c r="AH50" s="603"/>
      <c r="AI50" s="603"/>
      <c r="AJ50" s="603"/>
      <c r="AK50" s="603"/>
      <c r="AL50" s="603"/>
      <c r="AM50" s="603"/>
      <c r="AN50" s="603"/>
      <c r="AO50" s="603"/>
      <c r="AP50" s="603"/>
      <c r="AQ50" s="603"/>
      <c r="AR50" s="603"/>
      <c r="AS50" s="603"/>
      <c r="AT50" s="603"/>
      <c r="AU50" s="603"/>
      <c r="AV50" s="603"/>
      <c r="AW50" s="603"/>
      <c r="AX50" s="603"/>
      <c r="AY50" s="603"/>
      <c r="AZ50" s="603"/>
      <c r="BA50" s="603"/>
      <c r="BB50" s="159"/>
      <c r="BC50" s="159"/>
      <c r="BD50" s="159"/>
      <c r="BE50" s="159"/>
      <c r="BF50" s="159"/>
      <c r="BG50" s="159"/>
      <c r="BH50" s="159"/>
      <c r="BI50" s="159"/>
      <c r="BJ50" s="159"/>
      <c r="BK50" s="159"/>
      <c r="BL50" s="159"/>
      <c r="BM50" s="159"/>
      <c r="BN50" s="159"/>
      <c r="BO50" s="159"/>
      <c r="BP50" s="159"/>
      <c r="BQ50" s="159"/>
      <c r="BR50" s="159"/>
      <c r="BS50" s="159"/>
      <c r="BT50" s="159"/>
      <c r="BU50" s="159"/>
      <c r="BV50" s="159"/>
      <c r="BW50" s="159"/>
      <c r="BX50" s="159"/>
      <c r="BY50" s="159"/>
      <c r="BZ50" s="159"/>
      <c r="CA50" s="159"/>
      <c r="CB50" s="159"/>
      <c r="CC50" s="159"/>
      <c r="CD50" s="159"/>
      <c r="CE50" s="159"/>
      <c r="CF50" s="159"/>
      <c r="CG50" s="159"/>
      <c r="CH50" s="159"/>
      <c r="CI50" s="159"/>
      <c r="CJ50" s="159"/>
      <c r="CK50" s="159"/>
      <c r="CL50" s="159"/>
      <c r="CM50" s="159"/>
      <c r="CN50" s="159"/>
      <c r="CO50" s="159"/>
      <c r="CP50" s="159"/>
      <c r="CQ50" s="159"/>
      <c r="CR50" s="159"/>
      <c r="CS50" s="159"/>
      <c r="CT50" s="159"/>
      <c r="CU50" s="159"/>
      <c r="CV50" s="159"/>
      <c r="CW50" s="159"/>
    </row>
    <row r="51" spans="1:101" s="160" customFormat="1" ht="51" x14ac:dyDescent="0.2">
      <c r="A51" s="436" t="s">
        <v>214</v>
      </c>
      <c r="B51" s="155" t="s">
        <v>215</v>
      </c>
      <c r="C51" s="119" t="s">
        <v>98</v>
      </c>
      <c r="D51" s="115" t="s">
        <v>98</v>
      </c>
      <c r="E51" s="115" t="s">
        <v>98</v>
      </c>
      <c r="F51" s="115" t="s">
        <v>98</v>
      </c>
      <c r="G51" s="115" t="s">
        <v>98</v>
      </c>
      <c r="H51" s="115" t="s">
        <v>98</v>
      </c>
      <c r="I51" s="115" t="s">
        <v>98</v>
      </c>
      <c r="J51" s="115" t="s">
        <v>98</v>
      </c>
      <c r="K51" s="115" t="s">
        <v>98</v>
      </c>
      <c r="L51" s="115" t="s">
        <v>98</v>
      </c>
      <c r="M51" s="115" t="s">
        <v>98</v>
      </c>
      <c r="N51" s="115" t="s">
        <v>98</v>
      </c>
      <c r="O51" s="115" t="s">
        <v>98</v>
      </c>
      <c r="P51" s="115" t="s">
        <v>98</v>
      </c>
      <c r="Q51" s="115" t="s">
        <v>98</v>
      </c>
      <c r="R51" s="115" t="s">
        <v>98</v>
      </c>
      <c r="S51" s="115" t="s">
        <v>98</v>
      </c>
      <c r="T51" s="115" t="s">
        <v>98</v>
      </c>
      <c r="U51" s="115" t="s">
        <v>98</v>
      </c>
      <c r="V51" s="115" t="s">
        <v>98</v>
      </c>
      <c r="W51" s="115" t="s">
        <v>98</v>
      </c>
      <c r="X51" s="115" t="s">
        <v>98</v>
      </c>
      <c r="Y51" s="115" t="s">
        <v>98</v>
      </c>
      <c r="Z51" s="115" t="s">
        <v>98</v>
      </c>
      <c r="AA51" s="115" t="s">
        <v>98</v>
      </c>
      <c r="AB51" s="115" t="s">
        <v>98</v>
      </c>
      <c r="AC51" s="115" t="s">
        <v>98</v>
      </c>
      <c r="AD51" s="115" t="s">
        <v>98</v>
      </c>
      <c r="AE51" s="115" t="s">
        <v>98</v>
      </c>
      <c r="AF51" s="603"/>
      <c r="AG51" s="603"/>
      <c r="AH51" s="603"/>
      <c r="AI51" s="603"/>
      <c r="AJ51" s="603"/>
      <c r="AK51" s="603"/>
      <c r="AL51" s="603"/>
      <c r="AM51" s="603"/>
      <c r="AN51" s="603"/>
      <c r="AO51" s="603"/>
      <c r="AP51" s="603"/>
      <c r="AQ51" s="603"/>
      <c r="AR51" s="603"/>
      <c r="AS51" s="603"/>
      <c r="AT51" s="603"/>
      <c r="AU51" s="603"/>
      <c r="AV51" s="603"/>
      <c r="AW51" s="603"/>
      <c r="AX51" s="603"/>
      <c r="AY51" s="603"/>
      <c r="AZ51" s="603"/>
      <c r="BA51" s="603"/>
      <c r="BB51" s="159"/>
      <c r="BC51" s="159"/>
      <c r="BD51" s="159"/>
      <c r="BE51" s="159"/>
      <c r="BF51" s="159"/>
      <c r="BG51" s="159"/>
      <c r="BH51" s="159"/>
      <c r="BI51" s="159"/>
      <c r="BJ51" s="159"/>
      <c r="BK51" s="159"/>
      <c r="BL51" s="159"/>
      <c r="BM51" s="159"/>
      <c r="BN51" s="159"/>
      <c r="BO51" s="159"/>
      <c r="BP51" s="159"/>
      <c r="BQ51" s="159"/>
      <c r="BR51" s="159"/>
      <c r="BS51" s="159"/>
      <c r="BT51" s="159"/>
      <c r="BU51" s="159"/>
      <c r="BV51" s="159"/>
      <c r="BW51" s="159"/>
      <c r="BX51" s="159"/>
      <c r="BY51" s="159"/>
      <c r="BZ51" s="159"/>
      <c r="CA51" s="159"/>
      <c r="CB51" s="159"/>
      <c r="CC51" s="159"/>
      <c r="CD51" s="159"/>
      <c r="CE51" s="159"/>
      <c r="CF51" s="159"/>
      <c r="CG51" s="159"/>
      <c r="CH51" s="159"/>
      <c r="CI51" s="159"/>
      <c r="CJ51" s="159"/>
      <c r="CK51" s="159"/>
      <c r="CL51" s="159"/>
      <c r="CM51" s="159"/>
      <c r="CN51" s="159"/>
      <c r="CO51" s="159"/>
      <c r="CP51" s="159"/>
      <c r="CQ51" s="159"/>
      <c r="CR51" s="159"/>
      <c r="CS51" s="159"/>
      <c r="CT51" s="159"/>
      <c r="CU51" s="159"/>
      <c r="CV51" s="159"/>
      <c r="CW51" s="159"/>
    </row>
    <row r="52" spans="1:101" s="160" customFormat="1" ht="51" x14ac:dyDescent="0.2">
      <c r="A52" s="232" t="s">
        <v>216</v>
      </c>
      <c r="B52" s="155" t="s">
        <v>217</v>
      </c>
      <c r="C52" s="115" t="s">
        <v>98</v>
      </c>
      <c r="D52" s="115" t="s">
        <v>98</v>
      </c>
      <c r="E52" s="115" t="s">
        <v>98</v>
      </c>
      <c r="F52" s="115" t="s">
        <v>98</v>
      </c>
      <c r="G52" s="115" t="s">
        <v>98</v>
      </c>
      <c r="H52" s="115" t="s">
        <v>98</v>
      </c>
      <c r="I52" s="115" t="s">
        <v>98</v>
      </c>
      <c r="J52" s="115" t="s">
        <v>98</v>
      </c>
      <c r="K52" s="115" t="s">
        <v>98</v>
      </c>
      <c r="L52" s="115" t="s">
        <v>98</v>
      </c>
      <c r="M52" s="115" t="s">
        <v>98</v>
      </c>
      <c r="N52" s="115" t="s">
        <v>98</v>
      </c>
      <c r="O52" s="115" t="s">
        <v>98</v>
      </c>
      <c r="P52" s="115" t="s">
        <v>98</v>
      </c>
      <c r="Q52" s="115" t="s">
        <v>98</v>
      </c>
      <c r="R52" s="115" t="s">
        <v>98</v>
      </c>
      <c r="S52" s="115" t="s">
        <v>98</v>
      </c>
      <c r="T52" s="115" t="s">
        <v>98</v>
      </c>
      <c r="U52" s="115" t="s">
        <v>98</v>
      </c>
      <c r="V52" s="115" t="s">
        <v>98</v>
      </c>
      <c r="W52" s="115" t="s">
        <v>98</v>
      </c>
      <c r="X52" s="115" t="s">
        <v>98</v>
      </c>
      <c r="Y52" s="115" t="s">
        <v>98</v>
      </c>
      <c r="Z52" s="115" t="s">
        <v>98</v>
      </c>
      <c r="AA52" s="115" t="s">
        <v>98</v>
      </c>
      <c r="AB52" s="115" t="s">
        <v>98</v>
      </c>
      <c r="AC52" s="115" t="s">
        <v>98</v>
      </c>
      <c r="AD52" s="115" t="s">
        <v>98</v>
      </c>
      <c r="AE52" s="115" t="s">
        <v>98</v>
      </c>
      <c r="AF52" s="603"/>
      <c r="AG52" s="603"/>
      <c r="AH52" s="603"/>
      <c r="AI52" s="603"/>
      <c r="AJ52" s="603"/>
      <c r="AK52" s="603"/>
      <c r="AL52" s="603"/>
      <c r="AM52" s="603"/>
      <c r="AN52" s="603"/>
      <c r="AO52" s="603"/>
      <c r="AP52" s="603"/>
      <c r="AQ52" s="603"/>
      <c r="AR52" s="603"/>
      <c r="AS52" s="603"/>
      <c r="AT52" s="603"/>
      <c r="AU52" s="603"/>
      <c r="AV52" s="603"/>
      <c r="AW52" s="603"/>
      <c r="AX52" s="603"/>
      <c r="AY52" s="603"/>
      <c r="AZ52" s="603"/>
      <c r="BA52" s="603"/>
      <c r="BB52" s="159"/>
      <c r="BC52" s="159"/>
      <c r="BD52" s="159"/>
      <c r="BE52" s="159"/>
      <c r="BF52" s="159"/>
      <c r="BG52" s="159"/>
      <c r="BH52" s="159"/>
      <c r="BI52" s="159"/>
      <c r="BJ52" s="159"/>
      <c r="BK52" s="159"/>
      <c r="BL52" s="159"/>
      <c r="BM52" s="159"/>
      <c r="BN52" s="159"/>
      <c r="BO52" s="159"/>
      <c r="BP52" s="159"/>
      <c r="BQ52" s="159"/>
      <c r="BR52" s="159"/>
      <c r="BS52" s="159"/>
      <c r="BT52" s="159"/>
      <c r="BU52" s="159"/>
      <c r="BV52" s="159"/>
      <c r="BW52" s="159"/>
      <c r="BX52" s="159"/>
      <c r="BY52" s="159"/>
      <c r="BZ52" s="159"/>
      <c r="CA52" s="159"/>
      <c r="CB52" s="159"/>
      <c r="CC52" s="159"/>
      <c r="CD52" s="159"/>
      <c r="CE52" s="159"/>
      <c r="CF52" s="159"/>
      <c r="CG52" s="159"/>
      <c r="CH52" s="159"/>
      <c r="CI52" s="159"/>
      <c r="CJ52" s="159"/>
      <c r="CK52" s="159"/>
      <c r="CL52" s="159"/>
      <c r="CM52" s="159"/>
      <c r="CN52" s="159"/>
      <c r="CO52" s="159"/>
      <c r="CP52" s="159"/>
      <c r="CQ52" s="159"/>
      <c r="CR52" s="159"/>
      <c r="CS52" s="159"/>
      <c r="CT52" s="159"/>
      <c r="CU52" s="159"/>
      <c r="CV52" s="159"/>
      <c r="CW52" s="159"/>
    </row>
    <row r="53" spans="1:101" s="168" customFormat="1" ht="25.5" x14ac:dyDescent="0.2">
      <c r="A53" s="753" t="s">
        <v>218</v>
      </c>
      <c r="B53" s="162" t="s">
        <v>219</v>
      </c>
      <c r="C53" s="163" t="s">
        <v>98</v>
      </c>
      <c r="D53" s="163" t="s">
        <v>98</v>
      </c>
      <c r="E53" s="163" t="s">
        <v>98</v>
      </c>
      <c r="F53" s="163" t="s">
        <v>98</v>
      </c>
      <c r="G53" s="163" t="s">
        <v>98</v>
      </c>
      <c r="H53" s="163" t="s">
        <v>98</v>
      </c>
      <c r="I53" s="163" t="s">
        <v>98</v>
      </c>
      <c r="J53" s="163" t="s">
        <v>98</v>
      </c>
      <c r="K53" s="163" t="s">
        <v>98</v>
      </c>
      <c r="L53" s="163" t="s">
        <v>98</v>
      </c>
      <c r="M53" s="163" t="s">
        <v>98</v>
      </c>
      <c r="N53" s="163" t="s">
        <v>98</v>
      </c>
      <c r="O53" s="163" t="s">
        <v>98</v>
      </c>
      <c r="P53" s="163" t="s">
        <v>98</v>
      </c>
      <c r="Q53" s="163" t="s">
        <v>98</v>
      </c>
      <c r="R53" s="163" t="s">
        <v>98</v>
      </c>
      <c r="S53" s="163" t="s">
        <v>98</v>
      </c>
      <c r="T53" s="163" t="s">
        <v>98</v>
      </c>
      <c r="U53" s="163" t="s">
        <v>98</v>
      </c>
      <c r="V53" s="163" t="s">
        <v>98</v>
      </c>
      <c r="W53" s="163" t="s">
        <v>98</v>
      </c>
      <c r="X53" s="163" t="s">
        <v>98</v>
      </c>
      <c r="Y53" s="163" t="s">
        <v>98</v>
      </c>
      <c r="Z53" s="163" t="s">
        <v>98</v>
      </c>
      <c r="AA53" s="163" t="s">
        <v>98</v>
      </c>
      <c r="AB53" s="163" t="s">
        <v>98</v>
      </c>
      <c r="AC53" s="163" t="s">
        <v>98</v>
      </c>
      <c r="AD53" s="163" t="s">
        <v>98</v>
      </c>
      <c r="AE53" s="163" t="s">
        <v>98</v>
      </c>
      <c r="AF53" s="666"/>
      <c r="AG53" s="606"/>
      <c r="AH53" s="666"/>
      <c r="AI53" s="606"/>
      <c r="AJ53" s="666"/>
      <c r="AK53" s="606"/>
      <c r="AL53" s="666"/>
      <c r="AM53" s="606"/>
      <c r="AN53" s="666"/>
      <c r="AO53" s="606"/>
      <c r="AP53" s="666"/>
      <c r="AQ53" s="606"/>
      <c r="AR53" s="666"/>
      <c r="AS53" s="606"/>
      <c r="AT53" s="666"/>
      <c r="AU53" s="606"/>
      <c r="AV53" s="666"/>
      <c r="AW53" s="606"/>
      <c r="AX53" s="666"/>
      <c r="AY53" s="606"/>
      <c r="AZ53" s="666"/>
      <c r="BA53" s="606"/>
      <c r="BB53" s="167"/>
      <c r="BC53" s="167"/>
      <c r="BD53" s="167"/>
      <c r="BE53" s="167"/>
      <c r="BF53" s="167"/>
      <c r="BG53" s="167"/>
      <c r="BH53" s="167"/>
      <c r="BI53" s="167"/>
      <c r="BJ53" s="167"/>
      <c r="BK53" s="167"/>
      <c r="BL53" s="167"/>
      <c r="BM53" s="167"/>
      <c r="BN53" s="167"/>
      <c r="BO53" s="167"/>
      <c r="BP53" s="167"/>
      <c r="BQ53" s="167"/>
      <c r="BR53" s="167"/>
      <c r="BS53" s="167"/>
      <c r="BT53" s="167"/>
      <c r="BU53" s="167"/>
      <c r="BV53" s="167"/>
      <c r="BW53" s="167"/>
      <c r="BX53" s="167"/>
      <c r="BY53" s="167"/>
      <c r="BZ53" s="167"/>
      <c r="CA53" s="167"/>
      <c r="CB53" s="167"/>
      <c r="CC53" s="167"/>
      <c r="CD53" s="167"/>
      <c r="CE53" s="167"/>
      <c r="CF53" s="167"/>
      <c r="CG53" s="167"/>
      <c r="CH53" s="167"/>
      <c r="CI53" s="167"/>
      <c r="CJ53" s="167"/>
      <c r="CK53" s="167"/>
      <c r="CL53" s="167"/>
      <c r="CM53" s="167"/>
      <c r="CN53" s="167"/>
      <c r="CO53" s="167"/>
      <c r="CP53" s="167"/>
      <c r="CQ53" s="167"/>
      <c r="CR53" s="167"/>
      <c r="CS53" s="167"/>
      <c r="CT53" s="167"/>
      <c r="CU53" s="167"/>
      <c r="CV53" s="167"/>
      <c r="CW53" s="167"/>
    </row>
    <row r="54" spans="1:101" s="183" customFormat="1" ht="51" x14ac:dyDescent="0.2">
      <c r="A54" s="363" t="s">
        <v>218</v>
      </c>
      <c r="B54" s="186" t="s">
        <v>220</v>
      </c>
      <c r="C54" s="228" t="s">
        <v>221</v>
      </c>
      <c r="D54" s="363">
        <v>1999</v>
      </c>
      <c r="E54" s="363" t="s">
        <v>98</v>
      </c>
      <c r="F54" s="363" t="s">
        <v>98</v>
      </c>
      <c r="G54" s="363" t="s">
        <v>98</v>
      </c>
      <c r="H54" s="363" t="s">
        <v>1072</v>
      </c>
      <c r="I54" s="363" t="s">
        <v>1073</v>
      </c>
      <c r="J54" s="363" t="s">
        <v>1073</v>
      </c>
      <c r="K54" s="363" t="s">
        <v>1073</v>
      </c>
      <c r="L54" s="363" t="s">
        <v>1074</v>
      </c>
      <c r="M54" s="363" t="s">
        <v>1074</v>
      </c>
      <c r="N54" s="363" t="s">
        <v>1074</v>
      </c>
      <c r="O54" s="363" t="s">
        <v>1074</v>
      </c>
      <c r="P54" s="119" t="s">
        <v>98</v>
      </c>
      <c r="Q54" s="119" t="s">
        <v>98</v>
      </c>
      <c r="R54" s="119" t="s">
        <v>98</v>
      </c>
      <c r="S54" s="119" t="s">
        <v>98</v>
      </c>
      <c r="T54" s="659" t="s">
        <v>98</v>
      </c>
      <c r="U54" s="659" t="s">
        <v>98</v>
      </c>
      <c r="V54" s="659" t="s">
        <v>98</v>
      </c>
      <c r="W54" s="659" t="s">
        <v>98</v>
      </c>
      <c r="X54" s="659" t="s">
        <v>98</v>
      </c>
      <c r="Y54" s="659" t="s">
        <v>98</v>
      </c>
      <c r="Z54" s="659" t="s">
        <v>98</v>
      </c>
      <c r="AA54" s="659" t="s">
        <v>98</v>
      </c>
      <c r="AB54" s="659" t="s">
        <v>98</v>
      </c>
      <c r="AC54" s="119" t="s">
        <v>1096</v>
      </c>
      <c r="AD54" s="363" t="s">
        <v>1078</v>
      </c>
      <c r="AE54" s="363" t="s">
        <v>98</v>
      </c>
      <c r="AF54" s="186"/>
      <c r="AG54" s="588"/>
      <c r="AH54" s="186"/>
      <c r="AI54" s="588"/>
      <c r="AJ54" s="186"/>
      <c r="AK54" s="588"/>
      <c r="AL54" s="186"/>
      <c r="AM54" s="588"/>
      <c r="AN54" s="186"/>
      <c r="AO54" s="588"/>
      <c r="AP54" s="186"/>
      <c r="AQ54" s="588"/>
      <c r="AR54" s="186"/>
      <c r="AS54" s="588"/>
      <c r="AT54" s="186"/>
      <c r="AU54" s="588"/>
      <c r="AV54" s="186"/>
      <c r="AW54" s="588"/>
      <c r="AX54" s="186"/>
      <c r="AY54" s="588"/>
      <c r="AZ54" s="186"/>
      <c r="BA54" s="588"/>
      <c r="BB54" s="229"/>
      <c r="BC54" s="229"/>
      <c r="BD54" s="182"/>
      <c r="BE54" s="182"/>
      <c r="BF54" s="182"/>
      <c r="BG54" s="182"/>
      <c r="BH54" s="182"/>
      <c r="BI54" s="182"/>
      <c r="BJ54" s="182"/>
      <c r="BK54" s="182"/>
      <c r="BL54" s="182"/>
      <c r="BM54" s="182"/>
      <c r="BN54" s="182"/>
      <c r="BO54" s="182"/>
      <c r="BP54" s="182"/>
      <c r="BQ54" s="182"/>
      <c r="BR54" s="182"/>
      <c r="BS54" s="182"/>
      <c r="BT54" s="182"/>
      <c r="BU54" s="182"/>
      <c r="BV54" s="182"/>
      <c r="BW54" s="182"/>
      <c r="BX54" s="182"/>
      <c r="BY54" s="182"/>
      <c r="BZ54" s="182"/>
      <c r="CA54" s="182"/>
      <c r="CB54" s="182"/>
      <c r="CC54" s="182"/>
      <c r="CD54" s="182"/>
      <c r="CE54" s="182"/>
      <c r="CF54" s="182"/>
      <c r="CG54" s="182"/>
      <c r="CH54" s="182"/>
      <c r="CI54" s="182"/>
      <c r="CJ54" s="182"/>
      <c r="CK54" s="182"/>
      <c r="CL54" s="182"/>
      <c r="CM54" s="182"/>
      <c r="CN54" s="182"/>
      <c r="CO54" s="182"/>
      <c r="CP54" s="182"/>
      <c r="CQ54" s="182"/>
      <c r="CR54" s="182"/>
      <c r="CS54" s="182"/>
      <c r="CT54" s="182"/>
      <c r="CU54" s="182"/>
      <c r="CV54" s="182"/>
      <c r="CW54" s="182"/>
    </row>
    <row r="55" spans="1:101" s="183" customFormat="1" ht="25.5" hidden="1" x14ac:dyDescent="0.2">
      <c r="A55" s="363" t="s">
        <v>218</v>
      </c>
      <c r="B55" s="186" t="s">
        <v>222</v>
      </c>
      <c r="C55" s="228" t="s">
        <v>223</v>
      </c>
      <c r="D55" s="363"/>
      <c r="E55" s="363"/>
      <c r="F55" s="363"/>
      <c r="G55" s="363"/>
      <c r="H55" s="363"/>
      <c r="I55" s="363"/>
      <c r="J55" s="363"/>
      <c r="K55" s="363"/>
      <c r="L55" s="363"/>
      <c r="M55" s="363"/>
      <c r="N55" s="363"/>
      <c r="O55" s="363"/>
      <c r="P55" s="119"/>
      <c r="Q55" s="119"/>
      <c r="R55" s="119"/>
      <c r="S55" s="119"/>
      <c r="T55" s="659"/>
      <c r="U55" s="659"/>
      <c r="V55" s="659"/>
      <c r="W55" s="659"/>
      <c r="X55" s="659"/>
      <c r="Y55" s="659"/>
      <c r="Z55" s="659"/>
      <c r="AA55" s="659"/>
      <c r="AB55" s="659"/>
      <c r="AC55" s="119"/>
      <c r="AD55" s="363"/>
      <c r="AE55" s="363"/>
      <c r="AF55" s="186"/>
      <c r="AG55" s="588"/>
      <c r="AH55" s="186"/>
      <c r="AI55" s="588"/>
      <c r="AJ55" s="186"/>
      <c r="AK55" s="588"/>
      <c r="AL55" s="186"/>
      <c r="AM55" s="588"/>
      <c r="AN55" s="186"/>
      <c r="AO55" s="588"/>
      <c r="AP55" s="186"/>
      <c r="AQ55" s="588"/>
      <c r="AR55" s="186"/>
      <c r="AS55" s="588"/>
      <c r="AT55" s="186"/>
      <c r="AU55" s="588"/>
      <c r="AV55" s="186"/>
      <c r="AW55" s="588"/>
      <c r="AX55" s="186"/>
      <c r="AY55" s="588"/>
      <c r="AZ55" s="186"/>
      <c r="BA55" s="588"/>
      <c r="BB55" s="229"/>
      <c r="BC55" s="229"/>
      <c r="BD55" s="182"/>
      <c r="BE55" s="182"/>
      <c r="BF55" s="182"/>
      <c r="BG55" s="182"/>
      <c r="BH55" s="182"/>
      <c r="BI55" s="182"/>
      <c r="BJ55" s="182"/>
      <c r="BK55" s="182"/>
      <c r="BL55" s="182"/>
      <c r="BM55" s="182"/>
      <c r="BN55" s="182"/>
      <c r="BO55" s="182"/>
      <c r="BP55" s="182"/>
      <c r="BQ55" s="182"/>
      <c r="BR55" s="182"/>
      <c r="BS55" s="182"/>
      <c r="BT55" s="182"/>
      <c r="BU55" s="182"/>
      <c r="BV55" s="182"/>
      <c r="BW55" s="182"/>
      <c r="BX55" s="182"/>
      <c r="BY55" s="182"/>
      <c r="BZ55" s="182"/>
      <c r="CA55" s="182"/>
      <c r="CB55" s="182"/>
      <c r="CC55" s="182"/>
      <c r="CD55" s="182"/>
      <c r="CE55" s="182"/>
      <c r="CF55" s="182"/>
      <c r="CG55" s="182"/>
      <c r="CH55" s="182"/>
      <c r="CI55" s="182"/>
      <c r="CJ55" s="182"/>
      <c r="CK55" s="182"/>
      <c r="CL55" s="182"/>
      <c r="CM55" s="182"/>
      <c r="CN55" s="182"/>
      <c r="CO55" s="182"/>
      <c r="CP55" s="182"/>
      <c r="CQ55" s="182"/>
      <c r="CR55" s="182"/>
      <c r="CS55" s="182"/>
      <c r="CT55" s="182"/>
      <c r="CU55" s="182"/>
      <c r="CV55" s="182"/>
      <c r="CW55" s="182"/>
    </row>
    <row r="56" spans="1:101" s="183" customFormat="1" ht="38.25" x14ac:dyDescent="0.2">
      <c r="A56" s="363" t="s">
        <v>218</v>
      </c>
      <c r="B56" s="186" t="s">
        <v>224</v>
      </c>
      <c r="C56" s="228" t="s">
        <v>225</v>
      </c>
      <c r="D56" s="363">
        <v>1981</v>
      </c>
      <c r="E56" s="363" t="s">
        <v>98</v>
      </c>
      <c r="F56" s="363" t="s">
        <v>98</v>
      </c>
      <c r="G56" s="363" t="s">
        <v>98</v>
      </c>
      <c r="H56" s="363" t="s">
        <v>1072</v>
      </c>
      <c r="I56" s="363" t="s">
        <v>1073</v>
      </c>
      <c r="J56" s="363" t="s">
        <v>1073</v>
      </c>
      <c r="K56" s="363" t="s">
        <v>1073</v>
      </c>
      <c r="L56" s="363" t="s">
        <v>1074</v>
      </c>
      <c r="M56" s="363" t="s">
        <v>1074</v>
      </c>
      <c r="N56" s="363" t="s">
        <v>1074</v>
      </c>
      <c r="O56" s="363" t="s">
        <v>1074</v>
      </c>
      <c r="P56" s="119" t="s">
        <v>1097</v>
      </c>
      <c r="Q56" s="119" t="s">
        <v>98</v>
      </c>
      <c r="R56" s="119" t="s">
        <v>98</v>
      </c>
      <c r="S56" s="119" t="s">
        <v>98</v>
      </c>
      <c r="T56" s="659" t="s">
        <v>98</v>
      </c>
      <c r="U56" s="659" t="s">
        <v>98</v>
      </c>
      <c r="V56" s="659" t="s">
        <v>98</v>
      </c>
      <c r="W56" s="659" t="s">
        <v>98</v>
      </c>
      <c r="X56" s="659" t="s">
        <v>98</v>
      </c>
      <c r="Y56" s="659" t="s">
        <v>98</v>
      </c>
      <c r="Z56" s="659" t="s">
        <v>98</v>
      </c>
      <c r="AA56" s="659" t="s">
        <v>98</v>
      </c>
      <c r="AB56" s="659" t="s">
        <v>98</v>
      </c>
      <c r="AC56" s="119" t="s">
        <v>1098</v>
      </c>
      <c r="AD56" s="363" t="s">
        <v>1078</v>
      </c>
      <c r="AE56" s="363" t="s">
        <v>98</v>
      </c>
      <c r="AF56" s="186"/>
      <c r="AG56" s="588"/>
      <c r="AH56" s="186"/>
      <c r="AI56" s="588"/>
      <c r="AJ56" s="186"/>
      <c r="AK56" s="588"/>
      <c r="AL56" s="186"/>
      <c r="AM56" s="588"/>
      <c r="AN56" s="186"/>
      <c r="AO56" s="588"/>
      <c r="AP56" s="186"/>
      <c r="AQ56" s="588"/>
      <c r="AR56" s="186"/>
      <c r="AS56" s="588"/>
      <c r="AT56" s="186"/>
      <c r="AU56" s="588"/>
      <c r="AV56" s="186"/>
      <c r="AW56" s="588"/>
      <c r="AX56" s="186"/>
      <c r="AY56" s="588"/>
      <c r="AZ56" s="186"/>
      <c r="BA56" s="588"/>
      <c r="BB56" s="229"/>
      <c r="BC56" s="229"/>
      <c r="BD56" s="182"/>
      <c r="BE56" s="182"/>
      <c r="BF56" s="182"/>
      <c r="BG56" s="182"/>
      <c r="BH56" s="182"/>
      <c r="BI56" s="182"/>
      <c r="BJ56" s="182"/>
      <c r="BK56" s="182"/>
      <c r="BL56" s="182"/>
      <c r="BM56" s="182"/>
      <c r="BN56" s="182"/>
      <c r="BO56" s="182"/>
      <c r="BP56" s="182"/>
      <c r="BQ56" s="182"/>
      <c r="BR56" s="182"/>
      <c r="BS56" s="182"/>
      <c r="BT56" s="182"/>
      <c r="BU56" s="182"/>
      <c r="BV56" s="182"/>
      <c r="BW56" s="182"/>
      <c r="BX56" s="182"/>
      <c r="BY56" s="182"/>
      <c r="BZ56" s="182"/>
      <c r="CA56" s="182"/>
      <c r="CB56" s="182"/>
      <c r="CC56" s="182"/>
      <c r="CD56" s="182"/>
      <c r="CE56" s="182"/>
      <c r="CF56" s="182"/>
      <c r="CG56" s="182"/>
      <c r="CH56" s="182"/>
      <c r="CI56" s="182"/>
      <c r="CJ56" s="182"/>
      <c r="CK56" s="182"/>
      <c r="CL56" s="182"/>
      <c r="CM56" s="182"/>
      <c r="CN56" s="182"/>
      <c r="CO56" s="182"/>
      <c r="CP56" s="182"/>
      <c r="CQ56" s="182"/>
      <c r="CR56" s="182"/>
      <c r="CS56" s="182"/>
      <c r="CT56" s="182"/>
      <c r="CU56" s="182"/>
      <c r="CV56" s="182"/>
      <c r="CW56" s="182"/>
    </row>
    <row r="57" spans="1:101" s="183" customFormat="1" ht="51" x14ac:dyDescent="0.2">
      <c r="A57" s="363" t="s">
        <v>218</v>
      </c>
      <c r="B57" s="216" t="s">
        <v>226</v>
      </c>
      <c r="C57" s="228" t="s">
        <v>227</v>
      </c>
      <c r="D57" s="363">
        <v>1981</v>
      </c>
      <c r="E57" s="363" t="s">
        <v>98</v>
      </c>
      <c r="F57" s="363" t="s">
        <v>98</v>
      </c>
      <c r="G57" s="363" t="s">
        <v>98</v>
      </c>
      <c r="H57" s="363" t="s">
        <v>1072</v>
      </c>
      <c r="I57" s="363" t="s">
        <v>1073</v>
      </c>
      <c r="J57" s="363" t="s">
        <v>1073</v>
      </c>
      <c r="K57" s="363" t="s">
        <v>1073</v>
      </c>
      <c r="L57" s="363" t="s">
        <v>1074</v>
      </c>
      <c r="M57" s="363" t="s">
        <v>1074</v>
      </c>
      <c r="N57" s="363" t="s">
        <v>1074</v>
      </c>
      <c r="O57" s="363" t="s">
        <v>1074</v>
      </c>
      <c r="P57" s="119" t="s">
        <v>1097</v>
      </c>
      <c r="Q57" s="119" t="s">
        <v>98</v>
      </c>
      <c r="R57" s="119" t="s">
        <v>98</v>
      </c>
      <c r="S57" s="119" t="s">
        <v>98</v>
      </c>
      <c r="T57" s="659" t="s">
        <v>98</v>
      </c>
      <c r="U57" s="659" t="s">
        <v>98</v>
      </c>
      <c r="V57" s="659" t="s">
        <v>98</v>
      </c>
      <c r="W57" s="659" t="s">
        <v>98</v>
      </c>
      <c r="X57" s="659" t="s">
        <v>98</v>
      </c>
      <c r="Y57" s="659" t="s">
        <v>98</v>
      </c>
      <c r="Z57" s="659" t="s">
        <v>98</v>
      </c>
      <c r="AA57" s="659" t="s">
        <v>98</v>
      </c>
      <c r="AB57" s="659" t="s">
        <v>98</v>
      </c>
      <c r="AC57" s="119" t="s">
        <v>1099</v>
      </c>
      <c r="AD57" s="363" t="s">
        <v>893</v>
      </c>
      <c r="AE57" s="363" t="s">
        <v>98</v>
      </c>
      <c r="AF57" s="186"/>
      <c r="AG57" s="588"/>
      <c r="AH57" s="186"/>
      <c r="AI57" s="588"/>
      <c r="AJ57" s="186"/>
      <c r="AK57" s="588"/>
      <c r="AL57" s="186"/>
      <c r="AM57" s="588"/>
      <c r="AN57" s="186"/>
      <c r="AO57" s="588"/>
      <c r="AP57" s="186"/>
      <c r="AQ57" s="588"/>
      <c r="AR57" s="186"/>
      <c r="AS57" s="588"/>
      <c r="AT57" s="186"/>
      <c r="AU57" s="588"/>
      <c r="AV57" s="186"/>
      <c r="AW57" s="588"/>
      <c r="AX57" s="186"/>
      <c r="AY57" s="667"/>
      <c r="AZ57" s="186"/>
      <c r="BA57" s="588"/>
      <c r="BB57" s="586"/>
      <c r="BC57" s="586"/>
      <c r="BD57" s="182"/>
      <c r="BE57" s="182"/>
      <c r="BF57" s="182"/>
      <c r="BG57" s="182"/>
      <c r="BH57" s="182"/>
      <c r="BI57" s="182"/>
      <c r="BJ57" s="182"/>
      <c r="BK57" s="182"/>
      <c r="BL57" s="182"/>
      <c r="BM57" s="182"/>
      <c r="BN57" s="182"/>
      <c r="BO57" s="182"/>
      <c r="BP57" s="182"/>
      <c r="BQ57" s="182"/>
      <c r="BR57" s="182"/>
      <c r="BS57" s="182"/>
      <c r="BT57" s="182"/>
      <c r="BU57" s="182"/>
      <c r="BV57" s="182"/>
      <c r="BW57" s="182"/>
      <c r="BX57" s="182"/>
      <c r="BY57" s="182"/>
      <c r="BZ57" s="182"/>
      <c r="CA57" s="182"/>
      <c r="CB57" s="182"/>
      <c r="CC57" s="182"/>
      <c r="CD57" s="182"/>
      <c r="CE57" s="182"/>
      <c r="CF57" s="182"/>
      <c r="CG57" s="182"/>
      <c r="CH57" s="182"/>
      <c r="CI57" s="182"/>
      <c r="CJ57" s="182"/>
      <c r="CK57" s="182"/>
      <c r="CL57" s="182"/>
      <c r="CM57" s="182"/>
      <c r="CN57" s="182"/>
      <c r="CO57" s="182"/>
      <c r="CP57" s="182"/>
      <c r="CQ57" s="182"/>
      <c r="CR57" s="182"/>
      <c r="CS57" s="182"/>
      <c r="CT57" s="182"/>
      <c r="CU57" s="182"/>
      <c r="CV57" s="182"/>
      <c r="CW57" s="182"/>
    </row>
    <row r="58" spans="1:101" s="160" customFormat="1" ht="38.25" x14ac:dyDescent="0.2">
      <c r="A58" s="436" t="s">
        <v>228</v>
      </c>
      <c r="B58" s="155" t="s">
        <v>229</v>
      </c>
      <c r="C58" s="115" t="s">
        <v>98</v>
      </c>
      <c r="D58" s="115" t="s">
        <v>98</v>
      </c>
      <c r="E58" s="115" t="s">
        <v>98</v>
      </c>
      <c r="F58" s="115" t="s">
        <v>98</v>
      </c>
      <c r="G58" s="115" t="s">
        <v>98</v>
      </c>
      <c r="H58" s="115" t="s">
        <v>98</v>
      </c>
      <c r="I58" s="115" t="s">
        <v>98</v>
      </c>
      <c r="J58" s="115" t="s">
        <v>98</v>
      </c>
      <c r="K58" s="115" t="s">
        <v>98</v>
      </c>
      <c r="L58" s="115" t="s">
        <v>98</v>
      </c>
      <c r="M58" s="115" t="s">
        <v>98</v>
      </c>
      <c r="N58" s="115" t="s">
        <v>98</v>
      </c>
      <c r="O58" s="115" t="s">
        <v>98</v>
      </c>
      <c r="P58" s="115" t="s">
        <v>98</v>
      </c>
      <c r="Q58" s="115" t="s">
        <v>98</v>
      </c>
      <c r="R58" s="115" t="s">
        <v>98</v>
      </c>
      <c r="S58" s="115" t="s">
        <v>98</v>
      </c>
      <c r="T58" s="115" t="s">
        <v>98</v>
      </c>
      <c r="U58" s="115" t="s">
        <v>98</v>
      </c>
      <c r="V58" s="115" t="s">
        <v>98</v>
      </c>
      <c r="W58" s="115" t="s">
        <v>98</v>
      </c>
      <c r="X58" s="115" t="s">
        <v>98</v>
      </c>
      <c r="Y58" s="115" t="s">
        <v>98</v>
      </c>
      <c r="Z58" s="115" t="s">
        <v>98</v>
      </c>
      <c r="AA58" s="115" t="s">
        <v>98</v>
      </c>
      <c r="AB58" s="115" t="s">
        <v>98</v>
      </c>
      <c r="AC58" s="115" t="s">
        <v>98</v>
      </c>
      <c r="AD58" s="115" t="s">
        <v>98</v>
      </c>
      <c r="AE58" s="115" t="s">
        <v>98</v>
      </c>
      <c r="AF58" s="589"/>
      <c r="AG58" s="590"/>
      <c r="AH58" s="589"/>
      <c r="AI58" s="590"/>
      <c r="AJ58" s="589"/>
      <c r="AK58" s="590"/>
      <c r="AL58" s="589"/>
      <c r="AM58" s="590"/>
      <c r="AN58" s="589"/>
      <c r="AO58" s="590"/>
      <c r="AP58" s="589"/>
      <c r="AQ58" s="590"/>
      <c r="AR58" s="589"/>
      <c r="AS58" s="590"/>
      <c r="AT58" s="589"/>
      <c r="AU58" s="590"/>
      <c r="AV58" s="589"/>
      <c r="AW58" s="590"/>
      <c r="AX58" s="589"/>
      <c r="AY58" s="590"/>
      <c r="AZ58" s="589"/>
      <c r="BA58" s="590"/>
      <c r="BB58" s="159"/>
      <c r="BC58" s="159"/>
      <c r="BD58" s="159"/>
      <c r="BE58" s="159"/>
      <c r="BF58" s="159"/>
      <c r="BG58" s="159"/>
      <c r="BH58" s="159"/>
      <c r="BI58" s="159"/>
      <c r="BJ58" s="159"/>
      <c r="BK58" s="159"/>
      <c r="BL58" s="159"/>
      <c r="BM58" s="159"/>
      <c r="BN58" s="159"/>
      <c r="BO58" s="159"/>
      <c r="BP58" s="159"/>
      <c r="BQ58" s="159"/>
      <c r="BR58" s="159"/>
      <c r="BS58" s="159"/>
      <c r="BT58" s="159"/>
      <c r="BU58" s="159"/>
      <c r="BV58" s="159"/>
      <c r="BW58" s="159"/>
      <c r="BX58" s="159"/>
      <c r="BY58" s="159"/>
      <c r="BZ58" s="159"/>
      <c r="CA58" s="159"/>
      <c r="CB58" s="159"/>
      <c r="CC58" s="159"/>
      <c r="CD58" s="159"/>
      <c r="CE58" s="159"/>
      <c r="CF58" s="159"/>
      <c r="CG58" s="159"/>
      <c r="CH58" s="159"/>
      <c r="CI58" s="159"/>
      <c r="CJ58" s="159"/>
      <c r="CK58" s="159"/>
      <c r="CL58" s="159"/>
      <c r="CM58" s="159"/>
      <c r="CN58" s="159"/>
      <c r="CO58" s="159"/>
      <c r="CP58" s="159"/>
      <c r="CQ58" s="159"/>
      <c r="CR58" s="159"/>
      <c r="CS58" s="159"/>
      <c r="CT58" s="159"/>
      <c r="CU58" s="159"/>
      <c r="CV58" s="159"/>
      <c r="CW58" s="159"/>
    </row>
  </sheetData>
  <autoFilter ref="A14:CW58"/>
  <mergeCells count="33">
    <mergeCell ref="H12:H13"/>
    <mergeCell ref="I12:I13"/>
    <mergeCell ref="J12:J13"/>
    <mergeCell ref="K12:K13"/>
    <mergeCell ref="U12:V12"/>
    <mergeCell ref="T11:T13"/>
    <mergeCell ref="U11:Z11"/>
    <mergeCell ref="AA11:AB12"/>
    <mergeCell ref="AC11:AC13"/>
    <mergeCell ref="AD11:AE12"/>
    <mergeCell ref="W12:X12"/>
    <mergeCell ref="Y12:Z12"/>
    <mergeCell ref="A9:N9"/>
    <mergeCell ref="A10:AC10"/>
    <mergeCell ref="A11:A13"/>
    <mergeCell ref="B11:B13"/>
    <mergeCell ref="C11:C13"/>
    <mergeCell ref="D11:D13"/>
    <mergeCell ref="E11:E13"/>
    <mergeCell ref="F11:F13"/>
    <mergeCell ref="G11:G13"/>
    <mergeCell ref="H11:K11"/>
    <mergeCell ref="L11:M12"/>
    <mergeCell ref="N11:N13"/>
    <mergeCell ref="O11:O13"/>
    <mergeCell ref="P11:P13"/>
    <mergeCell ref="Q11:R12"/>
    <mergeCell ref="S11:S13"/>
    <mergeCell ref="A4:N4"/>
    <mergeCell ref="A5:N5"/>
    <mergeCell ref="A6:N6"/>
    <mergeCell ref="A7:N7"/>
    <mergeCell ref="A8:N8"/>
  </mergeCells>
  <pageMargins left="0.78749999999999998" right="0.78749999999999998" top="1.05277777777778" bottom="1.05277777777778" header="0.78749999999999998" footer="0.78749999999999998"/>
  <pageSetup paperSize="9" firstPageNumber="0" orientation="portrait" horizontalDpi="300" verticalDpi="300"/>
  <headerFooter>
    <oddHeader>&amp;C&amp;"Times New Roman,Обычный"&amp;12&amp;A</oddHeader>
    <oddFooter>&amp;C&amp;"Times New Roman,Обычный"&amp;12Страница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66FF"/>
  </sheetPr>
  <dimension ref="A1:AMK21"/>
  <sheetViews>
    <sheetView zoomScale="85" zoomScaleNormal="85" zoomScalePageLayoutView="85" workbookViewId="0">
      <selection activeCell="D11" sqref="D11"/>
    </sheetView>
  </sheetViews>
  <sheetFormatPr defaultRowHeight="15" x14ac:dyDescent="0.25"/>
  <cols>
    <col min="1" max="1" width="11.28515625" style="632" customWidth="1"/>
    <col min="2" max="2" width="36.28515625" style="633" customWidth="1"/>
    <col min="3" max="3" width="16" style="633" customWidth="1"/>
    <col min="4" max="4" width="23" style="633" customWidth="1"/>
    <col min="5" max="5" width="20.42578125" style="633" customWidth="1"/>
    <col min="6" max="6" width="35.5703125" style="633" customWidth="1"/>
    <col min="7" max="7" width="33.28515625" style="633" customWidth="1"/>
    <col min="8" max="8" width="36.5703125" style="633" customWidth="1"/>
    <col min="9" max="9" width="37" style="633" customWidth="1"/>
    <col min="10" max="10" width="24.140625" style="634" customWidth="1"/>
    <col min="11" max="11" width="27.28515625" style="634" customWidth="1"/>
    <col min="12" max="12" width="7.5703125" style="633" customWidth="1"/>
    <col min="13" max="13" width="9.28515625" style="633" customWidth="1"/>
    <col min="14" max="14" width="13.85546875" style="633" customWidth="1"/>
    <col min="15" max="243" width="10.28515625" style="632" customWidth="1"/>
    <col min="244" max="244" width="4.42578125" style="632" customWidth="1"/>
    <col min="245" max="245" width="18.28515625" style="632" customWidth="1"/>
    <col min="246" max="246" width="19" style="632" customWidth="1"/>
    <col min="247" max="247" width="15.42578125" style="632" customWidth="1"/>
    <col min="248" max="249" width="12.42578125" style="632" customWidth="1"/>
    <col min="250" max="250" width="7.140625" style="632" customWidth="1"/>
    <col min="251" max="251" width="10.140625" style="632" customWidth="1"/>
    <col min="252" max="252" width="15.85546875" style="632" customWidth="1"/>
    <col min="253" max="253" width="15.140625" style="632" customWidth="1"/>
    <col min="254" max="254" width="18.28515625" style="632" customWidth="1"/>
    <col min="255" max="255" width="13.28515625" style="632" customWidth="1"/>
    <col min="256" max="1025" width="19.28515625" style="632" customWidth="1"/>
  </cols>
  <sheetData>
    <row r="1" spans="1:101" s="635" customFormat="1" ht="11.25" x14ac:dyDescent="0.2">
      <c r="B1" s="636"/>
      <c r="C1" s="636"/>
      <c r="D1" s="636"/>
      <c r="E1" s="636"/>
      <c r="F1" s="636"/>
      <c r="G1" s="636"/>
      <c r="H1" s="636"/>
      <c r="I1" s="636"/>
      <c r="J1" s="638"/>
      <c r="K1" s="553" t="s">
        <v>1100</v>
      </c>
      <c r="L1" s="636"/>
      <c r="M1" s="636"/>
      <c r="N1" s="636"/>
    </row>
    <row r="2" spans="1:101" s="635" customFormat="1" ht="11.25" x14ac:dyDescent="0.2">
      <c r="B2" s="636"/>
      <c r="C2" s="636"/>
      <c r="D2" s="636"/>
      <c r="E2" s="636"/>
      <c r="F2" s="636"/>
      <c r="G2" s="636"/>
      <c r="H2" s="636"/>
      <c r="I2" s="636"/>
      <c r="J2" s="638"/>
      <c r="K2" s="554" t="s">
        <v>302</v>
      </c>
      <c r="L2" s="636"/>
      <c r="M2" s="636"/>
      <c r="N2" s="636"/>
    </row>
    <row r="3" spans="1:101" s="635" customFormat="1" ht="11.25" x14ac:dyDescent="0.2">
      <c r="B3" s="636"/>
      <c r="C3" s="636"/>
      <c r="D3" s="636"/>
      <c r="E3" s="636"/>
      <c r="F3" s="636"/>
      <c r="G3" s="636"/>
      <c r="H3" s="636"/>
      <c r="I3" s="636"/>
      <c r="J3" s="638"/>
      <c r="K3" s="554" t="s">
        <v>303</v>
      </c>
      <c r="L3" s="636"/>
      <c r="M3" s="636"/>
      <c r="N3" s="636"/>
    </row>
    <row r="4" spans="1:101" ht="16.5" customHeight="1" x14ac:dyDescent="0.25">
      <c r="A4" s="69" t="s">
        <v>1101</v>
      </c>
      <c r="B4" s="69"/>
      <c r="C4" s="69"/>
      <c r="D4" s="69"/>
      <c r="E4" s="69"/>
      <c r="F4" s="69"/>
      <c r="G4" s="69"/>
      <c r="H4" s="69"/>
      <c r="I4" s="69"/>
      <c r="J4" s="69"/>
      <c r="K4" s="69"/>
    </row>
    <row r="5" spans="1:101" ht="15" customHeight="1" x14ac:dyDescent="0.25">
      <c r="L5" s="754"/>
      <c r="M5" s="754"/>
    </row>
    <row r="6" spans="1:101" ht="15.75" customHeight="1" x14ac:dyDescent="0.25">
      <c r="A6" s="12" t="str">
        <f>'1 - 2024'!A7:BB7</f>
        <v>Инвестиционная программа Акционерного общества «Мордовская электросетевая компания»</v>
      </c>
      <c r="B6" s="12"/>
      <c r="C6" s="12"/>
      <c r="D6" s="12"/>
      <c r="E6" s="12"/>
      <c r="F6" s="12"/>
      <c r="G6" s="12"/>
      <c r="H6" s="12"/>
      <c r="I6" s="12"/>
      <c r="J6" s="12"/>
      <c r="K6" s="12"/>
      <c r="L6" s="640"/>
      <c r="M6" s="640"/>
      <c r="N6" s="640"/>
      <c r="O6" s="640"/>
      <c r="P6" s="640"/>
      <c r="Q6" s="640"/>
      <c r="R6" s="640"/>
      <c r="S6" s="640"/>
      <c r="T6" s="640"/>
      <c r="U6" s="640"/>
      <c r="V6" s="640"/>
      <c r="W6" s="640"/>
      <c r="X6" s="640"/>
      <c r="Y6" s="640"/>
      <c r="Z6" s="640"/>
      <c r="AA6" s="640"/>
      <c r="AB6" s="640"/>
      <c r="AC6" s="640"/>
      <c r="AD6" s="640"/>
      <c r="AE6" s="640"/>
    </row>
    <row r="7" spans="1:101" ht="15.75" customHeight="1" x14ac:dyDescent="0.25">
      <c r="A7" s="85" t="s">
        <v>1102</v>
      </c>
      <c r="B7" s="85"/>
      <c r="C7" s="85"/>
      <c r="D7" s="85"/>
      <c r="E7" s="85"/>
      <c r="F7" s="85"/>
      <c r="G7" s="85"/>
      <c r="H7" s="85"/>
      <c r="I7" s="85"/>
      <c r="J7" s="85"/>
      <c r="K7" s="85"/>
      <c r="L7" s="641"/>
      <c r="M7" s="641"/>
      <c r="N7" s="641"/>
      <c r="O7" s="641"/>
      <c r="P7" s="641"/>
      <c r="Q7" s="641"/>
      <c r="R7" s="641"/>
      <c r="S7" s="641"/>
      <c r="T7" s="641"/>
      <c r="U7" s="641"/>
      <c r="V7" s="641"/>
      <c r="W7" s="641"/>
      <c r="X7" s="641"/>
      <c r="Y7" s="641"/>
      <c r="Z7" s="641"/>
      <c r="AA7" s="641"/>
      <c r="AB7" s="641"/>
      <c r="AC7" s="641"/>
      <c r="AD7" s="641"/>
      <c r="AE7" s="641"/>
    </row>
    <row r="8" spans="1:101" ht="16.5" customHeight="1" x14ac:dyDescent="0.25">
      <c r="L8" s="672"/>
      <c r="M8" s="672"/>
      <c r="N8" s="672"/>
      <c r="O8" s="672"/>
      <c r="P8" s="672"/>
      <c r="Q8" s="672"/>
      <c r="R8" s="672"/>
      <c r="S8" s="672"/>
      <c r="T8" s="672"/>
      <c r="U8" s="672"/>
      <c r="V8" s="672"/>
      <c r="W8" s="672"/>
      <c r="X8" s="672"/>
      <c r="Y8" s="672"/>
      <c r="Z8" s="672"/>
      <c r="AA8" s="672"/>
      <c r="AB8" s="672"/>
      <c r="AC8" s="672"/>
      <c r="AD8" s="672"/>
      <c r="AE8" s="672"/>
    </row>
    <row r="9" spans="1:101" ht="15.75" customHeight="1" x14ac:dyDescent="0.25">
      <c r="A9" s="42" t="str">
        <f>'1 - 2024'!A10:BB10</f>
        <v>Год раскрытия информации: 2017 год</v>
      </c>
      <c r="B9" s="42"/>
      <c r="C9" s="42"/>
      <c r="D9" s="42"/>
      <c r="E9" s="42"/>
      <c r="F9" s="42"/>
      <c r="G9" s="42"/>
      <c r="H9" s="42"/>
      <c r="I9" s="42"/>
      <c r="J9" s="42"/>
      <c r="K9" s="42"/>
      <c r="L9" s="754"/>
      <c r="M9" s="754"/>
    </row>
    <row r="10" spans="1:101" ht="15" customHeight="1" x14ac:dyDescent="0.25">
      <c r="A10" s="755"/>
      <c r="B10" s="684"/>
      <c r="C10" s="684"/>
      <c r="D10" s="684"/>
      <c r="E10" s="684"/>
      <c r="F10" s="684"/>
      <c r="G10" s="684"/>
      <c r="H10" s="684"/>
      <c r="I10" s="684"/>
      <c r="L10" s="754"/>
      <c r="M10" s="754"/>
    </row>
    <row r="11" spans="1:101" s="634" customFormat="1" ht="81.75" customHeight="1" x14ac:dyDescent="0.2">
      <c r="A11" s="46" t="s">
        <v>7</v>
      </c>
      <c r="B11" s="46" t="s">
        <v>8</v>
      </c>
      <c r="C11" s="46" t="s">
        <v>305</v>
      </c>
      <c r="D11" s="46" t="s">
        <v>1103</v>
      </c>
      <c r="E11" s="46" t="s">
        <v>1104</v>
      </c>
      <c r="F11" s="41" t="s">
        <v>1105</v>
      </c>
      <c r="G11" s="44" t="s">
        <v>1106</v>
      </c>
      <c r="H11" s="44"/>
      <c r="I11" s="46" t="s">
        <v>1107</v>
      </c>
      <c r="J11" s="46" t="s">
        <v>1048</v>
      </c>
      <c r="K11" s="46"/>
      <c r="L11" s="633"/>
      <c r="M11" s="633"/>
      <c r="N11" s="633"/>
    </row>
    <row r="12" spans="1:101" s="634" customFormat="1" ht="158.25" customHeight="1" x14ac:dyDescent="0.2">
      <c r="A12" s="46"/>
      <c r="B12" s="46"/>
      <c r="C12" s="46"/>
      <c r="D12" s="46"/>
      <c r="E12" s="46"/>
      <c r="F12" s="41"/>
      <c r="G12" s="646" t="s">
        <v>1108</v>
      </c>
      <c r="H12" s="646" t="s">
        <v>1109</v>
      </c>
      <c r="I12" s="46"/>
      <c r="J12" s="649" t="s">
        <v>1059</v>
      </c>
      <c r="K12" s="649" t="s">
        <v>1060</v>
      </c>
      <c r="L12" s="633"/>
      <c r="M12" s="633"/>
      <c r="N12" s="633"/>
    </row>
    <row r="13" spans="1:101" s="634" customFormat="1" ht="15" customHeight="1" x14ac:dyDescent="0.2">
      <c r="A13" s="651">
        <v>1</v>
      </c>
      <c r="B13" s="651">
        <v>2</v>
      </c>
      <c r="C13" s="651">
        <v>3</v>
      </c>
      <c r="D13" s="651">
        <v>4</v>
      </c>
      <c r="E13" s="651">
        <v>5</v>
      </c>
      <c r="F13" s="651">
        <v>6</v>
      </c>
      <c r="G13" s="651">
        <v>7</v>
      </c>
      <c r="H13" s="651">
        <v>8</v>
      </c>
      <c r="I13" s="651">
        <v>9</v>
      </c>
      <c r="J13" s="651">
        <v>10</v>
      </c>
      <c r="K13" s="651">
        <v>11</v>
      </c>
      <c r="L13" s="633"/>
      <c r="M13" s="633"/>
      <c r="N13" s="633"/>
    </row>
    <row r="14" spans="1:101" s="151" customFormat="1" ht="12.75" x14ac:dyDescent="0.2">
      <c r="A14" s="323" t="s">
        <v>1110</v>
      </c>
      <c r="B14" s="126" t="s">
        <v>112</v>
      </c>
      <c r="C14" s="657"/>
      <c r="D14" s="657"/>
      <c r="E14" s="657"/>
      <c r="F14" s="657"/>
      <c r="G14" s="657"/>
      <c r="H14" s="657"/>
      <c r="I14" s="657"/>
      <c r="J14" s="657"/>
      <c r="K14" s="657"/>
      <c r="L14" s="145"/>
      <c r="M14" s="600"/>
      <c r="N14" s="145"/>
      <c r="O14" s="600"/>
      <c r="P14" s="145"/>
      <c r="Q14" s="600"/>
      <c r="R14" s="145"/>
      <c r="S14" s="600"/>
      <c r="T14" s="145"/>
      <c r="U14" s="600"/>
      <c r="V14" s="145"/>
      <c r="W14" s="600"/>
      <c r="X14" s="145"/>
      <c r="Y14" s="600"/>
      <c r="Z14" s="145"/>
      <c r="AA14" s="600"/>
      <c r="AB14" s="145"/>
      <c r="AC14" s="600"/>
      <c r="AD14" s="145"/>
      <c r="AE14" s="600"/>
      <c r="AF14" s="145"/>
      <c r="AG14" s="600"/>
      <c r="AH14" s="145"/>
      <c r="AI14" s="600"/>
      <c r="AJ14" s="145"/>
      <c r="AK14" s="600"/>
      <c r="AL14" s="145"/>
      <c r="AM14" s="600"/>
      <c r="AN14" s="145"/>
      <c r="AO14" s="600"/>
      <c r="AP14" s="145"/>
      <c r="AQ14" s="600"/>
      <c r="AR14" s="145"/>
      <c r="AS14" s="600"/>
      <c r="AT14" s="145"/>
      <c r="AU14" s="600"/>
      <c r="AV14" s="145"/>
      <c r="AW14" s="600"/>
      <c r="AX14" s="145"/>
      <c r="AY14" s="600"/>
      <c r="AZ14" s="145"/>
      <c r="BA14" s="600"/>
      <c r="BB14" s="150"/>
      <c r="BC14" s="150"/>
      <c r="BD14" s="150"/>
      <c r="BE14" s="150"/>
      <c r="BF14" s="150"/>
      <c r="BG14" s="150"/>
      <c r="BH14" s="150"/>
      <c r="BI14" s="150"/>
      <c r="BJ14" s="150"/>
      <c r="BK14" s="150"/>
      <c r="BL14" s="150"/>
      <c r="BM14" s="150"/>
      <c r="BN14" s="150"/>
      <c r="BO14" s="150"/>
      <c r="BP14" s="150"/>
      <c r="BQ14" s="150"/>
      <c r="BR14" s="150"/>
      <c r="BS14" s="150"/>
      <c r="BT14" s="150"/>
      <c r="BU14" s="150"/>
      <c r="BV14" s="150"/>
      <c r="BW14" s="150"/>
      <c r="BX14" s="150"/>
      <c r="BY14" s="150"/>
      <c r="BZ14" s="150"/>
      <c r="CA14" s="150"/>
      <c r="CB14" s="150"/>
      <c r="CC14" s="150"/>
      <c r="CD14" s="150"/>
      <c r="CE14" s="150"/>
      <c r="CF14" s="150"/>
      <c r="CG14" s="150"/>
      <c r="CH14" s="150"/>
      <c r="CI14" s="150"/>
      <c r="CJ14" s="150"/>
      <c r="CK14" s="150"/>
      <c r="CL14" s="150"/>
      <c r="CM14" s="150"/>
      <c r="CN14" s="150"/>
      <c r="CO14" s="150"/>
      <c r="CP14" s="150"/>
      <c r="CQ14" s="150"/>
      <c r="CR14" s="150"/>
      <c r="CS14" s="150"/>
      <c r="CT14" s="150"/>
      <c r="CU14" s="150"/>
      <c r="CV14" s="150"/>
      <c r="CW14" s="150"/>
    </row>
    <row r="15" spans="1:101" s="151" customFormat="1" ht="51" x14ac:dyDescent="0.2">
      <c r="A15" s="323" t="s">
        <v>230</v>
      </c>
      <c r="B15" s="126" t="s">
        <v>1111</v>
      </c>
      <c r="C15" s="657" t="s">
        <v>98</v>
      </c>
      <c r="D15" s="657" t="s">
        <v>98</v>
      </c>
      <c r="E15" s="657" t="s">
        <v>98</v>
      </c>
      <c r="F15" s="657" t="s">
        <v>98</v>
      </c>
      <c r="G15" s="657" t="s">
        <v>98</v>
      </c>
      <c r="H15" s="657" t="s">
        <v>98</v>
      </c>
      <c r="I15" s="657" t="s">
        <v>98</v>
      </c>
      <c r="J15" s="657" t="s">
        <v>98</v>
      </c>
      <c r="K15" s="657" t="s">
        <v>98</v>
      </c>
      <c r="L15" s="661"/>
      <c r="M15" s="600"/>
      <c r="N15" s="661"/>
      <c r="O15" s="600"/>
      <c r="P15" s="661"/>
      <c r="Q15" s="600"/>
      <c r="R15" s="661"/>
      <c r="S15" s="600"/>
      <c r="T15" s="661"/>
      <c r="U15" s="600"/>
      <c r="V15" s="661"/>
      <c r="W15" s="600"/>
      <c r="X15" s="661"/>
      <c r="Y15" s="600"/>
      <c r="Z15" s="661"/>
      <c r="AA15" s="600"/>
      <c r="AB15" s="661"/>
      <c r="AC15" s="600"/>
      <c r="AD15" s="661"/>
      <c r="AE15" s="600"/>
      <c r="AF15" s="661"/>
      <c r="AG15" s="600"/>
      <c r="AH15" s="661"/>
      <c r="AI15" s="600"/>
      <c r="AJ15" s="661"/>
      <c r="AK15" s="600"/>
      <c r="AL15" s="661"/>
      <c r="AM15" s="600"/>
      <c r="AN15" s="661"/>
      <c r="AO15" s="600"/>
      <c r="AP15" s="661"/>
      <c r="AQ15" s="600"/>
      <c r="AR15" s="661"/>
      <c r="AS15" s="600"/>
      <c r="AT15" s="661"/>
      <c r="AU15" s="600"/>
      <c r="AV15" s="661"/>
      <c r="AW15" s="600"/>
      <c r="AX15" s="661"/>
      <c r="AY15" s="600"/>
      <c r="AZ15" s="661"/>
      <c r="BA15" s="60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c r="BZ15" s="150"/>
      <c r="CA15" s="150"/>
      <c r="CB15" s="150"/>
      <c r="CC15" s="150"/>
      <c r="CD15" s="150"/>
      <c r="CE15" s="150"/>
      <c r="CF15" s="150"/>
      <c r="CG15" s="150"/>
      <c r="CH15" s="150"/>
      <c r="CI15" s="150"/>
      <c r="CJ15" s="150"/>
      <c r="CK15" s="150"/>
      <c r="CL15" s="150"/>
      <c r="CM15" s="150"/>
      <c r="CN15" s="150"/>
      <c r="CO15" s="150"/>
      <c r="CP15" s="150"/>
      <c r="CQ15" s="150"/>
      <c r="CR15" s="150"/>
      <c r="CS15" s="150"/>
      <c r="CT15" s="150"/>
      <c r="CU15" s="150"/>
      <c r="CV15" s="150"/>
      <c r="CW15" s="150"/>
    </row>
    <row r="16" spans="1:101" s="151" customFormat="1" ht="51" x14ac:dyDescent="0.2">
      <c r="A16" s="323" t="s">
        <v>232</v>
      </c>
      <c r="B16" s="126" t="s">
        <v>233</v>
      </c>
      <c r="C16" s="657" t="s">
        <v>98</v>
      </c>
      <c r="D16" s="657" t="s">
        <v>98</v>
      </c>
      <c r="E16" s="657" t="s">
        <v>98</v>
      </c>
      <c r="F16" s="657" t="s">
        <v>98</v>
      </c>
      <c r="G16" s="657" t="s">
        <v>98</v>
      </c>
      <c r="H16" s="657" t="s">
        <v>98</v>
      </c>
      <c r="I16" s="657" t="s">
        <v>98</v>
      </c>
      <c r="J16" s="657" t="s">
        <v>98</v>
      </c>
      <c r="K16" s="657" t="s">
        <v>98</v>
      </c>
      <c r="L16" s="145"/>
      <c r="M16" s="600"/>
      <c r="N16" s="145"/>
      <c r="O16" s="600"/>
      <c r="P16" s="145"/>
      <c r="Q16" s="600"/>
      <c r="R16" s="145"/>
      <c r="S16" s="600"/>
      <c r="T16" s="145"/>
      <c r="U16" s="600"/>
      <c r="V16" s="145"/>
      <c r="W16" s="600"/>
      <c r="X16" s="145"/>
      <c r="Y16" s="600"/>
      <c r="Z16" s="145"/>
      <c r="AA16" s="600"/>
      <c r="AB16" s="145"/>
      <c r="AC16" s="600"/>
      <c r="AD16" s="145"/>
      <c r="AE16" s="600"/>
      <c r="AF16" s="145"/>
      <c r="AG16" s="600"/>
      <c r="AH16" s="145"/>
      <c r="AI16" s="600"/>
      <c r="AJ16" s="145"/>
      <c r="AK16" s="600"/>
      <c r="AL16" s="145"/>
      <c r="AM16" s="600"/>
      <c r="AN16" s="145"/>
      <c r="AO16" s="600"/>
      <c r="AP16" s="145"/>
      <c r="AQ16" s="600"/>
      <c r="AR16" s="145"/>
      <c r="AS16" s="600"/>
      <c r="AT16" s="145"/>
      <c r="AU16" s="600"/>
      <c r="AV16" s="145"/>
      <c r="AW16" s="600"/>
      <c r="AX16" s="145"/>
      <c r="AY16" s="600"/>
      <c r="AZ16" s="145"/>
      <c r="BA16" s="600"/>
      <c r="BB16" s="150"/>
      <c r="BC16" s="150"/>
      <c r="BD16" s="150"/>
      <c r="BE16" s="150"/>
      <c r="BF16" s="150"/>
      <c r="BG16" s="150"/>
      <c r="BH16" s="150"/>
      <c r="BI16" s="150"/>
      <c r="BJ16" s="150"/>
      <c r="BK16" s="150"/>
      <c r="BL16" s="150"/>
      <c r="BM16" s="150"/>
      <c r="BN16" s="150"/>
      <c r="BO16" s="150"/>
      <c r="BP16" s="150"/>
      <c r="BQ16" s="150"/>
      <c r="BR16" s="150"/>
      <c r="BS16" s="150"/>
      <c r="BT16" s="150"/>
      <c r="BU16" s="150"/>
      <c r="BV16" s="150"/>
      <c r="BW16" s="150"/>
      <c r="BX16" s="150"/>
      <c r="BY16" s="150"/>
      <c r="BZ16" s="150"/>
      <c r="CA16" s="150"/>
      <c r="CB16" s="150"/>
      <c r="CC16" s="150"/>
      <c r="CD16" s="150"/>
      <c r="CE16" s="150"/>
      <c r="CF16" s="150"/>
      <c r="CG16" s="150"/>
      <c r="CH16" s="150"/>
      <c r="CI16" s="150"/>
      <c r="CJ16" s="150"/>
      <c r="CK16" s="150"/>
      <c r="CL16" s="150"/>
      <c r="CM16" s="150"/>
      <c r="CN16" s="150"/>
      <c r="CO16" s="150"/>
      <c r="CP16" s="150"/>
      <c r="CQ16" s="150"/>
      <c r="CR16" s="150"/>
      <c r="CS16" s="150"/>
      <c r="CT16" s="150"/>
      <c r="CU16" s="150"/>
      <c r="CV16" s="150"/>
      <c r="CW16" s="150"/>
    </row>
    <row r="17" spans="1:101" s="151" customFormat="1" ht="12.75" x14ac:dyDescent="0.2">
      <c r="A17" s="323" t="s">
        <v>232</v>
      </c>
      <c r="B17" s="756" t="s">
        <v>1112</v>
      </c>
      <c r="C17" s="657" t="s">
        <v>98</v>
      </c>
      <c r="D17" s="657" t="s">
        <v>98</v>
      </c>
      <c r="E17" s="657" t="s">
        <v>98</v>
      </c>
      <c r="F17" s="657" t="s">
        <v>98</v>
      </c>
      <c r="G17" s="657" t="s">
        <v>98</v>
      </c>
      <c r="H17" s="657" t="s">
        <v>98</v>
      </c>
      <c r="I17" s="657" t="s">
        <v>98</v>
      </c>
      <c r="J17" s="657" t="s">
        <v>98</v>
      </c>
      <c r="K17" s="657" t="s">
        <v>98</v>
      </c>
      <c r="L17" s="145"/>
      <c r="M17" s="600"/>
      <c r="N17" s="145"/>
      <c r="O17" s="600"/>
      <c r="P17" s="145"/>
      <c r="Q17" s="600"/>
      <c r="R17" s="145"/>
      <c r="S17" s="600"/>
      <c r="T17" s="145"/>
      <c r="U17" s="600"/>
      <c r="V17" s="145"/>
      <c r="W17" s="600"/>
      <c r="X17" s="145"/>
      <c r="Y17" s="600"/>
      <c r="Z17" s="145"/>
      <c r="AA17" s="600"/>
      <c r="AB17" s="145"/>
      <c r="AC17" s="600"/>
      <c r="AD17" s="145"/>
      <c r="AE17" s="600"/>
      <c r="AF17" s="145"/>
      <c r="AG17" s="600"/>
      <c r="AH17" s="145"/>
      <c r="AI17" s="600"/>
      <c r="AJ17" s="145"/>
      <c r="AK17" s="600"/>
      <c r="AL17" s="145"/>
      <c r="AM17" s="600"/>
      <c r="AN17" s="145"/>
      <c r="AO17" s="600"/>
      <c r="AP17" s="145"/>
      <c r="AQ17" s="600"/>
      <c r="AR17" s="145"/>
      <c r="AS17" s="600"/>
      <c r="AT17" s="145"/>
      <c r="AU17" s="600"/>
      <c r="AV17" s="145"/>
      <c r="AW17" s="600"/>
      <c r="AX17" s="145"/>
      <c r="AY17" s="600"/>
      <c r="AZ17" s="145"/>
      <c r="BA17" s="600"/>
      <c r="BB17" s="150"/>
      <c r="BC17" s="150"/>
      <c r="BD17" s="150"/>
      <c r="BE17" s="150"/>
      <c r="BF17" s="150"/>
      <c r="BG17" s="150"/>
      <c r="BH17" s="150"/>
      <c r="BI17" s="150"/>
      <c r="BJ17" s="150"/>
      <c r="BK17" s="150"/>
      <c r="BL17" s="150"/>
      <c r="BM17" s="150"/>
      <c r="BN17" s="150"/>
      <c r="BO17" s="150"/>
      <c r="BP17" s="150"/>
      <c r="BQ17" s="150"/>
      <c r="BR17" s="150"/>
      <c r="BS17" s="150"/>
      <c r="BT17" s="150"/>
      <c r="BU17" s="150"/>
      <c r="BV17" s="150"/>
      <c r="BW17" s="150"/>
      <c r="BX17" s="150"/>
      <c r="BY17" s="150"/>
      <c r="BZ17" s="150"/>
      <c r="CA17" s="150"/>
      <c r="CB17" s="150"/>
      <c r="CC17" s="150"/>
      <c r="CD17" s="150"/>
      <c r="CE17" s="150"/>
      <c r="CF17" s="150"/>
      <c r="CG17" s="150"/>
      <c r="CH17" s="150"/>
      <c r="CI17" s="150"/>
      <c r="CJ17" s="150"/>
      <c r="CK17" s="150"/>
      <c r="CL17" s="150"/>
      <c r="CM17" s="150"/>
      <c r="CN17" s="150"/>
      <c r="CO17" s="150"/>
      <c r="CP17" s="150"/>
      <c r="CQ17" s="150"/>
      <c r="CR17" s="150"/>
      <c r="CS17" s="150"/>
      <c r="CT17" s="150"/>
      <c r="CU17" s="150"/>
      <c r="CV17" s="150"/>
      <c r="CW17" s="150"/>
    </row>
    <row r="18" spans="1:101" s="151" customFormat="1" ht="12.75" x14ac:dyDescent="0.2">
      <c r="A18" s="323" t="s">
        <v>232</v>
      </c>
      <c r="B18" s="756" t="s">
        <v>1112</v>
      </c>
      <c r="C18" s="657" t="s">
        <v>98</v>
      </c>
      <c r="D18" s="657" t="s">
        <v>98</v>
      </c>
      <c r="E18" s="657" t="s">
        <v>98</v>
      </c>
      <c r="F18" s="657" t="s">
        <v>98</v>
      </c>
      <c r="G18" s="657" t="s">
        <v>98</v>
      </c>
      <c r="H18" s="657" t="s">
        <v>98</v>
      </c>
      <c r="I18" s="657" t="s">
        <v>98</v>
      </c>
      <c r="J18" s="657" t="s">
        <v>98</v>
      </c>
      <c r="K18" s="657" t="s">
        <v>98</v>
      </c>
      <c r="L18" s="145"/>
      <c r="M18" s="600"/>
      <c r="N18" s="145"/>
      <c r="O18" s="600"/>
      <c r="P18" s="145"/>
      <c r="Q18" s="600"/>
      <c r="R18" s="145"/>
      <c r="S18" s="600"/>
      <c r="T18" s="145"/>
      <c r="U18" s="600"/>
      <c r="V18" s="145"/>
      <c r="W18" s="600"/>
      <c r="X18" s="145"/>
      <c r="Y18" s="600"/>
      <c r="Z18" s="145"/>
      <c r="AA18" s="600"/>
      <c r="AB18" s="145"/>
      <c r="AC18" s="600"/>
      <c r="AD18" s="145"/>
      <c r="AE18" s="600"/>
      <c r="AF18" s="145"/>
      <c r="AG18" s="600"/>
      <c r="AH18" s="145"/>
      <c r="AI18" s="600"/>
      <c r="AJ18" s="145"/>
      <c r="AK18" s="600"/>
      <c r="AL18" s="145"/>
      <c r="AM18" s="600"/>
      <c r="AN18" s="145"/>
      <c r="AO18" s="600"/>
      <c r="AP18" s="145"/>
      <c r="AQ18" s="600"/>
      <c r="AR18" s="145"/>
      <c r="AS18" s="600"/>
      <c r="AT18" s="145"/>
      <c r="AU18" s="600"/>
      <c r="AV18" s="145"/>
      <c r="AW18" s="600"/>
      <c r="AX18" s="145"/>
      <c r="AY18" s="600"/>
      <c r="AZ18" s="145"/>
      <c r="BA18" s="60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c r="BZ18" s="150"/>
      <c r="CA18" s="150"/>
      <c r="CB18" s="150"/>
      <c r="CC18" s="150"/>
      <c r="CD18" s="150"/>
      <c r="CE18" s="150"/>
      <c r="CF18" s="150"/>
      <c r="CG18" s="150"/>
      <c r="CH18" s="150"/>
      <c r="CI18" s="150"/>
      <c r="CJ18" s="150"/>
      <c r="CK18" s="150"/>
      <c r="CL18" s="150"/>
      <c r="CM18" s="150"/>
      <c r="CN18" s="150"/>
      <c r="CO18" s="150"/>
      <c r="CP18" s="150"/>
      <c r="CQ18" s="150"/>
      <c r="CR18" s="150"/>
      <c r="CS18" s="150"/>
      <c r="CT18" s="150"/>
      <c r="CU18" s="150"/>
      <c r="CV18" s="150"/>
      <c r="CW18" s="150"/>
    </row>
    <row r="19" spans="1:101" s="160" customFormat="1" ht="51" x14ac:dyDescent="0.2">
      <c r="A19" s="323" t="s">
        <v>234</v>
      </c>
      <c r="B19" s="126" t="s">
        <v>235</v>
      </c>
      <c r="C19" s="657" t="s">
        <v>98</v>
      </c>
      <c r="D19" s="657" t="s">
        <v>98</v>
      </c>
      <c r="E19" s="657" t="s">
        <v>98</v>
      </c>
      <c r="F19" s="657" t="s">
        <v>98</v>
      </c>
      <c r="G19" s="657" t="s">
        <v>98</v>
      </c>
      <c r="H19" s="657" t="s">
        <v>98</v>
      </c>
      <c r="I19" s="657" t="s">
        <v>98</v>
      </c>
      <c r="J19" s="657" t="s">
        <v>98</v>
      </c>
      <c r="K19" s="657" t="s">
        <v>98</v>
      </c>
      <c r="L19" s="663"/>
      <c r="M19" s="603"/>
      <c r="N19" s="663"/>
      <c r="O19" s="603"/>
      <c r="P19" s="663"/>
      <c r="Q19" s="603"/>
      <c r="R19" s="663"/>
      <c r="S19" s="603"/>
      <c r="T19" s="663"/>
      <c r="U19" s="603"/>
      <c r="V19" s="663"/>
      <c r="W19" s="603"/>
      <c r="X19" s="663"/>
      <c r="Y19" s="603"/>
      <c r="Z19" s="663"/>
      <c r="AA19" s="603"/>
      <c r="AB19" s="663"/>
      <c r="AC19" s="603"/>
      <c r="AD19" s="663"/>
      <c r="AE19" s="603"/>
      <c r="AF19" s="663"/>
      <c r="AG19" s="603"/>
      <c r="AH19" s="663"/>
      <c r="AI19" s="603"/>
      <c r="AJ19" s="663"/>
      <c r="AK19" s="603"/>
      <c r="AL19" s="663"/>
      <c r="AM19" s="603"/>
      <c r="AN19" s="663"/>
      <c r="AO19" s="603"/>
      <c r="AP19" s="663"/>
      <c r="AQ19" s="603"/>
      <c r="AR19" s="663"/>
      <c r="AS19" s="603"/>
      <c r="AT19" s="663"/>
      <c r="AU19" s="603"/>
      <c r="AV19" s="663"/>
      <c r="AW19" s="603"/>
      <c r="AX19" s="663"/>
      <c r="AY19" s="603"/>
      <c r="AZ19" s="663"/>
      <c r="BA19" s="603"/>
      <c r="BB19" s="159"/>
      <c r="BC19" s="159"/>
      <c r="BD19" s="159"/>
      <c r="BE19" s="159"/>
      <c r="BF19" s="159"/>
      <c r="BG19" s="159"/>
      <c r="BH19" s="159"/>
      <c r="BI19" s="159"/>
      <c r="BJ19" s="159"/>
      <c r="BK19" s="159"/>
      <c r="BL19" s="159"/>
      <c r="BM19" s="159"/>
      <c r="BN19" s="159"/>
      <c r="BO19" s="159"/>
      <c r="BP19" s="159"/>
      <c r="BQ19" s="159"/>
      <c r="BR19" s="159"/>
      <c r="BS19" s="159"/>
      <c r="BT19" s="159"/>
      <c r="BU19" s="159"/>
      <c r="BV19" s="159"/>
      <c r="BW19" s="159"/>
      <c r="BX19" s="159"/>
      <c r="BY19" s="159"/>
      <c r="BZ19" s="159"/>
      <c r="CA19" s="159"/>
      <c r="CB19" s="159"/>
      <c r="CC19" s="159"/>
      <c r="CD19" s="159"/>
      <c r="CE19" s="159"/>
      <c r="CF19" s="159"/>
      <c r="CG19" s="159"/>
      <c r="CH19" s="159"/>
      <c r="CI19" s="159"/>
      <c r="CJ19" s="159"/>
      <c r="CK19" s="159"/>
      <c r="CL19" s="159"/>
      <c r="CM19" s="159"/>
      <c r="CN19" s="159"/>
      <c r="CO19" s="159"/>
      <c r="CP19" s="159"/>
      <c r="CQ19" s="159"/>
      <c r="CR19" s="159"/>
      <c r="CS19" s="159"/>
      <c r="CT19" s="159"/>
      <c r="CU19" s="159"/>
      <c r="CV19" s="159"/>
      <c r="CW19" s="159"/>
    </row>
    <row r="20" spans="1:101" s="160" customFormat="1" ht="12.75" x14ac:dyDescent="0.2">
      <c r="A20" s="323" t="s">
        <v>234</v>
      </c>
      <c r="B20" s="756" t="s">
        <v>1112</v>
      </c>
      <c r="C20" s="657" t="s">
        <v>98</v>
      </c>
      <c r="D20" s="657" t="s">
        <v>98</v>
      </c>
      <c r="E20" s="657" t="s">
        <v>98</v>
      </c>
      <c r="F20" s="657" t="s">
        <v>98</v>
      </c>
      <c r="G20" s="657" t="s">
        <v>98</v>
      </c>
      <c r="H20" s="657" t="s">
        <v>98</v>
      </c>
      <c r="I20" s="657" t="s">
        <v>98</v>
      </c>
      <c r="J20" s="657" t="s">
        <v>98</v>
      </c>
      <c r="K20" s="657" t="s">
        <v>98</v>
      </c>
      <c r="L20" s="663"/>
      <c r="M20" s="603"/>
      <c r="N20" s="663"/>
      <c r="O20" s="603"/>
      <c r="P20" s="663"/>
      <c r="Q20" s="603"/>
      <c r="R20" s="663"/>
      <c r="S20" s="603"/>
      <c r="T20" s="663"/>
      <c r="U20" s="603"/>
      <c r="V20" s="663"/>
      <c r="W20" s="603"/>
      <c r="X20" s="663"/>
      <c r="Y20" s="603"/>
      <c r="Z20" s="663"/>
      <c r="AA20" s="603"/>
      <c r="AB20" s="663"/>
      <c r="AC20" s="603"/>
      <c r="AD20" s="663"/>
      <c r="AE20" s="603"/>
      <c r="AF20" s="663"/>
      <c r="AG20" s="603"/>
      <c r="AH20" s="663"/>
      <c r="AI20" s="603"/>
      <c r="AJ20" s="663"/>
      <c r="AK20" s="603"/>
      <c r="AL20" s="663"/>
      <c r="AM20" s="603"/>
      <c r="AN20" s="663"/>
      <c r="AO20" s="603"/>
      <c r="AP20" s="663"/>
      <c r="AQ20" s="603"/>
      <c r="AR20" s="663"/>
      <c r="AS20" s="603"/>
      <c r="AT20" s="663"/>
      <c r="AU20" s="603"/>
      <c r="AV20" s="663"/>
      <c r="AW20" s="603"/>
      <c r="AX20" s="663"/>
      <c r="AY20" s="603"/>
      <c r="AZ20" s="663"/>
      <c r="BA20" s="603"/>
      <c r="BB20" s="159"/>
      <c r="BC20" s="159"/>
      <c r="BD20" s="159"/>
      <c r="BE20" s="159"/>
      <c r="BF20" s="159"/>
      <c r="BG20" s="159"/>
      <c r="BH20" s="159"/>
      <c r="BI20" s="159"/>
      <c r="BJ20" s="159"/>
      <c r="BK20" s="159"/>
      <c r="BL20" s="159"/>
      <c r="BM20" s="159"/>
      <c r="BN20" s="159"/>
      <c r="BO20" s="159"/>
      <c r="BP20" s="159"/>
      <c r="BQ20" s="159"/>
      <c r="BR20" s="159"/>
      <c r="BS20" s="159"/>
      <c r="BT20" s="159"/>
      <c r="BU20" s="159"/>
      <c r="BV20" s="159"/>
      <c r="BW20" s="159"/>
      <c r="BX20" s="159"/>
      <c r="BY20" s="159"/>
      <c r="BZ20" s="159"/>
      <c r="CA20" s="159"/>
      <c r="CB20" s="159"/>
      <c r="CC20" s="159"/>
      <c r="CD20" s="159"/>
      <c r="CE20" s="159"/>
      <c r="CF20" s="159"/>
      <c r="CG20" s="159"/>
      <c r="CH20" s="159"/>
      <c r="CI20" s="159"/>
      <c r="CJ20" s="159"/>
      <c r="CK20" s="159"/>
      <c r="CL20" s="159"/>
      <c r="CM20" s="159"/>
      <c r="CN20" s="159"/>
      <c r="CO20" s="159"/>
      <c r="CP20" s="159"/>
      <c r="CQ20" s="159"/>
      <c r="CR20" s="159"/>
      <c r="CS20" s="159"/>
      <c r="CT20" s="159"/>
      <c r="CU20" s="159"/>
      <c r="CV20" s="159"/>
      <c r="CW20" s="159"/>
    </row>
    <row r="21" spans="1:101" s="160" customFormat="1" ht="12.75" x14ac:dyDescent="0.2">
      <c r="A21" s="323" t="s">
        <v>234</v>
      </c>
      <c r="B21" s="756" t="s">
        <v>1112</v>
      </c>
      <c r="C21" s="657" t="s">
        <v>98</v>
      </c>
      <c r="D21" s="657" t="s">
        <v>98</v>
      </c>
      <c r="E21" s="657" t="s">
        <v>98</v>
      </c>
      <c r="F21" s="657" t="s">
        <v>98</v>
      </c>
      <c r="G21" s="657" t="s">
        <v>98</v>
      </c>
      <c r="H21" s="657" t="s">
        <v>98</v>
      </c>
      <c r="I21" s="657" t="s">
        <v>98</v>
      </c>
      <c r="J21" s="657" t="s">
        <v>98</v>
      </c>
      <c r="K21" s="657" t="s">
        <v>98</v>
      </c>
      <c r="L21" s="663"/>
      <c r="M21" s="603"/>
      <c r="N21" s="663"/>
      <c r="O21" s="603"/>
      <c r="P21" s="663"/>
      <c r="Q21" s="603"/>
      <c r="R21" s="663"/>
      <c r="S21" s="603"/>
      <c r="T21" s="663"/>
      <c r="U21" s="603"/>
      <c r="V21" s="663"/>
      <c r="W21" s="603"/>
      <c r="X21" s="663"/>
      <c r="Y21" s="603"/>
      <c r="Z21" s="663"/>
      <c r="AA21" s="603"/>
      <c r="AB21" s="663"/>
      <c r="AC21" s="603"/>
      <c r="AD21" s="663"/>
      <c r="AE21" s="603"/>
      <c r="AF21" s="663"/>
      <c r="AG21" s="603"/>
      <c r="AH21" s="663"/>
      <c r="AI21" s="603"/>
      <c r="AJ21" s="663"/>
      <c r="AK21" s="603"/>
      <c r="AL21" s="663"/>
      <c r="AM21" s="603"/>
      <c r="AN21" s="663"/>
      <c r="AO21" s="603"/>
      <c r="AP21" s="663"/>
      <c r="AQ21" s="603"/>
      <c r="AR21" s="663"/>
      <c r="AS21" s="603"/>
      <c r="AT21" s="663"/>
      <c r="AU21" s="603"/>
      <c r="AV21" s="663"/>
      <c r="AW21" s="603"/>
      <c r="AX21" s="663"/>
      <c r="AY21" s="603"/>
      <c r="AZ21" s="663"/>
      <c r="BA21" s="603"/>
      <c r="BB21" s="159"/>
      <c r="BC21" s="159"/>
      <c r="BD21" s="159"/>
      <c r="BE21" s="159"/>
      <c r="BF21" s="159"/>
      <c r="BG21" s="159"/>
      <c r="BH21" s="159"/>
      <c r="BI21" s="159"/>
      <c r="BJ21" s="159"/>
      <c r="BK21" s="159"/>
      <c r="BL21" s="159"/>
      <c r="BM21" s="159"/>
      <c r="BN21" s="159"/>
      <c r="BO21" s="159"/>
      <c r="BP21" s="159"/>
      <c r="BQ21" s="159"/>
      <c r="BR21" s="159"/>
      <c r="BS21" s="159"/>
      <c r="BT21" s="159"/>
      <c r="BU21" s="159"/>
      <c r="BV21" s="159"/>
      <c r="BW21" s="159"/>
      <c r="BX21" s="159"/>
      <c r="BY21" s="159"/>
      <c r="BZ21" s="159"/>
      <c r="CA21" s="159"/>
      <c r="CB21" s="159"/>
      <c r="CC21" s="159"/>
      <c r="CD21" s="159"/>
      <c r="CE21" s="159"/>
      <c r="CF21" s="159"/>
      <c r="CG21" s="159"/>
      <c r="CH21" s="159"/>
      <c r="CI21" s="159"/>
      <c r="CJ21" s="159"/>
      <c r="CK21" s="159"/>
      <c r="CL21" s="159"/>
      <c r="CM21" s="159"/>
      <c r="CN21" s="159"/>
      <c r="CO21" s="159"/>
      <c r="CP21" s="159"/>
      <c r="CQ21" s="159"/>
      <c r="CR21" s="159"/>
      <c r="CS21" s="159"/>
      <c r="CT21" s="159"/>
      <c r="CU21" s="159"/>
      <c r="CV21" s="159"/>
      <c r="CW21" s="159"/>
    </row>
  </sheetData>
  <mergeCells count="13">
    <mergeCell ref="A4:K4"/>
    <mergeCell ref="A6:K6"/>
    <mergeCell ref="A7:K7"/>
    <mergeCell ref="A9:K9"/>
    <mergeCell ref="A11:A12"/>
    <mergeCell ref="B11:B12"/>
    <mergeCell ref="C11:C12"/>
    <mergeCell ref="D11:D12"/>
    <mergeCell ref="E11:E12"/>
    <mergeCell ref="F11:F12"/>
    <mergeCell ref="G11:H11"/>
    <mergeCell ref="I11:I12"/>
    <mergeCell ref="J11:K11"/>
  </mergeCells>
  <pageMargins left="0.78749999999999998" right="0.78749999999999998" top="1.05277777777778" bottom="1.05277777777778" header="0.78749999999999998" footer="0.78749999999999998"/>
  <pageSetup paperSize="9" firstPageNumber="0" orientation="portrait" horizontalDpi="300" verticalDpi="300"/>
  <headerFooter>
    <oddHeader>&amp;C&amp;"Times New Roman,Обычный"&amp;12&amp;A</oddHeader>
    <oddFooter>&amp;C&amp;"Times New Roman,Обычный"&amp;12Страница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66FF"/>
  </sheetPr>
  <dimension ref="A1:AMK42"/>
  <sheetViews>
    <sheetView topLeftCell="A8" zoomScale="80" zoomScaleNormal="80" zoomScalePageLayoutView="85" workbookViewId="0">
      <pane xSplit="2" ySplit="8" topLeftCell="C36" activePane="bottomRight" state="frozen"/>
      <selection activeCell="A8" sqref="A8"/>
      <selection pane="topRight" activeCell="C8" sqref="C8"/>
      <selection pane="bottomLeft" activeCell="A36" sqref="A36"/>
      <selection pane="bottomRight" activeCell="C39" sqref="C39"/>
    </sheetView>
  </sheetViews>
  <sheetFormatPr defaultRowHeight="15" x14ac:dyDescent="0.25"/>
  <cols>
    <col min="1" max="1" width="11.85546875" style="632" customWidth="1"/>
    <col min="2" max="2" width="37.7109375" style="633" customWidth="1"/>
    <col min="3" max="3" width="16" style="633" customWidth="1"/>
    <col min="4" max="4" width="23" style="633" customWidth="1"/>
    <col min="5" max="5" width="21.28515625" style="634" customWidth="1"/>
    <col min="6" max="6" width="13.42578125" style="633" customWidth="1"/>
    <col min="7" max="7" width="15" style="633" customWidth="1"/>
    <col min="8" max="8" width="17.5703125" style="633" customWidth="1"/>
    <col min="9" max="9" width="17.7109375" style="633" customWidth="1"/>
    <col min="10" max="10" width="15.85546875" style="633" customWidth="1"/>
    <col min="11" max="11" width="21.5703125" style="713" customWidth="1"/>
    <col min="12" max="12" width="16.85546875" style="633" customWidth="1"/>
    <col min="13" max="13" width="18.28515625" style="633" customWidth="1"/>
    <col min="14" max="15" width="20.42578125" style="633" customWidth="1"/>
    <col min="16" max="16" width="14" style="633" customWidth="1"/>
    <col min="17" max="17" width="10.7109375" style="633" customWidth="1"/>
    <col min="18" max="18" width="12.5703125" style="633" customWidth="1"/>
    <col min="19" max="19" width="13" style="634" customWidth="1"/>
    <col min="20" max="20" width="9.28515625" style="699" customWidth="1"/>
    <col min="21" max="21" width="13.85546875" style="699" customWidth="1"/>
    <col min="22" max="24" width="10.28515625" style="701" customWidth="1"/>
    <col min="25" max="250" width="10.28515625" style="632" customWidth="1"/>
    <col min="251" max="251" width="4.42578125" style="632" customWidth="1"/>
    <col min="252" max="252" width="18.28515625" style="632" customWidth="1"/>
    <col min="253" max="253" width="19" style="632" customWidth="1"/>
    <col min="254" max="254" width="15.42578125" style="632" customWidth="1"/>
    <col min="255" max="1025" width="12.42578125" style="632" customWidth="1"/>
  </cols>
  <sheetData>
    <row r="1" spans="1:101" s="635" customFormat="1" ht="11.25" x14ac:dyDescent="0.2">
      <c r="B1" s="636"/>
      <c r="C1" s="636"/>
      <c r="D1" s="636"/>
      <c r="E1" s="638"/>
      <c r="F1" s="636"/>
      <c r="G1" s="636"/>
      <c r="H1" s="636"/>
      <c r="I1" s="636"/>
      <c r="J1" s="636"/>
      <c r="K1" s="757"/>
      <c r="L1" s="636"/>
      <c r="M1" s="636"/>
      <c r="N1" s="636"/>
      <c r="O1" s="636"/>
      <c r="P1" s="636"/>
      <c r="Q1" s="636"/>
      <c r="R1" s="636"/>
      <c r="S1" s="553" t="s">
        <v>1113</v>
      </c>
      <c r="T1" s="758"/>
      <c r="U1" s="758"/>
      <c r="V1" s="759"/>
      <c r="W1" s="759"/>
      <c r="X1" s="759"/>
    </row>
    <row r="2" spans="1:101" s="635" customFormat="1" ht="11.25" x14ac:dyDescent="0.2">
      <c r="B2" s="636"/>
      <c r="C2" s="636"/>
      <c r="D2" s="636"/>
      <c r="E2" s="638"/>
      <c r="F2" s="636"/>
      <c r="G2" s="636"/>
      <c r="H2" s="636"/>
      <c r="I2" s="636"/>
      <c r="J2" s="636"/>
      <c r="K2" s="757"/>
      <c r="L2" s="636"/>
      <c r="M2" s="636"/>
      <c r="N2" s="636"/>
      <c r="O2" s="636"/>
      <c r="P2" s="636"/>
      <c r="Q2" s="636"/>
      <c r="R2" s="636"/>
      <c r="S2" s="554" t="s">
        <v>302</v>
      </c>
      <c r="T2" s="758"/>
      <c r="U2" s="758"/>
      <c r="V2" s="759"/>
      <c r="W2" s="759"/>
      <c r="X2" s="759"/>
    </row>
    <row r="3" spans="1:101" s="635" customFormat="1" ht="11.25" x14ac:dyDescent="0.2">
      <c r="B3" s="636"/>
      <c r="C3" s="636"/>
      <c r="D3" s="636"/>
      <c r="E3" s="638"/>
      <c r="F3" s="636"/>
      <c r="G3" s="636"/>
      <c r="H3" s="636"/>
      <c r="I3" s="636"/>
      <c r="J3" s="636"/>
      <c r="K3" s="757"/>
      <c r="L3" s="636"/>
      <c r="M3" s="636"/>
      <c r="N3" s="636"/>
      <c r="O3" s="636"/>
      <c r="P3" s="636"/>
      <c r="Q3" s="636"/>
      <c r="R3" s="636"/>
      <c r="S3" s="554" t="s">
        <v>303</v>
      </c>
      <c r="T3" s="758"/>
      <c r="U3" s="758"/>
      <c r="V3" s="759"/>
      <c r="W3" s="759"/>
      <c r="X3" s="759"/>
    </row>
    <row r="4" spans="1:101" ht="16.5" customHeight="1" x14ac:dyDescent="0.25">
      <c r="A4" s="69" t="s">
        <v>1114</v>
      </c>
      <c r="B4" s="69"/>
      <c r="C4" s="69"/>
      <c r="D4" s="69"/>
      <c r="E4" s="69"/>
      <c r="F4" s="69"/>
      <c r="G4" s="69"/>
      <c r="H4" s="69"/>
      <c r="I4" s="69"/>
      <c r="J4" s="69"/>
      <c r="K4" s="69"/>
      <c r="L4" s="69"/>
      <c r="M4" s="69"/>
      <c r="N4" s="69"/>
      <c r="O4" s="69"/>
      <c r="P4" s="69"/>
      <c r="Q4" s="69"/>
      <c r="R4" s="69"/>
      <c r="S4" s="69"/>
    </row>
    <row r="5" spans="1:101" ht="15" customHeight="1" x14ac:dyDescent="0.25">
      <c r="T5" s="760"/>
    </row>
    <row r="6" spans="1:101" ht="15.75" customHeight="1" x14ac:dyDescent="0.25">
      <c r="A6" s="12" t="str">
        <f>'1 - 2024'!A7:BB7</f>
        <v>Инвестиционная программа Акционерного общества «Мордовская электросетевая компания»</v>
      </c>
      <c r="B6" s="12"/>
      <c r="C6" s="12"/>
      <c r="D6" s="12"/>
      <c r="E6" s="12"/>
      <c r="F6" s="12"/>
      <c r="G6" s="12"/>
      <c r="H6" s="12"/>
      <c r="I6" s="12"/>
      <c r="J6" s="12"/>
      <c r="K6" s="12"/>
      <c r="L6" s="12"/>
      <c r="M6" s="12"/>
      <c r="N6" s="12"/>
      <c r="O6" s="12"/>
      <c r="P6" s="12"/>
      <c r="Q6" s="12"/>
      <c r="R6" s="12"/>
      <c r="S6" s="12"/>
      <c r="T6" s="760"/>
    </row>
    <row r="7" spans="1:101" ht="15.75" customHeight="1" x14ac:dyDescent="0.25">
      <c r="A7" s="85" t="s">
        <v>1102</v>
      </c>
      <c r="B7" s="85"/>
      <c r="C7" s="85"/>
      <c r="D7" s="85"/>
      <c r="E7" s="85"/>
      <c r="F7" s="85"/>
      <c r="G7" s="85"/>
      <c r="H7" s="85"/>
      <c r="I7" s="85"/>
      <c r="J7" s="85"/>
      <c r="K7" s="85"/>
      <c r="L7" s="85"/>
      <c r="M7" s="85"/>
      <c r="N7" s="85"/>
      <c r="O7" s="85"/>
      <c r="P7" s="85"/>
      <c r="Q7" s="85"/>
      <c r="R7" s="85"/>
      <c r="S7" s="85"/>
      <c r="T7" s="760"/>
    </row>
    <row r="8" spans="1:101" ht="15.75" customHeight="1" x14ac:dyDescent="0.25">
      <c r="A8" s="642"/>
      <c r="B8" s="642"/>
      <c r="C8" s="642"/>
      <c r="D8" s="642"/>
      <c r="E8" s="642"/>
      <c r="F8" s="642"/>
      <c r="G8" s="642"/>
      <c r="H8" s="642"/>
      <c r="I8" s="642"/>
      <c r="J8" s="642"/>
      <c r="K8" s="761"/>
      <c r="L8" s="642"/>
      <c r="M8" s="642"/>
      <c r="N8" s="642"/>
      <c r="O8" s="642"/>
      <c r="P8" s="642"/>
      <c r="Q8" s="642"/>
      <c r="R8" s="642"/>
      <c r="S8" s="642"/>
      <c r="T8" s="760"/>
    </row>
    <row r="9" spans="1:101" ht="15.75" customHeight="1" x14ac:dyDescent="0.25">
      <c r="A9" s="67" t="str">
        <f>'1 - 2024'!A10:BB10</f>
        <v>Год раскрытия информации: 2017 год</v>
      </c>
      <c r="B9" s="67"/>
      <c r="C9" s="67"/>
      <c r="D9" s="67"/>
      <c r="E9" s="67"/>
      <c r="F9" s="67"/>
      <c r="G9" s="67"/>
      <c r="H9" s="67"/>
      <c r="I9" s="67"/>
      <c r="J9" s="67"/>
      <c r="K9" s="67"/>
      <c r="L9" s="67"/>
      <c r="M9" s="67"/>
      <c r="N9" s="67"/>
      <c r="O9" s="67"/>
      <c r="P9" s="67"/>
      <c r="Q9" s="67"/>
      <c r="R9" s="67"/>
      <c r="S9" s="67"/>
      <c r="T9" s="760"/>
    </row>
    <row r="10" spans="1:101" s="634" customFormat="1" ht="16.5" customHeight="1" x14ac:dyDescent="0.2">
      <c r="A10" s="40"/>
      <c r="B10" s="40"/>
      <c r="C10" s="40"/>
      <c r="D10" s="40"/>
      <c r="E10" s="40"/>
      <c r="F10" s="40"/>
      <c r="G10" s="40"/>
      <c r="H10" s="40"/>
      <c r="I10" s="40"/>
      <c r="J10" s="40"/>
      <c r="K10" s="40"/>
      <c r="L10" s="40"/>
      <c r="M10" s="40"/>
      <c r="N10" s="40"/>
      <c r="O10" s="40"/>
      <c r="P10" s="40"/>
      <c r="Q10" s="40"/>
      <c r="R10" s="40"/>
      <c r="T10" s="699"/>
      <c r="U10" s="699"/>
      <c r="V10" s="644"/>
      <c r="W10" s="644"/>
      <c r="X10" s="644"/>
    </row>
    <row r="11" spans="1:101" s="634" customFormat="1" ht="38.25" customHeight="1" x14ac:dyDescent="0.2">
      <c r="A11" s="46" t="s">
        <v>7</v>
      </c>
      <c r="B11" s="46" t="s">
        <v>8</v>
      </c>
      <c r="C11" s="46" t="s">
        <v>305</v>
      </c>
      <c r="D11" s="44" t="s">
        <v>313</v>
      </c>
      <c r="E11" s="44" t="s">
        <v>1115</v>
      </c>
      <c r="F11" s="44" t="s">
        <v>1116</v>
      </c>
      <c r="G11" s="44"/>
      <c r="H11" s="44"/>
      <c r="I11" s="44"/>
      <c r="J11" s="44"/>
      <c r="K11" s="39" t="s">
        <v>1117</v>
      </c>
      <c r="L11" s="44" t="s">
        <v>1118</v>
      </c>
      <c r="M11" s="44"/>
      <c r="N11" s="46" t="s">
        <v>1119</v>
      </c>
      <c r="O11" s="46" t="s">
        <v>1120</v>
      </c>
      <c r="P11" s="44" t="s">
        <v>1121</v>
      </c>
      <c r="Q11" s="44"/>
      <c r="R11" s="44"/>
      <c r="S11" s="44"/>
      <c r="T11" s="699"/>
      <c r="U11" s="699"/>
      <c r="V11" s="644"/>
      <c r="W11" s="644"/>
      <c r="X11" s="644"/>
    </row>
    <row r="12" spans="1:101" s="634" customFormat="1" ht="51" customHeight="1" x14ac:dyDescent="0.2">
      <c r="A12" s="46"/>
      <c r="B12" s="46"/>
      <c r="C12" s="46"/>
      <c r="D12" s="44"/>
      <c r="E12" s="44"/>
      <c r="F12" s="44"/>
      <c r="G12" s="44"/>
      <c r="H12" s="44"/>
      <c r="I12" s="44"/>
      <c r="J12" s="44"/>
      <c r="K12" s="39"/>
      <c r="L12" s="44"/>
      <c r="M12" s="44"/>
      <c r="N12" s="46"/>
      <c r="O12" s="46"/>
      <c r="P12" s="44" t="s">
        <v>1122</v>
      </c>
      <c r="Q12" s="44"/>
      <c r="R12" s="44" t="s">
        <v>1123</v>
      </c>
      <c r="S12" s="44"/>
      <c r="T12" s="699"/>
      <c r="U12" s="699"/>
      <c r="V12" s="644"/>
      <c r="W12" s="644"/>
      <c r="X12" s="644"/>
    </row>
    <row r="13" spans="1:101" s="634" customFormat="1" ht="137.25" customHeight="1" x14ac:dyDescent="0.2">
      <c r="A13" s="46"/>
      <c r="B13" s="46"/>
      <c r="C13" s="46"/>
      <c r="D13" s="44"/>
      <c r="E13" s="44"/>
      <c r="F13" s="762" t="s">
        <v>343</v>
      </c>
      <c r="G13" s="762" t="s">
        <v>344</v>
      </c>
      <c r="H13" s="762" t="s">
        <v>1124</v>
      </c>
      <c r="I13" s="763" t="s">
        <v>346</v>
      </c>
      <c r="J13" s="762" t="s">
        <v>350</v>
      </c>
      <c r="K13" s="39"/>
      <c r="L13" s="646" t="s">
        <v>1125</v>
      </c>
      <c r="M13" s="646" t="s">
        <v>1126</v>
      </c>
      <c r="N13" s="46"/>
      <c r="O13" s="46"/>
      <c r="P13" s="762" t="s">
        <v>1127</v>
      </c>
      <c r="Q13" s="762" t="s">
        <v>1128</v>
      </c>
      <c r="R13" s="762" t="s">
        <v>1127</v>
      </c>
      <c r="S13" s="764" t="s">
        <v>1128</v>
      </c>
      <c r="T13" s="699"/>
      <c r="U13" s="699"/>
      <c r="V13" s="644"/>
      <c r="W13" s="644"/>
      <c r="X13" s="644"/>
    </row>
    <row r="14" spans="1:101" s="634" customFormat="1" ht="15" customHeight="1" x14ac:dyDescent="0.2">
      <c r="A14" s="651">
        <v>1</v>
      </c>
      <c r="B14" s="651">
        <v>2</v>
      </c>
      <c r="C14" s="651">
        <v>3</v>
      </c>
      <c r="D14" s="651">
        <v>4</v>
      </c>
      <c r="E14" s="651">
        <v>5</v>
      </c>
      <c r="F14" s="651">
        <v>6</v>
      </c>
      <c r="G14" s="651">
        <v>7</v>
      </c>
      <c r="H14" s="651">
        <v>8</v>
      </c>
      <c r="I14" s="651">
        <v>9</v>
      </c>
      <c r="J14" s="651">
        <v>10</v>
      </c>
      <c r="K14" s="765">
        <v>11</v>
      </c>
      <c r="L14" s="651">
        <v>12</v>
      </c>
      <c r="M14" s="651">
        <v>13</v>
      </c>
      <c r="N14" s="651">
        <v>14</v>
      </c>
      <c r="O14" s="651">
        <v>15</v>
      </c>
      <c r="P14" s="766" t="s">
        <v>1129</v>
      </c>
      <c r="Q14" s="766" t="s">
        <v>1130</v>
      </c>
      <c r="R14" s="766" t="s">
        <v>1131</v>
      </c>
      <c r="S14" s="767" t="s">
        <v>1132</v>
      </c>
      <c r="T14" s="699"/>
      <c r="U14" s="699"/>
      <c r="V14" s="644"/>
      <c r="W14" s="644"/>
      <c r="X14" s="644"/>
    </row>
    <row r="15" spans="1:101" s="160" customFormat="1" ht="12.75" x14ac:dyDescent="0.2">
      <c r="A15" s="436">
        <v>1</v>
      </c>
      <c r="B15" s="156" t="s">
        <v>112</v>
      </c>
      <c r="C15" s="115" t="s">
        <v>98</v>
      </c>
      <c r="D15" s="115" t="s">
        <v>98</v>
      </c>
      <c r="E15" s="115" t="s">
        <v>98</v>
      </c>
      <c r="F15" s="115" t="s">
        <v>98</v>
      </c>
      <c r="G15" s="115" t="s">
        <v>98</v>
      </c>
      <c r="H15" s="115" t="s">
        <v>98</v>
      </c>
      <c r="I15" s="115" t="s">
        <v>98</v>
      </c>
      <c r="J15" s="115" t="s">
        <v>98</v>
      </c>
      <c r="K15" s="119" t="s">
        <v>98</v>
      </c>
      <c r="L15" s="115" t="s">
        <v>98</v>
      </c>
      <c r="M15" s="115" t="s">
        <v>98</v>
      </c>
      <c r="N15" s="115" t="s">
        <v>98</v>
      </c>
      <c r="O15" s="115" t="s">
        <v>98</v>
      </c>
      <c r="P15" s="115" t="s">
        <v>98</v>
      </c>
      <c r="Q15" s="115" t="s">
        <v>98</v>
      </c>
      <c r="R15" s="115" t="s">
        <v>98</v>
      </c>
      <c r="S15" s="115" t="s">
        <v>98</v>
      </c>
      <c r="T15" s="570"/>
      <c r="U15" s="571"/>
      <c r="V15" s="570"/>
      <c r="W15" s="571"/>
      <c r="X15" s="570"/>
      <c r="Y15" s="618"/>
      <c r="Z15" s="663"/>
      <c r="AA15" s="603"/>
      <c r="AB15" s="663"/>
      <c r="AC15" s="603"/>
      <c r="AD15" s="663"/>
      <c r="AE15" s="603"/>
      <c r="AF15" s="663"/>
      <c r="AG15" s="603"/>
      <c r="AH15" s="663"/>
      <c r="AI15" s="603"/>
      <c r="AJ15" s="663"/>
      <c r="AK15" s="603"/>
      <c r="AL15" s="663"/>
      <c r="AM15" s="603"/>
      <c r="AN15" s="663"/>
      <c r="AO15" s="603"/>
      <c r="AP15" s="663"/>
      <c r="AQ15" s="603"/>
      <c r="AR15" s="663"/>
      <c r="AS15" s="603"/>
      <c r="AT15" s="663"/>
      <c r="AU15" s="603"/>
      <c r="AV15" s="663"/>
      <c r="AW15" s="603"/>
      <c r="AX15" s="663"/>
      <c r="AY15" s="603"/>
      <c r="AZ15" s="663"/>
      <c r="BA15" s="603"/>
      <c r="BB15" s="159"/>
      <c r="BC15" s="159"/>
      <c r="BD15" s="159"/>
      <c r="BE15" s="159"/>
      <c r="BF15" s="159"/>
      <c r="BG15" s="159"/>
      <c r="BH15" s="159"/>
      <c r="BI15" s="159"/>
      <c r="BJ15" s="159"/>
      <c r="BK15" s="159"/>
      <c r="BL15" s="159"/>
      <c r="BM15" s="159"/>
      <c r="BN15" s="159"/>
      <c r="BO15" s="159"/>
      <c r="BP15" s="159"/>
      <c r="BQ15" s="159"/>
      <c r="BR15" s="159"/>
      <c r="BS15" s="159"/>
      <c r="BT15" s="159"/>
      <c r="BU15" s="159"/>
      <c r="BV15" s="159"/>
      <c r="BW15" s="159"/>
      <c r="BX15" s="159"/>
      <c r="BY15" s="159"/>
      <c r="BZ15" s="159"/>
      <c r="CA15" s="159"/>
      <c r="CB15" s="159"/>
      <c r="CC15" s="159"/>
      <c r="CD15" s="159"/>
      <c r="CE15" s="159"/>
      <c r="CF15" s="159"/>
      <c r="CG15" s="159"/>
      <c r="CH15" s="159"/>
      <c r="CI15" s="159"/>
      <c r="CJ15" s="159"/>
      <c r="CK15" s="159"/>
      <c r="CL15" s="159"/>
      <c r="CM15" s="159"/>
      <c r="CN15" s="159"/>
      <c r="CO15" s="159"/>
      <c r="CP15" s="159"/>
      <c r="CQ15" s="159"/>
      <c r="CR15" s="159"/>
      <c r="CS15" s="159"/>
      <c r="CT15" s="159"/>
      <c r="CU15" s="159"/>
      <c r="CV15" s="159"/>
      <c r="CW15" s="159"/>
    </row>
    <row r="16" spans="1:101" s="168" customFormat="1" ht="25.5" x14ac:dyDescent="0.2">
      <c r="A16" s="283" t="s">
        <v>236</v>
      </c>
      <c r="B16" s="162" t="s">
        <v>107</v>
      </c>
      <c r="C16" s="163" t="s">
        <v>98</v>
      </c>
      <c r="D16" s="165">
        <f>SUM(D17:D29)</f>
        <v>0</v>
      </c>
      <c r="E16" s="165" t="s">
        <v>98</v>
      </c>
      <c r="F16" s="165">
        <f t="shared" ref="F16:K16" si="0">SUM(F17:F29)</f>
        <v>0</v>
      </c>
      <c r="G16" s="165">
        <f t="shared" si="0"/>
        <v>0</v>
      </c>
      <c r="H16" s="165">
        <f t="shared" si="0"/>
        <v>0</v>
      </c>
      <c r="I16" s="165">
        <f t="shared" si="0"/>
        <v>0</v>
      </c>
      <c r="J16" s="165">
        <f t="shared" si="0"/>
        <v>0</v>
      </c>
      <c r="K16" s="165">
        <f t="shared" si="0"/>
        <v>0</v>
      </c>
      <c r="L16" s="166" t="s">
        <v>98</v>
      </c>
      <c r="M16" s="165">
        <f>SUM(M17:M29)</f>
        <v>0</v>
      </c>
      <c r="N16" s="178" t="s">
        <v>98</v>
      </c>
      <c r="O16" s="166" t="s">
        <v>98</v>
      </c>
      <c r="P16" s="166">
        <f>SUM(P17:P29)</f>
        <v>0</v>
      </c>
      <c r="Q16" s="166">
        <f>SUM(Q17:Q29)</f>
        <v>0</v>
      </c>
      <c r="R16" s="166">
        <f>SUM(R17:R29)</f>
        <v>0</v>
      </c>
      <c r="S16" s="166">
        <f>SUM(S17:S29)</f>
        <v>0</v>
      </c>
      <c r="T16" s="580"/>
      <c r="U16" s="576"/>
      <c r="V16" s="580"/>
      <c r="W16" s="576"/>
      <c r="X16" s="580"/>
      <c r="Y16" s="768"/>
      <c r="Z16" s="666"/>
      <c r="AA16" s="606"/>
      <c r="AB16" s="666"/>
      <c r="AC16" s="606"/>
      <c r="AD16" s="666"/>
      <c r="AE16" s="606"/>
      <c r="AF16" s="666"/>
      <c r="AG16" s="606"/>
      <c r="AH16" s="666"/>
      <c r="AI16" s="606"/>
      <c r="AJ16" s="666"/>
      <c r="AK16" s="606"/>
      <c r="AL16" s="666"/>
      <c r="AM16" s="606"/>
      <c r="AN16" s="666"/>
      <c r="AO16" s="606"/>
      <c r="AP16" s="666"/>
      <c r="AQ16" s="606"/>
      <c r="AR16" s="666"/>
      <c r="AS16" s="606"/>
      <c r="AT16" s="666"/>
      <c r="AU16" s="606"/>
      <c r="AV16" s="666"/>
      <c r="AW16" s="606"/>
      <c r="AX16" s="666"/>
      <c r="AY16" s="606"/>
      <c r="AZ16" s="666"/>
      <c r="BA16" s="606"/>
      <c r="BB16" s="167"/>
      <c r="BC16" s="167"/>
      <c r="BD16" s="167"/>
      <c r="BE16" s="167"/>
      <c r="BF16" s="167"/>
      <c r="BG16" s="167"/>
      <c r="BH16" s="167"/>
      <c r="BI16" s="167"/>
      <c r="BJ16" s="167"/>
      <c r="BK16" s="167"/>
      <c r="BL16" s="167"/>
      <c r="BM16" s="167"/>
      <c r="BN16" s="167"/>
      <c r="BO16" s="167"/>
      <c r="BP16" s="167"/>
      <c r="BQ16" s="167"/>
      <c r="BR16" s="167"/>
      <c r="BS16" s="167"/>
      <c r="BT16" s="167"/>
      <c r="BU16" s="167"/>
      <c r="BV16" s="167"/>
      <c r="BW16" s="167"/>
      <c r="BX16" s="167"/>
      <c r="BY16" s="167"/>
      <c r="BZ16" s="167"/>
      <c r="CA16" s="167"/>
      <c r="CB16" s="167"/>
      <c r="CC16" s="167"/>
      <c r="CD16" s="167"/>
      <c r="CE16" s="167"/>
      <c r="CF16" s="167"/>
      <c r="CG16" s="167"/>
      <c r="CH16" s="167"/>
      <c r="CI16" s="167"/>
      <c r="CJ16" s="167"/>
      <c r="CK16" s="167"/>
      <c r="CL16" s="167"/>
      <c r="CM16" s="167"/>
      <c r="CN16" s="167"/>
      <c r="CO16" s="167"/>
      <c r="CP16" s="167"/>
      <c r="CQ16" s="167"/>
      <c r="CR16" s="167"/>
      <c r="CS16" s="167"/>
      <c r="CT16" s="167"/>
      <c r="CU16" s="167"/>
      <c r="CV16" s="167"/>
      <c r="CW16" s="167"/>
    </row>
    <row r="17" spans="1:141" s="183" customFormat="1" ht="38.25" hidden="1" x14ac:dyDescent="0.2">
      <c r="A17" s="309" t="s">
        <v>236</v>
      </c>
      <c r="B17" s="186" t="s">
        <v>237</v>
      </c>
      <c r="C17" s="228" t="s">
        <v>238</v>
      </c>
      <c r="D17" s="191"/>
      <c r="E17" s="191"/>
      <c r="F17" s="191"/>
      <c r="G17" s="193"/>
      <c r="H17" s="191"/>
      <c r="I17" s="193"/>
      <c r="J17" s="193"/>
      <c r="K17" s="193"/>
      <c r="L17" s="552"/>
      <c r="M17" s="193"/>
      <c r="N17" s="190"/>
      <c r="O17" s="769"/>
      <c r="P17" s="769"/>
      <c r="Q17" s="769"/>
      <c r="R17" s="769"/>
      <c r="S17" s="769"/>
      <c r="T17" s="186"/>
      <c r="U17" s="588"/>
      <c r="V17" s="186"/>
      <c r="W17" s="588"/>
      <c r="X17" s="186"/>
      <c r="Y17" s="588"/>
      <c r="Z17" s="186"/>
      <c r="AA17" s="588"/>
      <c r="AB17" s="186"/>
      <c r="AC17" s="588"/>
      <c r="AD17" s="186"/>
      <c r="AE17" s="588"/>
      <c r="AF17" s="186"/>
      <c r="AG17" s="588"/>
      <c r="AH17" s="186"/>
      <c r="AI17" s="588"/>
      <c r="AJ17" s="186"/>
      <c r="AK17" s="588"/>
      <c r="AL17" s="186"/>
      <c r="AM17" s="588"/>
      <c r="AN17" s="186"/>
      <c r="AO17" s="588"/>
      <c r="AP17" s="186"/>
      <c r="AQ17" s="588"/>
      <c r="AR17" s="186"/>
      <c r="AS17" s="588"/>
      <c r="AT17" s="186"/>
      <c r="AU17" s="588"/>
      <c r="AV17" s="186"/>
      <c r="AW17" s="588"/>
      <c r="AX17" s="186"/>
      <c r="AY17" s="588"/>
      <c r="AZ17" s="186"/>
      <c r="BA17" s="588"/>
      <c r="BB17" s="231"/>
      <c r="BC17" s="231"/>
      <c r="BD17" s="231"/>
      <c r="BE17" s="231"/>
      <c r="BF17" s="231"/>
      <c r="BG17" s="231"/>
      <c r="BH17" s="231"/>
      <c r="BI17" s="231"/>
      <c r="BJ17" s="231"/>
      <c r="BK17" s="231"/>
      <c r="BL17" s="231"/>
      <c r="BM17" s="231"/>
      <c r="BN17" s="231"/>
      <c r="BO17" s="231"/>
      <c r="BP17" s="231"/>
      <c r="BQ17" s="231"/>
      <c r="BR17" s="231"/>
      <c r="BS17" s="231"/>
      <c r="BT17" s="231"/>
      <c r="BU17" s="231"/>
      <c r="BV17" s="231"/>
      <c r="BW17" s="231"/>
      <c r="BX17" s="231"/>
      <c r="BY17" s="231"/>
      <c r="BZ17" s="231"/>
      <c r="CA17" s="231"/>
      <c r="CB17" s="231"/>
      <c r="CC17" s="231"/>
      <c r="CD17" s="231"/>
      <c r="CE17" s="231"/>
      <c r="CF17" s="231"/>
      <c r="CG17" s="231"/>
      <c r="CH17" s="231"/>
      <c r="CI17" s="231"/>
      <c r="CJ17" s="231"/>
      <c r="CK17" s="231"/>
      <c r="CL17" s="231"/>
      <c r="CM17" s="231"/>
      <c r="CN17" s="231"/>
      <c r="CO17" s="231"/>
      <c r="CP17" s="231"/>
      <c r="CQ17" s="231"/>
      <c r="CR17" s="231"/>
      <c r="CS17" s="231"/>
      <c r="CT17" s="231"/>
      <c r="CU17" s="231"/>
      <c r="CV17" s="231"/>
      <c r="CW17" s="231"/>
      <c r="CX17" s="231"/>
      <c r="CY17" s="231"/>
      <c r="CZ17" s="231"/>
      <c r="DA17" s="231"/>
      <c r="DB17" s="231"/>
      <c r="DC17" s="231"/>
      <c r="DD17" s="231"/>
      <c r="DE17" s="231"/>
      <c r="DF17" s="231"/>
      <c r="DG17" s="231"/>
      <c r="DH17" s="231"/>
      <c r="DI17" s="231"/>
      <c r="DJ17" s="231"/>
      <c r="DK17" s="231"/>
      <c r="DL17" s="182"/>
      <c r="DM17" s="182"/>
      <c r="DN17" s="182"/>
      <c r="DO17" s="182"/>
      <c r="DP17" s="182"/>
      <c r="DQ17" s="182"/>
      <c r="DR17" s="182"/>
      <c r="DS17" s="182"/>
      <c r="DT17" s="182"/>
      <c r="DU17" s="182"/>
      <c r="DV17" s="182"/>
      <c r="DW17" s="182"/>
      <c r="DX17" s="182"/>
      <c r="DY17" s="182"/>
      <c r="DZ17" s="182"/>
      <c r="EA17" s="182"/>
      <c r="EB17" s="182"/>
      <c r="EC17" s="182"/>
      <c r="ED17" s="182"/>
      <c r="EE17" s="182"/>
      <c r="EF17" s="182"/>
      <c r="EG17" s="182"/>
      <c r="EH17" s="182"/>
      <c r="EI17" s="182"/>
      <c r="EJ17" s="182"/>
      <c r="EK17" s="182"/>
    </row>
    <row r="18" spans="1:141" s="183" customFormat="1" ht="38.25" hidden="1" x14ac:dyDescent="0.2">
      <c r="A18" s="309" t="s">
        <v>236</v>
      </c>
      <c r="B18" s="186" t="s">
        <v>239</v>
      </c>
      <c r="C18" s="228" t="s">
        <v>240</v>
      </c>
      <c r="D18" s="191"/>
      <c r="E18" s="191"/>
      <c r="F18" s="191"/>
      <c r="G18" s="193"/>
      <c r="H18" s="191"/>
      <c r="I18" s="193"/>
      <c r="J18" s="193"/>
      <c r="K18" s="193"/>
      <c r="L18" s="552"/>
      <c r="M18" s="193"/>
      <c r="N18" s="190"/>
      <c r="O18" s="769"/>
      <c r="P18" s="769"/>
      <c r="Q18" s="769"/>
      <c r="R18" s="769"/>
      <c r="S18" s="769"/>
      <c r="T18" s="186"/>
      <c r="U18" s="588"/>
      <c r="V18" s="186"/>
      <c r="W18" s="588"/>
      <c r="X18" s="186"/>
      <c r="Y18" s="588"/>
      <c r="Z18" s="186"/>
      <c r="AA18" s="588"/>
      <c r="AB18" s="186"/>
      <c r="AC18" s="588"/>
      <c r="AD18" s="186"/>
      <c r="AE18" s="588"/>
      <c r="AF18" s="186"/>
      <c r="AG18" s="588"/>
      <c r="AH18" s="186"/>
      <c r="AI18" s="588"/>
      <c r="AJ18" s="186"/>
      <c r="AK18" s="588"/>
      <c r="AL18" s="186"/>
      <c r="AM18" s="588"/>
      <c r="AN18" s="186"/>
      <c r="AO18" s="588"/>
      <c r="AP18" s="186"/>
      <c r="AQ18" s="588"/>
      <c r="AR18" s="186"/>
      <c r="AS18" s="588"/>
      <c r="AT18" s="186"/>
      <c r="AU18" s="588"/>
      <c r="AV18" s="186"/>
      <c r="AW18" s="588"/>
      <c r="AX18" s="186"/>
      <c r="AY18" s="588"/>
      <c r="AZ18" s="186"/>
      <c r="BA18" s="588"/>
      <c r="BB18" s="231"/>
      <c r="BC18" s="231"/>
      <c r="BD18" s="231"/>
      <c r="BE18" s="231"/>
      <c r="BF18" s="231"/>
      <c r="BG18" s="231"/>
      <c r="BH18" s="231"/>
      <c r="BI18" s="231"/>
      <c r="BJ18" s="231"/>
      <c r="BK18" s="231"/>
      <c r="BL18" s="231"/>
      <c r="BM18" s="231"/>
      <c r="BN18" s="231"/>
      <c r="BO18" s="231"/>
      <c r="BP18" s="231"/>
      <c r="BQ18" s="231"/>
      <c r="BR18" s="231"/>
      <c r="BS18" s="231"/>
      <c r="BT18" s="231"/>
      <c r="BU18" s="231"/>
      <c r="BV18" s="231"/>
      <c r="BW18" s="231"/>
      <c r="BX18" s="231"/>
      <c r="BY18" s="231"/>
      <c r="BZ18" s="231"/>
      <c r="CA18" s="231"/>
      <c r="CB18" s="231"/>
      <c r="CC18" s="231"/>
      <c r="CD18" s="231"/>
      <c r="CE18" s="231"/>
      <c r="CF18" s="231"/>
      <c r="CG18" s="231"/>
      <c r="CH18" s="231"/>
      <c r="CI18" s="231"/>
      <c r="CJ18" s="231"/>
      <c r="CK18" s="231"/>
      <c r="CL18" s="231"/>
      <c r="CM18" s="231"/>
      <c r="CN18" s="231"/>
      <c r="CO18" s="231"/>
      <c r="CP18" s="231"/>
      <c r="CQ18" s="231"/>
      <c r="CR18" s="231"/>
      <c r="CS18" s="231"/>
      <c r="CT18" s="231"/>
      <c r="CU18" s="231"/>
      <c r="CV18" s="231"/>
      <c r="CW18" s="231"/>
      <c r="CX18" s="231"/>
      <c r="CY18" s="231"/>
      <c r="CZ18" s="231"/>
      <c r="DA18" s="231"/>
      <c r="DB18" s="231"/>
      <c r="DC18" s="231"/>
      <c r="DD18" s="231"/>
      <c r="DE18" s="231"/>
      <c r="DF18" s="231"/>
      <c r="DG18" s="231"/>
      <c r="DH18" s="231"/>
      <c r="DI18" s="231"/>
      <c r="DJ18" s="231"/>
      <c r="DK18" s="231"/>
      <c r="DL18" s="182"/>
      <c r="DM18" s="182"/>
      <c r="DN18" s="182"/>
      <c r="DO18" s="182"/>
      <c r="DP18" s="182"/>
      <c r="DQ18" s="182"/>
      <c r="DR18" s="182"/>
      <c r="DS18" s="182"/>
      <c r="DT18" s="182"/>
      <c r="DU18" s="182"/>
      <c r="DV18" s="182"/>
      <c r="DW18" s="182"/>
      <c r="DX18" s="182"/>
      <c r="DY18" s="182"/>
      <c r="DZ18" s="182"/>
      <c r="EA18" s="182"/>
      <c r="EB18" s="182"/>
      <c r="EC18" s="182"/>
      <c r="ED18" s="182"/>
      <c r="EE18" s="182"/>
      <c r="EF18" s="182"/>
      <c r="EG18" s="182"/>
      <c r="EH18" s="182"/>
      <c r="EI18" s="182"/>
      <c r="EJ18" s="182"/>
      <c r="EK18" s="182"/>
    </row>
    <row r="19" spans="1:141" s="183" customFormat="1" ht="51" hidden="1" x14ac:dyDescent="0.2">
      <c r="A19" s="309" t="s">
        <v>236</v>
      </c>
      <c r="B19" s="186" t="s">
        <v>241</v>
      </c>
      <c r="C19" s="228" t="s">
        <v>242</v>
      </c>
      <c r="D19" s="191"/>
      <c r="E19" s="191"/>
      <c r="F19" s="191"/>
      <c r="G19" s="193"/>
      <c r="H19" s="191"/>
      <c r="I19" s="193"/>
      <c r="J19" s="193"/>
      <c r="K19" s="193"/>
      <c r="L19" s="552"/>
      <c r="M19" s="193"/>
      <c r="N19" s="190"/>
      <c r="O19" s="769"/>
      <c r="P19" s="769"/>
      <c r="Q19" s="769"/>
      <c r="R19" s="769"/>
      <c r="S19" s="769"/>
      <c r="T19" s="186"/>
      <c r="U19" s="588"/>
      <c r="V19" s="186"/>
      <c r="W19" s="588"/>
      <c r="X19" s="186"/>
      <c r="Y19" s="588"/>
      <c r="Z19" s="186"/>
      <c r="AA19" s="588"/>
      <c r="AB19" s="186"/>
      <c r="AC19" s="588"/>
      <c r="AD19" s="186"/>
      <c r="AE19" s="588"/>
      <c r="AF19" s="186"/>
      <c r="AG19" s="588"/>
      <c r="AH19" s="186"/>
      <c r="AI19" s="588"/>
      <c r="AJ19" s="186"/>
      <c r="AK19" s="588"/>
      <c r="AL19" s="186"/>
      <c r="AM19" s="588"/>
      <c r="AN19" s="186"/>
      <c r="AO19" s="588"/>
      <c r="AP19" s="186"/>
      <c r="AQ19" s="588"/>
      <c r="AR19" s="186"/>
      <c r="AS19" s="588"/>
      <c r="AT19" s="186"/>
      <c r="AU19" s="588"/>
      <c r="AV19" s="186"/>
      <c r="AW19" s="588"/>
      <c r="AX19" s="186"/>
      <c r="AY19" s="588"/>
      <c r="AZ19" s="186"/>
      <c r="BA19" s="588"/>
      <c r="BB19" s="231"/>
      <c r="BC19" s="231"/>
      <c r="BD19" s="231"/>
      <c r="BE19" s="231"/>
      <c r="BF19" s="231"/>
      <c r="BG19" s="231"/>
      <c r="BH19" s="231"/>
      <c r="BI19" s="231"/>
      <c r="BJ19" s="231"/>
      <c r="BK19" s="231"/>
      <c r="BL19" s="231"/>
      <c r="BM19" s="231"/>
      <c r="BN19" s="231"/>
      <c r="BO19" s="231"/>
      <c r="BP19" s="231"/>
      <c r="BQ19" s="231"/>
      <c r="BR19" s="231"/>
      <c r="BS19" s="231"/>
      <c r="BT19" s="231"/>
      <c r="BU19" s="231"/>
      <c r="BV19" s="231"/>
      <c r="BW19" s="231"/>
      <c r="BX19" s="231"/>
      <c r="BY19" s="231"/>
      <c r="BZ19" s="231"/>
      <c r="CA19" s="231"/>
      <c r="CB19" s="231"/>
      <c r="CC19" s="231"/>
      <c r="CD19" s="231"/>
      <c r="CE19" s="231"/>
      <c r="CF19" s="231"/>
      <c r="CG19" s="231"/>
      <c r="CH19" s="231"/>
      <c r="CI19" s="231"/>
      <c r="CJ19" s="231"/>
      <c r="CK19" s="231"/>
      <c r="CL19" s="231"/>
      <c r="CM19" s="231"/>
      <c r="CN19" s="231"/>
      <c r="CO19" s="231"/>
      <c r="CP19" s="231"/>
      <c r="CQ19" s="231"/>
      <c r="CR19" s="231"/>
      <c r="CS19" s="231"/>
      <c r="CT19" s="231"/>
      <c r="CU19" s="231"/>
      <c r="CV19" s="231"/>
      <c r="CW19" s="231"/>
      <c r="CX19" s="231"/>
      <c r="CY19" s="231"/>
      <c r="CZ19" s="231"/>
      <c r="DA19" s="231"/>
      <c r="DB19" s="231"/>
      <c r="DC19" s="231"/>
      <c r="DD19" s="231"/>
      <c r="DE19" s="231"/>
      <c r="DF19" s="231"/>
      <c r="DG19" s="231"/>
      <c r="DH19" s="231"/>
      <c r="DI19" s="231"/>
      <c r="DJ19" s="231"/>
      <c r="DK19" s="231"/>
      <c r="DL19" s="182"/>
      <c r="DM19" s="182"/>
      <c r="DN19" s="182"/>
      <c r="DO19" s="182"/>
      <c r="DP19" s="182"/>
      <c r="DQ19" s="182"/>
      <c r="DR19" s="182"/>
      <c r="DS19" s="182"/>
      <c r="DT19" s="182"/>
      <c r="DU19" s="182"/>
      <c r="DV19" s="182"/>
      <c r="DW19" s="182"/>
      <c r="DX19" s="182"/>
      <c r="DY19" s="182"/>
      <c r="DZ19" s="182"/>
      <c r="EA19" s="182"/>
      <c r="EB19" s="182"/>
      <c r="EC19" s="182"/>
      <c r="ED19" s="182"/>
      <c r="EE19" s="182"/>
      <c r="EF19" s="182"/>
      <c r="EG19" s="182"/>
      <c r="EH19" s="182"/>
      <c r="EI19" s="182"/>
      <c r="EJ19" s="182"/>
      <c r="EK19" s="182"/>
    </row>
    <row r="20" spans="1:141" s="183" customFormat="1" ht="63.75" hidden="1" x14ac:dyDescent="0.2">
      <c r="A20" s="309" t="s">
        <v>236</v>
      </c>
      <c r="B20" s="186" t="s">
        <v>243</v>
      </c>
      <c r="C20" s="228" t="s">
        <v>244</v>
      </c>
      <c r="D20" s="191"/>
      <c r="E20" s="191"/>
      <c r="F20" s="191"/>
      <c r="G20" s="193"/>
      <c r="H20" s="191"/>
      <c r="I20" s="193"/>
      <c r="J20" s="193"/>
      <c r="K20" s="193"/>
      <c r="L20" s="552"/>
      <c r="M20" s="193"/>
      <c r="N20" s="190"/>
      <c r="O20" s="769"/>
      <c r="P20" s="769"/>
      <c r="Q20" s="769"/>
      <c r="R20" s="769"/>
      <c r="S20" s="769"/>
      <c r="T20" s="186"/>
      <c r="U20" s="588"/>
      <c r="V20" s="186"/>
      <c r="W20" s="588"/>
      <c r="X20" s="186"/>
      <c r="Y20" s="588"/>
      <c r="Z20" s="186"/>
      <c r="AA20" s="588"/>
      <c r="AB20" s="186"/>
      <c r="AC20" s="588"/>
      <c r="AD20" s="186"/>
      <c r="AE20" s="588"/>
      <c r="AF20" s="186"/>
      <c r="AG20" s="588"/>
      <c r="AH20" s="186"/>
      <c r="AI20" s="588"/>
      <c r="AJ20" s="186"/>
      <c r="AK20" s="588"/>
      <c r="AL20" s="186"/>
      <c r="AM20" s="588"/>
      <c r="AN20" s="186"/>
      <c r="AO20" s="588"/>
      <c r="AP20" s="186"/>
      <c r="AQ20" s="588"/>
      <c r="AR20" s="186"/>
      <c r="AS20" s="588"/>
      <c r="AT20" s="186"/>
      <c r="AU20" s="588"/>
      <c r="AV20" s="186"/>
      <c r="AW20" s="588"/>
      <c r="AX20" s="186"/>
      <c r="AY20" s="588"/>
      <c r="AZ20" s="186"/>
      <c r="BA20" s="588"/>
      <c r="BB20" s="231"/>
      <c r="BC20" s="231"/>
      <c r="BD20" s="231"/>
      <c r="BE20" s="231"/>
      <c r="BF20" s="231"/>
      <c r="BG20" s="231"/>
      <c r="BH20" s="231"/>
      <c r="BI20" s="231"/>
      <c r="BJ20" s="231"/>
      <c r="BK20" s="231"/>
      <c r="BL20" s="231"/>
      <c r="BM20" s="231"/>
      <c r="BN20" s="231"/>
      <c r="BO20" s="231"/>
      <c r="BP20" s="231"/>
      <c r="BQ20" s="231"/>
      <c r="BR20" s="231"/>
      <c r="BS20" s="231"/>
      <c r="BT20" s="231"/>
      <c r="BU20" s="231"/>
      <c r="BV20" s="231"/>
      <c r="BW20" s="231"/>
      <c r="BX20" s="231"/>
      <c r="BY20" s="231"/>
      <c r="BZ20" s="231"/>
      <c r="CA20" s="231"/>
      <c r="CB20" s="231"/>
      <c r="CC20" s="231"/>
      <c r="CD20" s="231"/>
      <c r="CE20" s="231"/>
      <c r="CF20" s="231"/>
      <c r="CG20" s="231"/>
      <c r="CH20" s="231"/>
      <c r="CI20" s="231"/>
      <c r="CJ20" s="231"/>
      <c r="CK20" s="231"/>
      <c r="CL20" s="231"/>
      <c r="CM20" s="231"/>
      <c r="CN20" s="231"/>
      <c r="CO20" s="231"/>
      <c r="CP20" s="231"/>
      <c r="CQ20" s="231"/>
      <c r="CR20" s="231"/>
      <c r="CS20" s="231"/>
      <c r="CT20" s="231"/>
      <c r="CU20" s="231"/>
      <c r="CV20" s="231"/>
      <c r="CW20" s="231"/>
      <c r="CX20" s="231"/>
      <c r="CY20" s="231"/>
      <c r="CZ20" s="231"/>
      <c r="DA20" s="231"/>
      <c r="DB20" s="231"/>
      <c r="DC20" s="231"/>
      <c r="DD20" s="231"/>
      <c r="DE20" s="231"/>
      <c r="DF20" s="231"/>
      <c r="DG20" s="231"/>
      <c r="DH20" s="231"/>
      <c r="DI20" s="231"/>
      <c r="DJ20" s="231"/>
      <c r="DK20" s="231"/>
      <c r="DL20" s="182"/>
      <c r="DM20" s="182"/>
      <c r="DN20" s="182"/>
      <c r="DO20" s="182"/>
      <c r="DP20" s="182"/>
      <c r="DQ20" s="182"/>
      <c r="DR20" s="182"/>
      <c r="DS20" s="182"/>
      <c r="DT20" s="182"/>
      <c r="DU20" s="182"/>
      <c r="DV20" s="182"/>
      <c r="DW20" s="182"/>
      <c r="DX20" s="182"/>
      <c r="DY20" s="182"/>
      <c r="DZ20" s="182"/>
      <c r="EA20" s="182"/>
      <c r="EB20" s="182"/>
      <c r="EC20" s="182"/>
      <c r="ED20" s="182"/>
      <c r="EE20" s="182"/>
      <c r="EF20" s="182"/>
      <c r="EG20" s="182"/>
      <c r="EH20" s="182"/>
      <c r="EI20" s="182"/>
      <c r="EJ20" s="182"/>
      <c r="EK20" s="182"/>
    </row>
    <row r="21" spans="1:141" s="183" customFormat="1" ht="63.75" hidden="1" x14ac:dyDescent="0.2">
      <c r="A21" s="309" t="s">
        <v>236</v>
      </c>
      <c r="B21" s="186" t="s">
        <v>245</v>
      </c>
      <c r="C21" s="228" t="s">
        <v>246</v>
      </c>
      <c r="D21" s="191"/>
      <c r="E21" s="191"/>
      <c r="F21" s="191"/>
      <c r="G21" s="193"/>
      <c r="H21" s="191"/>
      <c r="I21" s="193"/>
      <c r="J21" s="193"/>
      <c r="K21" s="193"/>
      <c r="L21" s="552"/>
      <c r="M21" s="193"/>
      <c r="N21" s="190"/>
      <c r="O21" s="769"/>
      <c r="P21" s="769"/>
      <c r="Q21" s="769"/>
      <c r="R21" s="769"/>
      <c r="S21" s="769"/>
      <c r="T21" s="186"/>
      <c r="U21" s="588"/>
      <c r="V21" s="186"/>
      <c r="W21" s="588"/>
      <c r="X21" s="186"/>
      <c r="Y21" s="588"/>
      <c r="Z21" s="186"/>
      <c r="AA21" s="588"/>
      <c r="AB21" s="186"/>
      <c r="AC21" s="588"/>
      <c r="AD21" s="186"/>
      <c r="AE21" s="588"/>
      <c r="AF21" s="186"/>
      <c r="AG21" s="588"/>
      <c r="AH21" s="186"/>
      <c r="AI21" s="588"/>
      <c r="AJ21" s="186"/>
      <c r="AK21" s="588"/>
      <c r="AL21" s="186"/>
      <c r="AM21" s="588"/>
      <c r="AN21" s="186"/>
      <c r="AO21" s="588"/>
      <c r="AP21" s="186"/>
      <c r="AQ21" s="588"/>
      <c r="AR21" s="186"/>
      <c r="AS21" s="588"/>
      <c r="AT21" s="186"/>
      <c r="AU21" s="588"/>
      <c r="AV21" s="186"/>
      <c r="AW21" s="588"/>
      <c r="AX21" s="186"/>
      <c r="AY21" s="588"/>
      <c r="AZ21" s="186"/>
      <c r="BA21" s="588"/>
      <c r="BB21" s="231"/>
      <c r="BC21" s="231"/>
      <c r="BD21" s="231"/>
      <c r="BE21" s="231"/>
      <c r="BF21" s="231"/>
      <c r="BG21" s="231"/>
      <c r="BH21" s="231"/>
      <c r="BI21" s="231"/>
      <c r="BJ21" s="231"/>
      <c r="BK21" s="231"/>
      <c r="BL21" s="231"/>
      <c r="BM21" s="231"/>
      <c r="BN21" s="231"/>
      <c r="BO21" s="231"/>
      <c r="BP21" s="231"/>
      <c r="BQ21" s="231"/>
      <c r="BR21" s="231"/>
      <c r="BS21" s="231"/>
      <c r="BT21" s="231"/>
      <c r="BU21" s="231"/>
      <c r="BV21" s="231"/>
      <c r="BW21" s="231"/>
      <c r="BX21" s="231"/>
      <c r="BY21" s="231"/>
      <c r="BZ21" s="231"/>
      <c r="CA21" s="231"/>
      <c r="CB21" s="231"/>
      <c r="CC21" s="231"/>
      <c r="CD21" s="231"/>
      <c r="CE21" s="231"/>
      <c r="CF21" s="231"/>
      <c r="CG21" s="231"/>
      <c r="CH21" s="231"/>
      <c r="CI21" s="231"/>
      <c r="CJ21" s="231"/>
      <c r="CK21" s="231"/>
      <c r="CL21" s="231"/>
      <c r="CM21" s="231"/>
      <c r="CN21" s="231"/>
      <c r="CO21" s="231"/>
      <c r="CP21" s="231"/>
      <c r="CQ21" s="231"/>
      <c r="CR21" s="231"/>
      <c r="CS21" s="231"/>
      <c r="CT21" s="231"/>
      <c r="CU21" s="231"/>
      <c r="CV21" s="231"/>
      <c r="CW21" s="231"/>
      <c r="CX21" s="231"/>
      <c r="CY21" s="231"/>
      <c r="CZ21" s="231"/>
      <c r="DA21" s="231"/>
      <c r="DB21" s="231"/>
      <c r="DC21" s="231"/>
      <c r="DD21" s="231"/>
      <c r="DE21" s="231"/>
      <c r="DF21" s="231"/>
      <c r="DG21" s="231"/>
      <c r="DH21" s="231"/>
      <c r="DI21" s="231"/>
      <c r="DJ21" s="231"/>
      <c r="DK21" s="231"/>
      <c r="DL21" s="182"/>
      <c r="DM21" s="182"/>
      <c r="DN21" s="182"/>
      <c r="DO21" s="182"/>
      <c r="DP21" s="182"/>
      <c r="DQ21" s="182"/>
      <c r="DR21" s="182"/>
      <c r="DS21" s="182"/>
      <c r="DT21" s="182"/>
      <c r="DU21" s="182"/>
      <c r="DV21" s="182"/>
      <c r="DW21" s="182"/>
      <c r="DX21" s="182"/>
      <c r="DY21" s="182"/>
      <c r="DZ21" s="182"/>
      <c r="EA21" s="182"/>
      <c r="EB21" s="182"/>
      <c r="EC21" s="182"/>
      <c r="ED21" s="182"/>
      <c r="EE21" s="182"/>
      <c r="EF21" s="182"/>
      <c r="EG21" s="182"/>
      <c r="EH21" s="182"/>
      <c r="EI21" s="182"/>
      <c r="EJ21" s="182"/>
      <c r="EK21" s="182"/>
    </row>
    <row r="22" spans="1:141" s="183" customFormat="1" ht="51" hidden="1" x14ac:dyDescent="0.2">
      <c r="A22" s="309" t="s">
        <v>236</v>
      </c>
      <c r="B22" s="186" t="s">
        <v>247</v>
      </c>
      <c r="C22" s="228" t="s">
        <v>248</v>
      </c>
      <c r="D22" s="191"/>
      <c r="E22" s="191"/>
      <c r="F22" s="191"/>
      <c r="G22" s="193"/>
      <c r="H22" s="191"/>
      <c r="I22" s="193"/>
      <c r="J22" s="193"/>
      <c r="K22" s="193"/>
      <c r="L22" s="552"/>
      <c r="M22" s="193"/>
      <c r="N22" s="190"/>
      <c r="O22" s="769"/>
      <c r="P22" s="769"/>
      <c r="Q22" s="769"/>
      <c r="R22" s="769"/>
      <c r="S22" s="769"/>
      <c r="T22" s="186"/>
      <c r="U22" s="588"/>
      <c r="V22" s="186"/>
      <c r="W22" s="588"/>
      <c r="X22" s="186"/>
      <c r="Y22" s="588"/>
      <c r="Z22" s="186"/>
      <c r="AA22" s="588"/>
      <c r="AB22" s="186"/>
      <c r="AC22" s="588"/>
      <c r="AD22" s="186"/>
      <c r="AE22" s="588"/>
      <c r="AF22" s="186"/>
      <c r="AG22" s="588"/>
      <c r="AH22" s="186"/>
      <c r="AI22" s="588"/>
      <c r="AJ22" s="186"/>
      <c r="AK22" s="588"/>
      <c r="AL22" s="186"/>
      <c r="AM22" s="588"/>
      <c r="AN22" s="186"/>
      <c r="AO22" s="588"/>
      <c r="AP22" s="186"/>
      <c r="AQ22" s="588"/>
      <c r="AR22" s="186"/>
      <c r="AS22" s="588"/>
      <c r="AT22" s="186"/>
      <c r="AU22" s="588"/>
      <c r="AV22" s="186"/>
      <c r="AW22" s="588"/>
      <c r="AX22" s="186"/>
      <c r="AY22" s="588"/>
      <c r="AZ22" s="186"/>
      <c r="BA22" s="588"/>
      <c r="BB22" s="231"/>
      <c r="BC22" s="231"/>
      <c r="BD22" s="231"/>
      <c r="BE22" s="231"/>
      <c r="BF22" s="231"/>
      <c r="BG22" s="231"/>
      <c r="BH22" s="231"/>
      <c r="BI22" s="231"/>
      <c r="BJ22" s="231"/>
      <c r="BK22" s="231"/>
      <c r="BL22" s="231"/>
      <c r="BM22" s="231"/>
      <c r="BN22" s="231"/>
      <c r="BO22" s="231"/>
      <c r="BP22" s="231"/>
      <c r="BQ22" s="231"/>
      <c r="BR22" s="231"/>
      <c r="BS22" s="231"/>
      <c r="BT22" s="231"/>
      <c r="BU22" s="231"/>
      <c r="BV22" s="231"/>
      <c r="BW22" s="231"/>
      <c r="BX22" s="231"/>
      <c r="BY22" s="231"/>
      <c r="BZ22" s="231"/>
      <c r="CA22" s="231"/>
      <c r="CB22" s="231"/>
      <c r="CC22" s="231"/>
      <c r="CD22" s="231"/>
      <c r="CE22" s="231"/>
      <c r="CF22" s="231"/>
      <c r="CG22" s="231"/>
      <c r="CH22" s="231"/>
      <c r="CI22" s="231"/>
      <c r="CJ22" s="231"/>
      <c r="CK22" s="231"/>
      <c r="CL22" s="231"/>
      <c r="CM22" s="231"/>
      <c r="CN22" s="231"/>
      <c r="CO22" s="231"/>
      <c r="CP22" s="231"/>
      <c r="CQ22" s="231"/>
      <c r="CR22" s="231"/>
      <c r="CS22" s="231"/>
      <c r="CT22" s="231"/>
      <c r="CU22" s="231"/>
      <c r="CV22" s="231"/>
      <c r="CW22" s="231"/>
      <c r="CX22" s="231"/>
      <c r="CY22" s="231"/>
      <c r="CZ22" s="231"/>
      <c r="DA22" s="231"/>
      <c r="DB22" s="231"/>
      <c r="DC22" s="231"/>
      <c r="DD22" s="231"/>
      <c r="DE22" s="231"/>
      <c r="DF22" s="231"/>
      <c r="DG22" s="231"/>
      <c r="DH22" s="231"/>
      <c r="DI22" s="231"/>
      <c r="DJ22" s="231"/>
      <c r="DK22" s="231"/>
      <c r="DL22" s="182"/>
      <c r="DM22" s="182"/>
      <c r="DN22" s="182"/>
      <c r="DO22" s="182"/>
      <c r="DP22" s="182"/>
      <c r="DQ22" s="182"/>
      <c r="DR22" s="182"/>
      <c r="DS22" s="182"/>
      <c r="DT22" s="182"/>
      <c r="DU22" s="182"/>
      <c r="DV22" s="182"/>
      <c r="DW22" s="182"/>
      <c r="DX22" s="182"/>
      <c r="DY22" s="182"/>
      <c r="DZ22" s="182"/>
      <c r="EA22" s="182"/>
      <c r="EB22" s="182"/>
      <c r="EC22" s="182"/>
      <c r="ED22" s="182"/>
      <c r="EE22" s="182"/>
      <c r="EF22" s="182"/>
      <c r="EG22" s="182"/>
      <c r="EH22" s="182"/>
      <c r="EI22" s="182"/>
      <c r="EJ22" s="182"/>
      <c r="EK22" s="182"/>
    </row>
    <row r="23" spans="1:141" s="183" customFormat="1" ht="63.75" hidden="1" x14ac:dyDescent="0.2">
      <c r="A23" s="309" t="s">
        <v>236</v>
      </c>
      <c r="B23" s="186" t="s">
        <v>249</v>
      </c>
      <c r="C23" s="228" t="s">
        <v>250</v>
      </c>
      <c r="D23" s="191"/>
      <c r="E23" s="191"/>
      <c r="F23" s="191"/>
      <c r="G23" s="193"/>
      <c r="H23" s="191"/>
      <c r="I23" s="193"/>
      <c r="J23" s="193"/>
      <c r="K23" s="193"/>
      <c r="L23" s="552"/>
      <c r="M23" s="193"/>
      <c r="N23" s="190"/>
      <c r="O23" s="769"/>
      <c r="P23" s="769"/>
      <c r="Q23" s="769"/>
      <c r="R23" s="769"/>
      <c r="S23" s="769"/>
      <c r="T23" s="186"/>
      <c r="U23" s="588"/>
      <c r="V23" s="186"/>
      <c r="W23" s="588"/>
      <c r="X23" s="186"/>
      <c r="Y23" s="588"/>
      <c r="Z23" s="186"/>
      <c r="AA23" s="588"/>
      <c r="AB23" s="186"/>
      <c r="AC23" s="588"/>
      <c r="AD23" s="186"/>
      <c r="AE23" s="588"/>
      <c r="AF23" s="186"/>
      <c r="AG23" s="588"/>
      <c r="AH23" s="186"/>
      <c r="AI23" s="588"/>
      <c r="AJ23" s="186"/>
      <c r="AK23" s="588"/>
      <c r="AL23" s="186"/>
      <c r="AM23" s="588"/>
      <c r="AN23" s="186"/>
      <c r="AO23" s="588"/>
      <c r="AP23" s="186"/>
      <c r="AQ23" s="588"/>
      <c r="AR23" s="186"/>
      <c r="AS23" s="588"/>
      <c r="AT23" s="186"/>
      <c r="AU23" s="588"/>
      <c r="AV23" s="186"/>
      <c r="AW23" s="588"/>
      <c r="AX23" s="186"/>
      <c r="AY23" s="588"/>
      <c r="AZ23" s="186"/>
      <c r="BA23" s="588"/>
      <c r="BB23" s="231"/>
      <c r="BC23" s="231"/>
      <c r="BD23" s="231"/>
      <c r="BE23" s="231"/>
      <c r="BF23" s="231"/>
      <c r="BG23" s="231"/>
      <c r="BH23" s="231"/>
      <c r="BI23" s="231"/>
      <c r="BJ23" s="231"/>
      <c r="BK23" s="231"/>
      <c r="BL23" s="231"/>
      <c r="BM23" s="231"/>
      <c r="BN23" s="231"/>
      <c r="BO23" s="231"/>
      <c r="BP23" s="231"/>
      <c r="BQ23" s="231"/>
      <c r="BR23" s="231"/>
      <c r="BS23" s="231"/>
      <c r="BT23" s="231"/>
      <c r="BU23" s="231"/>
      <c r="BV23" s="231"/>
      <c r="BW23" s="231"/>
      <c r="BX23" s="231"/>
      <c r="BY23" s="231"/>
      <c r="BZ23" s="231"/>
      <c r="CA23" s="231"/>
      <c r="CB23" s="231"/>
      <c r="CC23" s="231"/>
      <c r="CD23" s="231"/>
      <c r="CE23" s="231"/>
      <c r="CF23" s="231"/>
      <c r="CG23" s="231"/>
      <c r="CH23" s="231"/>
      <c r="CI23" s="231"/>
      <c r="CJ23" s="231"/>
      <c r="CK23" s="231"/>
      <c r="CL23" s="231"/>
      <c r="CM23" s="231"/>
      <c r="CN23" s="231"/>
      <c r="CO23" s="231"/>
      <c r="CP23" s="231"/>
      <c r="CQ23" s="231"/>
      <c r="CR23" s="231"/>
      <c r="CS23" s="231"/>
      <c r="CT23" s="231"/>
      <c r="CU23" s="231"/>
      <c r="CV23" s="231"/>
      <c r="CW23" s="231"/>
      <c r="CX23" s="231"/>
      <c r="CY23" s="231"/>
      <c r="CZ23" s="231"/>
      <c r="DA23" s="231"/>
      <c r="DB23" s="231"/>
      <c r="DC23" s="231"/>
      <c r="DD23" s="231"/>
      <c r="DE23" s="231"/>
      <c r="DF23" s="231"/>
      <c r="DG23" s="231"/>
      <c r="DH23" s="231"/>
      <c r="DI23" s="231"/>
      <c r="DJ23" s="231"/>
      <c r="DK23" s="231"/>
      <c r="DL23" s="182"/>
      <c r="DM23" s="182"/>
      <c r="DN23" s="182"/>
      <c r="DO23" s="182"/>
      <c r="DP23" s="182"/>
      <c r="DQ23" s="182"/>
      <c r="DR23" s="182"/>
      <c r="DS23" s="182"/>
      <c r="DT23" s="182"/>
      <c r="DU23" s="182"/>
      <c r="DV23" s="182"/>
      <c r="DW23" s="182"/>
      <c r="DX23" s="182"/>
      <c r="DY23" s="182"/>
      <c r="DZ23" s="182"/>
      <c r="EA23" s="182"/>
      <c r="EB23" s="182"/>
      <c r="EC23" s="182"/>
      <c r="ED23" s="182"/>
      <c r="EE23" s="182"/>
      <c r="EF23" s="182"/>
      <c r="EG23" s="182"/>
      <c r="EH23" s="182"/>
      <c r="EI23" s="182"/>
      <c r="EJ23" s="182"/>
      <c r="EK23" s="182"/>
    </row>
    <row r="24" spans="1:141" s="183" customFormat="1" ht="51" hidden="1" x14ac:dyDescent="0.2">
      <c r="A24" s="309" t="s">
        <v>236</v>
      </c>
      <c r="B24" s="186" t="s">
        <v>251</v>
      </c>
      <c r="C24" s="228" t="s">
        <v>252</v>
      </c>
      <c r="D24" s="191"/>
      <c r="E24" s="191"/>
      <c r="F24" s="191"/>
      <c r="G24" s="193"/>
      <c r="H24" s="191"/>
      <c r="I24" s="193"/>
      <c r="J24" s="193"/>
      <c r="K24" s="193"/>
      <c r="L24" s="552"/>
      <c r="M24" s="193"/>
      <c r="N24" s="190"/>
      <c r="O24" s="769"/>
      <c r="P24" s="769"/>
      <c r="Q24" s="769"/>
      <c r="R24" s="769"/>
      <c r="S24" s="769"/>
      <c r="T24" s="186"/>
      <c r="U24" s="588"/>
      <c r="V24" s="186"/>
      <c r="W24" s="588"/>
      <c r="X24" s="186"/>
      <c r="Y24" s="588"/>
      <c r="Z24" s="186"/>
      <c r="AA24" s="588"/>
      <c r="AB24" s="186"/>
      <c r="AC24" s="588"/>
      <c r="AD24" s="186"/>
      <c r="AE24" s="588"/>
      <c r="AF24" s="186"/>
      <c r="AG24" s="588"/>
      <c r="AH24" s="186"/>
      <c r="AI24" s="588"/>
      <c r="AJ24" s="186"/>
      <c r="AK24" s="588"/>
      <c r="AL24" s="186"/>
      <c r="AM24" s="588"/>
      <c r="AN24" s="186"/>
      <c r="AO24" s="588"/>
      <c r="AP24" s="186"/>
      <c r="AQ24" s="588"/>
      <c r="AR24" s="186"/>
      <c r="AS24" s="588"/>
      <c r="AT24" s="186"/>
      <c r="AU24" s="588"/>
      <c r="AV24" s="186"/>
      <c r="AW24" s="588"/>
      <c r="AX24" s="186"/>
      <c r="AY24" s="588"/>
      <c r="AZ24" s="186"/>
      <c r="BA24" s="588"/>
      <c r="BB24" s="231"/>
      <c r="BC24" s="231"/>
      <c r="BD24" s="231"/>
      <c r="BE24" s="231"/>
      <c r="BF24" s="231"/>
      <c r="BG24" s="231"/>
      <c r="BH24" s="231"/>
      <c r="BI24" s="231"/>
      <c r="BJ24" s="231"/>
      <c r="BK24" s="231"/>
      <c r="BL24" s="231"/>
      <c r="BM24" s="231"/>
      <c r="BN24" s="231"/>
      <c r="BO24" s="231"/>
      <c r="BP24" s="231"/>
      <c r="BQ24" s="231"/>
      <c r="BR24" s="231"/>
      <c r="BS24" s="231"/>
      <c r="BT24" s="231"/>
      <c r="BU24" s="231"/>
      <c r="BV24" s="231"/>
      <c r="BW24" s="231"/>
      <c r="BX24" s="231"/>
      <c r="BY24" s="231"/>
      <c r="BZ24" s="231"/>
      <c r="CA24" s="231"/>
      <c r="CB24" s="231"/>
      <c r="CC24" s="231"/>
      <c r="CD24" s="231"/>
      <c r="CE24" s="231"/>
      <c r="CF24" s="231"/>
      <c r="CG24" s="231"/>
      <c r="CH24" s="231"/>
      <c r="CI24" s="231"/>
      <c r="CJ24" s="231"/>
      <c r="CK24" s="231"/>
      <c r="CL24" s="231"/>
      <c r="CM24" s="231"/>
      <c r="CN24" s="231"/>
      <c r="CO24" s="231"/>
      <c r="CP24" s="231"/>
      <c r="CQ24" s="231"/>
      <c r="CR24" s="231"/>
      <c r="CS24" s="231"/>
      <c r="CT24" s="231"/>
      <c r="CU24" s="231"/>
      <c r="CV24" s="231"/>
      <c r="CW24" s="231"/>
      <c r="CX24" s="231"/>
      <c r="CY24" s="231"/>
      <c r="CZ24" s="231"/>
      <c r="DA24" s="231"/>
      <c r="DB24" s="231"/>
      <c r="DC24" s="231"/>
      <c r="DD24" s="231"/>
      <c r="DE24" s="231"/>
      <c r="DF24" s="231"/>
      <c r="DG24" s="231"/>
      <c r="DH24" s="231"/>
      <c r="DI24" s="231"/>
      <c r="DJ24" s="231"/>
      <c r="DK24" s="231"/>
      <c r="DL24" s="182"/>
      <c r="DM24" s="182"/>
      <c r="DN24" s="182"/>
      <c r="DO24" s="182"/>
      <c r="DP24" s="182"/>
      <c r="DQ24" s="182"/>
      <c r="DR24" s="182"/>
      <c r="DS24" s="182"/>
      <c r="DT24" s="182"/>
      <c r="DU24" s="182"/>
      <c r="DV24" s="182"/>
      <c r="DW24" s="182"/>
      <c r="DX24" s="182"/>
      <c r="DY24" s="182"/>
      <c r="DZ24" s="182"/>
      <c r="EA24" s="182"/>
      <c r="EB24" s="182"/>
      <c r="EC24" s="182"/>
      <c r="ED24" s="182"/>
      <c r="EE24" s="182"/>
      <c r="EF24" s="182"/>
      <c r="EG24" s="182"/>
      <c r="EH24" s="182"/>
      <c r="EI24" s="182"/>
      <c r="EJ24" s="182"/>
      <c r="EK24" s="182"/>
    </row>
    <row r="25" spans="1:141" s="183" customFormat="1" ht="63.75" hidden="1" x14ac:dyDescent="0.2">
      <c r="A25" s="309" t="s">
        <v>236</v>
      </c>
      <c r="B25" s="186" t="s">
        <v>253</v>
      </c>
      <c r="C25" s="228" t="s">
        <v>254</v>
      </c>
      <c r="D25" s="191"/>
      <c r="E25" s="191"/>
      <c r="F25" s="191"/>
      <c r="G25" s="193"/>
      <c r="H25" s="191"/>
      <c r="I25" s="193"/>
      <c r="J25" s="193"/>
      <c r="K25" s="193"/>
      <c r="L25" s="552"/>
      <c r="M25" s="193"/>
      <c r="N25" s="190"/>
      <c r="O25" s="769"/>
      <c r="P25" s="769"/>
      <c r="Q25" s="769"/>
      <c r="R25" s="769"/>
      <c r="S25" s="769"/>
      <c r="T25" s="186"/>
      <c r="U25" s="588"/>
      <c r="V25" s="186"/>
      <c r="W25" s="588"/>
      <c r="X25" s="186"/>
      <c r="Y25" s="588"/>
      <c r="Z25" s="186"/>
      <c r="AA25" s="588"/>
      <c r="AB25" s="186"/>
      <c r="AC25" s="588"/>
      <c r="AD25" s="186"/>
      <c r="AE25" s="588"/>
      <c r="AF25" s="186"/>
      <c r="AG25" s="588"/>
      <c r="AH25" s="186"/>
      <c r="AI25" s="588"/>
      <c r="AJ25" s="186"/>
      <c r="AK25" s="588"/>
      <c r="AL25" s="186"/>
      <c r="AM25" s="588"/>
      <c r="AN25" s="186"/>
      <c r="AO25" s="588"/>
      <c r="AP25" s="186"/>
      <c r="AQ25" s="588"/>
      <c r="AR25" s="186"/>
      <c r="AS25" s="588"/>
      <c r="AT25" s="186"/>
      <c r="AU25" s="588"/>
      <c r="AV25" s="186"/>
      <c r="AW25" s="588"/>
      <c r="AX25" s="186"/>
      <c r="AY25" s="588"/>
      <c r="AZ25" s="186"/>
      <c r="BA25" s="588"/>
      <c r="BB25" s="231"/>
      <c r="BC25" s="231"/>
      <c r="BD25" s="231"/>
      <c r="BE25" s="231"/>
      <c r="BF25" s="231"/>
      <c r="BG25" s="231"/>
      <c r="BH25" s="231"/>
      <c r="BI25" s="231"/>
      <c r="BJ25" s="231"/>
      <c r="BK25" s="231"/>
      <c r="BL25" s="231"/>
      <c r="BM25" s="231"/>
      <c r="BN25" s="231"/>
      <c r="BO25" s="231"/>
      <c r="BP25" s="231"/>
      <c r="BQ25" s="231"/>
      <c r="BR25" s="231"/>
      <c r="BS25" s="231"/>
      <c r="BT25" s="231"/>
      <c r="BU25" s="231"/>
      <c r="BV25" s="231"/>
      <c r="BW25" s="231"/>
      <c r="BX25" s="231"/>
      <c r="BY25" s="231"/>
      <c r="BZ25" s="231"/>
      <c r="CA25" s="231"/>
      <c r="CB25" s="231"/>
      <c r="CC25" s="231"/>
      <c r="CD25" s="231"/>
      <c r="CE25" s="231"/>
      <c r="CF25" s="231"/>
      <c r="CG25" s="231"/>
      <c r="CH25" s="231"/>
      <c r="CI25" s="231"/>
      <c r="CJ25" s="231"/>
      <c r="CK25" s="231"/>
      <c r="CL25" s="231"/>
      <c r="CM25" s="231"/>
      <c r="CN25" s="231"/>
      <c r="CO25" s="231"/>
      <c r="CP25" s="231"/>
      <c r="CQ25" s="231"/>
      <c r="CR25" s="231"/>
      <c r="CS25" s="231"/>
      <c r="CT25" s="231"/>
      <c r="CU25" s="231"/>
      <c r="CV25" s="231"/>
      <c r="CW25" s="231"/>
      <c r="CX25" s="231"/>
      <c r="CY25" s="231"/>
      <c r="CZ25" s="231"/>
      <c r="DA25" s="231"/>
      <c r="DB25" s="231"/>
      <c r="DC25" s="231"/>
      <c r="DD25" s="231"/>
      <c r="DE25" s="231"/>
      <c r="DF25" s="231"/>
      <c r="DG25" s="231"/>
      <c r="DH25" s="231"/>
      <c r="DI25" s="231"/>
      <c r="DJ25" s="231"/>
      <c r="DK25" s="231"/>
      <c r="DL25" s="182"/>
      <c r="DM25" s="182"/>
      <c r="DN25" s="182"/>
      <c r="DO25" s="182"/>
      <c r="DP25" s="182"/>
      <c r="DQ25" s="182"/>
      <c r="DR25" s="182"/>
      <c r="DS25" s="182"/>
      <c r="DT25" s="182"/>
      <c r="DU25" s="182"/>
      <c r="DV25" s="182"/>
      <c r="DW25" s="182"/>
      <c r="DX25" s="182"/>
      <c r="DY25" s="182"/>
      <c r="DZ25" s="182"/>
      <c r="EA25" s="182"/>
      <c r="EB25" s="182"/>
      <c r="EC25" s="182"/>
      <c r="ED25" s="182"/>
      <c r="EE25" s="182"/>
      <c r="EF25" s="182"/>
      <c r="EG25" s="182"/>
      <c r="EH25" s="182"/>
      <c r="EI25" s="182"/>
      <c r="EJ25" s="182"/>
      <c r="EK25" s="182"/>
    </row>
    <row r="26" spans="1:141" s="183" customFormat="1" ht="63.75" hidden="1" x14ac:dyDescent="0.2">
      <c r="A26" s="309" t="s">
        <v>236</v>
      </c>
      <c r="B26" s="186" t="s">
        <v>255</v>
      </c>
      <c r="C26" s="228" t="s">
        <v>256</v>
      </c>
      <c r="D26" s="191"/>
      <c r="E26" s="191"/>
      <c r="F26" s="191"/>
      <c r="G26" s="193"/>
      <c r="H26" s="191"/>
      <c r="I26" s="193"/>
      <c r="J26" s="193"/>
      <c r="K26" s="193"/>
      <c r="L26" s="552"/>
      <c r="M26" s="193"/>
      <c r="N26" s="190"/>
      <c r="O26" s="769"/>
      <c r="P26" s="769"/>
      <c r="Q26" s="769"/>
      <c r="R26" s="769"/>
      <c r="S26" s="769"/>
      <c r="T26" s="186"/>
      <c r="U26" s="588"/>
      <c r="V26" s="186"/>
      <c r="W26" s="588"/>
      <c r="X26" s="186"/>
      <c r="Y26" s="588"/>
      <c r="Z26" s="186"/>
      <c r="AA26" s="588"/>
      <c r="AB26" s="186"/>
      <c r="AC26" s="588"/>
      <c r="AD26" s="186"/>
      <c r="AE26" s="588"/>
      <c r="AF26" s="186"/>
      <c r="AG26" s="588"/>
      <c r="AH26" s="186"/>
      <c r="AI26" s="588"/>
      <c r="AJ26" s="186"/>
      <c r="AK26" s="588"/>
      <c r="AL26" s="186"/>
      <c r="AM26" s="588"/>
      <c r="AN26" s="186"/>
      <c r="AO26" s="588"/>
      <c r="AP26" s="186"/>
      <c r="AQ26" s="588"/>
      <c r="AR26" s="186"/>
      <c r="AS26" s="588"/>
      <c r="AT26" s="186"/>
      <c r="AU26" s="588"/>
      <c r="AV26" s="186"/>
      <c r="AW26" s="588"/>
      <c r="AX26" s="186"/>
      <c r="AY26" s="588"/>
      <c r="AZ26" s="186"/>
      <c r="BA26" s="588"/>
      <c r="BB26" s="231"/>
      <c r="BC26" s="231"/>
      <c r="BD26" s="231"/>
      <c r="BE26" s="231"/>
      <c r="BF26" s="231"/>
      <c r="BG26" s="231"/>
      <c r="BH26" s="231"/>
      <c r="BI26" s="231"/>
      <c r="BJ26" s="231"/>
      <c r="BK26" s="231"/>
      <c r="BL26" s="231"/>
      <c r="BM26" s="231"/>
      <c r="BN26" s="231"/>
      <c r="BO26" s="231"/>
      <c r="BP26" s="231"/>
      <c r="BQ26" s="231"/>
      <c r="BR26" s="231"/>
      <c r="BS26" s="231"/>
      <c r="BT26" s="231"/>
      <c r="BU26" s="231"/>
      <c r="BV26" s="231"/>
      <c r="BW26" s="231"/>
      <c r="BX26" s="231"/>
      <c r="BY26" s="231"/>
      <c r="BZ26" s="231"/>
      <c r="CA26" s="231"/>
      <c r="CB26" s="231"/>
      <c r="CC26" s="231"/>
      <c r="CD26" s="231"/>
      <c r="CE26" s="231"/>
      <c r="CF26" s="231"/>
      <c r="CG26" s="231"/>
      <c r="CH26" s="231"/>
      <c r="CI26" s="231"/>
      <c r="CJ26" s="231"/>
      <c r="CK26" s="231"/>
      <c r="CL26" s="231"/>
      <c r="CM26" s="231"/>
      <c r="CN26" s="231"/>
      <c r="CO26" s="231"/>
      <c r="CP26" s="231"/>
      <c r="CQ26" s="231"/>
      <c r="CR26" s="231"/>
      <c r="CS26" s="231"/>
      <c r="CT26" s="231"/>
      <c r="CU26" s="231"/>
      <c r="CV26" s="231"/>
      <c r="CW26" s="231"/>
      <c r="CX26" s="231"/>
      <c r="CY26" s="231"/>
      <c r="CZ26" s="231"/>
      <c r="DA26" s="231"/>
      <c r="DB26" s="231"/>
      <c r="DC26" s="231"/>
      <c r="DD26" s="231"/>
      <c r="DE26" s="231"/>
      <c r="DF26" s="231"/>
      <c r="DG26" s="231"/>
      <c r="DH26" s="231"/>
      <c r="DI26" s="231"/>
      <c r="DJ26" s="231"/>
      <c r="DK26" s="231"/>
      <c r="DL26" s="182"/>
      <c r="DM26" s="182"/>
      <c r="DN26" s="182"/>
      <c r="DO26" s="182"/>
      <c r="DP26" s="182"/>
      <c r="DQ26" s="182"/>
      <c r="DR26" s="182"/>
      <c r="DS26" s="182"/>
      <c r="DT26" s="182"/>
      <c r="DU26" s="182"/>
      <c r="DV26" s="182"/>
      <c r="DW26" s="182"/>
      <c r="DX26" s="182"/>
      <c r="DY26" s="182"/>
      <c r="DZ26" s="182"/>
      <c r="EA26" s="182"/>
      <c r="EB26" s="182"/>
      <c r="EC26" s="182"/>
      <c r="ED26" s="182"/>
      <c r="EE26" s="182"/>
      <c r="EF26" s="182"/>
      <c r="EG26" s="182"/>
      <c r="EH26" s="182"/>
      <c r="EI26" s="182"/>
      <c r="EJ26" s="182"/>
      <c r="EK26" s="182"/>
    </row>
    <row r="27" spans="1:141" s="160" customFormat="1" ht="63.75" hidden="1" x14ac:dyDescent="0.2">
      <c r="A27" s="559" t="s">
        <v>236</v>
      </c>
      <c r="B27" s="186" t="s">
        <v>257</v>
      </c>
      <c r="C27" s="187" t="s">
        <v>258</v>
      </c>
      <c r="D27" s="175"/>
      <c r="E27" s="175"/>
      <c r="F27" s="175"/>
      <c r="G27" s="214"/>
      <c r="H27" s="191"/>
      <c r="I27" s="214"/>
      <c r="J27" s="214"/>
      <c r="K27" s="193"/>
      <c r="L27" s="188"/>
      <c r="M27" s="214"/>
      <c r="N27" s="190"/>
      <c r="O27" s="221"/>
      <c r="P27" s="769"/>
      <c r="Q27" s="769"/>
      <c r="R27" s="769"/>
      <c r="S27" s="769"/>
      <c r="T27" s="589"/>
      <c r="U27" s="590"/>
      <c r="V27" s="589"/>
      <c r="W27" s="590"/>
      <c r="X27" s="589"/>
      <c r="Y27" s="590"/>
      <c r="Z27" s="589"/>
      <c r="AA27" s="590"/>
      <c r="AB27" s="589"/>
      <c r="AC27" s="590"/>
      <c r="AD27" s="589"/>
      <c r="AE27" s="590"/>
      <c r="AF27" s="589"/>
      <c r="AG27" s="590"/>
      <c r="AH27" s="589"/>
      <c r="AI27" s="590"/>
      <c r="AJ27" s="589"/>
      <c r="AK27" s="590"/>
      <c r="AL27" s="589"/>
      <c r="AM27" s="590"/>
      <c r="AN27" s="589"/>
      <c r="AO27" s="590"/>
      <c r="AP27" s="589"/>
      <c r="AQ27" s="590"/>
      <c r="AR27" s="589"/>
      <c r="AS27" s="590"/>
      <c r="AT27" s="589"/>
      <c r="AU27" s="590"/>
      <c r="AV27" s="589"/>
      <c r="AW27" s="590"/>
      <c r="AX27" s="589"/>
      <c r="AY27" s="590"/>
      <c r="AZ27" s="589"/>
      <c r="BA27" s="590"/>
      <c r="BB27" s="223"/>
      <c r="BC27" s="223"/>
      <c r="BD27" s="223"/>
      <c r="BE27" s="223"/>
      <c r="BF27" s="223"/>
      <c r="BG27" s="223"/>
      <c r="BH27" s="223"/>
      <c r="BI27" s="223"/>
      <c r="BJ27" s="223"/>
      <c r="BK27" s="223"/>
      <c r="BL27" s="223"/>
      <c r="BM27" s="223"/>
      <c r="BN27" s="223"/>
      <c r="BO27" s="223"/>
      <c r="BP27" s="223"/>
      <c r="BQ27" s="223"/>
      <c r="BR27" s="223"/>
      <c r="BS27" s="223"/>
      <c r="BT27" s="223"/>
      <c r="BU27" s="223"/>
      <c r="BV27" s="223"/>
      <c r="BW27" s="223"/>
      <c r="BX27" s="223"/>
      <c r="BY27" s="223"/>
      <c r="BZ27" s="223"/>
      <c r="CA27" s="223"/>
      <c r="CB27" s="223"/>
      <c r="CC27" s="223"/>
      <c r="CD27" s="223"/>
      <c r="CE27" s="223"/>
      <c r="CF27" s="223"/>
      <c r="CG27" s="223"/>
      <c r="CH27" s="223"/>
      <c r="CI27" s="223"/>
      <c r="CJ27" s="223"/>
      <c r="CK27" s="223"/>
      <c r="CL27" s="223"/>
      <c r="CM27" s="223"/>
      <c r="CN27" s="223"/>
      <c r="CO27" s="223"/>
      <c r="CP27" s="223"/>
      <c r="CQ27" s="223"/>
      <c r="CR27" s="223"/>
      <c r="CS27" s="223"/>
      <c r="CT27" s="223"/>
      <c r="CU27" s="223"/>
      <c r="CV27" s="223"/>
      <c r="CW27" s="223"/>
      <c r="CX27" s="223"/>
      <c r="CY27" s="223"/>
      <c r="CZ27" s="223"/>
      <c r="DA27" s="223"/>
      <c r="DB27" s="223"/>
      <c r="DC27" s="223"/>
      <c r="DD27" s="223"/>
      <c r="DE27" s="223"/>
      <c r="DF27" s="223"/>
      <c r="DG27" s="223"/>
      <c r="DH27" s="223"/>
      <c r="DI27" s="223"/>
      <c r="DJ27" s="223"/>
      <c r="DK27" s="223"/>
      <c r="DL27" s="159"/>
      <c r="DM27" s="159"/>
      <c r="DN27" s="159"/>
      <c r="DO27" s="159"/>
      <c r="DP27" s="159"/>
      <c r="DQ27" s="159"/>
      <c r="DR27" s="159"/>
      <c r="DS27" s="159"/>
      <c r="DT27" s="159"/>
      <c r="DU27" s="159"/>
      <c r="DV27" s="159"/>
      <c r="DW27" s="159"/>
      <c r="DX27" s="159"/>
      <c r="DY27" s="159"/>
      <c r="DZ27" s="159"/>
      <c r="EA27" s="159"/>
      <c r="EB27" s="159"/>
      <c r="EC27" s="159"/>
      <c r="ED27" s="159"/>
      <c r="EE27" s="159"/>
      <c r="EF27" s="159"/>
      <c r="EG27" s="159"/>
      <c r="EH27" s="159"/>
      <c r="EI27" s="159"/>
      <c r="EJ27" s="159"/>
      <c r="EK27" s="159"/>
    </row>
    <row r="28" spans="1:141" s="183" customFormat="1" ht="63.75" hidden="1" x14ac:dyDescent="0.2">
      <c r="A28" s="309" t="s">
        <v>236</v>
      </c>
      <c r="B28" s="186" t="s">
        <v>259</v>
      </c>
      <c r="C28" s="228" t="s">
        <v>260</v>
      </c>
      <c r="D28" s="191"/>
      <c r="E28" s="191"/>
      <c r="F28" s="191"/>
      <c r="G28" s="193"/>
      <c r="H28" s="191"/>
      <c r="I28" s="193"/>
      <c r="J28" s="193"/>
      <c r="K28" s="193"/>
      <c r="L28" s="552"/>
      <c r="M28" s="193"/>
      <c r="N28" s="190"/>
      <c r="O28" s="769"/>
      <c r="P28" s="769"/>
      <c r="Q28" s="769"/>
      <c r="R28" s="769"/>
      <c r="S28" s="769"/>
      <c r="T28" s="186"/>
      <c r="U28" s="588"/>
      <c r="V28" s="186"/>
      <c r="W28" s="588"/>
      <c r="X28" s="186"/>
      <c r="Y28" s="588"/>
      <c r="Z28" s="186"/>
      <c r="AA28" s="588"/>
      <c r="AB28" s="186"/>
      <c r="AC28" s="588"/>
      <c r="AD28" s="186"/>
      <c r="AE28" s="588"/>
      <c r="AF28" s="186"/>
      <c r="AG28" s="588"/>
      <c r="AH28" s="186"/>
      <c r="AI28" s="588"/>
      <c r="AJ28" s="186"/>
      <c r="AK28" s="588"/>
      <c r="AL28" s="186"/>
      <c r="AM28" s="588"/>
      <c r="AN28" s="186"/>
      <c r="AO28" s="588"/>
      <c r="AP28" s="186"/>
      <c r="AQ28" s="588"/>
      <c r="AR28" s="186"/>
      <c r="AS28" s="588"/>
      <c r="AT28" s="186"/>
      <c r="AU28" s="588"/>
      <c r="AV28" s="186"/>
      <c r="AW28" s="588"/>
      <c r="AX28" s="186"/>
      <c r="AY28" s="588"/>
      <c r="AZ28" s="186"/>
      <c r="BA28" s="588"/>
      <c r="BB28" s="231"/>
      <c r="BC28" s="231"/>
      <c r="BD28" s="231"/>
      <c r="BE28" s="231"/>
      <c r="BF28" s="231"/>
      <c r="BG28" s="231"/>
      <c r="BH28" s="231"/>
      <c r="BI28" s="231"/>
      <c r="BJ28" s="231"/>
      <c r="BK28" s="231"/>
      <c r="BL28" s="231"/>
      <c r="BM28" s="231"/>
      <c r="BN28" s="231"/>
      <c r="BO28" s="231"/>
      <c r="BP28" s="231"/>
      <c r="BQ28" s="231"/>
      <c r="BR28" s="231"/>
      <c r="BS28" s="231"/>
      <c r="BT28" s="231"/>
      <c r="BU28" s="231"/>
      <c r="BV28" s="231"/>
      <c r="BW28" s="231"/>
      <c r="BX28" s="231"/>
      <c r="BY28" s="231"/>
      <c r="BZ28" s="231"/>
      <c r="CA28" s="231"/>
      <c r="CB28" s="231"/>
      <c r="CC28" s="231"/>
      <c r="CD28" s="231"/>
      <c r="CE28" s="231"/>
      <c r="CF28" s="231"/>
      <c r="CG28" s="231"/>
      <c r="CH28" s="231"/>
      <c r="CI28" s="231"/>
      <c r="CJ28" s="231"/>
      <c r="CK28" s="231"/>
      <c r="CL28" s="231"/>
      <c r="CM28" s="231"/>
      <c r="CN28" s="231"/>
      <c r="CO28" s="231"/>
      <c r="CP28" s="231"/>
      <c r="CQ28" s="231"/>
      <c r="CR28" s="231"/>
      <c r="CS28" s="231"/>
      <c r="CT28" s="231"/>
      <c r="CU28" s="231"/>
      <c r="CV28" s="231"/>
      <c r="CW28" s="231"/>
      <c r="CX28" s="231"/>
      <c r="CY28" s="231"/>
      <c r="CZ28" s="231"/>
      <c r="DA28" s="231"/>
      <c r="DB28" s="231"/>
      <c r="DC28" s="231"/>
      <c r="DD28" s="231"/>
      <c r="DE28" s="231"/>
      <c r="DF28" s="231"/>
      <c r="DG28" s="231"/>
      <c r="DH28" s="231"/>
      <c r="DI28" s="231"/>
      <c r="DJ28" s="231"/>
      <c r="DK28" s="231"/>
      <c r="DL28" s="182"/>
      <c r="DM28" s="182"/>
      <c r="DN28" s="182"/>
      <c r="DO28" s="182"/>
      <c r="DP28" s="182"/>
      <c r="DQ28" s="182"/>
      <c r="DR28" s="182"/>
      <c r="DS28" s="182"/>
      <c r="DT28" s="182"/>
      <c r="DU28" s="182"/>
      <c r="DV28" s="182"/>
      <c r="DW28" s="182"/>
      <c r="DX28" s="182"/>
      <c r="DY28" s="182"/>
      <c r="DZ28" s="182"/>
      <c r="EA28" s="182"/>
      <c r="EB28" s="182"/>
      <c r="EC28" s="182"/>
      <c r="ED28" s="182"/>
      <c r="EE28" s="182"/>
      <c r="EF28" s="182"/>
      <c r="EG28" s="182"/>
      <c r="EH28" s="182"/>
      <c r="EI28" s="182"/>
      <c r="EJ28" s="182"/>
      <c r="EK28" s="182"/>
    </row>
    <row r="29" spans="1:141" s="183" customFormat="1" ht="63.75" hidden="1" x14ac:dyDescent="0.2">
      <c r="A29" s="309" t="s">
        <v>236</v>
      </c>
      <c r="B29" s="186" t="s">
        <v>261</v>
      </c>
      <c r="C29" s="228" t="s">
        <v>262</v>
      </c>
      <c r="D29" s="191"/>
      <c r="E29" s="191"/>
      <c r="F29" s="191"/>
      <c r="G29" s="193"/>
      <c r="H29" s="191"/>
      <c r="I29" s="193"/>
      <c r="J29" s="193"/>
      <c r="K29" s="193"/>
      <c r="L29" s="552"/>
      <c r="M29" s="193"/>
      <c r="N29" s="190"/>
      <c r="O29" s="769"/>
      <c r="P29" s="769"/>
      <c r="Q29" s="769"/>
      <c r="R29" s="769"/>
      <c r="S29" s="769"/>
      <c r="T29" s="186"/>
      <c r="U29" s="588"/>
      <c r="V29" s="186"/>
      <c r="W29" s="588"/>
      <c r="X29" s="186"/>
      <c r="Y29" s="588"/>
      <c r="Z29" s="186"/>
      <c r="AA29" s="588"/>
      <c r="AB29" s="186"/>
      <c r="AC29" s="588"/>
      <c r="AD29" s="186"/>
      <c r="AE29" s="588"/>
      <c r="AF29" s="186"/>
      <c r="AG29" s="588"/>
      <c r="AH29" s="186"/>
      <c r="AI29" s="588"/>
      <c r="AJ29" s="186"/>
      <c r="AK29" s="588"/>
      <c r="AL29" s="186"/>
      <c r="AM29" s="588"/>
      <c r="AN29" s="186"/>
      <c r="AO29" s="588"/>
      <c r="AP29" s="186"/>
      <c r="AQ29" s="588"/>
      <c r="AR29" s="186"/>
      <c r="AS29" s="588"/>
      <c r="AT29" s="186"/>
      <c r="AU29" s="588"/>
      <c r="AV29" s="186"/>
      <c r="AW29" s="588"/>
      <c r="AX29" s="186"/>
      <c r="AY29" s="588"/>
      <c r="AZ29" s="186"/>
      <c r="BA29" s="588"/>
      <c r="BB29" s="231"/>
      <c r="BC29" s="231"/>
      <c r="BD29" s="231"/>
      <c r="BE29" s="231"/>
      <c r="BF29" s="231"/>
      <c r="BG29" s="231"/>
      <c r="BH29" s="231"/>
      <c r="BI29" s="231"/>
      <c r="BJ29" s="231"/>
      <c r="BK29" s="231"/>
      <c r="BL29" s="231"/>
      <c r="BM29" s="231"/>
      <c r="BN29" s="231"/>
      <c r="BO29" s="231"/>
      <c r="BP29" s="231"/>
      <c r="BQ29" s="231"/>
      <c r="BR29" s="231"/>
      <c r="BS29" s="231"/>
      <c r="BT29" s="231"/>
      <c r="BU29" s="231"/>
      <c r="BV29" s="231"/>
      <c r="BW29" s="231"/>
      <c r="BX29" s="231"/>
      <c r="BY29" s="231"/>
      <c r="BZ29" s="231"/>
      <c r="CA29" s="231"/>
      <c r="CB29" s="231"/>
      <c r="CC29" s="231"/>
      <c r="CD29" s="231"/>
      <c r="CE29" s="231"/>
      <c r="CF29" s="231"/>
      <c r="CG29" s="231"/>
      <c r="CH29" s="231"/>
      <c r="CI29" s="231"/>
      <c r="CJ29" s="231"/>
      <c r="CK29" s="231"/>
      <c r="CL29" s="231"/>
      <c r="CM29" s="231"/>
      <c r="CN29" s="231"/>
      <c r="CO29" s="231"/>
      <c r="CP29" s="231"/>
      <c r="CQ29" s="231"/>
      <c r="CR29" s="231"/>
      <c r="CS29" s="231"/>
      <c r="CT29" s="231"/>
      <c r="CU29" s="231"/>
      <c r="CV29" s="231"/>
      <c r="CW29" s="231"/>
      <c r="CX29" s="231"/>
      <c r="CY29" s="231"/>
      <c r="CZ29" s="231"/>
      <c r="DA29" s="231"/>
      <c r="DB29" s="231"/>
      <c r="DC29" s="231"/>
      <c r="DD29" s="231"/>
      <c r="DE29" s="231"/>
      <c r="DF29" s="231"/>
      <c r="DG29" s="231"/>
      <c r="DH29" s="231"/>
      <c r="DI29" s="231"/>
      <c r="DJ29" s="231"/>
      <c r="DK29" s="231"/>
      <c r="DL29" s="182"/>
      <c r="DM29" s="182"/>
      <c r="DN29" s="182"/>
      <c r="DO29" s="182"/>
      <c r="DP29" s="182"/>
      <c r="DQ29" s="182"/>
      <c r="DR29" s="182"/>
      <c r="DS29" s="182"/>
      <c r="DT29" s="182"/>
      <c r="DU29" s="182"/>
      <c r="DV29" s="182"/>
      <c r="DW29" s="182"/>
      <c r="DX29" s="182"/>
      <c r="DY29" s="182"/>
      <c r="DZ29" s="182"/>
      <c r="EA29" s="182"/>
      <c r="EB29" s="182"/>
      <c r="EC29" s="182"/>
      <c r="ED29" s="182"/>
      <c r="EE29" s="182"/>
      <c r="EF29" s="182"/>
      <c r="EG29" s="182"/>
      <c r="EH29" s="182"/>
      <c r="EI29" s="182"/>
      <c r="EJ29" s="182"/>
      <c r="EK29" s="182"/>
    </row>
    <row r="30" spans="1:141" s="168" customFormat="1" ht="38.25" x14ac:dyDescent="0.2">
      <c r="A30" s="283" t="s">
        <v>263</v>
      </c>
      <c r="B30" s="162" t="s">
        <v>264</v>
      </c>
      <c r="C30" s="163" t="s">
        <v>98</v>
      </c>
      <c r="D30" s="220">
        <f>'3'!K106*1.18</f>
        <v>0</v>
      </c>
      <c r="E30" s="220" t="s">
        <v>98</v>
      </c>
      <c r="F30" s="220">
        <f>SUM(G30:J30)</f>
        <v>0</v>
      </c>
      <c r="G30" s="219">
        <v>0</v>
      </c>
      <c r="H30" s="220">
        <v>0</v>
      </c>
      <c r="I30" s="219">
        <f>D30</f>
        <v>0</v>
      </c>
      <c r="J30" s="219">
        <v>0</v>
      </c>
      <c r="K30" s="219">
        <f>'3'!AQ106</f>
        <v>0</v>
      </c>
      <c r="L30" s="770" t="str">
        <f>'3'!F106</f>
        <v>нд</v>
      </c>
      <c r="M30" s="219">
        <f>'3'!Y106</f>
        <v>0</v>
      </c>
      <c r="N30" s="218" t="s">
        <v>98</v>
      </c>
      <c r="O30" s="771" t="s">
        <v>98</v>
      </c>
      <c r="P30" s="771" t="s">
        <v>98</v>
      </c>
      <c r="Q30" s="771" t="s">
        <v>98</v>
      </c>
      <c r="R30" s="771" t="s">
        <v>98</v>
      </c>
      <c r="S30" s="771" t="s">
        <v>98</v>
      </c>
      <c r="T30" s="630"/>
      <c r="U30" s="624"/>
      <c r="V30" s="630"/>
      <c r="W30" s="624"/>
      <c r="X30" s="630"/>
      <c r="Y30" s="624"/>
      <c r="Z30" s="630"/>
      <c r="AA30" s="624"/>
      <c r="AB30" s="630"/>
      <c r="AC30" s="624"/>
      <c r="AD30" s="630"/>
      <c r="AE30" s="624"/>
      <c r="AF30" s="630"/>
      <c r="AG30" s="624"/>
      <c r="AH30" s="630"/>
      <c r="AI30" s="624"/>
      <c r="AJ30" s="630"/>
      <c r="AK30" s="624"/>
      <c r="AL30" s="630"/>
      <c r="AM30" s="624"/>
      <c r="AN30" s="630"/>
      <c r="AO30" s="624"/>
      <c r="AP30" s="630"/>
      <c r="AQ30" s="624"/>
      <c r="AR30" s="630"/>
      <c r="AS30" s="624"/>
      <c r="AT30" s="630"/>
      <c r="AU30" s="624"/>
      <c r="AV30" s="630"/>
      <c r="AW30" s="624"/>
      <c r="AX30" s="630"/>
      <c r="AY30" s="624"/>
      <c r="AZ30" s="630"/>
      <c r="BA30" s="624"/>
      <c r="BB30" s="225"/>
      <c r="BC30" s="225"/>
      <c r="BD30" s="225"/>
      <c r="BE30" s="225"/>
      <c r="BF30" s="225"/>
      <c r="BG30" s="225"/>
      <c r="BH30" s="225"/>
      <c r="BI30" s="225"/>
      <c r="BJ30" s="225"/>
      <c r="BK30" s="225"/>
      <c r="BL30" s="225"/>
      <c r="BM30" s="225"/>
      <c r="BN30" s="225"/>
      <c r="BO30" s="225"/>
      <c r="BP30" s="225"/>
      <c r="BQ30" s="225"/>
      <c r="BR30" s="225"/>
      <c r="BS30" s="225"/>
      <c r="BT30" s="225"/>
      <c r="BU30" s="225"/>
      <c r="BV30" s="225"/>
      <c r="BW30" s="225"/>
      <c r="BX30" s="225"/>
      <c r="BY30" s="225"/>
      <c r="BZ30" s="225"/>
      <c r="CA30" s="225"/>
      <c r="CB30" s="225"/>
      <c r="CC30" s="225"/>
      <c r="CD30" s="225"/>
      <c r="CE30" s="225"/>
      <c r="CF30" s="225"/>
      <c r="CG30" s="225"/>
      <c r="CH30" s="225"/>
      <c r="CI30" s="225"/>
      <c r="CJ30" s="225"/>
      <c r="CK30" s="225"/>
      <c r="CL30" s="225"/>
      <c r="CM30" s="225"/>
      <c r="CN30" s="225"/>
      <c r="CO30" s="225"/>
      <c r="CP30" s="225"/>
      <c r="CQ30" s="225"/>
      <c r="CR30" s="225"/>
      <c r="CS30" s="225"/>
      <c r="CT30" s="225"/>
      <c r="CU30" s="225"/>
      <c r="CV30" s="225"/>
      <c r="CW30" s="225"/>
      <c r="CX30" s="225"/>
      <c r="CY30" s="225"/>
      <c r="CZ30" s="225"/>
      <c r="DA30" s="225"/>
      <c r="DB30" s="225"/>
      <c r="DC30" s="225"/>
      <c r="DD30" s="225"/>
      <c r="DE30" s="225"/>
      <c r="DF30" s="225"/>
      <c r="DG30" s="225"/>
      <c r="DH30" s="225"/>
      <c r="DI30" s="225"/>
      <c r="DJ30" s="225"/>
      <c r="DK30" s="225"/>
      <c r="DL30" s="167"/>
      <c r="DM30" s="167"/>
      <c r="DN30" s="167"/>
      <c r="DO30" s="167"/>
      <c r="DP30" s="167"/>
      <c r="DQ30" s="167"/>
      <c r="DR30" s="167"/>
      <c r="DS30" s="167"/>
      <c r="DT30" s="167"/>
      <c r="DU30" s="167"/>
      <c r="DV30" s="167"/>
      <c r="DW30" s="167"/>
      <c r="DX30" s="167"/>
      <c r="DY30" s="167"/>
      <c r="DZ30" s="167"/>
      <c r="EA30" s="167"/>
      <c r="EB30" s="167"/>
      <c r="EC30" s="167"/>
      <c r="ED30" s="167"/>
      <c r="EE30" s="167"/>
      <c r="EF30" s="167"/>
      <c r="EG30" s="167"/>
      <c r="EH30" s="167"/>
      <c r="EI30" s="167"/>
      <c r="EJ30" s="167"/>
      <c r="EK30" s="167"/>
    </row>
    <row r="31" spans="1:141" s="168" customFormat="1" ht="25.5" x14ac:dyDescent="0.2">
      <c r="A31" s="283" t="s">
        <v>265</v>
      </c>
      <c r="B31" s="162" t="s">
        <v>266</v>
      </c>
      <c r="C31" s="163" t="s">
        <v>98</v>
      </c>
      <c r="D31" s="219">
        <f>D32+D40+D41+D42</f>
        <v>64.643690399999997</v>
      </c>
      <c r="E31" s="220" t="s">
        <v>98</v>
      </c>
      <c r="F31" s="219">
        <f t="shared" ref="F31:K31" si="1">F32+F40+F41+F42</f>
        <v>55.746261515</v>
      </c>
      <c r="G31" s="219">
        <f t="shared" si="1"/>
        <v>0</v>
      </c>
      <c r="H31" s="219">
        <f t="shared" si="1"/>
        <v>0</v>
      </c>
      <c r="I31" s="219">
        <f t="shared" si="1"/>
        <v>55.746261515</v>
      </c>
      <c r="J31" s="219">
        <f t="shared" si="1"/>
        <v>0</v>
      </c>
      <c r="K31" s="219">
        <f t="shared" si="1"/>
        <v>45.313680533898307</v>
      </c>
      <c r="L31" s="772" t="s">
        <v>98</v>
      </c>
      <c r="M31" s="219">
        <f>M32+M40+M41+M42</f>
        <v>34.95673</v>
      </c>
      <c r="N31" s="218" t="s">
        <v>98</v>
      </c>
      <c r="O31" s="771" t="s">
        <v>98</v>
      </c>
      <c r="P31" s="771" t="s">
        <v>98</v>
      </c>
      <c r="Q31" s="771" t="s">
        <v>98</v>
      </c>
      <c r="R31" s="771" t="s">
        <v>98</v>
      </c>
      <c r="S31" s="771" t="s">
        <v>98</v>
      </c>
      <c r="T31" s="630"/>
      <c r="U31" s="624"/>
      <c r="V31" s="630"/>
      <c r="W31" s="624"/>
      <c r="X31" s="630"/>
      <c r="Y31" s="624"/>
      <c r="Z31" s="630"/>
      <c r="AA31" s="624"/>
      <c r="AB31" s="630"/>
      <c r="AC31" s="624"/>
      <c r="AD31" s="630"/>
      <c r="AE31" s="624"/>
      <c r="AF31" s="630"/>
      <c r="AG31" s="624"/>
      <c r="AH31" s="630"/>
      <c r="AI31" s="624"/>
      <c r="AJ31" s="630"/>
      <c r="AK31" s="624"/>
      <c r="AL31" s="630"/>
      <c r="AM31" s="624"/>
      <c r="AN31" s="630"/>
      <c r="AO31" s="624"/>
      <c r="AP31" s="630"/>
      <c r="AQ31" s="624"/>
      <c r="AR31" s="630"/>
      <c r="AS31" s="624"/>
      <c r="AT31" s="630"/>
      <c r="AU31" s="624"/>
      <c r="AV31" s="630"/>
      <c r="AW31" s="624"/>
      <c r="AX31" s="630"/>
      <c r="AY31" s="624"/>
      <c r="AZ31" s="630"/>
      <c r="BA31" s="624"/>
      <c r="BB31" s="225"/>
      <c r="BC31" s="225"/>
      <c r="BD31" s="225"/>
      <c r="BE31" s="225"/>
      <c r="BF31" s="225"/>
      <c r="BG31" s="225"/>
      <c r="BH31" s="225"/>
      <c r="BI31" s="225"/>
      <c r="BJ31" s="225"/>
      <c r="BK31" s="225"/>
      <c r="BL31" s="225"/>
      <c r="BM31" s="225"/>
      <c r="BN31" s="225"/>
      <c r="BO31" s="225"/>
      <c r="BP31" s="225"/>
      <c r="BQ31" s="225"/>
      <c r="BR31" s="225"/>
      <c r="BS31" s="225"/>
      <c r="BT31" s="225"/>
      <c r="BU31" s="225"/>
      <c r="BV31" s="225"/>
      <c r="BW31" s="225"/>
      <c r="BX31" s="225"/>
      <c r="BY31" s="225"/>
      <c r="BZ31" s="225"/>
      <c r="CA31" s="225"/>
      <c r="CB31" s="225"/>
      <c r="CC31" s="225"/>
      <c r="CD31" s="225"/>
      <c r="CE31" s="225"/>
      <c r="CF31" s="225"/>
      <c r="CG31" s="225"/>
      <c r="CH31" s="225"/>
      <c r="CI31" s="225"/>
      <c r="CJ31" s="225"/>
      <c r="CK31" s="225"/>
      <c r="CL31" s="225"/>
      <c r="CM31" s="225"/>
      <c r="CN31" s="225"/>
      <c r="CO31" s="225"/>
      <c r="CP31" s="225"/>
      <c r="CQ31" s="225"/>
      <c r="CR31" s="225"/>
      <c r="CS31" s="225"/>
      <c r="CT31" s="225"/>
      <c r="CU31" s="225"/>
      <c r="CV31" s="225"/>
      <c r="CW31" s="225"/>
      <c r="CX31" s="225"/>
      <c r="CY31" s="225"/>
      <c r="CZ31" s="225"/>
      <c r="DA31" s="225"/>
      <c r="DB31" s="225"/>
      <c r="DC31" s="225"/>
      <c r="DD31" s="225"/>
      <c r="DE31" s="225"/>
      <c r="DF31" s="225"/>
      <c r="DG31" s="225"/>
      <c r="DH31" s="225"/>
      <c r="DI31" s="225"/>
      <c r="DJ31" s="225"/>
      <c r="DK31" s="225"/>
      <c r="DL31" s="167"/>
      <c r="DM31" s="167"/>
      <c r="DN31" s="167"/>
      <c r="DO31" s="167"/>
      <c r="DP31" s="167"/>
      <c r="DQ31" s="167"/>
      <c r="DR31" s="167"/>
      <c r="DS31" s="167"/>
      <c r="DT31" s="167"/>
      <c r="DU31" s="167"/>
      <c r="DV31" s="167"/>
      <c r="DW31" s="167"/>
      <c r="DX31" s="167"/>
      <c r="DY31" s="167"/>
      <c r="DZ31" s="167"/>
      <c r="EA31" s="167"/>
      <c r="EB31" s="167"/>
      <c r="EC31" s="167"/>
      <c r="ED31" s="167"/>
      <c r="EE31" s="167"/>
      <c r="EF31" s="167"/>
      <c r="EG31" s="167"/>
      <c r="EH31" s="167"/>
      <c r="EI31" s="167"/>
      <c r="EJ31" s="167"/>
      <c r="EK31" s="167"/>
    </row>
    <row r="32" spans="1:141" s="160" customFormat="1" ht="38.25" x14ac:dyDescent="0.2">
      <c r="A32" s="226" t="s">
        <v>265</v>
      </c>
      <c r="B32" s="156" t="s">
        <v>267</v>
      </c>
      <c r="C32" s="119" t="s">
        <v>98</v>
      </c>
      <c r="D32" s="175">
        <f>D33+D34</f>
        <v>23.857309000000001</v>
      </c>
      <c r="E32" s="175" t="s">
        <v>98</v>
      </c>
      <c r="F32" s="175">
        <f t="shared" ref="F32:K32" si="2">F33+F34</f>
        <v>14.960281515000002</v>
      </c>
      <c r="G32" s="175">
        <f t="shared" si="2"/>
        <v>0</v>
      </c>
      <c r="H32" s="175">
        <f t="shared" si="2"/>
        <v>0</v>
      </c>
      <c r="I32" s="175">
        <f t="shared" si="2"/>
        <v>14.960281515000002</v>
      </c>
      <c r="J32" s="175">
        <f t="shared" si="2"/>
        <v>0</v>
      </c>
      <c r="K32" s="175">
        <f t="shared" si="2"/>
        <v>10.74929070338983</v>
      </c>
      <c r="L32" s="552" t="s">
        <v>893</v>
      </c>
      <c r="M32" s="175">
        <f>M33+M34</f>
        <v>0.39300000000000002</v>
      </c>
      <c r="N32" s="190" t="s">
        <v>1133</v>
      </c>
      <c r="O32" s="221" t="s">
        <v>98</v>
      </c>
      <c r="P32" s="221" t="s">
        <v>98</v>
      </c>
      <c r="Q32" s="221" t="s">
        <v>98</v>
      </c>
      <c r="R32" s="221" t="s">
        <v>98</v>
      </c>
      <c r="S32" s="221" t="s">
        <v>98</v>
      </c>
      <c r="T32" s="589"/>
      <c r="U32" s="590"/>
      <c r="V32" s="589"/>
      <c r="W32" s="590"/>
      <c r="X32" s="589"/>
      <c r="Y32" s="590"/>
      <c r="Z32" s="589"/>
      <c r="AA32" s="590"/>
      <c r="AB32" s="589"/>
      <c r="AC32" s="590"/>
      <c r="AD32" s="589"/>
      <c r="AE32" s="590"/>
      <c r="AF32" s="589"/>
      <c r="AG32" s="590"/>
      <c r="AH32" s="589"/>
      <c r="AI32" s="590"/>
      <c r="AJ32" s="589"/>
      <c r="AK32" s="590"/>
      <c r="AL32" s="589"/>
      <c r="AM32" s="590"/>
      <c r="AN32" s="589"/>
      <c r="AO32" s="590"/>
      <c r="AP32" s="589"/>
      <c r="AQ32" s="590"/>
      <c r="AR32" s="589"/>
      <c r="AS32" s="590"/>
      <c r="AT32" s="589"/>
      <c r="AU32" s="590"/>
      <c r="AV32" s="589"/>
      <c r="AW32" s="590"/>
      <c r="AX32" s="589"/>
      <c r="AY32" s="590"/>
      <c r="AZ32" s="589"/>
      <c r="BA32" s="590"/>
      <c r="BB32" s="223"/>
      <c r="BC32" s="223"/>
      <c r="BD32" s="223"/>
      <c r="BE32" s="223"/>
      <c r="BF32" s="223"/>
      <c r="BG32" s="223"/>
      <c r="BH32" s="223"/>
      <c r="BI32" s="223"/>
      <c r="BJ32" s="223"/>
      <c r="BK32" s="223"/>
      <c r="BL32" s="223"/>
      <c r="BM32" s="223"/>
      <c r="BN32" s="223"/>
      <c r="BO32" s="223"/>
      <c r="BP32" s="223"/>
      <c r="BQ32" s="223"/>
      <c r="BR32" s="223"/>
      <c r="BS32" s="223"/>
      <c r="BT32" s="223"/>
      <c r="BU32" s="223"/>
      <c r="BV32" s="223"/>
      <c r="BW32" s="223"/>
      <c r="BX32" s="223"/>
      <c r="BY32" s="223"/>
      <c r="BZ32" s="223"/>
      <c r="CA32" s="223"/>
      <c r="CB32" s="223"/>
      <c r="CC32" s="223"/>
      <c r="CD32" s="223"/>
      <c r="CE32" s="223"/>
      <c r="CF32" s="223"/>
      <c r="CG32" s="223"/>
      <c r="CH32" s="223"/>
      <c r="CI32" s="223"/>
      <c r="CJ32" s="223"/>
      <c r="CK32" s="223"/>
      <c r="CL32" s="223"/>
      <c r="CM32" s="223"/>
      <c r="CN32" s="223"/>
      <c r="CO32" s="223"/>
      <c r="CP32" s="223"/>
      <c r="CQ32" s="223"/>
      <c r="CR32" s="223"/>
      <c r="CS32" s="223"/>
      <c r="CT32" s="223"/>
      <c r="CU32" s="223"/>
      <c r="CV32" s="223"/>
      <c r="CW32" s="223"/>
      <c r="CX32" s="223"/>
      <c r="CY32" s="223"/>
      <c r="CZ32" s="223"/>
      <c r="DA32" s="223"/>
      <c r="DB32" s="223"/>
      <c r="DC32" s="223"/>
      <c r="DD32" s="223"/>
      <c r="DE32" s="223"/>
      <c r="DF32" s="223"/>
      <c r="DG32" s="223"/>
      <c r="DH32" s="223"/>
      <c r="DI32" s="223"/>
      <c r="DJ32" s="223"/>
      <c r="DK32" s="223"/>
      <c r="DL32" s="159"/>
      <c r="DM32" s="159"/>
      <c r="DN32" s="159"/>
      <c r="DO32" s="159"/>
      <c r="DP32" s="159"/>
      <c r="DQ32" s="159"/>
      <c r="DR32" s="159"/>
      <c r="DS32" s="159"/>
      <c r="DT32" s="159"/>
      <c r="DU32" s="159"/>
      <c r="DV32" s="159"/>
      <c r="DW32" s="159"/>
      <c r="DX32" s="159"/>
      <c r="DY32" s="159"/>
      <c r="DZ32" s="159"/>
      <c r="EA32" s="159"/>
      <c r="EB32" s="159"/>
      <c r="EC32" s="159"/>
      <c r="ED32" s="159"/>
      <c r="EE32" s="159"/>
      <c r="EF32" s="159"/>
      <c r="EG32" s="159"/>
      <c r="EH32" s="159"/>
      <c r="EI32" s="159"/>
      <c r="EJ32" s="159"/>
      <c r="EK32" s="159"/>
    </row>
    <row r="33" spans="1:141" s="183" customFormat="1" ht="45" x14ac:dyDescent="0.2">
      <c r="A33" s="226" t="s">
        <v>268</v>
      </c>
      <c r="B33" s="227" t="s">
        <v>269</v>
      </c>
      <c r="C33" s="228" t="s">
        <v>270</v>
      </c>
      <c r="D33" s="191">
        <f>'3'!K109*1.18</f>
        <v>5.4369089999999991</v>
      </c>
      <c r="E33" s="773" t="s">
        <v>1134</v>
      </c>
      <c r="F33" s="191">
        <f>SUM(G33:J33)</f>
        <v>0.90288151500000002</v>
      </c>
      <c r="G33" s="193">
        <v>0</v>
      </c>
      <c r="H33" s="191">
        <v>0</v>
      </c>
      <c r="I33" s="193">
        <f>'2'!DY111</f>
        <v>0.90288151500000002</v>
      </c>
      <c r="J33" s="193">
        <v>0</v>
      </c>
      <c r="K33" s="193">
        <f>'3'!AQ109</f>
        <v>0.76515382627118655</v>
      </c>
      <c r="L33" s="552">
        <v>2018</v>
      </c>
      <c r="M33" s="214">
        <f>'4'!DO111</f>
        <v>7.2999999999999995E-2</v>
      </c>
      <c r="N33" s="190" t="s">
        <v>1135</v>
      </c>
      <c r="O33" s="769" t="s">
        <v>98</v>
      </c>
      <c r="P33" s="769" t="s">
        <v>98</v>
      </c>
      <c r="Q33" s="769" t="s">
        <v>98</v>
      </c>
      <c r="R33" s="769" t="s">
        <v>98</v>
      </c>
      <c r="S33" s="769" t="s">
        <v>98</v>
      </c>
      <c r="T33" s="186"/>
      <c r="U33" s="588"/>
      <c r="V33" s="186"/>
      <c r="W33" s="588"/>
      <c r="X33" s="186"/>
      <c r="Y33" s="588"/>
      <c r="Z33" s="186"/>
      <c r="AA33" s="588"/>
      <c r="AB33" s="186"/>
      <c r="AC33" s="588"/>
      <c r="AD33" s="186"/>
      <c r="AE33" s="588"/>
      <c r="AF33" s="186"/>
      <c r="AG33" s="588"/>
      <c r="AH33" s="186"/>
      <c r="AI33" s="588"/>
      <c r="AJ33" s="186"/>
      <c r="AK33" s="588"/>
      <c r="AL33" s="186"/>
      <c r="AM33" s="588"/>
      <c r="AN33" s="186"/>
      <c r="AO33" s="588"/>
      <c r="AP33" s="186"/>
      <c r="AQ33" s="588"/>
      <c r="AR33" s="186"/>
      <c r="AS33" s="588"/>
      <c r="AT33" s="186"/>
      <c r="AU33" s="588"/>
      <c r="AV33" s="186"/>
      <c r="AW33" s="588"/>
      <c r="AX33" s="186"/>
      <c r="AY33" s="588"/>
      <c r="AZ33" s="186"/>
      <c r="BA33" s="588"/>
      <c r="BB33" s="231"/>
      <c r="BC33" s="231"/>
      <c r="BD33" s="231"/>
      <c r="BE33" s="231"/>
      <c r="BF33" s="231"/>
      <c r="BG33" s="231"/>
      <c r="BH33" s="231"/>
      <c r="BI33" s="231"/>
      <c r="BJ33" s="231"/>
      <c r="BK33" s="231"/>
      <c r="BL33" s="231"/>
      <c r="BM33" s="231"/>
      <c r="BN33" s="231"/>
      <c r="BO33" s="231"/>
      <c r="BP33" s="231"/>
      <c r="BQ33" s="231"/>
      <c r="BR33" s="231"/>
      <c r="BS33" s="231"/>
      <c r="BT33" s="231"/>
      <c r="BU33" s="231"/>
      <c r="BV33" s="231"/>
      <c r="BW33" s="231"/>
      <c r="BX33" s="231"/>
      <c r="BY33" s="231"/>
      <c r="BZ33" s="231"/>
      <c r="CA33" s="231"/>
      <c r="CB33" s="231"/>
      <c r="CC33" s="231"/>
      <c r="CD33" s="231"/>
      <c r="CE33" s="231"/>
      <c r="CF33" s="231"/>
      <c r="CG33" s="231"/>
      <c r="CH33" s="231"/>
      <c r="CI33" s="231"/>
      <c r="CJ33" s="231"/>
      <c r="CK33" s="231"/>
      <c r="CL33" s="231"/>
      <c r="CM33" s="231"/>
      <c r="CN33" s="231"/>
      <c r="CO33" s="231"/>
      <c r="CP33" s="231"/>
      <c r="CQ33" s="231"/>
      <c r="CR33" s="231"/>
      <c r="CS33" s="231"/>
      <c r="CT33" s="231"/>
      <c r="CU33" s="231"/>
      <c r="CV33" s="231"/>
      <c r="CW33" s="231"/>
      <c r="CX33" s="231"/>
      <c r="CY33" s="231"/>
      <c r="CZ33" s="231"/>
      <c r="DA33" s="231"/>
      <c r="DB33" s="231"/>
      <c r="DC33" s="231"/>
      <c r="DD33" s="231"/>
      <c r="DE33" s="231"/>
      <c r="DF33" s="231"/>
      <c r="DG33" s="231"/>
      <c r="DH33" s="231"/>
      <c r="DI33" s="231"/>
      <c r="DJ33" s="231"/>
      <c r="DK33" s="231"/>
      <c r="DL33" s="182"/>
      <c r="DM33" s="182"/>
      <c r="DN33" s="182"/>
      <c r="DO33" s="182"/>
      <c r="DP33" s="182"/>
      <c r="DQ33" s="182"/>
      <c r="DR33" s="182"/>
      <c r="DS33" s="182"/>
      <c r="DT33" s="182"/>
      <c r="DU33" s="182"/>
      <c r="DV33" s="182"/>
      <c r="DW33" s="182"/>
      <c r="DX33" s="182"/>
      <c r="DY33" s="182"/>
      <c r="DZ33" s="182"/>
      <c r="EA33" s="182"/>
      <c r="EB33" s="182"/>
      <c r="EC33" s="182"/>
      <c r="ED33" s="182"/>
      <c r="EE33" s="182"/>
      <c r="EF33" s="182"/>
      <c r="EG33" s="182"/>
      <c r="EH33" s="182"/>
      <c r="EI33" s="182"/>
      <c r="EJ33" s="182"/>
      <c r="EK33" s="182"/>
    </row>
    <row r="34" spans="1:141" s="183" customFormat="1" ht="38.25" x14ac:dyDescent="0.2">
      <c r="A34" s="226" t="s">
        <v>271</v>
      </c>
      <c r="B34" s="227" t="s">
        <v>272</v>
      </c>
      <c r="C34" s="228" t="s">
        <v>98</v>
      </c>
      <c r="D34" s="191">
        <f>SUM(D35:D39)</f>
        <v>18.420400000000001</v>
      </c>
      <c r="E34" s="191" t="s">
        <v>98</v>
      </c>
      <c r="F34" s="191">
        <f t="shared" ref="F34:K34" si="3">SUM(F35:F39)</f>
        <v>14.057400000000001</v>
      </c>
      <c r="G34" s="191">
        <f t="shared" si="3"/>
        <v>0</v>
      </c>
      <c r="H34" s="191">
        <f t="shared" si="3"/>
        <v>0</v>
      </c>
      <c r="I34" s="191">
        <f t="shared" si="3"/>
        <v>14.057400000000001</v>
      </c>
      <c r="J34" s="191">
        <f t="shared" si="3"/>
        <v>0</v>
      </c>
      <c r="K34" s="191">
        <f t="shared" si="3"/>
        <v>9.9841368771186438</v>
      </c>
      <c r="L34" s="552">
        <v>2020</v>
      </c>
      <c r="M34" s="191">
        <f>SUM(M35:M39)</f>
        <v>0.32</v>
      </c>
      <c r="N34" s="190" t="s">
        <v>1133</v>
      </c>
      <c r="O34" s="769" t="s">
        <v>98</v>
      </c>
      <c r="P34" s="769" t="s">
        <v>98</v>
      </c>
      <c r="Q34" s="769" t="s">
        <v>98</v>
      </c>
      <c r="R34" s="769" t="s">
        <v>98</v>
      </c>
      <c r="S34" s="769" t="s">
        <v>98</v>
      </c>
      <c r="T34" s="186"/>
      <c r="U34" s="588"/>
      <c r="V34" s="186"/>
      <c r="W34" s="588"/>
      <c r="X34" s="186"/>
      <c r="Y34" s="588"/>
      <c r="Z34" s="186"/>
      <c r="AA34" s="588"/>
      <c r="AB34" s="186"/>
      <c r="AC34" s="588"/>
      <c r="AD34" s="186"/>
      <c r="AE34" s="588"/>
      <c r="AF34" s="186"/>
      <c r="AG34" s="588"/>
      <c r="AH34" s="186"/>
      <c r="AI34" s="588"/>
      <c r="AJ34" s="186"/>
      <c r="AK34" s="588"/>
      <c r="AL34" s="186"/>
      <c r="AM34" s="588"/>
      <c r="AN34" s="186"/>
      <c r="AO34" s="588"/>
      <c r="AP34" s="186"/>
      <c r="AQ34" s="588"/>
      <c r="AR34" s="186"/>
      <c r="AS34" s="588"/>
      <c r="AT34" s="186"/>
      <c r="AU34" s="588"/>
      <c r="AV34" s="186"/>
      <c r="AW34" s="588"/>
      <c r="AX34" s="186"/>
      <c r="AY34" s="588"/>
      <c r="AZ34" s="186"/>
      <c r="BA34" s="588"/>
      <c r="BB34" s="231"/>
      <c r="BC34" s="231"/>
      <c r="BD34" s="231"/>
      <c r="BE34" s="231"/>
      <c r="BF34" s="231"/>
      <c r="BG34" s="231"/>
      <c r="BH34" s="231"/>
      <c r="BI34" s="231"/>
      <c r="BJ34" s="231"/>
      <c r="BK34" s="231"/>
      <c r="BL34" s="231"/>
      <c r="BM34" s="231"/>
      <c r="BN34" s="231"/>
      <c r="BO34" s="231"/>
      <c r="BP34" s="231"/>
      <c r="BQ34" s="231"/>
      <c r="BR34" s="231"/>
      <c r="BS34" s="231"/>
      <c r="BT34" s="231"/>
      <c r="BU34" s="231"/>
      <c r="BV34" s="231"/>
      <c r="BW34" s="231"/>
      <c r="BX34" s="231"/>
      <c r="BY34" s="231"/>
      <c r="BZ34" s="231"/>
      <c r="CA34" s="231"/>
      <c r="CB34" s="231"/>
      <c r="CC34" s="231"/>
      <c r="CD34" s="231"/>
      <c r="CE34" s="231"/>
      <c r="CF34" s="231"/>
      <c r="CG34" s="231"/>
      <c r="CH34" s="231"/>
      <c r="CI34" s="231"/>
      <c r="CJ34" s="231"/>
      <c r="CK34" s="231"/>
      <c r="CL34" s="231"/>
      <c r="CM34" s="231"/>
      <c r="CN34" s="231"/>
      <c r="CO34" s="231"/>
      <c r="CP34" s="231"/>
      <c r="CQ34" s="231"/>
      <c r="CR34" s="231"/>
      <c r="CS34" s="231"/>
      <c r="CT34" s="231"/>
      <c r="CU34" s="231"/>
      <c r="CV34" s="231"/>
      <c r="CW34" s="231"/>
      <c r="CX34" s="231"/>
      <c r="CY34" s="231"/>
      <c r="CZ34" s="231"/>
      <c r="DA34" s="231"/>
      <c r="DB34" s="231"/>
      <c r="DC34" s="231"/>
      <c r="DD34" s="231"/>
      <c r="DE34" s="231"/>
      <c r="DF34" s="231"/>
      <c r="DG34" s="231"/>
      <c r="DH34" s="231"/>
      <c r="DI34" s="231"/>
      <c r="DJ34" s="231"/>
      <c r="DK34" s="231"/>
      <c r="DL34" s="182"/>
      <c r="DM34" s="182"/>
      <c r="DN34" s="182"/>
      <c r="DO34" s="182"/>
      <c r="DP34" s="182"/>
      <c r="DQ34" s="182"/>
      <c r="DR34" s="182"/>
      <c r="DS34" s="182"/>
      <c r="DT34" s="182"/>
      <c r="DU34" s="182"/>
      <c r="DV34" s="182"/>
      <c r="DW34" s="182"/>
      <c r="DX34" s="182"/>
      <c r="DY34" s="182"/>
      <c r="DZ34" s="182"/>
      <c r="EA34" s="182"/>
      <c r="EB34" s="182"/>
      <c r="EC34" s="182"/>
      <c r="ED34" s="182"/>
      <c r="EE34" s="182"/>
      <c r="EF34" s="182"/>
      <c r="EG34" s="182"/>
      <c r="EH34" s="182"/>
      <c r="EI34" s="182"/>
      <c r="EJ34" s="182"/>
      <c r="EK34" s="182"/>
    </row>
    <row r="35" spans="1:141" s="183" customFormat="1" ht="63" x14ac:dyDescent="0.2">
      <c r="A35" s="226" t="s">
        <v>273</v>
      </c>
      <c r="B35" s="227" t="s">
        <v>274</v>
      </c>
      <c r="C35" s="228" t="s">
        <v>275</v>
      </c>
      <c r="D35" s="191">
        <f>'3'!K111*1.18</f>
        <v>4.1219999999999999</v>
      </c>
      <c r="E35" s="774" t="s">
        <v>1136</v>
      </c>
      <c r="F35" s="175">
        <f>SUM(G35:J35)</f>
        <v>3.1790000000000003</v>
      </c>
      <c r="G35" s="193">
        <v>0</v>
      </c>
      <c r="H35" s="191">
        <v>0</v>
      </c>
      <c r="I35" s="193">
        <f>'2'!DY113</f>
        <v>3.1790000000000003</v>
      </c>
      <c r="J35" s="193">
        <v>0</v>
      </c>
      <c r="K35" s="193">
        <f>'3'!AQ109</f>
        <v>0.76515382627118655</v>
      </c>
      <c r="L35" s="552">
        <v>2020</v>
      </c>
      <c r="M35" s="214">
        <f>'4'!DO113</f>
        <v>0.2</v>
      </c>
      <c r="N35" s="190" t="s">
        <v>1133</v>
      </c>
      <c r="O35" s="221" t="s">
        <v>98</v>
      </c>
      <c r="P35" s="769" t="s">
        <v>98</v>
      </c>
      <c r="Q35" s="769" t="s">
        <v>98</v>
      </c>
      <c r="R35" s="769" t="s">
        <v>98</v>
      </c>
      <c r="S35" s="769" t="s">
        <v>98</v>
      </c>
      <c r="T35" s="186"/>
      <c r="U35" s="588"/>
      <c r="V35" s="186"/>
      <c r="W35" s="588"/>
      <c r="X35" s="186"/>
      <c r="Y35" s="588"/>
      <c r="Z35" s="186"/>
      <c r="AA35" s="588"/>
      <c r="AB35" s="186"/>
      <c r="AC35" s="588"/>
      <c r="AD35" s="186"/>
      <c r="AE35" s="588"/>
      <c r="AF35" s="186"/>
      <c r="AG35" s="588"/>
      <c r="AH35" s="186"/>
      <c r="AI35" s="588"/>
      <c r="AJ35" s="186"/>
      <c r="AK35" s="588"/>
      <c r="AL35" s="186"/>
      <c r="AM35" s="588"/>
      <c r="AN35" s="186"/>
      <c r="AO35" s="588"/>
      <c r="AP35" s="186"/>
      <c r="AQ35" s="588"/>
      <c r="AR35" s="186"/>
      <c r="AS35" s="588"/>
      <c r="AT35" s="186"/>
      <c r="AU35" s="588"/>
      <c r="AV35" s="186"/>
      <c r="AW35" s="588"/>
      <c r="AX35" s="186"/>
      <c r="AY35" s="588"/>
      <c r="AZ35" s="186"/>
      <c r="BA35" s="588"/>
      <c r="BB35" s="231"/>
      <c r="BC35" s="231"/>
      <c r="BD35" s="231"/>
      <c r="BE35" s="231"/>
      <c r="BF35" s="231"/>
      <c r="BG35" s="231"/>
      <c r="BH35" s="231"/>
      <c r="BI35" s="231"/>
      <c r="BJ35" s="231"/>
      <c r="BK35" s="231"/>
      <c r="BL35" s="231"/>
      <c r="BM35" s="231"/>
      <c r="BN35" s="231"/>
      <c r="BO35" s="231"/>
      <c r="BP35" s="231"/>
      <c r="BQ35" s="231"/>
      <c r="BR35" s="231"/>
      <c r="BS35" s="231"/>
      <c r="BT35" s="231"/>
      <c r="BU35" s="231"/>
      <c r="BV35" s="231"/>
      <c r="BW35" s="231"/>
      <c r="BX35" s="231"/>
      <c r="BY35" s="231"/>
      <c r="BZ35" s="231"/>
      <c r="CA35" s="231"/>
      <c r="CB35" s="231"/>
      <c r="CC35" s="231"/>
      <c r="CD35" s="231"/>
      <c r="CE35" s="231"/>
      <c r="CF35" s="231"/>
      <c r="CG35" s="231"/>
      <c r="CH35" s="231"/>
      <c r="CI35" s="231"/>
      <c r="CJ35" s="231"/>
      <c r="CK35" s="231"/>
      <c r="CL35" s="231"/>
      <c r="CM35" s="231"/>
      <c r="CN35" s="231"/>
      <c r="CO35" s="231"/>
      <c r="CP35" s="231"/>
      <c r="CQ35" s="231"/>
      <c r="CR35" s="231"/>
      <c r="CS35" s="231"/>
      <c r="CT35" s="231"/>
      <c r="CU35" s="231"/>
      <c r="CV35" s="231"/>
      <c r="CW35" s="231"/>
      <c r="CX35" s="231"/>
      <c r="CY35" s="231"/>
      <c r="CZ35" s="231"/>
      <c r="DA35" s="231"/>
      <c r="DB35" s="231"/>
      <c r="DC35" s="231"/>
      <c r="DD35" s="231"/>
      <c r="DE35" s="231"/>
      <c r="DF35" s="231"/>
      <c r="DG35" s="231"/>
      <c r="DH35" s="231"/>
      <c r="DI35" s="231"/>
      <c r="DJ35" s="231"/>
      <c r="DK35" s="231"/>
      <c r="DL35" s="182"/>
      <c r="DM35" s="182"/>
      <c r="DN35" s="182"/>
      <c r="DO35" s="182"/>
      <c r="DP35" s="182"/>
      <c r="DQ35" s="182"/>
      <c r="DR35" s="182"/>
      <c r="DS35" s="182"/>
      <c r="DT35" s="182"/>
      <c r="DU35" s="182"/>
      <c r="DV35" s="182"/>
      <c r="DW35" s="182"/>
      <c r="DX35" s="182"/>
      <c r="DY35" s="182"/>
      <c r="DZ35" s="182"/>
      <c r="EA35" s="182"/>
      <c r="EB35" s="182"/>
      <c r="EC35" s="182"/>
      <c r="ED35" s="182"/>
      <c r="EE35" s="182"/>
      <c r="EF35" s="182"/>
      <c r="EG35" s="182"/>
      <c r="EH35" s="182"/>
      <c r="EI35" s="182"/>
      <c r="EJ35" s="182"/>
      <c r="EK35" s="182"/>
    </row>
    <row r="36" spans="1:141" s="183" customFormat="1" ht="63" x14ac:dyDescent="0.2">
      <c r="A36" s="226" t="s">
        <v>276</v>
      </c>
      <c r="B36" s="227" t="s">
        <v>277</v>
      </c>
      <c r="C36" s="228" t="s">
        <v>278</v>
      </c>
      <c r="D36" s="191">
        <f>'3'!K112*1.18</f>
        <v>0.86419999999999997</v>
      </c>
      <c r="E36" s="774" t="s">
        <v>1137</v>
      </c>
      <c r="F36" s="175">
        <f>SUM(G36:J36)</f>
        <v>0.6641999999999999</v>
      </c>
      <c r="G36" s="193">
        <v>0</v>
      </c>
      <c r="H36" s="191">
        <v>0</v>
      </c>
      <c r="I36" s="193">
        <f>'2'!DY114</f>
        <v>0.6641999999999999</v>
      </c>
      <c r="J36" s="193">
        <v>0</v>
      </c>
      <c r="K36" s="193">
        <f>'3'!AQ112</f>
        <v>0.56288135593220334</v>
      </c>
      <c r="L36" s="552">
        <v>2020</v>
      </c>
      <c r="M36" s="214">
        <f>'4'!DO114</f>
        <v>0.04</v>
      </c>
      <c r="N36" s="190" t="s">
        <v>1133</v>
      </c>
      <c r="O36" s="221" t="s">
        <v>98</v>
      </c>
      <c r="P36" s="769" t="s">
        <v>98</v>
      </c>
      <c r="Q36" s="769" t="s">
        <v>98</v>
      </c>
      <c r="R36" s="769" t="s">
        <v>98</v>
      </c>
      <c r="S36" s="769" t="s">
        <v>98</v>
      </c>
      <c r="T36" s="186"/>
      <c r="U36" s="588"/>
      <c r="V36" s="186"/>
      <c r="W36" s="588"/>
      <c r="X36" s="186"/>
      <c r="Y36" s="588"/>
      <c r="Z36" s="186"/>
      <c r="AA36" s="588"/>
      <c r="AB36" s="186"/>
      <c r="AC36" s="588"/>
      <c r="AD36" s="186"/>
      <c r="AE36" s="588"/>
      <c r="AF36" s="186"/>
      <c r="AG36" s="588"/>
      <c r="AH36" s="186"/>
      <c r="AI36" s="588"/>
      <c r="AJ36" s="186"/>
      <c r="AK36" s="588"/>
      <c r="AL36" s="186"/>
      <c r="AM36" s="588"/>
      <c r="AN36" s="186"/>
      <c r="AO36" s="588"/>
      <c r="AP36" s="186"/>
      <c r="AQ36" s="588"/>
      <c r="AR36" s="186"/>
      <c r="AS36" s="588"/>
      <c r="AT36" s="186"/>
      <c r="AU36" s="588"/>
      <c r="AV36" s="186"/>
      <c r="AW36" s="588"/>
      <c r="AX36" s="186"/>
      <c r="AY36" s="588"/>
      <c r="AZ36" s="186"/>
      <c r="BA36" s="588"/>
      <c r="BB36" s="231"/>
      <c r="BC36" s="231"/>
      <c r="BD36" s="231"/>
      <c r="BE36" s="231"/>
      <c r="BF36" s="231"/>
      <c r="BG36" s="231"/>
      <c r="BH36" s="231"/>
      <c r="BI36" s="231"/>
      <c r="BJ36" s="231"/>
      <c r="BK36" s="231"/>
      <c r="BL36" s="231"/>
      <c r="BM36" s="231"/>
      <c r="BN36" s="231"/>
      <c r="BO36" s="231"/>
      <c r="BP36" s="231"/>
      <c r="BQ36" s="231"/>
      <c r="BR36" s="231"/>
      <c r="BS36" s="231"/>
      <c r="BT36" s="231"/>
      <c r="BU36" s="231"/>
      <c r="BV36" s="231"/>
      <c r="BW36" s="231"/>
      <c r="BX36" s="231"/>
      <c r="BY36" s="231"/>
      <c r="BZ36" s="231"/>
      <c r="CA36" s="231"/>
      <c r="CB36" s="231"/>
      <c r="CC36" s="231"/>
      <c r="CD36" s="231"/>
      <c r="CE36" s="231"/>
      <c r="CF36" s="231"/>
      <c r="CG36" s="231"/>
      <c r="CH36" s="231"/>
      <c r="CI36" s="231"/>
      <c r="CJ36" s="231"/>
      <c r="CK36" s="231"/>
      <c r="CL36" s="231"/>
      <c r="CM36" s="231"/>
      <c r="CN36" s="231"/>
      <c r="CO36" s="231"/>
      <c r="CP36" s="231"/>
      <c r="CQ36" s="231"/>
      <c r="CR36" s="231"/>
      <c r="CS36" s="231"/>
      <c r="CT36" s="231"/>
      <c r="CU36" s="231"/>
      <c r="CV36" s="231"/>
      <c r="CW36" s="231"/>
      <c r="CX36" s="231"/>
      <c r="CY36" s="231"/>
      <c r="CZ36" s="231"/>
      <c r="DA36" s="231"/>
      <c r="DB36" s="231"/>
      <c r="DC36" s="231"/>
      <c r="DD36" s="231"/>
      <c r="DE36" s="231"/>
      <c r="DF36" s="231"/>
      <c r="DG36" s="231"/>
      <c r="DH36" s="231"/>
      <c r="DI36" s="231"/>
      <c r="DJ36" s="231"/>
      <c r="DK36" s="231"/>
      <c r="DL36" s="182"/>
      <c r="DM36" s="182"/>
      <c r="DN36" s="182"/>
      <c r="DO36" s="182"/>
      <c r="DP36" s="182"/>
      <c r="DQ36" s="182"/>
      <c r="DR36" s="182"/>
      <c r="DS36" s="182"/>
      <c r="DT36" s="182"/>
      <c r="DU36" s="182"/>
      <c r="DV36" s="182"/>
      <c r="DW36" s="182"/>
      <c r="DX36" s="182"/>
      <c r="DY36" s="182"/>
      <c r="DZ36" s="182"/>
      <c r="EA36" s="182"/>
      <c r="EB36" s="182"/>
      <c r="EC36" s="182"/>
      <c r="ED36" s="182"/>
      <c r="EE36" s="182"/>
      <c r="EF36" s="182"/>
      <c r="EG36" s="182"/>
      <c r="EH36" s="182"/>
      <c r="EI36" s="182"/>
      <c r="EJ36" s="182"/>
      <c r="EK36" s="182"/>
    </row>
    <row r="37" spans="1:141" s="183" customFormat="1" ht="25.5" hidden="1" x14ac:dyDescent="0.2">
      <c r="A37" s="226" t="s">
        <v>279</v>
      </c>
      <c r="B37" s="227" t="s">
        <v>280</v>
      </c>
      <c r="C37" s="228" t="s">
        <v>281</v>
      </c>
      <c r="D37" s="191"/>
      <c r="E37" s="774"/>
      <c r="F37" s="175"/>
      <c r="G37" s="193"/>
      <c r="H37" s="191"/>
      <c r="I37" s="193"/>
      <c r="J37" s="193"/>
      <c r="K37" s="193"/>
      <c r="L37" s="552"/>
      <c r="M37" s="214"/>
      <c r="N37" s="190"/>
      <c r="O37" s="221"/>
      <c r="P37" s="769"/>
      <c r="Q37" s="769"/>
      <c r="R37" s="769"/>
      <c r="S37" s="769"/>
      <c r="T37" s="186"/>
      <c r="U37" s="588"/>
      <c r="V37" s="186"/>
      <c r="W37" s="588"/>
      <c r="X37" s="186"/>
      <c r="Y37" s="588"/>
      <c r="Z37" s="186"/>
      <c r="AA37" s="588"/>
      <c r="AB37" s="186"/>
      <c r="AC37" s="588"/>
      <c r="AD37" s="186"/>
      <c r="AE37" s="588"/>
      <c r="AF37" s="186"/>
      <c r="AG37" s="588"/>
      <c r="AH37" s="186"/>
      <c r="AI37" s="588"/>
      <c r="AJ37" s="186"/>
      <c r="AK37" s="588"/>
      <c r="AL37" s="186"/>
      <c r="AM37" s="588"/>
      <c r="AN37" s="186"/>
      <c r="AO37" s="588"/>
      <c r="AP37" s="186"/>
      <c r="AQ37" s="588"/>
      <c r="AR37" s="186"/>
      <c r="AS37" s="588"/>
      <c r="AT37" s="186"/>
      <c r="AU37" s="588"/>
      <c r="AV37" s="186"/>
      <c r="AW37" s="588"/>
      <c r="AX37" s="186"/>
      <c r="AY37" s="588"/>
      <c r="AZ37" s="186"/>
      <c r="BA37" s="588"/>
      <c r="BB37" s="231"/>
      <c r="BC37" s="231"/>
      <c r="BD37" s="231"/>
      <c r="BE37" s="231"/>
      <c r="BF37" s="231"/>
      <c r="BG37" s="231"/>
      <c r="BH37" s="231"/>
      <c r="BI37" s="231"/>
      <c r="BJ37" s="231"/>
      <c r="BK37" s="231"/>
      <c r="BL37" s="231"/>
      <c r="BM37" s="231"/>
      <c r="BN37" s="231"/>
      <c r="BO37" s="231"/>
      <c r="BP37" s="231"/>
      <c r="BQ37" s="231"/>
      <c r="BR37" s="231"/>
      <c r="BS37" s="231"/>
      <c r="BT37" s="231"/>
      <c r="BU37" s="231"/>
      <c r="BV37" s="231"/>
      <c r="BW37" s="231"/>
      <c r="BX37" s="231"/>
      <c r="BY37" s="231"/>
      <c r="BZ37" s="231"/>
      <c r="CA37" s="231"/>
      <c r="CB37" s="231"/>
      <c r="CC37" s="231"/>
      <c r="CD37" s="231"/>
      <c r="CE37" s="231"/>
      <c r="CF37" s="231"/>
      <c r="CG37" s="231"/>
      <c r="CH37" s="231"/>
      <c r="CI37" s="231"/>
      <c r="CJ37" s="231"/>
      <c r="CK37" s="231"/>
      <c r="CL37" s="231"/>
      <c r="CM37" s="231"/>
      <c r="CN37" s="231"/>
      <c r="CO37" s="231"/>
      <c r="CP37" s="231"/>
      <c r="CQ37" s="231"/>
      <c r="CR37" s="231"/>
      <c r="CS37" s="231"/>
      <c r="CT37" s="231"/>
      <c r="CU37" s="231"/>
      <c r="CV37" s="231"/>
      <c r="CW37" s="231"/>
      <c r="CX37" s="231"/>
      <c r="CY37" s="231"/>
      <c r="CZ37" s="231"/>
      <c r="DA37" s="231"/>
      <c r="DB37" s="231"/>
      <c r="DC37" s="231"/>
      <c r="DD37" s="231"/>
      <c r="DE37" s="231"/>
      <c r="DF37" s="231"/>
      <c r="DG37" s="231"/>
      <c r="DH37" s="231"/>
      <c r="DI37" s="231"/>
      <c r="DJ37" s="231"/>
      <c r="DK37" s="231"/>
      <c r="DL37" s="182"/>
      <c r="DM37" s="182"/>
      <c r="DN37" s="182"/>
      <c r="DO37" s="182"/>
      <c r="DP37" s="182"/>
      <c r="DQ37" s="182"/>
      <c r="DR37" s="182"/>
      <c r="DS37" s="182"/>
      <c r="DT37" s="182"/>
      <c r="DU37" s="182"/>
      <c r="DV37" s="182"/>
      <c r="DW37" s="182"/>
      <c r="DX37" s="182"/>
      <c r="DY37" s="182"/>
      <c r="DZ37" s="182"/>
      <c r="EA37" s="182"/>
      <c r="EB37" s="182"/>
      <c r="EC37" s="182"/>
      <c r="ED37" s="182"/>
      <c r="EE37" s="182"/>
      <c r="EF37" s="182"/>
      <c r="EG37" s="182"/>
      <c r="EH37" s="182"/>
      <c r="EI37" s="182"/>
      <c r="EJ37" s="182"/>
      <c r="EK37" s="182"/>
    </row>
    <row r="38" spans="1:141" s="183" customFormat="1" ht="63" x14ac:dyDescent="0.2">
      <c r="A38" s="226" t="s">
        <v>282</v>
      </c>
      <c r="B38" s="227" t="s">
        <v>283</v>
      </c>
      <c r="C38" s="228" t="s">
        <v>284</v>
      </c>
      <c r="D38" s="191">
        <f>'3'!K114*1.18</f>
        <v>9.2059999999999995</v>
      </c>
      <c r="E38" s="774" t="s">
        <v>1138</v>
      </c>
      <c r="F38" s="175">
        <f>SUM(G38:J38)</f>
        <v>6.8860000000000001</v>
      </c>
      <c r="G38" s="193">
        <v>0</v>
      </c>
      <c r="H38" s="191">
        <v>0</v>
      </c>
      <c r="I38" s="193">
        <f>'2'!DY116</f>
        <v>6.8860000000000001</v>
      </c>
      <c r="J38" s="193">
        <v>0</v>
      </c>
      <c r="K38" s="193">
        <f>'3'!AQ114</f>
        <v>5.8355932203389829</v>
      </c>
      <c r="L38" s="552">
        <v>2020</v>
      </c>
      <c r="M38" s="214">
        <f>'4'!DO116</f>
        <v>0.04</v>
      </c>
      <c r="N38" s="190" t="s">
        <v>1133</v>
      </c>
      <c r="O38" s="221" t="s">
        <v>98</v>
      </c>
      <c r="P38" s="769" t="s">
        <v>98</v>
      </c>
      <c r="Q38" s="769" t="s">
        <v>98</v>
      </c>
      <c r="R38" s="769" t="s">
        <v>98</v>
      </c>
      <c r="S38" s="769" t="s">
        <v>98</v>
      </c>
      <c r="T38" s="186"/>
      <c r="U38" s="588"/>
      <c r="V38" s="186"/>
      <c r="W38" s="588"/>
      <c r="X38" s="186"/>
      <c r="Y38" s="588"/>
      <c r="Z38" s="186"/>
      <c r="AA38" s="588"/>
      <c r="AB38" s="186"/>
      <c r="AC38" s="588"/>
      <c r="AD38" s="186"/>
      <c r="AE38" s="588"/>
      <c r="AF38" s="186"/>
      <c r="AG38" s="588"/>
      <c r="AH38" s="186"/>
      <c r="AI38" s="588"/>
      <c r="AJ38" s="186"/>
      <c r="AK38" s="588"/>
      <c r="AL38" s="186"/>
      <c r="AM38" s="588"/>
      <c r="AN38" s="186"/>
      <c r="AO38" s="588"/>
      <c r="AP38" s="186"/>
      <c r="AQ38" s="588"/>
      <c r="AR38" s="186"/>
      <c r="AS38" s="588"/>
      <c r="AT38" s="186"/>
      <c r="AU38" s="588"/>
      <c r="AV38" s="186"/>
      <c r="AW38" s="588"/>
      <c r="AX38" s="186"/>
      <c r="AY38" s="588"/>
      <c r="AZ38" s="186"/>
      <c r="BA38" s="588"/>
      <c r="BB38" s="231"/>
      <c r="BC38" s="231"/>
      <c r="BD38" s="231"/>
      <c r="BE38" s="231"/>
      <c r="BF38" s="231"/>
      <c r="BG38" s="231"/>
      <c r="BH38" s="231"/>
      <c r="BI38" s="231"/>
      <c r="BJ38" s="231"/>
      <c r="BK38" s="231"/>
      <c r="BL38" s="231"/>
      <c r="BM38" s="231"/>
      <c r="BN38" s="231"/>
      <c r="BO38" s="231"/>
      <c r="BP38" s="231"/>
      <c r="BQ38" s="231"/>
      <c r="BR38" s="231"/>
      <c r="BS38" s="231"/>
      <c r="BT38" s="231"/>
      <c r="BU38" s="231"/>
      <c r="BV38" s="231"/>
      <c r="BW38" s="231"/>
      <c r="BX38" s="231"/>
      <c r="BY38" s="231"/>
      <c r="BZ38" s="231"/>
      <c r="CA38" s="231"/>
      <c r="CB38" s="231"/>
      <c r="CC38" s="231"/>
      <c r="CD38" s="231"/>
      <c r="CE38" s="231"/>
      <c r="CF38" s="231"/>
      <c r="CG38" s="231"/>
      <c r="CH38" s="231"/>
      <c r="CI38" s="231"/>
      <c r="CJ38" s="231"/>
      <c r="CK38" s="231"/>
      <c r="CL38" s="231"/>
      <c r="CM38" s="231"/>
      <c r="CN38" s="231"/>
      <c r="CO38" s="231"/>
      <c r="CP38" s="231"/>
      <c r="CQ38" s="231"/>
      <c r="CR38" s="231"/>
      <c r="CS38" s="231"/>
      <c r="CT38" s="231"/>
      <c r="CU38" s="231"/>
      <c r="CV38" s="231"/>
      <c r="CW38" s="231"/>
      <c r="CX38" s="231"/>
      <c r="CY38" s="231"/>
      <c r="CZ38" s="231"/>
      <c r="DA38" s="231"/>
      <c r="DB38" s="231"/>
      <c r="DC38" s="231"/>
      <c r="DD38" s="231"/>
      <c r="DE38" s="231"/>
      <c r="DF38" s="231"/>
      <c r="DG38" s="231"/>
      <c r="DH38" s="231"/>
      <c r="DI38" s="231"/>
      <c r="DJ38" s="231"/>
      <c r="DK38" s="231"/>
      <c r="DL38" s="182"/>
      <c r="DM38" s="182"/>
      <c r="DN38" s="182"/>
      <c r="DO38" s="182"/>
      <c r="DP38" s="182"/>
      <c r="DQ38" s="182"/>
      <c r="DR38" s="182"/>
      <c r="DS38" s="182"/>
      <c r="DT38" s="182"/>
      <c r="DU38" s="182"/>
      <c r="DV38" s="182"/>
      <c r="DW38" s="182"/>
      <c r="DX38" s="182"/>
      <c r="DY38" s="182"/>
      <c r="DZ38" s="182"/>
      <c r="EA38" s="182"/>
      <c r="EB38" s="182"/>
      <c r="EC38" s="182"/>
      <c r="ED38" s="182"/>
      <c r="EE38" s="182"/>
      <c r="EF38" s="182"/>
      <c r="EG38" s="182"/>
      <c r="EH38" s="182"/>
      <c r="EI38" s="182"/>
      <c r="EJ38" s="182"/>
      <c r="EK38" s="182"/>
    </row>
    <row r="39" spans="1:141" s="183" customFormat="1" ht="63" x14ac:dyDescent="0.2">
      <c r="A39" s="226" t="s">
        <v>285</v>
      </c>
      <c r="B39" s="227" t="s">
        <v>286</v>
      </c>
      <c r="C39" s="228" t="s">
        <v>287</v>
      </c>
      <c r="D39" s="191">
        <f>'3'!K115*1.18</f>
        <v>4.2282000000000002</v>
      </c>
      <c r="E39" s="774" t="s">
        <v>1139</v>
      </c>
      <c r="F39" s="175">
        <f>SUM(G39:J39)</f>
        <v>3.3281999999999998</v>
      </c>
      <c r="G39" s="193">
        <v>0</v>
      </c>
      <c r="H39" s="191">
        <v>0</v>
      </c>
      <c r="I39" s="193">
        <f>'2'!DY117</f>
        <v>3.3281999999999998</v>
      </c>
      <c r="J39" s="193">
        <v>0</v>
      </c>
      <c r="K39" s="193">
        <f>'3'!AQ115</f>
        <v>2.8205084745762719</v>
      </c>
      <c r="L39" s="552">
        <v>2020</v>
      </c>
      <c r="M39" s="214">
        <f>'4'!DO117</f>
        <v>0.04</v>
      </c>
      <c r="N39" s="190" t="s">
        <v>1135</v>
      </c>
      <c r="O39" s="769" t="s">
        <v>98</v>
      </c>
      <c r="P39" s="769" t="s">
        <v>98</v>
      </c>
      <c r="Q39" s="769" t="s">
        <v>98</v>
      </c>
      <c r="R39" s="769" t="s">
        <v>98</v>
      </c>
      <c r="S39" s="769" t="s">
        <v>98</v>
      </c>
      <c r="T39" s="186"/>
      <c r="U39" s="588"/>
      <c r="V39" s="186"/>
      <c r="W39" s="588"/>
      <c r="X39" s="186"/>
      <c r="Y39" s="588"/>
      <c r="Z39" s="186"/>
      <c r="AA39" s="588"/>
      <c r="AB39" s="186"/>
      <c r="AC39" s="588"/>
      <c r="AD39" s="186"/>
      <c r="AE39" s="588"/>
      <c r="AF39" s="186"/>
      <c r="AG39" s="588"/>
      <c r="AH39" s="186"/>
      <c r="AI39" s="588"/>
      <c r="AJ39" s="186"/>
      <c r="AK39" s="588"/>
      <c r="AL39" s="186"/>
      <c r="AM39" s="588"/>
      <c r="AN39" s="186"/>
      <c r="AO39" s="588"/>
      <c r="AP39" s="186"/>
      <c r="AQ39" s="588"/>
      <c r="AR39" s="186"/>
      <c r="AS39" s="588"/>
      <c r="AT39" s="186"/>
      <c r="AU39" s="588"/>
      <c r="AV39" s="186"/>
      <c r="AW39" s="588"/>
      <c r="AX39" s="186"/>
      <c r="AY39" s="588"/>
      <c r="AZ39" s="186"/>
      <c r="BA39" s="588"/>
      <c r="BB39" s="231"/>
      <c r="BC39" s="231"/>
      <c r="BD39" s="231"/>
      <c r="BE39" s="231"/>
      <c r="BF39" s="231"/>
      <c r="BG39" s="231"/>
      <c r="BH39" s="231"/>
      <c r="BI39" s="231"/>
      <c r="BJ39" s="231"/>
      <c r="BK39" s="231"/>
      <c r="BL39" s="231"/>
      <c r="BM39" s="231"/>
      <c r="BN39" s="231"/>
      <c r="BO39" s="231"/>
      <c r="BP39" s="231"/>
      <c r="BQ39" s="231"/>
      <c r="BR39" s="231"/>
      <c r="BS39" s="231"/>
      <c r="BT39" s="231"/>
      <c r="BU39" s="231"/>
      <c r="BV39" s="231"/>
      <c r="BW39" s="231"/>
      <c r="BX39" s="231"/>
      <c r="BY39" s="231"/>
      <c r="BZ39" s="231"/>
      <c r="CA39" s="231"/>
      <c r="CB39" s="231"/>
      <c r="CC39" s="231"/>
      <c r="CD39" s="231"/>
      <c r="CE39" s="231"/>
      <c r="CF39" s="231"/>
      <c r="CG39" s="231"/>
      <c r="CH39" s="231"/>
      <c r="CI39" s="231"/>
      <c r="CJ39" s="231"/>
      <c r="CK39" s="231"/>
      <c r="CL39" s="231"/>
      <c r="CM39" s="231"/>
      <c r="CN39" s="231"/>
      <c r="CO39" s="231"/>
      <c r="CP39" s="231"/>
      <c r="CQ39" s="231"/>
      <c r="CR39" s="231"/>
      <c r="CS39" s="231"/>
      <c r="CT39" s="231"/>
      <c r="CU39" s="231"/>
      <c r="CV39" s="231"/>
      <c r="CW39" s="231"/>
      <c r="CX39" s="231"/>
      <c r="CY39" s="231"/>
      <c r="CZ39" s="231"/>
      <c r="DA39" s="231"/>
      <c r="DB39" s="231"/>
      <c r="DC39" s="231"/>
      <c r="DD39" s="231"/>
      <c r="DE39" s="231"/>
      <c r="DF39" s="231"/>
      <c r="DG39" s="231"/>
      <c r="DH39" s="231"/>
      <c r="DI39" s="231"/>
      <c r="DJ39" s="231"/>
      <c r="DK39" s="231"/>
      <c r="DL39" s="182"/>
      <c r="DM39" s="182"/>
      <c r="DN39" s="182"/>
      <c r="DO39" s="182"/>
      <c r="DP39" s="182"/>
      <c r="DQ39" s="182"/>
      <c r="DR39" s="182"/>
      <c r="DS39" s="182"/>
      <c r="DT39" s="182"/>
      <c r="DU39" s="182"/>
      <c r="DV39" s="182"/>
      <c r="DW39" s="182"/>
      <c r="DX39" s="182"/>
      <c r="DY39" s="182"/>
      <c r="DZ39" s="182"/>
      <c r="EA39" s="182"/>
      <c r="EB39" s="182"/>
      <c r="EC39" s="182"/>
      <c r="ED39" s="182"/>
      <c r="EE39" s="182"/>
      <c r="EF39" s="182"/>
      <c r="EG39" s="182"/>
      <c r="EH39" s="182"/>
      <c r="EI39" s="182"/>
      <c r="EJ39" s="182"/>
      <c r="EK39" s="182"/>
    </row>
    <row r="40" spans="1:141" s="183" customFormat="1" ht="12.75" x14ac:dyDescent="0.2">
      <c r="A40" s="226"/>
      <c r="B40" s="227"/>
      <c r="C40" s="228"/>
      <c r="D40" s="191"/>
      <c r="E40" s="191"/>
      <c r="F40" s="191"/>
      <c r="G40" s="193"/>
      <c r="H40" s="191"/>
      <c r="I40" s="193"/>
      <c r="J40" s="193"/>
      <c r="K40" s="193"/>
      <c r="L40" s="552"/>
      <c r="M40" s="214"/>
      <c r="N40" s="190"/>
      <c r="O40" s="769"/>
      <c r="P40" s="769"/>
      <c r="Q40" s="769"/>
      <c r="R40" s="769"/>
      <c r="S40" s="769"/>
      <c r="T40" s="186"/>
      <c r="U40" s="588"/>
      <c r="V40" s="186"/>
      <c r="W40" s="588"/>
      <c r="X40" s="186"/>
      <c r="Y40" s="588"/>
      <c r="Z40" s="186"/>
      <c r="AA40" s="588"/>
      <c r="AB40" s="186"/>
      <c r="AC40" s="588"/>
      <c r="AD40" s="186"/>
      <c r="AE40" s="588"/>
      <c r="AF40" s="186"/>
      <c r="AG40" s="588"/>
      <c r="AH40" s="186"/>
      <c r="AI40" s="588"/>
      <c r="AJ40" s="186"/>
      <c r="AK40" s="588"/>
      <c r="AL40" s="186"/>
      <c r="AM40" s="588"/>
      <c r="AN40" s="186"/>
      <c r="AO40" s="588"/>
      <c r="AP40" s="186"/>
      <c r="AQ40" s="588"/>
      <c r="AR40" s="186"/>
      <c r="AS40" s="588"/>
      <c r="AT40" s="186"/>
      <c r="AU40" s="588"/>
      <c r="AV40" s="186"/>
      <c r="AW40" s="588"/>
      <c r="AX40" s="186"/>
      <c r="AY40" s="588"/>
      <c r="AZ40" s="186"/>
      <c r="BA40" s="588"/>
      <c r="BB40" s="231"/>
      <c r="BC40" s="231"/>
      <c r="BD40" s="231"/>
      <c r="BE40" s="231"/>
      <c r="BF40" s="231"/>
      <c r="BG40" s="231"/>
      <c r="BH40" s="231"/>
      <c r="BI40" s="231"/>
      <c r="BJ40" s="231"/>
      <c r="BK40" s="231"/>
      <c r="BL40" s="231"/>
      <c r="BM40" s="231"/>
      <c r="BN40" s="231"/>
      <c r="BO40" s="231"/>
      <c r="BP40" s="231"/>
      <c r="BQ40" s="231"/>
      <c r="BR40" s="231"/>
      <c r="BS40" s="231"/>
      <c r="BT40" s="231"/>
      <c r="BU40" s="231"/>
      <c r="BV40" s="231"/>
      <c r="BW40" s="231"/>
      <c r="BX40" s="231"/>
      <c r="BY40" s="231"/>
      <c r="BZ40" s="231"/>
      <c r="CA40" s="231"/>
      <c r="CB40" s="231"/>
      <c r="CC40" s="231"/>
      <c r="CD40" s="231"/>
      <c r="CE40" s="231"/>
      <c r="CF40" s="231"/>
      <c r="CG40" s="231"/>
      <c r="CH40" s="231"/>
      <c r="CI40" s="231"/>
      <c r="CJ40" s="231"/>
      <c r="CK40" s="231"/>
      <c r="CL40" s="231"/>
      <c r="CM40" s="231"/>
      <c r="CN40" s="231"/>
      <c r="CO40" s="231"/>
      <c r="CP40" s="231"/>
      <c r="CQ40" s="231"/>
      <c r="CR40" s="231"/>
      <c r="CS40" s="231"/>
      <c r="CT40" s="231"/>
      <c r="CU40" s="231"/>
      <c r="CV40" s="231"/>
      <c r="CW40" s="231"/>
      <c r="CX40" s="231"/>
      <c r="CY40" s="231"/>
      <c r="CZ40" s="231"/>
      <c r="DA40" s="231"/>
      <c r="DB40" s="231"/>
      <c r="DC40" s="231"/>
      <c r="DD40" s="231"/>
      <c r="DE40" s="231"/>
      <c r="DF40" s="231"/>
      <c r="DG40" s="231"/>
      <c r="DH40" s="231"/>
      <c r="DI40" s="231"/>
      <c r="DJ40" s="231"/>
      <c r="DK40" s="231"/>
      <c r="DL40" s="182"/>
      <c r="DM40" s="182"/>
      <c r="DN40" s="182"/>
      <c r="DO40" s="182"/>
      <c r="DP40" s="182"/>
      <c r="DQ40" s="182"/>
      <c r="DR40" s="182"/>
      <c r="DS40" s="182"/>
      <c r="DT40" s="182"/>
      <c r="DU40" s="182"/>
      <c r="DV40" s="182"/>
      <c r="DW40" s="182"/>
      <c r="DX40" s="182"/>
      <c r="DY40" s="182"/>
      <c r="DZ40" s="182"/>
      <c r="EA40" s="182"/>
      <c r="EB40" s="182"/>
      <c r="EC40" s="182"/>
      <c r="ED40" s="182"/>
      <c r="EE40" s="182"/>
      <c r="EF40" s="182"/>
      <c r="EG40" s="182"/>
      <c r="EH40" s="182"/>
      <c r="EI40" s="182"/>
      <c r="EJ40" s="182"/>
      <c r="EK40" s="182"/>
    </row>
    <row r="41" spans="1:141" s="183" customFormat="1" ht="38.25" x14ac:dyDescent="0.2">
      <c r="A41" s="226" t="s">
        <v>265</v>
      </c>
      <c r="B41" s="216" t="s">
        <v>870</v>
      </c>
      <c r="C41" s="228" t="s">
        <v>289</v>
      </c>
      <c r="D41" s="191">
        <f>'3'!K117*1.18</f>
        <v>4.0400013999999995</v>
      </c>
      <c r="E41" s="191" t="s">
        <v>1140</v>
      </c>
      <c r="F41" s="191">
        <f>SUM(G41:J41)</f>
        <v>4.0396000000000001</v>
      </c>
      <c r="G41" s="193">
        <v>0</v>
      </c>
      <c r="H41" s="191">
        <v>0</v>
      </c>
      <c r="I41" s="193">
        <f>'2'!DY119</f>
        <v>4.0396000000000001</v>
      </c>
      <c r="J41" s="193">
        <v>0</v>
      </c>
      <c r="K41" s="193">
        <f>'3'!AQ117</f>
        <v>3.4233898305084747</v>
      </c>
      <c r="L41" s="552">
        <f>'3'!F117</f>
        <v>2020</v>
      </c>
      <c r="M41" s="214">
        <f>'4'!DO119</f>
        <v>3.4237299999999999</v>
      </c>
      <c r="N41" s="190" t="s">
        <v>1141</v>
      </c>
      <c r="O41" s="769" t="s">
        <v>98</v>
      </c>
      <c r="P41" s="769" t="s">
        <v>98</v>
      </c>
      <c r="Q41" s="769" t="s">
        <v>98</v>
      </c>
      <c r="R41" s="769" t="s">
        <v>98</v>
      </c>
      <c r="S41" s="769" t="s">
        <v>98</v>
      </c>
      <c r="T41" s="186"/>
      <c r="U41" s="588"/>
      <c r="V41" s="186"/>
      <c r="W41" s="588"/>
      <c r="X41" s="186"/>
      <c r="Y41" s="588"/>
      <c r="Z41" s="186"/>
      <c r="AA41" s="588"/>
      <c r="AB41" s="186"/>
      <c r="AC41" s="588"/>
      <c r="AD41" s="186"/>
      <c r="AE41" s="588"/>
      <c r="AF41" s="186"/>
      <c r="AG41" s="588"/>
      <c r="AH41" s="186"/>
      <c r="AI41" s="588"/>
      <c r="AJ41" s="186"/>
      <c r="AK41" s="588"/>
      <c r="AL41" s="186"/>
      <c r="AM41" s="588"/>
      <c r="AN41" s="186"/>
      <c r="AO41" s="588"/>
      <c r="AP41" s="186"/>
      <c r="AQ41" s="588"/>
      <c r="AR41" s="186"/>
      <c r="AS41" s="588"/>
      <c r="AT41" s="186"/>
      <c r="AU41" s="588"/>
      <c r="AV41" s="186"/>
      <c r="AW41" s="588"/>
      <c r="AX41" s="186"/>
      <c r="AY41" s="588"/>
      <c r="AZ41" s="186"/>
      <c r="BA41" s="588"/>
      <c r="BB41" s="231"/>
      <c r="BC41" s="231"/>
      <c r="BD41" s="231"/>
      <c r="BE41" s="231"/>
      <c r="BF41" s="231"/>
      <c r="BG41" s="231"/>
      <c r="BH41" s="231"/>
      <c r="BI41" s="231"/>
      <c r="BJ41" s="231"/>
      <c r="BK41" s="231"/>
      <c r="BL41" s="231"/>
      <c r="BM41" s="231"/>
      <c r="BN41" s="231"/>
      <c r="BO41" s="231"/>
      <c r="BP41" s="231"/>
      <c r="BQ41" s="231"/>
      <c r="BR41" s="231"/>
      <c r="BS41" s="231"/>
      <c r="BT41" s="231"/>
      <c r="BU41" s="231"/>
      <c r="BV41" s="231"/>
      <c r="BW41" s="231"/>
      <c r="BX41" s="231"/>
      <c r="BY41" s="231"/>
      <c r="BZ41" s="231"/>
      <c r="CA41" s="231"/>
      <c r="CB41" s="231"/>
      <c r="CC41" s="231"/>
      <c r="CD41" s="231"/>
      <c r="CE41" s="231"/>
      <c r="CF41" s="231"/>
      <c r="CG41" s="231"/>
      <c r="CH41" s="231"/>
      <c r="CI41" s="231"/>
      <c r="CJ41" s="231"/>
      <c r="CK41" s="231"/>
      <c r="CL41" s="231"/>
      <c r="CM41" s="231"/>
      <c r="CN41" s="231"/>
      <c r="CO41" s="231"/>
      <c r="CP41" s="231"/>
      <c r="CQ41" s="231"/>
      <c r="CR41" s="231"/>
      <c r="CS41" s="231"/>
      <c r="CT41" s="231"/>
      <c r="CU41" s="231"/>
      <c r="CV41" s="231"/>
      <c r="CW41" s="231"/>
      <c r="CX41" s="231"/>
      <c r="CY41" s="231"/>
      <c r="CZ41" s="231"/>
      <c r="DA41" s="231"/>
      <c r="DB41" s="231"/>
      <c r="DC41" s="231"/>
      <c r="DD41" s="231"/>
      <c r="DE41" s="231"/>
      <c r="DF41" s="231"/>
      <c r="DG41" s="231"/>
      <c r="DH41" s="231"/>
      <c r="DI41" s="231"/>
      <c r="DJ41" s="231"/>
      <c r="DK41" s="231"/>
      <c r="DL41" s="182"/>
      <c r="DM41" s="182"/>
      <c r="DN41" s="182"/>
      <c r="DO41" s="182"/>
      <c r="DP41" s="182"/>
      <c r="DQ41" s="182"/>
      <c r="DR41" s="182"/>
      <c r="DS41" s="182"/>
      <c r="DT41" s="182"/>
      <c r="DU41" s="182"/>
      <c r="DV41" s="182"/>
      <c r="DW41" s="182"/>
      <c r="DX41" s="182"/>
      <c r="DY41" s="182"/>
      <c r="DZ41" s="182"/>
      <c r="EA41" s="182"/>
      <c r="EB41" s="182"/>
      <c r="EC41" s="182"/>
      <c r="ED41" s="182"/>
      <c r="EE41" s="182"/>
      <c r="EF41" s="182"/>
      <c r="EG41" s="182"/>
      <c r="EH41" s="182"/>
      <c r="EI41" s="182"/>
      <c r="EJ41" s="182"/>
      <c r="EK41" s="182"/>
    </row>
    <row r="42" spans="1:141" s="183" customFormat="1" ht="76.5" x14ac:dyDescent="0.2">
      <c r="A42" s="226" t="s">
        <v>265</v>
      </c>
      <c r="B42" s="631" t="s">
        <v>290</v>
      </c>
      <c r="C42" s="228" t="s">
        <v>291</v>
      </c>
      <c r="D42" s="191">
        <f>'3'!K118*1.18</f>
        <v>36.746380000000002</v>
      </c>
      <c r="E42" s="140" t="s">
        <v>1140</v>
      </c>
      <c r="F42" s="191">
        <f>SUM(G42:J42)</f>
        <v>36.746380000000002</v>
      </c>
      <c r="G42" s="193">
        <v>0</v>
      </c>
      <c r="H42" s="191">
        <v>0</v>
      </c>
      <c r="I42" s="193">
        <f>'2'!DY120</f>
        <v>36.746380000000002</v>
      </c>
      <c r="J42" s="193">
        <v>0</v>
      </c>
      <c r="K42" s="193">
        <f>'3'!AQ118</f>
        <v>31.141000000000005</v>
      </c>
      <c r="L42" s="552">
        <f>'3'!F118</f>
        <v>2024</v>
      </c>
      <c r="M42" s="214">
        <f>'4'!DO120</f>
        <v>31.14</v>
      </c>
      <c r="N42" s="119" t="s">
        <v>1142</v>
      </c>
      <c r="O42" s="769" t="s">
        <v>98</v>
      </c>
      <c r="P42" s="769" t="s">
        <v>98</v>
      </c>
      <c r="Q42" s="769" t="s">
        <v>98</v>
      </c>
      <c r="R42" s="769" t="s">
        <v>98</v>
      </c>
      <c r="S42" s="769" t="s">
        <v>98</v>
      </c>
      <c r="T42" s="549"/>
      <c r="U42" s="551"/>
      <c r="V42" s="549"/>
      <c r="W42" s="551"/>
      <c r="X42" s="549"/>
      <c r="Y42" s="551"/>
      <c r="Z42" s="549"/>
      <c r="AA42" s="551"/>
      <c r="AB42" s="549"/>
      <c r="AC42" s="551"/>
      <c r="AD42" s="549"/>
      <c r="AE42" s="551"/>
      <c r="AF42" s="549"/>
      <c r="AG42" s="551"/>
      <c r="AH42" s="549"/>
      <c r="AI42" s="551"/>
      <c r="AJ42" s="549"/>
      <c r="AK42" s="551"/>
      <c r="AL42" s="549"/>
      <c r="AM42" s="551"/>
      <c r="AN42" s="549"/>
      <c r="AO42" s="551"/>
      <c r="AP42" s="549"/>
      <c r="AQ42" s="551"/>
      <c r="AR42" s="549"/>
      <c r="AS42" s="551"/>
      <c r="AT42" s="549"/>
      <c r="AU42" s="551"/>
      <c r="AV42" s="549"/>
      <c r="AW42" s="551"/>
      <c r="AX42" s="549"/>
      <c r="AY42" s="551"/>
      <c r="AZ42" s="549"/>
      <c r="BA42" s="551"/>
      <c r="BB42" s="231"/>
      <c r="BC42" s="231"/>
      <c r="BD42" s="231"/>
      <c r="BE42" s="231"/>
      <c r="BF42" s="231"/>
      <c r="BG42" s="231"/>
      <c r="BH42" s="231"/>
      <c r="BI42" s="231"/>
      <c r="BJ42" s="231"/>
      <c r="BK42" s="231"/>
      <c r="BL42" s="231"/>
      <c r="BM42" s="231"/>
      <c r="BN42" s="231"/>
      <c r="BO42" s="231"/>
      <c r="BP42" s="231"/>
      <c r="BQ42" s="231"/>
      <c r="BR42" s="231"/>
      <c r="BS42" s="231"/>
      <c r="BT42" s="231"/>
      <c r="BU42" s="231"/>
      <c r="BV42" s="231"/>
      <c r="BW42" s="231"/>
      <c r="BX42" s="231"/>
      <c r="BY42" s="231"/>
      <c r="BZ42" s="231"/>
      <c r="CA42" s="231"/>
      <c r="CB42" s="231"/>
      <c r="CC42" s="231"/>
      <c r="CD42" s="231"/>
      <c r="CE42" s="231"/>
      <c r="CF42" s="231"/>
      <c r="CG42" s="231"/>
      <c r="CH42" s="231"/>
      <c r="CI42" s="231"/>
      <c r="CJ42" s="231"/>
      <c r="CK42" s="231"/>
      <c r="CL42" s="231"/>
      <c r="CM42" s="231"/>
      <c r="CN42" s="231"/>
      <c r="CO42" s="231"/>
      <c r="CP42" s="231"/>
      <c r="CQ42" s="231"/>
      <c r="CR42" s="231"/>
      <c r="CS42" s="231"/>
      <c r="CT42" s="231"/>
      <c r="CU42" s="231"/>
      <c r="CV42" s="231"/>
      <c r="CW42" s="231"/>
      <c r="CX42" s="231"/>
      <c r="CY42" s="231"/>
      <c r="CZ42" s="231"/>
      <c r="DA42" s="231"/>
      <c r="DB42" s="231"/>
      <c r="DC42" s="231"/>
      <c r="DD42" s="231"/>
      <c r="DE42" s="231"/>
      <c r="DF42" s="231"/>
      <c r="DG42" s="231"/>
      <c r="DH42" s="231"/>
      <c r="DI42" s="231"/>
      <c r="DJ42" s="231"/>
      <c r="DK42" s="231"/>
      <c r="DL42" s="182"/>
      <c r="DM42" s="182"/>
      <c r="DN42" s="182"/>
      <c r="DO42" s="182"/>
      <c r="DP42" s="182"/>
      <c r="DQ42" s="182"/>
      <c r="DR42" s="182"/>
      <c r="DS42" s="182"/>
      <c r="DT42" s="182"/>
      <c r="DU42" s="182"/>
      <c r="DV42" s="182"/>
      <c r="DW42" s="182"/>
      <c r="DX42" s="182"/>
      <c r="DY42" s="182"/>
      <c r="DZ42" s="182"/>
      <c r="EA42" s="182"/>
      <c r="EB42" s="182"/>
      <c r="EC42" s="182"/>
      <c r="ED42" s="182"/>
      <c r="EE42" s="182"/>
      <c r="EF42" s="182"/>
      <c r="EG42" s="182"/>
      <c r="EH42" s="182"/>
      <c r="EI42" s="182"/>
      <c r="EJ42" s="182"/>
      <c r="EK42" s="182"/>
    </row>
  </sheetData>
  <autoFilter ref="A14:EK42"/>
  <mergeCells count="18">
    <mergeCell ref="P11:S11"/>
    <mergeCell ref="P12:Q12"/>
    <mergeCell ref="R12:S12"/>
    <mergeCell ref="F11:J12"/>
    <mergeCell ref="K11:K13"/>
    <mergeCell ref="L11:M12"/>
    <mergeCell ref="N11:N13"/>
    <mergeCell ref="O11:O13"/>
    <mergeCell ref="A11:A13"/>
    <mergeCell ref="B11:B13"/>
    <mergeCell ref="C11:C13"/>
    <mergeCell ref="D11:D13"/>
    <mergeCell ref="E11:E13"/>
    <mergeCell ref="A4:S4"/>
    <mergeCell ref="A6:S6"/>
    <mergeCell ref="A7:S7"/>
    <mergeCell ref="A9:S9"/>
    <mergeCell ref="A10:R10"/>
  </mergeCells>
  <pageMargins left="0.78749999999999998" right="0.78749999999999998" top="1.05277777777778" bottom="1.05277777777778" header="0.78749999999999998" footer="0.78749999999999998"/>
  <pageSetup paperSize="9" firstPageNumber="0" orientation="portrait" horizontalDpi="300" verticalDpi="300"/>
  <headerFooter>
    <oddHeader>&amp;C&amp;"Times New Roman,Обычный"&amp;12&amp;A</oddHeader>
    <oddFooter>&amp;C&amp;"Times New Roman,Обычный"&amp;12Страница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66FF"/>
  </sheetPr>
  <dimension ref="A1:AMK15"/>
  <sheetViews>
    <sheetView zoomScale="80" zoomScaleNormal="80" zoomScalePageLayoutView="85" workbookViewId="0">
      <selection activeCell="B15" sqref="B15"/>
    </sheetView>
  </sheetViews>
  <sheetFormatPr defaultRowHeight="15" x14ac:dyDescent="0.25"/>
  <cols>
    <col min="1" max="1" width="13.7109375" style="632" customWidth="1"/>
    <col min="2" max="2" width="37.7109375" style="633" customWidth="1"/>
    <col min="3" max="3" width="17.7109375" style="633" customWidth="1"/>
    <col min="4" max="4" width="25.5703125" style="633" customWidth="1"/>
    <col min="5" max="5" width="31" style="633" customWidth="1"/>
    <col min="6" max="6" width="48.28515625" style="633" customWidth="1"/>
    <col min="7" max="7" width="20.42578125" style="633" customWidth="1"/>
    <col min="8" max="8" width="19.85546875" style="633" customWidth="1"/>
    <col min="9" max="9" width="16" style="633" customWidth="1"/>
    <col min="10" max="10" width="14.5703125" style="633" customWidth="1"/>
    <col min="11" max="12" width="19.85546875" style="633" customWidth="1"/>
    <col min="13" max="14" width="21.140625" style="633" customWidth="1"/>
    <col min="15" max="15" width="12" style="633" customWidth="1"/>
    <col min="16" max="16" width="13.140625" style="633" customWidth="1"/>
    <col min="17" max="17" width="25.140625" style="633" customWidth="1"/>
    <col min="18" max="18" width="25.85546875" style="633" customWidth="1"/>
    <col min="19" max="19" width="14.7109375" style="632" customWidth="1"/>
    <col min="20" max="20" width="17.85546875" style="632" customWidth="1"/>
    <col min="21" max="21" width="19.140625" style="632" customWidth="1"/>
    <col min="22" max="22" width="22" style="632" customWidth="1"/>
    <col min="23" max="23" width="22.7109375" style="632" customWidth="1"/>
    <col min="24" max="24" width="25.5703125" style="632" customWidth="1"/>
    <col min="25" max="25" width="52.7109375" style="632" customWidth="1"/>
    <col min="26" max="245" width="10.28515625" style="632" customWidth="1"/>
    <col min="246" max="246" width="4.42578125" style="632" customWidth="1"/>
    <col min="247" max="247" width="18.28515625" style="632" customWidth="1"/>
    <col min="248" max="248" width="19" style="632" customWidth="1"/>
    <col min="249" max="249" width="15.42578125" style="632" customWidth="1"/>
    <col min="250" max="251" width="12.42578125" style="632" customWidth="1"/>
    <col min="252" max="252" width="7.140625" style="632" customWidth="1"/>
    <col min="253" max="253" width="10.140625" style="632" customWidth="1"/>
    <col min="254" max="254" width="15.85546875" style="632" customWidth="1"/>
    <col min="255" max="255" width="15.140625" style="632" customWidth="1"/>
    <col min="256" max="1025" width="18.28515625" style="632" customWidth="1"/>
  </cols>
  <sheetData>
    <row r="1" spans="1:25" s="635" customFormat="1" ht="11.25" x14ac:dyDescent="0.2">
      <c r="B1" s="636"/>
      <c r="C1" s="636"/>
      <c r="D1" s="636"/>
      <c r="E1" s="636"/>
      <c r="F1" s="636"/>
      <c r="G1" s="636"/>
      <c r="H1" s="636"/>
      <c r="I1" s="636"/>
      <c r="J1" s="636"/>
      <c r="K1" s="636"/>
      <c r="L1" s="553" t="s">
        <v>1143</v>
      </c>
      <c r="M1" s="636"/>
      <c r="N1" s="636"/>
      <c r="O1" s="636"/>
      <c r="P1" s="636"/>
      <c r="Q1" s="636"/>
      <c r="R1" s="636"/>
    </row>
    <row r="2" spans="1:25" s="635" customFormat="1" ht="11.25" x14ac:dyDescent="0.2">
      <c r="B2" s="636"/>
      <c r="C2" s="636"/>
      <c r="D2" s="636"/>
      <c r="E2" s="636"/>
      <c r="F2" s="636"/>
      <c r="G2" s="636"/>
      <c r="H2" s="636"/>
      <c r="I2" s="636"/>
      <c r="J2" s="636"/>
      <c r="K2" s="636"/>
      <c r="L2" s="554" t="s">
        <v>302</v>
      </c>
      <c r="M2" s="636"/>
      <c r="N2" s="636"/>
      <c r="O2" s="636"/>
      <c r="P2" s="636"/>
      <c r="Q2" s="636"/>
      <c r="R2" s="636"/>
    </row>
    <row r="3" spans="1:25" s="635" customFormat="1" ht="11.25" x14ac:dyDescent="0.2">
      <c r="B3" s="636"/>
      <c r="C3" s="636"/>
      <c r="D3" s="636"/>
      <c r="E3" s="636"/>
      <c r="F3" s="636"/>
      <c r="G3" s="636"/>
      <c r="H3" s="636"/>
      <c r="I3" s="636"/>
      <c r="J3" s="636"/>
      <c r="K3" s="636"/>
      <c r="L3" s="554" t="s">
        <v>303</v>
      </c>
      <c r="M3" s="636"/>
      <c r="N3" s="636"/>
      <c r="O3" s="636"/>
      <c r="P3" s="636"/>
      <c r="Q3" s="636"/>
      <c r="R3" s="636"/>
    </row>
    <row r="4" spans="1:25" ht="16.5" customHeight="1" x14ac:dyDescent="0.25">
      <c r="A4" s="69" t="s">
        <v>1144</v>
      </c>
      <c r="B4" s="69"/>
      <c r="C4" s="69"/>
      <c r="D4" s="69"/>
      <c r="E4" s="69"/>
      <c r="F4" s="69"/>
      <c r="G4" s="69"/>
      <c r="H4" s="69"/>
      <c r="I4" s="69"/>
      <c r="J4" s="69"/>
      <c r="K4" s="69"/>
      <c r="L4" s="69"/>
    </row>
    <row r="5" spans="1:25" ht="16.5" customHeight="1" x14ac:dyDescent="0.25">
      <c r="A5" s="669"/>
      <c r="B5" s="669"/>
      <c r="C5" s="669"/>
      <c r="D5" s="669"/>
      <c r="E5" s="669"/>
      <c r="F5" s="669"/>
      <c r="G5" s="669"/>
      <c r="H5" s="669"/>
      <c r="I5" s="669"/>
      <c r="J5" s="669"/>
      <c r="K5" s="669"/>
      <c r="L5" s="669"/>
    </row>
    <row r="6" spans="1:25" ht="15.75" customHeight="1" x14ac:dyDescent="0.25">
      <c r="A6" s="12" t="str">
        <f>'1 - 2024'!A7:BB7</f>
        <v>Инвестиционная программа Акционерного общества «Мордовская электросетевая компания»</v>
      </c>
      <c r="B6" s="12"/>
      <c r="C6" s="12"/>
      <c r="D6" s="12"/>
      <c r="E6" s="12"/>
      <c r="F6" s="12"/>
      <c r="G6" s="12"/>
      <c r="H6" s="12"/>
      <c r="I6" s="12"/>
      <c r="J6" s="12"/>
      <c r="K6" s="12"/>
      <c r="L6" s="12"/>
      <c r="M6" s="640"/>
      <c r="N6" s="640"/>
      <c r="O6" s="640"/>
      <c r="P6" s="640"/>
      <c r="Q6" s="640"/>
      <c r="R6" s="640"/>
      <c r="S6" s="640"/>
      <c r="T6" s="640"/>
      <c r="U6" s="640"/>
      <c r="V6" s="640"/>
      <c r="W6" s="640"/>
      <c r="X6" s="640"/>
      <c r="Y6" s="640"/>
    </row>
    <row r="7" spans="1:25" ht="15.75" customHeight="1" x14ac:dyDescent="0.25">
      <c r="A7" s="85" t="s">
        <v>1102</v>
      </c>
      <c r="B7" s="85"/>
      <c r="C7" s="85"/>
      <c r="D7" s="85"/>
      <c r="E7" s="85"/>
      <c r="F7" s="85"/>
      <c r="G7" s="85"/>
      <c r="H7" s="85"/>
      <c r="I7" s="85"/>
      <c r="J7" s="85"/>
      <c r="K7" s="85"/>
      <c r="L7" s="85"/>
      <c r="M7" s="641"/>
      <c r="N7" s="641"/>
      <c r="O7" s="641"/>
      <c r="P7" s="641"/>
      <c r="Q7" s="641"/>
      <c r="R7" s="641"/>
      <c r="S7" s="641"/>
      <c r="T7" s="641"/>
      <c r="U7" s="641"/>
      <c r="V7" s="641"/>
      <c r="W7" s="641"/>
      <c r="X7" s="641"/>
      <c r="Y7" s="641"/>
    </row>
    <row r="8" spans="1:25" ht="15.75" customHeight="1" x14ac:dyDescent="0.25">
      <c r="A8" s="85"/>
      <c r="B8" s="85"/>
      <c r="C8" s="85"/>
      <c r="D8" s="85"/>
      <c r="E8" s="85"/>
      <c r="F8" s="85"/>
      <c r="G8" s="85"/>
      <c r="H8" s="85"/>
      <c r="I8" s="85"/>
      <c r="J8" s="85"/>
      <c r="K8" s="85"/>
      <c r="L8" s="85"/>
      <c r="M8" s="641"/>
      <c r="N8" s="641"/>
      <c r="O8" s="641"/>
      <c r="P8" s="641"/>
      <c r="Q8" s="641"/>
      <c r="R8" s="641"/>
      <c r="S8" s="641"/>
      <c r="T8" s="641"/>
      <c r="U8" s="641"/>
      <c r="V8" s="641"/>
      <c r="W8" s="641"/>
      <c r="X8" s="641"/>
      <c r="Y8" s="641"/>
    </row>
    <row r="9" spans="1:25" ht="16.5" customHeight="1" x14ac:dyDescent="0.25">
      <c r="A9" s="67" t="str">
        <f>'1 - 2024'!A10:BB10</f>
        <v>Год раскрытия информации: 2017 год</v>
      </c>
      <c r="B9" s="67"/>
      <c r="C9" s="67"/>
      <c r="D9" s="67"/>
      <c r="E9" s="67"/>
      <c r="F9" s="67"/>
      <c r="G9" s="67"/>
      <c r="H9" s="67"/>
      <c r="I9" s="67"/>
      <c r="J9" s="67"/>
      <c r="K9" s="67"/>
      <c r="L9" s="67"/>
      <c r="M9" s="672"/>
      <c r="N9" s="672"/>
      <c r="O9" s="672"/>
      <c r="P9" s="672"/>
      <c r="Q9" s="672"/>
      <c r="R9" s="672"/>
      <c r="S9" s="672"/>
      <c r="T9" s="672"/>
      <c r="U9" s="672"/>
      <c r="V9" s="672"/>
      <c r="W9" s="672"/>
      <c r="X9" s="672"/>
      <c r="Y9" s="672"/>
    </row>
    <row r="10" spans="1:25" s="634" customFormat="1" ht="16.5" customHeight="1" x14ac:dyDescent="0.2">
      <c r="A10" s="70"/>
      <c r="B10" s="70"/>
      <c r="C10" s="70"/>
      <c r="D10" s="70"/>
      <c r="E10" s="70"/>
      <c r="F10" s="70"/>
      <c r="G10" s="70"/>
      <c r="H10" s="70"/>
      <c r="I10" s="70"/>
      <c r="J10" s="70"/>
      <c r="K10" s="70"/>
      <c r="L10" s="70"/>
      <c r="M10" s="70"/>
      <c r="N10" s="70"/>
      <c r="O10" s="70"/>
      <c r="P10" s="70"/>
      <c r="Q10" s="70"/>
      <c r="R10" s="70"/>
      <c r="S10" s="70"/>
      <c r="T10" s="70"/>
      <c r="U10" s="70"/>
      <c r="V10" s="70"/>
      <c r="W10" s="70"/>
      <c r="X10" s="70"/>
    </row>
    <row r="11" spans="1:25" s="634" customFormat="1" ht="63" customHeight="1" x14ac:dyDescent="0.2">
      <c r="A11" s="66" t="s">
        <v>7</v>
      </c>
      <c r="B11" s="66" t="s">
        <v>8</v>
      </c>
      <c r="C11" s="66" t="s">
        <v>305</v>
      </c>
      <c r="D11" s="66" t="s">
        <v>1145</v>
      </c>
      <c r="E11" s="66"/>
      <c r="F11" s="66"/>
      <c r="G11" s="66" t="s">
        <v>1146</v>
      </c>
      <c r="H11" s="66" t="s">
        <v>1147</v>
      </c>
      <c r="I11" s="66"/>
      <c r="J11" s="66"/>
      <c r="K11" s="66"/>
      <c r="L11" s="66"/>
      <c r="M11" s="65" t="s">
        <v>1148</v>
      </c>
      <c r="N11" s="65"/>
      <c r="O11" s="65"/>
      <c r="P11" s="65"/>
      <c r="Q11" s="65" t="s">
        <v>1149</v>
      </c>
      <c r="R11" s="63" t="s">
        <v>1150</v>
      </c>
      <c r="S11" s="65" t="s">
        <v>1151</v>
      </c>
      <c r="T11" s="65"/>
      <c r="U11" s="65"/>
      <c r="V11" s="65"/>
      <c r="W11" s="65" t="s">
        <v>1152</v>
      </c>
      <c r="X11" s="65"/>
      <c r="Y11" s="66" t="s">
        <v>1153</v>
      </c>
    </row>
    <row r="12" spans="1:25" s="634" customFormat="1" ht="213.75" customHeight="1" x14ac:dyDescent="0.2">
      <c r="A12" s="66"/>
      <c r="B12" s="66"/>
      <c r="C12" s="66"/>
      <c r="D12" s="66" t="s">
        <v>1154</v>
      </c>
      <c r="E12" s="66"/>
      <c r="F12" s="66" t="s">
        <v>1155</v>
      </c>
      <c r="G12" s="66"/>
      <c r="H12" s="66" t="s">
        <v>1156</v>
      </c>
      <c r="I12" s="66" t="s">
        <v>1157</v>
      </c>
      <c r="J12" s="66"/>
      <c r="K12" s="66" t="s">
        <v>1158</v>
      </c>
      <c r="L12" s="66" t="s">
        <v>1159</v>
      </c>
      <c r="M12" s="63" t="s">
        <v>1160</v>
      </c>
      <c r="N12" s="63" t="s">
        <v>1161</v>
      </c>
      <c r="O12" s="63" t="s">
        <v>1162</v>
      </c>
      <c r="P12" s="63"/>
      <c r="Q12" s="65"/>
      <c r="R12" s="63"/>
      <c r="S12" s="62" t="s">
        <v>1163</v>
      </c>
      <c r="T12" s="62"/>
      <c r="U12" s="66" t="s">
        <v>1164</v>
      </c>
      <c r="V12" s="66"/>
      <c r="W12" s="66" t="s">
        <v>1165</v>
      </c>
      <c r="X12" s="65" t="s">
        <v>1166</v>
      </c>
      <c r="Y12" s="66"/>
    </row>
    <row r="13" spans="1:25" s="634" customFormat="1" ht="43.5" customHeight="1" x14ac:dyDescent="0.2">
      <c r="A13" s="66"/>
      <c r="B13" s="66"/>
      <c r="C13" s="66"/>
      <c r="D13" s="673" t="s">
        <v>926</v>
      </c>
      <c r="E13" s="673" t="s">
        <v>927</v>
      </c>
      <c r="F13" s="66"/>
      <c r="G13" s="66"/>
      <c r="H13" s="66"/>
      <c r="I13" s="676" t="s">
        <v>928</v>
      </c>
      <c r="J13" s="676" t="s">
        <v>929</v>
      </c>
      <c r="K13" s="66"/>
      <c r="L13" s="66"/>
      <c r="M13" s="63"/>
      <c r="N13" s="63"/>
      <c r="O13" s="677" t="s">
        <v>930</v>
      </c>
      <c r="P13" s="677" t="s">
        <v>931</v>
      </c>
      <c r="Q13" s="65"/>
      <c r="R13" s="63"/>
      <c r="S13" s="678" t="s">
        <v>930</v>
      </c>
      <c r="T13" s="678" t="s">
        <v>931</v>
      </c>
      <c r="U13" s="678" t="s">
        <v>930</v>
      </c>
      <c r="V13" s="678" t="s">
        <v>931</v>
      </c>
      <c r="W13" s="66"/>
      <c r="X13" s="65"/>
      <c r="Y13" s="66"/>
    </row>
    <row r="14" spans="1:25" s="634" customFormat="1" ht="15" customHeight="1" x14ac:dyDescent="0.2">
      <c r="A14" s="680">
        <v>1</v>
      </c>
      <c r="B14" s="680">
        <v>2</v>
      </c>
      <c r="C14" s="680">
        <v>3</v>
      </c>
      <c r="D14" s="680">
        <v>4</v>
      </c>
      <c r="E14" s="680">
        <v>5</v>
      </c>
      <c r="F14" s="680">
        <v>6</v>
      </c>
      <c r="G14" s="680">
        <v>7</v>
      </c>
      <c r="H14" s="680">
        <v>8</v>
      </c>
      <c r="I14" s="680">
        <v>9</v>
      </c>
      <c r="J14" s="680">
        <v>10</v>
      </c>
      <c r="K14" s="680">
        <v>11</v>
      </c>
      <c r="L14" s="680">
        <v>12</v>
      </c>
      <c r="M14" s="680">
        <v>13</v>
      </c>
      <c r="N14" s="680">
        <v>14</v>
      </c>
      <c r="O14" s="680">
        <v>15</v>
      </c>
      <c r="P14" s="680">
        <v>16</v>
      </c>
      <c r="Q14" s="680">
        <v>17</v>
      </c>
      <c r="R14" s="680">
        <v>18</v>
      </c>
      <c r="S14" s="680">
        <v>19</v>
      </c>
      <c r="T14" s="680">
        <v>20</v>
      </c>
      <c r="U14" s="680">
        <v>21</v>
      </c>
      <c r="V14" s="680">
        <v>22</v>
      </c>
      <c r="W14" s="680">
        <v>23</v>
      </c>
      <c r="X14" s="680">
        <v>24</v>
      </c>
      <c r="Y14" s="680">
        <v>25</v>
      </c>
    </row>
    <row r="15" spans="1:25" ht="15.75" customHeight="1" x14ac:dyDescent="0.25">
      <c r="A15" s="775"/>
      <c r="B15" s="776"/>
      <c r="C15" s="726"/>
      <c r="D15" s="726"/>
      <c r="E15" s="726"/>
      <c r="F15" s="726"/>
      <c r="G15" s="726"/>
      <c r="H15" s="726"/>
      <c r="I15" s="726"/>
      <c r="J15" s="726"/>
      <c r="K15" s="726"/>
      <c r="L15" s="726"/>
      <c r="M15" s="726"/>
      <c r="N15" s="726"/>
      <c r="O15" s="726"/>
      <c r="P15" s="726"/>
      <c r="Q15" s="726"/>
      <c r="R15" s="726"/>
      <c r="S15" s="726"/>
      <c r="T15" s="726"/>
      <c r="U15" s="726"/>
      <c r="V15" s="726"/>
      <c r="W15" s="777"/>
      <c r="X15" s="777"/>
      <c r="Y15" s="777"/>
    </row>
  </sheetData>
  <mergeCells count="31">
    <mergeCell ref="Y11:Y13"/>
    <mergeCell ref="D12:E12"/>
    <mergeCell ref="F12:F13"/>
    <mergeCell ref="H12:H13"/>
    <mergeCell ref="I12:J12"/>
    <mergeCell ref="K12:K13"/>
    <mergeCell ref="L12:L13"/>
    <mergeCell ref="M12:M13"/>
    <mergeCell ref="N12:N13"/>
    <mergeCell ref="O12:P12"/>
    <mergeCell ref="S12:T12"/>
    <mergeCell ref="U12:V12"/>
    <mergeCell ref="W12:W13"/>
    <mergeCell ref="X12:X13"/>
    <mergeCell ref="A10:X10"/>
    <mergeCell ref="A11:A13"/>
    <mergeCell ref="B11:B13"/>
    <mergeCell ref="C11:C13"/>
    <mergeCell ref="D11:F11"/>
    <mergeCell ref="G11:G13"/>
    <mergeCell ref="H11:L11"/>
    <mergeCell ref="M11:P11"/>
    <mergeCell ref="Q11:Q13"/>
    <mergeCell ref="R11:R13"/>
    <mergeCell ref="S11:V11"/>
    <mergeCell ref="W11:X11"/>
    <mergeCell ref="A4:L4"/>
    <mergeCell ref="A6:L6"/>
    <mergeCell ref="A7:L7"/>
    <mergeCell ref="A8:L8"/>
    <mergeCell ref="A9:L9"/>
  </mergeCells>
  <pageMargins left="0.78749999999999998" right="0.78749999999999998" top="1.05277777777778" bottom="1.05277777777778" header="0.78749999999999998" footer="0.78749999999999998"/>
  <pageSetup paperSize="9" firstPageNumber="0" orientation="portrait" horizontalDpi="300" verticalDpi="300"/>
  <headerFooter>
    <oddHeader>&amp;C&amp;"Times New Roman,Обычный"&amp;12&amp;A</oddHeader>
    <oddFooter>&amp;C&amp;"Times New Roman,Обычный"&amp;12Страница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66FF"/>
  </sheetPr>
  <dimension ref="A1:AMK281"/>
  <sheetViews>
    <sheetView zoomScaleNormal="100" zoomScalePageLayoutView="85" workbookViewId="0">
      <selection activeCell="L11" sqref="L11"/>
    </sheetView>
  </sheetViews>
  <sheetFormatPr defaultRowHeight="15" x14ac:dyDescent="0.25"/>
  <cols>
    <col min="1" max="1" width="11.7109375" style="727" customWidth="1"/>
    <col min="2" max="2" width="24.85546875" style="727" customWidth="1"/>
    <col min="3" max="3" width="18" style="727" customWidth="1"/>
    <col min="4" max="4" width="23.42578125" style="727" customWidth="1"/>
    <col min="5" max="5" width="13.42578125" style="727" customWidth="1"/>
    <col min="6" max="6" width="12.7109375" style="727" customWidth="1"/>
    <col min="7" max="7" width="18.42578125" style="727" customWidth="1"/>
    <col min="8" max="8" width="19.7109375" style="727" customWidth="1"/>
    <col min="9" max="9" width="24.140625" style="727" customWidth="1"/>
    <col min="10" max="10" width="22.7109375" style="727" customWidth="1"/>
    <col min="11" max="11" width="17.7109375" style="727" customWidth="1"/>
    <col min="12" max="12" width="17.140625" style="727" customWidth="1"/>
    <col min="13" max="13" width="16.42578125" style="727" customWidth="1"/>
    <col min="14" max="14" width="28" style="727" customWidth="1"/>
    <col min="15" max="16" width="22.7109375" style="727" customWidth="1"/>
    <col min="17" max="17" width="16.28515625" style="633" customWidth="1"/>
    <col min="18" max="18" width="9.85546875" style="632" customWidth="1"/>
    <col min="19" max="19" width="7.7109375" style="632" customWidth="1"/>
    <col min="20" max="21" width="10.85546875" style="632" customWidth="1"/>
    <col min="22" max="22" width="16.5703125" style="727" customWidth="1"/>
    <col min="23" max="23" width="15.140625" style="727" customWidth="1"/>
    <col min="24" max="24" width="15" style="727" customWidth="1"/>
    <col min="25" max="1025" width="9.140625" style="727" customWidth="1"/>
  </cols>
  <sheetData>
    <row r="1" spans="1:29" s="729" customFormat="1" ht="11.25" x14ac:dyDescent="0.2">
      <c r="A1" s="728"/>
      <c r="Q1" s="636"/>
      <c r="R1" s="635"/>
      <c r="S1" s="635"/>
      <c r="T1" s="635"/>
      <c r="U1" s="635"/>
      <c r="X1" s="730" t="s">
        <v>1167</v>
      </c>
    </row>
    <row r="2" spans="1:29" s="729" customFormat="1" ht="11.25" x14ac:dyDescent="0.2">
      <c r="A2" s="728"/>
      <c r="Q2" s="636"/>
      <c r="R2" s="635"/>
      <c r="S2" s="635"/>
      <c r="T2" s="635"/>
      <c r="U2" s="635"/>
      <c r="X2" s="731" t="s">
        <v>302</v>
      </c>
    </row>
    <row r="3" spans="1:29" s="729" customFormat="1" ht="11.25" x14ac:dyDescent="0.2">
      <c r="A3" s="732"/>
      <c r="Q3" s="636"/>
      <c r="R3" s="635"/>
      <c r="S3" s="635"/>
      <c r="T3" s="635"/>
      <c r="U3" s="635"/>
      <c r="X3" s="731" t="s">
        <v>303</v>
      </c>
    </row>
    <row r="4" spans="1:29" s="733" customFormat="1" ht="16.5" customHeight="1" x14ac:dyDescent="0.25">
      <c r="A4" s="51" t="s">
        <v>1168</v>
      </c>
      <c r="B4" s="51"/>
      <c r="C4" s="51"/>
      <c r="D4" s="51"/>
      <c r="E4" s="51"/>
      <c r="F4" s="51"/>
      <c r="G4" s="51"/>
      <c r="H4" s="51"/>
      <c r="I4" s="51"/>
      <c r="J4" s="51"/>
      <c r="K4" s="51"/>
      <c r="L4" s="51"/>
      <c r="M4" s="51"/>
      <c r="N4" s="51"/>
      <c r="O4" s="51"/>
      <c r="P4" s="51"/>
      <c r="Q4" s="51"/>
      <c r="R4" s="51"/>
      <c r="S4" s="51"/>
      <c r="T4" s="51"/>
      <c r="U4" s="51"/>
      <c r="V4" s="51"/>
      <c r="W4" s="51"/>
      <c r="X4" s="51"/>
    </row>
    <row r="5" spans="1:29" s="733" customFormat="1" ht="15.75" customHeight="1" x14ac:dyDescent="0.2">
      <c r="A5" s="50"/>
      <c r="B5" s="50"/>
      <c r="C5" s="50"/>
      <c r="D5" s="50"/>
      <c r="E5" s="50"/>
      <c r="F5" s="50"/>
      <c r="G5" s="50"/>
      <c r="H5" s="50"/>
      <c r="I5" s="50"/>
      <c r="J5" s="50"/>
      <c r="K5" s="50"/>
      <c r="L5" s="50"/>
      <c r="M5" s="50"/>
      <c r="N5" s="50"/>
      <c r="O5" s="50"/>
      <c r="P5" s="50"/>
      <c r="Q5" s="50"/>
      <c r="R5" s="50"/>
      <c r="S5" s="50"/>
      <c r="T5" s="50"/>
      <c r="U5" s="50"/>
      <c r="V5" s="50"/>
      <c r="W5" s="50"/>
      <c r="X5" s="50"/>
    </row>
    <row r="6" spans="1:29" s="733" customFormat="1" ht="15.75" customHeight="1" x14ac:dyDescent="0.2">
      <c r="A6" s="49" t="s">
        <v>1169</v>
      </c>
      <c r="B6" s="49"/>
      <c r="C6" s="49"/>
      <c r="D6" s="49"/>
      <c r="E6" s="49"/>
      <c r="F6" s="49"/>
      <c r="G6" s="49"/>
      <c r="H6" s="49"/>
      <c r="I6" s="49"/>
      <c r="J6" s="49"/>
      <c r="K6" s="49"/>
      <c r="L6" s="49"/>
      <c r="M6" s="49"/>
      <c r="N6" s="49"/>
      <c r="O6" s="49"/>
      <c r="P6" s="49"/>
      <c r="Q6" s="49"/>
      <c r="R6" s="49"/>
      <c r="S6" s="49"/>
      <c r="T6" s="49"/>
      <c r="U6" s="49"/>
      <c r="V6" s="49"/>
      <c r="W6" s="49"/>
      <c r="X6" s="49"/>
      <c r="Y6" s="737"/>
      <c r="Z6" s="737"/>
      <c r="AA6" s="737"/>
      <c r="AB6" s="737"/>
      <c r="AC6" s="737"/>
    </row>
    <row r="7" spans="1:29" s="733" customFormat="1" ht="15.75" customHeight="1" x14ac:dyDescent="0.2">
      <c r="A7" s="49" t="s">
        <v>1102</v>
      </c>
      <c r="B7" s="49"/>
      <c r="C7" s="49"/>
      <c r="D7" s="49"/>
      <c r="E7" s="49"/>
      <c r="F7" s="49"/>
      <c r="G7" s="49"/>
      <c r="H7" s="49"/>
      <c r="I7" s="49"/>
      <c r="J7" s="49"/>
      <c r="K7" s="49"/>
      <c r="L7" s="49"/>
      <c r="M7" s="49"/>
      <c r="N7" s="49"/>
      <c r="O7" s="49"/>
      <c r="P7" s="49"/>
      <c r="Q7" s="49"/>
      <c r="R7" s="49"/>
      <c r="S7" s="49"/>
      <c r="T7" s="49"/>
      <c r="U7" s="49"/>
      <c r="V7" s="49"/>
      <c r="W7" s="49"/>
      <c r="X7" s="49"/>
      <c r="Y7" s="738"/>
      <c r="Z7" s="738"/>
      <c r="AA7" s="738"/>
      <c r="AB7" s="738"/>
      <c r="AC7" s="738"/>
    </row>
    <row r="8" spans="1:29" s="733" customFormat="1" ht="15.75" customHeight="1" x14ac:dyDescent="0.2">
      <c r="A8" s="45"/>
      <c r="B8" s="45"/>
      <c r="C8" s="45"/>
      <c r="D8" s="45"/>
      <c r="E8" s="45"/>
      <c r="F8" s="45"/>
      <c r="G8" s="45"/>
      <c r="H8" s="45"/>
      <c r="I8" s="45"/>
      <c r="J8" s="45"/>
      <c r="K8" s="45"/>
      <c r="L8" s="45"/>
      <c r="M8" s="45"/>
      <c r="N8" s="45"/>
      <c r="O8" s="45"/>
      <c r="P8" s="45"/>
      <c r="Q8" s="45"/>
      <c r="R8" s="45"/>
      <c r="S8" s="45"/>
      <c r="T8" s="45"/>
      <c r="U8" s="45"/>
      <c r="V8" s="45"/>
      <c r="W8" s="45"/>
      <c r="X8" s="45"/>
      <c r="Y8" s="738"/>
      <c r="Z8" s="738"/>
      <c r="AA8" s="738"/>
      <c r="AB8" s="738"/>
      <c r="AC8" s="738"/>
    </row>
    <row r="9" spans="1:29" s="733" customFormat="1" ht="16.5" customHeight="1" x14ac:dyDescent="0.25">
      <c r="A9" s="48" t="s">
        <v>1170</v>
      </c>
      <c r="B9" s="48"/>
      <c r="C9" s="48"/>
      <c r="D9" s="48"/>
      <c r="E9" s="48"/>
      <c r="F9" s="48"/>
      <c r="G9" s="48"/>
      <c r="H9" s="48"/>
      <c r="I9" s="48"/>
      <c r="J9" s="48"/>
      <c r="K9" s="48"/>
      <c r="L9" s="48"/>
      <c r="M9" s="48"/>
      <c r="N9" s="48"/>
      <c r="O9" s="48"/>
      <c r="P9" s="48"/>
      <c r="Q9" s="48"/>
      <c r="R9" s="48"/>
      <c r="S9" s="48"/>
      <c r="T9" s="48"/>
      <c r="U9" s="48"/>
      <c r="V9" s="48"/>
      <c r="W9" s="48"/>
      <c r="X9" s="48"/>
      <c r="Y9" s="778"/>
      <c r="Z9" s="778"/>
      <c r="AA9" s="778"/>
      <c r="AB9" s="778"/>
      <c r="AC9" s="778"/>
    </row>
    <row r="10" spans="1:29" s="733" customFormat="1" ht="18.75" customHeight="1" x14ac:dyDescent="0.2">
      <c r="A10" s="47"/>
      <c r="B10" s="47"/>
      <c r="C10" s="47"/>
      <c r="D10" s="47"/>
      <c r="E10" s="47"/>
      <c r="F10" s="47"/>
      <c r="G10" s="47"/>
      <c r="H10" s="47"/>
      <c r="I10" s="47"/>
      <c r="J10" s="47"/>
      <c r="K10" s="47"/>
      <c r="L10" s="47"/>
      <c r="M10" s="47"/>
      <c r="N10" s="47"/>
      <c r="O10" s="47"/>
      <c r="P10" s="47"/>
      <c r="Q10" s="47"/>
      <c r="R10" s="47"/>
      <c r="S10" s="47"/>
      <c r="T10" s="47"/>
      <c r="U10" s="47"/>
      <c r="V10" s="47"/>
    </row>
    <row r="11" spans="1:29" s="733" customFormat="1" ht="83.25" customHeight="1" x14ac:dyDescent="0.2">
      <c r="A11" s="38" t="s">
        <v>1171</v>
      </c>
      <c r="B11" s="38" t="s">
        <v>8</v>
      </c>
      <c r="C11" s="38" t="s">
        <v>1043</v>
      </c>
      <c r="D11" s="37" t="s">
        <v>1172</v>
      </c>
      <c r="E11" s="38" t="s">
        <v>1045</v>
      </c>
      <c r="F11" s="38" t="s">
        <v>1046</v>
      </c>
      <c r="G11" s="38" t="s">
        <v>1047</v>
      </c>
      <c r="H11" s="38" t="s">
        <v>1048</v>
      </c>
      <c r="I11" s="38"/>
      <c r="J11" s="38"/>
      <c r="K11" s="38"/>
      <c r="L11" s="36" t="s">
        <v>1049</v>
      </c>
      <c r="M11" s="36"/>
      <c r="N11" s="38" t="s">
        <v>1050</v>
      </c>
      <c r="O11" s="38" t="s">
        <v>1051</v>
      </c>
      <c r="P11" s="37" t="s">
        <v>1173</v>
      </c>
      <c r="Q11" s="65" t="s">
        <v>1174</v>
      </c>
      <c r="R11" s="65" t="s">
        <v>1175</v>
      </c>
      <c r="S11" s="65"/>
      <c r="T11" s="65"/>
      <c r="U11" s="65"/>
      <c r="V11" s="38" t="s">
        <v>1176</v>
      </c>
      <c r="W11" s="38" t="s">
        <v>1177</v>
      </c>
      <c r="X11" s="38"/>
    </row>
    <row r="12" spans="1:29" s="733" customFormat="1" ht="96.75" customHeight="1" x14ac:dyDescent="0.2">
      <c r="A12" s="38"/>
      <c r="B12" s="38"/>
      <c r="C12" s="38"/>
      <c r="D12" s="37"/>
      <c r="E12" s="38"/>
      <c r="F12" s="38"/>
      <c r="G12" s="38"/>
      <c r="H12" s="38" t="s">
        <v>1059</v>
      </c>
      <c r="I12" s="38" t="s">
        <v>1060</v>
      </c>
      <c r="J12" s="38" t="s">
        <v>1061</v>
      </c>
      <c r="K12" s="38" t="s">
        <v>1062</v>
      </c>
      <c r="L12" s="36"/>
      <c r="M12" s="36"/>
      <c r="N12" s="38"/>
      <c r="O12" s="38"/>
      <c r="P12" s="37"/>
      <c r="Q12" s="65"/>
      <c r="R12" s="66" t="s">
        <v>1163</v>
      </c>
      <c r="S12" s="66"/>
      <c r="T12" s="66" t="s">
        <v>1164</v>
      </c>
      <c r="U12" s="66"/>
      <c r="V12" s="38"/>
      <c r="W12" s="38"/>
      <c r="X12" s="38"/>
    </row>
    <row r="13" spans="1:29" s="733" customFormat="1" ht="111" customHeight="1" x14ac:dyDescent="0.2">
      <c r="A13" s="38"/>
      <c r="B13" s="38"/>
      <c r="C13" s="38"/>
      <c r="D13" s="37"/>
      <c r="E13" s="38"/>
      <c r="F13" s="38"/>
      <c r="G13" s="38"/>
      <c r="H13" s="38"/>
      <c r="I13" s="38"/>
      <c r="J13" s="38"/>
      <c r="K13" s="38"/>
      <c r="L13" s="781" t="s">
        <v>1178</v>
      </c>
      <c r="M13" s="782" t="s">
        <v>1067</v>
      </c>
      <c r="N13" s="38"/>
      <c r="O13" s="38"/>
      <c r="P13" s="37"/>
      <c r="Q13" s="65"/>
      <c r="R13" s="678" t="s">
        <v>1068</v>
      </c>
      <c r="S13" s="678" t="s">
        <v>1069</v>
      </c>
      <c r="T13" s="678" t="s">
        <v>1068</v>
      </c>
      <c r="U13" s="678" t="s">
        <v>1069</v>
      </c>
      <c r="V13" s="38"/>
      <c r="W13" s="780" t="s">
        <v>1070</v>
      </c>
      <c r="X13" s="779" t="s">
        <v>1071</v>
      </c>
    </row>
    <row r="14" spans="1:29" s="751" customFormat="1" ht="15.75" customHeight="1" x14ac:dyDescent="0.25">
      <c r="A14" s="783">
        <v>1</v>
      </c>
      <c r="B14" s="783">
        <v>2</v>
      </c>
      <c r="C14" s="783">
        <v>3</v>
      </c>
      <c r="D14" s="783">
        <v>4</v>
      </c>
      <c r="E14" s="783">
        <v>5</v>
      </c>
      <c r="F14" s="783">
        <v>6</v>
      </c>
      <c r="G14" s="783">
        <v>7</v>
      </c>
      <c r="H14" s="783">
        <v>8</v>
      </c>
      <c r="I14" s="783">
        <v>9</v>
      </c>
      <c r="J14" s="783">
        <v>10</v>
      </c>
      <c r="K14" s="783">
        <v>11</v>
      </c>
      <c r="L14" s="783">
        <v>12</v>
      </c>
      <c r="M14" s="783">
        <v>13</v>
      </c>
      <c r="N14" s="783">
        <v>14</v>
      </c>
      <c r="O14" s="783">
        <v>15</v>
      </c>
      <c r="P14" s="783">
        <v>16</v>
      </c>
      <c r="Q14" s="784">
        <v>17</v>
      </c>
      <c r="R14" s="784">
        <v>18</v>
      </c>
      <c r="S14" s="784">
        <v>19</v>
      </c>
      <c r="T14" s="784">
        <v>20</v>
      </c>
      <c r="U14" s="784">
        <v>21</v>
      </c>
      <c r="V14" s="783">
        <v>22</v>
      </c>
      <c r="W14" s="783">
        <v>23</v>
      </c>
      <c r="X14" s="783">
        <v>24</v>
      </c>
    </row>
    <row r="15" spans="1:29" ht="15.75" customHeight="1" x14ac:dyDescent="0.2">
      <c r="A15" s="785"/>
      <c r="B15" s="786"/>
      <c r="C15" s="787"/>
      <c r="D15" s="787"/>
      <c r="E15" s="787"/>
      <c r="F15" s="787"/>
      <c r="G15" s="787"/>
      <c r="H15" s="788"/>
      <c r="I15" s="788"/>
      <c r="J15" s="788"/>
      <c r="K15" s="788"/>
      <c r="L15" s="787"/>
      <c r="M15" s="787"/>
      <c r="N15" s="787"/>
      <c r="O15" s="787"/>
      <c r="P15" s="787"/>
      <c r="Q15" s="726"/>
      <c r="R15" s="726"/>
      <c r="S15" s="726"/>
      <c r="T15" s="726"/>
      <c r="U15" s="726"/>
      <c r="V15" s="787"/>
      <c r="W15" s="788"/>
      <c r="X15" s="788"/>
    </row>
    <row r="16" spans="1:29" ht="15.75" customHeight="1" x14ac:dyDescent="0.2">
      <c r="A16" s="789"/>
      <c r="B16" s="790"/>
      <c r="C16" s="791"/>
      <c r="D16" s="791"/>
      <c r="E16" s="791"/>
      <c r="F16" s="791"/>
      <c r="G16" s="791"/>
      <c r="H16" s="792"/>
      <c r="I16" s="792"/>
      <c r="J16" s="792"/>
      <c r="K16" s="792"/>
      <c r="L16" s="791"/>
      <c r="M16" s="791"/>
      <c r="N16" s="791"/>
      <c r="O16" s="791"/>
      <c r="P16" s="791"/>
      <c r="Q16" s="699"/>
      <c r="R16" s="699"/>
      <c r="S16" s="699"/>
      <c r="T16" s="699"/>
      <c r="U16" s="699"/>
      <c r="V16" s="791"/>
      <c r="W16" s="792"/>
      <c r="X16" s="792"/>
    </row>
    <row r="17" spans="1:24" ht="15.75" customHeight="1" x14ac:dyDescent="0.2">
      <c r="A17" s="789"/>
      <c r="B17" s="790"/>
      <c r="C17" s="791"/>
      <c r="D17" s="791"/>
      <c r="E17" s="791"/>
      <c r="F17" s="791"/>
      <c r="G17" s="791"/>
      <c r="H17" s="792"/>
      <c r="I17" s="792"/>
      <c r="J17" s="792"/>
      <c r="K17" s="792"/>
      <c r="L17" s="791"/>
      <c r="M17" s="791"/>
      <c r="N17" s="791"/>
      <c r="O17" s="791"/>
      <c r="P17" s="791"/>
      <c r="Q17" s="699"/>
      <c r="R17" s="699"/>
      <c r="S17" s="699"/>
      <c r="T17" s="699"/>
      <c r="U17" s="699"/>
      <c r="V17" s="791"/>
      <c r="W17" s="792"/>
      <c r="X17" s="792"/>
    </row>
    <row r="18" spans="1:24" ht="15.75" customHeight="1" x14ac:dyDescent="0.2">
      <c r="A18" s="789"/>
      <c r="B18" s="790"/>
      <c r="C18" s="791"/>
      <c r="D18" s="791"/>
      <c r="E18" s="791"/>
      <c r="F18" s="791"/>
      <c r="G18" s="791"/>
      <c r="H18" s="792"/>
      <c r="I18" s="792"/>
      <c r="J18" s="792"/>
      <c r="K18" s="792"/>
      <c r="L18" s="791"/>
      <c r="M18" s="791"/>
      <c r="N18" s="791"/>
      <c r="O18" s="791"/>
      <c r="P18" s="791"/>
      <c r="Q18" s="699"/>
      <c r="R18" s="699"/>
      <c r="S18" s="699"/>
      <c r="T18" s="699"/>
      <c r="U18" s="699"/>
      <c r="V18" s="791"/>
      <c r="W18" s="792"/>
      <c r="X18" s="792"/>
    </row>
    <row r="19" spans="1:24" ht="15.75" customHeight="1" x14ac:dyDescent="0.2">
      <c r="A19" s="789"/>
      <c r="B19" s="790"/>
      <c r="C19" s="791"/>
      <c r="D19" s="791"/>
      <c r="E19" s="791"/>
      <c r="F19" s="791"/>
      <c r="G19" s="791"/>
      <c r="H19" s="792"/>
      <c r="I19" s="792"/>
      <c r="J19" s="792"/>
      <c r="K19" s="792"/>
      <c r="L19" s="791"/>
      <c r="M19" s="791"/>
      <c r="N19" s="791"/>
      <c r="O19" s="791"/>
      <c r="P19" s="791"/>
      <c r="Q19" s="699"/>
      <c r="R19" s="699"/>
      <c r="S19" s="699"/>
      <c r="T19" s="699"/>
      <c r="U19" s="699"/>
      <c r="V19" s="791"/>
      <c r="W19" s="792"/>
      <c r="X19" s="792"/>
    </row>
    <row r="20" spans="1:24" ht="15.75" customHeight="1" x14ac:dyDescent="0.2">
      <c r="A20" s="789"/>
      <c r="B20" s="790"/>
      <c r="C20" s="791"/>
      <c r="D20" s="791"/>
      <c r="E20" s="791"/>
      <c r="F20" s="791"/>
      <c r="G20" s="791"/>
      <c r="H20" s="792"/>
      <c r="I20" s="792"/>
      <c r="J20" s="792"/>
      <c r="K20" s="792"/>
      <c r="L20" s="791"/>
      <c r="M20" s="791"/>
      <c r="N20" s="791"/>
      <c r="O20" s="791"/>
      <c r="P20" s="791"/>
      <c r="Q20" s="699"/>
      <c r="R20" s="699"/>
      <c r="S20" s="699"/>
      <c r="T20" s="699"/>
      <c r="U20" s="699"/>
      <c r="V20" s="791"/>
      <c r="W20" s="792"/>
      <c r="X20" s="792"/>
    </row>
    <row r="21" spans="1:24" ht="15.75" customHeight="1" x14ac:dyDescent="0.2">
      <c r="A21" s="789"/>
      <c r="B21" s="790"/>
      <c r="C21" s="791"/>
      <c r="D21" s="791"/>
      <c r="E21" s="791"/>
      <c r="F21" s="791"/>
      <c r="G21" s="791"/>
      <c r="H21" s="792"/>
      <c r="I21" s="792"/>
      <c r="J21" s="792"/>
      <c r="K21" s="792"/>
      <c r="L21" s="791"/>
      <c r="M21" s="791"/>
      <c r="N21" s="791"/>
      <c r="O21" s="791"/>
      <c r="P21" s="791"/>
      <c r="Q21" s="699"/>
      <c r="R21" s="699"/>
      <c r="S21" s="699"/>
      <c r="T21" s="699"/>
      <c r="U21" s="699"/>
      <c r="V21" s="791"/>
      <c r="W21" s="792"/>
      <c r="X21" s="792"/>
    </row>
    <row r="22" spans="1:24" ht="15.75" customHeight="1" x14ac:dyDescent="0.2">
      <c r="A22" s="789"/>
      <c r="B22" s="790"/>
      <c r="C22" s="791"/>
      <c r="D22" s="791"/>
      <c r="E22" s="791"/>
      <c r="F22" s="791"/>
      <c r="G22" s="791"/>
      <c r="H22" s="792"/>
      <c r="I22" s="792"/>
      <c r="J22" s="792"/>
      <c r="K22" s="792"/>
      <c r="L22" s="791"/>
      <c r="M22" s="791"/>
      <c r="N22" s="791"/>
      <c r="O22" s="791"/>
      <c r="P22" s="791"/>
      <c r="Q22" s="699"/>
      <c r="R22" s="699"/>
      <c r="S22" s="699"/>
      <c r="T22" s="699"/>
      <c r="U22" s="699"/>
      <c r="V22" s="791"/>
      <c r="W22" s="792"/>
      <c r="X22" s="792"/>
    </row>
    <row r="23" spans="1:24" ht="15.75" customHeight="1" x14ac:dyDescent="0.2">
      <c r="A23" s="789"/>
      <c r="B23" s="790"/>
      <c r="C23" s="791"/>
      <c r="D23" s="791"/>
      <c r="E23" s="791"/>
      <c r="F23" s="791"/>
      <c r="G23" s="791"/>
      <c r="H23" s="792"/>
      <c r="I23" s="792"/>
      <c r="J23" s="792"/>
      <c r="K23" s="792"/>
      <c r="L23" s="791"/>
      <c r="M23" s="791"/>
      <c r="N23" s="791"/>
      <c r="O23" s="791"/>
      <c r="P23" s="791"/>
      <c r="Q23" s="699"/>
      <c r="R23" s="699"/>
      <c r="S23" s="699"/>
      <c r="T23" s="699"/>
      <c r="U23" s="699"/>
      <c r="V23" s="791"/>
      <c r="W23" s="792"/>
      <c r="X23" s="792"/>
    </row>
    <row r="24" spans="1:24" ht="15.75" customHeight="1" x14ac:dyDescent="0.2">
      <c r="A24" s="789"/>
      <c r="B24" s="790"/>
      <c r="C24" s="791"/>
      <c r="D24" s="791"/>
      <c r="E24" s="791"/>
      <c r="F24" s="791"/>
      <c r="G24" s="791"/>
      <c r="H24" s="792"/>
      <c r="I24" s="792"/>
      <c r="J24" s="792"/>
      <c r="K24" s="792"/>
      <c r="L24" s="791"/>
      <c r="M24" s="791"/>
      <c r="N24" s="791"/>
      <c r="O24" s="791"/>
      <c r="P24" s="791"/>
      <c r="Q24" s="699"/>
      <c r="R24" s="699"/>
      <c r="S24" s="699"/>
      <c r="T24" s="699"/>
      <c r="U24" s="699"/>
      <c r="V24" s="791"/>
      <c r="W24" s="792"/>
      <c r="X24" s="792"/>
    </row>
    <row r="25" spans="1:24" ht="15.75" customHeight="1" x14ac:dyDescent="0.2">
      <c r="A25" s="789"/>
      <c r="B25" s="790"/>
      <c r="C25" s="791"/>
      <c r="D25" s="791"/>
      <c r="E25" s="791"/>
      <c r="F25" s="791"/>
      <c r="G25" s="791"/>
      <c r="H25" s="792"/>
      <c r="I25" s="792"/>
      <c r="J25" s="792"/>
      <c r="K25" s="792"/>
      <c r="L25" s="791"/>
      <c r="M25" s="791"/>
      <c r="N25" s="791"/>
      <c r="O25" s="791"/>
      <c r="P25" s="791"/>
      <c r="Q25" s="699"/>
      <c r="R25" s="699"/>
      <c r="S25" s="699"/>
      <c r="T25" s="699"/>
      <c r="U25" s="699"/>
      <c r="V25" s="791"/>
      <c r="W25" s="792"/>
      <c r="X25" s="792"/>
    </row>
    <row r="26" spans="1:24" ht="15.75" customHeight="1" x14ac:dyDescent="0.2">
      <c r="A26" s="789"/>
      <c r="B26" s="790"/>
      <c r="C26" s="791"/>
      <c r="D26" s="791"/>
      <c r="E26" s="791"/>
      <c r="F26" s="791"/>
      <c r="G26" s="791"/>
      <c r="H26" s="792"/>
      <c r="I26" s="792"/>
      <c r="J26" s="792"/>
      <c r="K26" s="792"/>
      <c r="L26" s="791"/>
      <c r="M26" s="791"/>
      <c r="N26" s="791"/>
      <c r="O26" s="791"/>
      <c r="P26" s="791"/>
      <c r="Q26" s="699"/>
      <c r="R26" s="699"/>
      <c r="S26" s="699"/>
      <c r="T26" s="699"/>
      <c r="U26" s="699"/>
      <c r="V26" s="791"/>
      <c r="W26" s="792"/>
      <c r="X26" s="792"/>
    </row>
    <row r="27" spans="1:24" ht="15.75" customHeight="1" x14ac:dyDescent="0.2">
      <c r="A27" s="789"/>
      <c r="B27" s="790"/>
      <c r="C27" s="791"/>
      <c r="D27" s="791"/>
      <c r="E27" s="791"/>
      <c r="F27" s="791"/>
      <c r="G27" s="791"/>
      <c r="H27" s="792"/>
      <c r="I27" s="792"/>
      <c r="J27" s="792"/>
      <c r="K27" s="792"/>
      <c r="L27" s="791"/>
      <c r="M27" s="791"/>
      <c r="N27" s="791"/>
      <c r="O27" s="791"/>
      <c r="P27" s="791"/>
      <c r="Q27" s="699"/>
      <c r="R27" s="699"/>
      <c r="S27" s="699"/>
      <c r="T27" s="699"/>
      <c r="U27" s="699"/>
      <c r="V27" s="791"/>
      <c r="W27" s="792"/>
      <c r="X27" s="792"/>
    </row>
    <row r="28" spans="1:24" ht="15.75" customHeight="1" x14ac:dyDescent="0.2">
      <c r="A28" s="789"/>
      <c r="B28" s="790"/>
      <c r="C28" s="791"/>
      <c r="D28" s="791"/>
      <c r="E28" s="791"/>
      <c r="F28" s="791"/>
      <c r="G28" s="791"/>
      <c r="H28" s="792"/>
      <c r="I28" s="792"/>
      <c r="J28" s="792"/>
      <c r="K28" s="792"/>
      <c r="L28" s="791"/>
      <c r="M28" s="791"/>
      <c r="N28" s="791"/>
      <c r="O28" s="791"/>
      <c r="P28" s="791"/>
      <c r="Q28" s="699"/>
      <c r="R28" s="699"/>
      <c r="S28" s="699"/>
      <c r="T28" s="699"/>
      <c r="U28" s="699"/>
      <c r="V28" s="791"/>
      <c r="W28" s="792"/>
      <c r="X28" s="792"/>
    </row>
    <row r="29" spans="1:24" ht="15.75" customHeight="1" x14ac:dyDescent="0.2">
      <c r="A29" s="789"/>
      <c r="B29" s="790"/>
      <c r="C29" s="791"/>
      <c r="D29" s="791"/>
      <c r="E29" s="791"/>
      <c r="F29" s="791"/>
      <c r="G29" s="791"/>
      <c r="H29" s="792"/>
      <c r="I29" s="792"/>
      <c r="J29" s="792"/>
      <c r="K29" s="792"/>
      <c r="L29" s="791"/>
      <c r="M29" s="791"/>
      <c r="N29" s="791"/>
      <c r="O29" s="791"/>
      <c r="P29" s="791"/>
      <c r="Q29" s="699"/>
      <c r="R29" s="699"/>
      <c r="S29" s="699"/>
      <c r="T29" s="699"/>
      <c r="U29" s="699"/>
      <c r="V29" s="791"/>
      <c r="W29" s="792"/>
      <c r="X29" s="792"/>
    </row>
    <row r="30" spans="1:24" ht="15.75" customHeight="1" x14ac:dyDescent="0.2">
      <c r="A30" s="789"/>
      <c r="B30" s="790"/>
      <c r="C30" s="791"/>
      <c r="D30" s="791"/>
      <c r="E30" s="791"/>
      <c r="F30" s="791"/>
      <c r="G30" s="791"/>
      <c r="H30" s="792"/>
      <c r="I30" s="792"/>
      <c r="J30" s="792"/>
      <c r="K30" s="792"/>
      <c r="L30" s="791"/>
      <c r="M30" s="791"/>
      <c r="N30" s="791"/>
      <c r="O30" s="791"/>
      <c r="P30" s="791"/>
      <c r="Q30" s="699"/>
      <c r="R30" s="699"/>
      <c r="S30" s="699"/>
      <c r="T30" s="699"/>
      <c r="U30" s="699"/>
      <c r="V30" s="791"/>
      <c r="W30" s="792"/>
      <c r="X30" s="792"/>
    </row>
    <row r="31" spans="1:24" ht="15.75" customHeight="1" x14ac:dyDescent="0.2">
      <c r="A31" s="789"/>
      <c r="B31" s="790"/>
      <c r="C31" s="791"/>
      <c r="D31" s="791"/>
      <c r="E31" s="791"/>
      <c r="F31" s="791"/>
      <c r="G31" s="791"/>
      <c r="H31" s="792"/>
      <c r="I31" s="792"/>
      <c r="J31" s="792"/>
      <c r="K31" s="792"/>
      <c r="L31" s="791"/>
      <c r="M31" s="791"/>
      <c r="N31" s="791"/>
      <c r="O31" s="791"/>
      <c r="P31" s="791"/>
      <c r="Q31" s="699"/>
      <c r="R31" s="699"/>
      <c r="S31" s="699"/>
      <c r="T31" s="699"/>
      <c r="U31" s="699"/>
      <c r="V31" s="791"/>
      <c r="W31" s="792"/>
      <c r="X31" s="792"/>
    </row>
    <row r="32" spans="1:24" ht="15.75" customHeight="1" x14ac:dyDescent="0.2">
      <c r="A32" s="789"/>
      <c r="B32" s="790"/>
      <c r="C32" s="791"/>
      <c r="D32" s="791"/>
      <c r="E32" s="791"/>
      <c r="F32" s="791"/>
      <c r="G32" s="791"/>
      <c r="H32" s="792"/>
      <c r="I32" s="792"/>
      <c r="J32" s="792"/>
      <c r="K32" s="792"/>
      <c r="L32" s="791"/>
      <c r="M32" s="791"/>
      <c r="N32" s="791"/>
      <c r="O32" s="791"/>
      <c r="P32" s="791"/>
      <c r="Q32" s="699"/>
      <c r="R32" s="699"/>
      <c r="S32" s="699"/>
      <c r="T32" s="699"/>
      <c r="U32" s="699"/>
      <c r="V32" s="791"/>
      <c r="W32" s="792"/>
      <c r="X32" s="792"/>
    </row>
    <row r="33" spans="1:24" ht="15.75" customHeight="1" x14ac:dyDescent="0.2">
      <c r="A33" s="789"/>
      <c r="B33" s="790"/>
      <c r="C33" s="791"/>
      <c r="D33" s="791"/>
      <c r="E33" s="791"/>
      <c r="F33" s="791"/>
      <c r="G33" s="791"/>
      <c r="H33" s="792"/>
      <c r="I33" s="792"/>
      <c r="J33" s="792"/>
      <c r="K33" s="792"/>
      <c r="L33" s="791"/>
      <c r="M33" s="791"/>
      <c r="N33" s="791"/>
      <c r="O33" s="791"/>
      <c r="P33" s="791"/>
      <c r="Q33" s="699"/>
      <c r="R33" s="699"/>
      <c r="S33" s="699"/>
      <c r="T33" s="699"/>
      <c r="U33" s="699"/>
      <c r="V33" s="791"/>
      <c r="W33" s="792"/>
      <c r="X33" s="792"/>
    </row>
    <row r="34" spans="1:24" ht="15.75" customHeight="1" x14ac:dyDescent="0.2">
      <c r="A34" s="789"/>
      <c r="B34" s="790"/>
      <c r="C34" s="791"/>
      <c r="D34" s="791"/>
      <c r="E34" s="791"/>
      <c r="F34" s="791"/>
      <c r="G34" s="791"/>
      <c r="H34" s="792"/>
      <c r="I34" s="792"/>
      <c r="J34" s="792"/>
      <c r="K34" s="792"/>
      <c r="L34" s="791"/>
      <c r="M34" s="791"/>
      <c r="N34" s="791"/>
      <c r="O34" s="791"/>
      <c r="P34" s="791"/>
      <c r="Q34" s="699"/>
      <c r="R34" s="699"/>
      <c r="S34" s="699"/>
      <c r="T34" s="699"/>
      <c r="U34" s="699"/>
      <c r="V34" s="791"/>
      <c r="W34" s="792"/>
      <c r="X34" s="792"/>
    </row>
    <row r="35" spans="1:24" ht="15.75" customHeight="1" x14ac:dyDescent="0.2">
      <c r="A35" s="789"/>
      <c r="B35" s="790"/>
      <c r="C35" s="791"/>
      <c r="D35" s="791"/>
      <c r="E35" s="791"/>
      <c r="F35" s="791"/>
      <c r="G35" s="791"/>
      <c r="H35" s="792"/>
      <c r="I35" s="792"/>
      <c r="J35" s="792"/>
      <c r="K35" s="792"/>
      <c r="L35" s="791"/>
      <c r="M35" s="791"/>
      <c r="N35" s="791"/>
      <c r="O35" s="791"/>
      <c r="P35" s="791"/>
      <c r="Q35" s="699"/>
      <c r="R35" s="699"/>
      <c r="S35" s="699"/>
      <c r="T35" s="699"/>
      <c r="U35" s="699"/>
      <c r="V35" s="791"/>
      <c r="W35" s="792"/>
      <c r="X35" s="792"/>
    </row>
    <row r="36" spans="1:24" ht="15.75" customHeight="1" x14ac:dyDescent="0.2">
      <c r="A36" s="789"/>
      <c r="B36" s="790"/>
      <c r="C36" s="791"/>
      <c r="D36" s="791"/>
      <c r="E36" s="791"/>
      <c r="F36" s="791"/>
      <c r="G36" s="791"/>
      <c r="H36" s="792"/>
      <c r="I36" s="792"/>
      <c r="J36" s="792"/>
      <c r="K36" s="792"/>
      <c r="L36" s="791"/>
      <c r="M36" s="791"/>
      <c r="N36" s="791"/>
      <c r="O36" s="791"/>
      <c r="P36" s="791"/>
      <c r="Q36" s="699"/>
      <c r="R36" s="699"/>
      <c r="S36" s="699"/>
      <c r="T36" s="699"/>
      <c r="U36" s="699"/>
      <c r="V36" s="791"/>
      <c r="W36" s="792"/>
      <c r="X36" s="792"/>
    </row>
    <row r="37" spans="1:24" ht="15.75" customHeight="1" x14ac:dyDescent="0.2">
      <c r="A37" s="789"/>
      <c r="B37" s="790"/>
      <c r="C37" s="791"/>
      <c r="D37" s="791"/>
      <c r="E37" s="791"/>
      <c r="F37" s="791"/>
      <c r="G37" s="791"/>
      <c r="H37" s="792"/>
      <c r="I37" s="792"/>
      <c r="J37" s="792"/>
      <c r="K37" s="792"/>
      <c r="L37" s="791"/>
      <c r="M37" s="791"/>
      <c r="N37" s="791"/>
      <c r="O37" s="791"/>
      <c r="P37" s="791"/>
      <c r="Q37" s="699"/>
      <c r="R37" s="699"/>
      <c r="S37" s="699"/>
      <c r="T37" s="699"/>
      <c r="U37" s="699"/>
      <c r="V37" s="791"/>
      <c r="W37" s="792"/>
      <c r="X37" s="792"/>
    </row>
    <row r="38" spans="1:24" ht="15.75" customHeight="1" x14ac:dyDescent="0.2">
      <c r="A38" s="789"/>
      <c r="B38" s="790"/>
      <c r="C38" s="791"/>
      <c r="D38" s="791"/>
      <c r="E38" s="791"/>
      <c r="F38" s="791"/>
      <c r="G38" s="791"/>
      <c r="H38" s="792"/>
      <c r="I38" s="792"/>
      <c r="J38" s="792"/>
      <c r="K38" s="792"/>
      <c r="L38" s="791"/>
      <c r="M38" s="791"/>
      <c r="N38" s="791"/>
      <c r="O38" s="791"/>
      <c r="P38" s="791"/>
      <c r="Q38" s="699"/>
      <c r="R38" s="699"/>
      <c r="S38" s="699"/>
      <c r="T38" s="699"/>
      <c r="U38" s="699"/>
      <c r="V38" s="791"/>
      <c r="W38" s="792"/>
      <c r="X38" s="792"/>
    </row>
    <row r="39" spans="1:24" ht="15.75" customHeight="1" x14ac:dyDescent="0.2">
      <c r="A39" s="789"/>
      <c r="B39" s="790"/>
      <c r="C39" s="791"/>
      <c r="D39" s="791"/>
      <c r="E39" s="791"/>
      <c r="F39" s="791"/>
      <c r="G39" s="791"/>
      <c r="H39" s="792"/>
      <c r="I39" s="792"/>
      <c r="J39" s="792"/>
      <c r="K39" s="792"/>
      <c r="L39" s="791"/>
      <c r="M39" s="791"/>
      <c r="N39" s="791"/>
      <c r="O39" s="791"/>
      <c r="P39" s="791"/>
      <c r="Q39" s="699"/>
      <c r="R39" s="699"/>
      <c r="S39" s="699"/>
      <c r="T39" s="699"/>
      <c r="U39" s="699"/>
      <c r="V39" s="791"/>
      <c r="W39" s="792"/>
      <c r="X39" s="792"/>
    </row>
    <row r="40" spans="1:24" ht="15.75" customHeight="1" x14ac:dyDescent="0.2">
      <c r="A40" s="789"/>
      <c r="B40" s="790"/>
      <c r="C40" s="791"/>
      <c r="D40" s="791"/>
      <c r="E40" s="791"/>
      <c r="F40" s="791"/>
      <c r="G40" s="791"/>
      <c r="H40" s="792"/>
      <c r="I40" s="792"/>
      <c r="J40" s="792"/>
      <c r="K40" s="792"/>
      <c r="L40" s="791"/>
      <c r="M40" s="791"/>
      <c r="N40" s="791"/>
      <c r="O40" s="791"/>
      <c r="P40" s="791"/>
      <c r="Q40" s="699"/>
      <c r="R40" s="699"/>
      <c r="S40" s="699"/>
      <c r="T40" s="699"/>
      <c r="U40" s="699"/>
      <c r="V40" s="791"/>
      <c r="W40" s="792"/>
      <c r="X40" s="792"/>
    </row>
    <row r="41" spans="1:24" ht="15.75" customHeight="1" x14ac:dyDescent="0.2">
      <c r="A41" s="789"/>
      <c r="B41" s="790"/>
      <c r="C41" s="791"/>
      <c r="D41" s="791"/>
      <c r="E41" s="791"/>
      <c r="F41" s="791"/>
      <c r="G41" s="791"/>
      <c r="H41" s="792"/>
      <c r="I41" s="792"/>
      <c r="J41" s="792"/>
      <c r="K41" s="792"/>
      <c r="L41" s="791"/>
      <c r="M41" s="791"/>
      <c r="N41" s="791"/>
      <c r="O41" s="791"/>
      <c r="P41" s="791"/>
      <c r="Q41" s="699"/>
      <c r="R41" s="699"/>
      <c r="S41" s="699"/>
      <c r="T41" s="699"/>
      <c r="U41" s="699"/>
      <c r="V41" s="791"/>
      <c r="W41" s="792"/>
      <c r="X41" s="792"/>
    </row>
    <row r="42" spans="1:24" ht="15.75" customHeight="1" x14ac:dyDescent="0.2">
      <c r="A42" s="789"/>
      <c r="B42" s="790"/>
      <c r="C42" s="791"/>
      <c r="D42" s="791"/>
      <c r="E42" s="791"/>
      <c r="F42" s="791"/>
      <c r="G42" s="791"/>
      <c r="H42" s="792"/>
      <c r="I42" s="792"/>
      <c r="J42" s="792"/>
      <c r="K42" s="792"/>
      <c r="L42" s="791"/>
      <c r="M42" s="791"/>
      <c r="N42" s="791"/>
      <c r="O42" s="791"/>
      <c r="P42" s="791"/>
      <c r="Q42" s="699"/>
      <c r="R42" s="699"/>
      <c r="S42" s="699"/>
      <c r="T42" s="699"/>
      <c r="U42" s="699"/>
      <c r="V42" s="791"/>
      <c r="W42" s="792"/>
      <c r="X42" s="792"/>
    </row>
    <row r="43" spans="1:24" ht="15.75" customHeight="1" x14ac:dyDescent="0.2">
      <c r="A43" s="789"/>
      <c r="B43" s="790"/>
      <c r="C43" s="791"/>
      <c r="D43" s="791"/>
      <c r="E43" s="791"/>
      <c r="F43" s="791"/>
      <c r="G43" s="791"/>
      <c r="H43" s="792"/>
      <c r="I43" s="792"/>
      <c r="J43" s="792"/>
      <c r="K43" s="792"/>
      <c r="L43" s="791"/>
      <c r="M43" s="791"/>
      <c r="N43" s="791"/>
      <c r="O43" s="791"/>
      <c r="P43" s="791"/>
      <c r="Q43" s="699"/>
      <c r="R43" s="699"/>
      <c r="S43" s="699"/>
      <c r="T43" s="699"/>
      <c r="U43" s="699"/>
      <c r="V43" s="791"/>
      <c r="W43" s="792"/>
      <c r="X43" s="792"/>
    </row>
    <row r="44" spans="1:24" ht="15.75" customHeight="1" x14ac:dyDescent="0.2">
      <c r="A44" s="789"/>
      <c r="B44" s="790"/>
      <c r="C44" s="791"/>
      <c r="D44" s="791"/>
      <c r="E44" s="791"/>
      <c r="F44" s="791"/>
      <c r="G44" s="791"/>
      <c r="H44" s="792"/>
      <c r="I44" s="792"/>
      <c r="J44" s="792"/>
      <c r="K44" s="792"/>
      <c r="L44" s="791"/>
      <c r="M44" s="791"/>
      <c r="N44" s="791"/>
      <c r="O44" s="791"/>
      <c r="P44" s="791"/>
      <c r="Q44" s="699"/>
      <c r="R44" s="699"/>
      <c r="S44" s="699"/>
      <c r="T44" s="699"/>
      <c r="U44" s="699"/>
      <c r="V44" s="791"/>
      <c r="W44" s="792"/>
      <c r="X44" s="792"/>
    </row>
    <row r="45" spans="1:24" ht="15.75" customHeight="1" x14ac:dyDescent="0.2">
      <c r="A45" s="789"/>
      <c r="B45" s="790"/>
      <c r="C45" s="791"/>
      <c r="D45" s="791"/>
      <c r="E45" s="791"/>
      <c r="F45" s="791"/>
      <c r="G45" s="791"/>
      <c r="H45" s="792"/>
      <c r="I45" s="792"/>
      <c r="J45" s="792"/>
      <c r="K45" s="792"/>
      <c r="L45" s="791"/>
      <c r="M45" s="791"/>
      <c r="N45" s="791"/>
      <c r="O45" s="791"/>
      <c r="P45" s="791"/>
      <c r="Q45" s="699"/>
      <c r="R45" s="699"/>
      <c r="S45" s="699"/>
      <c r="T45" s="699"/>
      <c r="U45" s="699"/>
      <c r="V45" s="791"/>
      <c r="W45" s="792"/>
      <c r="X45" s="792"/>
    </row>
    <row r="46" spans="1:24" ht="15.75" customHeight="1" x14ac:dyDescent="0.2">
      <c r="A46" s="789"/>
      <c r="B46" s="790"/>
      <c r="C46" s="791"/>
      <c r="D46" s="791"/>
      <c r="E46" s="791"/>
      <c r="F46" s="791"/>
      <c r="G46" s="791"/>
      <c r="H46" s="792"/>
      <c r="I46" s="792"/>
      <c r="J46" s="792"/>
      <c r="K46" s="792"/>
      <c r="L46" s="791"/>
      <c r="M46" s="791"/>
      <c r="N46" s="791"/>
      <c r="O46" s="791"/>
      <c r="P46" s="791"/>
      <c r="Q46" s="699"/>
      <c r="R46" s="699"/>
      <c r="S46" s="699"/>
      <c r="T46" s="699"/>
      <c r="U46" s="699"/>
      <c r="V46" s="791"/>
      <c r="W46" s="792"/>
      <c r="X46" s="792"/>
    </row>
    <row r="47" spans="1:24" ht="15.75" customHeight="1" x14ac:dyDescent="0.2">
      <c r="A47" s="789"/>
      <c r="B47" s="790"/>
      <c r="C47" s="791"/>
      <c r="D47" s="791"/>
      <c r="E47" s="791"/>
      <c r="F47" s="791"/>
      <c r="G47" s="791"/>
      <c r="H47" s="792"/>
      <c r="I47" s="792"/>
      <c r="J47" s="792"/>
      <c r="K47" s="792"/>
      <c r="L47" s="791"/>
      <c r="M47" s="791"/>
      <c r="N47" s="791"/>
      <c r="O47" s="791"/>
      <c r="P47" s="791"/>
      <c r="Q47" s="699"/>
      <c r="R47" s="699"/>
      <c r="S47" s="699"/>
      <c r="T47" s="699"/>
      <c r="U47" s="699"/>
      <c r="V47" s="791"/>
      <c r="W47" s="792"/>
      <c r="X47" s="792"/>
    </row>
    <row r="48" spans="1:24" ht="15.75" customHeight="1" x14ac:dyDescent="0.2">
      <c r="A48" s="789"/>
      <c r="B48" s="790"/>
      <c r="C48" s="791"/>
      <c r="D48" s="791"/>
      <c r="E48" s="791"/>
      <c r="F48" s="791"/>
      <c r="G48" s="791"/>
      <c r="H48" s="792"/>
      <c r="I48" s="792"/>
      <c r="J48" s="792"/>
      <c r="K48" s="792"/>
      <c r="L48" s="791"/>
      <c r="M48" s="791"/>
      <c r="N48" s="791"/>
      <c r="O48" s="791"/>
      <c r="P48" s="791"/>
      <c r="Q48" s="699"/>
      <c r="R48" s="699"/>
      <c r="S48" s="699"/>
      <c r="T48" s="699"/>
      <c r="U48" s="699"/>
      <c r="V48" s="791"/>
      <c r="W48" s="792"/>
      <c r="X48" s="792"/>
    </row>
    <row r="49" spans="1:24" ht="15.75" customHeight="1" x14ac:dyDescent="0.2">
      <c r="A49" s="789"/>
      <c r="B49" s="790"/>
      <c r="C49" s="791"/>
      <c r="D49" s="791"/>
      <c r="E49" s="791"/>
      <c r="F49" s="791"/>
      <c r="G49" s="791"/>
      <c r="H49" s="792"/>
      <c r="I49" s="792"/>
      <c r="J49" s="792"/>
      <c r="K49" s="792"/>
      <c r="L49" s="791"/>
      <c r="M49" s="791"/>
      <c r="N49" s="791"/>
      <c r="O49" s="791"/>
      <c r="P49" s="791"/>
      <c r="Q49" s="699"/>
      <c r="R49" s="699"/>
      <c r="S49" s="699"/>
      <c r="T49" s="699"/>
      <c r="U49" s="699"/>
      <c r="V49" s="791"/>
      <c r="W49" s="792"/>
      <c r="X49" s="792"/>
    </row>
    <row r="50" spans="1:24" ht="15.75" customHeight="1" x14ac:dyDescent="0.2">
      <c r="A50" s="789"/>
      <c r="B50" s="790"/>
      <c r="C50" s="791"/>
      <c r="D50" s="791"/>
      <c r="E50" s="791"/>
      <c r="F50" s="791"/>
      <c r="G50" s="791"/>
      <c r="H50" s="792"/>
      <c r="I50" s="792"/>
      <c r="J50" s="792"/>
      <c r="K50" s="792"/>
      <c r="L50" s="791"/>
      <c r="M50" s="791"/>
      <c r="N50" s="791"/>
      <c r="O50" s="791"/>
      <c r="P50" s="791"/>
      <c r="Q50" s="699"/>
      <c r="R50" s="699"/>
      <c r="S50" s="699"/>
      <c r="T50" s="699"/>
      <c r="U50" s="699"/>
      <c r="V50" s="791"/>
      <c r="W50" s="792"/>
      <c r="X50" s="792"/>
    </row>
    <row r="51" spans="1:24" ht="15.75" customHeight="1" x14ac:dyDescent="0.2">
      <c r="A51" s="789"/>
      <c r="B51" s="790"/>
      <c r="C51" s="791"/>
      <c r="D51" s="791"/>
      <c r="E51" s="791"/>
      <c r="F51" s="791"/>
      <c r="G51" s="791"/>
      <c r="H51" s="792"/>
      <c r="I51" s="792"/>
      <c r="J51" s="792"/>
      <c r="K51" s="792"/>
      <c r="L51" s="791"/>
      <c r="M51" s="791"/>
      <c r="N51" s="791"/>
      <c r="O51" s="791"/>
      <c r="P51" s="791"/>
      <c r="Q51" s="699"/>
      <c r="R51" s="699"/>
      <c r="S51" s="699"/>
      <c r="T51" s="699"/>
      <c r="U51" s="699"/>
      <c r="V51" s="791"/>
      <c r="W51" s="792"/>
      <c r="X51" s="792"/>
    </row>
    <row r="52" spans="1:24" ht="15.75" customHeight="1" x14ac:dyDescent="0.2">
      <c r="A52" s="789"/>
      <c r="B52" s="790"/>
      <c r="C52" s="791"/>
      <c r="D52" s="791"/>
      <c r="E52" s="791"/>
      <c r="F52" s="791"/>
      <c r="G52" s="791"/>
      <c r="H52" s="792"/>
      <c r="I52" s="792"/>
      <c r="J52" s="792"/>
      <c r="K52" s="792"/>
      <c r="L52" s="791"/>
      <c r="M52" s="791"/>
      <c r="N52" s="791"/>
      <c r="O52" s="791"/>
      <c r="P52" s="791"/>
      <c r="Q52" s="699"/>
      <c r="R52" s="699"/>
      <c r="S52" s="699"/>
      <c r="T52" s="699"/>
      <c r="U52" s="699"/>
      <c r="V52" s="791"/>
      <c r="W52" s="792"/>
      <c r="X52" s="792"/>
    </row>
    <row r="53" spans="1:24" ht="15.75" customHeight="1" x14ac:dyDescent="0.2">
      <c r="A53" s="789"/>
      <c r="B53" s="790"/>
      <c r="C53" s="791"/>
      <c r="D53" s="791"/>
      <c r="E53" s="791"/>
      <c r="F53" s="791"/>
      <c r="G53" s="791"/>
      <c r="H53" s="792"/>
      <c r="I53" s="792"/>
      <c r="J53" s="792"/>
      <c r="K53" s="792"/>
      <c r="L53" s="791"/>
      <c r="M53" s="791"/>
      <c r="N53" s="791"/>
      <c r="O53" s="791"/>
      <c r="P53" s="791"/>
      <c r="Q53" s="699"/>
      <c r="R53" s="699"/>
      <c r="S53" s="699"/>
      <c r="T53" s="699"/>
      <c r="U53" s="699"/>
      <c r="V53" s="791"/>
      <c r="W53" s="792"/>
      <c r="X53" s="792"/>
    </row>
    <row r="54" spans="1:24" ht="15.75" customHeight="1" x14ac:dyDescent="0.2">
      <c r="A54" s="789"/>
      <c r="B54" s="790"/>
      <c r="C54" s="791"/>
      <c r="D54" s="791"/>
      <c r="E54" s="791"/>
      <c r="F54" s="791"/>
      <c r="G54" s="791"/>
      <c r="H54" s="792"/>
      <c r="I54" s="792"/>
      <c r="J54" s="792"/>
      <c r="K54" s="792"/>
      <c r="L54" s="791"/>
      <c r="M54" s="791"/>
      <c r="N54" s="791"/>
      <c r="O54" s="791"/>
      <c r="P54" s="791"/>
      <c r="Q54" s="699"/>
      <c r="R54" s="699"/>
      <c r="S54" s="699"/>
      <c r="T54" s="699"/>
      <c r="U54" s="699"/>
      <c r="V54" s="791"/>
      <c r="W54" s="792"/>
      <c r="X54" s="792"/>
    </row>
    <row r="55" spans="1:24" ht="15.75" customHeight="1" x14ac:dyDescent="0.2">
      <c r="A55" s="789"/>
      <c r="B55" s="790"/>
      <c r="C55" s="791"/>
      <c r="D55" s="791"/>
      <c r="E55" s="791"/>
      <c r="F55" s="791"/>
      <c r="G55" s="791"/>
      <c r="H55" s="792"/>
      <c r="I55" s="792"/>
      <c r="J55" s="792"/>
      <c r="K55" s="792"/>
      <c r="L55" s="791"/>
      <c r="M55" s="791"/>
      <c r="N55" s="791"/>
      <c r="O55" s="791"/>
      <c r="P55" s="791"/>
      <c r="Q55" s="699"/>
      <c r="R55" s="699"/>
      <c r="S55" s="699"/>
      <c r="T55" s="699"/>
      <c r="U55" s="699"/>
      <c r="V55" s="791"/>
      <c r="W55" s="792"/>
      <c r="X55" s="792"/>
    </row>
    <row r="56" spans="1:24" ht="15.75" customHeight="1" x14ac:dyDescent="0.2">
      <c r="A56" s="789"/>
      <c r="B56" s="790"/>
      <c r="C56" s="791"/>
      <c r="D56" s="791"/>
      <c r="E56" s="791"/>
      <c r="F56" s="791"/>
      <c r="G56" s="791"/>
      <c r="H56" s="792"/>
      <c r="I56" s="792"/>
      <c r="J56" s="792"/>
      <c r="K56" s="792"/>
      <c r="L56" s="791"/>
      <c r="M56" s="791"/>
      <c r="N56" s="791"/>
      <c r="O56" s="791"/>
      <c r="P56" s="791"/>
      <c r="Q56" s="699"/>
      <c r="R56" s="699"/>
      <c r="S56" s="699"/>
      <c r="T56" s="699"/>
      <c r="U56" s="699"/>
      <c r="V56" s="791"/>
      <c r="W56" s="792"/>
      <c r="X56" s="792"/>
    </row>
    <row r="57" spans="1:24" ht="15.75" customHeight="1" x14ac:dyDescent="0.2">
      <c r="A57" s="789"/>
      <c r="B57" s="790"/>
      <c r="C57" s="791"/>
      <c r="D57" s="791"/>
      <c r="E57" s="791"/>
      <c r="F57" s="791"/>
      <c r="G57" s="791"/>
      <c r="H57" s="792"/>
      <c r="I57" s="792"/>
      <c r="J57" s="792"/>
      <c r="K57" s="792"/>
      <c r="L57" s="791"/>
      <c r="M57" s="791"/>
      <c r="N57" s="791"/>
      <c r="O57" s="791"/>
      <c r="P57" s="791"/>
      <c r="Q57" s="699"/>
      <c r="R57" s="699"/>
      <c r="S57" s="699"/>
      <c r="T57" s="699"/>
      <c r="U57" s="699"/>
      <c r="V57" s="791"/>
      <c r="W57" s="792"/>
      <c r="X57" s="792"/>
    </row>
    <row r="58" spans="1:24" ht="15.75" customHeight="1" x14ac:dyDescent="0.2">
      <c r="A58" s="789"/>
      <c r="B58" s="790"/>
      <c r="C58" s="791"/>
      <c r="D58" s="791"/>
      <c r="E58" s="791"/>
      <c r="F58" s="791"/>
      <c r="G58" s="791"/>
      <c r="H58" s="792"/>
      <c r="I58" s="792"/>
      <c r="J58" s="792"/>
      <c r="K58" s="792"/>
      <c r="L58" s="791"/>
      <c r="M58" s="791"/>
      <c r="N58" s="791"/>
      <c r="O58" s="791"/>
      <c r="P58" s="791"/>
      <c r="Q58" s="699"/>
      <c r="R58" s="699"/>
      <c r="S58" s="699"/>
      <c r="T58" s="699"/>
      <c r="U58" s="699"/>
      <c r="V58" s="791"/>
      <c r="W58" s="792"/>
      <c r="X58" s="792"/>
    </row>
    <row r="59" spans="1:24" ht="15.75" customHeight="1" x14ac:dyDescent="0.2">
      <c r="A59" s="789"/>
      <c r="B59" s="790"/>
      <c r="C59" s="791"/>
      <c r="D59" s="791"/>
      <c r="E59" s="791"/>
      <c r="F59" s="791"/>
      <c r="G59" s="791"/>
      <c r="H59" s="792"/>
      <c r="I59" s="792"/>
      <c r="J59" s="792"/>
      <c r="K59" s="792"/>
      <c r="L59" s="791"/>
      <c r="M59" s="791"/>
      <c r="N59" s="791"/>
      <c r="O59" s="791"/>
      <c r="P59" s="791"/>
      <c r="Q59" s="699"/>
      <c r="R59" s="699"/>
      <c r="S59" s="699"/>
      <c r="T59" s="699"/>
      <c r="U59" s="699"/>
      <c r="V59" s="791"/>
      <c r="W59" s="792"/>
      <c r="X59" s="792"/>
    </row>
    <row r="60" spans="1:24" ht="15.75" customHeight="1" x14ac:dyDescent="0.2">
      <c r="A60" s="789"/>
      <c r="B60" s="790"/>
      <c r="C60" s="791"/>
      <c r="D60" s="791"/>
      <c r="E60" s="791"/>
      <c r="F60" s="791"/>
      <c r="G60" s="791"/>
      <c r="H60" s="792"/>
      <c r="I60" s="792"/>
      <c r="J60" s="792"/>
      <c r="K60" s="792"/>
      <c r="L60" s="791"/>
      <c r="M60" s="791"/>
      <c r="N60" s="791"/>
      <c r="O60" s="791"/>
      <c r="P60" s="791"/>
      <c r="Q60" s="699"/>
      <c r="R60" s="699"/>
      <c r="S60" s="699"/>
      <c r="T60" s="699"/>
      <c r="U60" s="699"/>
      <c r="V60" s="791"/>
      <c r="W60" s="792"/>
      <c r="X60" s="792"/>
    </row>
    <row r="61" spans="1:24" ht="15.75" customHeight="1" x14ac:dyDescent="0.2">
      <c r="A61" s="789"/>
      <c r="B61" s="790"/>
      <c r="C61" s="791"/>
      <c r="D61" s="791"/>
      <c r="E61" s="791"/>
      <c r="F61" s="791"/>
      <c r="G61" s="791"/>
      <c r="H61" s="792"/>
      <c r="I61" s="792"/>
      <c r="J61" s="792"/>
      <c r="K61" s="792"/>
      <c r="L61" s="791"/>
      <c r="M61" s="791"/>
      <c r="N61" s="791"/>
      <c r="O61" s="791"/>
      <c r="P61" s="791"/>
      <c r="Q61" s="699"/>
      <c r="R61" s="699"/>
      <c r="S61" s="699"/>
      <c r="T61" s="699"/>
      <c r="U61" s="699"/>
      <c r="V61" s="791"/>
      <c r="W61" s="792"/>
      <c r="X61" s="792"/>
    </row>
    <row r="62" spans="1:24" ht="15.75" customHeight="1" x14ac:dyDescent="0.2">
      <c r="A62" s="789"/>
      <c r="B62" s="790"/>
      <c r="C62" s="791"/>
      <c r="D62" s="791"/>
      <c r="E62" s="791"/>
      <c r="F62" s="791"/>
      <c r="G62" s="791"/>
      <c r="H62" s="792"/>
      <c r="I62" s="792"/>
      <c r="J62" s="792"/>
      <c r="K62" s="792"/>
      <c r="L62" s="791"/>
      <c r="M62" s="791"/>
      <c r="N62" s="791"/>
      <c r="O62" s="791"/>
      <c r="P62" s="791"/>
      <c r="Q62" s="699"/>
      <c r="R62" s="699"/>
      <c r="S62" s="699"/>
      <c r="T62" s="699"/>
      <c r="U62" s="699"/>
      <c r="V62" s="791"/>
      <c r="W62" s="792"/>
      <c r="X62" s="792"/>
    </row>
    <row r="63" spans="1:24" ht="15.75" customHeight="1" x14ac:dyDescent="0.2">
      <c r="A63" s="789"/>
      <c r="B63" s="790"/>
      <c r="C63" s="791"/>
      <c r="D63" s="791"/>
      <c r="E63" s="791"/>
      <c r="F63" s="791"/>
      <c r="G63" s="791"/>
      <c r="H63" s="792"/>
      <c r="I63" s="792"/>
      <c r="J63" s="792"/>
      <c r="K63" s="792"/>
      <c r="L63" s="791"/>
      <c r="M63" s="791"/>
      <c r="N63" s="791"/>
      <c r="O63" s="791"/>
      <c r="P63" s="791"/>
      <c r="Q63" s="699"/>
      <c r="R63" s="699"/>
      <c r="S63" s="699"/>
      <c r="T63" s="699"/>
      <c r="U63" s="699"/>
      <c r="V63" s="791"/>
      <c r="W63" s="792"/>
      <c r="X63" s="792"/>
    </row>
    <row r="64" spans="1:24" ht="15.75" customHeight="1" x14ac:dyDescent="0.2">
      <c r="A64" s="789"/>
      <c r="B64" s="790"/>
      <c r="C64" s="791"/>
      <c r="D64" s="791"/>
      <c r="E64" s="791"/>
      <c r="F64" s="791"/>
      <c r="G64" s="791"/>
      <c r="H64" s="792"/>
      <c r="I64" s="792"/>
      <c r="J64" s="792"/>
      <c r="K64" s="792"/>
      <c r="L64" s="791"/>
      <c r="M64" s="791"/>
      <c r="N64" s="791"/>
      <c r="O64" s="791"/>
      <c r="P64" s="791"/>
      <c r="Q64" s="699"/>
      <c r="R64" s="699"/>
      <c r="S64" s="699"/>
      <c r="T64" s="699"/>
      <c r="U64" s="699"/>
      <c r="V64" s="791"/>
      <c r="W64" s="792"/>
      <c r="X64" s="792"/>
    </row>
    <row r="65" spans="1:24" ht="15.75" customHeight="1" x14ac:dyDescent="0.2">
      <c r="A65" s="789"/>
      <c r="B65" s="790"/>
      <c r="C65" s="791"/>
      <c r="D65" s="791"/>
      <c r="E65" s="791"/>
      <c r="F65" s="791"/>
      <c r="G65" s="791"/>
      <c r="H65" s="792"/>
      <c r="I65" s="792"/>
      <c r="J65" s="792"/>
      <c r="K65" s="792"/>
      <c r="L65" s="791"/>
      <c r="M65" s="791"/>
      <c r="N65" s="791"/>
      <c r="O65" s="791"/>
      <c r="P65" s="791"/>
      <c r="Q65" s="699"/>
      <c r="R65" s="699"/>
      <c r="S65" s="699"/>
      <c r="T65" s="699"/>
      <c r="U65" s="699"/>
      <c r="V65" s="791"/>
      <c r="W65" s="792"/>
      <c r="X65" s="792"/>
    </row>
    <row r="66" spans="1:24" ht="15.75" customHeight="1" x14ac:dyDescent="0.2">
      <c r="A66" s="789"/>
      <c r="B66" s="790"/>
      <c r="C66" s="791"/>
      <c r="D66" s="791"/>
      <c r="E66" s="791"/>
      <c r="F66" s="791"/>
      <c r="G66" s="791"/>
      <c r="H66" s="792"/>
      <c r="I66" s="792"/>
      <c r="J66" s="792"/>
      <c r="K66" s="792"/>
      <c r="L66" s="791"/>
      <c r="M66" s="791"/>
      <c r="N66" s="791"/>
      <c r="O66" s="791"/>
      <c r="P66" s="791"/>
      <c r="Q66" s="699"/>
      <c r="R66" s="699"/>
      <c r="S66" s="699"/>
      <c r="T66" s="699"/>
      <c r="U66" s="699"/>
      <c r="V66" s="791"/>
      <c r="W66" s="792"/>
      <c r="X66" s="792"/>
    </row>
    <row r="67" spans="1:24" ht="15.75" customHeight="1" x14ac:dyDescent="0.2">
      <c r="A67" s="789"/>
      <c r="B67" s="790"/>
      <c r="C67" s="791"/>
      <c r="D67" s="791"/>
      <c r="E67" s="791"/>
      <c r="F67" s="791"/>
      <c r="G67" s="791"/>
      <c r="H67" s="792"/>
      <c r="I67" s="792"/>
      <c r="J67" s="792"/>
      <c r="K67" s="792"/>
      <c r="L67" s="791"/>
      <c r="M67" s="791"/>
      <c r="N67" s="791"/>
      <c r="O67" s="791"/>
      <c r="P67" s="791"/>
      <c r="Q67" s="699"/>
      <c r="R67" s="699"/>
      <c r="S67" s="699"/>
      <c r="T67" s="699"/>
      <c r="U67" s="699"/>
      <c r="V67" s="791"/>
      <c r="W67" s="792"/>
      <c r="X67" s="792"/>
    </row>
    <row r="68" spans="1:24" ht="15.75" customHeight="1" x14ac:dyDescent="0.2">
      <c r="A68" s="789"/>
      <c r="B68" s="790"/>
      <c r="C68" s="791"/>
      <c r="D68" s="791"/>
      <c r="E68" s="791"/>
      <c r="F68" s="791"/>
      <c r="G68" s="791"/>
      <c r="H68" s="792"/>
      <c r="I68" s="792"/>
      <c r="J68" s="792"/>
      <c r="K68" s="792"/>
      <c r="L68" s="791"/>
      <c r="M68" s="791"/>
      <c r="N68" s="791"/>
      <c r="O68" s="791"/>
      <c r="P68" s="791"/>
      <c r="Q68" s="699"/>
      <c r="R68" s="699"/>
      <c r="S68" s="699"/>
      <c r="T68" s="699"/>
      <c r="U68" s="699"/>
      <c r="V68" s="791"/>
      <c r="W68" s="792"/>
      <c r="X68" s="792"/>
    </row>
    <row r="69" spans="1:24" ht="15.75" customHeight="1" x14ac:dyDescent="0.2">
      <c r="A69" s="789"/>
      <c r="B69" s="790"/>
      <c r="C69" s="791"/>
      <c r="D69" s="791"/>
      <c r="E69" s="791"/>
      <c r="F69" s="791"/>
      <c r="G69" s="791"/>
      <c r="H69" s="792"/>
      <c r="I69" s="792"/>
      <c r="J69" s="792"/>
      <c r="K69" s="792"/>
      <c r="L69" s="791"/>
      <c r="M69" s="791"/>
      <c r="N69" s="791"/>
      <c r="O69" s="791"/>
      <c r="P69" s="791"/>
      <c r="Q69" s="699"/>
      <c r="R69" s="699"/>
      <c r="S69" s="699"/>
      <c r="T69" s="699"/>
      <c r="U69" s="699"/>
      <c r="V69" s="791"/>
      <c r="W69" s="792"/>
      <c r="X69" s="792"/>
    </row>
    <row r="70" spans="1:24" ht="15.75" customHeight="1" x14ac:dyDescent="0.2">
      <c r="A70" s="789"/>
      <c r="B70" s="790"/>
      <c r="C70" s="791"/>
      <c r="D70" s="791"/>
      <c r="E70" s="791"/>
      <c r="F70" s="791"/>
      <c r="G70" s="791"/>
      <c r="H70" s="792"/>
      <c r="I70" s="792"/>
      <c r="J70" s="792"/>
      <c r="K70" s="792"/>
      <c r="L70" s="791"/>
      <c r="M70" s="791"/>
      <c r="N70" s="791"/>
      <c r="O70" s="791"/>
      <c r="P70" s="791"/>
      <c r="Q70" s="699"/>
      <c r="R70" s="699"/>
      <c r="S70" s="699"/>
      <c r="T70" s="699"/>
      <c r="U70" s="699"/>
      <c r="V70" s="791"/>
      <c r="W70" s="792"/>
      <c r="X70" s="792"/>
    </row>
    <row r="71" spans="1:24" ht="15.75" customHeight="1" x14ac:dyDescent="0.2">
      <c r="A71" s="789"/>
      <c r="B71" s="790"/>
      <c r="C71" s="791"/>
      <c r="D71" s="791"/>
      <c r="E71" s="791"/>
      <c r="F71" s="791"/>
      <c r="G71" s="791"/>
      <c r="H71" s="792"/>
      <c r="I71" s="792"/>
      <c r="J71" s="792"/>
      <c r="K71" s="792"/>
      <c r="L71" s="791"/>
      <c r="M71" s="791"/>
      <c r="N71" s="791"/>
      <c r="O71" s="791"/>
      <c r="P71" s="791"/>
      <c r="Q71" s="699"/>
      <c r="R71" s="699"/>
      <c r="S71" s="699"/>
      <c r="T71" s="699"/>
      <c r="U71" s="699"/>
      <c r="V71" s="791"/>
      <c r="W71" s="792"/>
      <c r="X71" s="792"/>
    </row>
    <row r="72" spans="1:24" ht="15.75" customHeight="1" x14ac:dyDescent="0.2">
      <c r="A72" s="789"/>
      <c r="B72" s="790"/>
      <c r="C72" s="791"/>
      <c r="D72" s="791"/>
      <c r="E72" s="791"/>
      <c r="F72" s="791"/>
      <c r="G72" s="791"/>
      <c r="H72" s="792"/>
      <c r="I72" s="792"/>
      <c r="J72" s="792"/>
      <c r="K72" s="792"/>
      <c r="L72" s="791"/>
      <c r="M72" s="791"/>
      <c r="N72" s="791"/>
      <c r="O72" s="791"/>
      <c r="P72" s="791"/>
      <c r="Q72" s="699"/>
      <c r="R72" s="699"/>
      <c r="S72" s="699"/>
      <c r="T72" s="699"/>
      <c r="U72" s="699"/>
      <c r="V72" s="791"/>
      <c r="W72" s="792"/>
      <c r="X72" s="792"/>
    </row>
    <row r="73" spans="1:24" ht="15.75" customHeight="1" x14ac:dyDescent="0.2">
      <c r="A73" s="789"/>
      <c r="B73" s="790"/>
      <c r="C73" s="791"/>
      <c r="D73" s="791"/>
      <c r="E73" s="791"/>
      <c r="F73" s="791"/>
      <c r="G73" s="791"/>
      <c r="H73" s="792"/>
      <c r="I73" s="792"/>
      <c r="J73" s="792"/>
      <c r="K73" s="792"/>
      <c r="L73" s="791"/>
      <c r="M73" s="791"/>
      <c r="N73" s="791"/>
      <c r="O73" s="791"/>
      <c r="P73" s="791"/>
      <c r="Q73" s="699"/>
      <c r="R73" s="699"/>
      <c r="S73" s="699"/>
      <c r="T73" s="699"/>
      <c r="U73" s="699"/>
      <c r="V73" s="791"/>
      <c r="W73" s="792"/>
      <c r="X73" s="792"/>
    </row>
    <row r="74" spans="1:24" ht="15.75" customHeight="1" x14ac:dyDescent="0.2">
      <c r="A74" s="789"/>
      <c r="B74" s="790"/>
      <c r="C74" s="791"/>
      <c r="D74" s="791"/>
      <c r="E74" s="791"/>
      <c r="F74" s="791"/>
      <c r="G74" s="791"/>
      <c r="H74" s="792"/>
      <c r="I74" s="792"/>
      <c r="J74" s="792"/>
      <c r="K74" s="792"/>
      <c r="L74" s="791"/>
      <c r="M74" s="791"/>
      <c r="N74" s="791"/>
      <c r="O74" s="791"/>
      <c r="P74" s="791"/>
      <c r="Q74" s="699"/>
      <c r="R74" s="699"/>
      <c r="S74" s="699"/>
      <c r="T74" s="699"/>
      <c r="U74" s="699"/>
      <c r="V74" s="791"/>
      <c r="W74" s="792"/>
      <c r="X74" s="792"/>
    </row>
    <row r="75" spans="1:24" ht="15.75" customHeight="1" x14ac:dyDescent="0.2">
      <c r="A75" s="789"/>
      <c r="B75" s="790"/>
      <c r="C75" s="791"/>
      <c r="D75" s="791"/>
      <c r="E75" s="791"/>
      <c r="F75" s="791"/>
      <c r="G75" s="791"/>
      <c r="H75" s="792"/>
      <c r="I75" s="792"/>
      <c r="J75" s="792"/>
      <c r="K75" s="792"/>
      <c r="L75" s="791"/>
      <c r="M75" s="791"/>
      <c r="N75" s="791"/>
      <c r="O75" s="791"/>
      <c r="P75" s="791"/>
      <c r="Q75" s="699"/>
      <c r="R75" s="699"/>
      <c r="S75" s="699"/>
      <c r="T75" s="699"/>
      <c r="U75" s="699"/>
      <c r="V75" s="791"/>
      <c r="W75" s="792"/>
      <c r="X75" s="792"/>
    </row>
    <row r="76" spans="1:24" ht="15.75" customHeight="1" x14ac:dyDescent="0.2">
      <c r="A76" s="789"/>
      <c r="B76" s="790"/>
      <c r="C76" s="791"/>
      <c r="D76" s="791"/>
      <c r="E76" s="791"/>
      <c r="F76" s="791"/>
      <c r="G76" s="791"/>
      <c r="H76" s="792"/>
      <c r="I76" s="792"/>
      <c r="J76" s="792"/>
      <c r="K76" s="792"/>
      <c r="L76" s="791"/>
      <c r="M76" s="791"/>
      <c r="N76" s="791"/>
      <c r="O76" s="791"/>
      <c r="P76" s="791"/>
      <c r="Q76" s="699"/>
      <c r="R76" s="699"/>
      <c r="S76" s="699"/>
      <c r="T76" s="699"/>
      <c r="U76" s="699"/>
      <c r="V76" s="791"/>
      <c r="W76" s="792"/>
      <c r="X76" s="792"/>
    </row>
    <row r="77" spans="1:24" ht="15.75" customHeight="1" x14ac:dyDescent="0.2">
      <c r="A77" s="789"/>
      <c r="B77" s="790"/>
      <c r="C77" s="791"/>
      <c r="D77" s="791"/>
      <c r="E77" s="791"/>
      <c r="F77" s="791"/>
      <c r="G77" s="791"/>
      <c r="H77" s="792"/>
      <c r="I77" s="792"/>
      <c r="J77" s="792"/>
      <c r="K77" s="792"/>
      <c r="L77" s="791"/>
      <c r="M77" s="791"/>
      <c r="N77" s="791"/>
      <c r="O77" s="791"/>
      <c r="P77" s="791"/>
      <c r="Q77" s="699"/>
      <c r="R77" s="699"/>
      <c r="S77" s="699"/>
      <c r="T77" s="699"/>
      <c r="U77" s="699"/>
      <c r="V77" s="791"/>
      <c r="W77" s="792"/>
      <c r="X77" s="792"/>
    </row>
    <row r="78" spans="1:24" ht="15.75" customHeight="1" x14ac:dyDescent="0.2">
      <c r="A78" s="789"/>
      <c r="B78" s="790"/>
      <c r="C78" s="791"/>
      <c r="D78" s="791"/>
      <c r="E78" s="791"/>
      <c r="F78" s="791"/>
      <c r="G78" s="791"/>
      <c r="H78" s="792"/>
      <c r="I78" s="792"/>
      <c r="J78" s="792"/>
      <c r="K78" s="792"/>
      <c r="L78" s="791"/>
      <c r="M78" s="791"/>
      <c r="N78" s="791"/>
      <c r="O78" s="791"/>
      <c r="P78" s="791"/>
      <c r="Q78" s="699"/>
      <c r="R78" s="699"/>
      <c r="S78" s="699"/>
      <c r="T78" s="699"/>
      <c r="U78" s="699"/>
      <c r="V78" s="791"/>
      <c r="W78" s="792"/>
      <c r="X78" s="792"/>
    </row>
    <row r="79" spans="1:24" ht="15.75" customHeight="1" x14ac:dyDescent="0.2">
      <c r="A79" s="789"/>
      <c r="B79" s="790"/>
      <c r="C79" s="791"/>
      <c r="D79" s="791"/>
      <c r="E79" s="791"/>
      <c r="F79" s="791"/>
      <c r="G79" s="791"/>
      <c r="H79" s="792"/>
      <c r="I79" s="792"/>
      <c r="J79" s="792"/>
      <c r="K79" s="792"/>
      <c r="L79" s="791"/>
      <c r="M79" s="791"/>
      <c r="N79" s="791"/>
      <c r="O79" s="791"/>
      <c r="P79" s="791"/>
      <c r="Q79" s="699"/>
      <c r="R79" s="699"/>
      <c r="S79" s="699"/>
      <c r="T79" s="699"/>
      <c r="U79" s="699"/>
      <c r="V79" s="791"/>
      <c r="W79" s="792"/>
      <c r="X79" s="792"/>
    </row>
    <row r="80" spans="1:24" ht="15.75" customHeight="1" x14ac:dyDescent="0.2">
      <c r="A80" s="789"/>
      <c r="B80" s="790"/>
      <c r="C80" s="791"/>
      <c r="D80" s="791"/>
      <c r="E80" s="791"/>
      <c r="F80" s="791"/>
      <c r="G80" s="791"/>
      <c r="H80" s="792"/>
      <c r="I80" s="792"/>
      <c r="J80" s="792"/>
      <c r="K80" s="792"/>
      <c r="L80" s="791"/>
      <c r="M80" s="791"/>
      <c r="N80" s="791"/>
      <c r="O80" s="791"/>
      <c r="P80" s="791"/>
      <c r="Q80" s="699"/>
      <c r="R80" s="699"/>
      <c r="S80" s="699"/>
      <c r="T80" s="699"/>
      <c r="U80" s="699"/>
      <c r="V80" s="791"/>
      <c r="W80" s="792"/>
      <c r="X80" s="792"/>
    </row>
    <row r="81" spans="1:24" ht="15.75" customHeight="1" x14ac:dyDescent="0.2">
      <c r="A81" s="789"/>
      <c r="B81" s="790"/>
      <c r="C81" s="791"/>
      <c r="D81" s="791"/>
      <c r="E81" s="791"/>
      <c r="F81" s="791"/>
      <c r="G81" s="791"/>
      <c r="H81" s="792"/>
      <c r="I81" s="792"/>
      <c r="J81" s="792"/>
      <c r="K81" s="792"/>
      <c r="L81" s="791"/>
      <c r="M81" s="791"/>
      <c r="N81" s="791"/>
      <c r="O81" s="791"/>
      <c r="P81" s="791"/>
      <c r="Q81" s="699"/>
      <c r="R81" s="699"/>
      <c r="S81" s="699"/>
      <c r="T81" s="699"/>
      <c r="U81" s="699"/>
      <c r="V81" s="791"/>
      <c r="W81" s="792"/>
      <c r="X81" s="792"/>
    </row>
    <row r="82" spans="1:24" ht="15.75" customHeight="1" x14ac:dyDescent="0.2">
      <c r="A82" s="789"/>
      <c r="B82" s="790"/>
      <c r="C82" s="791"/>
      <c r="D82" s="791"/>
      <c r="E82" s="791"/>
      <c r="F82" s="791"/>
      <c r="G82" s="791"/>
      <c r="H82" s="792"/>
      <c r="I82" s="792"/>
      <c r="J82" s="792"/>
      <c r="K82" s="792"/>
      <c r="L82" s="791"/>
      <c r="M82" s="791"/>
      <c r="N82" s="791"/>
      <c r="O82" s="791"/>
      <c r="P82" s="791"/>
      <c r="Q82" s="699"/>
      <c r="R82" s="699"/>
      <c r="S82" s="699"/>
      <c r="T82" s="699"/>
      <c r="U82" s="699"/>
      <c r="V82" s="791"/>
      <c r="W82" s="792"/>
      <c r="X82" s="792"/>
    </row>
    <row r="83" spans="1:24" ht="15.75" customHeight="1" x14ac:dyDescent="0.2">
      <c r="A83" s="789"/>
      <c r="B83" s="790"/>
      <c r="C83" s="791"/>
      <c r="D83" s="791"/>
      <c r="E83" s="791"/>
      <c r="F83" s="791"/>
      <c r="G83" s="791"/>
      <c r="H83" s="792"/>
      <c r="I83" s="792"/>
      <c r="J83" s="792"/>
      <c r="K83" s="792"/>
      <c r="L83" s="791"/>
      <c r="M83" s="791"/>
      <c r="N83" s="791"/>
      <c r="O83" s="791"/>
      <c r="P83" s="791"/>
      <c r="Q83" s="699"/>
      <c r="R83" s="699"/>
      <c r="S83" s="699"/>
      <c r="T83" s="699"/>
      <c r="U83" s="699"/>
      <c r="V83" s="791"/>
      <c r="W83" s="792"/>
      <c r="X83" s="792"/>
    </row>
    <row r="84" spans="1:24" ht="15.75" customHeight="1" x14ac:dyDescent="0.2">
      <c r="A84" s="789"/>
      <c r="B84" s="790"/>
      <c r="C84" s="791"/>
      <c r="D84" s="791"/>
      <c r="E84" s="791"/>
      <c r="F84" s="791"/>
      <c r="G84" s="791"/>
      <c r="H84" s="792"/>
      <c r="I84" s="792"/>
      <c r="J84" s="792"/>
      <c r="K84" s="792"/>
      <c r="L84" s="791"/>
      <c r="M84" s="791"/>
      <c r="N84" s="791"/>
      <c r="O84" s="791"/>
      <c r="P84" s="791"/>
      <c r="Q84" s="699"/>
      <c r="R84" s="699"/>
      <c r="S84" s="699"/>
      <c r="T84" s="699"/>
      <c r="U84" s="699"/>
      <c r="V84" s="791"/>
      <c r="W84" s="792"/>
      <c r="X84" s="792"/>
    </row>
    <row r="85" spans="1:24" ht="15.75" customHeight="1" x14ac:dyDescent="0.2">
      <c r="A85" s="789"/>
      <c r="B85" s="790"/>
      <c r="C85" s="791"/>
      <c r="D85" s="791"/>
      <c r="E85" s="791"/>
      <c r="F85" s="791"/>
      <c r="G85" s="791"/>
      <c r="H85" s="792"/>
      <c r="I85" s="792"/>
      <c r="J85" s="792"/>
      <c r="K85" s="792"/>
      <c r="L85" s="791"/>
      <c r="M85" s="791"/>
      <c r="N85" s="791"/>
      <c r="O85" s="791"/>
      <c r="P85" s="791"/>
      <c r="Q85" s="699"/>
      <c r="R85" s="699"/>
      <c r="S85" s="699"/>
      <c r="T85" s="699"/>
      <c r="U85" s="699"/>
      <c r="V85" s="791"/>
      <c r="W85" s="792"/>
      <c r="X85" s="792"/>
    </row>
    <row r="86" spans="1:24" ht="15.75" customHeight="1" x14ac:dyDescent="0.2">
      <c r="A86" s="789"/>
      <c r="B86" s="790"/>
      <c r="C86" s="791"/>
      <c r="D86" s="791"/>
      <c r="E86" s="791"/>
      <c r="F86" s="791"/>
      <c r="G86" s="791"/>
      <c r="H86" s="792"/>
      <c r="I86" s="792"/>
      <c r="J86" s="792"/>
      <c r="K86" s="792"/>
      <c r="L86" s="791"/>
      <c r="M86" s="791"/>
      <c r="N86" s="791"/>
      <c r="O86" s="791"/>
      <c r="P86" s="791"/>
      <c r="Q86" s="699"/>
      <c r="R86" s="699"/>
      <c r="S86" s="699"/>
      <c r="T86" s="699"/>
      <c r="U86" s="699"/>
      <c r="V86" s="791"/>
      <c r="W86" s="792"/>
      <c r="X86" s="792"/>
    </row>
    <row r="87" spans="1:24" ht="15.75" customHeight="1" x14ac:dyDescent="0.2">
      <c r="A87" s="789"/>
      <c r="B87" s="790"/>
      <c r="C87" s="791"/>
      <c r="D87" s="791"/>
      <c r="E87" s="791"/>
      <c r="F87" s="791"/>
      <c r="G87" s="791"/>
      <c r="H87" s="792"/>
      <c r="I87" s="792"/>
      <c r="J87" s="792"/>
      <c r="K87" s="792"/>
      <c r="L87" s="791"/>
      <c r="M87" s="791"/>
      <c r="N87" s="791"/>
      <c r="O87" s="791"/>
      <c r="P87" s="791"/>
      <c r="Q87" s="699"/>
      <c r="R87" s="699"/>
      <c r="S87" s="699"/>
      <c r="T87" s="699"/>
      <c r="U87" s="699"/>
      <c r="V87" s="791"/>
      <c r="W87" s="792"/>
      <c r="X87" s="792"/>
    </row>
    <row r="88" spans="1:24" ht="15.75" customHeight="1" x14ac:dyDescent="0.2">
      <c r="A88" s="789"/>
      <c r="B88" s="790"/>
      <c r="C88" s="791"/>
      <c r="D88" s="791"/>
      <c r="E88" s="791"/>
      <c r="F88" s="791"/>
      <c r="G88" s="791"/>
      <c r="H88" s="792"/>
      <c r="I88" s="792"/>
      <c r="J88" s="792"/>
      <c r="K88" s="792"/>
      <c r="L88" s="791"/>
      <c r="M88" s="791"/>
      <c r="N88" s="791"/>
      <c r="O88" s="791"/>
      <c r="P88" s="791"/>
      <c r="Q88" s="699"/>
      <c r="R88" s="699"/>
      <c r="S88" s="699"/>
      <c r="T88" s="699"/>
      <c r="U88" s="699"/>
      <c r="V88" s="791"/>
      <c r="W88" s="792"/>
      <c r="X88" s="792"/>
    </row>
    <row r="89" spans="1:24" ht="15.75" customHeight="1" x14ac:dyDescent="0.2">
      <c r="A89" s="789"/>
      <c r="B89" s="790"/>
      <c r="C89" s="791"/>
      <c r="D89" s="791"/>
      <c r="E89" s="791"/>
      <c r="F89" s="791"/>
      <c r="G89" s="791"/>
      <c r="H89" s="792"/>
      <c r="I89" s="792"/>
      <c r="J89" s="792"/>
      <c r="K89" s="792"/>
      <c r="L89" s="791"/>
      <c r="M89" s="791"/>
      <c r="N89" s="791"/>
      <c r="O89" s="791"/>
      <c r="P89" s="791"/>
      <c r="Q89" s="699"/>
      <c r="R89" s="699"/>
      <c r="S89" s="699"/>
      <c r="T89" s="699"/>
      <c r="U89" s="699"/>
      <c r="V89" s="791"/>
      <c r="W89" s="792"/>
      <c r="X89" s="792"/>
    </row>
    <row r="90" spans="1:24" ht="15.75" customHeight="1" x14ac:dyDescent="0.2">
      <c r="A90" s="789"/>
      <c r="B90" s="790"/>
      <c r="C90" s="791"/>
      <c r="D90" s="791"/>
      <c r="E90" s="791"/>
      <c r="F90" s="791"/>
      <c r="G90" s="791"/>
      <c r="H90" s="792"/>
      <c r="I90" s="792"/>
      <c r="J90" s="792"/>
      <c r="K90" s="792"/>
      <c r="L90" s="791"/>
      <c r="M90" s="791"/>
      <c r="N90" s="791"/>
      <c r="O90" s="791"/>
      <c r="P90" s="791"/>
      <c r="Q90" s="699"/>
      <c r="R90" s="699"/>
      <c r="S90" s="699"/>
      <c r="T90" s="699"/>
      <c r="U90" s="699"/>
      <c r="V90" s="791"/>
      <c r="W90" s="792"/>
      <c r="X90" s="792"/>
    </row>
    <row r="91" spans="1:24" ht="15.75" customHeight="1" x14ac:dyDescent="0.2">
      <c r="A91" s="789"/>
      <c r="B91" s="790"/>
      <c r="C91" s="791"/>
      <c r="D91" s="791"/>
      <c r="E91" s="791"/>
      <c r="F91" s="791"/>
      <c r="G91" s="791"/>
      <c r="H91" s="792"/>
      <c r="I91" s="792"/>
      <c r="J91" s="792"/>
      <c r="K91" s="792"/>
      <c r="L91" s="791"/>
      <c r="M91" s="791"/>
      <c r="N91" s="791"/>
      <c r="O91" s="791"/>
      <c r="P91" s="791"/>
      <c r="Q91" s="699"/>
      <c r="R91" s="699"/>
      <c r="S91" s="699"/>
      <c r="T91" s="699"/>
      <c r="U91" s="699"/>
      <c r="V91" s="791"/>
      <c r="W91" s="792"/>
      <c r="X91" s="792"/>
    </row>
    <row r="92" spans="1:24" ht="15.75" customHeight="1" x14ac:dyDescent="0.2">
      <c r="A92" s="789"/>
      <c r="B92" s="790"/>
      <c r="C92" s="791"/>
      <c r="D92" s="791"/>
      <c r="E92" s="791"/>
      <c r="F92" s="791"/>
      <c r="G92" s="791"/>
      <c r="H92" s="792"/>
      <c r="I92" s="792"/>
      <c r="J92" s="792"/>
      <c r="K92" s="792"/>
      <c r="L92" s="791"/>
      <c r="M92" s="791"/>
      <c r="N92" s="791"/>
      <c r="O92" s="791"/>
      <c r="P92" s="791"/>
      <c r="Q92" s="699"/>
      <c r="R92" s="699"/>
      <c r="S92" s="699"/>
      <c r="T92" s="699"/>
      <c r="U92" s="699"/>
      <c r="V92" s="791"/>
      <c r="W92" s="792"/>
      <c r="X92" s="792"/>
    </row>
    <row r="93" spans="1:24" ht="15.75" customHeight="1" x14ac:dyDescent="0.2">
      <c r="A93" s="789"/>
      <c r="B93" s="790"/>
      <c r="C93" s="791"/>
      <c r="D93" s="791"/>
      <c r="E93" s="791"/>
      <c r="F93" s="791"/>
      <c r="G93" s="791"/>
      <c r="H93" s="792"/>
      <c r="I93" s="792"/>
      <c r="J93" s="792"/>
      <c r="K93" s="792"/>
      <c r="L93" s="791"/>
      <c r="M93" s="791"/>
      <c r="N93" s="791"/>
      <c r="O93" s="791"/>
      <c r="P93" s="791"/>
      <c r="Q93" s="699"/>
      <c r="R93" s="699"/>
      <c r="S93" s="699"/>
      <c r="T93" s="699"/>
      <c r="U93" s="699"/>
      <c r="V93" s="791"/>
      <c r="W93" s="792"/>
      <c r="X93" s="792"/>
    </row>
    <row r="94" spans="1:24" ht="15.75" customHeight="1" x14ac:dyDescent="0.2">
      <c r="A94" s="789"/>
      <c r="B94" s="790"/>
      <c r="C94" s="791"/>
      <c r="D94" s="791"/>
      <c r="E94" s="791"/>
      <c r="F94" s="791"/>
      <c r="G94" s="791"/>
      <c r="H94" s="792"/>
      <c r="I94" s="792"/>
      <c r="J94" s="792"/>
      <c r="K94" s="792"/>
      <c r="L94" s="791"/>
      <c r="M94" s="791"/>
      <c r="N94" s="791"/>
      <c r="O94" s="791"/>
      <c r="P94" s="791"/>
      <c r="Q94" s="699"/>
      <c r="R94" s="699"/>
      <c r="S94" s="699"/>
      <c r="T94" s="699"/>
      <c r="U94" s="699"/>
      <c r="V94" s="791"/>
      <c r="W94" s="792"/>
      <c r="X94" s="792"/>
    </row>
    <row r="95" spans="1:24" ht="15.75" customHeight="1" x14ac:dyDescent="0.2">
      <c r="A95" s="789"/>
      <c r="B95" s="790"/>
      <c r="C95" s="791"/>
      <c r="D95" s="791"/>
      <c r="E95" s="791"/>
      <c r="F95" s="791"/>
      <c r="G95" s="791"/>
      <c r="H95" s="792"/>
      <c r="I95" s="792"/>
      <c r="J95" s="792"/>
      <c r="K95" s="792"/>
      <c r="L95" s="791"/>
      <c r="M95" s="791"/>
      <c r="N95" s="791"/>
      <c r="O95" s="791"/>
      <c r="P95" s="791"/>
      <c r="Q95" s="699"/>
      <c r="R95" s="699"/>
      <c r="S95" s="699"/>
      <c r="T95" s="699"/>
      <c r="U95" s="699"/>
      <c r="V95" s="791"/>
      <c r="W95" s="792"/>
      <c r="X95" s="792"/>
    </row>
    <row r="96" spans="1:24" ht="15.75" customHeight="1" x14ac:dyDescent="0.2">
      <c r="A96" s="789"/>
      <c r="B96" s="790"/>
      <c r="C96" s="791"/>
      <c r="D96" s="791"/>
      <c r="E96" s="791"/>
      <c r="F96" s="791"/>
      <c r="G96" s="791"/>
      <c r="H96" s="792"/>
      <c r="I96" s="792"/>
      <c r="J96" s="792"/>
      <c r="K96" s="792"/>
      <c r="L96" s="791"/>
      <c r="M96" s="791"/>
      <c r="N96" s="791"/>
      <c r="O96" s="791"/>
      <c r="P96" s="791"/>
      <c r="Q96" s="699"/>
      <c r="R96" s="699"/>
      <c r="S96" s="699"/>
      <c r="T96" s="699"/>
      <c r="U96" s="699"/>
      <c r="V96" s="791"/>
      <c r="W96" s="792"/>
      <c r="X96" s="792"/>
    </row>
    <row r="97" spans="1:24" ht="15.75" customHeight="1" x14ac:dyDescent="0.2">
      <c r="A97" s="789"/>
      <c r="B97" s="790"/>
      <c r="C97" s="791"/>
      <c r="D97" s="791"/>
      <c r="E97" s="791"/>
      <c r="F97" s="791"/>
      <c r="G97" s="791"/>
      <c r="H97" s="792"/>
      <c r="I97" s="792"/>
      <c r="J97" s="792"/>
      <c r="K97" s="792"/>
      <c r="L97" s="791"/>
      <c r="M97" s="791"/>
      <c r="N97" s="791"/>
      <c r="O97" s="791"/>
      <c r="P97" s="791"/>
      <c r="Q97" s="699"/>
      <c r="R97" s="699"/>
      <c r="S97" s="699"/>
      <c r="T97" s="699"/>
      <c r="U97" s="699"/>
      <c r="V97" s="791"/>
      <c r="W97" s="792"/>
      <c r="X97" s="792"/>
    </row>
    <row r="98" spans="1:24" ht="15.75" customHeight="1" x14ac:dyDescent="0.2">
      <c r="A98" s="789"/>
      <c r="B98" s="790"/>
      <c r="C98" s="791"/>
      <c r="D98" s="791"/>
      <c r="E98" s="791"/>
      <c r="F98" s="791"/>
      <c r="G98" s="791"/>
      <c r="H98" s="792"/>
      <c r="I98" s="792"/>
      <c r="J98" s="792"/>
      <c r="K98" s="792"/>
      <c r="L98" s="791"/>
      <c r="M98" s="791"/>
      <c r="N98" s="791"/>
      <c r="O98" s="791"/>
      <c r="P98" s="791"/>
      <c r="Q98" s="699"/>
      <c r="R98" s="699"/>
      <c r="S98" s="699"/>
      <c r="T98" s="699"/>
      <c r="U98" s="699"/>
      <c r="V98" s="791"/>
      <c r="W98" s="792"/>
      <c r="X98" s="792"/>
    </row>
    <row r="99" spans="1:24" ht="15.75" customHeight="1" x14ac:dyDescent="0.2">
      <c r="A99" s="789"/>
      <c r="B99" s="790"/>
      <c r="C99" s="791"/>
      <c r="D99" s="791"/>
      <c r="E99" s="791"/>
      <c r="F99" s="791"/>
      <c r="G99" s="791"/>
      <c r="H99" s="792"/>
      <c r="I99" s="792"/>
      <c r="J99" s="792"/>
      <c r="K99" s="792"/>
      <c r="L99" s="791"/>
      <c r="M99" s="791"/>
      <c r="N99" s="791"/>
      <c r="O99" s="791"/>
      <c r="P99" s="791"/>
      <c r="Q99" s="699"/>
      <c r="R99" s="699"/>
      <c r="S99" s="699"/>
      <c r="T99" s="699"/>
      <c r="U99" s="699"/>
      <c r="V99" s="791"/>
      <c r="W99" s="792"/>
      <c r="X99" s="792"/>
    </row>
    <row r="100" spans="1:24" ht="15.75" customHeight="1" x14ac:dyDescent="0.2">
      <c r="A100" s="789"/>
      <c r="B100" s="790"/>
      <c r="C100" s="791"/>
      <c r="D100" s="791"/>
      <c r="E100" s="791"/>
      <c r="F100" s="791"/>
      <c r="G100" s="791"/>
      <c r="H100" s="792"/>
      <c r="I100" s="792"/>
      <c r="J100" s="792"/>
      <c r="K100" s="792"/>
      <c r="L100" s="791"/>
      <c r="M100" s="791"/>
      <c r="N100" s="791"/>
      <c r="O100" s="791"/>
      <c r="P100" s="791"/>
      <c r="Q100" s="699"/>
      <c r="R100" s="699"/>
      <c r="S100" s="699"/>
      <c r="T100" s="699"/>
      <c r="U100" s="699"/>
      <c r="V100" s="791"/>
      <c r="W100" s="792"/>
      <c r="X100" s="792"/>
    </row>
    <row r="101" spans="1:24" ht="15.75" customHeight="1" x14ac:dyDescent="0.2">
      <c r="A101" s="789"/>
      <c r="B101" s="790"/>
      <c r="C101" s="791"/>
      <c r="D101" s="791"/>
      <c r="E101" s="791"/>
      <c r="F101" s="791"/>
      <c r="G101" s="791"/>
      <c r="H101" s="792"/>
      <c r="I101" s="792"/>
      <c r="J101" s="792"/>
      <c r="K101" s="792"/>
      <c r="L101" s="791"/>
      <c r="M101" s="791"/>
      <c r="N101" s="791"/>
      <c r="O101" s="791"/>
      <c r="P101" s="791"/>
      <c r="Q101" s="699"/>
      <c r="R101" s="699"/>
      <c r="S101" s="699"/>
      <c r="T101" s="699"/>
      <c r="U101" s="699"/>
      <c r="V101" s="791"/>
      <c r="W101" s="792"/>
      <c r="X101" s="792"/>
    </row>
    <row r="102" spans="1:24" ht="15.75" customHeight="1" x14ac:dyDescent="0.2">
      <c r="A102" s="789"/>
      <c r="B102" s="790"/>
      <c r="C102" s="791"/>
      <c r="D102" s="791"/>
      <c r="E102" s="791"/>
      <c r="F102" s="791"/>
      <c r="G102" s="791"/>
      <c r="H102" s="792"/>
      <c r="I102" s="792"/>
      <c r="J102" s="792"/>
      <c r="K102" s="792"/>
      <c r="L102" s="791"/>
      <c r="M102" s="791"/>
      <c r="N102" s="791"/>
      <c r="O102" s="791"/>
      <c r="P102" s="791"/>
      <c r="Q102" s="699"/>
      <c r="R102" s="699"/>
      <c r="S102" s="699"/>
      <c r="T102" s="699"/>
      <c r="U102" s="699"/>
      <c r="V102" s="791"/>
      <c r="W102" s="792"/>
      <c r="X102" s="792"/>
    </row>
    <row r="103" spans="1:24" ht="15.75" customHeight="1" x14ac:dyDescent="0.2">
      <c r="A103" s="789"/>
      <c r="B103" s="790"/>
      <c r="C103" s="791"/>
      <c r="D103" s="791"/>
      <c r="E103" s="791"/>
      <c r="F103" s="791"/>
      <c r="G103" s="791"/>
      <c r="H103" s="792"/>
      <c r="I103" s="792"/>
      <c r="J103" s="792"/>
      <c r="K103" s="792"/>
      <c r="L103" s="791"/>
      <c r="M103" s="791"/>
      <c r="N103" s="791"/>
      <c r="O103" s="791"/>
      <c r="P103" s="791"/>
      <c r="Q103" s="699"/>
      <c r="R103" s="699"/>
      <c r="S103" s="699"/>
      <c r="T103" s="699"/>
      <c r="U103" s="699"/>
      <c r="V103" s="791"/>
      <c r="W103" s="792"/>
      <c r="X103" s="792"/>
    </row>
    <row r="104" spans="1:24" ht="15.75" customHeight="1" x14ac:dyDescent="0.2">
      <c r="A104" s="789"/>
      <c r="B104" s="790"/>
      <c r="C104" s="791"/>
      <c r="D104" s="791"/>
      <c r="E104" s="791"/>
      <c r="F104" s="791"/>
      <c r="G104" s="791"/>
      <c r="H104" s="792"/>
      <c r="I104" s="792"/>
      <c r="J104" s="792"/>
      <c r="K104" s="792"/>
      <c r="L104" s="791"/>
      <c r="M104" s="791"/>
      <c r="N104" s="791"/>
      <c r="O104" s="791"/>
      <c r="P104" s="791"/>
      <c r="Q104" s="699"/>
      <c r="R104" s="699"/>
      <c r="S104" s="699"/>
      <c r="T104" s="699"/>
      <c r="U104" s="699"/>
      <c r="V104" s="791"/>
      <c r="W104" s="792"/>
      <c r="X104" s="792"/>
    </row>
    <row r="105" spans="1:24" ht="15.75" customHeight="1" x14ac:dyDescent="0.2">
      <c r="A105" s="789"/>
      <c r="B105" s="790"/>
      <c r="C105" s="791"/>
      <c r="D105" s="791"/>
      <c r="E105" s="791"/>
      <c r="F105" s="791"/>
      <c r="G105" s="791"/>
      <c r="H105" s="792"/>
      <c r="I105" s="792"/>
      <c r="J105" s="792"/>
      <c r="K105" s="792"/>
      <c r="L105" s="791"/>
      <c r="M105" s="791"/>
      <c r="N105" s="791"/>
      <c r="O105" s="791"/>
      <c r="P105" s="791"/>
      <c r="Q105" s="699"/>
      <c r="R105" s="699"/>
      <c r="S105" s="699"/>
      <c r="T105" s="699"/>
      <c r="U105" s="699"/>
      <c r="V105" s="791"/>
      <c r="W105" s="792"/>
      <c r="X105" s="792"/>
    </row>
    <row r="106" spans="1:24" ht="15.75" customHeight="1" x14ac:dyDescent="0.2">
      <c r="A106" s="789"/>
      <c r="B106" s="790"/>
      <c r="C106" s="791"/>
      <c r="D106" s="791"/>
      <c r="E106" s="791"/>
      <c r="F106" s="791"/>
      <c r="G106" s="791"/>
      <c r="H106" s="792"/>
      <c r="I106" s="792"/>
      <c r="J106" s="792"/>
      <c r="K106" s="792"/>
      <c r="L106" s="791"/>
      <c r="M106" s="791"/>
      <c r="N106" s="791"/>
      <c r="O106" s="791"/>
      <c r="P106" s="791"/>
      <c r="Q106" s="699"/>
      <c r="R106" s="699"/>
      <c r="S106" s="699"/>
      <c r="T106" s="699"/>
      <c r="U106" s="699"/>
      <c r="V106" s="791"/>
      <c r="W106" s="792"/>
      <c r="X106" s="792"/>
    </row>
    <row r="107" spans="1:24" ht="15.75" customHeight="1" x14ac:dyDescent="0.2">
      <c r="A107" s="789"/>
      <c r="B107" s="790"/>
      <c r="C107" s="791"/>
      <c r="D107" s="791"/>
      <c r="E107" s="791"/>
      <c r="F107" s="791"/>
      <c r="G107" s="791"/>
      <c r="H107" s="792"/>
      <c r="I107" s="792"/>
      <c r="J107" s="792"/>
      <c r="K107" s="792"/>
      <c r="L107" s="791"/>
      <c r="M107" s="791"/>
      <c r="N107" s="791"/>
      <c r="O107" s="791"/>
      <c r="P107" s="791"/>
      <c r="Q107" s="699"/>
      <c r="R107" s="699"/>
      <c r="S107" s="699"/>
      <c r="T107" s="699"/>
      <c r="U107" s="699"/>
      <c r="V107" s="791"/>
      <c r="W107" s="792"/>
      <c r="X107" s="792"/>
    </row>
    <row r="108" spans="1:24" ht="15.75" customHeight="1" x14ac:dyDescent="0.2">
      <c r="A108" s="789"/>
      <c r="B108" s="790"/>
      <c r="C108" s="791"/>
      <c r="D108" s="791"/>
      <c r="E108" s="791"/>
      <c r="F108" s="791"/>
      <c r="G108" s="791"/>
      <c r="H108" s="792"/>
      <c r="I108" s="792"/>
      <c r="J108" s="792"/>
      <c r="K108" s="792"/>
      <c r="L108" s="791"/>
      <c r="M108" s="791"/>
      <c r="N108" s="791"/>
      <c r="O108" s="791"/>
      <c r="P108" s="791"/>
      <c r="Q108" s="699"/>
      <c r="R108" s="699"/>
      <c r="S108" s="699"/>
      <c r="T108" s="699"/>
      <c r="U108" s="699"/>
      <c r="V108" s="791"/>
      <c r="W108" s="792"/>
      <c r="X108" s="792"/>
    </row>
    <row r="109" spans="1:24" ht="15.75" customHeight="1" x14ac:dyDescent="0.2">
      <c r="A109" s="789"/>
      <c r="B109" s="790"/>
      <c r="C109" s="791"/>
      <c r="D109" s="791"/>
      <c r="E109" s="791"/>
      <c r="F109" s="791"/>
      <c r="G109" s="791"/>
      <c r="H109" s="792"/>
      <c r="I109" s="792"/>
      <c r="J109" s="792"/>
      <c r="K109" s="792"/>
      <c r="L109" s="791"/>
      <c r="M109" s="791"/>
      <c r="N109" s="791"/>
      <c r="O109" s="791"/>
      <c r="P109" s="791"/>
      <c r="Q109" s="699"/>
      <c r="R109" s="699"/>
      <c r="S109" s="699"/>
      <c r="T109" s="699"/>
      <c r="U109" s="699"/>
      <c r="V109" s="791"/>
      <c r="W109" s="792"/>
      <c r="X109" s="792"/>
    </row>
    <row r="110" spans="1:24" ht="15.75" customHeight="1" x14ac:dyDescent="0.2">
      <c r="A110" s="789"/>
      <c r="B110" s="790"/>
      <c r="C110" s="791"/>
      <c r="D110" s="791"/>
      <c r="E110" s="791"/>
      <c r="F110" s="791"/>
      <c r="G110" s="791"/>
      <c r="H110" s="792"/>
      <c r="I110" s="792"/>
      <c r="J110" s="792"/>
      <c r="K110" s="792"/>
      <c r="L110" s="791"/>
      <c r="M110" s="791"/>
      <c r="N110" s="791"/>
      <c r="O110" s="791"/>
      <c r="P110" s="791"/>
      <c r="Q110" s="699"/>
      <c r="R110" s="699"/>
      <c r="S110" s="699"/>
      <c r="T110" s="699"/>
      <c r="U110" s="699"/>
      <c r="V110" s="791"/>
      <c r="W110" s="792"/>
      <c r="X110" s="792"/>
    </row>
    <row r="111" spans="1:24" ht="15.75" customHeight="1" x14ac:dyDescent="0.2">
      <c r="A111" s="789"/>
      <c r="B111" s="790"/>
      <c r="C111" s="791"/>
      <c r="D111" s="791"/>
      <c r="E111" s="791"/>
      <c r="F111" s="791"/>
      <c r="G111" s="791"/>
      <c r="H111" s="792"/>
      <c r="I111" s="792"/>
      <c r="J111" s="792"/>
      <c r="K111" s="792"/>
      <c r="L111" s="791"/>
      <c r="M111" s="791"/>
      <c r="N111" s="791"/>
      <c r="O111" s="791"/>
      <c r="P111" s="791"/>
      <c r="Q111" s="699"/>
      <c r="R111" s="699"/>
      <c r="S111" s="699"/>
      <c r="T111" s="699"/>
      <c r="U111" s="699"/>
      <c r="V111" s="791"/>
      <c r="W111" s="792"/>
      <c r="X111" s="792"/>
    </row>
    <row r="112" spans="1:24" ht="15.75" customHeight="1" x14ac:dyDescent="0.2">
      <c r="A112" s="789"/>
      <c r="B112" s="790"/>
      <c r="C112" s="791"/>
      <c r="D112" s="791"/>
      <c r="E112" s="791"/>
      <c r="F112" s="791"/>
      <c r="G112" s="791"/>
      <c r="H112" s="792"/>
      <c r="I112" s="792"/>
      <c r="J112" s="792"/>
      <c r="K112" s="792"/>
      <c r="L112" s="791"/>
      <c r="M112" s="791"/>
      <c r="N112" s="791"/>
      <c r="O112" s="791"/>
      <c r="P112" s="791"/>
      <c r="Q112" s="699"/>
      <c r="R112" s="699"/>
      <c r="S112" s="699"/>
      <c r="T112" s="699"/>
      <c r="U112" s="699"/>
      <c r="V112" s="791"/>
      <c r="W112" s="792"/>
      <c r="X112" s="792"/>
    </row>
    <row r="113" spans="1:24" ht="15.75" customHeight="1" x14ac:dyDescent="0.2">
      <c r="A113" s="789"/>
      <c r="B113" s="790"/>
      <c r="C113" s="791"/>
      <c r="D113" s="791"/>
      <c r="E113" s="791"/>
      <c r="F113" s="791"/>
      <c r="G113" s="791"/>
      <c r="H113" s="792"/>
      <c r="I113" s="792"/>
      <c r="J113" s="792"/>
      <c r="K113" s="792"/>
      <c r="L113" s="791"/>
      <c r="M113" s="791"/>
      <c r="N113" s="791"/>
      <c r="O113" s="791"/>
      <c r="P113" s="791"/>
      <c r="Q113" s="699"/>
      <c r="R113" s="699"/>
      <c r="S113" s="699"/>
      <c r="T113" s="699"/>
      <c r="U113" s="699"/>
      <c r="V113" s="791"/>
      <c r="W113" s="792"/>
      <c r="X113" s="792"/>
    </row>
    <row r="114" spans="1:24" ht="15.75" customHeight="1" x14ac:dyDescent="0.2">
      <c r="A114" s="789"/>
      <c r="B114" s="790"/>
      <c r="C114" s="791"/>
      <c r="D114" s="791"/>
      <c r="E114" s="791"/>
      <c r="F114" s="791"/>
      <c r="G114" s="791"/>
      <c r="H114" s="792"/>
      <c r="I114" s="792"/>
      <c r="J114" s="792"/>
      <c r="K114" s="792"/>
      <c r="L114" s="791"/>
      <c r="M114" s="791"/>
      <c r="N114" s="791"/>
      <c r="O114" s="791"/>
      <c r="P114" s="791"/>
      <c r="Q114" s="699"/>
      <c r="R114" s="699"/>
      <c r="S114" s="699"/>
      <c r="T114" s="699"/>
      <c r="U114" s="699"/>
      <c r="V114" s="791"/>
      <c r="W114" s="792"/>
      <c r="X114" s="792"/>
    </row>
    <row r="115" spans="1:24" ht="15.75" customHeight="1" x14ac:dyDescent="0.2">
      <c r="A115" s="789"/>
      <c r="B115" s="790"/>
      <c r="C115" s="791"/>
      <c r="D115" s="791"/>
      <c r="E115" s="791"/>
      <c r="F115" s="791"/>
      <c r="G115" s="791"/>
      <c r="H115" s="792"/>
      <c r="I115" s="792"/>
      <c r="J115" s="792"/>
      <c r="K115" s="792"/>
      <c r="L115" s="791"/>
      <c r="M115" s="791"/>
      <c r="N115" s="791"/>
      <c r="O115" s="791"/>
      <c r="P115" s="791"/>
      <c r="Q115" s="699"/>
      <c r="R115" s="699"/>
      <c r="S115" s="699"/>
      <c r="T115" s="699"/>
      <c r="U115" s="699"/>
      <c r="V115" s="791"/>
      <c r="W115" s="792"/>
      <c r="X115" s="792"/>
    </row>
    <row r="116" spans="1:24" ht="15.75" customHeight="1" x14ac:dyDescent="0.2">
      <c r="A116" s="789"/>
      <c r="B116" s="790"/>
      <c r="C116" s="791"/>
      <c r="D116" s="791"/>
      <c r="E116" s="791"/>
      <c r="F116" s="791"/>
      <c r="G116" s="791"/>
      <c r="H116" s="792"/>
      <c r="I116" s="792"/>
      <c r="J116" s="792"/>
      <c r="K116" s="792"/>
      <c r="L116" s="791"/>
      <c r="M116" s="791"/>
      <c r="N116" s="791"/>
      <c r="O116" s="791"/>
      <c r="P116" s="791"/>
      <c r="Q116" s="699"/>
      <c r="R116" s="699"/>
      <c r="S116" s="699"/>
      <c r="T116" s="699"/>
      <c r="U116" s="699"/>
      <c r="V116" s="791"/>
      <c r="W116" s="792"/>
      <c r="X116" s="792"/>
    </row>
    <row r="117" spans="1:24" ht="15.75" customHeight="1" x14ac:dyDescent="0.2">
      <c r="A117" s="789"/>
      <c r="B117" s="790"/>
      <c r="C117" s="791"/>
      <c r="D117" s="791"/>
      <c r="E117" s="791"/>
      <c r="F117" s="791"/>
      <c r="G117" s="791"/>
      <c r="H117" s="792"/>
      <c r="I117" s="792"/>
      <c r="J117" s="792"/>
      <c r="K117" s="792"/>
      <c r="L117" s="791"/>
      <c r="M117" s="791"/>
      <c r="N117" s="791"/>
      <c r="O117" s="791"/>
      <c r="P117" s="791"/>
      <c r="Q117" s="699"/>
      <c r="R117" s="699"/>
      <c r="S117" s="699"/>
      <c r="T117" s="699"/>
      <c r="U117" s="699"/>
      <c r="V117" s="791"/>
      <c r="W117" s="792"/>
      <c r="X117" s="792"/>
    </row>
    <row r="118" spans="1:24" ht="15.75" customHeight="1" x14ac:dyDescent="0.2">
      <c r="A118" s="789"/>
      <c r="B118" s="790"/>
      <c r="C118" s="791"/>
      <c r="D118" s="791"/>
      <c r="E118" s="791"/>
      <c r="F118" s="791"/>
      <c r="G118" s="791"/>
      <c r="H118" s="792"/>
      <c r="I118" s="792"/>
      <c r="J118" s="792"/>
      <c r="K118" s="792"/>
      <c r="L118" s="791"/>
      <c r="M118" s="791"/>
      <c r="N118" s="791"/>
      <c r="O118" s="791"/>
      <c r="P118" s="791"/>
      <c r="Q118" s="699"/>
      <c r="R118" s="699"/>
      <c r="S118" s="699"/>
      <c r="T118" s="699"/>
      <c r="U118" s="699"/>
      <c r="V118" s="791"/>
      <c r="W118" s="792"/>
      <c r="X118" s="792"/>
    </row>
    <row r="119" spans="1:24" ht="15.75" customHeight="1" x14ac:dyDescent="0.2">
      <c r="A119" s="789"/>
      <c r="B119" s="790"/>
      <c r="C119" s="791"/>
      <c r="D119" s="791"/>
      <c r="E119" s="791"/>
      <c r="F119" s="791"/>
      <c r="G119" s="791"/>
      <c r="H119" s="792"/>
      <c r="I119" s="792"/>
      <c r="J119" s="792"/>
      <c r="K119" s="792"/>
      <c r="L119" s="791"/>
      <c r="M119" s="791"/>
      <c r="N119" s="791"/>
      <c r="O119" s="791"/>
      <c r="P119" s="791"/>
      <c r="Q119" s="699"/>
      <c r="R119" s="699"/>
      <c r="S119" s="699"/>
      <c r="T119" s="699"/>
      <c r="U119" s="699"/>
      <c r="V119" s="791"/>
      <c r="W119" s="792"/>
      <c r="X119" s="792"/>
    </row>
    <row r="120" spans="1:24" ht="15.75" customHeight="1" x14ac:dyDescent="0.2">
      <c r="A120" s="789"/>
      <c r="B120" s="790"/>
      <c r="C120" s="791"/>
      <c r="D120" s="791"/>
      <c r="E120" s="791"/>
      <c r="F120" s="791"/>
      <c r="G120" s="791"/>
      <c r="H120" s="792"/>
      <c r="I120" s="792"/>
      <c r="J120" s="792"/>
      <c r="K120" s="792"/>
      <c r="L120" s="791"/>
      <c r="M120" s="791"/>
      <c r="N120" s="791"/>
      <c r="O120" s="791"/>
      <c r="P120" s="791"/>
      <c r="Q120" s="699"/>
      <c r="R120" s="699"/>
      <c r="S120" s="699"/>
      <c r="T120" s="699"/>
      <c r="U120" s="699"/>
      <c r="V120" s="791"/>
      <c r="W120" s="792"/>
      <c r="X120" s="792"/>
    </row>
    <row r="121" spans="1:24" ht="15.75" customHeight="1" x14ac:dyDescent="0.2">
      <c r="A121" s="789"/>
      <c r="B121" s="790"/>
      <c r="C121" s="791"/>
      <c r="D121" s="791"/>
      <c r="E121" s="791"/>
      <c r="F121" s="791"/>
      <c r="G121" s="791"/>
      <c r="H121" s="792"/>
      <c r="I121" s="792"/>
      <c r="J121" s="792"/>
      <c r="K121" s="792"/>
      <c r="L121" s="791"/>
      <c r="M121" s="791"/>
      <c r="N121" s="791"/>
      <c r="O121" s="791"/>
      <c r="P121" s="791"/>
      <c r="Q121" s="699"/>
      <c r="R121" s="699"/>
      <c r="S121" s="699"/>
      <c r="T121" s="699"/>
      <c r="U121" s="699"/>
      <c r="V121" s="791"/>
      <c r="W121" s="792"/>
      <c r="X121" s="792"/>
    </row>
    <row r="122" spans="1:24" ht="15.75" customHeight="1" x14ac:dyDescent="0.2">
      <c r="A122" s="789"/>
      <c r="B122" s="790"/>
      <c r="C122" s="791"/>
      <c r="D122" s="791"/>
      <c r="E122" s="791"/>
      <c r="F122" s="791"/>
      <c r="G122" s="791"/>
      <c r="H122" s="792"/>
      <c r="I122" s="792"/>
      <c r="J122" s="792"/>
      <c r="K122" s="792"/>
      <c r="L122" s="791"/>
      <c r="M122" s="791"/>
      <c r="N122" s="791"/>
      <c r="O122" s="791"/>
      <c r="P122" s="791"/>
      <c r="Q122" s="699"/>
      <c r="R122" s="699"/>
      <c r="S122" s="699"/>
      <c r="T122" s="699"/>
      <c r="U122" s="699"/>
      <c r="V122" s="791"/>
      <c r="W122" s="792"/>
      <c r="X122" s="792"/>
    </row>
    <row r="123" spans="1:24" ht="15.75" customHeight="1" x14ac:dyDescent="0.2">
      <c r="A123" s="789"/>
      <c r="B123" s="790"/>
      <c r="C123" s="791"/>
      <c r="D123" s="791"/>
      <c r="E123" s="791"/>
      <c r="F123" s="791"/>
      <c r="G123" s="791"/>
      <c r="H123" s="792"/>
      <c r="I123" s="792"/>
      <c r="J123" s="792"/>
      <c r="K123" s="792"/>
      <c r="L123" s="791"/>
      <c r="M123" s="791"/>
      <c r="N123" s="791"/>
      <c r="O123" s="791"/>
      <c r="P123" s="791"/>
      <c r="Q123" s="699"/>
      <c r="R123" s="699"/>
      <c r="S123" s="699"/>
      <c r="T123" s="699"/>
      <c r="U123" s="699"/>
      <c r="V123" s="791"/>
      <c r="W123" s="792"/>
      <c r="X123" s="792"/>
    </row>
    <row r="124" spans="1:24" ht="15.75" customHeight="1" x14ac:dyDescent="0.2">
      <c r="A124" s="789"/>
      <c r="B124" s="790"/>
      <c r="C124" s="791"/>
      <c r="D124" s="791"/>
      <c r="E124" s="791"/>
      <c r="F124" s="791"/>
      <c r="G124" s="791"/>
      <c r="H124" s="792"/>
      <c r="I124" s="792"/>
      <c r="J124" s="792"/>
      <c r="K124" s="792"/>
      <c r="L124" s="791"/>
      <c r="M124" s="791"/>
      <c r="N124" s="791"/>
      <c r="O124" s="791"/>
      <c r="P124" s="791"/>
      <c r="Q124" s="699"/>
      <c r="R124" s="699"/>
      <c r="S124" s="699"/>
      <c r="T124" s="699"/>
      <c r="U124" s="699"/>
      <c r="V124" s="791"/>
      <c r="W124" s="792"/>
      <c r="X124" s="792"/>
    </row>
    <row r="125" spans="1:24" ht="15.75" customHeight="1" x14ac:dyDescent="0.2">
      <c r="A125" s="789"/>
      <c r="B125" s="790"/>
      <c r="C125" s="791"/>
      <c r="D125" s="791"/>
      <c r="E125" s="791"/>
      <c r="F125" s="791"/>
      <c r="G125" s="791"/>
      <c r="H125" s="792"/>
      <c r="I125" s="792"/>
      <c r="J125" s="792"/>
      <c r="K125" s="792"/>
      <c r="L125" s="791"/>
      <c r="M125" s="791"/>
      <c r="N125" s="791"/>
      <c r="O125" s="791"/>
      <c r="P125" s="791"/>
      <c r="Q125" s="699"/>
      <c r="R125" s="699"/>
      <c r="S125" s="699"/>
      <c r="T125" s="699"/>
      <c r="U125" s="699"/>
      <c r="V125" s="791"/>
      <c r="W125" s="792"/>
      <c r="X125" s="792"/>
    </row>
    <row r="126" spans="1:24" ht="15.75" customHeight="1" x14ac:dyDescent="0.2">
      <c r="A126" s="789"/>
      <c r="B126" s="790"/>
      <c r="C126" s="791"/>
      <c r="D126" s="791"/>
      <c r="E126" s="791"/>
      <c r="F126" s="791"/>
      <c r="G126" s="791"/>
      <c r="H126" s="792"/>
      <c r="I126" s="792"/>
      <c r="J126" s="792"/>
      <c r="K126" s="792"/>
      <c r="L126" s="791"/>
      <c r="M126" s="791"/>
      <c r="N126" s="791"/>
      <c r="O126" s="791"/>
      <c r="P126" s="791"/>
      <c r="Q126" s="699"/>
      <c r="R126" s="699"/>
      <c r="S126" s="699"/>
      <c r="T126" s="699"/>
      <c r="U126" s="699"/>
      <c r="V126" s="791"/>
      <c r="W126" s="792"/>
      <c r="X126" s="792"/>
    </row>
    <row r="127" spans="1:24" ht="15.75" customHeight="1" x14ac:dyDescent="0.2">
      <c r="A127" s="789"/>
      <c r="B127" s="790"/>
      <c r="C127" s="791"/>
      <c r="D127" s="791"/>
      <c r="E127" s="791"/>
      <c r="F127" s="791"/>
      <c r="G127" s="791"/>
      <c r="H127" s="792"/>
      <c r="I127" s="792"/>
      <c r="J127" s="792"/>
      <c r="K127" s="792"/>
      <c r="L127" s="791"/>
      <c r="M127" s="791"/>
      <c r="N127" s="791"/>
      <c r="O127" s="791"/>
      <c r="P127" s="791"/>
      <c r="Q127" s="699"/>
      <c r="R127" s="699"/>
      <c r="S127" s="699"/>
      <c r="T127" s="699"/>
      <c r="U127" s="699"/>
      <c r="V127" s="791"/>
      <c r="W127" s="792"/>
      <c r="X127" s="792"/>
    </row>
    <row r="128" spans="1:24" ht="15.75" customHeight="1" x14ac:dyDescent="0.2">
      <c r="A128" s="789"/>
      <c r="B128" s="790"/>
      <c r="C128" s="791"/>
      <c r="D128" s="791"/>
      <c r="E128" s="791"/>
      <c r="F128" s="791"/>
      <c r="G128" s="791"/>
      <c r="H128" s="792"/>
      <c r="I128" s="792"/>
      <c r="J128" s="792"/>
      <c r="K128" s="792"/>
      <c r="L128" s="791"/>
      <c r="M128" s="791"/>
      <c r="N128" s="791"/>
      <c r="O128" s="791"/>
      <c r="P128" s="791"/>
      <c r="Q128" s="699"/>
      <c r="R128" s="699"/>
      <c r="S128" s="699"/>
      <c r="T128" s="699"/>
      <c r="U128" s="699"/>
      <c r="V128" s="791"/>
      <c r="W128" s="792"/>
      <c r="X128" s="792"/>
    </row>
    <row r="129" spans="1:24" ht="15.75" customHeight="1" x14ac:dyDescent="0.2">
      <c r="A129" s="789"/>
      <c r="B129" s="790"/>
      <c r="C129" s="791"/>
      <c r="D129" s="791"/>
      <c r="E129" s="791"/>
      <c r="F129" s="791"/>
      <c r="G129" s="791"/>
      <c r="H129" s="792"/>
      <c r="I129" s="792"/>
      <c r="J129" s="792"/>
      <c r="K129" s="792"/>
      <c r="L129" s="791"/>
      <c r="M129" s="791"/>
      <c r="N129" s="791"/>
      <c r="O129" s="791"/>
      <c r="P129" s="791"/>
      <c r="Q129" s="699"/>
      <c r="R129" s="699"/>
      <c r="S129" s="699"/>
      <c r="T129" s="699"/>
      <c r="U129" s="699"/>
      <c r="V129" s="791"/>
      <c r="W129" s="792"/>
      <c r="X129" s="792"/>
    </row>
    <row r="130" spans="1:24" ht="15.75" customHeight="1" x14ac:dyDescent="0.2">
      <c r="A130" s="789"/>
      <c r="B130" s="790"/>
      <c r="C130" s="791"/>
      <c r="D130" s="791"/>
      <c r="E130" s="791"/>
      <c r="F130" s="791"/>
      <c r="G130" s="791"/>
      <c r="H130" s="792"/>
      <c r="I130" s="792"/>
      <c r="J130" s="792"/>
      <c r="K130" s="792"/>
      <c r="L130" s="791"/>
      <c r="M130" s="791"/>
      <c r="N130" s="791"/>
      <c r="O130" s="791"/>
      <c r="P130" s="791"/>
      <c r="Q130" s="699"/>
      <c r="R130" s="699"/>
      <c r="S130" s="699"/>
      <c r="T130" s="699"/>
      <c r="U130" s="699"/>
      <c r="V130" s="791"/>
      <c r="W130" s="792"/>
      <c r="X130" s="792"/>
    </row>
    <row r="131" spans="1:24" ht="15.75" customHeight="1" x14ac:dyDescent="0.2">
      <c r="A131" s="789"/>
      <c r="B131" s="790"/>
      <c r="C131" s="791"/>
      <c r="D131" s="791"/>
      <c r="E131" s="791"/>
      <c r="F131" s="791"/>
      <c r="G131" s="791"/>
      <c r="H131" s="792"/>
      <c r="I131" s="792"/>
      <c r="J131" s="792"/>
      <c r="K131" s="792"/>
      <c r="L131" s="791"/>
      <c r="M131" s="791"/>
      <c r="N131" s="791"/>
      <c r="O131" s="791"/>
      <c r="P131" s="791"/>
      <c r="Q131" s="699"/>
      <c r="R131" s="699"/>
      <c r="S131" s="699"/>
      <c r="T131" s="699"/>
      <c r="U131" s="699"/>
      <c r="V131" s="791"/>
      <c r="W131" s="792"/>
      <c r="X131" s="792"/>
    </row>
    <row r="132" spans="1:24" ht="15.75" customHeight="1" x14ac:dyDescent="0.2">
      <c r="A132" s="789"/>
      <c r="B132" s="790"/>
      <c r="C132" s="791"/>
      <c r="D132" s="791"/>
      <c r="E132" s="791"/>
      <c r="F132" s="791"/>
      <c r="G132" s="791"/>
      <c r="H132" s="792"/>
      <c r="I132" s="792"/>
      <c r="J132" s="792"/>
      <c r="K132" s="792"/>
      <c r="L132" s="791"/>
      <c r="M132" s="791"/>
      <c r="N132" s="791"/>
      <c r="O132" s="791"/>
      <c r="P132" s="791"/>
      <c r="Q132" s="699"/>
      <c r="R132" s="699"/>
      <c r="S132" s="699"/>
      <c r="T132" s="699"/>
      <c r="U132" s="699"/>
      <c r="V132" s="791"/>
      <c r="W132" s="792"/>
      <c r="X132" s="792"/>
    </row>
    <row r="133" spans="1:24" ht="15.75" customHeight="1" x14ac:dyDescent="0.2">
      <c r="A133" s="789"/>
      <c r="B133" s="790"/>
      <c r="C133" s="791"/>
      <c r="D133" s="791"/>
      <c r="E133" s="791"/>
      <c r="F133" s="791"/>
      <c r="G133" s="791"/>
      <c r="H133" s="792"/>
      <c r="I133" s="792"/>
      <c r="J133" s="792"/>
      <c r="K133" s="792"/>
      <c r="L133" s="791"/>
      <c r="M133" s="791"/>
      <c r="N133" s="791"/>
      <c r="O133" s="791"/>
      <c r="P133" s="791"/>
      <c r="Q133" s="699"/>
      <c r="R133" s="699"/>
      <c r="S133" s="699"/>
      <c r="T133" s="699"/>
      <c r="U133" s="699"/>
      <c r="V133" s="791"/>
      <c r="W133" s="792"/>
      <c r="X133" s="792"/>
    </row>
    <row r="134" spans="1:24" ht="15.75" customHeight="1" x14ac:dyDescent="0.2">
      <c r="A134" s="789"/>
      <c r="B134" s="790"/>
      <c r="C134" s="791"/>
      <c r="D134" s="791"/>
      <c r="E134" s="791"/>
      <c r="F134" s="791"/>
      <c r="G134" s="791"/>
      <c r="H134" s="792"/>
      <c r="I134" s="792"/>
      <c r="J134" s="792"/>
      <c r="K134" s="792"/>
      <c r="L134" s="791"/>
      <c r="M134" s="791"/>
      <c r="N134" s="791"/>
      <c r="O134" s="791"/>
      <c r="P134" s="791"/>
      <c r="Q134" s="699"/>
      <c r="R134" s="699"/>
      <c r="S134" s="699"/>
      <c r="T134" s="699"/>
      <c r="U134" s="699"/>
      <c r="V134" s="791"/>
      <c r="W134" s="792"/>
      <c r="X134" s="792"/>
    </row>
    <row r="135" spans="1:24" ht="15.75" customHeight="1" x14ac:dyDescent="0.2">
      <c r="A135" s="789"/>
      <c r="B135" s="790"/>
      <c r="C135" s="791"/>
      <c r="D135" s="791"/>
      <c r="E135" s="791"/>
      <c r="F135" s="791"/>
      <c r="G135" s="791"/>
      <c r="H135" s="792"/>
      <c r="I135" s="792"/>
      <c r="J135" s="792"/>
      <c r="K135" s="792"/>
      <c r="L135" s="791"/>
      <c r="M135" s="791"/>
      <c r="N135" s="791"/>
      <c r="O135" s="791"/>
      <c r="P135" s="791"/>
      <c r="Q135" s="699"/>
      <c r="R135" s="699"/>
      <c r="S135" s="699"/>
      <c r="T135" s="699"/>
      <c r="U135" s="699"/>
      <c r="V135" s="791"/>
      <c r="W135" s="792"/>
      <c r="X135" s="792"/>
    </row>
    <row r="136" spans="1:24" ht="15.75" customHeight="1" x14ac:dyDescent="0.2">
      <c r="A136" s="789"/>
      <c r="B136" s="790"/>
      <c r="C136" s="791"/>
      <c r="D136" s="791"/>
      <c r="E136" s="791"/>
      <c r="F136" s="791"/>
      <c r="G136" s="791"/>
      <c r="H136" s="792"/>
      <c r="I136" s="792"/>
      <c r="J136" s="792"/>
      <c r="K136" s="792"/>
      <c r="L136" s="791"/>
      <c r="M136" s="791"/>
      <c r="N136" s="791"/>
      <c r="O136" s="791"/>
      <c r="P136" s="791"/>
      <c r="Q136" s="699"/>
      <c r="R136" s="699"/>
      <c r="S136" s="699"/>
      <c r="T136" s="699"/>
      <c r="U136" s="699"/>
      <c r="V136" s="791"/>
      <c r="W136" s="792"/>
      <c r="X136" s="792"/>
    </row>
    <row r="137" spans="1:24" ht="15.75" customHeight="1" x14ac:dyDescent="0.2">
      <c r="A137" s="789"/>
      <c r="B137" s="790"/>
      <c r="C137" s="791"/>
      <c r="D137" s="791"/>
      <c r="E137" s="791"/>
      <c r="F137" s="791"/>
      <c r="G137" s="791"/>
      <c r="H137" s="792"/>
      <c r="I137" s="792"/>
      <c r="J137" s="792"/>
      <c r="K137" s="792"/>
      <c r="L137" s="791"/>
      <c r="M137" s="791"/>
      <c r="N137" s="791"/>
      <c r="O137" s="791"/>
      <c r="P137" s="791"/>
      <c r="Q137" s="699"/>
      <c r="R137" s="699"/>
      <c r="S137" s="699"/>
      <c r="T137" s="699"/>
      <c r="U137" s="699"/>
      <c r="V137" s="791"/>
      <c r="W137" s="792"/>
      <c r="X137" s="792"/>
    </row>
    <row r="138" spans="1:24" ht="15.75" customHeight="1" x14ac:dyDescent="0.2">
      <c r="A138" s="789"/>
      <c r="B138" s="790"/>
      <c r="C138" s="791"/>
      <c r="D138" s="791"/>
      <c r="E138" s="791"/>
      <c r="F138" s="791"/>
      <c r="G138" s="791"/>
      <c r="H138" s="792"/>
      <c r="I138" s="792"/>
      <c r="J138" s="792"/>
      <c r="K138" s="792"/>
      <c r="L138" s="791"/>
      <c r="M138" s="791"/>
      <c r="N138" s="791"/>
      <c r="O138" s="791"/>
      <c r="P138" s="791"/>
      <c r="Q138" s="699"/>
      <c r="R138" s="699"/>
      <c r="S138" s="699"/>
      <c r="T138" s="699"/>
      <c r="U138" s="699"/>
      <c r="V138" s="791"/>
      <c r="W138" s="792"/>
      <c r="X138" s="792"/>
    </row>
    <row r="139" spans="1:24" ht="15.75" customHeight="1" x14ac:dyDescent="0.2">
      <c r="A139" s="789"/>
      <c r="B139" s="790"/>
      <c r="C139" s="791"/>
      <c r="D139" s="791"/>
      <c r="E139" s="791"/>
      <c r="F139" s="791"/>
      <c r="G139" s="791"/>
      <c r="H139" s="792"/>
      <c r="I139" s="792"/>
      <c r="J139" s="792"/>
      <c r="K139" s="792"/>
      <c r="L139" s="791"/>
      <c r="M139" s="791"/>
      <c r="N139" s="791"/>
      <c r="O139" s="791"/>
      <c r="P139" s="791"/>
      <c r="Q139" s="699"/>
      <c r="R139" s="699"/>
      <c r="S139" s="699"/>
      <c r="T139" s="699"/>
      <c r="U139" s="699"/>
      <c r="V139" s="791"/>
      <c r="W139" s="792"/>
      <c r="X139" s="792"/>
    </row>
    <row r="140" spans="1:24" ht="15.75" customHeight="1" x14ac:dyDescent="0.2">
      <c r="A140" s="789"/>
      <c r="B140" s="790"/>
      <c r="C140" s="791"/>
      <c r="D140" s="791"/>
      <c r="E140" s="791"/>
      <c r="F140" s="791"/>
      <c r="G140" s="791"/>
      <c r="H140" s="792"/>
      <c r="I140" s="792"/>
      <c r="J140" s="792"/>
      <c r="K140" s="792"/>
      <c r="L140" s="791"/>
      <c r="M140" s="791"/>
      <c r="N140" s="791"/>
      <c r="O140" s="791"/>
      <c r="P140" s="791"/>
      <c r="Q140" s="699"/>
      <c r="R140" s="699"/>
      <c r="S140" s="699"/>
      <c r="T140" s="699"/>
      <c r="U140" s="699"/>
      <c r="V140" s="791"/>
      <c r="W140" s="792"/>
      <c r="X140" s="792"/>
    </row>
    <row r="141" spans="1:24" ht="15.75" customHeight="1" x14ac:dyDescent="0.2">
      <c r="A141" s="789"/>
      <c r="B141" s="790"/>
      <c r="C141" s="791"/>
      <c r="D141" s="791"/>
      <c r="E141" s="791"/>
      <c r="F141" s="791"/>
      <c r="G141" s="791"/>
      <c r="H141" s="792"/>
      <c r="I141" s="792"/>
      <c r="J141" s="792"/>
      <c r="K141" s="792"/>
      <c r="L141" s="791"/>
      <c r="M141" s="791"/>
      <c r="N141" s="791"/>
      <c r="O141" s="791"/>
      <c r="P141" s="791"/>
      <c r="Q141" s="699"/>
      <c r="R141" s="699"/>
      <c r="S141" s="699"/>
      <c r="T141" s="699"/>
      <c r="U141" s="699"/>
      <c r="V141" s="791"/>
      <c r="W141" s="792"/>
      <c r="X141" s="792"/>
    </row>
    <row r="142" spans="1:24" ht="15.75" customHeight="1" x14ac:dyDescent="0.2">
      <c r="A142" s="789"/>
      <c r="B142" s="790"/>
      <c r="C142" s="791"/>
      <c r="D142" s="791"/>
      <c r="E142" s="791"/>
      <c r="F142" s="791"/>
      <c r="G142" s="791"/>
      <c r="H142" s="792"/>
      <c r="I142" s="792"/>
      <c r="J142" s="792"/>
      <c r="K142" s="792"/>
      <c r="L142" s="791"/>
      <c r="M142" s="791"/>
      <c r="N142" s="791"/>
      <c r="O142" s="791"/>
      <c r="P142" s="791"/>
      <c r="Q142" s="699"/>
      <c r="R142" s="699"/>
      <c r="S142" s="699"/>
      <c r="T142" s="699"/>
      <c r="U142" s="699"/>
      <c r="V142" s="791"/>
      <c r="W142" s="792"/>
      <c r="X142" s="792"/>
    </row>
    <row r="143" spans="1:24" ht="15.75" customHeight="1" x14ac:dyDescent="0.2">
      <c r="A143" s="789"/>
      <c r="B143" s="790"/>
      <c r="C143" s="791"/>
      <c r="D143" s="791"/>
      <c r="E143" s="791"/>
      <c r="F143" s="791"/>
      <c r="G143" s="791"/>
      <c r="H143" s="792"/>
      <c r="I143" s="792"/>
      <c r="J143" s="792"/>
      <c r="K143" s="792"/>
      <c r="L143" s="791"/>
      <c r="M143" s="791"/>
      <c r="N143" s="791"/>
      <c r="O143" s="791"/>
      <c r="P143" s="791"/>
      <c r="Q143" s="699"/>
      <c r="R143" s="699"/>
      <c r="S143" s="699"/>
      <c r="T143" s="699"/>
      <c r="U143" s="699"/>
      <c r="V143" s="791"/>
      <c r="W143" s="792"/>
      <c r="X143" s="792"/>
    </row>
    <row r="144" spans="1:24" ht="15.75" customHeight="1" x14ac:dyDescent="0.2">
      <c r="A144" s="789"/>
      <c r="B144" s="790"/>
      <c r="C144" s="791"/>
      <c r="D144" s="791"/>
      <c r="E144" s="791"/>
      <c r="F144" s="791"/>
      <c r="G144" s="791"/>
      <c r="H144" s="792"/>
      <c r="I144" s="792"/>
      <c r="J144" s="792"/>
      <c r="K144" s="792"/>
      <c r="L144" s="791"/>
      <c r="M144" s="791"/>
      <c r="N144" s="791"/>
      <c r="O144" s="791"/>
      <c r="P144" s="791"/>
      <c r="Q144" s="699"/>
      <c r="R144" s="699"/>
      <c r="S144" s="699"/>
      <c r="T144" s="699"/>
      <c r="U144" s="699"/>
      <c r="V144" s="791"/>
      <c r="W144" s="792"/>
      <c r="X144" s="792"/>
    </row>
    <row r="145" spans="1:101" ht="15.75" customHeight="1" x14ac:dyDescent="0.2">
      <c r="A145" s="789"/>
      <c r="B145" s="790"/>
      <c r="C145" s="791"/>
      <c r="D145" s="791"/>
      <c r="E145" s="791"/>
      <c r="F145" s="791"/>
      <c r="G145" s="791"/>
      <c r="H145" s="792"/>
      <c r="I145" s="792"/>
      <c r="J145" s="792"/>
      <c r="K145" s="792"/>
      <c r="L145" s="791"/>
      <c r="M145" s="791"/>
      <c r="N145" s="791"/>
      <c r="O145" s="791"/>
      <c r="P145" s="791"/>
      <c r="Q145" s="699"/>
      <c r="R145" s="699"/>
      <c r="S145" s="699"/>
      <c r="T145" s="699"/>
      <c r="U145" s="699"/>
      <c r="V145" s="791"/>
      <c r="W145" s="792"/>
      <c r="X145" s="792"/>
    </row>
    <row r="146" spans="1:101" ht="15.75" customHeight="1" x14ac:dyDescent="0.2">
      <c r="A146" s="789"/>
      <c r="B146" s="790"/>
      <c r="C146" s="791"/>
      <c r="D146" s="791"/>
      <c r="E146" s="791"/>
      <c r="F146" s="791"/>
      <c r="G146" s="791"/>
      <c r="H146" s="792"/>
      <c r="I146" s="792"/>
      <c r="J146" s="792"/>
      <c r="K146" s="792"/>
      <c r="L146" s="791"/>
      <c r="M146" s="791"/>
      <c r="N146" s="791"/>
      <c r="O146" s="791"/>
      <c r="P146" s="791"/>
      <c r="Q146" s="699"/>
      <c r="R146" s="699"/>
      <c r="S146" s="699"/>
      <c r="T146" s="699"/>
      <c r="U146" s="699"/>
      <c r="V146" s="791"/>
      <c r="W146" s="792"/>
      <c r="X146" s="792"/>
    </row>
    <row r="147" spans="1:101" ht="15.75" customHeight="1" x14ac:dyDescent="0.2">
      <c r="A147" s="789"/>
      <c r="B147" s="790"/>
      <c r="C147" s="791"/>
      <c r="D147" s="791"/>
      <c r="E147" s="791"/>
      <c r="F147" s="791"/>
      <c r="G147" s="791"/>
      <c r="H147" s="792"/>
      <c r="I147" s="792"/>
      <c r="J147" s="792"/>
      <c r="K147" s="792"/>
      <c r="L147" s="791"/>
      <c r="M147" s="791"/>
      <c r="N147" s="791"/>
      <c r="O147" s="791"/>
      <c r="P147" s="791"/>
      <c r="Q147" s="699"/>
      <c r="R147" s="699"/>
      <c r="S147" s="699"/>
      <c r="T147" s="699"/>
      <c r="U147" s="699"/>
      <c r="V147" s="791"/>
      <c r="W147" s="792"/>
      <c r="X147" s="792"/>
    </row>
    <row r="148" spans="1:101" ht="15.75" customHeight="1" x14ac:dyDescent="0.2">
      <c r="A148" s="789"/>
      <c r="B148" s="790"/>
      <c r="C148" s="791"/>
      <c r="D148" s="791"/>
      <c r="E148" s="791"/>
      <c r="F148" s="791"/>
      <c r="G148" s="791"/>
      <c r="H148" s="792"/>
      <c r="I148" s="792"/>
      <c r="J148" s="792"/>
      <c r="K148" s="792"/>
      <c r="L148" s="791"/>
      <c r="M148" s="791"/>
      <c r="N148" s="791"/>
      <c r="O148" s="791"/>
      <c r="P148" s="791"/>
      <c r="Q148" s="699"/>
      <c r="R148" s="699"/>
      <c r="S148" s="699"/>
      <c r="T148" s="699"/>
      <c r="U148" s="699"/>
      <c r="V148" s="791"/>
      <c r="W148" s="792"/>
      <c r="X148" s="792"/>
    </row>
    <row r="149" spans="1:101" s="143" customFormat="1" ht="38.25" x14ac:dyDescent="0.2">
      <c r="A149" s="137">
        <v>0</v>
      </c>
      <c r="B149" s="136" t="s">
        <v>1179</v>
      </c>
      <c r="C149" s="137" t="s">
        <v>98</v>
      </c>
      <c r="D149" s="660"/>
      <c r="E149" s="599"/>
      <c r="F149" s="660"/>
      <c r="G149" s="599"/>
      <c r="H149" s="660"/>
      <c r="I149" s="599"/>
      <c r="J149" s="660"/>
      <c r="K149" s="599"/>
      <c r="L149" s="660"/>
      <c r="M149" s="599"/>
      <c r="N149" s="660"/>
      <c r="O149" s="599"/>
      <c r="P149" s="660"/>
      <c r="Q149" s="599"/>
      <c r="R149" s="660"/>
      <c r="S149" s="599"/>
      <c r="T149" s="660"/>
      <c r="U149" s="599"/>
      <c r="V149" s="660"/>
      <c r="W149" s="599"/>
      <c r="X149" s="660"/>
      <c r="Y149" s="599"/>
      <c r="Z149" s="660"/>
      <c r="AA149" s="599"/>
      <c r="AB149" s="660"/>
      <c r="AC149" s="599"/>
      <c r="AD149" s="660"/>
      <c r="AE149" s="599"/>
      <c r="AF149" s="660"/>
      <c r="AG149" s="599"/>
      <c r="AH149" s="660"/>
      <c r="AI149" s="599"/>
      <c r="AJ149" s="660"/>
      <c r="AK149" s="599"/>
      <c r="AL149" s="660"/>
      <c r="AM149" s="599"/>
      <c r="AN149" s="660"/>
      <c r="AO149" s="599"/>
      <c r="AP149" s="660"/>
      <c r="AQ149" s="599"/>
      <c r="AR149" s="660"/>
      <c r="AS149" s="599"/>
      <c r="AT149" s="660"/>
      <c r="AU149" s="599"/>
      <c r="AV149" s="660"/>
      <c r="AW149" s="599"/>
      <c r="AX149" s="660"/>
      <c r="AY149" s="599"/>
      <c r="AZ149" s="660"/>
      <c r="BA149" s="599"/>
      <c r="BB149" s="142"/>
      <c r="BC149" s="142"/>
      <c r="BD149" s="142"/>
      <c r="BE149" s="142"/>
      <c r="BF149" s="142"/>
      <c r="BG149" s="142"/>
      <c r="BH149" s="142"/>
      <c r="BI149" s="142"/>
      <c r="BJ149" s="142"/>
      <c r="BK149" s="142"/>
      <c r="BL149" s="142"/>
      <c r="BM149" s="142"/>
      <c r="BN149" s="142"/>
      <c r="BO149" s="142"/>
      <c r="BP149" s="142"/>
      <c r="BQ149" s="142"/>
      <c r="BR149" s="142"/>
      <c r="BS149" s="142"/>
      <c r="BT149" s="142"/>
      <c r="BU149" s="142"/>
      <c r="BV149" s="142"/>
      <c r="BW149" s="142"/>
      <c r="BX149" s="142"/>
      <c r="BY149" s="142"/>
      <c r="BZ149" s="142"/>
      <c r="CA149" s="142"/>
      <c r="CB149" s="142"/>
      <c r="CC149" s="142"/>
      <c r="CD149" s="142"/>
      <c r="CE149" s="142"/>
      <c r="CF149" s="142"/>
      <c r="CG149" s="142"/>
      <c r="CH149" s="142"/>
      <c r="CI149" s="142"/>
      <c r="CJ149" s="142"/>
      <c r="CK149" s="142"/>
      <c r="CL149" s="142"/>
      <c r="CM149" s="142"/>
      <c r="CN149" s="142"/>
      <c r="CO149" s="142"/>
      <c r="CP149" s="142"/>
      <c r="CQ149" s="142"/>
      <c r="CR149" s="142"/>
      <c r="CS149" s="142"/>
      <c r="CT149" s="142"/>
      <c r="CU149" s="142"/>
      <c r="CV149" s="142"/>
      <c r="CW149" s="142"/>
    </row>
    <row r="150" spans="1:101" s="151" customFormat="1" ht="25.5" x14ac:dyDescent="0.2">
      <c r="A150" s="146" t="s">
        <v>99</v>
      </c>
      <c r="B150" s="145" t="s">
        <v>100</v>
      </c>
      <c r="C150" s="146" t="s">
        <v>98</v>
      </c>
      <c r="D150" s="145"/>
      <c r="E150" s="600"/>
      <c r="F150" s="145"/>
      <c r="G150" s="600"/>
      <c r="H150" s="145"/>
      <c r="I150" s="600"/>
      <c r="J150" s="145"/>
      <c r="K150" s="600"/>
      <c r="L150" s="145"/>
      <c r="M150" s="600"/>
      <c r="N150" s="145"/>
      <c r="O150" s="600"/>
      <c r="P150" s="145"/>
      <c r="Q150" s="600"/>
      <c r="R150" s="145"/>
      <c r="S150" s="600"/>
      <c r="T150" s="145"/>
      <c r="U150" s="600"/>
      <c r="V150" s="145"/>
      <c r="W150" s="600"/>
      <c r="X150" s="145"/>
      <c r="Y150" s="600"/>
      <c r="Z150" s="145"/>
      <c r="AA150" s="600"/>
      <c r="AB150" s="145"/>
      <c r="AC150" s="600"/>
      <c r="AD150" s="145"/>
      <c r="AE150" s="600"/>
      <c r="AF150" s="145"/>
      <c r="AG150" s="600"/>
      <c r="AH150" s="145"/>
      <c r="AI150" s="600"/>
      <c r="AJ150" s="145"/>
      <c r="AK150" s="600"/>
      <c r="AL150" s="145"/>
      <c r="AM150" s="600"/>
      <c r="AN150" s="145"/>
      <c r="AO150" s="600"/>
      <c r="AP150" s="145"/>
      <c r="AQ150" s="600"/>
      <c r="AR150" s="145"/>
      <c r="AS150" s="600"/>
      <c r="AT150" s="145"/>
      <c r="AU150" s="600"/>
      <c r="AV150" s="145"/>
      <c r="AW150" s="600"/>
      <c r="AX150" s="145"/>
      <c r="AY150" s="600"/>
      <c r="AZ150" s="145"/>
      <c r="BA150" s="600"/>
      <c r="BB150" s="150"/>
      <c r="BC150" s="150"/>
      <c r="BD150" s="150"/>
      <c r="BE150" s="150"/>
      <c r="BF150" s="150"/>
      <c r="BG150" s="150"/>
      <c r="BH150" s="150"/>
      <c r="BI150" s="150"/>
      <c r="BJ150" s="150"/>
      <c r="BK150" s="150"/>
      <c r="BL150" s="150"/>
      <c r="BM150" s="150"/>
      <c r="BN150" s="150"/>
      <c r="BO150" s="150"/>
      <c r="BP150" s="150"/>
      <c r="BQ150" s="150"/>
      <c r="BR150" s="150"/>
      <c r="BS150" s="150"/>
      <c r="BT150" s="150"/>
      <c r="BU150" s="150"/>
      <c r="BV150" s="150"/>
      <c r="BW150" s="150"/>
      <c r="BX150" s="150"/>
      <c r="BY150" s="150"/>
      <c r="BZ150" s="150"/>
      <c r="CA150" s="150"/>
      <c r="CB150" s="150"/>
      <c r="CC150" s="150"/>
      <c r="CD150" s="150"/>
      <c r="CE150" s="150"/>
      <c r="CF150" s="150"/>
      <c r="CG150" s="150"/>
      <c r="CH150" s="150"/>
      <c r="CI150" s="150"/>
      <c r="CJ150" s="150"/>
      <c r="CK150" s="150"/>
      <c r="CL150" s="150"/>
      <c r="CM150" s="150"/>
      <c r="CN150" s="150"/>
      <c r="CO150" s="150"/>
      <c r="CP150" s="150"/>
      <c r="CQ150" s="150"/>
      <c r="CR150" s="150"/>
      <c r="CS150" s="150"/>
      <c r="CT150" s="150"/>
      <c r="CU150" s="150"/>
      <c r="CV150" s="150"/>
      <c r="CW150" s="150"/>
    </row>
    <row r="151" spans="1:101" s="151" customFormat="1" ht="40.5" customHeight="1" x14ac:dyDescent="0.2">
      <c r="A151" s="146" t="s">
        <v>101</v>
      </c>
      <c r="B151" s="145" t="s">
        <v>102</v>
      </c>
      <c r="C151" s="146" t="s">
        <v>98</v>
      </c>
      <c r="D151" s="661"/>
      <c r="E151" s="600"/>
      <c r="F151" s="661"/>
      <c r="G151" s="600"/>
      <c r="H151" s="661"/>
      <c r="I151" s="600"/>
      <c r="J151" s="661"/>
      <c r="K151" s="600"/>
      <c r="L151" s="661"/>
      <c r="M151" s="600"/>
      <c r="N151" s="661"/>
      <c r="O151" s="600"/>
      <c r="P151" s="661"/>
      <c r="Q151" s="600"/>
      <c r="R151" s="661"/>
      <c r="S151" s="600"/>
      <c r="T151" s="661"/>
      <c r="U151" s="600"/>
      <c r="V151" s="661"/>
      <c r="W151" s="600"/>
      <c r="X151" s="661"/>
      <c r="Y151" s="600"/>
      <c r="Z151" s="661"/>
      <c r="AA151" s="600"/>
      <c r="AB151" s="661"/>
      <c r="AC151" s="600"/>
      <c r="AD151" s="661"/>
      <c r="AE151" s="600"/>
      <c r="AF151" s="661"/>
      <c r="AG151" s="600"/>
      <c r="AH151" s="661"/>
      <c r="AI151" s="600"/>
      <c r="AJ151" s="661"/>
      <c r="AK151" s="600"/>
      <c r="AL151" s="661"/>
      <c r="AM151" s="600"/>
      <c r="AN151" s="661"/>
      <c r="AO151" s="600"/>
      <c r="AP151" s="661"/>
      <c r="AQ151" s="600"/>
      <c r="AR151" s="661"/>
      <c r="AS151" s="600"/>
      <c r="AT151" s="661"/>
      <c r="AU151" s="600"/>
      <c r="AV151" s="661"/>
      <c r="AW151" s="600"/>
      <c r="AX151" s="661"/>
      <c r="AY151" s="600"/>
      <c r="AZ151" s="661"/>
      <c r="BA151" s="600"/>
      <c r="BB151" s="150"/>
      <c r="BC151" s="150"/>
      <c r="BD151" s="150"/>
      <c r="BE151" s="150"/>
      <c r="BF151" s="150"/>
      <c r="BG151" s="150"/>
      <c r="BH151" s="150"/>
      <c r="BI151" s="150"/>
      <c r="BJ151" s="150"/>
      <c r="BK151" s="150"/>
      <c r="BL151" s="150"/>
      <c r="BM151" s="150"/>
      <c r="BN151" s="150"/>
      <c r="BO151" s="150"/>
      <c r="BP151" s="150"/>
      <c r="BQ151" s="150"/>
      <c r="BR151" s="150"/>
      <c r="BS151" s="150"/>
      <c r="BT151" s="150"/>
      <c r="BU151" s="150"/>
      <c r="BV151" s="150"/>
      <c r="BW151" s="150"/>
      <c r="BX151" s="150"/>
      <c r="BY151" s="150"/>
      <c r="BZ151" s="150"/>
      <c r="CA151" s="150"/>
      <c r="CB151" s="150"/>
      <c r="CC151" s="150"/>
      <c r="CD151" s="150"/>
      <c r="CE151" s="150"/>
      <c r="CF151" s="150"/>
      <c r="CG151" s="150"/>
      <c r="CH151" s="150"/>
      <c r="CI151" s="150"/>
      <c r="CJ151" s="150"/>
      <c r="CK151" s="150"/>
      <c r="CL151" s="150"/>
      <c r="CM151" s="150"/>
      <c r="CN151" s="150"/>
      <c r="CO151" s="150"/>
      <c r="CP151" s="150"/>
      <c r="CQ151" s="150"/>
      <c r="CR151" s="150"/>
      <c r="CS151" s="150"/>
      <c r="CT151" s="150"/>
      <c r="CU151" s="150"/>
      <c r="CV151" s="150"/>
      <c r="CW151" s="150"/>
    </row>
    <row r="152" spans="1:101" s="151" customFormat="1" ht="127.5" x14ac:dyDescent="0.2">
      <c r="A152" s="146" t="s">
        <v>104</v>
      </c>
      <c r="B152" s="153" t="s">
        <v>105</v>
      </c>
      <c r="C152" s="146" t="s">
        <v>98</v>
      </c>
      <c r="D152" s="145"/>
      <c r="E152" s="600"/>
      <c r="F152" s="145"/>
      <c r="G152" s="600"/>
      <c r="H152" s="145"/>
      <c r="I152" s="600"/>
      <c r="J152" s="145"/>
      <c r="K152" s="600"/>
      <c r="L152" s="145"/>
      <c r="M152" s="600"/>
      <c r="N152" s="145"/>
      <c r="O152" s="600"/>
      <c r="P152" s="145"/>
      <c r="Q152" s="600"/>
      <c r="R152" s="145"/>
      <c r="S152" s="600"/>
      <c r="T152" s="145"/>
      <c r="U152" s="600"/>
      <c r="V152" s="145"/>
      <c r="W152" s="600"/>
      <c r="X152" s="145"/>
      <c r="Y152" s="600"/>
      <c r="Z152" s="145"/>
      <c r="AA152" s="600"/>
      <c r="AB152" s="145"/>
      <c r="AC152" s="600"/>
      <c r="AD152" s="145"/>
      <c r="AE152" s="600"/>
      <c r="AF152" s="145"/>
      <c r="AG152" s="600"/>
      <c r="AH152" s="145"/>
      <c r="AI152" s="600"/>
      <c r="AJ152" s="145"/>
      <c r="AK152" s="600"/>
      <c r="AL152" s="145"/>
      <c r="AM152" s="600"/>
      <c r="AN152" s="145"/>
      <c r="AO152" s="600"/>
      <c r="AP152" s="145"/>
      <c r="AQ152" s="600"/>
      <c r="AR152" s="145"/>
      <c r="AS152" s="600"/>
      <c r="AT152" s="145"/>
      <c r="AU152" s="600"/>
      <c r="AV152" s="145"/>
      <c r="AW152" s="600"/>
      <c r="AX152" s="145"/>
      <c r="AY152" s="600"/>
      <c r="AZ152" s="145"/>
      <c r="BA152" s="600"/>
      <c r="BB152" s="150"/>
      <c r="BC152" s="150"/>
      <c r="BD152" s="150"/>
      <c r="BE152" s="150"/>
      <c r="BF152" s="150"/>
      <c r="BG152" s="150"/>
      <c r="BH152" s="150"/>
      <c r="BI152" s="150"/>
      <c r="BJ152" s="150"/>
      <c r="BK152" s="150"/>
      <c r="BL152" s="150"/>
      <c r="BM152" s="150"/>
      <c r="BN152" s="150"/>
      <c r="BO152" s="150"/>
      <c r="BP152" s="150"/>
      <c r="BQ152" s="150"/>
      <c r="BR152" s="150"/>
      <c r="BS152" s="150"/>
      <c r="BT152" s="150"/>
      <c r="BU152" s="150"/>
      <c r="BV152" s="150"/>
      <c r="BW152" s="150"/>
      <c r="BX152" s="150"/>
      <c r="BY152" s="150"/>
      <c r="BZ152" s="150"/>
      <c r="CA152" s="150"/>
      <c r="CB152" s="150"/>
      <c r="CC152" s="150"/>
      <c r="CD152" s="150"/>
      <c r="CE152" s="150"/>
      <c r="CF152" s="150"/>
      <c r="CG152" s="150"/>
      <c r="CH152" s="150"/>
      <c r="CI152" s="150"/>
      <c r="CJ152" s="150"/>
      <c r="CK152" s="150"/>
      <c r="CL152" s="150"/>
      <c r="CM152" s="150"/>
      <c r="CN152" s="150"/>
      <c r="CO152" s="150"/>
      <c r="CP152" s="150"/>
      <c r="CQ152" s="150"/>
      <c r="CR152" s="150"/>
      <c r="CS152" s="150"/>
      <c r="CT152" s="150"/>
      <c r="CU152" s="150"/>
      <c r="CV152" s="150"/>
      <c r="CW152" s="150"/>
    </row>
    <row r="153" spans="1:101" s="151" customFormat="1" ht="38.25" x14ac:dyDescent="0.2">
      <c r="A153" s="436" t="s">
        <v>106</v>
      </c>
      <c r="B153" s="155" t="s">
        <v>107</v>
      </c>
      <c r="C153" s="146" t="s">
        <v>98</v>
      </c>
      <c r="D153" s="145"/>
      <c r="E153" s="600"/>
      <c r="F153" s="145"/>
      <c r="G153" s="600"/>
      <c r="H153" s="145"/>
      <c r="I153" s="600"/>
      <c r="J153" s="145"/>
      <c r="K153" s="600"/>
      <c r="L153" s="145"/>
      <c r="M153" s="600"/>
      <c r="N153" s="145"/>
      <c r="O153" s="600"/>
      <c r="P153" s="145"/>
      <c r="Q153" s="600"/>
      <c r="R153" s="145"/>
      <c r="S153" s="600"/>
      <c r="T153" s="145"/>
      <c r="U153" s="600"/>
      <c r="V153" s="145"/>
      <c r="W153" s="600"/>
      <c r="X153" s="145"/>
      <c r="Y153" s="600"/>
      <c r="Z153" s="145"/>
      <c r="AA153" s="600"/>
      <c r="AB153" s="145"/>
      <c r="AC153" s="600"/>
      <c r="AD153" s="145"/>
      <c r="AE153" s="600"/>
      <c r="AF153" s="145"/>
      <c r="AG153" s="600"/>
      <c r="AH153" s="145"/>
      <c r="AI153" s="600"/>
      <c r="AJ153" s="145"/>
      <c r="AK153" s="600"/>
      <c r="AL153" s="145"/>
      <c r="AM153" s="600"/>
      <c r="AN153" s="145"/>
      <c r="AO153" s="600"/>
      <c r="AP153" s="145"/>
      <c r="AQ153" s="600"/>
      <c r="AR153" s="145"/>
      <c r="AS153" s="600"/>
      <c r="AT153" s="145"/>
      <c r="AU153" s="600"/>
      <c r="AV153" s="145"/>
      <c r="AW153" s="600"/>
      <c r="AX153" s="145"/>
      <c r="AY153" s="600"/>
      <c r="AZ153" s="145"/>
      <c r="BA153" s="600"/>
      <c r="BB153" s="150"/>
      <c r="BC153" s="150"/>
      <c r="BD153" s="150"/>
      <c r="BE153" s="150"/>
      <c r="BF153" s="150"/>
      <c r="BG153" s="150"/>
      <c r="BH153" s="150"/>
      <c r="BI153" s="150"/>
      <c r="BJ153" s="150"/>
      <c r="BK153" s="150"/>
      <c r="BL153" s="150"/>
      <c r="BM153" s="150"/>
      <c r="BN153" s="150"/>
      <c r="BO153" s="150"/>
      <c r="BP153" s="150"/>
      <c r="BQ153" s="150"/>
      <c r="BR153" s="150"/>
      <c r="BS153" s="150"/>
      <c r="BT153" s="150"/>
      <c r="BU153" s="150"/>
      <c r="BV153" s="150"/>
      <c r="BW153" s="150"/>
      <c r="BX153" s="150"/>
      <c r="BY153" s="150"/>
      <c r="BZ153" s="150"/>
      <c r="CA153" s="150"/>
      <c r="CB153" s="150"/>
      <c r="CC153" s="150"/>
      <c r="CD153" s="150"/>
      <c r="CE153" s="150"/>
      <c r="CF153" s="150"/>
      <c r="CG153" s="150"/>
      <c r="CH153" s="150"/>
      <c r="CI153" s="150"/>
      <c r="CJ153" s="150"/>
      <c r="CK153" s="150"/>
      <c r="CL153" s="150"/>
      <c r="CM153" s="150"/>
      <c r="CN153" s="150"/>
      <c r="CO153" s="150"/>
      <c r="CP153" s="150"/>
      <c r="CQ153" s="150"/>
      <c r="CR153" s="150"/>
      <c r="CS153" s="150"/>
      <c r="CT153" s="150"/>
      <c r="CU153" s="150"/>
      <c r="CV153" s="150"/>
      <c r="CW153" s="150"/>
    </row>
    <row r="154" spans="1:101" s="151" customFormat="1" ht="63.75" x14ac:dyDescent="0.2">
      <c r="A154" s="436" t="s">
        <v>108</v>
      </c>
      <c r="B154" s="155" t="s">
        <v>109</v>
      </c>
      <c r="C154" s="146" t="s">
        <v>98</v>
      </c>
      <c r="D154" s="145"/>
      <c r="E154" s="600"/>
      <c r="F154" s="145"/>
      <c r="G154" s="600"/>
      <c r="H154" s="145"/>
      <c r="I154" s="600"/>
      <c r="J154" s="145"/>
      <c r="K154" s="600"/>
      <c r="L154" s="145"/>
      <c r="M154" s="600"/>
      <c r="N154" s="145"/>
      <c r="O154" s="600"/>
      <c r="P154" s="145"/>
      <c r="Q154" s="600"/>
      <c r="R154" s="145"/>
      <c r="S154" s="600"/>
      <c r="T154" s="145"/>
      <c r="U154" s="600"/>
      <c r="V154" s="145"/>
      <c r="W154" s="600"/>
      <c r="X154" s="145"/>
      <c r="Y154" s="600"/>
      <c r="Z154" s="145"/>
      <c r="AA154" s="600"/>
      <c r="AB154" s="145"/>
      <c r="AC154" s="600"/>
      <c r="AD154" s="145"/>
      <c r="AE154" s="600"/>
      <c r="AF154" s="145"/>
      <c r="AG154" s="600"/>
      <c r="AH154" s="145"/>
      <c r="AI154" s="600"/>
      <c r="AJ154" s="145"/>
      <c r="AK154" s="600"/>
      <c r="AL154" s="145"/>
      <c r="AM154" s="600"/>
      <c r="AN154" s="145"/>
      <c r="AO154" s="600"/>
      <c r="AP154" s="145"/>
      <c r="AQ154" s="600"/>
      <c r="AR154" s="145"/>
      <c r="AS154" s="600"/>
      <c r="AT154" s="145"/>
      <c r="AU154" s="600"/>
      <c r="AV154" s="145"/>
      <c r="AW154" s="600"/>
      <c r="AX154" s="145"/>
      <c r="AY154" s="600"/>
      <c r="AZ154" s="145"/>
      <c r="BA154" s="600"/>
      <c r="BB154" s="150"/>
      <c r="BC154" s="150"/>
      <c r="BD154" s="150"/>
      <c r="BE154" s="150"/>
      <c r="BF154" s="150"/>
      <c r="BG154" s="150"/>
      <c r="BH154" s="150"/>
      <c r="BI154" s="150"/>
      <c r="BJ154" s="150"/>
      <c r="BK154" s="150"/>
      <c r="BL154" s="150"/>
      <c r="BM154" s="150"/>
      <c r="BN154" s="150"/>
      <c r="BO154" s="150"/>
      <c r="BP154" s="150"/>
      <c r="BQ154" s="150"/>
      <c r="BR154" s="150"/>
      <c r="BS154" s="150"/>
      <c r="BT154" s="150"/>
      <c r="BU154" s="150"/>
      <c r="BV154" s="150"/>
      <c r="BW154" s="150"/>
      <c r="BX154" s="150"/>
      <c r="BY154" s="150"/>
      <c r="BZ154" s="150"/>
      <c r="CA154" s="150"/>
      <c r="CB154" s="150"/>
      <c r="CC154" s="150"/>
      <c r="CD154" s="150"/>
      <c r="CE154" s="150"/>
      <c r="CF154" s="150"/>
      <c r="CG154" s="150"/>
      <c r="CH154" s="150"/>
      <c r="CI154" s="150"/>
      <c r="CJ154" s="150"/>
      <c r="CK154" s="150"/>
      <c r="CL154" s="150"/>
      <c r="CM154" s="150"/>
      <c r="CN154" s="150"/>
      <c r="CO154" s="150"/>
      <c r="CP154" s="150"/>
      <c r="CQ154" s="150"/>
      <c r="CR154" s="150"/>
      <c r="CS154" s="150"/>
      <c r="CT154" s="150"/>
      <c r="CU154" s="150"/>
      <c r="CV154" s="150"/>
      <c r="CW154" s="150"/>
    </row>
    <row r="155" spans="1:101" s="151" customFormat="1" ht="25.5" x14ac:dyDescent="0.2">
      <c r="A155" s="436" t="s">
        <v>110</v>
      </c>
      <c r="B155" s="155" t="s">
        <v>111</v>
      </c>
      <c r="C155" s="146" t="s">
        <v>98</v>
      </c>
      <c r="D155" s="145"/>
      <c r="E155" s="600"/>
      <c r="F155" s="145"/>
      <c r="G155" s="600"/>
      <c r="H155" s="145"/>
      <c r="I155" s="600"/>
      <c r="J155" s="145"/>
      <c r="K155" s="600"/>
      <c r="L155" s="145"/>
      <c r="M155" s="600"/>
      <c r="N155" s="145"/>
      <c r="O155" s="600"/>
      <c r="P155" s="145"/>
      <c r="Q155" s="600"/>
      <c r="R155" s="145"/>
      <c r="S155" s="600"/>
      <c r="T155" s="145"/>
      <c r="U155" s="600"/>
      <c r="V155" s="145"/>
      <c r="W155" s="600"/>
      <c r="X155" s="145"/>
      <c r="Y155" s="600"/>
      <c r="Z155" s="145"/>
      <c r="AA155" s="600"/>
      <c r="AB155" s="145"/>
      <c r="AC155" s="600"/>
      <c r="AD155" s="145"/>
      <c r="AE155" s="600"/>
      <c r="AF155" s="145"/>
      <c r="AG155" s="600"/>
      <c r="AH155" s="145"/>
      <c r="AI155" s="600"/>
      <c r="AJ155" s="145"/>
      <c r="AK155" s="600"/>
      <c r="AL155" s="145"/>
      <c r="AM155" s="600"/>
      <c r="AN155" s="145"/>
      <c r="AO155" s="600"/>
      <c r="AP155" s="145"/>
      <c r="AQ155" s="600"/>
      <c r="AR155" s="145"/>
      <c r="AS155" s="600"/>
      <c r="AT155" s="145"/>
      <c r="AU155" s="600"/>
      <c r="AV155" s="145"/>
      <c r="AW155" s="600"/>
      <c r="AX155" s="145"/>
      <c r="AY155" s="600"/>
      <c r="AZ155" s="145"/>
      <c r="BA155" s="600"/>
      <c r="BB155" s="150"/>
      <c r="BC155" s="150"/>
      <c r="BD155" s="150"/>
      <c r="BE155" s="150"/>
      <c r="BF155" s="150"/>
      <c r="BG155" s="150"/>
      <c r="BH155" s="150"/>
      <c r="BI155" s="150"/>
      <c r="BJ155" s="150"/>
      <c r="BK155" s="150"/>
      <c r="BL155" s="150"/>
      <c r="BM155" s="150"/>
      <c r="BN155" s="150"/>
      <c r="BO155" s="150"/>
      <c r="BP155" s="150"/>
      <c r="BQ155" s="150"/>
      <c r="BR155" s="150"/>
      <c r="BS155" s="150"/>
      <c r="BT155" s="150"/>
      <c r="BU155" s="150"/>
      <c r="BV155" s="150"/>
      <c r="BW155" s="150"/>
      <c r="BX155" s="150"/>
      <c r="BY155" s="150"/>
      <c r="BZ155" s="150"/>
      <c r="CA155" s="150"/>
      <c r="CB155" s="150"/>
      <c r="CC155" s="150"/>
      <c r="CD155" s="150"/>
      <c r="CE155" s="150"/>
      <c r="CF155" s="150"/>
      <c r="CG155" s="150"/>
      <c r="CH155" s="150"/>
      <c r="CI155" s="150"/>
      <c r="CJ155" s="150"/>
      <c r="CK155" s="150"/>
      <c r="CL155" s="150"/>
      <c r="CM155" s="150"/>
      <c r="CN155" s="150"/>
      <c r="CO155" s="150"/>
      <c r="CP155" s="150"/>
      <c r="CQ155" s="150"/>
      <c r="CR155" s="150"/>
      <c r="CS155" s="150"/>
      <c r="CT155" s="150"/>
      <c r="CU155" s="150"/>
      <c r="CV155" s="150"/>
      <c r="CW155" s="150"/>
    </row>
    <row r="156" spans="1:101" s="160" customFormat="1" ht="12.75" x14ac:dyDescent="0.2">
      <c r="A156" s="436"/>
      <c r="B156" s="155"/>
      <c r="C156" s="115"/>
      <c r="D156" s="663"/>
      <c r="E156" s="603"/>
      <c r="F156" s="663"/>
      <c r="G156" s="603"/>
      <c r="H156" s="663"/>
      <c r="I156" s="603"/>
      <c r="J156" s="663"/>
      <c r="K156" s="603"/>
      <c r="L156" s="663"/>
      <c r="M156" s="603"/>
      <c r="N156" s="663"/>
      <c r="O156" s="603"/>
      <c r="P156" s="663"/>
      <c r="Q156" s="603"/>
      <c r="R156" s="663"/>
      <c r="S156" s="603"/>
      <c r="T156" s="663"/>
      <c r="U156" s="603"/>
      <c r="V156" s="663"/>
      <c r="W156" s="603"/>
      <c r="X156" s="663"/>
      <c r="Y156" s="603"/>
      <c r="Z156" s="663"/>
      <c r="AA156" s="603"/>
      <c r="AB156" s="663"/>
      <c r="AC156" s="603"/>
      <c r="AD156" s="663"/>
      <c r="AE156" s="603"/>
      <c r="AF156" s="663"/>
      <c r="AG156" s="603"/>
      <c r="AH156" s="663"/>
      <c r="AI156" s="603"/>
      <c r="AJ156" s="663"/>
      <c r="AK156" s="603"/>
      <c r="AL156" s="663"/>
      <c r="AM156" s="603"/>
      <c r="AN156" s="663"/>
      <c r="AO156" s="603"/>
      <c r="AP156" s="663"/>
      <c r="AQ156" s="603"/>
      <c r="AR156" s="663"/>
      <c r="AS156" s="603"/>
      <c r="AT156" s="663"/>
      <c r="AU156" s="603"/>
      <c r="AV156" s="663"/>
      <c r="AW156" s="603"/>
      <c r="AX156" s="663"/>
      <c r="AY156" s="603"/>
      <c r="AZ156" s="663"/>
      <c r="BA156" s="603"/>
      <c r="BB156" s="159"/>
      <c r="BC156" s="159"/>
      <c r="BD156" s="159"/>
      <c r="BE156" s="159"/>
      <c r="BF156" s="159"/>
      <c r="BG156" s="159"/>
      <c r="BH156" s="159"/>
      <c r="BI156" s="159"/>
      <c r="BJ156" s="159"/>
      <c r="BK156" s="159"/>
      <c r="BL156" s="159"/>
      <c r="BM156" s="159"/>
      <c r="BN156" s="159"/>
      <c r="BO156" s="159"/>
      <c r="BP156" s="159"/>
      <c r="BQ156" s="159"/>
      <c r="BR156" s="159"/>
      <c r="BS156" s="159"/>
      <c r="BT156" s="159"/>
      <c r="BU156" s="159"/>
      <c r="BV156" s="159"/>
      <c r="BW156" s="159"/>
      <c r="BX156" s="159"/>
      <c r="BY156" s="159"/>
      <c r="BZ156" s="159"/>
      <c r="CA156" s="159"/>
      <c r="CB156" s="159"/>
      <c r="CC156" s="159"/>
      <c r="CD156" s="159"/>
      <c r="CE156" s="159"/>
      <c r="CF156" s="159"/>
      <c r="CG156" s="159"/>
      <c r="CH156" s="159"/>
      <c r="CI156" s="159"/>
      <c r="CJ156" s="159"/>
      <c r="CK156" s="159"/>
      <c r="CL156" s="159"/>
      <c r="CM156" s="159"/>
      <c r="CN156" s="159"/>
      <c r="CO156" s="159"/>
      <c r="CP156" s="159"/>
      <c r="CQ156" s="159"/>
      <c r="CR156" s="159"/>
      <c r="CS156" s="159"/>
      <c r="CT156" s="159"/>
      <c r="CU156" s="159"/>
      <c r="CV156" s="159"/>
      <c r="CW156" s="159"/>
    </row>
    <row r="157" spans="1:101" s="160" customFormat="1" ht="12.75" x14ac:dyDescent="0.2">
      <c r="A157" s="436">
        <v>1</v>
      </c>
      <c r="B157" s="156" t="s">
        <v>112</v>
      </c>
      <c r="C157" s="115" t="s">
        <v>98</v>
      </c>
      <c r="D157" s="663"/>
      <c r="E157" s="603"/>
      <c r="F157" s="663"/>
      <c r="G157" s="603"/>
      <c r="H157" s="663"/>
      <c r="I157" s="603"/>
      <c r="J157" s="663"/>
      <c r="K157" s="603"/>
      <c r="L157" s="663"/>
      <c r="M157" s="603"/>
      <c r="N157" s="663"/>
      <c r="O157" s="603"/>
      <c r="P157" s="663"/>
      <c r="Q157" s="603"/>
      <c r="R157" s="663"/>
      <c r="S157" s="603"/>
      <c r="T157" s="663"/>
      <c r="U157" s="603"/>
      <c r="V157" s="663"/>
      <c r="W157" s="603"/>
      <c r="X157" s="663"/>
      <c r="Y157" s="603"/>
      <c r="Z157" s="663"/>
      <c r="AA157" s="603"/>
      <c r="AB157" s="663"/>
      <c r="AC157" s="603"/>
      <c r="AD157" s="663"/>
      <c r="AE157" s="603"/>
      <c r="AF157" s="663"/>
      <c r="AG157" s="603"/>
      <c r="AH157" s="663"/>
      <c r="AI157" s="603"/>
      <c r="AJ157" s="663"/>
      <c r="AK157" s="603"/>
      <c r="AL157" s="663"/>
      <c r="AM157" s="603"/>
      <c r="AN157" s="663"/>
      <c r="AO157" s="603"/>
      <c r="AP157" s="663"/>
      <c r="AQ157" s="603"/>
      <c r="AR157" s="663"/>
      <c r="AS157" s="603"/>
      <c r="AT157" s="663"/>
      <c r="AU157" s="603"/>
      <c r="AV157" s="663"/>
      <c r="AW157" s="603"/>
      <c r="AX157" s="663"/>
      <c r="AY157" s="603"/>
      <c r="AZ157" s="663"/>
      <c r="BA157" s="603"/>
      <c r="BB157" s="159"/>
      <c r="BC157" s="159"/>
      <c r="BD157" s="159"/>
      <c r="BE157" s="159"/>
      <c r="BF157" s="159"/>
      <c r="BG157" s="159"/>
      <c r="BH157" s="159"/>
      <c r="BI157" s="159"/>
      <c r="BJ157" s="159"/>
      <c r="BK157" s="159"/>
      <c r="BL157" s="159"/>
      <c r="BM157" s="159"/>
      <c r="BN157" s="159"/>
      <c r="BO157" s="159"/>
      <c r="BP157" s="159"/>
      <c r="BQ157" s="159"/>
      <c r="BR157" s="159"/>
      <c r="BS157" s="159"/>
      <c r="BT157" s="159"/>
      <c r="BU157" s="159"/>
      <c r="BV157" s="159"/>
      <c r="BW157" s="159"/>
      <c r="BX157" s="159"/>
      <c r="BY157" s="159"/>
      <c r="BZ157" s="159"/>
      <c r="CA157" s="159"/>
      <c r="CB157" s="159"/>
      <c r="CC157" s="159"/>
      <c r="CD157" s="159"/>
      <c r="CE157" s="159"/>
      <c r="CF157" s="159"/>
      <c r="CG157" s="159"/>
      <c r="CH157" s="159"/>
      <c r="CI157" s="159"/>
      <c r="CJ157" s="159"/>
      <c r="CK157" s="159"/>
      <c r="CL157" s="159"/>
      <c r="CM157" s="159"/>
      <c r="CN157" s="159"/>
      <c r="CO157" s="159"/>
      <c r="CP157" s="159"/>
      <c r="CQ157" s="159"/>
      <c r="CR157" s="159"/>
      <c r="CS157" s="159"/>
      <c r="CT157" s="159"/>
      <c r="CU157" s="159"/>
      <c r="CV157" s="159"/>
      <c r="CW157" s="159"/>
    </row>
    <row r="158" spans="1:101" s="160" customFormat="1" ht="63.75" x14ac:dyDescent="0.2">
      <c r="A158" s="232" t="s">
        <v>113</v>
      </c>
      <c r="B158" s="155" t="s">
        <v>114</v>
      </c>
      <c r="C158" s="115" t="s">
        <v>98</v>
      </c>
      <c r="D158" s="663"/>
      <c r="E158" s="603"/>
      <c r="F158" s="663"/>
      <c r="G158" s="603"/>
      <c r="H158" s="663"/>
      <c r="I158" s="603"/>
      <c r="J158" s="663"/>
      <c r="K158" s="603"/>
      <c r="L158" s="663"/>
      <c r="M158" s="603"/>
      <c r="N158" s="663"/>
      <c r="O158" s="603"/>
      <c r="P158" s="663"/>
      <c r="Q158" s="603"/>
      <c r="R158" s="663"/>
      <c r="S158" s="603"/>
      <c r="T158" s="663"/>
      <c r="U158" s="603"/>
      <c r="V158" s="663"/>
      <c r="W158" s="603"/>
      <c r="X158" s="663"/>
      <c r="Y158" s="603"/>
      <c r="Z158" s="663"/>
      <c r="AA158" s="603"/>
      <c r="AB158" s="663"/>
      <c r="AC158" s="603"/>
      <c r="AD158" s="663"/>
      <c r="AE158" s="603"/>
      <c r="AF158" s="663"/>
      <c r="AG158" s="603"/>
      <c r="AH158" s="663"/>
      <c r="AI158" s="603"/>
      <c r="AJ158" s="663"/>
      <c r="AK158" s="603"/>
      <c r="AL158" s="663"/>
      <c r="AM158" s="603"/>
      <c r="AN158" s="663"/>
      <c r="AO158" s="603"/>
      <c r="AP158" s="663"/>
      <c r="AQ158" s="603"/>
      <c r="AR158" s="663"/>
      <c r="AS158" s="603"/>
      <c r="AT158" s="663"/>
      <c r="AU158" s="603"/>
      <c r="AV158" s="663"/>
      <c r="AW158" s="603"/>
      <c r="AX158" s="663"/>
      <c r="AY158" s="603"/>
      <c r="AZ158" s="663"/>
      <c r="BA158" s="603"/>
      <c r="BB158" s="159"/>
      <c r="BC158" s="159"/>
      <c r="BD158" s="159"/>
      <c r="BE158" s="159"/>
      <c r="BF158" s="159"/>
      <c r="BG158" s="159"/>
      <c r="BH158" s="159"/>
      <c r="BI158" s="159"/>
      <c r="BJ158" s="159"/>
      <c r="BK158" s="159"/>
      <c r="BL158" s="159"/>
      <c r="BM158" s="159"/>
      <c r="BN158" s="159"/>
      <c r="BO158" s="159"/>
      <c r="BP158" s="159"/>
      <c r="BQ158" s="159"/>
      <c r="BR158" s="159"/>
      <c r="BS158" s="159"/>
      <c r="BT158" s="159"/>
      <c r="BU158" s="159"/>
      <c r="BV158" s="159"/>
      <c r="BW158" s="159"/>
      <c r="BX158" s="159"/>
      <c r="BY158" s="159"/>
      <c r="BZ158" s="159"/>
      <c r="CA158" s="159"/>
      <c r="CB158" s="159"/>
      <c r="CC158" s="159"/>
      <c r="CD158" s="159"/>
      <c r="CE158" s="159"/>
      <c r="CF158" s="159"/>
      <c r="CG158" s="159"/>
      <c r="CH158" s="159"/>
      <c r="CI158" s="159"/>
      <c r="CJ158" s="159"/>
      <c r="CK158" s="159"/>
      <c r="CL158" s="159"/>
      <c r="CM158" s="159"/>
      <c r="CN158" s="159"/>
      <c r="CO158" s="159"/>
      <c r="CP158" s="159"/>
      <c r="CQ158" s="159"/>
      <c r="CR158" s="159"/>
      <c r="CS158" s="159"/>
      <c r="CT158" s="159"/>
      <c r="CU158" s="159"/>
      <c r="CV158" s="159"/>
      <c r="CW158" s="159"/>
    </row>
    <row r="159" spans="1:101" s="160" customFormat="1" ht="89.25" x14ac:dyDescent="0.2">
      <c r="A159" s="436" t="s">
        <v>115</v>
      </c>
      <c r="B159" s="155" t="s">
        <v>116</v>
      </c>
      <c r="C159" s="115" t="s">
        <v>98</v>
      </c>
      <c r="D159" s="663"/>
      <c r="E159" s="603"/>
      <c r="F159" s="663"/>
      <c r="G159" s="603"/>
      <c r="H159" s="663"/>
      <c r="I159" s="603"/>
      <c r="J159" s="663"/>
      <c r="K159" s="603"/>
      <c r="L159" s="663"/>
      <c r="M159" s="603"/>
      <c r="N159" s="663"/>
      <c r="O159" s="603"/>
      <c r="P159" s="663"/>
      <c r="Q159" s="603"/>
      <c r="R159" s="663"/>
      <c r="S159" s="603"/>
      <c r="T159" s="663"/>
      <c r="U159" s="603"/>
      <c r="V159" s="663"/>
      <c r="W159" s="603"/>
      <c r="X159" s="663"/>
      <c r="Y159" s="603"/>
      <c r="Z159" s="663"/>
      <c r="AA159" s="603"/>
      <c r="AB159" s="663"/>
      <c r="AC159" s="603"/>
      <c r="AD159" s="663"/>
      <c r="AE159" s="603"/>
      <c r="AF159" s="663"/>
      <c r="AG159" s="603"/>
      <c r="AH159" s="663"/>
      <c r="AI159" s="603"/>
      <c r="AJ159" s="663"/>
      <c r="AK159" s="603"/>
      <c r="AL159" s="663"/>
      <c r="AM159" s="603"/>
      <c r="AN159" s="663"/>
      <c r="AO159" s="603"/>
      <c r="AP159" s="663"/>
      <c r="AQ159" s="603"/>
      <c r="AR159" s="663"/>
      <c r="AS159" s="603"/>
      <c r="AT159" s="663"/>
      <c r="AU159" s="603"/>
      <c r="AV159" s="663"/>
      <c r="AW159" s="603"/>
      <c r="AX159" s="663"/>
      <c r="AY159" s="603"/>
      <c r="AZ159" s="663"/>
      <c r="BA159" s="603"/>
      <c r="BB159" s="159"/>
      <c r="BC159" s="159"/>
      <c r="BD159" s="159"/>
      <c r="BE159" s="159"/>
      <c r="BF159" s="159"/>
      <c r="BG159" s="159"/>
      <c r="BH159" s="159"/>
      <c r="BI159" s="159"/>
      <c r="BJ159" s="159"/>
      <c r="BK159" s="159"/>
      <c r="BL159" s="159"/>
      <c r="BM159" s="159"/>
      <c r="BN159" s="159"/>
      <c r="BO159" s="159"/>
      <c r="BP159" s="159"/>
      <c r="BQ159" s="159"/>
      <c r="BR159" s="159"/>
      <c r="BS159" s="159"/>
      <c r="BT159" s="159"/>
      <c r="BU159" s="159"/>
      <c r="BV159" s="159"/>
      <c r="BW159" s="159"/>
      <c r="BX159" s="159"/>
      <c r="BY159" s="159"/>
      <c r="BZ159" s="159"/>
      <c r="CA159" s="159"/>
      <c r="CB159" s="159"/>
      <c r="CC159" s="159"/>
      <c r="CD159" s="159"/>
      <c r="CE159" s="159"/>
      <c r="CF159" s="159"/>
      <c r="CG159" s="159"/>
      <c r="CH159" s="159"/>
      <c r="CI159" s="159"/>
      <c r="CJ159" s="159"/>
      <c r="CK159" s="159"/>
      <c r="CL159" s="159"/>
      <c r="CM159" s="159"/>
      <c r="CN159" s="159"/>
      <c r="CO159" s="159"/>
      <c r="CP159" s="159"/>
      <c r="CQ159" s="159"/>
      <c r="CR159" s="159"/>
      <c r="CS159" s="159"/>
      <c r="CT159" s="159"/>
      <c r="CU159" s="159"/>
      <c r="CV159" s="159"/>
      <c r="CW159" s="159"/>
    </row>
    <row r="160" spans="1:101" s="160" customFormat="1" ht="89.25" x14ac:dyDescent="0.2">
      <c r="A160" s="436" t="s">
        <v>120</v>
      </c>
      <c r="B160" s="155" t="s">
        <v>121</v>
      </c>
      <c r="C160" s="115" t="s">
        <v>98</v>
      </c>
      <c r="D160" s="663"/>
      <c r="E160" s="603"/>
      <c r="F160" s="663"/>
      <c r="G160" s="603"/>
      <c r="H160" s="663"/>
      <c r="I160" s="603"/>
      <c r="J160" s="663"/>
      <c r="K160" s="603"/>
      <c r="L160" s="663"/>
      <c r="M160" s="603"/>
      <c r="N160" s="663"/>
      <c r="O160" s="603"/>
      <c r="P160" s="663"/>
      <c r="Q160" s="603"/>
      <c r="R160" s="663"/>
      <c r="S160" s="603"/>
      <c r="T160" s="663"/>
      <c r="U160" s="603"/>
      <c r="V160" s="663"/>
      <c r="W160" s="603"/>
      <c r="X160" s="663"/>
      <c r="Y160" s="603"/>
      <c r="Z160" s="663"/>
      <c r="AA160" s="603"/>
      <c r="AB160" s="663"/>
      <c r="AC160" s="603"/>
      <c r="AD160" s="663"/>
      <c r="AE160" s="603"/>
      <c r="AF160" s="663"/>
      <c r="AG160" s="603"/>
      <c r="AH160" s="663"/>
      <c r="AI160" s="603"/>
      <c r="AJ160" s="663"/>
      <c r="AK160" s="603"/>
      <c r="AL160" s="663"/>
      <c r="AM160" s="603"/>
      <c r="AN160" s="663"/>
      <c r="AO160" s="603"/>
      <c r="AP160" s="663"/>
      <c r="AQ160" s="603"/>
      <c r="AR160" s="663"/>
      <c r="AS160" s="603"/>
      <c r="AT160" s="663"/>
      <c r="AU160" s="603"/>
      <c r="AV160" s="663"/>
      <c r="AW160" s="603"/>
      <c r="AX160" s="663"/>
      <c r="AY160" s="603"/>
      <c r="AZ160" s="663"/>
      <c r="BA160" s="603"/>
      <c r="BB160" s="159"/>
      <c r="BC160" s="159"/>
      <c r="BD160" s="159"/>
      <c r="BE160" s="159"/>
      <c r="BF160" s="159"/>
      <c r="BG160" s="159"/>
      <c r="BH160" s="159"/>
      <c r="BI160" s="159"/>
      <c r="BJ160" s="159"/>
      <c r="BK160" s="159"/>
      <c r="BL160" s="159"/>
      <c r="BM160" s="159"/>
      <c r="BN160" s="159"/>
      <c r="BO160" s="159"/>
      <c r="BP160" s="159"/>
      <c r="BQ160" s="159"/>
      <c r="BR160" s="159"/>
      <c r="BS160" s="159"/>
      <c r="BT160" s="159"/>
      <c r="BU160" s="159"/>
      <c r="BV160" s="159"/>
      <c r="BW160" s="159"/>
      <c r="BX160" s="159"/>
      <c r="BY160" s="159"/>
      <c r="BZ160" s="159"/>
      <c r="CA160" s="159"/>
      <c r="CB160" s="159"/>
      <c r="CC160" s="159"/>
      <c r="CD160" s="159"/>
      <c r="CE160" s="159"/>
      <c r="CF160" s="159"/>
      <c r="CG160" s="159"/>
      <c r="CH160" s="159"/>
      <c r="CI160" s="159"/>
      <c r="CJ160" s="159"/>
      <c r="CK160" s="159"/>
      <c r="CL160" s="159"/>
      <c r="CM160" s="159"/>
      <c r="CN160" s="159"/>
      <c r="CO160" s="159"/>
      <c r="CP160" s="159"/>
      <c r="CQ160" s="159"/>
      <c r="CR160" s="159"/>
      <c r="CS160" s="159"/>
      <c r="CT160" s="159"/>
      <c r="CU160" s="159"/>
      <c r="CV160" s="159"/>
      <c r="CW160" s="159"/>
    </row>
    <row r="161" spans="1:101" s="160" customFormat="1" ht="76.5" x14ac:dyDescent="0.2">
      <c r="A161" s="436" t="s">
        <v>122</v>
      </c>
      <c r="B161" s="155" t="s">
        <v>123</v>
      </c>
      <c r="C161" s="115" t="s">
        <v>98</v>
      </c>
      <c r="D161" s="663"/>
      <c r="E161" s="603"/>
      <c r="F161" s="663"/>
      <c r="G161" s="603"/>
      <c r="H161" s="663"/>
      <c r="I161" s="603"/>
      <c r="J161" s="663"/>
      <c r="K161" s="603"/>
      <c r="L161" s="663"/>
      <c r="M161" s="603"/>
      <c r="N161" s="663"/>
      <c r="O161" s="603"/>
      <c r="P161" s="663"/>
      <c r="Q161" s="603"/>
      <c r="R161" s="663"/>
      <c r="S161" s="603"/>
      <c r="T161" s="663"/>
      <c r="U161" s="603"/>
      <c r="V161" s="663"/>
      <c r="W161" s="603"/>
      <c r="X161" s="663"/>
      <c r="Y161" s="603"/>
      <c r="Z161" s="663"/>
      <c r="AA161" s="603"/>
      <c r="AB161" s="663"/>
      <c r="AC161" s="603"/>
      <c r="AD161" s="663"/>
      <c r="AE161" s="603"/>
      <c r="AF161" s="663"/>
      <c r="AG161" s="603"/>
      <c r="AH161" s="663"/>
      <c r="AI161" s="603"/>
      <c r="AJ161" s="663"/>
      <c r="AK161" s="603"/>
      <c r="AL161" s="663"/>
      <c r="AM161" s="603"/>
      <c r="AN161" s="663"/>
      <c r="AO161" s="603"/>
      <c r="AP161" s="663"/>
      <c r="AQ161" s="603"/>
      <c r="AR161" s="663"/>
      <c r="AS161" s="603"/>
      <c r="AT161" s="663"/>
      <c r="AU161" s="603"/>
      <c r="AV161" s="663"/>
      <c r="AW161" s="603"/>
      <c r="AX161" s="663"/>
      <c r="AY161" s="603"/>
      <c r="AZ161" s="663"/>
      <c r="BA161" s="603"/>
      <c r="BB161" s="159"/>
      <c r="BC161" s="159"/>
      <c r="BD161" s="159"/>
      <c r="BE161" s="159"/>
      <c r="BF161" s="159"/>
      <c r="BG161" s="159"/>
      <c r="BH161" s="159"/>
      <c r="BI161" s="159"/>
      <c r="BJ161" s="159"/>
      <c r="BK161" s="159"/>
      <c r="BL161" s="159"/>
      <c r="BM161" s="159"/>
      <c r="BN161" s="159"/>
      <c r="BO161" s="159"/>
      <c r="BP161" s="159"/>
      <c r="BQ161" s="159"/>
      <c r="BR161" s="159"/>
      <c r="BS161" s="159"/>
      <c r="BT161" s="159"/>
      <c r="BU161" s="159"/>
      <c r="BV161" s="159"/>
      <c r="BW161" s="159"/>
      <c r="BX161" s="159"/>
      <c r="BY161" s="159"/>
      <c r="BZ161" s="159"/>
      <c r="CA161" s="159"/>
      <c r="CB161" s="159"/>
      <c r="CC161" s="159"/>
      <c r="CD161" s="159"/>
      <c r="CE161" s="159"/>
      <c r="CF161" s="159"/>
      <c r="CG161" s="159"/>
      <c r="CH161" s="159"/>
      <c r="CI161" s="159"/>
      <c r="CJ161" s="159"/>
      <c r="CK161" s="159"/>
      <c r="CL161" s="159"/>
      <c r="CM161" s="159"/>
      <c r="CN161" s="159"/>
      <c r="CO161" s="159"/>
      <c r="CP161" s="159"/>
      <c r="CQ161" s="159"/>
      <c r="CR161" s="159"/>
      <c r="CS161" s="159"/>
      <c r="CT161" s="159"/>
      <c r="CU161" s="159"/>
      <c r="CV161" s="159"/>
      <c r="CW161" s="159"/>
    </row>
    <row r="162" spans="1:101" s="160" customFormat="1" ht="51" x14ac:dyDescent="0.2">
      <c r="A162" s="232" t="s">
        <v>124</v>
      </c>
      <c r="B162" s="155" t="s">
        <v>125</v>
      </c>
      <c r="C162" s="115" t="s">
        <v>98</v>
      </c>
      <c r="D162" s="663"/>
      <c r="E162" s="603"/>
      <c r="F162" s="663"/>
      <c r="G162" s="603"/>
      <c r="H162" s="663"/>
      <c r="I162" s="603"/>
      <c r="J162" s="663"/>
      <c r="K162" s="603"/>
      <c r="L162" s="663"/>
      <c r="M162" s="603"/>
      <c r="N162" s="663"/>
      <c r="O162" s="603"/>
      <c r="P162" s="663"/>
      <c r="Q162" s="603"/>
      <c r="R162" s="663"/>
      <c r="S162" s="603"/>
      <c r="T162" s="663"/>
      <c r="U162" s="603"/>
      <c r="V162" s="663"/>
      <c r="W162" s="603"/>
      <c r="X162" s="663"/>
      <c r="Y162" s="603"/>
      <c r="Z162" s="663"/>
      <c r="AA162" s="603"/>
      <c r="AB162" s="663"/>
      <c r="AC162" s="603"/>
      <c r="AD162" s="663"/>
      <c r="AE162" s="603"/>
      <c r="AF162" s="663"/>
      <c r="AG162" s="603"/>
      <c r="AH162" s="663"/>
      <c r="AI162" s="603"/>
      <c r="AJ162" s="663"/>
      <c r="AK162" s="603"/>
      <c r="AL162" s="663"/>
      <c r="AM162" s="603"/>
      <c r="AN162" s="663"/>
      <c r="AO162" s="603"/>
      <c r="AP162" s="663"/>
      <c r="AQ162" s="603"/>
      <c r="AR162" s="663"/>
      <c r="AS162" s="603"/>
      <c r="AT162" s="663"/>
      <c r="AU162" s="603"/>
      <c r="AV162" s="663"/>
      <c r="AW162" s="603"/>
      <c r="AX162" s="663"/>
      <c r="AY162" s="603"/>
      <c r="AZ162" s="663"/>
      <c r="BA162" s="603"/>
      <c r="BB162" s="159"/>
      <c r="BC162" s="159"/>
      <c r="BD162" s="159"/>
      <c r="BE162" s="159"/>
      <c r="BF162" s="159"/>
      <c r="BG162" s="159"/>
      <c r="BH162" s="159"/>
      <c r="BI162" s="159"/>
      <c r="BJ162" s="159"/>
      <c r="BK162" s="159"/>
      <c r="BL162" s="159"/>
      <c r="BM162" s="159"/>
      <c r="BN162" s="159"/>
      <c r="BO162" s="159"/>
      <c r="BP162" s="159"/>
      <c r="BQ162" s="159"/>
      <c r="BR162" s="159"/>
      <c r="BS162" s="159"/>
      <c r="BT162" s="159"/>
      <c r="BU162" s="159"/>
      <c r="BV162" s="159"/>
      <c r="BW162" s="159"/>
      <c r="BX162" s="159"/>
      <c r="BY162" s="159"/>
      <c r="BZ162" s="159"/>
      <c r="CA162" s="159"/>
      <c r="CB162" s="159"/>
      <c r="CC162" s="159"/>
      <c r="CD162" s="159"/>
      <c r="CE162" s="159"/>
      <c r="CF162" s="159"/>
      <c r="CG162" s="159"/>
      <c r="CH162" s="159"/>
      <c r="CI162" s="159"/>
      <c r="CJ162" s="159"/>
      <c r="CK162" s="159"/>
      <c r="CL162" s="159"/>
      <c r="CM162" s="159"/>
      <c r="CN162" s="159"/>
      <c r="CO162" s="159"/>
      <c r="CP162" s="159"/>
      <c r="CQ162" s="159"/>
      <c r="CR162" s="159"/>
      <c r="CS162" s="159"/>
      <c r="CT162" s="159"/>
      <c r="CU162" s="159"/>
      <c r="CV162" s="159"/>
      <c r="CW162" s="159"/>
    </row>
    <row r="163" spans="1:101" s="160" customFormat="1" ht="89.25" x14ac:dyDescent="0.2">
      <c r="A163" s="436" t="s">
        <v>126</v>
      </c>
      <c r="B163" s="155" t="s">
        <v>127</v>
      </c>
      <c r="C163" s="115" t="s">
        <v>98</v>
      </c>
      <c r="D163" s="663"/>
      <c r="E163" s="603"/>
      <c r="F163" s="663"/>
      <c r="G163" s="603"/>
      <c r="H163" s="663"/>
      <c r="I163" s="603"/>
      <c r="J163" s="663"/>
      <c r="K163" s="603"/>
      <c r="L163" s="663"/>
      <c r="M163" s="603"/>
      <c r="N163" s="663"/>
      <c r="O163" s="603"/>
      <c r="P163" s="663"/>
      <c r="Q163" s="603"/>
      <c r="R163" s="663"/>
      <c r="S163" s="603"/>
      <c r="T163" s="663"/>
      <c r="U163" s="603"/>
      <c r="V163" s="663"/>
      <c r="W163" s="603"/>
      <c r="X163" s="663"/>
      <c r="Y163" s="603"/>
      <c r="Z163" s="663"/>
      <c r="AA163" s="603"/>
      <c r="AB163" s="663"/>
      <c r="AC163" s="603"/>
      <c r="AD163" s="663"/>
      <c r="AE163" s="603"/>
      <c r="AF163" s="663"/>
      <c r="AG163" s="603"/>
      <c r="AH163" s="663"/>
      <c r="AI163" s="603"/>
      <c r="AJ163" s="663"/>
      <c r="AK163" s="603"/>
      <c r="AL163" s="663"/>
      <c r="AM163" s="603"/>
      <c r="AN163" s="663"/>
      <c r="AO163" s="603"/>
      <c r="AP163" s="663"/>
      <c r="AQ163" s="603"/>
      <c r="AR163" s="663"/>
      <c r="AS163" s="603"/>
      <c r="AT163" s="663"/>
      <c r="AU163" s="603"/>
      <c r="AV163" s="663"/>
      <c r="AW163" s="603"/>
      <c r="AX163" s="663"/>
      <c r="AY163" s="603"/>
      <c r="AZ163" s="663"/>
      <c r="BA163" s="603"/>
      <c r="BB163" s="159"/>
      <c r="BC163" s="159"/>
      <c r="BD163" s="159"/>
      <c r="BE163" s="159"/>
      <c r="BF163" s="159"/>
      <c r="BG163" s="159"/>
      <c r="BH163" s="159"/>
      <c r="BI163" s="159"/>
      <c r="BJ163" s="159"/>
      <c r="BK163" s="159"/>
      <c r="BL163" s="159"/>
      <c r="BM163" s="159"/>
      <c r="BN163" s="159"/>
      <c r="BO163" s="159"/>
      <c r="BP163" s="159"/>
      <c r="BQ163" s="159"/>
      <c r="BR163" s="159"/>
      <c r="BS163" s="159"/>
      <c r="BT163" s="159"/>
      <c r="BU163" s="159"/>
      <c r="BV163" s="159"/>
      <c r="BW163" s="159"/>
      <c r="BX163" s="159"/>
      <c r="BY163" s="159"/>
      <c r="BZ163" s="159"/>
      <c r="CA163" s="159"/>
      <c r="CB163" s="159"/>
      <c r="CC163" s="159"/>
      <c r="CD163" s="159"/>
      <c r="CE163" s="159"/>
      <c r="CF163" s="159"/>
      <c r="CG163" s="159"/>
      <c r="CH163" s="159"/>
      <c r="CI163" s="159"/>
      <c r="CJ163" s="159"/>
      <c r="CK163" s="159"/>
      <c r="CL163" s="159"/>
      <c r="CM163" s="159"/>
      <c r="CN163" s="159"/>
      <c r="CO163" s="159"/>
      <c r="CP163" s="159"/>
      <c r="CQ163" s="159"/>
      <c r="CR163" s="159"/>
      <c r="CS163" s="159"/>
      <c r="CT163" s="159"/>
      <c r="CU163" s="159"/>
      <c r="CV163" s="159"/>
      <c r="CW163" s="159"/>
    </row>
    <row r="164" spans="1:101" s="160" customFormat="1" ht="63.75" x14ac:dyDescent="0.2">
      <c r="A164" s="436" t="s">
        <v>128</v>
      </c>
      <c r="B164" s="155" t="s">
        <v>129</v>
      </c>
      <c r="C164" s="115" t="s">
        <v>98</v>
      </c>
      <c r="D164" s="663"/>
      <c r="E164" s="603"/>
      <c r="F164" s="663"/>
      <c r="G164" s="603"/>
      <c r="H164" s="663"/>
      <c r="I164" s="603"/>
      <c r="J164" s="663"/>
      <c r="K164" s="603"/>
      <c r="L164" s="663"/>
      <c r="M164" s="603"/>
      <c r="N164" s="663"/>
      <c r="O164" s="603"/>
      <c r="P164" s="663"/>
      <c r="Q164" s="603"/>
      <c r="R164" s="663"/>
      <c r="S164" s="603"/>
      <c r="T164" s="663"/>
      <c r="U164" s="603"/>
      <c r="V164" s="663"/>
      <c r="W164" s="603"/>
      <c r="X164" s="663"/>
      <c r="Y164" s="603"/>
      <c r="Z164" s="663"/>
      <c r="AA164" s="603"/>
      <c r="AB164" s="663"/>
      <c r="AC164" s="603"/>
      <c r="AD164" s="663"/>
      <c r="AE164" s="603"/>
      <c r="AF164" s="663"/>
      <c r="AG164" s="603"/>
      <c r="AH164" s="663"/>
      <c r="AI164" s="603"/>
      <c r="AJ164" s="663"/>
      <c r="AK164" s="603"/>
      <c r="AL164" s="663"/>
      <c r="AM164" s="603"/>
      <c r="AN164" s="663"/>
      <c r="AO164" s="603"/>
      <c r="AP164" s="663"/>
      <c r="AQ164" s="603"/>
      <c r="AR164" s="663"/>
      <c r="AS164" s="603"/>
      <c r="AT164" s="663"/>
      <c r="AU164" s="603"/>
      <c r="AV164" s="663"/>
      <c r="AW164" s="603"/>
      <c r="AX164" s="663"/>
      <c r="AY164" s="603"/>
      <c r="AZ164" s="663"/>
      <c r="BA164" s="603"/>
      <c r="BB164" s="159"/>
      <c r="BC164" s="159"/>
      <c r="BD164" s="159"/>
      <c r="BE164" s="159"/>
      <c r="BF164" s="159"/>
      <c r="BG164" s="159"/>
      <c r="BH164" s="159"/>
      <c r="BI164" s="159"/>
      <c r="BJ164" s="159"/>
      <c r="BK164" s="159"/>
      <c r="BL164" s="159"/>
      <c r="BM164" s="159"/>
      <c r="BN164" s="159"/>
      <c r="BO164" s="159"/>
      <c r="BP164" s="159"/>
      <c r="BQ164" s="159"/>
      <c r="BR164" s="159"/>
      <c r="BS164" s="159"/>
      <c r="BT164" s="159"/>
      <c r="BU164" s="159"/>
      <c r="BV164" s="159"/>
      <c r="BW164" s="159"/>
      <c r="BX164" s="159"/>
      <c r="BY164" s="159"/>
      <c r="BZ164" s="159"/>
      <c r="CA164" s="159"/>
      <c r="CB164" s="159"/>
      <c r="CC164" s="159"/>
      <c r="CD164" s="159"/>
      <c r="CE164" s="159"/>
      <c r="CF164" s="159"/>
      <c r="CG164" s="159"/>
      <c r="CH164" s="159"/>
      <c r="CI164" s="159"/>
      <c r="CJ164" s="159"/>
      <c r="CK164" s="159"/>
      <c r="CL164" s="159"/>
      <c r="CM164" s="159"/>
      <c r="CN164" s="159"/>
      <c r="CO164" s="159"/>
      <c r="CP164" s="159"/>
      <c r="CQ164" s="159"/>
      <c r="CR164" s="159"/>
      <c r="CS164" s="159"/>
      <c r="CT164" s="159"/>
      <c r="CU164" s="159"/>
      <c r="CV164" s="159"/>
      <c r="CW164" s="159"/>
    </row>
    <row r="165" spans="1:101" s="160" customFormat="1" ht="63.75" x14ac:dyDescent="0.2">
      <c r="A165" s="232" t="s">
        <v>130</v>
      </c>
      <c r="B165" s="155" t="s">
        <v>131</v>
      </c>
      <c r="C165" s="115" t="s">
        <v>98</v>
      </c>
      <c r="D165" s="663"/>
      <c r="E165" s="603"/>
      <c r="F165" s="663"/>
      <c r="G165" s="603"/>
      <c r="H165" s="663"/>
      <c r="I165" s="603"/>
      <c r="J165" s="663"/>
      <c r="K165" s="603"/>
      <c r="L165" s="663"/>
      <c r="M165" s="603"/>
      <c r="N165" s="663"/>
      <c r="O165" s="603"/>
      <c r="P165" s="663"/>
      <c r="Q165" s="603"/>
      <c r="R165" s="663"/>
      <c r="S165" s="603"/>
      <c r="T165" s="663"/>
      <c r="U165" s="603"/>
      <c r="V165" s="663"/>
      <c r="W165" s="603"/>
      <c r="X165" s="663"/>
      <c r="Y165" s="603"/>
      <c r="Z165" s="663"/>
      <c r="AA165" s="603"/>
      <c r="AB165" s="663"/>
      <c r="AC165" s="603"/>
      <c r="AD165" s="663"/>
      <c r="AE165" s="603"/>
      <c r="AF165" s="663"/>
      <c r="AG165" s="603"/>
      <c r="AH165" s="663"/>
      <c r="AI165" s="603"/>
      <c r="AJ165" s="663"/>
      <c r="AK165" s="603"/>
      <c r="AL165" s="663"/>
      <c r="AM165" s="603"/>
      <c r="AN165" s="663"/>
      <c r="AO165" s="603"/>
      <c r="AP165" s="663"/>
      <c r="AQ165" s="603"/>
      <c r="AR165" s="663"/>
      <c r="AS165" s="603"/>
      <c r="AT165" s="663"/>
      <c r="AU165" s="603"/>
      <c r="AV165" s="663"/>
      <c r="AW165" s="603"/>
      <c r="AX165" s="663"/>
      <c r="AY165" s="603"/>
      <c r="AZ165" s="663"/>
      <c r="BA165" s="603"/>
      <c r="BB165" s="223"/>
      <c r="BC165" s="223"/>
      <c r="BD165" s="223"/>
      <c r="BE165" s="223"/>
      <c r="BF165" s="223"/>
      <c r="BG165" s="223"/>
      <c r="BH165" s="159"/>
      <c r="BI165" s="159"/>
      <c r="BJ165" s="159"/>
      <c r="BK165" s="159"/>
      <c r="BL165" s="159"/>
      <c r="BM165" s="159"/>
      <c r="BN165" s="159"/>
      <c r="BO165" s="159"/>
      <c r="BP165" s="159"/>
      <c r="BQ165" s="159"/>
      <c r="BR165" s="159"/>
      <c r="BS165" s="159"/>
      <c r="BT165" s="159"/>
      <c r="BU165" s="159"/>
      <c r="BV165" s="159"/>
      <c r="BW165" s="159"/>
      <c r="BX165" s="159"/>
      <c r="BY165" s="159"/>
      <c r="BZ165" s="159"/>
      <c r="CA165" s="159"/>
      <c r="CB165" s="159"/>
      <c r="CC165" s="159"/>
      <c r="CD165" s="159"/>
      <c r="CE165" s="159"/>
      <c r="CF165" s="159"/>
      <c r="CG165" s="159"/>
      <c r="CH165" s="159"/>
      <c r="CI165" s="159"/>
      <c r="CJ165" s="159"/>
      <c r="CK165" s="159"/>
      <c r="CL165" s="159"/>
      <c r="CM165" s="159"/>
      <c r="CN165" s="159"/>
      <c r="CO165" s="159"/>
      <c r="CP165" s="159"/>
      <c r="CQ165" s="159"/>
      <c r="CR165" s="159"/>
      <c r="CS165" s="159"/>
      <c r="CT165" s="159"/>
      <c r="CU165" s="159"/>
      <c r="CV165" s="159"/>
      <c r="CW165" s="159"/>
    </row>
    <row r="166" spans="1:101" s="160" customFormat="1" ht="51" x14ac:dyDescent="0.2">
      <c r="A166" s="436" t="s">
        <v>132</v>
      </c>
      <c r="B166" s="155" t="s">
        <v>133</v>
      </c>
      <c r="C166" s="115" t="s">
        <v>98</v>
      </c>
      <c r="D166" s="589"/>
      <c r="E166" s="609"/>
      <c r="F166" s="589"/>
      <c r="G166" s="609"/>
      <c r="H166" s="589"/>
      <c r="I166" s="609"/>
      <c r="J166" s="589"/>
      <c r="K166" s="609"/>
      <c r="L166" s="589"/>
      <c r="M166" s="609"/>
      <c r="N166" s="589"/>
      <c r="O166" s="609"/>
      <c r="P166" s="589"/>
      <c r="Q166" s="609"/>
      <c r="R166" s="589"/>
      <c r="S166" s="609"/>
      <c r="T166" s="589"/>
      <c r="U166" s="609"/>
      <c r="V166" s="589"/>
      <c r="W166" s="609"/>
      <c r="X166" s="589"/>
      <c r="Y166" s="609"/>
      <c r="Z166" s="589"/>
      <c r="AA166" s="609"/>
      <c r="AB166" s="589"/>
      <c r="AC166" s="609"/>
      <c r="AD166" s="589"/>
      <c r="AE166" s="609"/>
      <c r="AF166" s="589"/>
      <c r="AG166" s="609"/>
      <c r="AH166" s="589"/>
      <c r="AI166" s="609"/>
      <c r="AJ166" s="589"/>
      <c r="AK166" s="609"/>
      <c r="AL166" s="589"/>
      <c r="AM166" s="609"/>
      <c r="AN166" s="589"/>
      <c r="AO166" s="609"/>
      <c r="AP166" s="589"/>
      <c r="AQ166" s="609"/>
      <c r="AR166" s="589"/>
      <c r="AS166" s="609"/>
      <c r="AT166" s="589"/>
      <c r="AU166" s="609"/>
      <c r="AV166" s="589"/>
      <c r="AW166" s="609"/>
      <c r="AX166" s="589"/>
      <c r="AY166" s="609"/>
      <c r="AZ166" s="589"/>
      <c r="BA166" s="609"/>
      <c r="BB166" s="159"/>
      <c r="BC166" s="159"/>
      <c r="BD166" s="159"/>
      <c r="BE166" s="159"/>
      <c r="BF166" s="159"/>
      <c r="BG166" s="159"/>
      <c r="BH166" s="159"/>
      <c r="BI166" s="159"/>
      <c r="BJ166" s="159"/>
      <c r="BK166" s="159"/>
      <c r="BL166" s="159"/>
      <c r="BM166" s="159"/>
      <c r="BN166" s="159"/>
      <c r="BO166" s="159"/>
      <c r="BP166" s="159"/>
      <c r="BQ166" s="159"/>
      <c r="BR166" s="159"/>
      <c r="BS166" s="159"/>
      <c r="BT166" s="159"/>
      <c r="BU166" s="159"/>
      <c r="BV166" s="159"/>
      <c r="BW166" s="159"/>
      <c r="BX166" s="159"/>
      <c r="BY166" s="159"/>
      <c r="BZ166" s="159"/>
      <c r="CA166" s="159"/>
      <c r="CB166" s="159"/>
      <c r="CC166" s="159"/>
      <c r="CD166" s="159"/>
      <c r="CE166" s="159"/>
      <c r="CF166" s="159"/>
      <c r="CG166" s="159"/>
      <c r="CH166" s="159"/>
      <c r="CI166" s="159"/>
      <c r="CJ166" s="159"/>
      <c r="CK166" s="159"/>
      <c r="CL166" s="159"/>
      <c r="CM166" s="159"/>
      <c r="CN166" s="159"/>
      <c r="CO166" s="159"/>
      <c r="CP166" s="159"/>
      <c r="CQ166" s="159"/>
      <c r="CR166" s="159"/>
      <c r="CS166" s="159"/>
      <c r="CT166" s="159"/>
      <c r="CU166" s="159"/>
      <c r="CV166" s="159"/>
      <c r="CW166" s="159"/>
    </row>
    <row r="167" spans="1:101" s="160" customFormat="1" ht="140.25" x14ac:dyDescent="0.2">
      <c r="A167" s="436" t="s">
        <v>132</v>
      </c>
      <c r="B167" s="155" t="s">
        <v>134</v>
      </c>
      <c r="C167" s="115" t="s">
        <v>98</v>
      </c>
      <c r="D167" s="589"/>
      <c r="E167" s="609"/>
      <c r="F167" s="589"/>
      <c r="G167" s="609"/>
      <c r="H167" s="589"/>
      <c r="I167" s="609"/>
      <c r="J167" s="589"/>
      <c r="K167" s="609"/>
      <c r="L167" s="589"/>
      <c r="M167" s="609"/>
      <c r="N167" s="589"/>
      <c r="O167" s="609"/>
      <c r="P167" s="589"/>
      <c r="Q167" s="609"/>
      <c r="R167" s="589"/>
      <c r="S167" s="609"/>
      <c r="T167" s="589"/>
      <c r="U167" s="609"/>
      <c r="V167" s="589"/>
      <c r="W167" s="609"/>
      <c r="X167" s="589"/>
      <c r="Y167" s="609"/>
      <c r="Z167" s="589"/>
      <c r="AA167" s="609"/>
      <c r="AB167" s="589"/>
      <c r="AC167" s="609"/>
      <c r="AD167" s="589"/>
      <c r="AE167" s="609"/>
      <c r="AF167" s="589"/>
      <c r="AG167" s="609"/>
      <c r="AH167" s="589"/>
      <c r="AI167" s="609"/>
      <c r="AJ167" s="589"/>
      <c r="AK167" s="609"/>
      <c r="AL167" s="589"/>
      <c r="AM167" s="609"/>
      <c r="AN167" s="589"/>
      <c r="AO167" s="609"/>
      <c r="AP167" s="589"/>
      <c r="AQ167" s="609"/>
      <c r="AR167" s="589"/>
      <c r="AS167" s="609"/>
      <c r="AT167" s="589"/>
      <c r="AU167" s="609"/>
      <c r="AV167" s="589"/>
      <c r="AW167" s="609"/>
      <c r="AX167" s="589"/>
      <c r="AY167" s="609"/>
      <c r="AZ167" s="589"/>
      <c r="BA167" s="609"/>
      <c r="BB167" s="159"/>
      <c r="BC167" s="159"/>
      <c r="BD167" s="159"/>
      <c r="BE167" s="159"/>
      <c r="BF167" s="159"/>
      <c r="BG167" s="159"/>
      <c r="BH167" s="159"/>
      <c r="BI167" s="159"/>
      <c r="BJ167" s="159"/>
      <c r="BK167" s="159"/>
      <c r="BL167" s="159"/>
      <c r="BM167" s="159"/>
      <c r="BN167" s="159"/>
      <c r="BO167" s="159"/>
      <c r="BP167" s="159"/>
      <c r="BQ167" s="159"/>
      <c r="BR167" s="159"/>
      <c r="BS167" s="159"/>
      <c r="BT167" s="159"/>
      <c r="BU167" s="159"/>
      <c r="BV167" s="159"/>
      <c r="BW167" s="159"/>
      <c r="BX167" s="159"/>
      <c r="BY167" s="159"/>
      <c r="BZ167" s="159"/>
      <c r="CA167" s="159"/>
      <c r="CB167" s="159"/>
      <c r="CC167" s="159"/>
      <c r="CD167" s="159"/>
      <c r="CE167" s="159"/>
      <c r="CF167" s="159"/>
      <c r="CG167" s="159"/>
      <c r="CH167" s="159"/>
      <c r="CI167" s="159"/>
      <c r="CJ167" s="159"/>
      <c r="CK167" s="159"/>
      <c r="CL167" s="159"/>
      <c r="CM167" s="159"/>
      <c r="CN167" s="159"/>
      <c r="CO167" s="159"/>
      <c r="CP167" s="159"/>
      <c r="CQ167" s="159"/>
      <c r="CR167" s="159"/>
      <c r="CS167" s="159"/>
      <c r="CT167" s="159"/>
      <c r="CU167" s="159"/>
      <c r="CV167" s="159"/>
      <c r="CW167" s="159"/>
    </row>
    <row r="168" spans="1:101" s="160" customFormat="1" ht="127.5" x14ac:dyDescent="0.2">
      <c r="A168" s="436" t="s">
        <v>132</v>
      </c>
      <c r="B168" s="155" t="s">
        <v>135</v>
      </c>
      <c r="C168" s="115" t="s">
        <v>98</v>
      </c>
      <c r="D168" s="589"/>
      <c r="E168" s="609"/>
      <c r="F168" s="589"/>
      <c r="G168" s="609"/>
      <c r="H168" s="589"/>
      <c r="I168" s="609"/>
      <c r="J168" s="589"/>
      <c r="K168" s="609"/>
      <c r="L168" s="589"/>
      <c r="M168" s="609"/>
      <c r="N168" s="589"/>
      <c r="O168" s="609"/>
      <c r="P168" s="589"/>
      <c r="Q168" s="609"/>
      <c r="R168" s="589"/>
      <c r="S168" s="609"/>
      <c r="T168" s="589"/>
      <c r="U168" s="609"/>
      <c r="V168" s="589"/>
      <c r="W168" s="609"/>
      <c r="X168" s="589"/>
      <c r="Y168" s="609"/>
      <c r="Z168" s="589"/>
      <c r="AA168" s="609"/>
      <c r="AB168" s="589"/>
      <c r="AC168" s="609"/>
      <c r="AD168" s="589"/>
      <c r="AE168" s="609"/>
      <c r="AF168" s="589"/>
      <c r="AG168" s="609"/>
      <c r="AH168" s="589"/>
      <c r="AI168" s="609"/>
      <c r="AJ168" s="589"/>
      <c r="AK168" s="609"/>
      <c r="AL168" s="589"/>
      <c r="AM168" s="609"/>
      <c r="AN168" s="589"/>
      <c r="AO168" s="609"/>
      <c r="AP168" s="589"/>
      <c r="AQ168" s="609"/>
      <c r="AR168" s="589"/>
      <c r="AS168" s="609"/>
      <c r="AT168" s="589"/>
      <c r="AU168" s="609"/>
      <c r="AV168" s="589"/>
      <c r="AW168" s="609"/>
      <c r="AX168" s="589"/>
      <c r="AY168" s="609"/>
      <c r="AZ168" s="589"/>
      <c r="BA168" s="609"/>
      <c r="BB168" s="611"/>
      <c r="BC168" s="612"/>
      <c r="BD168" s="159"/>
      <c r="BE168" s="159"/>
      <c r="BF168" s="159"/>
      <c r="BG168" s="159"/>
      <c r="BH168" s="159"/>
      <c r="BI168" s="159"/>
      <c r="BJ168" s="159"/>
      <c r="BK168" s="159"/>
      <c r="BL168" s="159"/>
      <c r="BM168" s="159"/>
      <c r="BN168" s="159"/>
      <c r="BO168" s="159"/>
      <c r="BP168" s="159"/>
      <c r="BQ168" s="159"/>
      <c r="BR168" s="159"/>
      <c r="BS168" s="159"/>
      <c r="BT168" s="159"/>
      <c r="BU168" s="159"/>
      <c r="BV168" s="159"/>
      <c r="BW168" s="159"/>
      <c r="BX168" s="159"/>
      <c r="BY168" s="159"/>
      <c r="BZ168" s="159"/>
      <c r="CA168" s="159"/>
      <c r="CB168" s="159"/>
      <c r="CC168" s="159"/>
      <c r="CD168" s="159"/>
      <c r="CE168" s="159"/>
      <c r="CF168" s="159"/>
      <c r="CG168" s="159"/>
      <c r="CH168" s="159"/>
      <c r="CI168" s="159"/>
      <c r="CJ168" s="159"/>
      <c r="CK168" s="159"/>
      <c r="CL168" s="159"/>
      <c r="CM168" s="159"/>
      <c r="CN168" s="159"/>
      <c r="CO168" s="159"/>
      <c r="CP168" s="159"/>
      <c r="CQ168" s="159"/>
      <c r="CR168" s="159"/>
      <c r="CS168" s="159"/>
      <c r="CT168" s="159"/>
      <c r="CU168" s="159"/>
      <c r="CV168" s="159"/>
      <c r="CW168" s="159"/>
    </row>
    <row r="169" spans="1:101" s="160" customFormat="1" ht="140.25" x14ac:dyDescent="0.2">
      <c r="A169" s="436" t="s">
        <v>132</v>
      </c>
      <c r="B169" s="155" t="s">
        <v>136</v>
      </c>
      <c r="C169" s="115" t="s">
        <v>98</v>
      </c>
      <c r="D169" s="589"/>
      <c r="E169" s="609"/>
      <c r="F169" s="589"/>
      <c r="G169" s="609"/>
      <c r="H169" s="589"/>
      <c r="I169" s="609"/>
      <c r="J169" s="589"/>
      <c r="K169" s="609"/>
      <c r="L169" s="589"/>
      <c r="M169" s="609"/>
      <c r="N169" s="589"/>
      <c r="O169" s="609"/>
      <c r="P169" s="589"/>
      <c r="Q169" s="609"/>
      <c r="R169" s="589"/>
      <c r="S169" s="609"/>
      <c r="T169" s="589"/>
      <c r="U169" s="609"/>
      <c r="V169" s="589"/>
      <c r="W169" s="609"/>
      <c r="X169" s="589"/>
      <c r="Y169" s="609"/>
      <c r="Z169" s="589"/>
      <c r="AA169" s="609"/>
      <c r="AB169" s="589"/>
      <c r="AC169" s="609"/>
      <c r="AD169" s="589"/>
      <c r="AE169" s="609"/>
      <c r="AF169" s="589"/>
      <c r="AG169" s="609"/>
      <c r="AH169" s="589"/>
      <c r="AI169" s="609"/>
      <c r="AJ169" s="589"/>
      <c r="AK169" s="609"/>
      <c r="AL169" s="589"/>
      <c r="AM169" s="609"/>
      <c r="AN169" s="589"/>
      <c r="AO169" s="609"/>
      <c r="AP169" s="589"/>
      <c r="AQ169" s="609"/>
      <c r="AR169" s="589"/>
      <c r="AS169" s="609"/>
      <c r="AT169" s="589"/>
      <c r="AU169" s="609"/>
      <c r="AV169" s="589"/>
      <c r="AW169" s="609"/>
      <c r="AX169" s="589"/>
      <c r="AY169" s="609"/>
      <c r="AZ169" s="589"/>
      <c r="BA169" s="609"/>
      <c r="BB169" s="159"/>
      <c r="BC169" s="159"/>
      <c r="BD169" s="159"/>
      <c r="BE169" s="159"/>
      <c r="BF169" s="159"/>
      <c r="BG169" s="159"/>
      <c r="BH169" s="159"/>
      <c r="BI169" s="159"/>
      <c r="BJ169" s="159"/>
      <c r="BK169" s="159"/>
      <c r="BL169" s="159"/>
      <c r="BM169" s="159"/>
      <c r="BN169" s="159"/>
      <c r="BO169" s="159"/>
      <c r="BP169" s="159"/>
      <c r="BQ169" s="159"/>
      <c r="BR169" s="159"/>
      <c r="BS169" s="159"/>
      <c r="BT169" s="159"/>
      <c r="BU169" s="159"/>
      <c r="BV169" s="159"/>
      <c r="BW169" s="159"/>
      <c r="BX169" s="159"/>
      <c r="BY169" s="159"/>
      <c r="BZ169" s="159"/>
      <c r="CA169" s="159"/>
      <c r="CB169" s="159"/>
      <c r="CC169" s="159"/>
      <c r="CD169" s="159"/>
      <c r="CE169" s="159"/>
      <c r="CF169" s="159"/>
      <c r="CG169" s="159"/>
      <c r="CH169" s="159"/>
      <c r="CI169" s="159"/>
      <c r="CJ169" s="159"/>
      <c r="CK169" s="159"/>
      <c r="CL169" s="159"/>
      <c r="CM169" s="159"/>
      <c r="CN169" s="159"/>
      <c r="CO169" s="159"/>
      <c r="CP169" s="159"/>
      <c r="CQ169" s="159"/>
      <c r="CR169" s="159"/>
      <c r="CS169" s="159"/>
      <c r="CT169" s="159"/>
      <c r="CU169" s="159"/>
      <c r="CV169" s="159"/>
      <c r="CW169" s="159"/>
    </row>
    <row r="170" spans="1:101" s="160" customFormat="1" ht="51" x14ac:dyDescent="0.2">
      <c r="A170" s="436" t="s">
        <v>137</v>
      </c>
      <c r="B170" s="155" t="s">
        <v>133</v>
      </c>
      <c r="C170" s="115" t="s">
        <v>98</v>
      </c>
      <c r="D170" s="589"/>
      <c r="E170" s="609"/>
      <c r="F170" s="589"/>
      <c r="G170" s="609"/>
      <c r="H170" s="589"/>
      <c r="I170" s="609"/>
      <c r="J170" s="589"/>
      <c r="K170" s="609"/>
      <c r="L170" s="589"/>
      <c r="M170" s="609"/>
      <c r="N170" s="589"/>
      <c r="O170" s="609"/>
      <c r="P170" s="589"/>
      <c r="Q170" s="609"/>
      <c r="R170" s="589"/>
      <c r="S170" s="609"/>
      <c r="T170" s="589"/>
      <c r="U170" s="609"/>
      <c r="V170" s="589"/>
      <c r="W170" s="609"/>
      <c r="X170" s="589"/>
      <c r="Y170" s="609"/>
      <c r="Z170" s="589"/>
      <c r="AA170" s="609"/>
      <c r="AB170" s="589"/>
      <c r="AC170" s="609"/>
      <c r="AD170" s="589"/>
      <c r="AE170" s="609"/>
      <c r="AF170" s="589"/>
      <c r="AG170" s="609"/>
      <c r="AH170" s="589"/>
      <c r="AI170" s="609"/>
      <c r="AJ170" s="589"/>
      <c r="AK170" s="609"/>
      <c r="AL170" s="589"/>
      <c r="AM170" s="609"/>
      <c r="AN170" s="589"/>
      <c r="AO170" s="609"/>
      <c r="AP170" s="589"/>
      <c r="AQ170" s="609"/>
      <c r="AR170" s="589"/>
      <c r="AS170" s="609"/>
      <c r="AT170" s="589"/>
      <c r="AU170" s="609"/>
      <c r="AV170" s="589"/>
      <c r="AW170" s="609"/>
      <c r="AX170" s="589"/>
      <c r="AY170" s="609"/>
      <c r="AZ170" s="589"/>
      <c r="BA170" s="609"/>
      <c r="BB170" s="159"/>
      <c r="BC170" s="159"/>
      <c r="BD170" s="159"/>
      <c r="BE170" s="159"/>
      <c r="BF170" s="159"/>
      <c r="BG170" s="159"/>
      <c r="BH170" s="159"/>
      <c r="BI170" s="159"/>
      <c r="BJ170" s="159"/>
      <c r="BK170" s="159"/>
      <c r="BL170" s="159"/>
      <c r="BM170" s="159"/>
      <c r="BN170" s="159"/>
      <c r="BO170" s="159"/>
      <c r="BP170" s="159"/>
      <c r="BQ170" s="159"/>
      <c r="BR170" s="159"/>
      <c r="BS170" s="159"/>
      <c r="BT170" s="159"/>
      <c r="BU170" s="159"/>
      <c r="BV170" s="159"/>
      <c r="BW170" s="159"/>
      <c r="BX170" s="159"/>
      <c r="BY170" s="159"/>
      <c r="BZ170" s="159"/>
      <c r="CA170" s="159"/>
      <c r="CB170" s="159"/>
      <c r="CC170" s="159"/>
      <c r="CD170" s="159"/>
      <c r="CE170" s="159"/>
      <c r="CF170" s="159"/>
      <c r="CG170" s="159"/>
      <c r="CH170" s="159"/>
      <c r="CI170" s="159"/>
      <c r="CJ170" s="159"/>
      <c r="CK170" s="159"/>
      <c r="CL170" s="159"/>
      <c r="CM170" s="159"/>
      <c r="CN170" s="159"/>
      <c r="CO170" s="159"/>
      <c r="CP170" s="159"/>
      <c r="CQ170" s="159"/>
      <c r="CR170" s="159"/>
      <c r="CS170" s="159"/>
      <c r="CT170" s="159"/>
      <c r="CU170" s="159"/>
      <c r="CV170" s="159"/>
      <c r="CW170" s="159"/>
    </row>
    <row r="171" spans="1:101" s="160" customFormat="1" ht="140.25" x14ac:dyDescent="0.2">
      <c r="A171" s="436" t="s">
        <v>137</v>
      </c>
      <c r="B171" s="155" t="s">
        <v>134</v>
      </c>
      <c r="C171" s="115" t="s">
        <v>98</v>
      </c>
      <c r="D171" s="663"/>
      <c r="E171" s="603"/>
      <c r="F171" s="663"/>
      <c r="G171" s="603"/>
      <c r="H171" s="663"/>
      <c r="I171" s="603"/>
      <c r="J171" s="663"/>
      <c r="K171" s="603"/>
      <c r="L171" s="663"/>
      <c r="M171" s="603"/>
      <c r="N171" s="663"/>
      <c r="O171" s="603"/>
      <c r="P171" s="663"/>
      <c r="Q171" s="603"/>
      <c r="R171" s="663"/>
      <c r="S171" s="603"/>
      <c r="T171" s="663"/>
      <c r="U171" s="603"/>
      <c r="V171" s="663"/>
      <c r="W171" s="603"/>
      <c r="X171" s="663"/>
      <c r="Y171" s="603"/>
      <c r="Z171" s="663"/>
      <c r="AA171" s="603"/>
      <c r="AB171" s="663"/>
      <c r="AC171" s="603"/>
      <c r="AD171" s="663"/>
      <c r="AE171" s="603"/>
      <c r="AF171" s="663"/>
      <c r="AG171" s="603"/>
      <c r="AH171" s="663"/>
      <c r="AI171" s="603"/>
      <c r="AJ171" s="663"/>
      <c r="AK171" s="603"/>
      <c r="AL171" s="663"/>
      <c r="AM171" s="603"/>
      <c r="AN171" s="663"/>
      <c r="AO171" s="603"/>
      <c r="AP171" s="663"/>
      <c r="AQ171" s="603"/>
      <c r="AR171" s="663"/>
      <c r="AS171" s="603"/>
      <c r="AT171" s="663"/>
      <c r="AU171" s="603"/>
      <c r="AV171" s="663"/>
      <c r="AW171" s="603"/>
      <c r="AX171" s="663"/>
      <c r="AY171" s="603"/>
      <c r="AZ171" s="663"/>
      <c r="BA171" s="603"/>
      <c r="BB171" s="159"/>
      <c r="BC171" s="159"/>
      <c r="BD171" s="159"/>
      <c r="BE171" s="159"/>
      <c r="BF171" s="159"/>
      <c r="BG171" s="159"/>
      <c r="BH171" s="159"/>
      <c r="BI171" s="159"/>
      <c r="BJ171" s="159"/>
      <c r="BK171" s="159"/>
      <c r="BL171" s="159"/>
      <c r="BM171" s="159"/>
      <c r="BN171" s="159"/>
      <c r="BO171" s="159"/>
      <c r="BP171" s="159"/>
      <c r="BQ171" s="159"/>
      <c r="BR171" s="159"/>
      <c r="BS171" s="159"/>
      <c r="BT171" s="159"/>
      <c r="BU171" s="159"/>
      <c r="BV171" s="159"/>
      <c r="BW171" s="159"/>
      <c r="BX171" s="159"/>
      <c r="BY171" s="159"/>
      <c r="BZ171" s="159"/>
      <c r="CA171" s="159"/>
      <c r="CB171" s="159"/>
      <c r="CC171" s="159"/>
      <c r="CD171" s="159"/>
      <c r="CE171" s="159"/>
      <c r="CF171" s="159"/>
      <c r="CG171" s="159"/>
      <c r="CH171" s="159"/>
      <c r="CI171" s="159"/>
      <c r="CJ171" s="159"/>
      <c r="CK171" s="159"/>
      <c r="CL171" s="159"/>
      <c r="CM171" s="159"/>
      <c r="CN171" s="159"/>
      <c r="CO171" s="159"/>
      <c r="CP171" s="159"/>
      <c r="CQ171" s="159"/>
      <c r="CR171" s="159"/>
      <c r="CS171" s="159"/>
      <c r="CT171" s="159"/>
      <c r="CU171" s="159"/>
      <c r="CV171" s="159"/>
      <c r="CW171" s="159"/>
    </row>
    <row r="172" spans="1:101" s="160" customFormat="1" ht="127.5" x14ac:dyDescent="0.2">
      <c r="A172" s="436" t="s">
        <v>137</v>
      </c>
      <c r="B172" s="155" t="s">
        <v>135</v>
      </c>
      <c r="C172" s="115" t="s">
        <v>98</v>
      </c>
      <c r="D172" s="589"/>
      <c r="E172" s="609"/>
      <c r="F172" s="589"/>
      <c r="G172" s="609"/>
      <c r="H172" s="589"/>
      <c r="I172" s="609"/>
      <c r="J172" s="589"/>
      <c r="K172" s="609"/>
      <c r="L172" s="589"/>
      <c r="M172" s="609"/>
      <c r="N172" s="589"/>
      <c r="O172" s="609"/>
      <c r="P172" s="589"/>
      <c r="Q172" s="609"/>
      <c r="R172" s="589"/>
      <c r="S172" s="609"/>
      <c r="T172" s="589"/>
      <c r="U172" s="609"/>
      <c r="V172" s="589"/>
      <c r="W172" s="609"/>
      <c r="X172" s="589"/>
      <c r="Y172" s="609"/>
      <c r="Z172" s="589"/>
      <c r="AA172" s="609"/>
      <c r="AB172" s="589"/>
      <c r="AC172" s="609"/>
      <c r="AD172" s="589"/>
      <c r="AE172" s="609"/>
      <c r="AF172" s="589"/>
      <c r="AG172" s="609"/>
      <c r="AH172" s="589"/>
      <c r="AI172" s="609"/>
      <c r="AJ172" s="589"/>
      <c r="AK172" s="609"/>
      <c r="AL172" s="589"/>
      <c r="AM172" s="609"/>
      <c r="AN172" s="589"/>
      <c r="AO172" s="609"/>
      <c r="AP172" s="589"/>
      <c r="AQ172" s="609"/>
      <c r="AR172" s="589"/>
      <c r="AS172" s="609"/>
      <c r="AT172" s="589"/>
      <c r="AU172" s="609"/>
      <c r="AV172" s="589"/>
      <c r="AW172" s="609"/>
      <c r="AX172" s="589"/>
      <c r="AY172" s="609"/>
      <c r="AZ172" s="589"/>
      <c r="BA172" s="609"/>
      <c r="BB172" s="159"/>
      <c r="BC172" s="159"/>
      <c r="BD172" s="159"/>
      <c r="BE172" s="159"/>
      <c r="BF172" s="159"/>
      <c r="BG172" s="159"/>
      <c r="BH172" s="159"/>
      <c r="BI172" s="159"/>
      <c r="BJ172" s="159"/>
      <c r="BK172" s="159"/>
      <c r="BL172" s="159"/>
      <c r="BM172" s="159"/>
      <c r="BN172" s="159"/>
      <c r="BO172" s="159"/>
      <c r="BP172" s="159"/>
      <c r="BQ172" s="159"/>
      <c r="BR172" s="159"/>
      <c r="BS172" s="159"/>
      <c r="BT172" s="159"/>
      <c r="BU172" s="159"/>
      <c r="BV172" s="159"/>
      <c r="BW172" s="159"/>
      <c r="BX172" s="159"/>
      <c r="BY172" s="159"/>
      <c r="BZ172" s="159"/>
      <c r="CA172" s="159"/>
      <c r="CB172" s="159"/>
      <c r="CC172" s="159"/>
      <c r="CD172" s="159"/>
      <c r="CE172" s="159"/>
      <c r="CF172" s="159"/>
      <c r="CG172" s="159"/>
      <c r="CH172" s="159"/>
      <c r="CI172" s="159"/>
      <c r="CJ172" s="159"/>
      <c r="CK172" s="159"/>
      <c r="CL172" s="159"/>
      <c r="CM172" s="159"/>
      <c r="CN172" s="159"/>
      <c r="CO172" s="159"/>
      <c r="CP172" s="159"/>
      <c r="CQ172" s="159"/>
      <c r="CR172" s="159"/>
      <c r="CS172" s="159"/>
      <c r="CT172" s="159"/>
      <c r="CU172" s="159"/>
      <c r="CV172" s="159"/>
      <c r="CW172" s="159"/>
    </row>
    <row r="173" spans="1:101" s="160" customFormat="1" ht="140.25" x14ac:dyDescent="0.2">
      <c r="A173" s="436" t="s">
        <v>137</v>
      </c>
      <c r="B173" s="155" t="s">
        <v>136</v>
      </c>
      <c r="C173" s="115" t="s">
        <v>98</v>
      </c>
      <c r="D173" s="589"/>
      <c r="E173" s="609"/>
      <c r="F173" s="589"/>
      <c r="G173" s="609"/>
      <c r="H173" s="589"/>
      <c r="I173" s="609"/>
      <c r="J173" s="589"/>
      <c r="K173" s="609"/>
      <c r="L173" s="589"/>
      <c r="M173" s="609"/>
      <c r="N173" s="589"/>
      <c r="O173" s="609"/>
      <c r="P173" s="589"/>
      <c r="Q173" s="609"/>
      <c r="R173" s="589"/>
      <c r="S173" s="609"/>
      <c r="T173" s="589"/>
      <c r="U173" s="609"/>
      <c r="V173" s="589"/>
      <c r="W173" s="609"/>
      <c r="X173" s="589"/>
      <c r="Y173" s="609"/>
      <c r="Z173" s="589"/>
      <c r="AA173" s="609"/>
      <c r="AB173" s="589"/>
      <c r="AC173" s="609"/>
      <c r="AD173" s="589"/>
      <c r="AE173" s="609"/>
      <c r="AF173" s="589"/>
      <c r="AG173" s="609"/>
      <c r="AH173" s="589"/>
      <c r="AI173" s="609"/>
      <c r="AJ173" s="589"/>
      <c r="AK173" s="609"/>
      <c r="AL173" s="589"/>
      <c r="AM173" s="609"/>
      <c r="AN173" s="589"/>
      <c r="AO173" s="609"/>
      <c r="AP173" s="589"/>
      <c r="AQ173" s="609"/>
      <c r="AR173" s="589"/>
      <c r="AS173" s="609"/>
      <c r="AT173" s="589"/>
      <c r="AU173" s="609"/>
      <c r="AV173" s="589"/>
      <c r="AW173" s="609"/>
      <c r="AX173" s="589"/>
      <c r="AY173" s="609"/>
      <c r="AZ173" s="589"/>
      <c r="BA173" s="609"/>
      <c r="BB173" s="159"/>
      <c r="BC173" s="159"/>
      <c r="BD173" s="159"/>
      <c r="BE173" s="159"/>
      <c r="BF173" s="159"/>
      <c r="BG173" s="159"/>
      <c r="BH173" s="159"/>
      <c r="BI173" s="159"/>
      <c r="BJ173" s="159"/>
      <c r="BK173" s="159"/>
      <c r="BL173" s="159"/>
      <c r="BM173" s="159"/>
      <c r="BN173" s="159"/>
      <c r="BO173" s="159"/>
      <c r="BP173" s="159"/>
      <c r="BQ173" s="159"/>
      <c r="BR173" s="159"/>
      <c r="BS173" s="159"/>
      <c r="BT173" s="159"/>
      <c r="BU173" s="159"/>
      <c r="BV173" s="159"/>
      <c r="BW173" s="159"/>
      <c r="BX173" s="159"/>
      <c r="BY173" s="159"/>
      <c r="BZ173" s="159"/>
      <c r="CA173" s="159"/>
      <c r="CB173" s="159"/>
      <c r="CC173" s="159"/>
      <c r="CD173" s="159"/>
      <c r="CE173" s="159"/>
      <c r="CF173" s="159"/>
      <c r="CG173" s="159"/>
      <c r="CH173" s="159"/>
      <c r="CI173" s="159"/>
      <c r="CJ173" s="159"/>
      <c r="CK173" s="159"/>
      <c r="CL173" s="159"/>
      <c r="CM173" s="159"/>
      <c r="CN173" s="159"/>
      <c r="CO173" s="159"/>
      <c r="CP173" s="159"/>
      <c r="CQ173" s="159"/>
      <c r="CR173" s="159"/>
      <c r="CS173" s="159"/>
      <c r="CT173" s="159"/>
      <c r="CU173" s="159"/>
      <c r="CV173" s="159"/>
      <c r="CW173" s="159"/>
    </row>
    <row r="174" spans="1:101" s="160" customFormat="1" ht="114.75" x14ac:dyDescent="0.2">
      <c r="A174" s="232" t="s">
        <v>138</v>
      </c>
      <c r="B174" s="155" t="s">
        <v>139</v>
      </c>
      <c r="C174" s="115" t="s">
        <v>98</v>
      </c>
      <c r="D174" s="589"/>
      <c r="E174" s="609"/>
      <c r="F174" s="589"/>
      <c r="G174" s="609"/>
      <c r="H174" s="589"/>
      <c r="I174" s="609"/>
      <c r="J174" s="589"/>
      <c r="K174" s="609"/>
      <c r="L174" s="589"/>
      <c r="M174" s="609"/>
      <c r="N174" s="589"/>
      <c r="O174" s="609"/>
      <c r="P174" s="589"/>
      <c r="Q174" s="609"/>
      <c r="R174" s="589"/>
      <c r="S174" s="609"/>
      <c r="T174" s="589"/>
      <c r="U174" s="609"/>
      <c r="V174" s="589"/>
      <c r="W174" s="609"/>
      <c r="X174" s="589"/>
      <c r="Y174" s="609"/>
      <c r="Z174" s="589"/>
      <c r="AA174" s="609"/>
      <c r="AB174" s="589"/>
      <c r="AC174" s="609"/>
      <c r="AD174" s="589"/>
      <c r="AE174" s="609"/>
      <c r="AF174" s="589"/>
      <c r="AG174" s="609"/>
      <c r="AH174" s="589"/>
      <c r="AI174" s="609"/>
      <c r="AJ174" s="589"/>
      <c r="AK174" s="609"/>
      <c r="AL174" s="589"/>
      <c r="AM174" s="609"/>
      <c r="AN174" s="589"/>
      <c r="AO174" s="609"/>
      <c r="AP174" s="589"/>
      <c r="AQ174" s="609"/>
      <c r="AR174" s="589"/>
      <c r="AS174" s="609"/>
      <c r="AT174" s="589"/>
      <c r="AU174" s="609"/>
      <c r="AV174" s="589"/>
      <c r="AW174" s="609"/>
      <c r="AX174" s="589"/>
      <c r="AY174" s="609"/>
      <c r="AZ174" s="589"/>
      <c r="BA174" s="609"/>
      <c r="BB174" s="159"/>
      <c r="BC174" s="159"/>
      <c r="BD174" s="159"/>
      <c r="BE174" s="159"/>
      <c r="BF174" s="159"/>
      <c r="BG174" s="159"/>
      <c r="BH174" s="159"/>
      <c r="BI174" s="159"/>
      <c r="BJ174" s="159"/>
      <c r="BK174" s="159"/>
      <c r="BL174" s="159"/>
      <c r="BM174" s="159"/>
      <c r="BN174" s="159"/>
      <c r="BO174" s="159"/>
      <c r="BP174" s="159"/>
      <c r="BQ174" s="159"/>
      <c r="BR174" s="159"/>
      <c r="BS174" s="159"/>
      <c r="BT174" s="159"/>
      <c r="BU174" s="159"/>
      <c r="BV174" s="159"/>
      <c r="BW174" s="159"/>
      <c r="BX174" s="159"/>
      <c r="BY174" s="159"/>
      <c r="BZ174" s="159"/>
      <c r="CA174" s="159"/>
      <c r="CB174" s="159"/>
      <c r="CC174" s="159"/>
      <c r="CD174" s="159"/>
      <c r="CE174" s="159"/>
      <c r="CF174" s="159"/>
      <c r="CG174" s="159"/>
      <c r="CH174" s="159"/>
      <c r="CI174" s="159"/>
      <c r="CJ174" s="159"/>
      <c r="CK174" s="159"/>
      <c r="CL174" s="159"/>
      <c r="CM174" s="159"/>
      <c r="CN174" s="159"/>
      <c r="CO174" s="159"/>
      <c r="CP174" s="159"/>
      <c r="CQ174" s="159"/>
      <c r="CR174" s="159"/>
      <c r="CS174" s="159"/>
      <c r="CT174" s="159"/>
      <c r="CU174" s="159"/>
      <c r="CV174" s="159"/>
      <c r="CW174" s="159"/>
    </row>
    <row r="175" spans="1:101" s="160" customFormat="1" ht="127.5" x14ac:dyDescent="0.2">
      <c r="A175" s="436" t="s">
        <v>140</v>
      </c>
      <c r="B175" s="155" t="s">
        <v>135</v>
      </c>
      <c r="C175" s="115" t="s">
        <v>98</v>
      </c>
      <c r="D175" s="589"/>
      <c r="E175" s="609"/>
      <c r="F175" s="589"/>
      <c r="G175" s="609"/>
      <c r="H175" s="589"/>
      <c r="I175" s="609"/>
      <c r="J175" s="589"/>
      <c r="K175" s="609"/>
      <c r="L175" s="589"/>
      <c r="M175" s="609"/>
      <c r="N175" s="589"/>
      <c r="O175" s="609"/>
      <c r="P175" s="589"/>
      <c r="Q175" s="609"/>
      <c r="R175" s="589"/>
      <c r="S175" s="609"/>
      <c r="T175" s="589"/>
      <c r="U175" s="609"/>
      <c r="V175" s="589"/>
      <c r="W175" s="609"/>
      <c r="X175" s="589"/>
      <c r="Y175" s="609"/>
      <c r="Z175" s="589"/>
      <c r="AA175" s="609"/>
      <c r="AB175" s="589"/>
      <c r="AC175" s="609"/>
      <c r="AD175" s="589"/>
      <c r="AE175" s="609"/>
      <c r="AF175" s="589"/>
      <c r="AG175" s="609"/>
      <c r="AH175" s="589"/>
      <c r="AI175" s="609"/>
      <c r="AJ175" s="589"/>
      <c r="AK175" s="609"/>
      <c r="AL175" s="589"/>
      <c r="AM175" s="609"/>
      <c r="AN175" s="589"/>
      <c r="AO175" s="609"/>
      <c r="AP175" s="589"/>
      <c r="AQ175" s="609"/>
      <c r="AR175" s="589"/>
      <c r="AS175" s="609"/>
      <c r="AT175" s="589"/>
      <c r="AU175" s="609"/>
      <c r="AV175" s="589"/>
      <c r="AW175" s="609"/>
      <c r="AX175" s="589"/>
      <c r="AY175" s="609"/>
      <c r="AZ175" s="589"/>
      <c r="BA175" s="609"/>
      <c r="BB175" s="159"/>
      <c r="BC175" s="159"/>
      <c r="BD175" s="159"/>
      <c r="BE175" s="159"/>
      <c r="BF175" s="159"/>
      <c r="BG175" s="159"/>
      <c r="BH175" s="159"/>
      <c r="BI175" s="159"/>
      <c r="BJ175" s="159"/>
      <c r="BK175" s="159"/>
      <c r="BL175" s="159"/>
      <c r="BM175" s="159"/>
      <c r="BN175" s="159"/>
      <c r="BO175" s="159"/>
      <c r="BP175" s="159"/>
      <c r="BQ175" s="159"/>
      <c r="BR175" s="159"/>
      <c r="BS175" s="159"/>
      <c r="BT175" s="159"/>
      <c r="BU175" s="159"/>
      <c r="BV175" s="159"/>
      <c r="BW175" s="159"/>
      <c r="BX175" s="159"/>
      <c r="BY175" s="159"/>
      <c r="BZ175" s="159"/>
      <c r="CA175" s="159"/>
      <c r="CB175" s="159"/>
      <c r="CC175" s="159"/>
      <c r="CD175" s="159"/>
      <c r="CE175" s="159"/>
      <c r="CF175" s="159"/>
      <c r="CG175" s="159"/>
      <c r="CH175" s="159"/>
      <c r="CI175" s="159"/>
      <c r="CJ175" s="159"/>
      <c r="CK175" s="159"/>
      <c r="CL175" s="159"/>
      <c r="CM175" s="159"/>
      <c r="CN175" s="159"/>
      <c r="CO175" s="159"/>
      <c r="CP175" s="159"/>
      <c r="CQ175" s="159"/>
      <c r="CR175" s="159"/>
      <c r="CS175" s="159"/>
      <c r="CT175" s="159"/>
      <c r="CU175" s="159"/>
      <c r="CV175" s="159"/>
      <c r="CW175" s="159"/>
    </row>
    <row r="176" spans="1:101" s="160" customFormat="1" ht="114.75" x14ac:dyDescent="0.2">
      <c r="A176" s="436" t="s">
        <v>141</v>
      </c>
      <c r="B176" s="155" t="s">
        <v>142</v>
      </c>
      <c r="C176" s="115" t="s">
        <v>98</v>
      </c>
      <c r="D176" s="589"/>
      <c r="E176" s="609"/>
      <c r="F176" s="589"/>
      <c r="G176" s="609"/>
      <c r="H176" s="589"/>
      <c r="I176" s="609"/>
      <c r="J176" s="589"/>
      <c r="K176" s="609"/>
      <c r="L176" s="589"/>
      <c r="M176" s="609"/>
      <c r="N176" s="589"/>
      <c r="O176" s="609"/>
      <c r="P176" s="589"/>
      <c r="Q176" s="609"/>
      <c r="R176" s="589"/>
      <c r="S176" s="609"/>
      <c r="T176" s="589"/>
      <c r="U176" s="609"/>
      <c r="V176" s="589"/>
      <c r="W176" s="609"/>
      <c r="X176" s="589"/>
      <c r="Y176" s="609"/>
      <c r="Z176" s="589"/>
      <c r="AA176" s="609"/>
      <c r="AB176" s="589"/>
      <c r="AC176" s="609"/>
      <c r="AD176" s="589"/>
      <c r="AE176" s="609"/>
      <c r="AF176" s="589"/>
      <c r="AG176" s="609"/>
      <c r="AH176" s="589"/>
      <c r="AI176" s="609"/>
      <c r="AJ176" s="589"/>
      <c r="AK176" s="609"/>
      <c r="AL176" s="589"/>
      <c r="AM176" s="609"/>
      <c r="AN176" s="589"/>
      <c r="AO176" s="609"/>
      <c r="AP176" s="589"/>
      <c r="AQ176" s="609"/>
      <c r="AR176" s="589"/>
      <c r="AS176" s="609"/>
      <c r="AT176" s="589"/>
      <c r="AU176" s="609"/>
      <c r="AV176" s="589"/>
      <c r="AW176" s="609"/>
      <c r="AX176" s="589"/>
      <c r="AY176" s="609"/>
      <c r="AZ176" s="589"/>
      <c r="BA176" s="609"/>
      <c r="BB176" s="159"/>
      <c r="BC176" s="159"/>
      <c r="BD176" s="159"/>
      <c r="BE176" s="159"/>
      <c r="BF176" s="159"/>
      <c r="BG176" s="159"/>
      <c r="BH176" s="159"/>
      <c r="BI176" s="159"/>
      <c r="BJ176" s="159"/>
      <c r="BK176" s="159"/>
      <c r="BL176" s="159"/>
      <c r="BM176" s="159"/>
      <c r="BN176" s="159"/>
      <c r="BO176" s="159"/>
      <c r="BP176" s="159"/>
      <c r="BQ176" s="159"/>
      <c r="BR176" s="159"/>
      <c r="BS176" s="159"/>
      <c r="BT176" s="159"/>
      <c r="BU176" s="159"/>
      <c r="BV176" s="159"/>
      <c r="BW176" s="159"/>
      <c r="BX176" s="159"/>
      <c r="BY176" s="159"/>
      <c r="BZ176" s="159"/>
      <c r="CA176" s="159"/>
      <c r="CB176" s="159"/>
      <c r="CC176" s="159"/>
      <c r="CD176" s="159"/>
      <c r="CE176" s="159"/>
      <c r="CF176" s="159"/>
      <c r="CG176" s="159"/>
      <c r="CH176" s="159"/>
      <c r="CI176" s="159"/>
      <c r="CJ176" s="159"/>
      <c r="CK176" s="159"/>
      <c r="CL176" s="159"/>
      <c r="CM176" s="159"/>
      <c r="CN176" s="159"/>
      <c r="CO176" s="159"/>
      <c r="CP176" s="159"/>
      <c r="CQ176" s="159"/>
      <c r="CR176" s="159"/>
      <c r="CS176" s="159"/>
      <c r="CT176" s="159"/>
      <c r="CU176" s="159"/>
      <c r="CV176" s="159"/>
      <c r="CW176" s="159"/>
    </row>
    <row r="177" spans="1:101" s="160" customFormat="1" ht="51" x14ac:dyDescent="0.2">
      <c r="A177" s="232" t="s">
        <v>143</v>
      </c>
      <c r="B177" s="155" t="s">
        <v>144</v>
      </c>
      <c r="C177" s="115" t="s">
        <v>98</v>
      </c>
      <c r="D177" s="664"/>
      <c r="E177" s="603"/>
      <c r="F177" s="664"/>
      <c r="G177" s="603"/>
      <c r="H177" s="664"/>
      <c r="I177" s="603"/>
      <c r="J177" s="664"/>
      <c r="K177" s="603"/>
      <c r="L177" s="664"/>
      <c r="M177" s="603"/>
      <c r="N177" s="664"/>
      <c r="O177" s="603"/>
      <c r="P177" s="664"/>
      <c r="Q177" s="603"/>
      <c r="R177" s="664"/>
      <c r="S177" s="603"/>
      <c r="T177" s="664"/>
      <c r="U177" s="603"/>
      <c r="V177" s="664"/>
      <c r="W177" s="603"/>
      <c r="X177" s="664"/>
      <c r="Y177" s="603"/>
      <c r="Z177" s="664"/>
      <c r="AA177" s="603"/>
      <c r="AB177" s="664"/>
      <c r="AC177" s="603"/>
      <c r="AD177" s="664"/>
      <c r="AE177" s="603"/>
      <c r="AF177" s="664"/>
      <c r="AG177" s="603"/>
      <c r="AH177" s="664"/>
      <c r="AI177" s="603"/>
      <c r="AJ177" s="664"/>
      <c r="AK177" s="603"/>
      <c r="AL177" s="664"/>
      <c r="AM177" s="603"/>
      <c r="AN177" s="664"/>
      <c r="AO177" s="603"/>
      <c r="AP177" s="664"/>
      <c r="AQ177" s="603"/>
      <c r="AR177" s="664"/>
      <c r="AS177" s="603"/>
      <c r="AT177" s="664"/>
      <c r="AU177" s="603"/>
      <c r="AV177" s="664"/>
      <c r="AW177" s="603"/>
      <c r="AX177" s="664"/>
      <c r="AY177" s="603"/>
      <c r="AZ177" s="664"/>
      <c r="BA177" s="603"/>
      <c r="BB177" s="159"/>
      <c r="BC177" s="159"/>
      <c r="BD177" s="159"/>
      <c r="BE177" s="159"/>
      <c r="BF177" s="159"/>
      <c r="BG177" s="159"/>
      <c r="BH177" s="159"/>
      <c r="BI177" s="159"/>
      <c r="BJ177" s="159"/>
      <c r="BK177" s="159"/>
      <c r="BL177" s="159"/>
      <c r="BM177" s="159"/>
      <c r="BN177" s="159"/>
      <c r="BO177" s="159"/>
      <c r="BP177" s="159"/>
      <c r="BQ177" s="159"/>
      <c r="BR177" s="159"/>
      <c r="BS177" s="159"/>
      <c r="BT177" s="159"/>
      <c r="BU177" s="159"/>
      <c r="BV177" s="159"/>
      <c r="BW177" s="159"/>
      <c r="BX177" s="159"/>
      <c r="BY177" s="159"/>
      <c r="BZ177" s="159"/>
      <c r="CA177" s="159"/>
      <c r="CB177" s="159"/>
      <c r="CC177" s="159"/>
      <c r="CD177" s="159"/>
      <c r="CE177" s="159"/>
      <c r="CF177" s="159"/>
      <c r="CG177" s="159"/>
      <c r="CH177" s="159"/>
      <c r="CI177" s="159"/>
      <c r="CJ177" s="159"/>
      <c r="CK177" s="159"/>
      <c r="CL177" s="159"/>
      <c r="CM177" s="159"/>
      <c r="CN177" s="159"/>
      <c r="CO177" s="159"/>
      <c r="CP177" s="159"/>
      <c r="CQ177" s="159"/>
      <c r="CR177" s="159"/>
      <c r="CS177" s="159"/>
      <c r="CT177" s="159"/>
      <c r="CU177" s="159"/>
      <c r="CV177" s="159"/>
      <c r="CW177" s="159"/>
    </row>
    <row r="178" spans="1:101" s="160" customFormat="1" ht="89.25" x14ac:dyDescent="0.2">
      <c r="A178" s="232" t="s">
        <v>145</v>
      </c>
      <c r="B178" s="155" t="s">
        <v>146</v>
      </c>
      <c r="C178" s="115" t="s">
        <v>98</v>
      </c>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603"/>
      <c r="AF178" s="603"/>
      <c r="AG178" s="603"/>
      <c r="AH178" s="603"/>
      <c r="AI178" s="603"/>
      <c r="AJ178" s="603"/>
      <c r="AK178" s="603"/>
      <c r="AL178" s="603"/>
      <c r="AM178" s="603"/>
      <c r="AN178" s="603"/>
      <c r="AO178" s="603"/>
      <c r="AP178" s="603"/>
      <c r="AQ178" s="603"/>
      <c r="AR178" s="603"/>
      <c r="AS178" s="603"/>
      <c r="AT178" s="603"/>
      <c r="AU178" s="603"/>
      <c r="AV178" s="603"/>
      <c r="AW178" s="603"/>
      <c r="AX178" s="603"/>
      <c r="AY178" s="603"/>
      <c r="AZ178" s="603"/>
      <c r="BA178" s="603"/>
      <c r="BB178" s="159"/>
      <c r="BC178" s="159"/>
      <c r="BD178" s="159"/>
      <c r="BE178" s="159"/>
      <c r="BF178" s="159"/>
      <c r="BG178" s="159"/>
      <c r="BH178" s="159"/>
      <c r="BI178" s="159"/>
      <c r="BJ178" s="159"/>
      <c r="BK178" s="159"/>
      <c r="BL178" s="159"/>
      <c r="BM178" s="159"/>
      <c r="BN178" s="159"/>
      <c r="BO178" s="159"/>
      <c r="BP178" s="159"/>
      <c r="BQ178" s="159"/>
      <c r="BR178" s="159"/>
      <c r="BS178" s="159"/>
      <c r="BT178" s="159"/>
      <c r="BU178" s="159"/>
      <c r="BV178" s="159"/>
      <c r="BW178" s="159"/>
      <c r="BX178" s="159"/>
      <c r="BY178" s="159"/>
      <c r="BZ178" s="159"/>
      <c r="CA178" s="159"/>
      <c r="CB178" s="159"/>
      <c r="CC178" s="159"/>
      <c r="CD178" s="159"/>
      <c r="CE178" s="159"/>
      <c r="CF178" s="159"/>
      <c r="CG178" s="159"/>
      <c r="CH178" s="159"/>
      <c r="CI178" s="159"/>
      <c r="CJ178" s="159"/>
      <c r="CK178" s="159"/>
      <c r="CL178" s="159"/>
      <c r="CM178" s="159"/>
      <c r="CN178" s="159"/>
      <c r="CO178" s="159"/>
      <c r="CP178" s="159"/>
      <c r="CQ178" s="159"/>
      <c r="CR178" s="159"/>
      <c r="CS178" s="159"/>
      <c r="CT178" s="159"/>
      <c r="CU178" s="159"/>
      <c r="CV178" s="159"/>
      <c r="CW178" s="159"/>
    </row>
    <row r="179" spans="1:101" s="168" customFormat="1" ht="51" x14ac:dyDescent="0.2">
      <c r="A179" s="283" t="s">
        <v>147</v>
      </c>
      <c r="B179" s="162" t="s">
        <v>148</v>
      </c>
      <c r="C179" s="163" t="s">
        <v>98</v>
      </c>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606"/>
      <c r="AF179" s="606"/>
      <c r="AG179" s="606"/>
      <c r="AH179" s="606"/>
      <c r="AI179" s="606"/>
      <c r="AJ179" s="606"/>
      <c r="AK179" s="606"/>
      <c r="AL179" s="606"/>
      <c r="AM179" s="606"/>
      <c r="AN179" s="606"/>
      <c r="AO179" s="606"/>
      <c r="AP179" s="606"/>
      <c r="AQ179" s="606"/>
      <c r="AR179" s="606"/>
      <c r="AS179" s="606"/>
      <c r="AT179" s="606"/>
      <c r="AU179" s="606"/>
      <c r="AV179" s="606"/>
      <c r="AW179" s="606"/>
      <c r="AX179" s="606"/>
      <c r="AY179" s="606"/>
      <c r="AZ179" s="606"/>
      <c r="BA179" s="606"/>
      <c r="BB179" s="167"/>
      <c r="BC179" s="167"/>
      <c r="BD179" s="167"/>
      <c r="BE179" s="167"/>
      <c r="BF179" s="167"/>
      <c r="BG179" s="167"/>
      <c r="BH179" s="167"/>
      <c r="BI179" s="167"/>
      <c r="BJ179" s="167"/>
      <c r="BK179" s="167"/>
      <c r="BL179" s="167"/>
      <c r="BM179" s="167"/>
      <c r="BN179" s="167"/>
      <c r="BO179" s="167"/>
      <c r="BP179" s="167"/>
      <c r="BQ179" s="167"/>
      <c r="BR179" s="167"/>
      <c r="BS179" s="167"/>
      <c r="BT179" s="167"/>
      <c r="BU179" s="167"/>
      <c r="BV179" s="167"/>
      <c r="BW179" s="167"/>
      <c r="BX179" s="167"/>
      <c r="BY179" s="167"/>
      <c r="BZ179" s="167"/>
      <c r="CA179" s="167"/>
      <c r="CB179" s="167"/>
      <c r="CC179" s="167"/>
      <c r="CD179" s="167"/>
      <c r="CE179" s="167"/>
      <c r="CF179" s="167"/>
      <c r="CG179" s="167"/>
      <c r="CH179" s="167"/>
      <c r="CI179" s="167"/>
      <c r="CJ179" s="167"/>
      <c r="CK179" s="167"/>
      <c r="CL179" s="167"/>
      <c r="CM179" s="167"/>
      <c r="CN179" s="167"/>
      <c r="CO179" s="167"/>
      <c r="CP179" s="167"/>
      <c r="CQ179" s="167"/>
      <c r="CR179" s="167"/>
      <c r="CS179" s="167"/>
      <c r="CT179" s="167"/>
      <c r="CU179" s="167"/>
      <c r="CV179" s="167"/>
      <c r="CW179" s="167"/>
    </row>
    <row r="180" spans="1:101" s="160" customFormat="1" ht="51" x14ac:dyDescent="0.2">
      <c r="A180" s="559" t="s">
        <v>147</v>
      </c>
      <c r="B180" s="793" t="s">
        <v>1180</v>
      </c>
      <c r="C180" s="187" t="s">
        <v>150</v>
      </c>
      <c r="D180" s="589"/>
      <c r="E180" s="609"/>
      <c r="F180" s="589"/>
      <c r="G180" s="609"/>
      <c r="H180" s="589"/>
      <c r="I180" s="609"/>
      <c r="J180" s="589"/>
      <c r="K180" s="609"/>
      <c r="L180" s="589"/>
      <c r="M180" s="609"/>
      <c r="N180" s="589"/>
      <c r="O180" s="609"/>
      <c r="P180" s="589"/>
      <c r="Q180" s="609"/>
      <c r="R180" s="589"/>
      <c r="S180" s="609"/>
      <c r="T180" s="589"/>
      <c r="U180" s="609"/>
      <c r="V180" s="589"/>
      <c r="W180" s="609"/>
      <c r="X180" s="589"/>
      <c r="Y180" s="609"/>
      <c r="Z180" s="589"/>
      <c r="AA180" s="609"/>
      <c r="AB180" s="589"/>
      <c r="AC180" s="609"/>
      <c r="AD180" s="589"/>
      <c r="AE180" s="609"/>
      <c r="AF180" s="589"/>
      <c r="AG180" s="609"/>
      <c r="AH180" s="589"/>
      <c r="AI180" s="609"/>
      <c r="AJ180" s="589"/>
      <c r="AK180" s="609"/>
      <c r="AL180" s="589"/>
      <c r="AM180" s="609"/>
      <c r="AN180" s="589"/>
      <c r="AO180" s="609"/>
      <c r="AP180" s="589"/>
      <c r="AQ180" s="609"/>
      <c r="AR180" s="589"/>
      <c r="AS180" s="609"/>
      <c r="AT180" s="589"/>
      <c r="AU180" s="609"/>
      <c r="AV180" s="589"/>
      <c r="AW180" s="609"/>
      <c r="AX180" s="589"/>
      <c r="AY180" s="609"/>
      <c r="AZ180" s="589"/>
      <c r="BA180" s="609"/>
      <c r="BB180" s="159"/>
      <c r="BC180" s="159"/>
      <c r="BD180" s="159"/>
      <c r="BE180" s="159"/>
      <c r="BF180" s="159"/>
      <c r="BG180" s="159"/>
      <c r="BH180" s="159"/>
      <c r="BI180" s="159"/>
      <c r="BJ180" s="159"/>
      <c r="BK180" s="159"/>
      <c r="BL180" s="159"/>
      <c r="BM180" s="159"/>
      <c r="BN180" s="159"/>
      <c r="BO180" s="159"/>
      <c r="BP180" s="159"/>
      <c r="BQ180" s="159"/>
      <c r="BR180" s="159"/>
      <c r="BS180" s="159"/>
      <c r="BT180" s="159"/>
      <c r="BU180" s="159"/>
      <c r="BV180" s="159"/>
      <c r="BW180" s="159"/>
      <c r="BX180" s="159"/>
      <c r="BY180" s="159"/>
      <c r="BZ180" s="159"/>
      <c r="CA180" s="159"/>
      <c r="CB180" s="159"/>
      <c r="CC180" s="159"/>
      <c r="CD180" s="159"/>
      <c r="CE180" s="159"/>
      <c r="CF180" s="159"/>
      <c r="CG180" s="159"/>
      <c r="CH180" s="159"/>
      <c r="CI180" s="159"/>
      <c r="CJ180" s="159"/>
      <c r="CK180" s="159"/>
      <c r="CL180" s="159"/>
      <c r="CM180" s="159"/>
      <c r="CN180" s="159"/>
      <c r="CO180" s="159"/>
      <c r="CP180" s="159"/>
      <c r="CQ180" s="159"/>
      <c r="CR180" s="159"/>
      <c r="CS180" s="159"/>
      <c r="CT180" s="159"/>
      <c r="CU180" s="159"/>
      <c r="CV180" s="159"/>
      <c r="CW180" s="159"/>
    </row>
    <row r="181" spans="1:101" s="160" customFormat="1" ht="76.5" x14ac:dyDescent="0.2">
      <c r="A181" s="232" t="s">
        <v>151</v>
      </c>
      <c r="B181" s="155" t="s">
        <v>152</v>
      </c>
      <c r="C181" s="115" t="s">
        <v>98</v>
      </c>
      <c r="D181" s="549"/>
      <c r="E181" s="551"/>
      <c r="F181" s="549"/>
      <c r="G181" s="551"/>
      <c r="H181" s="549"/>
      <c r="I181" s="551"/>
      <c r="J181" s="549"/>
      <c r="K181" s="551"/>
      <c r="L181" s="549"/>
      <c r="M181" s="551"/>
      <c r="N181" s="549"/>
      <c r="O181" s="551"/>
      <c r="P181" s="549"/>
      <c r="Q181" s="551"/>
      <c r="R181" s="549"/>
      <c r="S181" s="551"/>
      <c r="T181" s="549"/>
      <c r="U181" s="551"/>
      <c r="V181" s="549"/>
      <c r="W181" s="551"/>
      <c r="X181" s="549"/>
      <c r="Y181" s="551"/>
      <c r="Z181" s="549"/>
      <c r="AA181" s="551"/>
      <c r="AB181" s="549"/>
      <c r="AC181" s="551"/>
      <c r="AD181" s="549"/>
      <c r="AE181" s="551"/>
      <c r="AF181" s="549"/>
      <c r="AG181" s="551"/>
      <c r="AH181" s="549"/>
      <c r="AI181" s="551"/>
      <c r="AJ181" s="549"/>
      <c r="AK181" s="551"/>
      <c r="AL181" s="549"/>
      <c r="AM181" s="551"/>
      <c r="AN181" s="549"/>
      <c r="AO181" s="551"/>
      <c r="AP181" s="549"/>
      <c r="AQ181" s="551"/>
      <c r="AR181" s="549"/>
      <c r="AS181" s="551"/>
      <c r="AT181" s="549"/>
      <c r="AU181" s="551"/>
      <c r="AV181" s="549"/>
      <c r="AW181" s="551"/>
      <c r="AX181" s="549"/>
      <c r="AY181" s="551"/>
      <c r="AZ181" s="549"/>
      <c r="BA181" s="551"/>
      <c r="BB181" s="159"/>
      <c r="BC181" s="159"/>
      <c r="BD181" s="159"/>
      <c r="BE181" s="159"/>
      <c r="BF181" s="159"/>
      <c r="BG181" s="159"/>
      <c r="BH181" s="159"/>
      <c r="BI181" s="159"/>
      <c r="BJ181" s="159"/>
      <c r="BK181" s="159"/>
      <c r="BL181" s="159"/>
      <c r="BM181" s="159"/>
      <c r="BN181" s="159"/>
      <c r="BO181" s="159"/>
      <c r="BP181" s="159"/>
      <c r="BQ181" s="159"/>
      <c r="BR181" s="159"/>
      <c r="BS181" s="159"/>
      <c r="BT181" s="159"/>
      <c r="BU181" s="159"/>
      <c r="BV181" s="159"/>
      <c r="BW181" s="159"/>
      <c r="BX181" s="159"/>
      <c r="BY181" s="159"/>
      <c r="BZ181" s="159"/>
      <c r="CA181" s="159"/>
      <c r="CB181" s="159"/>
      <c r="CC181" s="159"/>
      <c r="CD181" s="159"/>
      <c r="CE181" s="159"/>
      <c r="CF181" s="159"/>
      <c r="CG181" s="159"/>
      <c r="CH181" s="159"/>
      <c r="CI181" s="159"/>
      <c r="CJ181" s="159"/>
      <c r="CK181" s="159"/>
      <c r="CL181" s="159"/>
      <c r="CM181" s="159"/>
      <c r="CN181" s="159"/>
      <c r="CO181" s="159"/>
      <c r="CP181" s="159"/>
      <c r="CQ181" s="159"/>
      <c r="CR181" s="159"/>
      <c r="CS181" s="159"/>
      <c r="CT181" s="159"/>
      <c r="CU181" s="159"/>
      <c r="CV181" s="159"/>
      <c r="CW181" s="159"/>
    </row>
    <row r="182" spans="1:101" s="183" customFormat="1" ht="63.75" x14ac:dyDescent="0.2">
      <c r="A182" s="226" t="s">
        <v>153</v>
      </c>
      <c r="B182" s="156" t="s">
        <v>154</v>
      </c>
      <c r="C182" s="115" t="s">
        <v>98</v>
      </c>
      <c r="D182" s="549"/>
      <c r="E182" s="551"/>
      <c r="F182" s="549"/>
      <c r="G182" s="551"/>
      <c r="H182" s="549"/>
      <c r="I182" s="551"/>
      <c r="J182" s="549"/>
      <c r="K182" s="551"/>
      <c r="L182" s="549"/>
      <c r="M182" s="551"/>
      <c r="N182" s="549"/>
      <c r="O182" s="551"/>
      <c r="P182" s="549"/>
      <c r="Q182" s="551"/>
      <c r="R182" s="549"/>
      <c r="S182" s="551"/>
      <c r="T182" s="549"/>
      <c r="U182" s="551"/>
      <c r="V182" s="549"/>
      <c r="W182" s="551"/>
      <c r="X182" s="549"/>
      <c r="Y182" s="551"/>
      <c r="Z182" s="549"/>
      <c r="AA182" s="551"/>
      <c r="AB182" s="549"/>
      <c r="AC182" s="551"/>
      <c r="AD182" s="549"/>
      <c r="AE182" s="551"/>
      <c r="AF182" s="549"/>
      <c r="AG182" s="551"/>
      <c r="AH182" s="549"/>
      <c r="AI182" s="551"/>
      <c r="AJ182" s="549"/>
      <c r="AK182" s="551"/>
      <c r="AL182" s="549"/>
      <c r="AM182" s="551"/>
      <c r="AN182" s="549"/>
      <c r="AO182" s="551"/>
      <c r="AP182" s="549"/>
      <c r="AQ182" s="551"/>
      <c r="AR182" s="549"/>
      <c r="AS182" s="551"/>
      <c r="AT182" s="549"/>
      <c r="AU182" s="551"/>
      <c r="AV182" s="549"/>
      <c r="AW182" s="551"/>
      <c r="AX182" s="549"/>
      <c r="AY182" s="551"/>
      <c r="AZ182" s="549"/>
      <c r="BA182" s="551"/>
      <c r="BB182" s="182"/>
      <c r="BC182" s="182"/>
      <c r="BD182" s="182"/>
      <c r="BE182" s="182"/>
      <c r="BF182" s="182"/>
      <c r="BG182" s="182"/>
      <c r="BH182" s="182"/>
      <c r="BI182" s="182"/>
      <c r="BJ182" s="182"/>
      <c r="BK182" s="182"/>
      <c r="BL182" s="182"/>
      <c r="BM182" s="182"/>
      <c r="BN182" s="182"/>
      <c r="BO182" s="182"/>
      <c r="BP182" s="182"/>
      <c r="BQ182" s="182"/>
      <c r="BR182" s="182"/>
      <c r="BS182" s="182"/>
      <c r="BT182" s="182"/>
      <c r="BU182" s="182"/>
      <c r="BV182" s="182"/>
      <c r="BW182" s="182"/>
      <c r="BX182" s="182"/>
      <c r="BY182" s="182"/>
      <c r="BZ182" s="182"/>
      <c r="CA182" s="182"/>
      <c r="CB182" s="182"/>
      <c r="CC182" s="182"/>
      <c r="CD182" s="182"/>
      <c r="CE182" s="182"/>
      <c r="CF182" s="182"/>
      <c r="CG182" s="182"/>
      <c r="CH182" s="182"/>
      <c r="CI182" s="182"/>
      <c r="CJ182" s="182"/>
      <c r="CK182" s="182"/>
      <c r="CL182" s="182"/>
      <c r="CM182" s="182"/>
      <c r="CN182" s="182"/>
      <c r="CO182" s="182"/>
      <c r="CP182" s="182"/>
      <c r="CQ182" s="182"/>
      <c r="CR182" s="182"/>
      <c r="CS182" s="182"/>
      <c r="CT182" s="182"/>
      <c r="CU182" s="182"/>
      <c r="CV182" s="182"/>
      <c r="CW182" s="182"/>
    </row>
    <row r="183" spans="1:101" s="168" customFormat="1" ht="38.25" x14ac:dyDescent="0.2">
      <c r="A183" s="283" t="s">
        <v>155</v>
      </c>
      <c r="B183" s="162" t="s">
        <v>156</v>
      </c>
      <c r="C183" s="163" t="s">
        <v>98</v>
      </c>
      <c r="D183" s="662"/>
      <c r="E183" s="606"/>
      <c r="F183" s="662"/>
      <c r="G183" s="606"/>
      <c r="H183" s="662"/>
      <c r="I183" s="606"/>
      <c r="J183" s="662"/>
      <c r="K183" s="606"/>
      <c r="L183" s="662"/>
      <c r="M183" s="606"/>
      <c r="N183" s="662"/>
      <c r="O183" s="606"/>
      <c r="P183" s="662"/>
      <c r="Q183" s="606"/>
      <c r="R183" s="662"/>
      <c r="S183" s="606"/>
      <c r="T183" s="662"/>
      <c r="U183" s="606"/>
      <c r="V183" s="662"/>
      <c r="W183" s="606"/>
      <c r="X183" s="662"/>
      <c r="Y183" s="606"/>
      <c r="Z183" s="662"/>
      <c r="AA183" s="606"/>
      <c r="AB183" s="662"/>
      <c r="AC183" s="606"/>
      <c r="AD183" s="662"/>
      <c r="AE183" s="606"/>
      <c r="AF183" s="662"/>
      <c r="AG183" s="606"/>
      <c r="AH183" s="662"/>
      <c r="AI183" s="606"/>
      <c r="AJ183" s="662"/>
      <c r="AK183" s="606"/>
      <c r="AL183" s="662"/>
      <c r="AM183" s="606"/>
      <c r="AN183" s="662"/>
      <c r="AO183" s="606"/>
      <c r="AP183" s="662"/>
      <c r="AQ183" s="606"/>
      <c r="AR183" s="662"/>
      <c r="AS183" s="606"/>
      <c r="AT183" s="662"/>
      <c r="AU183" s="606"/>
      <c r="AV183" s="662"/>
      <c r="AW183" s="606"/>
      <c r="AX183" s="662"/>
      <c r="AY183" s="606"/>
      <c r="AZ183" s="662"/>
      <c r="BA183" s="606"/>
      <c r="BB183" s="225"/>
      <c r="BC183" s="167"/>
      <c r="BD183" s="167"/>
      <c r="BE183" s="167"/>
      <c r="BF183" s="167"/>
      <c r="BG183" s="167"/>
      <c r="BH183" s="167"/>
      <c r="BI183" s="167"/>
      <c r="BJ183" s="167"/>
      <c r="BK183" s="167"/>
      <c r="BL183" s="167"/>
      <c r="BM183" s="167"/>
      <c r="BN183" s="167"/>
      <c r="BO183" s="167"/>
      <c r="BP183" s="167"/>
      <c r="BQ183" s="167"/>
      <c r="BR183" s="167"/>
      <c r="BS183" s="167"/>
      <c r="BT183" s="167"/>
      <c r="BU183" s="167"/>
      <c r="BV183" s="167"/>
      <c r="BW183" s="167"/>
      <c r="BX183" s="167"/>
      <c r="BY183" s="167"/>
      <c r="BZ183" s="167"/>
      <c r="CA183" s="167"/>
      <c r="CB183" s="167"/>
      <c r="CC183" s="167"/>
      <c r="CD183" s="167"/>
      <c r="CE183" s="167"/>
      <c r="CF183" s="167"/>
      <c r="CG183" s="167"/>
      <c r="CH183" s="167"/>
      <c r="CI183" s="167"/>
      <c r="CJ183" s="167"/>
      <c r="CK183" s="167"/>
      <c r="CL183" s="167"/>
      <c r="CM183" s="167"/>
      <c r="CN183" s="167"/>
      <c r="CO183" s="167"/>
      <c r="CP183" s="167"/>
      <c r="CQ183" s="167"/>
      <c r="CR183" s="167"/>
      <c r="CS183" s="167"/>
      <c r="CT183" s="167"/>
      <c r="CU183" s="167"/>
      <c r="CV183" s="167"/>
      <c r="CW183" s="167"/>
    </row>
    <row r="184" spans="1:101" s="160" customFormat="1" ht="76.5" x14ac:dyDescent="0.2">
      <c r="A184" s="559" t="s">
        <v>155</v>
      </c>
      <c r="B184" s="794" t="s">
        <v>1181</v>
      </c>
      <c r="C184" s="187" t="s">
        <v>158</v>
      </c>
      <c r="D184" s="603"/>
      <c r="E184" s="603"/>
      <c r="F184" s="603"/>
      <c r="G184" s="603"/>
      <c r="H184" s="603"/>
      <c r="I184" s="603"/>
      <c r="J184" s="603"/>
      <c r="K184" s="603"/>
      <c r="L184" s="603"/>
      <c r="M184" s="603"/>
      <c r="N184" s="603"/>
      <c r="O184" s="603"/>
      <c r="P184" s="603"/>
      <c r="Q184" s="603"/>
      <c r="R184" s="603"/>
      <c r="S184" s="603"/>
      <c r="T184" s="603"/>
      <c r="U184" s="603"/>
      <c r="V184" s="603"/>
      <c r="W184" s="603"/>
      <c r="X184" s="603"/>
      <c r="Y184" s="590"/>
      <c r="Z184" s="603"/>
      <c r="AA184" s="603"/>
      <c r="AB184" s="603"/>
      <c r="AC184" s="603"/>
      <c r="AD184" s="603"/>
      <c r="AE184" s="603"/>
      <c r="AF184" s="603"/>
      <c r="AG184" s="603"/>
      <c r="AH184" s="603"/>
      <c r="AI184" s="603"/>
      <c r="AJ184" s="603"/>
      <c r="AK184" s="603"/>
      <c r="AL184" s="603"/>
      <c r="AM184" s="603"/>
      <c r="AN184" s="603"/>
      <c r="AO184" s="603"/>
      <c r="AP184" s="603"/>
      <c r="AQ184" s="603"/>
      <c r="AR184" s="603"/>
      <c r="AS184" s="603"/>
      <c r="AT184" s="603"/>
      <c r="AU184" s="603"/>
      <c r="AV184" s="603"/>
      <c r="AW184" s="603"/>
      <c r="AX184" s="603"/>
      <c r="AY184" s="603"/>
      <c r="AZ184" s="603"/>
      <c r="BA184" s="603"/>
      <c r="BB184" s="159"/>
      <c r="BC184" s="159"/>
      <c r="BD184" s="159"/>
      <c r="BE184" s="159"/>
      <c r="BF184" s="159"/>
      <c r="BG184" s="159"/>
      <c r="BH184" s="159"/>
      <c r="BI184" s="159"/>
      <c r="BJ184" s="159"/>
      <c r="BK184" s="159"/>
      <c r="BL184" s="159"/>
      <c r="BM184" s="159"/>
      <c r="BN184" s="159"/>
      <c r="BO184" s="159"/>
      <c r="BP184" s="159"/>
      <c r="BQ184" s="159"/>
      <c r="BR184" s="159"/>
      <c r="BS184" s="159"/>
      <c r="BT184" s="159"/>
      <c r="BU184" s="159"/>
      <c r="BV184" s="159"/>
      <c r="BW184" s="159"/>
      <c r="BX184" s="159"/>
      <c r="BY184" s="159"/>
      <c r="BZ184" s="159"/>
      <c r="CA184" s="159"/>
      <c r="CB184" s="159"/>
      <c r="CC184" s="159"/>
      <c r="CD184" s="159"/>
      <c r="CE184" s="159"/>
      <c r="CF184" s="159"/>
      <c r="CG184" s="159"/>
      <c r="CH184" s="159"/>
      <c r="CI184" s="159"/>
      <c r="CJ184" s="159"/>
      <c r="CK184" s="159"/>
      <c r="CL184" s="159"/>
      <c r="CM184" s="159"/>
      <c r="CN184" s="159"/>
      <c r="CO184" s="159"/>
      <c r="CP184" s="159"/>
      <c r="CQ184" s="159"/>
      <c r="CR184" s="159"/>
      <c r="CS184" s="159"/>
      <c r="CT184" s="159"/>
      <c r="CU184" s="159"/>
      <c r="CV184" s="159"/>
      <c r="CW184" s="159"/>
    </row>
    <row r="185" spans="1:101" s="160" customFormat="1" ht="89.25" x14ac:dyDescent="0.2">
      <c r="A185" s="559" t="s">
        <v>155</v>
      </c>
      <c r="B185" s="794" t="s">
        <v>1182</v>
      </c>
      <c r="C185" s="187" t="s">
        <v>160</v>
      </c>
      <c r="D185" s="603"/>
      <c r="E185" s="603"/>
      <c r="F185" s="603"/>
      <c r="G185" s="603"/>
      <c r="H185" s="603"/>
      <c r="I185" s="603"/>
      <c r="J185" s="603"/>
      <c r="K185" s="603"/>
      <c r="L185" s="603"/>
      <c r="M185" s="603"/>
      <c r="N185" s="603"/>
      <c r="O185" s="603"/>
      <c r="P185" s="603"/>
      <c r="Q185" s="603"/>
      <c r="R185" s="603"/>
      <c r="S185" s="603"/>
      <c r="T185" s="603"/>
      <c r="U185" s="603"/>
      <c r="V185" s="603"/>
      <c r="W185" s="603"/>
      <c r="X185" s="603"/>
      <c r="Y185" s="590"/>
      <c r="Z185" s="603"/>
      <c r="AA185" s="603"/>
      <c r="AB185" s="603"/>
      <c r="AC185" s="603"/>
      <c r="AD185" s="603"/>
      <c r="AE185" s="603"/>
      <c r="AF185" s="603"/>
      <c r="AG185" s="603"/>
      <c r="AH185" s="603"/>
      <c r="AI185" s="603"/>
      <c r="AJ185" s="603"/>
      <c r="AK185" s="603"/>
      <c r="AL185" s="603"/>
      <c r="AM185" s="603"/>
      <c r="AN185" s="603"/>
      <c r="AO185" s="603"/>
      <c r="AP185" s="603"/>
      <c r="AQ185" s="603"/>
      <c r="AR185" s="603"/>
      <c r="AS185" s="603"/>
      <c r="AT185" s="603"/>
      <c r="AU185" s="603"/>
      <c r="AV185" s="603"/>
      <c r="AW185" s="603"/>
      <c r="AX185" s="603"/>
      <c r="AY185" s="603"/>
      <c r="AZ185" s="603"/>
      <c r="BA185" s="603"/>
      <c r="BB185" s="159"/>
      <c r="BC185" s="159"/>
      <c r="BD185" s="159"/>
      <c r="BE185" s="159"/>
      <c r="BF185" s="159"/>
      <c r="BG185" s="159"/>
      <c r="BH185" s="159"/>
      <c r="BI185" s="159"/>
      <c r="BJ185" s="159"/>
      <c r="BK185" s="159"/>
      <c r="BL185" s="159"/>
      <c r="BM185" s="159"/>
      <c r="BN185" s="159"/>
      <c r="BO185" s="159"/>
      <c r="BP185" s="159"/>
      <c r="BQ185" s="159"/>
      <c r="BR185" s="159"/>
      <c r="BS185" s="159"/>
      <c r="BT185" s="159"/>
      <c r="BU185" s="159"/>
      <c r="BV185" s="159"/>
      <c r="BW185" s="159"/>
      <c r="BX185" s="159"/>
      <c r="BY185" s="159"/>
      <c r="BZ185" s="159"/>
      <c r="CA185" s="159"/>
      <c r="CB185" s="159"/>
      <c r="CC185" s="159"/>
      <c r="CD185" s="159"/>
      <c r="CE185" s="159"/>
      <c r="CF185" s="159"/>
      <c r="CG185" s="159"/>
      <c r="CH185" s="159"/>
      <c r="CI185" s="159"/>
      <c r="CJ185" s="159"/>
      <c r="CK185" s="159"/>
      <c r="CL185" s="159"/>
      <c r="CM185" s="159"/>
      <c r="CN185" s="159"/>
      <c r="CO185" s="159"/>
      <c r="CP185" s="159"/>
      <c r="CQ185" s="159"/>
      <c r="CR185" s="159"/>
      <c r="CS185" s="159"/>
      <c r="CT185" s="159"/>
      <c r="CU185" s="159"/>
      <c r="CV185" s="159"/>
      <c r="CW185" s="159"/>
    </row>
    <row r="186" spans="1:101" s="160" customFormat="1" ht="114.75" x14ac:dyDescent="0.2">
      <c r="A186" s="559" t="s">
        <v>155</v>
      </c>
      <c r="B186" s="794" t="s">
        <v>157</v>
      </c>
      <c r="C186" s="187" t="s">
        <v>162</v>
      </c>
      <c r="D186" s="603"/>
      <c r="E186" s="603"/>
      <c r="F186" s="603"/>
      <c r="G186" s="603"/>
      <c r="H186" s="603"/>
      <c r="I186" s="603"/>
      <c r="J186" s="603"/>
      <c r="K186" s="603"/>
      <c r="L186" s="603"/>
      <c r="M186" s="603"/>
      <c r="N186" s="603"/>
      <c r="O186" s="603"/>
      <c r="P186" s="603"/>
      <c r="Q186" s="603"/>
      <c r="R186" s="603"/>
      <c r="S186" s="603"/>
      <c r="T186" s="603"/>
      <c r="U186" s="603"/>
      <c r="V186" s="603"/>
      <c r="W186" s="603"/>
      <c r="X186" s="603"/>
      <c r="Y186" s="590"/>
      <c r="Z186" s="603"/>
      <c r="AA186" s="603"/>
      <c r="AB186" s="603"/>
      <c r="AC186" s="603"/>
      <c r="AD186" s="603"/>
      <c r="AE186" s="603"/>
      <c r="AF186" s="603"/>
      <c r="AG186" s="603"/>
      <c r="AH186" s="603"/>
      <c r="AI186" s="603"/>
      <c r="AJ186" s="603"/>
      <c r="AK186" s="603"/>
      <c r="AL186" s="603"/>
      <c r="AM186" s="603"/>
      <c r="AN186" s="603"/>
      <c r="AO186" s="603"/>
      <c r="AP186" s="603"/>
      <c r="AQ186" s="603"/>
      <c r="AR186" s="603"/>
      <c r="AS186" s="603"/>
      <c r="AT186" s="603"/>
      <c r="AU186" s="603"/>
      <c r="AV186" s="603"/>
      <c r="AW186" s="603"/>
      <c r="AX186" s="603"/>
      <c r="AY186" s="603"/>
      <c r="AZ186" s="603"/>
      <c r="BA186" s="603"/>
      <c r="BB186" s="159"/>
      <c r="BC186" s="159"/>
      <c r="BD186" s="159"/>
      <c r="BE186" s="159"/>
      <c r="BF186" s="159"/>
      <c r="BG186" s="159"/>
      <c r="BH186" s="159"/>
      <c r="BI186" s="159"/>
      <c r="BJ186" s="159"/>
      <c r="BK186" s="159"/>
      <c r="BL186" s="159"/>
      <c r="BM186" s="159"/>
      <c r="BN186" s="159"/>
      <c r="BO186" s="159"/>
      <c r="BP186" s="159"/>
      <c r="BQ186" s="159"/>
      <c r="BR186" s="159"/>
      <c r="BS186" s="159"/>
      <c r="BT186" s="159"/>
      <c r="BU186" s="159"/>
      <c r="BV186" s="159"/>
      <c r="BW186" s="159"/>
      <c r="BX186" s="159"/>
      <c r="BY186" s="159"/>
      <c r="BZ186" s="159"/>
      <c r="CA186" s="159"/>
      <c r="CB186" s="159"/>
      <c r="CC186" s="159"/>
      <c r="CD186" s="159"/>
      <c r="CE186" s="159"/>
      <c r="CF186" s="159"/>
      <c r="CG186" s="159"/>
      <c r="CH186" s="159"/>
      <c r="CI186" s="159"/>
      <c r="CJ186" s="159"/>
      <c r="CK186" s="159"/>
      <c r="CL186" s="159"/>
      <c r="CM186" s="159"/>
      <c r="CN186" s="159"/>
      <c r="CO186" s="159"/>
      <c r="CP186" s="159"/>
      <c r="CQ186" s="159"/>
      <c r="CR186" s="159"/>
      <c r="CS186" s="159"/>
      <c r="CT186" s="159"/>
      <c r="CU186" s="159"/>
      <c r="CV186" s="159"/>
      <c r="CW186" s="159"/>
    </row>
    <row r="187" spans="1:101" s="160" customFormat="1" ht="89.25" x14ac:dyDescent="0.2">
      <c r="A187" s="559" t="s">
        <v>155</v>
      </c>
      <c r="B187" s="794" t="s">
        <v>159</v>
      </c>
      <c r="C187" s="187" t="s">
        <v>164</v>
      </c>
      <c r="D187" s="603"/>
      <c r="E187" s="603"/>
      <c r="F187" s="603"/>
      <c r="G187" s="603"/>
      <c r="H187" s="603"/>
      <c r="I187" s="603"/>
      <c r="J187" s="603"/>
      <c r="K187" s="603"/>
      <c r="L187" s="603"/>
      <c r="M187" s="603"/>
      <c r="N187" s="603"/>
      <c r="O187" s="603"/>
      <c r="P187" s="603"/>
      <c r="Q187" s="603"/>
      <c r="R187" s="603"/>
      <c r="S187" s="603"/>
      <c r="T187" s="603"/>
      <c r="U187" s="603"/>
      <c r="V187" s="603"/>
      <c r="W187" s="603"/>
      <c r="X187" s="603"/>
      <c r="Y187" s="590"/>
      <c r="Z187" s="603"/>
      <c r="AA187" s="603"/>
      <c r="AB187" s="603"/>
      <c r="AC187" s="603"/>
      <c r="AD187" s="603"/>
      <c r="AE187" s="603"/>
      <c r="AF187" s="603"/>
      <c r="AG187" s="603"/>
      <c r="AH187" s="603"/>
      <c r="AI187" s="603"/>
      <c r="AJ187" s="603"/>
      <c r="AK187" s="603"/>
      <c r="AL187" s="603"/>
      <c r="AM187" s="603"/>
      <c r="AN187" s="603"/>
      <c r="AO187" s="603"/>
      <c r="AP187" s="603"/>
      <c r="AQ187" s="603"/>
      <c r="AR187" s="603"/>
      <c r="AS187" s="603"/>
      <c r="AT187" s="603"/>
      <c r="AU187" s="603"/>
      <c r="AV187" s="603"/>
      <c r="AW187" s="603"/>
      <c r="AX187" s="603"/>
      <c r="AY187" s="603"/>
      <c r="AZ187" s="603"/>
      <c r="BA187" s="603"/>
      <c r="BB187" s="159"/>
      <c r="BC187" s="159"/>
      <c r="BD187" s="159"/>
      <c r="BE187" s="159"/>
      <c r="BF187" s="159"/>
      <c r="BG187" s="159"/>
      <c r="BH187" s="159"/>
      <c r="BI187" s="159"/>
      <c r="BJ187" s="159"/>
      <c r="BK187" s="159"/>
      <c r="BL187" s="159"/>
      <c r="BM187" s="159"/>
      <c r="BN187" s="159"/>
      <c r="BO187" s="159"/>
      <c r="BP187" s="159"/>
      <c r="BQ187" s="159"/>
      <c r="BR187" s="159"/>
      <c r="BS187" s="159"/>
      <c r="BT187" s="159"/>
      <c r="BU187" s="159"/>
      <c r="BV187" s="159"/>
      <c r="BW187" s="159"/>
      <c r="BX187" s="159"/>
      <c r="BY187" s="159"/>
      <c r="BZ187" s="159"/>
      <c r="CA187" s="159"/>
      <c r="CB187" s="159"/>
      <c r="CC187" s="159"/>
      <c r="CD187" s="159"/>
      <c r="CE187" s="159"/>
      <c r="CF187" s="159"/>
      <c r="CG187" s="159"/>
      <c r="CH187" s="159"/>
      <c r="CI187" s="159"/>
      <c r="CJ187" s="159"/>
      <c r="CK187" s="159"/>
      <c r="CL187" s="159"/>
      <c r="CM187" s="159"/>
      <c r="CN187" s="159"/>
      <c r="CO187" s="159"/>
      <c r="CP187" s="159"/>
      <c r="CQ187" s="159"/>
      <c r="CR187" s="159"/>
      <c r="CS187" s="159"/>
      <c r="CT187" s="159"/>
      <c r="CU187" s="159"/>
      <c r="CV187" s="159"/>
      <c r="CW187" s="159"/>
    </row>
    <row r="188" spans="1:101" s="160" customFormat="1" ht="127.5" x14ac:dyDescent="0.2">
      <c r="A188" s="559" t="s">
        <v>155</v>
      </c>
      <c r="B188" s="794" t="s">
        <v>161</v>
      </c>
      <c r="C188" s="187" t="s">
        <v>166</v>
      </c>
      <c r="D188" s="603"/>
      <c r="E188" s="603"/>
      <c r="F188" s="603"/>
      <c r="G188" s="603"/>
      <c r="H188" s="603"/>
      <c r="I188" s="603"/>
      <c r="J188" s="603"/>
      <c r="K188" s="603"/>
      <c r="L188" s="603"/>
      <c r="M188" s="603"/>
      <c r="N188" s="603"/>
      <c r="O188" s="603"/>
      <c r="P188" s="603"/>
      <c r="Q188" s="603"/>
      <c r="R188" s="603"/>
      <c r="S188" s="603"/>
      <c r="T188" s="603"/>
      <c r="U188" s="603"/>
      <c r="V188" s="603"/>
      <c r="W188" s="603"/>
      <c r="X188" s="603"/>
      <c r="Y188" s="590"/>
      <c r="Z188" s="603"/>
      <c r="AA188" s="603"/>
      <c r="AB188" s="603"/>
      <c r="AC188" s="603"/>
      <c r="AD188" s="603"/>
      <c r="AE188" s="603"/>
      <c r="AF188" s="603"/>
      <c r="AG188" s="603"/>
      <c r="AH188" s="603"/>
      <c r="AI188" s="603"/>
      <c r="AJ188" s="603"/>
      <c r="AK188" s="603"/>
      <c r="AL188" s="603"/>
      <c r="AM188" s="603"/>
      <c r="AN188" s="603"/>
      <c r="AO188" s="603"/>
      <c r="AP188" s="603"/>
      <c r="AQ188" s="603"/>
      <c r="AR188" s="603"/>
      <c r="AS188" s="603"/>
      <c r="AT188" s="603"/>
      <c r="AU188" s="603"/>
      <c r="AV188" s="603"/>
      <c r="AW188" s="603"/>
      <c r="AX188" s="603"/>
      <c r="AY188" s="603"/>
      <c r="AZ188" s="603"/>
      <c r="BA188" s="603"/>
      <c r="BB188" s="159"/>
      <c r="BC188" s="159"/>
      <c r="BD188" s="159"/>
      <c r="BE188" s="159"/>
      <c r="BF188" s="159"/>
      <c r="BG188" s="159"/>
      <c r="BH188" s="159"/>
      <c r="BI188" s="159"/>
      <c r="BJ188" s="159"/>
      <c r="BK188" s="159"/>
      <c r="BL188" s="159"/>
      <c r="BM188" s="159"/>
      <c r="BN188" s="159"/>
      <c r="BO188" s="159"/>
      <c r="BP188" s="159"/>
      <c r="BQ188" s="159"/>
      <c r="BR188" s="159"/>
      <c r="BS188" s="159"/>
      <c r="BT188" s="159"/>
      <c r="BU188" s="159"/>
      <c r="BV188" s="159"/>
      <c r="BW188" s="159"/>
      <c r="BX188" s="159"/>
      <c r="BY188" s="159"/>
      <c r="BZ188" s="159"/>
      <c r="CA188" s="159"/>
      <c r="CB188" s="159"/>
      <c r="CC188" s="159"/>
      <c r="CD188" s="159"/>
      <c r="CE188" s="159"/>
      <c r="CF188" s="159"/>
      <c r="CG188" s="159"/>
      <c r="CH188" s="159"/>
      <c r="CI188" s="159"/>
      <c r="CJ188" s="159"/>
      <c r="CK188" s="159"/>
      <c r="CL188" s="159"/>
      <c r="CM188" s="159"/>
      <c r="CN188" s="159"/>
      <c r="CO188" s="159"/>
      <c r="CP188" s="159"/>
      <c r="CQ188" s="159"/>
      <c r="CR188" s="159"/>
      <c r="CS188" s="159"/>
      <c r="CT188" s="159"/>
      <c r="CU188" s="159"/>
      <c r="CV188" s="159"/>
      <c r="CW188" s="159"/>
    </row>
    <row r="189" spans="1:101" s="160" customFormat="1" ht="114.75" x14ac:dyDescent="0.2">
      <c r="A189" s="559" t="s">
        <v>155</v>
      </c>
      <c r="B189" s="794" t="s">
        <v>163</v>
      </c>
      <c r="C189" s="187" t="s">
        <v>168</v>
      </c>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590"/>
      <c r="Z189" s="603"/>
      <c r="AA189" s="603"/>
      <c r="AB189" s="603"/>
      <c r="AC189" s="603"/>
      <c r="AD189" s="603"/>
      <c r="AE189" s="603"/>
      <c r="AF189" s="603"/>
      <c r="AG189" s="603"/>
      <c r="AH189" s="603"/>
      <c r="AI189" s="603"/>
      <c r="AJ189" s="603"/>
      <c r="AK189" s="603"/>
      <c r="AL189" s="603"/>
      <c r="AM189" s="603"/>
      <c r="AN189" s="603"/>
      <c r="AO189" s="603"/>
      <c r="AP189" s="603"/>
      <c r="AQ189" s="603"/>
      <c r="AR189" s="603"/>
      <c r="AS189" s="603"/>
      <c r="AT189" s="603"/>
      <c r="AU189" s="603"/>
      <c r="AV189" s="603"/>
      <c r="AW189" s="603"/>
      <c r="AX189" s="603"/>
      <c r="AY189" s="603"/>
      <c r="AZ189" s="603"/>
      <c r="BA189" s="603"/>
      <c r="BB189" s="159"/>
      <c r="BC189" s="159"/>
      <c r="BD189" s="159"/>
      <c r="BE189" s="159"/>
      <c r="BF189" s="159"/>
      <c r="BG189" s="159"/>
      <c r="BH189" s="159"/>
      <c r="BI189" s="159"/>
      <c r="BJ189" s="159"/>
      <c r="BK189" s="159"/>
      <c r="BL189" s="159"/>
      <c r="BM189" s="159"/>
      <c r="BN189" s="159"/>
      <c r="BO189" s="159"/>
      <c r="BP189" s="159"/>
      <c r="BQ189" s="159"/>
      <c r="BR189" s="159"/>
      <c r="BS189" s="159"/>
      <c r="BT189" s="159"/>
      <c r="BU189" s="159"/>
      <c r="BV189" s="159"/>
      <c r="BW189" s="159"/>
      <c r="BX189" s="159"/>
      <c r="BY189" s="159"/>
      <c r="BZ189" s="159"/>
      <c r="CA189" s="159"/>
      <c r="CB189" s="159"/>
      <c r="CC189" s="159"/>
      <c r="CD189" s="159"/>
      <c r="CE189" s="159"/>
      <c r="CF189" s="159"/>
      <c r="CG189" s="159"/>
      <c r="CH189" s="159"/>
      <c r="CI189" s="159"/>
      <c r="CJ189" s="159"/>
      <c r="CK189" s="159"/>
      <c r="CL189" s="159"/>
      <c r="CM189" s="159"/>
      <c r="CN189" s="159"/>
      <c r="CO189" s="159"/>
      <c r="CP189" s="159"/>
      <c r="CQ189" s="159"/>
      <c r="CR189" s="159"/>
      <c r="CS189" s="159"/>
      <c r="CT189" s="159"/>
      <c r="CU189" s="159"/>
      <c r="CV189" s="159"/>
      <c r="CW189" s="159"/>
    </row>
    <row r="190" spans="1:101" s="160" customFormat="1" ht="140.25" x14ac:dyDescent="0.2">
      <c r="A190" s="559" t="s">
        <v>155</v>
      </c>
      <c r="B190" s="794" t="s">
        <v>165</v>
      </c>
      <c r="C190" s="187" t="s">
        <v>170</v>
      </c>
      <c r="D190" s="603"/>
      <c r="E190" s="603"/>
      <c r="F190" s="603"/>
      <c r="G190" s="603"/>
      <c r="H190" s="603"/>
      <c r="I190" s="603"/>
      <c r="J190" s="603"/>
      <c r="K190" s="603"/>
      <c r="L190" s="603"/>
      <c r="M190" s="603"/>
      <c r="N190" s="603"/>
      <c r="O190" s="603"/>
      <c r="P190" s="603"/>
      <c r="Q190" s="603"/>
      <c r="R190" s="603"/>
      <c r="S190" s="603"/>
      <c r="T190" s="603"/>
      <c r="U190" s="603"/>
      <c r="V190" s="603"/>
      <c r="W190" s="603"/>
      <c r="X190" s="603"/>
      <c r="Y190" s="590"/>
      <c r="Z190" s="603"/>
      <c r="AA190" s="603"/>
      <c r="AB190" s="603"/>
      <c r="AC190" s="603"/>
      <c r="AD190" s="603"/>
      <c r="AE190" s="603"/>
      <c r="AF190" s="603"/>
      <c r="AG190" s="603"/>
      <c r="AH190" s="603"/>
      <c r="AI190" s="603"/>
      <c r="AJ190" s="603"/>
      <c r="AK190" s="603"/>
      <c r="AL190" s="603"/>
      <c r="AM190" s="603"/>
      <c r="AN190" s="603"/>
      <c r="AO190" s="603"/>
      <c r="AP190" s="603"/>
      <c r="AQ190" s="603"/>
      <c r="AR190" s="603"/>
      <c r="AS190" s="603"/>
      <c r="AT190" s="603"/>
      <c r="AU190" s="603"/>
      <c r="AV190" s="603"/>
      <c r="AW190" s="603"/>
      <c r="AX190" s="603"/>
      <c r="AY190" s="603"/>
      <c r="AZ190" s="603"/>
      <c r="BA190" s="603"/>
      <c r="BB190" s="159"/>
      <c r="BC190" s="159"/>
      <c r="BD190" s="159"/>
      <c r="BE190" s="159"/>
      <c r="BF190" s="159"/>
      <c r="BG190" s="159"/>
      <c r="BH190" s="159"/>
      <c r="BI190" s="159"/>
      <c r="BJ190" s="159"/>
      <c r="BK190" s="159"/>
      <c r="BL190" s="159"/>
      <c r="BM190" s="159"/>
      <c r="BN190" s="159"/>
      <c r="BO190" s="159"/>
      <c r="BP190" s="159"/>
      <c r="BQ190" s="159"/>
      <c r="BR190" s="159"/>
      <c r="BS190" s="159"/>
      <c r="BT190" s="159"/>
      <c r="BU190" s="159"/>
      <c r="BV190" s="159"/>
      <c r="BW190" s="159"/>
      <c r="BX190" s="159"/>
      <c r="BY190" s="159"/>
      <c r="BZ190" s="159"/>
      <c r="CA190" s="159"/>
      <c r="CB190" s="159"/>
      <c r="CC190" s="159"/>
      <c r="CD190" s="159"/>
      <c r="CE190" s="159"/>
      <c r="CF190" s="159"/>
      <c r="CG190" s="159"/>
      <c r="CH190" s="159"/>
      <c r="CI190" s="159"/>
      <c r="CJ190" s="159"/>
      <c r="CK190" s="159"/>
      <c r="CL190" s="159"/>
      <c r="CM190" s="159"/>
      <c r="CN190" s="159"/>
      <c r="CO190" s="159"/>
      <c r="CP190" s="159"/>
      <c r="CQ190" s="159"/>
      <c r="CR190" s="159"/>
      <c r="CS190" s="159"/>
      <c r="CT190" s="159"/>
      <c r="CU190" s="159"/>
      <c r="CV190" s="159"/>
      <c r="CW190" s="159"/>
    </row>
    <row r="191" spans="1:101" s="160" customFormat="1" ht="102" x14ac:dyDescent="0.2">
      <c r="A191" s="559" t="s">
        <v>155</v>
      </c>
      <c r="B191" s="794" t="s">
        <v>167</v>
      </c>
      <c r="C191" s="187" t="s">
        <v>172</v>
      </c>
      <c r="D191" s="603"/>
      <c r="E191" s="603"/>
      <c r="F191" s="603"/>
      <c r="G191" s="603"/>
      <c r="H191" s="603"/>
      <c r="I191" s="603"/>
      <c r="J191" s="603"/>
      <c r="K191" s="603"/>
      <c r="L191" s="603"/>
      <c r="M191" s="603"/>
      <c r="N191" s="603"/>
      <c r="O191" s="603"/>
      <c r="P191" s="603"/>
      <c r="Q191" s="603"/>
      <c r="R191" s="603"/>
      <c r="S191" s="603"/>
      <c r="T191" s="603"/>
      <c r="U191" s="603"/>
      <c r="V191" s="603"/>
      <c r="W191" s="603"/>
      <c r="X191" s="603"/>
      <c r="Y191" s="590"/>
      <c r="Z191" s="603"/>
      <c r="AA191" s="603"/>
      <c r="AB191" s="603"/>
      <c r="AC191" s="603"/>
      <c r="AD191" s="603"/>
      <c r="AE191" s="603"/>
      <c r="AF191" s="603"/>
      <c r="AG191" s="603"/>
      <c r="AH191" s="603"/>
      <c r="AI191" s="603"/>
      <c r="AJ191" s="603"/>
      <c r="AK191" s="603"/>
      <c r="AL191" s="603"/>
      <c r="AM191" s="603"/>
      <c r="AN191" s="603"/>
      <c r="AO191" s="603"/>
      <c r="AP191" s="603"/>
      <c r="AQ191" s="603"/>
      <c r="AR191" s="603"/>
      <c r="AS191" s="603"/>
      <c r="AT191" s="603"/>
      <c r="AU191" s="603"/>
      <c r="AV191" s="603"/>
      <c r="AW191" s="603"/>
      <c r="AX191" s="603"/>
      <c r="AY191" s="603"/>
      <c r="AZ191" s="603"/>
      <c r="BA191" s="603"/>
      <c r="BB191" s="159"/>
      <c r="BC191" s="159"/>
      <c r="BD191" s="159"/>
      <c r="BE191" s="159"/>
      <c r="BF191" s="159"/>
      <c r="BG191" s="159"/>
      <c r="BH191" s="159"/>
      <c r="BI191" s="159"/>
      <c r="BJ191" s="159"/>
      <c r="BK191" s="159"/>
      <c r="BL191" s="159"/>
      <c r="BM191" s="159"/>
      <c r="BN191" s="159"/>
      <c r="BO191" s="159"/>
      <c r="BP191" s="159"/>
      <c r="BQ191" s="159"/>
      <c r="BR191" s="159"/>
      <c r="BS191" s="159"/>
      <c r="BT191" s="159"/>
      <c r="BU191" s="159"/>
      <c r="BV191" s="159"/>
      <c r="BW191" s="159"/>
      <c r="BX191" s="159"/>
      <c r="BY191" s="159"/>
      <c r="BZ191" s="159"/>
      <c r="CA191" s="159"/>
      <c r="CB191" s="159"/>
      <c r="CC191" s="159"/>
      <c r="CD191" s="159"/>
      <c r="CE191" s="159"/>
      <c r="CF191" s="159"/>
      <c r="CG191" s="159"/>
      <c r="CH191" s="159"/>
      <c r="CI191" s="159"/>
      <c r="CJ191" s="159"/>
      <c r="CK191" s="159"/>
      <c r="CL191" s="159"/>
      <c r="CM191" s="159"/>
      <c r="CN191" s="159"/>
      <c r="CO191" s="159"/>
      <c r="CP191" s="159"/>
      <c r="CQ191" s="159"/>
      <c r="CR191" s="159"/>
      <c r="CS191" s="159"/>
      <c r="CT191" s="159"/>
      <c r="CU191" s="159"/>
      <c r="CV191" s="159"/>
      <c r="CW191" s="159"/>
    </row>
    <row r="192" spans="1:101" s="160" customFormat="1" ht="76.5" x14ac:dyDescent="0.2">
      <c r="A192" s="559" t="s">
        <v>155</v>
      </c>
      <c r="B192" s="794" t="s">
        <v>169</v>
      </c>
      <c r="C192" s="187" t="s">
        <v>174</v>
      </c>
      <c r="D192" s="603"/>
      <c r="E192" s="603"/>
      <c r="F192" s="603"/>
      <c r="G192" s="603"/>
      <c r="H192" s="603"/>
      <c r="I192" s="603"/>
      <c r="J192" s="603"/>
      <c r="K192" s="603"/>
      <c r="L192" s="603"/>
      <c r="M192" s="603"/>
      <c r="N192" s="603"/>
      <c r="O192" s="603"/>
      <c r="P192" s="603"/>
      <c r="Q192" s="603"/>
      <c r="R192" s="603"/>
      <c r="S192" s="603"/>
      <c r="T192" s="603"/>
      <c r="U192" s="603"/>
      <c r="V192" s="603"/>
      <c r="W192" s="603"/>
      <c r="X192" s="603"/>
      <c r="Y192" s="590"/>
      <c r="Z192" s="603"/>
      <c r="AA192" s="603"/>
      <c r="AB192" s="603"/>
      <c r="AC192" s="603"/>
      <c r="AD192" s="603"/>
      <c r="AE192" s="603"/>
      <c r="AF192" s="603"/>
      <c r="AG192" s="603"/>
      <c r="AH192" s="603"/>
      <c r="AI192" s="603"/>
      <c r="AJ192" s="603"/>
      <c r="AK192" s="603"/>
      <c r="AL192" s="603"/>
      <c r="AM192" s="603"/>
      <c r="AN192" s="603"/>
      <c r="AO192" s="603"/>
      <c r="AP192" s="603"/>
      <c r="AQ192" s="603"/>
      <c r="AR192" s="603"/>
      <c r="AS192" s="603"/>
      <c r="AT192" s="603"/>
      <c r="AU192" s="603"/>
      <c r="AV192" s="603"/>
      <c r="AW192" s="603"/>
      <c r="AX192" s="603"/>
      <c r="AY192" s="603"/>
      <c r="AZ192" s="603"/>
      <c r="BA192" s="603"/>
      <c r="BB192" s="159"/>
      <c r="BC192" s="159"/>
      <c r="BD192" s="159"/>
      <c r="BE192" s="159"/>
      <c r="BF192" s="159"/>
      <c r="BG192" s="159"/>
      <c r="BH192" s="159"/>
      <c r="BI192" s="159"/>
      <c r="BJ192" s="159"/>
      <c r="BK192" s="159"/>
      <c r="BL192" s="159"/>
      <c r="BM192" s="159"/>
      <c r="BN192" s="159"/>
      <c r="BO192" s="159"/>
      <c r="BP192" s="159"/>
      <c r="BQ192" s="159"/>
      <c r="BR192" s="159"/>
      <c r="BS192" s="159"/>
      <c r="BT192" s="159"/>
      <c r="BU192" s="159"/>
      <c r="BV192" s="159"/>
      <c r="BW192" s="159"/>
      <c r="BX192" s="159"/>
      <c r="BY192" s="159"/>
      <c r="BZ192" s="159"/>
      <c r="CA192" s="159"/>
      <c r="CB192" s="159"/>
      <c r="CC192" s="159"/>
      <c r="CD192" s="159"/>
      <c r="CE192" s="159"/>
      <c r="CF192" s="159"/>
      <c r="CG192" s="159"/>
      <c r="CH192" s="159"/>
      <c r="CI192" s="159"/>
      <c r="CJ192" s="159"/>
      <c r="CK192" s="159"/>
      <c r="CL192" s="159"/>
      <c r="CM192" s="159"/>
      <c r="CN192" s="159"/>
      <c r="CO192" s="159"/>
      <c r="CP192" s="159"/>
      <c r="CQ192" s="159"/>
      <c r="CR192" s="159"/>
      <c r="CS192" s="159"/>
      <c r="CT192" s="159"/>
      <c r="CU192" s="159"/>
      <c r="CV192" s="159"/>
      <c r="CW192" s="159"/>
    </row>
    <row r="193" spans="1:101" s="160" customFormat="1" ht="102" x14ac:dyDescent="0.2">
      <c r="A193" s="559" t="s">
        <v>155</v>
      </c>
      <c r="B193" s="794" t="s">
        <v>171</v>
      </c>
      <c r="C193" s="187" t="s">
        <v>176</v>
      </c>
      <c r="D193" s="603"/>
      <c r="E193" s="603"/>
      <c r="F193" s="603"/>
      <c r="G193" s="603"/>
      <c r="H193" s="603"/>
      <c r="I193" s="603"/>
      <c r="J193" s="603"/>
      <c r="K193" s="603"/>
      <c r="L193" s="603"/>
      <c r="M193" s="603"/>
      <c r="N193" s="603"/>
      <c r="O193" s="603"/>
      <c r="P193" s="603"/>
      <c r="Q193" s="603"/>
      <c r="R193" s="603"/>
      <c r="S193" s="603"/>
      <c r="T193" s="603"/>
      <c r="U193" s="603"/>
      <c r="V193" s="603"/>
      <c r="W193" s="603"/>
      <c r="X193" s="603"/>
      <c r="Y193" s="590"/>
      <c r="Z193" s="603"/>
      <c r="AA193" s="603"/>
      <c r="AB193" s="603"/>
      <c r="AC193" s="603"/>
      <c r="AD193" s="603"/>
      <c r="AE193" s="603"/>
      <c r="AF193" s="603"/>
      <c r="AG193" s="603"/>
      <c r="AH193" s="603"/>
      <c r="AI193" s="603"/>
      <c r="AJ193" s="603"/>
      <c r="AK193" s="603"/>
      <c r="AL193" s="603"/>
      <c r="AM193" s="603"/>
      <c r="AN193" s="603"/>
      <c r="AO193" s="603"/>
      <c r="AP193" s="603"/>
      <c r="AQ193" s="603"/>
      <c r="AR193" s="603"/>
      <c r="AS193" s="603"/>
      <c r="AT193" s="603"/>
      <c r="AU193" s="603"/>
      <c r="AV193" s="603"/>
      <c r="AW193" s="603"/>
      <c r="AX193" s="603"/>
      <c r="AY193" s="603"/>
      <c r="AZ193" s="603"/>
      <c r="BA193" s="603"/>
      <c r="BB193" s="159"/>
      <c r="BC193" s="159"/>
      <c r="BD193" s="159"/>
      <c r="BE193" s="159"/>
      <c r="BF193" s="159"/>
      <c r="BG193" s="159"/>
      <c r="BH193" s="159"/>
      <c r="BI193" s="159"/>
      <c r="BJ193" s="159"/>
      <c r="BK193" s="159"/>
      <c r="BL193" s="159"/>
      <c r="BM193" s="159"/>
      <c r="BN193" s="159"/>
      <c r="BO193" s="159"/>
      <c r="BP193" s="159"/>
      <c r="BQ193" s="159"/>
      <c r="BR193" s="159"/>
      <c r="BS193" s="159"/>
      <c r="BT193" s="159"/>
      <c r="BU193" s="159"/>
      <c r="BV193" s="159"/>
      <c r="BW193" s="159"/>
      <c r="BX193" s="159"/>
      <c r="BY193" s="159"/>
      <c r="BZ193" s="159"/>
      <c r="CA193" s="159"/>
      <c r="CB193" s="159"/>
      <c r="CC193" s="159"/>
      <c r="CD193" s="159"/>
      <c r="CE193" s="159"/>
      <c r="CF193" s="159"/>
      <c r="CG193" s="159"/>
      <c r="CH193" s="159"/>
      <c r="CI193" s="159"/>
      <c r="CJ193" s="159"/>
      <c r="CK193" s="159"/>
      <c r="CL193" s="159"/>
      <c r="CM193" s="159"/>
      <c r="CN193" s="159"/>
      <c r="CO193" s="159"/>
      <c r="CP193" s="159"/>
      <c r="CQ193" s="159"/>
      <c r="CR193" s="159"/>
      <c r="CS193" s="159"/>
      <c r="CT193" s="159"/>
      <c r="CU193" s="159"/>
      <c r="CV193" s="159"/>
      <c r="CW193" s="159"/>
    </row>
    <row r="194" spans="1:101" s="160" customFormat="1" ht="102" x14ac:dyDescent="0.2">
      <c r="A194" s="559" t="s">
        <v>155</v>
      </c>
      <c r="B194" s="794" t="s">
        <v>173</v>
      </c>
      <c r="C194" s="187" t="s">
        <v>178</v>
      </c>
      <c r="D194" s="603"/>
      <c r="E194" s="603"/>
      <c r="F194" s="603"/>
      <c r="G194" s="603"/>
      <c r="H194" s="603"/>
      <c r="I194" s="603"/>
      <c r="J194" s="603"/>
      <c r="K194" s="603"/>
      <c r="L194" s="603"/>
      <c r="M194" s="603"/>
      <c r="N194" s="603"/>
      <c r="O194" s="603"/>
      <c r="P194" s="603"/>
      <c r="Q194" s="603"/>
      <c r="R194" s="603"/>
      <c r="S194" s="603"/>
      <c r="T194" s="603"/>
      <c r="U194" s="603"/>
      <c r="V194" s="603"/>
      <c r="W194" s="603"/>
      <c r="X194" s="603"/>
      <c r="Y194" s="590"/>
      <c r="Z194" s="603"/>
      <c r="AA194" s="603"/>
      <c r="AB194" s="603"/>
      <c r="AC194" s="603"/>
      <c r="AD194" s="603"/>
      <c r="AE194" s="603"/>
      <c r="AF194" s="603"/>
      <c r="AG194" s="603"/>
      <c r="AH194" s="603"/>
      <c r="AI194" s="603"/>
      <c r="AJ194" s="603"/>
      <c r="AK194" s="603"/>
      <c r="AL194" s="603"/>
      <c r="AM194" s="603"/>
      <c r="AN194" s="603"/>
      <c r="AO194" s="603"/>
      <c r="AP194" s="603"/>
      <c r="AQ194" s="603"/>
      <c r="AR194" s="603"/>
      <c r="AS194" s="603"/>
      <c r="AT194" s="603"/>
      <c r="AU194" s="603"/>
      <c r="AV194" s="603"/>
      <c r="AW194" s="603"/>
      <c r="AX194" s="603"/>
      <c r="AY194" s="603"/>
      <c r="AZ194" s="603"/>
      <c r="BA194" s="603"/>
      <c r="BB194" s="159"/>
      <c r="BC194" s="159"/>
      <c r="BD194" s="159"/>
      <c r="BE194" s="159"/>
      <c r="BF194" s="159"/>
      <c r="BG194" s="159"/>
      <c r="BH194" s="159"/>
      <c r="BI194" s="159"/>
      <c r="BJ194" s="159"/>
      <c r="BK194" s="159"/>
      <c r="BL194" s="159"/>
      <c r="BM194" s="159"/>
      <c r="BN194" s="159"/>
      <c r="BO194" s="159"/>
      <c r="BP194" s="159"/>
      <c r="BQ194" s="159"/>
      <c r="BR194" s="159"/>
      <c r="BS194" s="159"/>
      <c r="BT194" s="159"/>
      <c r="BU194" s="159"/>
      <c r="BV194" s="159"/>
      <c r="BW194" s="159"/>
      <c r="BX194" s="159"/>
      <c r="BY194" s="159"/>
      <c r="BZ194" s="159"/>
      <c r="CA194" s="159"/>
      <c r="CB194" s="159"/>
      <c r="CC194" s="159"/>
      <c r="CD194" s="159"/>
      <c r="CE194" s="159"/>
      <c r="CF194" s="159"/>
      <c r="CG194" s="159"/>
      <c r="CH194" s="159"/>
      <c r="CI194" s="159"/>
      <c r="CJ194" s="159"/>
      <c r="CK194" s="159"/>
      <c r="CL194" s="159"/>
      <c r="CM194" s="159"/>
      <c r="CN194" s="159"/>
      <c r="CO194" s="159"/>
      <c r="CP194" s="159"/>
      <c r="CQ194" s="159"/>
      <c r="CR194" s="159"/>
      <c r="CS194" s="159"/>
      <c r="CT194" s="159"/>
      <c r="CU194" s="159"/>
      <c r="CV194" s="159"/>
      <c r="CW194" s="159"/>
    </row>
    <row r="195" spans="1:101" s="160" customFormat="1" ht="76.5" x14ac:dyDescent="0.2">
      <c r="A195" s="559" t="s">
        <v>155</v>
      </c>
      <c r="B195" s="794" t="s">
        <v>175</v>
      </c>
      <c r="C195" s="187" t="s">
        <v>180</v>
      </c>
      <c r="D195" s="603"/>
      <c r="E195" s="603"/>
      <c r="F195" s="603"/>
      <c r="G195" s="603"/>
      <c r="H195" s="603"/>
      <c r="I195" s="603"/>
      <c r="J195" s="603"/>
      <c r="K195" s="603"/>
      <c r="L195" s="603"/>
      <c r="M195" s="603"/>
      <c r="N195" s="603"/>
      <c r="O195" s="603"/>
      <c r="P195" s="603"/>
      <c r="Q195" s="603"/>
      <c r="R195" s="603"/>
      <c r="S195" s="603"/>
      <c r="T195" s="603"/>
      <c r="U195" s="603"/>
      <c r="V195" s="603"/>
      <c r="W195" s="603"/>
      <c r="X195" s="603"/>
      <c r="Y195" s="590"/>
      <c r="Z195" s="603"/>
      <c r="AA195" s="603"/>
      <c r="AB195" s="603"/>
      <c r="AC195" s="603"/>
      <c r="AD195" s="603"/>
      <c r="AE195" s="603"/>
      <c r="AF195" s="603"/>
      <c r="AG195" s="603"/>
      <c r="AH195" s="603"/>
      <c r="AI195" s="603"/>
      <c r="AJ195" s="603"/>
      <c r="AK195" s="603"/>
      <c r="AL195" s="603"/>
      <c r="AM195" s="603"/>
      <c r="AN195" s="603"/>
      <c r="AO195" s="603"/>
      <c r="AP195" s="603"/>
      <c r="AQ195" s="603"/>
      <c r="AR195" s="603"/>
      <c r="AS195" s="603"/>
      <c r="AT195" s="603"/>
      <c r="AU195" s="603"/>
      <c r="AV195" s="603"/>
      <c r="AW195" s="603"/>
      <c r="AX195" s="603"/>
      <c r="AY195" s="603"/>
      <c r="AZ195" s="603"/>
      <c r="BA195" s="603"/>
      <c r="BB195" s="159"/>
      <c r="BC195" s="159"/>
      <c r="BD195" s="159"/>
      <c r="BE195" s="159"/>
      <c r="BF195" s="159"/>
      <c r="BG195" s="159"/>
      <c r="BH195" s="159"/>
      <c r="BI195" s="159"/>
      <c r="BJ195" s="159"/>
      <c r="BK195" s="159"/>
      <c r="BL195" s="159"/>
      <c r="BM195" s="159"/>
      <c r="BN195" s="159"/>
      <c r="BO195" s="159"/>
      <c r="BP195" s="159"/>
      <c r="BQ195" s="159"/>
      <c r="BR195" s="159"/>
      <c r="BS195" s="159"/>
      <c r="BT195" s="159"/>
      <c r="BU195" s="159"/>
      <c r="BV195" s="159"/>
      <c r="BW195" s="159"/>
      <c r="BX195" s="159"/>
      <c r="BY195" s="159"/>
      <c r="BZ195" s="159"/>
      <c r="CA195" s="159"/>
      <c r="CB195" s="159"/>
      <c r="CC195" s="159"/>
      <c r="CD195" s="159"/>
      <c r="CE195" s="159"/>
      <c r="CF195" s="159"/>
      <c r="CG195" s="159"/>
      <c r="CH195" s="159"/>
      <c r="CI195" s="159"/>
      <c r="CJ195" s="159"/>
      <c r="CK195" s="159"/>
      <c r="CL195" s="159"/>
      <c r="CM195" s="159"/>
      <c r="CN195" s="159"/>
      <c r="CO195" s="159"/>
      <c r="CP195" s="159"/>
      <c r="CQ195" s="159"/>
      <c r="CR195" s="159"/>
      <c r="CS195" s="159"/>
      <c r="CT195" s="159"/>
      <c r="CU195" s="159"/>
      <c r="CV195" s="159"/>
      <c r="CW195" s="159"/>
    </row>
    <row r="196" spans="1:101" s="160" customFormat="1" ht="76.5" x14ac:dyDescent="0.2">
      <c r="A196" s="559" t="s">
        <v>155</v>
      </c>
      <c r="B196" s="794" t="s">
        <v>1183</v>
      </c>
      <c r="C196" s="187" t="s">
        <v>182</v>
      </c>
      <c r="D196" s="603"/>
      <c r="E196" s="603"/>
      <c r="F196" s="603"/>
      <c r="G196" s="603"/>
      <c r="H196" s="603"/>
      <c r="I196" s="603"/>
      <c r="J196" s="603"/>
      <c r="K196" s="603"/>
      <c r="L196" s="603"/>
      <c r="M196" s="603"/>
      <c r="N196" s="603"/>
      <c r="O196" s="603"/>
      <c r="P196" s="603"/>
      <c r="Q196" s="603"/>
      <c r="R196" s="603"/>
      <c r="S196" s="603"/>
      <c r="T196" s="603"/>
      <c r="U196" s="603"/>
      <c r="V196" s="603"/>
      <c r="W196" s="603"/>
      <c r="X196" s="603"/>
      <c r="Y196" s="590"/>
      <c r="Z196" s="603"/>
      <c r="AA196" s="603"/>
      <c r="AB196" s="603"/>
      <c r="AC196" s="603"/>
      <c r="AD196" s="603"/>
      <c r="AE196" s="603"/>
      <c r="AF196" s="603"/>
      <c r="AG196" s="603"/>
      <c r="AH196" s="603"/>
      <c r="AI196" s="603"/>
      <c r="AJ196" s="603"/>
      <c r="AK196" s="603"/>
      <c r="AL196" s="603"/>
      <c r="AM196" s="603"/>
      <c r="AN196" s="603"/>
      <c r="AO196" s="603"/>
      <c r="AP196" s="603"/>
      <c r="AQ196" s="603"/>
      <c r="AR196" s="603"/>
      <c r="AS196" s="603"/>
      <c r="AT196" s="603"/>
      <c r="AU196" s="603"/>
      <c r="AV196" s="603"/>
      <c r="AW196" s="603"/>
      <c r="AX196" s="603"/>
      <c r="AY196" s="603"/>
      <c r="AZ196" s="603"/>
      <c r="BA196" s="603"/>
      <c r="BB196" s="159"/>
      <c r="BC196" s="159"/>
      <c r="BD196" s="159"/>
      <c r="BE196" s="159"/>
      <c r="BF196" s="159"/>
      <c r="BG196" s="159"/>
      <c r="BH196" s="159"/>
      <c r="BI196" s="159"/>
      <c r="BJ196" s="159"/>
      <c r="BK196" s="159"/>
      <c r="BL196" s="159"/>
      <c r="BM196" s="159"/>
      <c r="BN196" s="159"/>
      <c r="BO196" s="159"/>
      <c r="BP196" s="159"/>
      <c r="BQ196" s="159"/>
      <c r="BR196" s="159"/>
      <c r="BS196" s="159"/>
      <c r="BT196" s="159"/>
      <c r="BU196" s="159"/>
      <c r="BV196" s="159"/>
      <c r="BW196" s="159"/>
      <c r="BX196" s="159"/>
      <c r="BY196" s="159"/>
      <c r="BZ196" s="159"/>
      <c r="CA196" s="159"/>
      <c r="CB196" s="159"/>
      <c r="CC196" s="159"/>
      <c r="CD196" s="159"/>
      <c r="CE196" s="159"/>
      <c r="CF196" s="159"/>
      <c r="CG196" s="159"/>
      <c r="CH196" s="159"/>
      <c r="CI196" s="159"/>
      <c r="CJ196" s="159"/>
      <c r="CK196" s="159"/>
      <c r="CL196" s="159"/>
      <c r="CM196" s="159"/>
      <c r="CN196" s="159"/>
      <c r="CO196" s="159"/>
      <c r="CP196" s="159"/>
      <c r="CQ196" s="159"/>
      <c r="CR196" s="159"/>
      <c r="CS196" s="159"/>
      <c r="CT196" s="159"/>
      <c r="CU196" s="159"/>
      <c r="CV196" s="159"/>
      <c r="CW196" s="159"/>
    </row>
    <row r="197" spans="1:101" s="160" customFormat="1" ht="89.25" x14ac:dyDescent="0.2">
      <c r="A197" s="559" t="s">
        <v>155</v>
      </c>
      <c r="B197" s="794" t="s">
        <v>177</v>
      </c>
      <c r="C197" s="187" t="s">
        <v>184</v>
      </c>
      <c r="D197" s="603"/>
      <c r="E197" s="603"/>
      <c r="F197" s="603"/>
      <c r="G197" s="603"/>
      <c r="H197" s="603"/>
      <c r="I197" s="603"/>
      <c r="J197" s="603"/>
      <c r="K197" s="603"/>
      <c r="L197" s="603"/>
      <c r="M197" s="603"/>
      <c r="N197" s="603"/>
      <c r="O197" s="603"/>
      <c r="P197" s="603"/>
      <c r="Q197" s="603"/>
      <c r="R197" s="603"/>
      <c r="S197" s="603"/>
      <c r="T197" s="603"/>
      <c r="U197" s="603"/>
      <c r="V197" s="603"/>
      <c r="W197" s="603"/>
      <c r="X197" s="603"/>
      <c r="Y197" s="590"/>
      <c r="Z197" s="603"/>
      <c r="AA197" s="603"/>
      <c r="AB197" s="603"/>
      <c r="AC197" s="603"/>
      <c r="AD197" s="603"/>
      <c r="AE197" s="603"/>
      <c r="AF197" s="603"/>
      <c r="AG197" s="603"/>
      <c r="AH197" s="603"/>
      <c r="AI197" s="603"/>
      <c r="AJ197" s="603"/>
      <c r="AK197" s="603"/>
      <c r="AL197" s="603"/>
      <c r="AM197" s="603"/>
      <c r="AN197" s="603"/>
      <c r="AO197" s="603"/>
      <c r="AP197" s="603"/>
      <c r="AQ197" s="603"/>
      <c r="AR197" s="603"/>
      <c r="AS197" s="603"/>
      <c r="AT197" s="603"/>
      <c r="AU197" s="603"/>
      <c r="AV197" s="603"/>
      <c r="AW197" s="603"/>
      <c r="AX197" s="603"/>
      <c r="AY197" s="603"/>
      <c r="AZ197" s="603"/>
      <c r="BA197" s="603"/>
      <c r="BB197" s="159"/>
      <c r="BC197" s="159"/>
      <c r="BD197" s="159"/>
      <c r="BE197" s="159"/>
      <c r="BF197" s="159"/>
      <c r="BG197" s="159"/>
      <c r="BH197" s="159"/>
      <c r="BI197" s="159"/>
      <c r="BJ197" s="159"/>
      <c r="BK197" s="159"/>
      <c r="BL197" s="159"/>
      <c r="BM197" s="159"/>
      <c r="BN197" s="159"/>
      <c r="BO197" s="159"/>
      <c r="BP197" s="159"/>
      <c r="BQ197" s="159"/>
      <c r="BR197" s="159"/>
      <c r="BS197" s="159"/>
      <c r="BT197" s="159"/>
      <c r="BU197" s="159"/>
      <c r="BV197" s="159"/>
      <c r="BW197" s="159"/>
      <c r="BX197" s="159"/>
      <c r="BY197" s="159"/>
      <c r="BZ197" s="159"/>
      <c r="CA197" s="159"/>
      <c r="CB197" s="159"/>
      <c r="CC197" s="159"/>
      <c r="CD197" s="159"/>
      <c r="CE197" s="159"/>
      <c r="CF197" s="159"/>
      <c r="CG197" s="159"/>
      <c r="CH197" s="159"/>
      <c r="CI197" s="159"/>
      <c r="CJ197" s="159"/>
      <c r="CK197" s="159"/>
      <c r="CL197" s="159"/>
      <c r="CM197" s="159"/>
      <c r="CN197" s="159"/>
      <c r="CO197" s="159"/>
      <c r="CP197" s="159"/>
      <c r="CQ197" s="159"/>
      <c r="CR197" s="159"/>
      <c r="CS197" s="159"/>
      <c r="CT197" s="159"/>
      <c r="CU197" s="159"/>
      <c r="CV197" s="159"/>
      <c r="CW197" s="159"/>
    </row>
    <row r="198" spans="1:101" s="160" customFormat="1" ht="102" x14ac:dyDescent="0.2">
      <c r="A198" s="559" t="s">
        <v>155</v>
      </c>
      <c r="B198" s="794" t="s">
        <v>179</v>
      </c>
      <c r="C198" s="187" t="s">
        <v>186</v>
      </c>
      <c r="D198" s="603"/>
      <c r="E198" s="603"/>
      <c r="F198" s="603"/>
      <c r="G198" s="603"/>
      <c r="H198" s="603"/>
      <c r="I198" s="603"/>
      <c r="J198" s="603"/>
      <c r="K198" s="603"/>
      <c r="L198" s="603"/>
      <c r="M198" s="603"/>
      <c r="N198" s="603"/>
      <c r="O198" s="603"/>
      <c r="P198" s="603"/>
      <c r="Q198" s="603"/>
      <c r="R198" s="603"/>
      <c r="S198" s="603"/>
      <c r="T198" s="603"/>
      <c r="U198" s="603"/>
      <c r="V198" s="603"/>
      <c r="W198" s="603"/>
      <c r="X198" s="603"/>
      <c r="Y198" s="590"/>
      <c r="Z198" s="603"/>
      <c r="AA198" s="603"/>
      <c r="AB198" s="603"/>
      <c r="AC198" s="603"/>
      <c r="AD198" s="603"/>
      <c r="AE198" s="603"/>
      <c r="AF198" s="603"/>
      <c r="AG198" s="603"/>
      <c r="AH198" s="603"/>
      <c r="AI198" s="603"/>
      <c r="AJ198" s="603"/>
      <c r="AK198" s="603"/>
      <c r="AL198" s="603"/>
      <c r="AM198" s="603"/>
      <c r="AN198" s="603"/>
      <c r="AO198" s="603"/>
      <c r="AP198" s="603"/>
      <c r="AQ198" s="603"/>
      <c r="AR198" s="603"/>
      <c r="AS198" s="603"/>
      <c r="AT198" s="603"/>
      <c r="AU198" s="603"/>
      <c r="AV198" s="603"/>
      <c r="AW198" s="603"/>
      <c r="AX198" s="603"/>
      <c r="AY198" s="603"/>
      <c r="AZ198" s="603"/>
      <c r="BA198" s="603"/>
      <c r="BB198" s="159"/>
      <c r="BC198" s="159"/>
      <c r="BD198" s="159"/>
      <c r="BE198" s="159"/>
      <c r="BF198" s="159"/>
      <c r="BG198" s="159"/>
      <c r="BH198" s="159"/>
      <c r="BI198" s="159"/>
      <c r="BJ198" s="159"/>
      <c r="BK198" s="159"/>
      <c r="BL198" s="159"/>
      <c r="BM198" s="159"/>
      <c r="BN198" s="159"/>
      <c r="BO198" s="159"/>
      <c r="BP198" s="159"/>
      <c r="BQ198" s="159"/>
      <c r="BR198" s="159"/>
      <c r="BS198" s="159"/>
      <c r="BT198" s="159"/>
      <c r="BU198" s="159"/>
      <c r="BV198" s="159"/>
      <c r="BW198" s="159"/>
      <c r="BX198" s="159"/>
      <c r="BY198" s="159"/>
      <c r="BZ198" s="159"/>
      <c r="CA198" s="159"/>
      <c r="CB198" s="159"/>
      <c r="CC198" s="159"/>
      <c r="CD198" s="159"/>
      <c r="CE198" s="159"/>
      <c r="CF198" s="159"/>
      <c r="CG198" s="159"/>
      <c r="CH198" s="159"/>
      <c r="CI198" s="159"/>
      <c r="CJ198" s="159"/>
      <c r="CK198" s="159"/>
      <c r="CL198" s="159"/>
      <c r="CM198" s="159"/>
      <c r="CN198" s="159"/>
      <c r="CO198" s="159"/>
      <c r="CP198" s="159"/>
      <c r="CQ198" s="159"/>
      <c r="CR198" s="159"/>
      <c r="CS198" s="159"/>
      <c r="CT198" s="159"/>
      <c r="CU198" s="159"/>
      <c r="CV198" s="159"/>
      <c r="CW198" s="159"/>
    </row>
    <row r="199" spans="1:101" s="160" customFormat="1" ht="76.5" x14ac:dyDescent="0.2">
      <c r="A199" s="559" t="s">
        <v>155</v>
      </c>
      <c r="B199" s="794" t="s">
        <v>1184</v>
      </c>
      <c r="C199" s="187" t="s">
        <v>188</v>
      </c>
      <c r="D199" s="603"/>
      <c r="E199" s="603"/>
      <c r="F199" s="603"/>
      <c r="G199" s="603"/>
      <c r="H199" s="603"/>
      <c r="I199" s="603"/>
      <c r="J199" s="603"/>
      <c r="K199" s="603"/>
      <c r="L199" s="603"/>
      <c r="M199" s="603"/>
      <c r="N199" s="603"/>
      <c r="O199" s="603"/>
      <c r="P199" s="603"/>
      <c r="Q199" s="603"/>
      <c r="R199" s="603"/>
      <c r="S199" s="603"/>
      <c r="T199" s="603"/>
      <c r="U199" s="603"/>
      <c r="V199" s="603"/>
      <c r="W199" s="603"/>
      <c r="X199" s="603"/>
      <c r="Y199" s="590"/>
      <c r="Z199" s="603"/>
      <c r="AA199" s="603"/>
      <c r="AB199" s="603"/>
      <c r="AC199" s="603"/>
      <c r="AD199" s="603"/>
      <c r="AE199" s="603"/>
      <c r="AF199" s="603"/>
      <c r="AG199" s="603"/>
      <c r="AH199" s="603"/>
      <c r="AI199" s="603"/>
      <c r="AJ199" s="603"/>
      <c r="AK199" s="603"/>
      <c r="AL199" s="603"/>
      <c r="AM199" s="603"/>
      <c r="AN199" s="603"/>
      <c r="AO199" s="603"/>
      <c r="AP199" s="603"/>
      <c r="AQ199" s="603"/>
      <c r="AR199" s="603"/>
      <c r="AS199" s="603"/>
      <c r="AT199" s="603"/>
      <c r="AU199" s="603"/>
      <c r="AV199" s="603"/>
      <c r="AW199" s="603"/>
      <c r="AX199" s="603"/>
      <c r="AY199" s="603"/>
      <c r="AZ199" s="603"/>
      <c r="BA199" s="603"/>
      <c r="BB199" s="159"/>
      <c r="BC199" s="159"/>
      <c r="BD199" s="159"/>
      <c r="BE199" s="159"/>
      <c r="BF199" s="159"/>
      <c r="BG199" s="159"/>
      <c r="BH199" s="159"/>
      <c r="BI199" s="159"/>
      <c r="BJ199" s="159"/>
      <c r="BK199" s="159"/>
      <c r="BL199" s="159"/>
      <c r="BM199" s="159"/>
      <c r="BN199" s="159"/>
      <c r="BO199" s="159"/>
      <c r="BP199" s="159"/>
      <c r="BQ199" s="159"/>
      <c r="BR199" s="159"/>
      <c r="BS199" s="159"/>
      <c r="BT199" s="159"/>
      <c r="BU199" s="159"/>
      <c r="BV199" s="159"/>
      <c r="BW199" s="159"/>
      <c r="BX199" s="159"/>
      <c r="BY199" s="159"/>
      <c r="BZ199" s="159"/>
      <c r="CA199" s="159"/>
      <c r="CB199" s="159"/>
      <c r="CC199" s="159"/>
      <c r="CD199" s="159"/>
      <c r="CE199" s="159"/>
      <c r="CF199" s="159"/>
      <c r="CG199" s="159"/>
      <c r="CH199" s="159"/>
      <c r="CI199" s="159"/>
      <c r="CJ199" s="159"/>
      <c r="CK199" s="159"/>
      <c r="CL199" s="159"/>
      <c r="CM199" s="159"/>
      <c r="CN199" s="159"/>
      <c r="CO199" s="159"/>
      <c r="CP199" s="159"/>
      <c r="CQ199" s="159"/>
      <c r="CR199" s="159"/>
      <c r="CS199" s="159"/>
      <c r="CT199" s="159"/>
      <c r="CU199" s="159"/>
      <c r="CV199" s="159"/>
      <c r="CW199" s="159"/>
    </row>
    <row r="200" spans="1:101" s="160" customFormat="1" ht="76.5" x14ac:dyDescent="0.2">
      <c r="A200" s="559" t="s">
        <v>155</v>
      </c>
      <c r="B200" s="794" t="s">
        <v>1185</v>
      </c>
      <c r="C200" s="187" t="s">
        <v>190</v>
      </c>
      <c r="D200" s="603"/>
      <c r="E200" s="603"/>
      <c r="F200" s="603"/>
      <c r="G200" s="603"/>
      <c r="H200" s="603"/>
      <c r="I200" s="603"/>
      <c r="J200" s="603"/>
      <c r="K200" s="603"/>
      <c r="L200" s="603"/>
      <c r="M200" s="603"/>
      <c r="N200" s="603"/>
      <c r="O200" s="603"/>
      <c r="P200" s="603"/>
      <c r="Q200" s="603"/>
      <c r="R200" s="603"/>
      <c r="S200" s="603"/>
      <c r="T200" s="603"/>
      <c r="U200" s="603"/>
      <c r="V200" s="603"/>
      <c r="W200" s="603"/>
      <c r="X200" s="603"/>
      <c r="Y200" s="590"/>
      <c r="Z200" s="603"/>
      <c r="AA200" s="603"/>
      <c r="AB200" s="603"/>
      <c r="AC200" s="603"/>
      <c r="AD200" s="603"/>
      <c r="AE200" s="603"/>
      <c r="AF200" s="603"/>
      <c r="AG200" s="603"/>
      <c r="AH200" s="603"/>
      <c r="AI200" s="603"/>
      <c r="AJ200" s="603"/>
      <c r="AK200" s="603"/>
      <c r="AL200" s="603"/>
      <c r="AM200" s="603"/>
      <c r="AN200" s="603"/>
      <c r="AO200" s="603"/>
      <c r="AP200" s="603"/>
      <c r="AQ200" s="603"/>
      <c r="AR200" s="603"/>
      <c r="AS200" s="603"/>
      <c r="AT200" s="603"/>
      <c r="AU200" s="603"/>
      <c r="AV200" s="603"/>
      <c r="AW200" s="603"/>
      <c r="AX200" s="603"/>
      <c r="AY200" s="603"/>
      <c r="AZ200" s="603"/>
      <c r="BA200" s="603"/>
      <c r="BB200" s="159"/>
      <c r="BC200" s="159"/>
      <c r="BD200" s="159"/>
      <c r="BE200" s="159"/>
      <c r="BF200" s="159"/>
      <c r="BG200" s="159"/>
      <c r="BH200" s="159"/>
      <c r="BI200" s="159"/>
      <c r="BJ200" s="159"/>
      <c r="BK200" s="159"/>
      <c r="BL200" s="159"/>
      <c r="BM200" s="159"/>
      <c r="BN200" s="159"/>
      <c r="BO200" s="159"/>
      <c r="BP200" s="159"/>
      <c r="BQ200" s="159"/>
      <c r="BR200" s="159"/>
      <c r="BS200" s="159"/>
      <c r="BT200" s="159"/>
      <c r="BU200" s="159"/>
      <c r="BV200" s="159"/>
      <c r="BW200" s="159"/>
      <c r="BX200" s="159"/>
      <c r="BY200" s="159"/>
      <c r="BZ200" s="159"/>
      <c r="CA200" s="159"/>
      <c r="CB200" s="159"/>
      <c r="CC200" s="159"/>
      <c r="CD200" s="159"/>
      <c r="CE200" s="159"/>
      <c r="CF200" s="159"/>
      <c r="CG200" s="159"/>
      <c r="CH200" s="159"/>
      <c r="CI200" s="159"/>
      <c r="CJ200" s="159"/>
      <c r="CK200" s="159"/>
      <c r="CL200" s="159"/>
      <c r="CM200" s="159"/>
      <c r="CN200" s="159"/>
      <c r="CO200" s="159"/>
      <c r="CP200" s="159"/>
      <c r="CQ200" s="159"/>
      <c r="CR200" s="159"/>
      <c r="CS200" s="159"/>
      <c r="CT200" s="159"/>
      <c r="CU200" s="159"/>
      <c r="CV200" s="159"/>
      <c r="CW200" s="159"/>
    </row>
    <row r="201" spans="1:101" s="160" customFormat="1" ht="89.25" x14ac:dyDescent="0.2">
      <c r="A201" s="559" t="s">
        <v>155</v>
      </c>
      <c r="B201" s="794" t="s">
        <v>181</v>
      </c>
      <c r="C201" s="187" t="s">
        <v>192</v>
      </c>
      <c r="D201" s="603"/>
      <c r="E201" s="603"/>
      <c r="F201" s="603"/>
      <c r="G201" s="603"/>
      <c r="H201" s="603"/>
      <c r="I201" s="603"/>
      <c r="J201" s="603"/>
      <c r="K201" s="603"/>
      <c r="L201" s="603"/>
      <c r="M201" s="603"/>
      <c r="N201" s="603"/>
      <c r="O201" s="603"/>
      <c r="P201" s="603"/>
      <c r="Q201" s="603"/>
      <c r="R201" s="603"/>
      <c r="S201" s="603"/>
      <c r="T201" s="603"/>
      <c r="U201" s="603"/>
      <c r="V201" s="603"/>
      <c r="W201" s="603"/>
      <c r="X201" s="603"/>
      <c r="Y201" s="590"/>
      <c r="Z201" s="603"/>
      <c r="AA201" s="603"/>
      <c r="AB201" s="603"/>
      <c r="AC201" s="603"/>
      <c r="AD201" s="603"/>
      <c r="AE201" s="603"/>
      <c r="AF201" s="603"/>
      <c r="AG201" s="603"/>
      <c r="AH201" s="603"/>
      <c r="AI201" s="603"/>
      <c r="AJ201" s="603"/>
      <c r="AK201" s="603"/>
      <c r="AL201" s="603"/>
      <c r="AM201" s="603"/>
      <c r="AN201" s="603"/>
      <c r="AO201" s="603"/>
      <c r="AP201" s="603"/>
      <c r="AQ201" s="603"/>
      <c r="AR201" s="603"/>
      <c r="AS201" s="603"/>
      <c r="AT201" s="603"/>
      <c r="AU201" s="603"/>
      <c r="AV201" s="603"/>
      <c r="AW201" s="603"/>
      <c r="AX201" s="603"/>
      <c r="AY201" s="603"/>
      <c r="AZ201" s="603"/>
      <c r="BA201" s="603"/>
      <c r="BB201" s="159"/>
      <c r="BC201" s="159"/>
      <c r="BD201" s="159"/>
      <c r="BE201" s="159"/>
      <c r="BF201" s="159"/>
      <c r="BG201" s="159"/>
      <c r="BH201" s="159"/>
      <c r="BI201" s="159"/>
      <c r="BJ201" s="159"/>
      <c r="BK201" s="159"/>
      <c r="BL201" s="159"/>
      <c r="BM201" s="159"/>
      <c r="BN201" s="159"/>
      <c r="BO201" s="159"/>
      <c r="BP201" s="159"/>
      <c r="BQ201" s="159"/>
      <c r="BR201" s="159"/>
      <c r="BS201" s="159"/>
      <c r="BT201" s="159"/>
      <c r="BU201" s="159"/>
      <c r="BV201" s="159"/>
      <c r="BW201" s="159"/>
      <c r="BX201" s="159"/>
      <c r="BY201" s="159"/>
      <c r="BZ201" s="159"/>
      <c r="CA201" s="159"/>
      <c r="CB201" s="159"/>
      <c r="CC201" s="159"/>
      <c r="CD201" s="159"/>
      <c r="CE201" s="159"/>
      <c r="CF201" s="159"/>
      <c r="CG201" s="159"/>
      <c r="CH201" s="159"/>
      <c r="CI201" s="159"/>
      <c r="CJ201" s="159"/>
      <c r="CK201" s="159"/>
      <c r="CL201" s="159"/>
      <c r="CM201" s="159"/>
      <c r="CN201" s="159"/>
      <c r="CO201" s="159"/>
      <c r="CP201" s="159"/>
      <c r="CQ201" s="159"/>
      <c r="CR201" s="159"/>
      <c r="CS201" s="159"/>
      <c r="CT201" s="159"/>
      <c r="CU201" s="159"/>
      <c r="CV201" s="159"/>
      <c r="CW201" s="159"/>
    </row>
    <row r="202" spans="1:101" s="160" customFormat="1" ht="76.5" x14ac:dyDescent="0.2">
      <c r="A202" s="559" t="s">
        <v>155</v>
      </c>
      <c r="B202" s="794" t="s">
        <v>183</v>
      </c>
      <c r="C202" s="187" t="s">
        <v>221</v>
      </c>
      <c r="D202" s="603"/>
      <c r="E202" s="603"/>
      <c r="F202" s="603"/>
      <c r="G202" s="603"/>
      <c r="H202" s="603"/>
      <c r="I202" s="603"/>
      <c r="J202" s="603"/>
      <c r="K202" s="603"/>
      <c r="L202" s="603"/>
      <c r="M202" s="603"/>
      <c r="N202" s="603"/>
      <c r="O202" s="603"/>
      <c r="P202" s="603"/>
      <c r="Q202" s="603"/>
      <c r="R202" s="603"/>
      <c r="S202" s="603"/>
      <c r="T202" s="603"/>
      <c r="U202" s="603"/>
      <c r="V202" s="603"/>
      <c r="W202" s="603"/>
      <c r="X202" s="603"/>
      <c r="Y202" s="590"/>
      <c r="Z202" s="603"/>
      <c r="AA202" s="603"/>
      <c r="AB202" s="603"/>
      <c r="AC202" s="603"/>
      <c r="AD202" s="603"/>
      <c r="AE202" s="603"/>
      <c r="AF202" s="603"/>
      <c r="AG202" s="603"/>
      <c r="AH202" s="603"/>
      <c r="AI202" s="603"/>
      <c r="AJ202" s="603"/>
      <c r="AK202" s="603"/>
      <c r="AL202" s="603"/>
      <c r="AM202" s="603"/>
      <c r="AN202" s="603"/>
      <c r="AO202" s="603"/>
      <c r="AP202" s="603"/>
      <c r="AQ202" s="603"/>
      <c r="AR202" s="603"/>
      <c r="AS202" s="603"/>
      <c r="AT202" s="603"/>
      <c r="AU202" s="603"/>
      <c r="AV202" s="603"/>
      <c r="AW202" s="603"/>
      <c r="AX202" s="603"/>
      <c r="AY202" s="603"/>
      <c r="AZ202" s="603"/>
      <c r="BA202" s="603"/>
      <c r="BB202" s="159"/>
      <c r="BC202" s="159"/>
      <c r="BD202" s="159"/>
      <c r="BE202" s="159"/>
      <c r="BF202" s="159"/>
      <c r="BG202" s="159"/>
      <c r="BH202" s="159"/>
      <c r="BI202" s="159"/>
      <c r="BJ202" s="159"/>
      <c r="BK202" s="159"/>
      <c r="BL202" s="159"/>
      <c r="BM202" s="159"/>
      <c r="BN202" s="159"/>
      <c r="BO202" s="159"/>
      <c r="BP202" s="159"/>
      <c r="BQ202" s="159"/>
      <c r="BR202" s="159"/>
      <c r="BS202" s="159"/>
      <c r="BT202" s="159"/>
      <c r="BU202" s="159"/>
      <c r="BV202" s="159"/>
      <c r="BW202" s="159"/>
      <c r="BX202" s="159"/>
      <c r="BY202" s="159"/>
      <c r="BZ202" s="159"/>
      <c r="CA202" s="159"/>
      <c r="CB202" s="159"/>
      <c r="CC202" s="159"/>
      <c r="CD202" s="159"/>
      <c r="CE202" s="159"/>
      <c r="CF202" s="159"/>
      <c r="CG202" s="159"/>
      <c r="CH202" s="159"/>
      <c r="CI202" s="159"/>
      <c r="CJ202" s="159"/>
      <c r="CK202" s="159"/>
      <c r="CL202" s="159"/>
      <c r="CM202" s="159"/>
      <c r="CN202" s="159"/>
      <c r="CO202" s="159"/>
      <c r="CP202" s="159"/>
      <c r="CQ202" s="159"/>
      <c r="CR202" s="159"/>
      <c r="CS202" s="159"/>
      <c r="CT202" s="159"/>
      <c r="CU202" s="159"/>
      <c r="CV202" s="159"/>
      <c r="CW202" s="159"/>
    </row>
    <row r="203" spans="1:101" s="160" customFormat="1" ht="89.25" x14ac:dyDescent="0.2">
      <c r="A203" s="559" t="s">
        <v>155</v>
      </c>
      <c r="B203" s="794" t="s">
        <v>1186</v>
      </c>
      <c r="C203" s="187" t="s">
        <v>223</v>
      </c>
      <c r="D203" s="603"/>
      <c r="E203" s="603"/>
      <c r="F203" s="603"/>
      <c r="G203" s="603"/>
      <c r="H203" s="603"/>
      <c r="I203" s="603"/>
      <c r="J203" s="603"/>
      <c r="K203" s="603"/>
      <c r="L203" s="603"/>
      <c r="M203" s="603"/>
      <c r="N203" s="603"/>
      <c r="O203" s="603"/>
      <c r="P203" s="603"/>
      <c r="Q203" s="603"/>
      <c r="R203" s="603"/>
      <c r="S203" s="603"/>
      <c r="T203" s="603"/>
      <c r="U203" s="603"/>
      <c r="V203" s="603"/>
      <c r="W203" s="590"/>
      <c r="X203" s="603"/>
      <c r="Y203" s="603"/>
      <c r="Z203" s="603"/>
      <c r="AA203" s="603"/>
      <c r="AB203" s="603"/>
      <c r="AC203" s="603"/>
      <c r="AD203" s="603"/>
      <c r="AE203" s="603"/>
      <c r="AF203" s="603"/>
      <c r="AG203" s="603"/>
      <c r="AH203" s="603"/>
      <c r="AI203" s="603"/>
      <c r="AJ203" s="603"/>
      <c r="AK203" s="603"/>
      <c r="AL203" s="603"/>
      <c r="AM203" s="603"/>
      <c r="AN203" s="603"/>
      <c r="AO203" s="603"/>
      <c r="AP203" s="603"/>
      <c r="AQ203" s="603"/>
      <c r="AR203" s="603"/>
      <c r="AS203" s="603"/>
      <c r="AT203" s="603"/>
      <c r="AU203" s="603"/>
      <c r="AV203" s="603"/>
      <c r="AW203" s="603"/>
      <c r="AX203" s="603"/>
      <c r="AY203" s="603"/>
      <c r="AZ203" s="603"/>
      <c r="BA203" s="603"/>
      <c r="BB203" s="159"/>
      <c r="BC203" s="159"/>
      <c r="BD203" s="159"/>
      <c r="BE203" s="159"/>
      <c r="BF203" s="159"/>
      <c r="BG203" s="159"/>
      <c r="BH203" s="159"/>
      <c r="BI203" s="159"/>
      <c r="BJ203" s="159"/>
      <c r="BK203" s="159"/>
      <c r="BL203" s="159"/>
      <c r="BM203" s="159"/>
      <c r="BN203" s="159"/>
      <c r="BO203" s="159"/>
      <c r="BP203" s="159"/>
      <c r="BQ203" s="159"/>
      <c r="BR203" s="159"/>
      <c r="BS203" s="159"/>
      <c r="BT203" s="159"/>
      <c r="BU203" s="159"/>
      <c r="BV203" s="159"/>
      <c r="BW203" s="159"/>
      <c r="BX203" s="159"/>
      <c r="BY203" s="159"/>
      <c r="BZ203" s="159"/>
      <c r="CA203" s="159"/>
      <c r="CB203" s="159"/>
      <c r="CC203" s="159"/>
      <c r="CD203" s="159"/>
      <c r="CE203" s="159"/>
      <c r="CF203" s="159"/>
      <c r="CG203" s="159"/>
      <c r="CH203" s="159"/>
      <c r="CI203" s="159"/>
      <c r="CJ203" s="159"/>
      <c r="CK203" s="159"/>
      <c r="CL203" s="159"/>
      <c r="CM203" s="159"/>
      <c r="CN203" s="159"/>
      <c r="CO203" s="159"/>
      <c r="CP203" s="159"/>
      <c r="CQ203" s="159"/>
      <c r="CR203" s="159"/>
      <c r="CS203" s="159"/>
      <c r="CT203" s="159"/>
      <c r="CU203" s="159"/>
      <c r="CV203" s="159"/>
      <c r="CW203" s="159"/>
    </row>
    <row r="204" spans="1:101" s="160" customFormat="1" ht="76.5" x14ac:dyDescent="0.2">
      <c r="A204" s="559" t="s">
        <v>155</v>
      </c>
      <c r="B204" s="794" t="s">
        <v>1187</v>
      </c>
      <c r="C204" s="187" t="s">
        <v>225</v>
      </c>
      <c r="D204" s="603"/>
      <c r="E204" s="603"/>
      <c r="F204" s="603"/>
      <c r="G204" s="603"/>
      <c r="H204" s="603"/>
      <c r="I204" s="603"/>
      <c r="J204" s="603"/>
      <c r="K204" s="603"/>
      <c r="L204" s="603"/>
      <c r="M204" s="603"/>
      <c r="N204" s="603"/>
      <c r="O204" s="603"/>
      <c r="P204" s="603"/>
      <c r="Q204" s="603"/>
      <c r="R204" s="603"/>
      <c r="S204" s="603"/>
      <c r="T204" s="603"/>
      <c r="U204" s="603"/>
      <c r="V204" s="603"/>
      <c r="W204" s="590"/>
      <c r="X204" s="603"/>
      <c r="Y204" s="603"/>
      <c r="Z204" s="603"/>
      <c r="AA204" s="603"/>
      <c r="AB204" s="603"/>
      <c r="AC204" s="603"/>
      <c r="AD204" s="603"/>
      <c r="AE204" s="603"/>
      <c r="AF204" s="603"/>
      <c r="AG204" s="603"/>
      <c r="AH204" s="603"/>
      <c r="AI204" s="603"/>
      <c r="AJ204" s="603"/>
      <c r="AK204" s="603"/>
      <c r="AL204" s="603"/>
      <c r="AM204" s="603"/>
      <c r="AN204" s="603"/>
      <c r="AO204" s="603"/>
      <c r="AP204" s="603"/>
      <c r="AQ204" s="603"/>
      <c r="AR204" s="603"/>
      <c r="AS204" s="603"/>
      <c r="AT204" s="603"/>
      <c r="AU204" s="603"/>
      <c r="AV204" s="603"/>
      <c r="AW204" s="603"/>
      <c r="AX204" s="603"/>
      <c r="AY204" s="603"/>
      <c r="AZ204" s="603"/>
      <c r="BA204" s="603"/>
      <c r="BB204" s="159"/>
      <c r="BC204" s="159"/>
      <c r="BD204" s="159"/>
      <c r="BE204" s="159"/>
      <c r="BF204" s="159"/>
      <c r="BG204" s="159"/>
      <c r="BH204" s="159"/>
      <c r="BI204" s="159"/>
      <c r="BJ204" s="159"/>
      <c r="BK204" s="159"/>
      <c r="BL204" s="159"/>
      <c r="BM204" s="159"/>
      <c r="BN204" s="159"/>
      <c r="BO204" s="159"/>
      <c r="BP204" s="159"/>
      <c r="BQ204" s="159"/>
      <c r="BR204" s="159"/>
      <c r="BS204" s="159"/>
      <c r="BT204" s="159"/>
      <c r="BU204" s="159"/>
      <c r="BV204" s="159"/>
      <c r="BW204" s="159"/>
      <c r="BX204" s="159"/>
      <c r="BY204" s="159"/>
      <c r="BZ204" s="159"/>
      <c r="CA204" s="159"/>
      <c r="CB204" s="159"/>
      <c r="CC204" s="159"/>
      <c r="CD204" s="159"/>
      <c r="CE204" s="159"/>
      <c r="CF204" s="159"/>
      <c r="CG204" s="159"/>
      <c r="CH204" s="159"/>
      <c r="CI204" s="159"/>
      <c r="CJ204" s="159"/>
      <c r="CK204" s="159"/>
      <c r="CL204" s="159"/>
      <c r="CM204" s="159"/>
      <c r="CN204" s="159"/>
      <c r="CO204" s="159"/>
      <c r="CP204" s="159"/>
      <c r="CQ204" s="159"/>
      <c r="CR204" s="159"/>
      <c r="CS204" s="159"/>
      <c r="CT204" s="159"/>
      <c r="CU204" s="159"/>
      <c r="CV204" s="159"/>
      <c r="CW204" s="159"/>
    </row>
    <row r="205" spans="1:101" s="160" customFormat="1" ht="76.5" x14ac:dyDescent="0.2">
      <c r="A205" s="559" t="s">
        <v>155</v>
      </c>
      <c r="B205" s="794" t="s">
        <v>1188</v>
      </c>
      <c r="C205" s="187" t="s">
        <v>227</v>
      </c>
      <c r="D205" s="603"/>
      <c r="E205" s="603"/>
      <c r="F205" s="603"/>
      <c r="G205" s="603"/>
      <c r="H205" s="603"/>
      <c r="I205" s="603"/>
      <c r="J205" s="603"/>
      <c r="K205" s="603"/>
      <c r="L205" s="603"/>
      <c r="M205" s="603"/>
      <c r="N205" s="603"/>
      <c r="O205" s="603"/>
      <c r="P205" s="603"/>
      <c r="Q205" s="603"/>
      <c r="R205" s="603"/>
      <c r="S205" s="603"/>
      <c r="T205" s="603"/>
      <c r="U205" s="603"/>
      <c r="V205" s="603"/>
      <c r="W205" s="590"/>
      <c r="X205" s="603"/>
      <c r="Y205" s="603"/>
      <c r="Z205" s="603"/>
      <c r="AA205" s="603"/>
      <c r="AB205" s="603"/>
      <c r="AC205" s="603"/>
      <c r="AD205" s="603"/>
      <c r="AE205" s="603"/>
      <c r="AF205" s="603"/>
      <c r="AG205" s="603"/>
      <c r="AH205" s="603"/>
      <c r="AI205" s="603"/>
      <c r="AJ205" s="603"/>
      <c r="AK205" s="603"/>
      <c r="AL205" s="603"/>
      <c r="AM205" s="603"/>
      <c r="AN205" s="603"/>
      <c r="AO205" s="603"/>
      <c r="AP205" s="603"/>
      <c r="AQ205" s="603"/>
      <c r="AR205" s="603"/>
      <c r="AS205" s="603"/>
      <c r="AT205" s="603"/>
      <c r="AU205" s="603"/>
      <c r="AV205" s="603"/>
      <c r="AW205" s="603"/>
      <c r="AX205" s="603"/>
      <c r="AY205" s="603"/>
      <c r="AZ205" s="603"/>
      <c r="BA205" s="603"/>
      <c r="BB205" s="159"/>
      <c r="BC205" s="159"/>
      <c r="BD205" s="159"/>
      <c r="BE205" s="159"/>
      <c r="BF205" s="159"/>
      <c r="BG205" s="159"/>
      <c r="BH205" s="159"/>
      <c r="BI205" s="159"/>
      <c r="BJ205" s="159"/>
      <c r="BK205" s="159"/>
      <c r="BL205" s="159"/>
      <c r="BM205" s="159"/>
      <c r="BN205" s="159"/>
      <c r="BO205" s="159"/>
      <c r="BP205" s="159"/>
      <c r="BQ205" s="159"/>
      <c r="BR205" s="159"/>
      <c r="BS205" s="159"/>
      <c r="BT205" s="159"/>
      <c r="BU205" s="159"/>
      <c r="BV205" s="159"/>
      <c r="BW205" s="159"/>
      <c r="BX205" s="159"/>
      <c r="BY205" s="159"/>
      <c r="BZ205" s="159"/>
      <c r="CA205" s="159"/>
      <c r="CB205" s="159"/>
      <c r="CC205" s="159"/>
      <c r="CD205" s="159"/>
      <c r="CE205" s="159"/>
      <c r="CF205" s="159"/>
      <c r="CG205" s="159"/>
      <c r="CH205" s="159"/>
      <c r="CI205" s="159"/>
      <c r="CJ205" s="159"/>
      <c r="CK205" s="159"/>
      <c r="CL205" s="159"/>
      <c r="CM205" s="159"/>
      <c r="CN205" s="159"/>
      <c r="CO205" s="159"/>
      <c r="CP205" s="159"/>
      <c r="CQ205" s="159"/>
      <c r="CR205" s="159"/>
      <c r="CS205" s="159"/>
      <c r="CT205" s="159"/>
      <c r="CU205" s="159"/>
      <c r="CV205" s="159"/>
      <c r="CW205" s="159"/>
    </row>
    <row r="206" spans="1:101" s="160" customFormat="1" ht="51" x14ac:dyDescent="0.2">
      <c r="A206" s="436" t="s">
        <v>193</v>
      </c>
      <c r="B206" s="155" t="s">
        <v>194</v>
      </c>
      <c r="C206" s="115" t="s">
        <v>98</v>
      </c>
      <c r="D206" s="603"/>
      <c r="E206" s="603"/>
      <c r="F206" s="603"/>
      <c r="G206" s="603"/>
      <c r="H206" s="603"/>
      <c r="I206" s="603"/>
      <c r="J206" s="603"/>
      <c r="K206" s="603"/>
      <c r="L206" s="603"/>
      <c r="M206" s="603"/>
      <c r="N206" s="603"/>
      <c r="O206" s="603"/>
      <c r="P206" s="603"/>
      <c r="Q206" s="603"/>
      <c r="R206" s="603"/>
      <c r="S206" s="603"/>
      <c r="T206" s="603"/>
      <c r="U206" s="603"/>
      <c r="V206" s="603"/>
      <c r="W206" s="603"/>
      <c r="X206" s="603"/>
      <c r="Y206" s="603"/>
      <c r="Z206" s="603"/>
      <c r="AA206" s="603"/>
      <c r="AB206" s="603"/>
      <c r="AC206" s="603"/>
      <c r="AD206" s="603"/>
      <c r="AE206" s="603"/>
      <c r="AF206" s="603"/>
      <c r="AG206" s="603"/>
      <c r="AH206" s="603"/>
      <c r="AI206" s="603"/>
      <c r="AJ206" s="603"/>
      <c r="AK206" s="603"/>
      <c r="AL206" s="603"/>
      <c r="AM206" s="603"/>
      <c r="AN206" s="603"/>
      <c r="AO206" s="603"/>
      <c r="AP206" s="603"/>
      <c r="AQ206" s="603"/>
      <c r="AR206" s="603"/>
      <c r="AS206" s="603"/>
      <c r="AT206" s="603"/>
      <c r="AU206" s="603"/>
      <c r="AV206" s="603"/>
      <c r="AW206" s="603"/>
      <c r="AX206" s="603"/>
      <c r="AY206" s="603"/>
      <c r="AZ206" s="603"/>
      <c r="BA206" s="603"/>
      <c r="BB206" s="159"/>
      <c r="BC206" s="159"/>
      <c r="BD206" s="159"/>
      <c r="BE206" s="159"/>
      <c r="BF206" s="159"/>
      <c r="BG206" s="159"/>
      <c r="BH206" s="159"/>
      <c r="BI206" s="159"/>
      <c r="BJ206" s="159"/>
      <c r="BK206" s="159"/>
      <c r="BL206" s="159"/>
      <c r="BM206" s="159"/>
      <c r="BN206" s="159"/>
      <c r="BO206" s="159"/>
      <c r="BP206" s="159"/>
      <c r="BQ206" s="159"/>
      <c r="BR206" s="159"/>
      <c r="BS206" s="159"/>
      <c r="BT206" s="159"/>
      <c r="BU206" s="159"/>
      <c r="BV206" s="159"/>
      <c r="BW206" s="159"/>
      <c r="BX206" s="159"/>
      <c r="BY206" s="159"/>
      <c r="BZ206" s="159"/>
      <c r="CA206" s="159"/>
      <c r="CB206" s="159"/>
      <c r="CC206" s="159"/>
      <c r="CD206" s="159"/>
      <c r="CE206" s="159"/>
      <c r="CF206" s="159"/>
      <c r="CG206" s="159"/>
      <c r="CH206" s="159"/>
      <c r="CI206" s="159"/>
      <c r="CJ206" s="159"/>
      <c r="CK206" s="159"/>
      <c r="CL206" s="159"/>
      <c r="CM206" s="159"/>
      <c r="CN206" s="159"/>
      <c r="CO206" s="159"/>
      <c r="CP206" s="159"/>
      <c r="CQ206" s="159"/>
      <c r="CR206" s="159"/>
      <c r="CS206" s="159"/>
      <c r="CT206" s="159"/>
      <c r="CU206" s="159"/>
      <c r="CV206" s="159"/>
      <c r="CW206" s="159"/>
    </row>
    <row r="207" spans="1:101" s="160" customFormat="1" ht="51" x14ac:dyDescent="0.2">
      <c r="A207" s="232" t="s">
        <v>195</v>
      </c>
      <c r="B207" s="155" t="s">
        <v>196</v>
      </c>
      <c r="C207" s="115" t="s">
        <v>98</v>
      </c>
      <c r="D207" s="603"/>
      <c r="E207" s="603"/>
      <c r="F207" s="603"/>
      <c r="G207" s="603"/>
      <c r="H207" s="603"/>
      <c r="I207" s="603"/>
      <c r="J207" s="603"/>
      <c r="K207" s="603"/>
      <c r="L207" s="603"/>
      <c r="M207" s="603"/>
      <c r="N207" s="603"/>
      <c r="O207" s="603"/>
      <c r="P207" s="603"/>
      <c r="Q207" s="603"/>
      <c r="R207" s="603"/>
      <c r="S207" s="603"/>
      <c r="T207" s="603"/>
      <c r="U207" s="603"/>
      <c r="V207" s="603"/>
      <c r="W207" s="603"/>
      <c r="X207" s="603"/>
      <c r="Y207" s="603"/>
      <c r="Z207" s="603"/>
      <c r="AA207" s="603"/>
      <c r="AB207" s="603"/>
      <c r="AC207" s="603"/>
      <c r="AD207" s="603"/>
      <c r="AE207" s="603"/>
      <c r="AF207" s="603"/>
      <c r="AG207" s="603"/>
      <c r="AH207" s="603"/>
      <c r="AI207" s="603"/>
      <c r="AJ207" s="603"/>
      <c r="AK207" s="603"/>
      <c r="AL207" s="603"/>
      <c r="AM207" s="603"/>
      <c r="AN207" s="603"/>
      <c r="AO207" s="603"/>
      <c r="AP207" s="603"/>
      <c r="AQ207" s="603"/>
      <c r="AR207" s="603"/>
      <c r="AS207" s="603"/>
      <c r="AT207" s="603"/>
      <c r="AU207" s="603"/>
      <c r="AV207" s="603"/>
      <c r="AW207" s="603"/>
      <c r="AX207" s="603"/>
      <c r="AY207" s="603"/>
      <c r="AZ207" s="603"/>
      <c r="BA207" s="603"/>
      <c r="BB207" s="159"/>
      <c r="BC207" s="159"/>
      <c r="BD207" s="159"/>
      <c r="BE207" s="159"/>
      <c r="BF207" s="159"/>
      <c r="BG207" s="159"/>
      <c r="BH207" s="159"/>
      <c r="BI207" s="159"/>
      <c r="BJ207" s="159"/>
      <c r="BK207" s="159"/>
      <c r="BL207" s="159"/>
      <c r="BM207" s="159"/>
      <c r="BN207" s="159"/>
      <c r="BO207" s="159"/>
      <c r="BP207" s="159"/>
      <c r="BQ207" s="159"/>
      <c r="BR207" s="159"/>
      <c r="BS207" s="159"/>
      <c r="BT207" s="159"/>
      <c r="BU207" s="159"/>
      <c r="BV207" s="159"/>
      <c r="BW207" s="159"/>
      <c r="BX207" s="159"/>
      <c r="BY207" s="159"/>
      <c r="BZ207" s="159"/>
      <c r="CA207" s="159"/>
      <c r="CB207" s="159"/>
      <c r="CC207" s="159"/>
      <c r="CD207" s="159"/>
      <c r="CE207" s="159"/>
      <c r="CF207" s="159"/>
      <c r="CG207" s="159"/>
      <c r="CH207" s="159"/>
      <c r="CI207" s="159"/>
      <c r="CJ207" s="159"/>
      <c r="CK207" s="159"/>
      <c r="CL207" s="159"/>
      <c r="CM207" s="159"/>
      <c r="CN207" s="159"/>
      <c r="CO207" s="159"/>
      <c r="CP207" s="159"/>
      <c r="CQ207" s="159"/>
      <c r="CR207" s="159"/>
      <c r="CS207" s="159"/>
      <c r="CT207" s="159"/>
      <c r="CU207" s="159"/>
      <c r="CV207" s="159"/>
      <c r="CW207" s="159"/>
    </row>
    <row r="208" spans="1:101" s="160" customFormat="1" ht="38.25" x14ac:dyDescent="0.2">
      <c r="A208" s="436" t="s">
        <v>197</v>
      </c>
      <c r="B208" s="155" t="s">
        <v>198</v>
      </c>
      <c r="C208" s="115" t="s">
        <v>98</v>
      </c>
      <c r="D208" s="603"/>
      <c r="E208" s="603"/>
      <c r="F208" s="603"/>
      <c r="G208" s="603"/>
      <c r="H208" s="603"/>
      <c r="I208" s="603"/>
      <c r="J208" s="603"/>
      <c r="K208" s="603"/>
      <c r="L208" s="603"/>
      <c r="M208" s="603"/>
      <c r="N208" s="603"/>
      <c r="O208" s="603"/>
      <c r="P208" s="603"/>
      <c r="Q208" s="603"/>
      <c r="R208" s="603"/>
      <c r="S208" s="603"/>
      <c r="T208" s="603"/>
      <c r="U208" s="603"/>
      <c r="V208" s="603"/>
      <c r="W208" s="603"/>
      <c r="X208" s="603"/>
      <c r="Y208" s="603"/>
      <c r="Z208" s="603"/>
      <c r="AA208" s="603"/>
      <c r="AB208" s="603"/>
      <c r="AC208" s="603"/>
      <c r="AD208" s="603"/>
      <c r="AE208" s="603"/>
      <c r="AF208" s="603"/>
      <c r="AG208" s="603"/>
      <c r="AH208" s="603"/>
      <c r="AI208" s="603"/>
      <c r="AJ208" s="603"/>
      <c r="AK208" s="603"/>
      <c r="AL208" s="603"/>
      <c r="AM208" s="603"/>
      <c r="AN208" s="603"/>
      <c r="AO208" s="603"/>
      <c r="AP208" s="603"/>
      <c r="AQ208" s="603"/>
      <c r="AR208" s="603"/>
      <c r="AS208" s="603"/>
      <c r="AT208" s="603"/>
      <c r="AU208" s="603"/>
      <c r="AV208" s="603"/>
      <c r="AW208" s="603"/>
      <c r="AX208" s="603"/>
      <c r="AY208" s="603"/>
      <c r="AZ208" s="603"/>
      <c r="BA208" s="603"/>
      <c r="BB208" s="159"/>
      <c r="BC208" s="159"/>
      <c r="BD208" s="159"/>
      <c r="BE208" s="159"/>
      <c r="BF208" s="159"/>
      <c r="BG208" s="159"/>
      <c r="BH208" s="159"/>
      <c r="BI208" s="159"/>
      <c r="BJ208" s="159"/>
      <c r="BK208" s="159"/>
      <c r="BL208" s="159"/>
      <c r="BM208" s="159"/>
      <c r="BN208" s="159"/>
      <c r="BO208" s="159"/>
      <c r="BP208" s="159"/>
      <c r="BQ208" s="159"/>
      <c r="BR208" s="159"/>
      <c r="BS208" s="159"/>
      <c r="BT208" s="159"/>
      <c r="BU208" s="159"/>
      <c r="BV208" s="159"/>
      <c r="BW208" s="159"/>
      <c r="BX208" s="159"/>
      <c r="BY208" s="159"/>
      <c r="BZ208" s="159"/>
      <c r="CA208" s="159"/>
      <c r="CB208" s="159"/>
      <c r="CC208" s="159"/>
      <c r="CD208" s="159"/>
      <c r="CE208" s="159"/>
      <c r="CF208" s="159"/>
      <c r="CG208" s="159"/>
      <c r="CH208" s="159"/>
      <c r="CI208" s="159"/>
      <c r="CJ208" s="159"/>
      <c r="CK208" s="159"/>
      <c r="CL208" s="159"/>
      <c r="CM208" s="159"/>
      <c r="CN208" s="159"/>
      <c r="CO208" s="159"/>
      <c r="CP208" s="159"/>
      <c r="CQ208" s="159"/>
      <c r="CR208" s="159"/>
      <c r="CS208" s="159"/>
      <c r="CT208" s="159"/>
      <c r="CU208" s="159"/>
      <c r="CV208" s="159"/>
      <c r="CW208" s="159"/>
    </row>
    <row r="209" spans="1:101" s="160" customFormat="1" ht="38.25" x14ac:dyDescent="0.2">
      <c r="A209" s="436" t="s">
        <v>202</v>
      </c>
      <c r="B209" s="155" t="s">
        <v>203</v>
      </c>
      <c r="C209" s="115" t="s">
        <v>98</v>
      </c>
      <c r="D209" s="603"/>
      <c r="E209" s="603"/>
      <c r="F209" s="603"/>
      <c r="G209" s="603"/>
      <c r="H209" s="603"/>
      <c r="I209" s="603"/>
      <c r="J209" s="603"/>
      <c r="K209" s="603"/>
      <c r="L209" s="603"/>
      <c r="M209" s="603"/>
      <c r="N209" s="603"/>
      <c r="O209" s="603"/>
      <c r="P209" s="603"/>
      <c r="Q209" s="603"/>
      <c r="R209" s="603"/>
      <c r="S209" s="603"/>
      <c r="T209" s="603"/>
      <c r="U209" s="603"/>
      <c r="V209" s="603"/>
      <c r="W209" s="603"/>
      <c r="X209" s="603"/>
      <c r="Y209" s="603"/>
      <c r="Z209" s="603"/>
      <c r="AA209" s="603"/>
      <c r="AB209" s="603"/>
      <c r="AC209" s="603"/>
      <c r="AD209" s="603"/>
      <c r="AE209" s="603"/>
      <c r="AF209" s="603"/>
      <c r="AG209" s="603"/>
      <c r="AH209" s="603"/>
      <c r="AI209" s="603"/>
      <c r="AJ209" s="603"/>
      <c r="AK209" s="603"/>
      <c r="AL209" s="603"/>
      <c r="AM209" s="603"/>
      <c r="AN209" s="603"/>
      <c r="AO209" s="603"/>
      <c r="AP209" s="603"/>
      <c r="AQ209" s="603"/>
      <c r="AR209" s="603"/>
      <c r="AS209" s="603"/>
      <c r="AT209" s="603"/>
      <c r="AU209" s="603"/>
      <c r="AV209" s="603"/>
      <c r="AW209" s="603"/>
      <c r="AX209" s="603"/>
      <c r="AY209" s="603"/>
      <c r="AZ209" s="603"/>
      <c r="BA209" s="603"/>
      <c r="BB209" s="159"/>
      <c r="BC209" s="159"/>
      <c r="BD209" s="159"/>
      <c r="BE209" s="159"/>
      <c r="BF209" s="159"/>
      <c r="BG209" s="159"/>
      <c r="BH209" s="159"/>
      <c r="BI209" s="159"/>
      <c r="BJ209" s="159"/>
      <c r="BK209" s="159"/>
      <c r="BL209" s="159"/>
      <c r="BM209" s="159"/>
      <c r="BN209" s="159"/>
      <c r="BO209" s="159"/>
      <c r="BP209" s="159"/>
      <c r="BQ209" s="159"/>
      <c r="BR209" s="159"/>
      <c r="BS209" s="159"/>
      <c r="BT209" s="159"/>
      <c r="BU209" s="159"/>
      <c r="BV209" s="159"/>
      <c r="BW209" s="159"/>
      <c r="BX209" s="159"/>
      <c r="BY209" s="159"/>
      <c r="BZ209" s="159"/>
      <c r="CA209" s="159"/>
      <c r="CB209" s="159"/>
      <c r="CC209" s="159"/>
      <c r="CD209" s="159"/>
      <c r="CE209" s="159"/>
      <c r="CF209" s="159"/>
      <c r="CG209" s="159"/>
      <c r="CH209" s="159"/>
      <c r="CI209" s="159"/>
      <c r="CJ209" s="159"/>
      <c r="CK209" s="159"/>
      <c r="CL209" s="159"/>
      <c r="CM209" s="159"/>
      <c r="CN209" s="159"/>
      <c r="CO209" s="159"/>
      <c r="CP209" s="159"/>
      <c r="CQ209" s="159"/>
      <c r="CR209" s="159"/>
      <c r="CS209" s="159"/>
      <c r="CT209" s="159"/>
      <c r="CU209" s="159"/>
      <c r="CV209" s="159"/>
      <c r="CW209" s="159"/>
    </row>
    <row r="210" spans="1:101" s="160" customFormat="1" ht="38.25" x14ac:dyDescent="0.2">
      <c r="A210" s="436" t="s">
        <v>204</v>
      </c>
      <c r="B210" s="155" t="s">
        <v>205</v>
      </c>
      <c r="C210" s="115" t="s">
        <v>98</v>
      </c>
      <c r="D210" s="603"/>
      <c r="E210" s="603"/>
      <c r="F210" s="603"/>
      <c r="G210" s="603"/>
      <c r="H210" s="603"/>
      <c r="I210" s="603"/>
      <c r="J210" s="603"/>
      <c r="K210" s="603"/>
      <c r="L210" s="603"/>
      <c r="M210" s="603"/>
      <c r="N210" s="603"/>
      <c r="O210" s="603"/>
      <c r="P210" s="603"/>
      <c r="Q210" s="603"/>
      <c r="R210" s="603"/>
      <c r="S210" s="603"/>
      <c r="T210" s="603"/>
      <c r="U210" s="603"/>
      <c r="V210" s="603"/>
      <c r="W210" s="603"/>
      <c r="X210" s="603"/>
      <c r="Y210" s="603"/>
      <c r="Z210" s="603"/>
      <c r="AA210" s="603"/>
      <c r="AB210" s="603"/>
      <c r="AC210" s="603"/>
      <c r="AD210" s="603"/>
      <c r="AE210" s="603"/>
      <c r="AF210" s="603"/>
      <c r="AG210" s="603"/>
      <c r="AH210" s="603"/>
      <c r="AI210" s="603"/>
      <c r="AJ210" s="603"/>
      <c r="AK210" s="603"/>
      <c r="AL210" s="603"/>
      <c r="AM210" s="603"/>
      <c r="AN210" s="603"/>
      <c r="AO210" s="603"/>
      <c r="AP210" s="603"/>
      <c r="AQ210" s="603"/>
      <c r="AR210" s="603"/>
      <c r="AS210" s="603"/>
      <c r="AT210" s="603"/>
      <c r="AU210" s="603"/>
      <c r="AV210" s="603"/>
      <c r="AW210" s="603"/>
      <c r="AX210" s="603"/>
      <c r="AY210" s="603"/>
      <c r="AZ210" s="603"/>
      <c r="BA210" s="603"/>
      <c r="BB210" s="159"/>
      <c r="BC210" s="159"/>
      <c r="BD210" s="159"/>
      <c r="BE210" s="159"/>
      <c r="BF210" s="159"/>
      <c r="BG210" s="159"/>
      <c r="BH210" s="159"/>
      <c r="BI210" s="159"/>
      <c r="BJ210" s="159"/>
      <c r="BK210" s="159"/>
      <c r="BL210" s="159"/>
      <c r="BM210" s="159"/>
      <c r="BN210" s="159"/>
      <c r="BO210" s="159"/>
      <c r="BP210" s="159"/>
      <c r="BQ210" s="159"/>
      <c r="BR210" s="159"/>
      <c r="BS210" s="159"/>
      <c r="BT210" s="159"/>
      <c r="BU210" s="159"/>
      <c r="BV210" s="159"/>
      <c r="BW210" s="159"/>
      <c r="BX210" s="159"/>
      <c r="BY210" s="159"/>
      <c r="BZ210" s="159"/>
      <c r="CA210" s="159"/>
      <c r="CB210" s="159"/>
      <c r="CC210" s="159"/>
      <c r="CD210" s="159"/>
      <c r="CE210" s="159"/>
      <c r="CF210" s="159"/>
      <c r="CG210" s="159"/>
      <c r="CH210" s="159"/>
      <c r="CI210" s="159"/>
      <c r="CJ210" s="159"/>
      <c r="CK210" s="159"/>
      <c r="CL210" s="159"/>
      <c r="CM210" s="159"/>
      <c r="CN210" s="159"/>
      <c r="CO210" s="159"/>
      <c r="CP210" s="159"/>
      <c r="CQ210" s="159"/>
      <c r="CR210" s="159"/>
      <c r="CS210" s="159"/>
      <c r="CT210" s="159"/>
      <c r="CU210" s="159"/>
      <c r="CV210" s="159"/>
      <c r="CW210" s="159"/>
    </row>
    <row r="211" spans="1:101" s="160" customFormat="1" ht="38.25" x14ac:dyDescent="0.2">
      <c r="A211" s="436" t="s">
        <v>206</v>
      </c>
      <c r="B211" s="155" t="s">
        <v>207</v>
      </c>
      <c r="C211" s="115" t="s">
        <v>98</v>
      </c>
      <c r="D211" s="603"/>
      <c r="E211" s="603"/>
      <c r="F211" s="603"/>
      <c r="G211" s="603"/>
      <c r="H211" s="603"/>
      <c r="I211" s="603"/>
      <c r="J211" s="603"/>
      <c r="K211" s="603"/>
      <c r="L211" s="603"/>
      <c r="M211" s="603"/>
      <c r="N211" s="603"/>
      <c r="O211" s="603"/>
      <c r="P211" s="603"/>
      <c r="Q211" s="603"/>
      <c r="R211" s="603"/>
      <c r="S211" s="603"/>
      <c r="T211" s="603"/>
      <c r="U211" s="603"/>
      <c r="V211" s="603"/>
      <c r="W211" s="603"/>
      <c r="X211" s="603"/>
      <c r="Y211" s="603"/>
      <c r="Z211" s="603"/>
      <c r="AA211" s="603"/>
      <c r="AB211" s="603"/>
      <c r="AC211" s="603"/>
      <c r="AD211" s="603"/>
      <c r="AE211" s="603"/>
      <c r="AF211" s="603"/>
      <c r="AG211" s="603"/>
      <c r="AH211" s="603"/>
      <c r="AI211" s="603"/>
      <c r="AJ211" s="603"/>
      <c r="AK211" s="603"/>
      <c r="AL211" s="603"/>
      <c r="AM211" s="603"/>
      <c r="AN211" s="603"/>
      <c r="AO211" s="603"/>
      <c r="AP211" s="603"/>
      <c r="AQ211" s="603"/>
      <c r="AR211" s="603"/>
      <c r="AS211" s="603"/>
      <c r="AT211" s="603"/>
      <c r="AU211" s="603"/>
      <c r="AV211" s="603"/>
      <c r="AW211" s="603"/>
      <c r="AX211" s="603"/>
      <c r="AY211" s="603"/>
      <c r="AZ211" s="603"/>
      <c r="BA211" s="603"/>
      <c r="BB211" s="159"/>
      <c r="BC211" s="159"/>
      <c r="BD211" s="159"/>
      <c r="BE211" s="159"/>
      <c r="BF211" s="159"/>
      <c r="BG211" s="159"/>
      <c r="BH211" s="159"/>
      <c r="BI211" s="159"/>
      <c r="BJ211" s="159"/>
      <c r="BK211" s="159"/>
      <c r="BL211" s="159"/>
      <c r="BM211" s="159"/>
      <c r="BN211" s="159"/>
      <c r="BO211" s="159"/>
      <c r="BP211" s="159"/>
      <c r="BQ211" s="159"/>
      <c r="BR211" s="159"/>
      <c r="BS211" s="159"/>
      <c r="BT211" s="159"/>
      <c r="BU211" s="159"/>
      <c r="BV211" s="159"/>
      <c r="BW211" s="159"/>
      <c r="BX211" s="159"/>
      <c r="BY211" s="159"/>
      <c r="BZ211" s="159"/>
      <c r="CA211" s="159"/>
      <c r="CB211" s="159"/>
      <c r="CC211" s="159"/>
      <c r="CD211" s="159"/>
      <c r="CE211" s="159"/>
      <c r="CF211" s="159"/>
      <c r="CG211" s="159"/>
      <c r="CH211" s="159"/>
      <c r="CI211" s="159"/>
      <c r="CJ211" s="159"/>
      <c r="CK211" s="159"/>
      <c r="CL211" s="159"/>
      <c r="CM211" s="159"/>
      <c r="CN211" s="159"/>
      <c r="CO211" s="159"/>
      <c r="CP211" s="159"/>
      <c r="CQ211" s="159"/>
      <c r="CR211" s="159"/>
      <c r="CS211" s="159"/>
      <c r="CT211" s="159"/>
      <c r="CU211" s="159"/>
      <c r="CV211" s="159"/>
      <c r="CW211" s="159"/>
    </row>
    <row r="212" spans="1:101" s="160" customFormat="1" ht="63.75" x14ac:dyDescent="0.2">
      <c r="A212" s="436" t="s">
        <v>208</v>
      </c>
      <c r="B212" s="155" t="s">
        <v>209</v>
      </c>
      <c r="C212" s="115" t="s">
        <v>98</v>
      </c>
      <c r="D212" s="603"/>
      <c r="E212" s="603"/>
      <c r="F212" s="603"/>
      <c r="G212" s="603"/>
      <c r="H212" s="603"/>
      <c r="I212" s="603"/>
      <c r="J212" s="603"/>
      <c r="K212" s="603"/>
      <c r="L212" s="603"/>
      <c r="M212" s="603"/>
      <c r="N212" s="603"/>
      <c r="O212" s="603"/>
      <c r="P212" s="603"/>
      <c r="Q212" s="603"/>
      <c r="R212" s="603"/>
      <c r="S212" s="603"/>
      <c r="T212" s="603"/>
      <c r="U212" s="603"/>
      <c r="V212" s="603"/>
      <c r="W212" s="603"/>
      <c r="X212" s="603"/>
      <c r="Y212" s="603"/>
      <c r="Z212" s="603"/>
      <c r="AA212" s="603"/>
      <c r="AB212" s="603"/>
      <c r="AC212" s="603"/>
      <c r="AD212" s="603"/>
      <c r="AE212" s="603"/>
      <c r="AF212" s="603"/>
      <c r="AG212" s="603"/>
      <c r="AH212" s="603"/>
      <c r="AI212" s="603"/>
      <c r="AJ212" s="603"/>
      <c r="AK212" s="603"/>
      <c r="AL212" s="603"/>
      <c r="AM212" s="603"/>
      <c r="AN212" s="603"/>
      <c r="AO212" s="603"/>
      <c r="AP212" s="603"/>
      <c r="AQ212" s="603"/>
      <c r="AR212" s="603"/>
      <c r="AS212" s="603"/>
      <c r="AT212" s="603"/>
      <c r="AU212" s="603"/>
      <c r="AV212" s="603"/>
      <c r="AW212" s="603"/>
      <c r="AX212" s="603"/>
      <c r="AY212" s="603"/>
      <c r="AZ212" s="603"/>
      <c r="BA212" s="603"/>
      <c r="BB212" s="159"/>
      <c r="BC212" s="159"/>
      <c r="BD212" s="159"/>
      <c r="BE212" s="159"/>
      <c r="BF212" s="159"/>
      <c r="BG212" s="159"/>
      <c r="BH212" s="159"/>
      <c r="BI212" s="159"/>
      <c r="BJ212" s="159"/>
      <c r="BK212" s="159"/>
      <c r="BL212" s="159"/>
      <c r="BM212" s="159"/>
      <c r="BN212" s="159"/>
      <c r="BO212" s="159"/>
      <c r="BP212" s="159"/>
      <c r="BQ212" s="159"/>
      <c r="BR212" s="159"/>
      <c r="BS212" s="159"/>
      <c r="BT212" s="159"/>
      <c r="BU212" s="159"/>
      <c r="BV212" s="159"/>
      <c r="BW212" s="159"/>
      <c r="BX212" s="159"/>
      <c r="BY212" s="159"/>
      <c r="BZ212" s="159"/>
      <c r="CA212" s="159"/>
      <c r="CB212" s="159"/>
      <c r="CC212" s="159"/>
      <c r="CD212" s="159"/>
      <c r="CE212" s="159"/>
      <c r="CF212" s="159"/>
      <c r="CG212" s="159"/>
      <c r="CH212" s="159"/>
      <c r="CI212" s="159"/>
      <c r="CJ212" s="159"/>
      <c r="CK212" s="159"/>
      <c r="CL212" s="159"/>
      <c r="CM212" s="159"/>
      <c r="CN212" s="159"/>
      <c r="CO212" s="159"/>
      <c r="CP212" s="159"/>
      <c r="CQ212" s="159"/>
      <c r="CR212" s="159"/>
      <c r="CS212" s="159"/>
      <c r="CT212" s="159"/>
      <c r="CU212" s="159"/>
      <c r="CV212" s="159"/>
      <c r="CW212" s="159"/>
    </row>
    <row r="213" spans="1:101" s="160" customFormat="1" ht="63.75" x14ac:dyDescent="0.2">
      <c r="A213" s="436" t="s">
        <v>210</v>
      </c>
      <c r="B213" s="155" t="s">
        <v>211</v>
      </c>
      <c r="C213" s="115" t="s">
        <v>98</v>
      </c>
      <c r="D213" s="603"/>
      <c r="E213" s="603"/>
      <c r="F213" s="603"/>
      <c r="G213" s="603"/>
      <c r="H213" s="603"/>
      <c r="I213" s="603"/>
      <c r="J213" s="603"/>
      <c r="K213" s="603"/>
      <c r="L213" s="603"/>
      <c r="M213" s="603"/>
      <c r="N213" s="603"/>
      <c r="O213" s="603"/>
      <c r="P213" s="603"/>
      <c r="Q213" s="603"/>
      <c r="R213" s="603"/>
      <c r="S213" s="603"/>
      <c r="T213" s="603"/>
      <c r="U213" s="603"/>
      <c r="V213" s="603"/>
      <c r="W213" s="603"/>
      <c r="X213" s="603"/>
      <c r="Y213" s="603"/>
      <c r="Z213" s="603"/>
      <c r="AA213" s="603"/>
      <c r="AB213" s="603"/>
      <c r="AC213" s="603"/>
      <c r="AD213" s="603"/>
      <c r="AE213" s="603"/>
      <c r="AF213" s="603"/>
      <c r="AG213" s="603"/>
      <c r="AH213" s="603"/>
      <c r="AI213" s="603"/>
      <c r="AJ213" s="603"/>
      <c r="AK213" s="603"/>
      <c r="AL213" s="603"/>
      <c r="AM213" s="603"/>
      <c r="AN213" s="603"/>
      <c r="AO213" s="603"/>
      <c r="AP213" s="603"/>
      <c r="AQ213" s="603"/>
      <c r="AR213" s="603"/>
      <c r="AS213" s="603"/>
      <c r="AT213" s="603"/>
      <c r="AU213" s="603"/>
      <c r="AV213" s="603"/>
      <c r="AW213" s="603"/>
      <c r="AX213" s="603"/>
      <c r="AY213" s="603"/>
      <c r="AZ213" s="603"/>
      <c r="BA213" s="603"/>
      <c r="BB213" s="159"/>
      <c r="BC213" s="159"/>
      <c r="BD213" s="159"/>
      <c r="BE213" s="159"/>
      <c r="BF213" s="159"/>
      <c r="BG213" s="159"/>
      <c r="BH213" s="159"/>
      <c r="BI213" s="159"/>
      <c r="BJ213" s="159"/>
      <c r="BK213" s="159"/>
      <c r="BL213" s="159"/>
      <c r="BM213" s="159"/>
      <c r="BN213" s="159"/>
      <c r="BO213" s="159"/>
      <c r="BP213" s="159"/>
      <c r="BQ213" s="159"/>
      <c r="BR213" s="159"/>
      <c r="BS213" s="159"/>
      <c r="BT213" s="159"/>
      <c r="BU213" s="159"/>
      <c r="BV213" s="159"/>
      <c r="BW213" s="159"/>
      <c r="BX213" s="159"/>
      <c r="BY213" s="159"/>
      <c r="BZ213" s="159"/>
      <c r="CA213" s="159"/>
      <c r="CB213" s="159"/>
      <c r="CC213" s="159"/>
      <c r="CD213" s="159"/>
      <c r="CE213" s="159"/>
      <c r="CF213" s="159"/>
      <c r="CG213" s="159"/>
      <c r="CH213" s="159"/>
      <c r="CI213" s="159"/>
      <c r="CJ213" s="159"/>
      <c r="CK213" s="159"/>
      <c r="CL213" s="159"/>
      <c r="CM213" s="159"/>
      <c r="CN213" s="159"/>
      <c r="CO213" s="159"/>
      <c r="CP213" s="159"/>
      <c r="CQ213" s="159"/>
      <c r="CR213" s="159"/>
      <c r="CS213" s="159"/>
      <c r="CT213" s="159"/>
      <c r="CU213" s="159"/>
      <c r="CV213" s="159"/>
      <c r="CW213" s="159"/>
    </row>
    <row r="214" spans="1:101" s="160" customFormat="1" ht="51" x14ac:dyDescent="0.2">
      <c r="A214" s="436" t="s">
        <v>212</v>
      </c>
      <c r="B214" s="155" t="s">
        <v>213</v>
      </c>
      <c r="C214" s="115" t="s">
        <v>98</v>
      </c>
      <c r="D214" s="603"/>
      <c r="E214" s="603"/>
      <c r="F214" s="603"/>
      <c r="G214" s="603"/>
      <c r="H214" s="603"/>
      <c r="I214" s="603"/>
      <c r="J214" s="603"/>
      <c r="K214" s="603"/>
      <c r="L214" s="603"/>
      <c r="M214" s="603"/>
      <c r="N214" s="603"/>
      <c r="O214" s="603"/>
      <c r="P214" s="603"/>
      <c r="Q214" s="603"/>
      <c r="R214" s="603"/>
      <c r="S214" s="603"/>
      <c r="T214" s="603"/>
      <c r="U214" s="603"/>
      <c r="V214" s="603"/>
      <c r="W214" s="603"/>
      <c r="X214" s="603"/>
      <c r="Y214" s="603"/>
      <c r="Z214" s="603"/>
      <c r="AA214" s="603"/>
      <c r="AB214" s="603"/>
      <c r="AC214" s="603"/>
      <c r="AD214" s="603"/>
      <c r="AE214" s="603"/>
      <c r="AF214" s="603"/>
      <c r="AG214" s="603"/>
      <c r="AH214" s="603"/>
      <c r="AI214" s="603"/>
      <c r="AJ214" s="603"/>
      <c r="AK214" s="603"/>
      <c r="AL214" s="603"/>
      <c r="AM214" s="603"/>
      <c r="AN214" s="603"/>
      <c r="AO214" s="603"/>
      <c r="AP214" s="603"/>
      <c r="AQ214" s="603"/>
      <c r="AR214" s="603"/>
      <c r="AS214" s="603"/>
      <c r="AT214" s="603"/>
      <c r="AU214" s="603"/>
      <c r="AV214" s="603"/>
      <c r="AW214" s="603"/>
      <c r="AX214" s="603"/>
      <c r="AY214" s="603"/>
      <c r="AZ214" s="603"/>
      <c r="BA214" s="603"/>
      <c r="BB214" s="159"/>
      <c r="BC214" s="159"/>
      <c r="BD214" s="159"/>
      <c r="BE214" s="159"/>
      <c r="BF214" s="159"/>
      <c r="BG214" s="159"/>
      <c r="BH214" s="159"/>
      <c r="BI214" s="159"/>
      <c r="BJ214" s="159"/>
      <c r="BK214" s="159"/>
      <c r="BL214" s="159"/>
      <c r="BM214" s="159"/>
      <c r="BN214" s="159"/>
      <c r="BO214" s="159"/>
      <c r="BP214" s="159"/>
      <c r="BQ214" s="159"/>
      <c r="BR214" s="159"/>
      <c r="BS214" s="159"/>
      <c r="BT214" s="159"/>
      <c r="BU214" s="159"/>
      <c r="BV214" s="159"/>
      <c r="BW214" s="159"/>
      <c r="BX214" s="159"/>
      <c r="BY214" s="159"/>
      <c r="BZ214" s="159"/>
      <c r="CA214" s="159"/>
      <c r="CB214" s="159"/>
      <c r="CC214" s="159"/>
      <c r="CD214" s="159"/>
      <c r="CE214" s="159"/>
      <c r="CF214" s="159"/>
      <c r="CG214" s="159"/>
      <c r="CH214" s="159"/>
      <c r="CI214" s="159"/>
      <c r="CJ214" s="159"/>
      <c r="CK214" s="159"/>
      <c r="CL214" s="159"/>
      <c r="CM214" s="159"/>
      <c r="CN214" s="159"/>
      <c r="CO214" s="159"/>
      <c r="CP214" s="159"/>
      <c r="CQ214" s="159"/>
      <c r="CR214" s="159"/>
      <c r="CS214" s="159"/>
      <c r="CT214" s="159"/>
      <c r="CU214" s="159"/>
      <c r="CV214" s="159"/>
      <c r="CW214" s="159"/>
    </row>
    <row r="215" spans="1:101" s="160" customFormat="1" ht="63.75" x14ac:dyDescent="0.2">
      <c r="A215" s="436" t="s">
        <v>214</v>
      </c>
      <c r="B215" s="155" t="s">
        <v>215</v>
      </c>
      <c r="C215" s="115" t="s">
        <v>98</v>
      </c>
      <c r="D215" s="603"/>
      <c r="E215" s="603"/>
      <c r="F215" s="603"/>
      <c r="G215" s="603"/>
      <c r="H215" s="603"/>
      <c r="I215" s="603"/>
      <c r="J215" s="603"/>
      <c r="K215" s="603"/>
      <c r="L215" s="603"/>
      <c r="M215" s="603"/>
      <c r="N215" s="603"/>
      <c r="O215" s="603"/>
      <c r="P215" s="603"/>
      <c r="Q215" s="603"/>
      <c r="R215" s="603"/>
      <c r="S215" s="603"/>
      <c r="T215" s="603"/>
      <c r="U215" s="603"/>
      <c r="V215" s="603"/>
      <c r="W215" s="603"/>
      <c r="X215" s="603"/>
      <c r="Y215" s="603"/>
      <c r="Z215" s="603"/>
      <c r="AA215" s="603"/>
      <c r="AB215" s="603"/>
      <c r="AC215" s="603"/>
      <c r="AD215" s="603"/>
      <c r="AE215" s="603"/>
      <c r="AF215" s="603"/>
      <c r="AG215" s="603"/>
      <c r="AH215" s="603"/>
      <c r="AI215" s="603"/>
      <c r="AJ215" s="603"/>
      <c r="AK215" s="603"/>
      <c r="AL215" s="603"/>
      <c r="AM215" s="603"/>
      <c r="AN215" s="603"/>
      <c r="AO215" s="603"/>
      <c r="AP215" s="603"/>
      <c r="AQ215" s="603"/>
      <c r="AR215" s="603"/>
      <c r="AS215" s="603"/>
      <c r="AT215" s="603"/>
      <c r="AU215" s="603"/>
      <c r="AV215" s="603"/>
      <c r="AW215" s="603"/>
      <c r="AX215" s="603"/>
      <c r="AY215" s="603"/>
      <c r="AZ215" s="603"/>
      <c r="BA215" s="603"/>
      <c r="BB215" s="795"/>
      <c r="BC215" s="796"/>
      <c r="BD215" s="795"/>
      <c r="BE215" s="796"/>
      <c r="BF215" s="159"/>
      <c r="BG215" s="159"/>
      <c r="BH215" s="159"/>
      <c r="BI215" s="159"/>
      <c r="BJ215" s="159"/>
      <c r="BK215" s="159"/>
      <c r="BL215" s="159"/>
      <c r="BM215" s="159"/>
      <c r="BN215" s="159"/>
      <c r="BO215" s="159"/>
      <c r="BP215" s="159"/>
      <c r="BQ215" s="159"/>
      <c r="BR215" s="159"/>
      <c r="BS215" s="159"/>
      <c r="BT215" s="159"/>
      <c r="BU215" s="159"/>
      <c r="BV215" s="159"/>
      <c r="BW215" s="159"/>
      <c r="BX215" s="159"/>
      <c r="BY215" s="159"/>
      <c r="BZ215" s="159"/>
      <c r="CA215" s="159"/>
      <c r="CB215" s="159"/>
      <c r="CC215" s="159"/>
      <c r="CD215" s="159"/>
      <c r="CE215" s="159"/>
      <c r="CF215" s="159"/>
      <c r="CG215" s="159"/>
      <c r="CH215" s="159"/>
      <c r="CI215" s="159"/>
      <c r="CJ215" s="159"/>
      <c r="CK215" s="159"/>
      <c r="CL215" s="159"/>
      <c r="CM215" s="159"/>
      <c r="CN215" s="159"/>
      <c r="CO215" s="159"/>
      <c r="CP215" s="159"/>
      <c r="CQ215" s="159"/>
      <c r="CR215" s="159"/>
      <c r="CS215" s="159"/>
      <c r="CT215" s="159"/>
      <c r="CU215" s="159"/>
      <c r="CV215" s="159"/>
      <c r="CW215" s="159"/>
    </row>
    <row r="216" spans="1:101" s="160" customFormat="1" ht="63.75" x14ac:dyDescent="0.2">
      <c r="A216" s="232" t="s">
        <v>216</v>
      </c>
      <c r="B216" s="155" t="s">
        <v>217</v>
      </c>
      <c r="C216" s="115" t="s">
        <v>98</v>
      </c>
      <c r="D216" s="603"/>
      <c r="E216" s="603"/>
      <c r="F216" s="603"/>
      <c r="G216" s="603"/>
      <c r="H216" s="603"/>
      <c r="I216" s="603"/>
      <c r="J216" s="603"/>
      <c r="K216" s="603"/>
      <c r="L216" s="603"/>
      <c r="M216" s="603"/>
      <c r="N216" s="603"/>
      <c r="O216" s="603"/>
      <c r="P216" s="603"/>
      <c r="Q216" s="603"/>
      <c r="R216" s="603"/>
      <c r="S216" s="603"/>
      <c r="T216" s="603"/>
      <c r="U216" s="603"/>
      <c r="V216" s="603"/>
      <c r="W216" s="603"/>
      <c r="X216" s="603"/>
      <c r="Y216" s="603"/>
      <c r="Z216" s="603"/>
      <c r="AA216" s="603"/>
      <c r="AB216" s="603"/>
      <c r="AC216" s="603"/>
      <c r="AD216" s="603"/>
      <c r="AE216" s="603"/>
      <c r="AF216" s="603"/>
      <c r="AG216" s="603"/>
      <c r="AH216" s="603"/>
      <c r="AI216" s="603"/>
      <c r="AJ216" s="603"/>
      <c r="AK216" s="603"/>
      <c r="AL216" s="603"/>
      <c r="AM216" s="603"/>
      <c r="AN216" s="603"/>
      <c r="AO216" s="603"/>
      <c r="AP216" s="603"/>
      <c r="AQ216" s="603"/>
      <c r="AR216" s="603"/>
      <c r="AS216" s="603"/>
      <c r="AT216" s="603"/>
      <c r="AU216" s="603"/>
      <c r="AV216" s="603"/>
      <c r="AW216" s="603"/>
      <c r="AX216" s="603"/>
      <c r="AY216" s="603"/>
      <c r="AZ216" s="603"/>
      <c r="BA216" s="603"/>
      <c r="BB216" s="159"/>
      <c r="BC216" s="159"/>
      <c r="BD216" s="159"/>
      <c r="BE216" s="159"/>
      <c r="BF216" s="159"/>
      <c r="BG216" s="159"/>
      <c r="BH216" s="159"/>
      <c r="BI216" s="159"/>
      <c r="BJ216" s="159"/>
      <c r="BK216" s="159"/>
      <c r="BL216" s="159"/>
      <c r="BM216" s="159"/>
      <c r="BN216" s="159"/>
      <c r="BO216" s="159"/>
      <c r="BP216" s="159"/>
      <c r="BQ216" s="159"/>
      <c r="BR216" s="159"/>
      <c r="BS216" s="159"/>
      <c r="BT216" s="159"/>
      <c r="BU216" s="159"/>
      <c r="BV216" s="159"/>
      <c r="BW216" s="159"/>
      <c r="BX216" s="159"/>
      <c r="BY216" s="159"/>
      <c r="BZ216" s="159"/>
      <c r="CA216" s="159"/>
      <c r="CB216" s="159"/>
      <c r="CC216" s="159"/>
      <c r="CD216" s="159"/>
      <c r="CE216" s="159"/>
      <c r="CF216" s="159"/>
      <c r="CG216" s="159"/>
      <c r="CH216" s="159"/>
      <c r="CI216" s="159"/>
      <c r="CJ216" s="159"/>
      <c r="CK216" s="159"/>
      <c r="CL216" s="159"/>
      <c r="CM216" s="159"/>
      <c r="CN216" s="159"/>
      <c r="CO216" s="159"/>
      <c r="CP216" s="159"/>
      <c r="CQ216" s="159"/>
      <c r="CR216" s="159"/>
      <c r="CS216" s="159"/>
      <c r="CT216" s="159"/>
      <c r="CU216" s="159"/>
      <c r="CV216" s="159"/>
      <c r="CW216" s="159"/>
    </row>
    <row r="217" spans="1:101" s="168" customFormat="1" ht="38.25" x14ac:dyDescent="0.2">
      <c r="A217" s="753" t="s">
        <v>218</v>
      </c>
      <c r="B217" s="162" t="s">
        <v>219</v>
      </c>
      <c r="C217" s="163" t="s">
        <v>98</v>
      </c>
      <c r="D217" s="666"/>
      <c r="E217" s="606"/>
      <c r="F217" s="666"/>
      <c r="G217" s="606"/>
      <c r="H217" s="666"/>
      <c r="I217" s="606"/>
      <c r="J217" s="666"/>
      <c r="K217" s="606"/>
      <c r="L217" s="666"/>
      <c r="M217" s="606"/>
      <c r="N217" s="666"/>
      <c r="O217" s="606"/>
      <c r="P217" s="666"/>
      <c r="Q217" s="606"/>
      <c r="R217" s="666"/>
      <c r="S217" s="606"/>
      <c r="T217" s="666"/>
      <c r="U217" s="606"/>
      <c r="V217" s="666"/>
      <c r="W217" s="606"/>
      <c r="X217" s="666"/>
      <c r="Y217" s="606"/>
      <c r="Z217" s="666"/>
      <c r="AA217" s="606"/>
      <c r="AB217" s="666"/>
      <c r="AC217" s="606"/>
      <c r="AD217" s="666"/>
      <c r="AE217" s="606"/>
      <c r="AF217" s="666"/>
      <c r="AG217" s="606"/>
      <c r="AH217" s="666"/>
      <c r="AI217" s="606"/>
      <c r="AJ217" s="666"/>
      <c r="AK217" s="606"/>
      <c r="AL217" s="666"/>
      <c r="AM217" s="606"/>
      <c r="AN217" s="666"/>
      <c r="AO217" s="606"/>
      <c r="AP217" s="666"/>
      <c r="AQ217" s="606"/>
      <c r="AR217" s="666"/>
      <c r="AS217" s="606"/>
      <c r="AT217" s="666"/>
      <c r="AU217" s="606"/>
      <c r="AV217" s="666"/>
      <c r="AW217" s="606"/>
      <c r="AX217" s="666"/>
      <c r="AY217" s="606"/>
      <c r="AZ217" s="666"/>
      <c r="BA217" s="606"/>
      <c r="BB217" s="167"/>
      <c r="BC217" s="167"/>
      <c r="BD217" s="167"/>
      <c r="BE217" s="167"/>
      <c r="BF217" s="167"/>
      <c r="BG217" s="167"/>
      <c r="BH217" s="167"/>
      <c r="BI217" s="167"/>
      <c r="BJ217" s="167"/>
      <c r="BK217" s="167"/>
      <c r="BL217" s="167"/>
      <c r="BM217" s="167"/>
      <c r="BN217" s="167"/>
      <c r="BO217" s="167"/>
      <c r="BP217" s="167"/>
      <c r="BQ217" s="167"/>
      <c r="BR217" s="167"/>
      <c r="BS217" s="167"/>
      <c r="BT217" s="167"/>
      <c r="BU217" s="167"/>
      <c r="BV217" s="167"/>
      <c r="BW217" s="167"/>
      <c r="BX217" s="167"/>
      <c r="BY217" s="167"/>
      <c r="BZ217" s="167"/>
      <c r="CA217" s="167"/>
      <c r="CB217" s="167"/>
      <c r="CC217" s="167"/>
      <c r="CD217" s="167"/>
      <c r="CE217" s="167"/>
      <c r="CF217" s="167"/>
      <c r="CG217" s="167"/>
      <c r="CH217" s="167"/>
      <c r="CI217" s="167"/>
      <c r="CJ217" s="167"/>
      <c r="CK217" s="167"/>
      <c r="CL217" s="167"/>
      <c r="CM217" s="167"/>
      <c r="CN217" s="167"/>
      <c r="CO217" s="167"/>
      <c r="CP217" s="167"/>
      <c r="CQ217" s="167"/>
      <c r="CR217" s="167"/>
      <c r="CS217" s="167"/>
      <c r="CT217" s="167"/>
      <c r="CU217" s="167"/>
      <c r="CV217" s="167"/>
      <c r="CW217" s="167"/>
    </row>
    <row r="218" spans="1:101" s="160" customFormat="1" ht="25.5" x14ac:dyDescent="0.2">
      <c r="A218" s="130" t="s">
        <v>218</v>
      </c>
      <c r="B218" s="794" t="s">
        <v>1189</v>
      </c>
      <c r="C218" s="187" t="s">
        <v>238</v>
      </c>
      <c r="D218" s="589"/>
      <c r="E218" s="590"/>
      <c r="F218" s="589"/>
      <c r="G218" s="590"/>
      <c r="H218" s="589"/>
      <c r="I218" s="590"/>
      <c r="J218" s="589"/>
      <c r="K218" s="590"/>
      <c r="L218" s="589"/>
      <c r="M218" s="590"/>
      <c r="N218" s="589"/>
      <c r="O218" s="590"/>
      <c r="P218" s="589"/>
      <c r="Q218" s="590"/>
      <c r="R218" s="589"/>
      <c r="S218" s="590"/>
      <c r="T218" s="589"/>
      <c r="U218" s="590"/>
      <c r="V218" s="589"/>
      <c r="W218" s="590"/>
      <c r="X218" s="589"/>
      <c r="Y218" s="590"/>
      <c r="Z218" s="589"/>
      <c r="AA218" s="590"/>
      <c r="AB218" s="589"/>
      <c r="AC218" s="590"/>
      <c r="AD218" s="589"/>
      <c r="AE218" s="590"/>
      <c r="AF218" s="589"/>
      <c r="AG218" s="590"/>
      <c r="AH218" s="589"/>
      <c r="AI218" s="590"/>
      <c r="AJ218" s="589"/>
      <c r="AK218" s="590"/>
      <c r="AL218" s="589"/>
      <c r="AM218" s="590"/>
      <c r="AN218" s="589"/>
      <c r="AO218" s="590"/>
      <c r="AP218" s="589"/>
      <c r="AQ218" s="590"/>
      <c r="AR218" s="589"/>
      <c r="AS218" s="590"/>
      <c r="AT218" s="589"/>
      <c r="AU218" s="590"/>
      <c r="AV218" s="589"/>
      <c r="AW218" s="590"/>
      <c r="AX218" s="589"/>
      <c r="AY218" s="590"/>
      <c r="AZ218" s="589"/>
      <c r="BA218" s="590"/>
      <c r="BB218" s="582"/>
      <c r="BC218" s="582"/>
      <c r="BD218" s="159"/>
      <c r="BE218" s="159"/>
      <c r="BF218" s="159"/>
      <c r="BG218" s="159"/>
      <c r="BH218" s="159"/>
      <c r="BI218" s="159"/>
      <c r="BJ218" s="159"/>
      <c r="BK218" s="159"/>
      <c r="BL218" s="159"/>
      <c r="BM218" s="159"/>
      <c r="BN218" s="159"/>
      <c r="BO218" s="159"/>
      <c r="BP218" s="159"/>
      <c r="BQ218" s="159"/>
      <c r="BR218" s="159"/>
      <c r="BS218" s="159"/>
      <c r="BT218" s="159"/>
      <c r="BU218" s="159"/>
      <c r="BV218" s="159"/>
      <c r="BW218" s="159"/>
      <c r="BX218" s="159"/>
      <c r="BY218" s="159"/>
      <c r="BZ218" s="159"/>
      <c r="CA218" s="159"/>
      <c r="CB218" s="159"/>
      <c r="CC218" s="159"/>
      <c r="CD218" s="159"/>
      <c r="CE218" s="159"/>
      <c r="CF218" s="159"/>
      <c r="CG218" s="159"/>
      <c r="CH218" s="159"/>
      <c r="CI218" s="159"/>
      <c r="CJ218" s="159"/>
      <c r="CK218" s="159"/>
      <c r="CL218" s="159"/>
      <c r="CM218" s="159"/>
      <c r="CN218" s="159"/>
      <c r="CO218" s="159"/>
      <c r="CP218" s="159"/>
      <c r="CQ218" s="159"/>
      <c r="CR218" s="159"/>
      <c r="CS218" s="159"/>
      <c r="CT218" s="159"/>
      <c r="CU218" s="159"/>
      <c r="CV218" s="159"/>
      <c r="CW218" s="159"/>
    </row>
    <row r="219" spans="1:101" s="160" customFormat="1" ht="25.5" x14ac:dyDescent="0.2">
      <c r="A219" s="130" t="s">
        <v>218</v>
      </c>
      <c r="B219" s="794" t="s">
        <v>222</v>
      </c>
      <c r="C219" s="187" t="s">
        <v>240</v>
      </c>
      <c r="D219" s="589"/>
      <c r="E219" s="590"/>
      <c r="F219" s="589"/>
      <c r="G219" s="590"/>
      <c r="H219" s="589"/>
      <c r="I219" s="590"/>
      <c r="J219" s="589"/>
      <c r="K219" s="590"/>
      <c r="L219" s="589"/>
      <c r="M219" s="590"/>
      <c r="N219" s="589"/>
      <c r="O219" s="590"/>
      <c r="P219" s="589"/>
      <c r="Q219" s="590"/>
      <c r="R219" s="589"/>
      <c r="S219" s="590"/>
      <c r="T219" s="589"/>
      <c r="U219" s="590"/>
      <c r="V219" s="589"/>
      <c r="W219" s="590"/>
      <c r="X219" s="589"/>
      <c r="Y219" s="590"/>
      <c r="Z219" s="589"/>
      <c r="AA219" s="590"/>
      <c r="AB219" s="589"/>
      <c r="AC219" s="590"/>
      <c r="AD219" s="589"/>
      <c r="AE219" s="590"/>
      <c r="AF219" s="589"/>
      <c r="AG219" s="590"/>
      <c r="AH219" s="589"/>
      <c r="AI219" s="590"/>
      <c r="AJ219" s="589"/>
      <c r="AK219" s="590"/>
      <c r="AL219" s="589"/>
      <c r="AM219" s="590"/>
      <c r="AN219" s="589"/>
      <c r="AO219" s="590"/>
      <c r="AP219" s="589"/>
      <c r="AQ219" s="590"/>
      <c r="AR219" s="589"/>
      <c r="AS219" s="590"/>
      <c r="AT219" s="589"/>
      <c r="AU219" s="590"/>
      <c r="AV219" s="589"/>
      <c r="AW219" s="590"/>
      <c r="AX219" s="589"/>
      <c r="AY219" s="590"/>
      <c r="AZ219" s="589"/>
      <c r="BA219" s="590"/>
      <c r="BB219" s="582"/>
      <c r="BC219" s="582"/>
      <c r="BD219" s="159"/>
      <c r="BE219" s="159"/>
      <c r="BF219" s="159"/>
      <c r="BG219" s="159"/>
      <c r="BH219" s="159"/>
      <c r="BI219" s="159"/>
      <c r="BJ219" s="159"/>
      <c r="BK219" s="159"/>
      <c r="BL219" s="159"/>
      <c r="BM219" s="159"/>
      <c r="BN219" s="159"/>
      <c r="BO219" s="159"/>
      <c r="BP219" s="159"/>
      <c r="BQ219" s="159"/>
      <c r="BR219" s="159"/>
      <c r="BS219" s="159"/>
      <c r="BT219" s="159"/>
      <c r="BU219" s="159"/>
      <c r="BV219" s="159"/>
      <c r="BW219" s="159"/>
      <c r="BX219" s="159"/>
      <c r="BY219" s="159"/>
      <c r="BZ219" s="159"/>
      <c r="CA219" s="159"/>
      <c r="CB219" s="159"/>
      <c r="CC219" s="159"/>
      <c r="CD219" s="159"/>
      <c r="CE219" s="159"/>
      <c r="CF219" s="159"/>
      <c r="CG219" s="159"/>
      <c r="CH219" s="159"/>
      <c r="CI219" s="159"/>
      <c r="CJ219" s="159"/>
      <c r="CK219" s="159"/>
      <c r="CL219" s="159"/>
      <c r="CM219" s="159"/>
      <c r="CN219" s="159"/>
      <c r="CO219" s="159"/>
      <c r="CP219" s="159"/>
      <c r="CQ219" s="159"/>
      <c r="CR219" s="159"/>
      <c r="CS219" s="159"/>
      <c r="CT219" s="159"/>
      <c r="CU219" s="159"/>
      <c r="CV219" s="159"/>
      <c r="CW219" s="159"/>
    </row>
    <row r="220" spans="1:101" s="160" customFormat="1" ht="38.25" x14ac:dyDescent="0.2">
      <c r="A220" s="130" t="s">
        <v>218</v>
      </c>
      <c r="B220" s="794" t="s">
        <v>1190</v>
      </c>
      <c r="C220" s="187" t="s">
        <v>242</v>
      </c>
      <c r="D220" s="589"/>
      <c r="E220" s="590"/>
      <c r="F220" s="589"/>
      <c r="G220" s="590"/>
      <c r="H220" s="589"/>
      <c r="I220" s="590"/>
      <c r="J220" s="589"/>
      <c r="K220" s="590"/>
      <c r="L220" s="589"/>
      <c r="M220" s="590"/>
      <c r="N220" s="589"/>
      <c r="O220" s="590"/>
      <c r="P220" s="589"/>
      <c r="Q220" s="590"/>
      <c r="R220" s="589"/>
      <c r="S220" s="590"/>
      <c r="T220" s="589"/>
      <c r="U220" s="590"/>
      <c r="V220" s="589"/>
      <c r="W220" s="590"/>
      <c r="X220" s="589"/>
      <c r="Y220" s="590"/>
      <c r="Z220" s="589"/>
      <c r="AA220" s="590"/>
      <c r="AB220" s="589"/>
      <c r="AC220" s="590"/>
      <c r="AD220" s="589"/>
      <c r="AE220" s="590"/>
      <c r="AF220" s="589"/>
      <c r="AG220" s="590"/>
      <c r="AH220" s="589"/>
      <c r="AI220" s="590"/>
      <c r="AJ220" s="589"/>
      <c r="AK220" s="590"/>
      <c r="AL220" s="589"/>
      <c r="AM220" s="590"/>
      <c r="AN220" s="589"/>
      <c r="AO220" s="590"/>
      <c r="AP220" s="589"/>
      <c r="AQ220" s="590"/>
      <c r="AR220" s="589"/>
      <c r="AS220" s="590"/>
      <c r="AT220" s="589"/>
      <c r="AU220" s="590"/>
      <c r="AV220" s="589"/>
      <c r="AW220" s="590"/>
      <c r="AX220" s="589"/>
      <c r="AY220" s="590"/>
      <c r="AZ220" s="589"/>
      <c r="BA220" s="590"/>
      <c r="BB220" s="582"/>
      <c r="BC220" s="582"/>
      <c r="BD220" s="159"/>
      <c r="BE220" s="159"/>
      <c r="BF220" s="159"/>
      <c r="BG220" s="159"/>
      <c r="BH220" s="159"/>
      <c r="BI220" s="159"/>
      <c r="BJ220" s="159"/>
      <c r="BK220" s="159"/>
      <c r="BL220" s="159"/>
      <c r="BM220" s="159"/>
      <c r="BN220" s="159"/>
      <c r="BO220" s="159"/>
      <c r="BP220" s="159"/>
      <c r="BQ220" s="159"/>
      <c r="BR220" s="159"/>
      <c r="BS220" s="159"/>
      <c r="BT220" s="159"/>
      <c r="BU220" s="159"/>
      <c r="BV220" s="159"/>
      <c r="BW220" s="159"/>
      <c r="BX220" s="159"/>
      <c r="BY220" s="159"/>
      <c r="BZ220" s="159"/>
      <c r="CA220" s="159"/>
      <c r="CB220" s="159"/>
      <c r="CC220" s="159"/>
      <c r="CD220" s="159"/>
      <c r="CE220" s="159"/>
      <c r="CF220" s="159"/>
      <c r="CG220" s="159"/>
      <c r="CH220" s="159"/>
      <c r="CI220" s="159"/>
      <c r="CJ220" s="159"/>
      <c r="CK220" s="159"/>
      <c r="CL220" s="159"/>
      <c r="CM220" s="159"/>
      <c r="CN220" s="159"/>
      <c r="CO220" s="159"/>
      <c r="CP220" s="159"/>
      <c r="CQ220" s="159"/>
      <c r="CR220" s="159"/>
      <c r="CS220" s="159"/>
      <c r="CT220" s="159"/>
      <c r="CU220" s="159"/>
      <c r="CV220" s="159"/>
      <c r="CW220" s="159"/>
    </row>
    <row r="221" spans="1:101" s="160" customFormat="1" ht="38.25" x14ac:dyDescent="0.2">
      <c r="A221" s="130" t="s">
        <v>218</v>
      </c>
      <c r="B221" s="797" t="s">
        <v>226</v>
      </c>
      <c r="C221" s="187" t="s">
        <v>244</v>
      </c>
      <c r="D221" s="589"/>
      <c r="E221" s="590"/>
      <c r="F221" s="589"/>
      <c r="G221" s="590"/>
      <c r="H221" s="589"/>
      <c r="I221" s="590"/>
      <c r="J221" s="589"/>
      <c r="K221" s="590"/>
      <c r="L221" s="589"/>
      <c r="M221" s="590"/>
      <c r="N221" s="589"/>
      <c r="O221" s="590"/>
      <c r="P221" s="589"/>
      <c r="Q221" s="590"/>
      <c r="R221" s="589"/>
      <c r="S221" s="590"/>
      <c r="T221" s="589"/>
      <c r="U221" s="590"/>
      <c r="V221" s="589"/>
      <c r="W221" s="590"/>
      <c r="X221" s="589"/>
      <c r="Y221" s="590"/>
      <c r="Z221" s="589"/>
      <c r="AA221" s="590"/>
      <c r="AB221" s="589"/>
      <c r="AC221" s="590"/>
      <c r="AD221" s="589"/>
      <c r="AE221" s="590"/>
      <c r="AF221" s="589"/>
      <c r="AG221" s="590"/>
      <c r="AH221" s="589"/>
      <c r="AI221" s="590"/>
      <c r="AJ221" s="589"/>
      <c r="AK221" s="590"/>
      <c r="AL221" s="589"/>
      <c r="AM221" s="590"/>
      <c r="AN221" s="589"/>
      <c r="AO221" s="590"/>
      <c r="AP221" s="589"/>
      <c r="AQ221" s="590"/>
      <c r="AR221" s="589"/>
      <c r="AS221" s="590"/>
      <c r="AT221" s="589"/>
      <c r="AU221" s="590"/>
      <c r="AV221" s="589"/>
      <c r="AW221" s="590"/>
      <c r="AX221" s="589"/>
      <c r="AY221" s="798"/>
      <c r="AZ221" s="589"/>
      <c r="BA221" s="590"/>
      <c r="BB221" s="799"/>
      <c r="BC221" s="799"/>
      <c r="BD221" s="159"/>
      <c r="BE221" s="159"/>
      <c r="BF221" s="159"/>
      <c r="BG221" s="159"/>
      <c r="BH221" s="159"/>
      <c r="BI221" s="159"/>
      <c r="BJ221" s="159"/>
      <c r="BK221" s="159"/>
      <c r="BL221" s="159"/>
      <c r="BM221" s="159"/>
      <c r="BN221" s="159"/>
      <c r="BO221" s="159"/>
      <c r="BP221" s="159"/>
      <c r="BQ221" s="159"/>
      <c r="BR221" s="159"/>
      <c r="BS221" s="159"/>
      <c r="BT221" s="159"/>
      <c r="BU221" s="159"/>
      <c r="BV221" s="159"/>
      <c r="BW221" s="159"/>
      <c r="BX221" s="159"/>
      <c r="BY221" s="159"/>
      <c r="BZ221" s="159"/>
      <c r="CA221" s="159"/>
      <c r="CB221" s="159"/>
      <c r="CC221" s="159"/>
      <c r="CD221" s="159"/>
      <c r="CE221" s="159"/>
      <c r="CF221" s="159"/>
      <c r="CG221" s="159"/>
      <c r="CH221" s="159"/>
      <c r="CI221" s="159"/>
      <c r="CJ221" s="159"/>
      <c r="CK221" s="159"/>
      <c r="CL221" s="159"/>
      <c r="CM221" s="159"/>
      <c r="CN221" s="159"/>
      <c r="CO221" s="159"/>
      <c r="CP221" s="159"/>
      <c r="CQ221" s="159"/>
      <c r="CR221" s="159"/>
      <c r="CS221" s="159"/>
      <c r="CT221" s="159"/>
      <c r="CU221" s="159"/>
      <c r="CV221" s="159"/>
      <c r="CW221" s="159"/>
    </row>
    <row r="222" spans="1:101" s="160" customFormat="1" ht="51" x14ac:dyDescent="0.2">
      <c r="A222" s="436" t="s">
        <v>228</v>
      </c>
      <c r="B222" s="155" t="s">
        <v>229</v>
      </c>
      <c r="C222" s="115" t="s">
        <v>98</v>
      </c>
      <c r="D222" s="589"/>
      <c r="E222" s="590"/>
      <c r="F222" s="589"/>
      <c r="G222" s="590"/>
      <c r="H222" s="589"/>
      <c r="I222" s="590"/>
      <c r="J222" s="589"/>
      <c r="K222" s="590"/>
      <c r="L222" s="589"/>
      <c r="M222" s="590"/>
      <c r="N222" s="589"/>
      <c r="O222" s="590"/>
      <c r="P222" s="589"/>
      <c r="Q222" s="590"/>
      <c r="R222" s="589"/>
      <c r="S222" s="590"/>
      <c r="T222" s="589"/>
      <c r="U222" s="590"/>
      <c r="V222" s="589"/>
      <c r="W222" s="590"/>
      <c r="X222" s="589"/>
      <c r="Y222" s="590"/>
      <c r="Z222" s="589"/>
      <c r="AA222" s="590"/>
      <c r="AB222" s="589"/>
      <c r="AC222" s="590"/>
      <c r="AD222" s="589"/>
      <c r="AE222" s="590"/>
      <c r="AF222" s="589"/>
      <c r="AG222" s="590"/>
      <c r="AH222" s="589"/>
      <c r="AI222" s="590"/>
      <c r="AJ222" s="589"/>
      <c r="AK222" s="590"/>
      <c r="AL222" s="589"/>
      <c r="AM222" s="590"/>
      <c r="AN222" s="589"/>
      <c r="AO222" s="590"/>
      <c r="AP222" s="589"/>
      <c r="AQ222" s="590"/>
      <c r="AR222" s="589"/>
      <c r="AS222" s="590"/>
      <c r="AT222" s="589"/>
      <c r="AU222" s="590"/>
      <c r="AV222" s="589"/>
      <c r="AW222" s="590"/>
      <c r="AX222" s="589"/>
      <c r="AY222" s="590"/>
      <c r="AZ222" s="589"/>
      <c r="BA222" s="590"/>
      <c r="BB222" s="159"/>
      <c r="BC222" s="159"/>
      <c r="BD222" s="159"/>
      <c r="BE222" s="159"/>
      <c r="BF222" s="159"/>
      <c r="BG222" s="159"/>
      <c r="BH222" s="159"/>
      <c r="BI222" s="159"/>
      <c r="BJ222" s="159"/>
      <c r="BK222" s="159"/>
      <c r="BL222" s="159"/>
      <c r="BM222" s="159"/>
      <c r="BN222" s="159"/>
      <c r="BO222" s="159"/>
      <c r="BP222" s="159"/>
      <c r="BQ222" s="159"/>
      <c r="BR222" s="159"/>
      <c r="BS222" s="159"/>
      <c r="BT222" s="159"/>
      <c r="BU222" s="159"/>
      <c r="BV222" s="159"/>
      <c r="BW222" s="159"/>
      <c r="BX222" s="159"/>
      <c r="BY222" s="159"/>
      <c r="BZ222" s="159"/>
      <c r="CA222" s="159"/>
      <c r="CB222" s="159"/>
      <c r="CC222" s="159"/>
      <c r="CD222" s="159"/>
      <c r="CE222" s="159"/>
      <c r="CF222" s="159"/>
      <c r="CG222" s="159"/>
      <c r="CH222" s="159"/>
      <c r="CI222" s="159"/>
      <c r="CJ222" s="159"/>
      <c r="CK222" s="159"/>
      <c r="CL222" s="159"/>
      <c r="CM222" s="159"/>
      <c r="CN222" s="159"/>
      <c r="CO222" s="159"/>
      <c r="CP222" s="159"/>
      <c r="CQ222" s="159"/>
      <c r="CR222" s="159"/>
      <c r="CS222" s="159"/>
      <c r="CT222" s="159"/>
      <c r="CU222" s="159"/>
      <c r="CV222" s="159"/>
      <c r="CW222" s="159"/>
    </row>
    <row r="223" spans="1:101" s="160" customFormat="1" ht="140.25" x14ac:dyDescent="0.2">
      <c r="A223" s="232" t="s">
        <v>230</v>
      </c>
      <c r="B223" s="155" t="s">
        <v>231</v>
      </c>
      <c r="C223" s="115" t="s">
        <v>98</v>
      </c>
      <c r="D223" s="589"/>
      <c r="E223" s="590"/>
      <c r="F223" s="589"/>
      <c r="G223" s="590"/>
      <c r="H223" s="589"/>
      <c r="I223" s="590"/>
      <c r="J223" s="589"/>
      <c r="K223" s="590"/>
      <c r="L223" s="589"/>
      <c r="M223" s="590"/>
      <c r="N223" s="589"/>
      <c r="O223" s="590"/>
      <c r="P223" s="589"/>
      <c r="Q223" s="590"/>
      <c r="R223" s="589"/>
      <c r="S223" s="590"/>
      <c r="T223" s="589"/>
      <c r="U223" s="590"/>
      <c r="V223" s="589"/>
      <c r="W223" s="590"/>
      <c r="X223" s="589"/>
      <c r="Y223" s="590"/>
      <c r="Z223" s="589"/>
      <c r="AA223" s="590"/>
      <c r="AB223" s="589"/>
      <c r="AC223" s="590"/>
      <c r="AD223" s="589"/>
      <c r="AE223" s="590"/>
      <c r="AF223" s="589"/>
      <c r="AG223" s="590"/>
      <c r="AH223" s="589"/>
      <c r="AI223" s="590"/>
      <c r="AJ223" s="589"/>
      <c r="AK223" s="590"/>
      <c r="AL223" s="589"/>
      <c r="AM223" s="590"/>
      <c r="AN223" s="589"/>
      <c r="AO223" s="590"/>
      <c r="AP223" s="589"/>
      <c r="AQ223" s="590"/>
      <c r="AR223" s="589"/>
      <c r="AS223" s="590"/>
      <c r="AT223" s="589"/>
      <c r="AU223" s="590"/>
      <c r="AV223" s="589"/>
      <c r="AW223" s="590"/>
      <c r="AX223" s="589"/>
      <c r="AY223" s="590"/>
      <c r="AZ223" s="589"/>
      <c r="BA223" s="590"/>
      <c r="BB223" s="159"/>
      <c r="BC223" s="159"/>
      <c r="BD223" s="159"/>
      <c r="BE223" s="159"/>
      <c r="BF223" s="159"/>
      <c r="BG223" s="159"/>
      <c r="BH223" s="159"/>
      <c r="BI223" s="159"/>
      <c r="BJ223" s="159"/>
      <c r="BK223" s="159"/>
      <c r="BL223" s="159"/>
      <c r="BM223" s="159"/>
      <c r="BN223" s="159"/>
      <c r="BO223" s="159"/>
      <c r="BP223" s="159"/>
      <c r="BQ223" s="159"/>
      <c r="BR223" s="159"/>
      <c r="BS223" s="159"/>
      <c r="BT223" s="159"/>
      <c r="BU223" s="159"/>
      <c r="BV223" s="159"/>
      <c r="BW223" s="159"/>
      <c r="BX223" s="159"/>
      <c r="BY223" s="159"/>
      <c r="BZ223" s="159"/>
      <c r="CA223" s="159"/>
      <c r="CB223" s="159"/>
      <c r="CC223" s="159"/>
      <c r="CD223" s="159"/>
      <c r="CE223" s="159"/>
      <c r="CF223" s="159"/>
      <c r="CG223" s="159"/>
      <c r="CH223" s="159"/>
      <c r="CI223" s="159"/>
      <c r="CJ223" s="159"/>
      <c r="CK223" s="159"/>
      <c r="CL223" s="159"/>
      <c r="CM223" s="159"/>
      <c r="CN223" s="159"/>
      <c r="CO223" s="159"/>
      <c r="CP223" s="159"/>
      <c r="CQ223" s="159"/>
      <c r="CR223" s="159"/>
      <c r="CS223" s="159"/>
      <c r="CT223" s="159"/>
      <c r="CU223" s="159"/>
      <c r="CV223" s="159"/>
      <c r="CW223" s="159"/>
    </row>
    <row r="224" spans="1:101" s="160" customFormat="1" ht="76.5" x14ac:dyDescent="0.2">
      <c r="A224" s="232" t="s">
        <v>232</v>
      </c>
      <c r="B224" s="155" t="s">
        <v>233</v>
      </c>
      <c r="C224" s="115" t="s">
        <v>98</v>
      </c>
      <c r="D224" s="589"/>
      <c r="E224" s="590"/>
      <c r="F224" s="589"/>
      <c r="G224" s="590"/>
      <c r="H224" s="589"/>
      <c r="I224" s="590"/>
      <c r="J224" s="589"/>
      <c r="K224" s="590"/>
      <c r="L224" s="589"/>
      <c r="M224" s="590"/>
      <c r="N224" s="589"/>
      <c r="O224" s="590"/>
      <c r="P224" s="589"/>
      <c r="Q224" s="590"/>
      <c r="R224" s="589"/>
      <c r="S224" s="590"/>
      <c r="T224" s="589"/>
      <c r="U224" s="590"/>
      <c r="V224" s="589"/>
      <c r="W224" s="590"/>
      <c r="X224" s="589"/>
      <c r="Y224" s="590"/>
      <c r="Z224" s="589"/>
      <c r="AA224" s="590"/>
      <c r="AB224" s="589"/>
      <c r="AC224" s="590"/>
      <c r="AD224" s="589"/>
      <c r="AE224" s="590"/>
      <c r="AF224" s="589"/>
      <c r="AG224" s="590"/>
      <c r="AH224" s="589"/>
      <c r="AI224" s="590"/>
      <c r="AJ224" s="589"/>
      <c r="AK224" s="590"/>
      <c r="AL224" s="589"/>
      <c r="AM224" s="590"/>
      <c r="AN224" s="589"/>
      <c r="AO224" s="590"/>
      <c r="AP224" s="589"/>
      <c r="AQ224" s="590"/>
      <c r="AR224" s="589"/>
      <c r="AS224" s="590"/>
      <c r="AT224" s="589"/>
      <c r="AU224" s="590"/>
      <c r="AV224" s="589"/>
      <c r="AW224" s="590"/>
      <c r="AX224" s="589"/>
      <c r="AY224" s="590"/>
      <c r="AZ224" s="589"/>
      <c r="BA224" s="590"/>
      <c r="BB224" s="159"/>
      <c r="BC224" s="159"/>
      <c r="BD224" s="159"/>
      <c r="BE224" s="159"/>
      <c r="BF224" s="159"/>
      <c r="BG224" s="159"/>
      <c r="BH224" s="159"/>
      <c r="BI224" s="159"/>
      <c r="BJ224" s="159"/>
      <c r="BK224" s="159"/>
      <c r="BL224" s="159"/>
      <c r="BM224" s="159"/>
      <c r="BN224" s="159"/>
      <c r="BO224" s="159"/>
      <c r="BP224" s="159"/>
      <c r="BQ224" s="159"/>
      <c r="BR224" s="159"/>
      <c r="BS224" s="159"/>
      <c r="BT224" s="159"/>
      <c r="BU224" s="159"/>
      <c r="BV224" s="159"/>
      <c r="BW224" s="159"/>
      <c r="BX224" s="159"/>
      <c r="BY224" s="159"/>
      <c r="BZ224" s="159"/>
      <c r="CA224" s="159"/>
      <c r="CB224" s="159"/>
      <c r="CC224" s="159"/>
      <c r="CD224" s="159"/>
      <c r="CE224" s="159"/>
      <c r="CF224" s="159"/>
      <c r="CG224" s="159"/>
      <c r="CH224" s="159"/>
      <c r="CI224" s="159"/>
      <c r="CJ224" s="159"/>
      <c r="CK224" s="159"/>
      <c r="CL224" s="159"/>
      <c r="CM224" s="159"/>
      <c r="CN224" s="159"/>
      <c r="CO224" s="159"/>
      <c r="CP224" s="159"/>
      <c r="CQ224" s="159"/>
      <c r="CR224" s="159"/>
      <c r="CS224" s="159"/>
      <c r="CT224" s="159"/>
      <c r="CU224" s="159"/>
      <c r="CV224" s="159"/>
      <c r="CW224" s="159"/>
    </row>
    <row r="225" spans="1:101" s="160" customFormat="1" ht="76.5" x14ac:dyDescent="0.2">
      <c r="A225" s="232" t="s">
        <v>234</v>
      </c>
      <c r="B225" s="155" t="s">
        <v>235</v>
      </c>
      <c r="C225" s="115" t="s">
        <v>98</v>
      </c>
      <c r="D225" s="589"/>
      <c r="E225" s="590"/>
      <c r="F225" s="589"/>
      <c r="G225" s="590"/>
      <c r="H225" s="589"/>
      <c r="I225" s="590"/>
      <c r="J225" s="589"/>
      <c r="K225" s="590"/>
      <c r="L225" s="589"/>
      <c r="M225" s="590"/>
      <c r="N225" s="589"/>
      <c r="O225" s="590"/>
      <c r="P225" s="589"/>
      <c r="Q225" s="590"/>
      <c r="R225" s="589"/>
      <c r="S225" s="590"/>
      <c r="T225" s="589"/>
      <c r="U225" s="590"/>
      <c r="V225" s="589"/>
      <c r="W225" s="590"/>
      <c r="X225" s="589"/>
      <c r="Y225" s="590"/>
      <c r="Z225" s="589"/>
      <c r="AA225" s="590"/>
      <c r="AB225" s="589"/>
      <c r="AC225" s="590"/>
      <c r="AD225" s="589"/>
      <c r="AE225" s="590"/>
      <c r="AF225" s="589"/>
      <c r="AG225" s="590"/>
      <c r="AH225" s="589"/>
      <c r="AI225" s="590"/>
      <c r="AJ225" s="589"/>
      <c r="AK225" s="590"/>
      <c r="AL225" s="589"/>
      <c r="AM225" s="590"/>
      <c r="AN225" s="589"/>
      <c r="AO225" s="590"/>
      <c r="AP225" s="589"/>
      <c r="AQ225" s="590"/>
      <c r="AR225" s="589"/>
      <c r="AS225" s="590"/>
      <c r="AT225" s="589"/>
      <c r="AU225" s="590"/>
      <c r="AV225" s="589"/>
      <c r="AW225" s="590"/>
      <c r="AX225" s="589"/>
      <c r="AY225" s="590"/>
      <c r="AZ225" s="589"/>
      <c r="BA225" s="590"/>
      <c r="BB225" s="159"/>
      <c r="BC225" s="159"/>
      <c r="BD225" s="159"/>
      <c r="BE225" s="159"/>
      <c r="BF225" s="159"/>
      <c r="BG225" s="159"/>
      <c r="BH225" s="159"/>
      <c r="BI225" s="159"/>
      <c r="BJ225" s="159"/>
      <c r="BK225" s="159"/>
      <c r="BL225" s="159"/>
      <c r="BM225" s="159"/>
      <c r="BN225" s="159"/>
      <c r="BO225" s="159"/>
      <c r="BP225" s="159"/>
      <c r="BQ225" s="159"/>
      <c r="BR225" s="159"/>
      <c r="BS225" s="159"/>
      <c r="BT225" s="159"/>
      <c r="BU225" s="159"/>
      <c r="BV225" s="159"/>
      <c r="BW225" s="159"/>
      <c r="BX225" s="159"/>
      <c r="BY225" s="159"/>
      <c r="BZ225" s="159"/>
      <c r="CA225" s="159"/>
      <c r="CB225" s="159"/>
      <c r="CC225" s="159"/>
      <c r="CD225" s="159"/>
      <c r="CE225" s="159"/>
      <c r="CF225" s="159"/>
      <c r="CG225" s="159"/>
      <c r="CH225" s="159"/>
      <c r="CI225" s="159"/>
      <c r="CJ225" s="159"/>
      <c r="CK225" s="159"/>
      <c r="CL225" s="159"/>
      <c r="CM225" s="159"/>
      <c r="CN225" s="159"/>
      <c r="CO225" s="159"/>
      <c r="CP225" s="159"/>
      <c r="CQ225" s="159"/>
      <c r="CR225" s="159"/>
      <c r="CS225" s="159"/>
      <c r="CT225" s="159"/>
      <c r="CU225" s="159"/>
      <c r="CV225" s="159"/>
      <c r="CW225" s="159"/>
    </row>
    <row r="226" spans="1:101" s="168" customFormat="1" ht="38.25" x14ac:dyDescent="0.2">
      <c r="A226" s="283" t="s">
        <v>236</v>
      </c>
      <c r="B226" s="162" t="s">
        <v>107</v>
      </c>
      <c r="C226" s="163" t="s">
        <v>98</v>
      </c>
      <c r="D226" s="662"/>
      <c r="E226" s="606"/>
      <c r="F226" s="662"/>
      <c r="G226" s="606"/>
      <c r="H226" s="662"/>
      <c r="I226" s="606"/>
      <c r="J226" s="666"/>
      <c r="K226" s="606"/>
      <c r="L226" s="666"/>
      <c r="M226" s="606"/>
      <c r="N226" s="666"/>
      <c r="O226" s="606"/>
      <c r="P226" s="666"/>
      <c r="Q226" s="606"/>
      <c r="R226" s="666"/>
      <c r="S226" s="606"/>
      <c r="T226" s="666"/>
      <c r="U226" s="606"/>
      <c r="V226" s="666"/>
      <c r="W226" s="606"/>
      <c r="X226" s="666"/>
      <c r="Y226" s="606"/>
      <c r="Z226" s="666"/>
      <c r="AA226" s="606"/>
      <c r="AB226" s="666"/>
      <c r="AC226" s="606"/>
      <c r="AD226" s="666"/>
      <c r="AE226" s="606"/>
      <c r="AF226" s="666"/>
      <c r="AG226" s="606"/>
      <c r="AH226" s="666"/>
      <c r="AI226" s="606"/>
      <c r="AJ226" s="666"/>
      <c r="AK226" s="606"/>
      <c r="AL226" s="666"/>
      <c r="AM226" s="606"/>
      <c r="AN226" s="666"/>
      <c r="AO226" s="606"/>
      <c r="AP226" s="666"/>
      <c r="AQ226" s="606"/>
      <c r="AR226" s="666"/>
      <c r="AS226" s="606"/>
      <c r="AT226" s="666"/>
      <c r="AU226" s="606"/>
      <c r="AV226" s="666"/>
      <c r="AW226" s="606"/>
      <c r="AX226" s="666"/>
      <c r="AY226" s="606"/>
      <c r="AZ226" s="666"/>
      <c r="BA226" s="606"/>
      <c r="BB226" s="167"/>
      <c r="BC226" s="167"/>
      <c r="BD226" s="167"/>
      <c r="BE226" s="167"/>
      <c r="BF226" s="167"/>
      <c r="BG226" s="167"/>
      <c r="BH226" s="167"/>
      <c r="BI226" s="167"/>
      <c r="BJ226" s="167"/>
      <c r="BK226" s="167"/>
      <c r="BL226" s="167"/>
      <c r="BM226" s="167"/>
      <c r="BN226" s="167"/>
      <c r="BO226" s="167"/>
      <c r="BP226" s="167"/>
      <c r="BQ226" s="167"/>
      <c r="BR226" s="167"/>
      <c r="BS226" s="167"/>
      <c r="BT226" s="167"/>
      <c r="BU226" s="167"/>
      <c r="BV226" s="167"/>
      <c r="BW226" s="167"/>
      <c r="BX226" s="167"/>
      <c r="BY226" s="167"/>
      <c r="BZ226" s="167"/>
      <c r="CA226" s="167"/>
      <c r="CB226" s="167"/>
      <c r="CC226" s="167"/>
      <c r="CD226" s="167"/>
      <c r="CE226" s="167"/>
      <c r="CF226" s="167"/>
      <c r="CG226" s="167"/>
      <c r="CH226" s="167"/>
      <c r="CI226" s="167"/>
      <c r="CJ226" s="167"/>
      <c r="CK226" s="167"/>
      <c r="CL226" s="167"/>
      <c r="CM226" s="167"/>
      <c r="CN226" s="167"/>
      <c r="CO226" s="167"/>
      <c r="CP226" s="167"/>
      <c r="CQ226" s="167"/>
      <c r="CR226" s="167"/>
      <c r="CS226" s="167"/>
      <c r="CT226" s="167"/>
      <c r="CU226" s="167"/>
      <c r="CV226" s="167"/>
      <c r="CW226" s="167"/>
    </row>
    <row r="227" spans="1:101" s="160" customFormat="1" ht="51" x14ac:dyDescent="0.2">
      <c r="A227" s="559" t="s">
        <v>236</v>
      </c>
      <c r="B227" s="794" t="s">
        <v>1191</v>
      </c>
      <c r="C227" s="187" t="s">
        <v>246</v>
      </c>
      <c r="D227" s="589"/>
      <c r="E227" s="609"/>
      <c r="F227" s="589"/>
      <c r="G227" s="590"/>
      <c r="H227" s="589"/>
      <c r="I227" s="590"/>
      <c r="J227" s="589"/>
      <c r="K227" s="590"/>
      <c r="L227" s="589"/>
      <c r="M227" s="590"/>
      <c r="N227" s="589"/>
      <c r="O227" s="590"/>
      <c r="P227" s="589"/>
      <c r="Q227" s="590"/>
      <c r="R227" s="589"/>
      <c r="S227" s="590"/>
      <c r="T227" s="589"/>
      <c r="U227" s="590"/>
      <c r="V227" s="589"/>
      <c r="W227" s="590"/>
      <c r="X227" s="589"/>
      <c r="Y227" s="590"/>
      <c r="Z227" s="589"/>
      <c r="AA227" s="590"/>
      <c r="AB227" s="589"/>
      <c r="AC227" s="590"/>
      <c r="AD227" s="589"/>
      <c r="AE227" s="590"/>
      <c r="AF227" s="589"/>
      <c r="AG227" s="590"/>
      <c r="AH227" s="589"/>
      <c r="AI227" s="590"/>
      <c r="AJ227" s="589"/>
      <c r="AK227" s="590"/>
      <c r="AL227" s="589"/>
      <c r="AM227" s="590"/>
      <c r="AN227" s="589"/>
      <c r="AO227" s="590"/>
      <c r="AP227" s="589"/>
      <c r="AQ227" s="590"/>
      <c r="AR227" s="589"/>
      <c r="AS227" s="590"/>
      <c r="AT227" s="589"/>
      <c r="AU227" s="590"/>
      <c r="AV227" s="589"/>
      <c r="AW227" s="590"/>
      <c r="AX227" s="589"/>
      <c r="AY227" s="590"/>
      <c r="AZ227" s="589"/>
      <c r="BA227" s="590"/>
      <c r="BB227" s="159"/>
      <c r="BC227" s="159"/>
      <c r="BD227" s="159"/>
      <c r="BE227" s="159"/>
      <c r="BF227" s="159"/>
      <c r="BG227" s="159"/>
      <c r="BH227" s="159"/>
      <c r="BI227" s="159"/>
      <c r="BJ227" s="159"/>
      <c r="BK227" s="159"/>
      <c r="BL227" s="159"/>
      <c r="BM227" s="159"/>
      <c r="BN227" s="159"/>
      <c r="BO227" s="159"/>
      <c r="BP227" s="159"/>
      <c r="BQ227" s="159"/>
      <c r="BR227" s="159"/>
      <c r="BS227" s="159"/>
      <c r="BT227" s="159"/>
      <c r="BU227" s="159"/>
      <c r="BV227" s="159"/>
      <c r="BW227" s="159"/>
      <c r="BX227" s="159"/>
      <c r="BY227" s="159"/>
      <c r="BZ227" s="159"/>
      <c r="CA227" s="159"/>
      <c r="CB227" s="159"/>
      <c r="CC227" s="159"/>
      <c r="CD227" s="159"/>
      <c r="CE227" s="159"/>
      <c r="CF227" s="159"/>
      <c r="CG227" s="159"/>
      <c r="CH227" s="159"/>
      <c r="CI227" s="159"/>
      <c r="CJ227" s="159"/>
      <c r="CK227" s="159"/>
      <c r="CL227" s="159"/>
      <c r="CM227" s="159"/>
      <c r="CN227" s="159"/>
      <c r="CO227" s="159"/>
      <c r="CP227" s="159"/>
      <c r="CQ227" s="159"/>
      <c r="CR227" s="159"/>
      <c r="CS227" s="159"/>
      <c r="CT227" s="159"/>
      <c r="CU227" s="159"/>
      <c r="CV227" s="159"/>
      <c r="CW227" s="159"/>
    </row>
    <row r="228" spans="1:101" s="160" customFormat="1" ht="51" x14ac:dyDescent="0.2">
      <c r="A228" s="559" t="s">
        <v>236</v>
      </c>
      <c r="B228" s="794" t="s">
        <v>1192</v>
      </c>
      <c r="C228" s="187" t="s">
        <v>248</v>
      </c>
      <c r="D228" s="589"/>
      <c r="E228" s="609"/>
      <c r="F228" s="589"/>
      <c r="G228" s="590"/>
      <c r="H228" s="589"/>
      <c r="I228" s="590"/>
      <c r="J228" s="589"/>
      <c r="K228" s="590"/>
      <c r="L228" s="589"/>
      <c r="M228" s="590"/>
      <c r="N228" s="589"/>
      <c r="O228" s="590"/>
      <c r="P228" s="589"/>
      <c r="Q228" s="590"/>
      <c r="R228" s="589"/>
      <c r="S228" s="590"/>
      <c r="T228" s="589"/>
      <c r="U228" s="590"/>
      <c r="V228" s="589"/>
      <c r="W228" s="590"/>
      <c r="X228" s="589"/>
      <c r="Y228" s="590"/>
      <c r="Z228" s="589"/>
      <c r="AA228" s="590"/>
      <c r="AB228" s="589"/>
      <c r="AC228" s="590"/>
      <c r="AD228" s="589"/>
      <c r="AE228" s="590"/>
      <c r="AF228" s="589"/>
      <c r="AG228" s="590"/>
      <c r="AH228" s="589"/>
      <c r="AI228" s="590"/>
      <c r="AJ228" s="589"/>
      <c r="AK228" s="590"/>
      <c r="AL228" s="589"/>
      <c r="AM228" s="590"/>
      <c r="AN228" s="589"/>
      <c r="AO228" s="590"/>
      <c r="AP228" s="589"/>
      <c r="AQ228" s="590"/>
      <c r="AR228" s="589"/>
      <c r="AS228" s="590"/>
      <c r="AT228" s="589"/>
      <c r="AU228" s="590"/>
      <c r="AV228" s="589"/>
      <c r="AW228" s="590"/>
      <c r="AX228" s="589"/>
      <c r="AY228" s="590"/>
      <c r="AZ228" s="589"/>
      <c r="BA228" s="590"/>
      <c r="BB228" s="159"/>
      <c r="BC228" s="159"/>
      <c r="BD228" s="159"/>
      <c r="BE228" s="159"/>
      <c r="BF228" s="159"/>
      <c r="BG228" s="159"/>
      <c r="BH228" s="159"/>
      <c r="BI228" s="159"/>
      <c r="BJ228" s="159"/>
      <c r="BK228" s="159"/>
      <c r="BL228" s="159"/>
      <c r="BM228" s="159"/>
      <c r="BN228" s="159"/>
      <c r="BO228" s="159"/>
      <c r="BP228" s="159"/>
      <c r="BQ228" s="159"/>
      <c r="BR228" s="159"/>
      <c r="BS228" s="159"/>
      <c r="BT228" s="159"/>
      <c r="BU228" s="159"/>
      <c r="BV228" s="159"/>
      <c r="BW228" s="159"/>
      <c r="BX228" s="159"/>
      <c r="BY228" s="159"/>
      <c r="BZ228" s="159"/>
      <c r="CA228" s="159"/>
      <c r="CB228" s="159"/>
      <c r="CC228" s="159"/>
      <c r="CD228" s="159"/>
      <c r="CE228" s="159"/>
      <c r="CF228" s="159"/>
      <c r="CG228" s="159"/>
      <c r="CH228" s="159"/>
      <c r="CI228" s="159"/>
      <c r="CJ228" s="159"/>
      <c r="CK228" s="159"/>
      <c r="CL228" s="159"/>
      <c r="CM228" s="159"/>
      <c r="CN228" s="159"/>
      <c r="CO228" s="159"/>
      <c r="CP228" s="159"/>
      <c r="CQ228" s="159"/>
      <c r="CR228" s="159"/>
      <c r="CS228" s="159"/>
      <c r="CT228" s="159"/>
      <c r="CU228" s="159"/>
      <c r="CV228" s="159"/>
      <c r="CW228" s="159"/>
    </row>
    <row r="229" spans="1:101" s="160" customFormat="1" ht="51" x14ac:dyDescent="0.2">
      <c r="A229" s="559" t="s">
        <v>236</v>
      </c>
      <c r="B229" s="794" t="s">
        <v>1193</v>
      </c>
      <c r="C229" s="187" t="s">
        <v>250</v>
      </c>
      <c r="D229" s="589"/>
      <c r="E229" s="609"/>
      <c r="F229" s="589"/>
      <c r="G229" s="590"/>
      <c r="H229" s="589"/>
      <c r="I229" s="590"/>
      <c r="J229" s="589"/>
      <c r="K229" s="590"/>
      <c r="L229" s="589"/>
      <c r="M229" s="590"/>
      <c r="N229" s="589"/>
      <c r="O229" s="590"/>
      <c r="P229" s="589"/>
      <c r="Q229" s="590"/>
      <c r="R229" s="589"/>
      <c r="S229" s="590"/>
      <c r="T229" s="589"/>
      <c r="U229" s="590"/>
      <c r="V229" s="589"/>
      <c r="W229" s="590"/>
      <c r="X229" s="589"/>
      <c r="Y229" s="590"/>
      <c r="Z229" s="589"/>
      <c r="AA229" s="590"/>
      <c r="AB229" s="589"/>
      <c r="AC229" s="590"/>
      <c r="AD229" s="589"/>
      <c r="AE229" s="590"/>
      <c r="AF229" s="589"/>
      <c r="AG229" s="590"/>
      <c r="AH229" s="589"/>
      <c r="AI229" s="590"/>
      <c r="AJ229" s="589"/>
      <c r="AK229" s="590"/>
      <c r="AL229" s="589"/>
      <c r="AM229" s="590"/>
      <c r="AN229" s="589"/>
      <c r="AO229" s="590"/>
      <c r="AP229" s="589"/>
      <c r="AQ229" s="590"/>
      <c r="AR229" s="589"/>
      <c r="AS229" s="590"/>
      <c r="AT229" s="589"/>
      <c r="AU229" s="590"/>
      <c r="AV229" s="589"/>
      <c r="AW229" s="590"/>
      <c r="AX229" s="589"/>
      <c r="AY229" s="590"/>
      <c r="AZ229" s="589"/>
      <c r="BA229" s="590"/>
      <c r="BB229" s="159"/>
      <c r="BC229" s="159"/>
      <c r="BD229" s="159"/>
      <c r="BE229" s="159"/>
      <c r="BF229" s="159"/>
      <c r="BG229" s="159"/>
      <c r="BH229" s="159"/>
      <c r="BI229" s="159"/>
      <c r="BJ229" s="159"/>
      <c r="BK229" s="159"/>
      <c r="BL229" s="159"/>
      <c r="BM229" s="159"/>
      <c r="BN229" s="159"/>
      <c r="BO229" s="159"/>
      <c r="BP229" s="159"/>
      <c r="BQ229" s="159"/>
      <c r="BR229" s="159"/>
      <c r="BS229" s="159"/>
      <c r="BT229" s="159"/>
      <c r="BU229" s="159"/>
      <c r="BV229" s="159"/>
      <c r="BW229" s="159"/>
      <c r="BX229" s="159"/>
      <c r="BY229" s="159"/>
      <c r="BZ229" s="159"/>
      <c r="CA229" s="159"/>
      <c r="CB229" s="159"/>
      <c r="CC229" s="159"/>
      <c r="CD229" s="159"/>
      <c r="CE229" s="159"/>
      <c r="CF229" s="159"/>
      <c r="CG229" s="159"/>
      <c r="CH229" s="159"/>
      <c r="CI229" s="159"/>
      <c r="CJ229" s="159"/>
      <c r="CK229" s="159"/>
      <c r="CL229" s="159"/>
      <c r="CM229" s="159"/>
      <c r="CN229" s="159"/>
      <c r="CO229" s="159"/>
      <c r="CP229" s="159"/>
      <c r="CQ229" s="159"/>
      <c r="CR229" s="159"/>
      <c r="CS229" s="159"/>
      <c r="CT229" s="159"/>
      <c r="CU229" s="159"/>
      <c r="CV229" s="159"/>
      <c r="CW229" s="159"/>
    </row>
    <row r="230" spans="1:101" s="160" customFormat="1" ht="51" x14ac:dyDescent="0.2">
      <c r="A230" s="559" t="s">
        <v>236</v>
      </c>
      <c r="B230" s="794" t="s">
        <v>1194</v>
      </c>
      <c r="C230" s="187" t="s">
        <v>252</v>
      </c>
      <c r="D230" s="589"/>
      <c r="E230" s="609"/>
      <c r="F230" s="589"/>
      <c r="G230" s="590"/>
      <c r="H230" s="589"/>
      <c r="I230" s="590"/>
      <c r="J230" s="589"/>
      <c r="K230" s="590"/>
      <c r="L230" s="589"/>
      <c r="M230" s="590"/>
      <c r="N230" s="589"/>
      <c r="O230" s="590"/>
      <c r="P230" s="589"/>
      <c r="Q230" s="590"/>
      <c r="R230" s="589"/>
      <c r="S230" s="590"/>
      <c r="T230" s="589"/>
      <c r="U230" s="590"/>
      <c r="V230" s="589"/>
      <c r="W230" s="590"/>
      <c r="X230" s="589"/>
      <c r="Y230" s="590"/>
      <c r="Z230" s="589"/>
      <c r="AA230" s="590"/>
      <c r="AB230" s="589"/>
      <c r="AC230" s="590"/>
      <c r="AD230" s="589"/>
      <c r="AE230" s="590"/>
      <c r="AF230" s="589"/>
      <c r="AG230" s="590"/>
      <c r="AH230" s="589"/>
      <c r="AI230" s="590"/>
      <c r="AJ230" s="589"/>
      <c r="AK230" s="590"/>
      <c r="AL230" s="589"/>
      <c r="AM230" s="590"/>
      <c r="AN230" s="589"/>
      <c r="AO230" s="590"/>
      <c r="AP230" s="589"/>
      <c r="AQ230" s="590"/>
      <c r="AR230" s="589"/>
      <c r="AS230" s="590"/>
      <c r="AT230" s="589"/>
      <c r="AU230" s="590"/>
      <c r="AV230" s="589"/>
      <c r="AW230" s="590"/>
      <c r="AX230" s="589"/>
      <c r="AY230" s="590"/>
      <c r="AZ230" s="589"/>
      <c r="BA230" s="590"/>
      <c r="BB230" s="159"/>
      <c r="BC230" s="159"/>
      <c r="BD230" s="159"/>
      <c r="BE230" s="159"/>
      <c r="BF230" s="159"/>
      <c r="BG230" s="159"/>
      <c r="BH230" s="159"/>
      <c r="BI230" s="159"/>
      <c r="BJ230" s="159"/>
      <c r="BK230" s="159"/>
      <c r="BL230" s="159"/>
      <c r="BM230" s="159"/>
      <c r="BN230" s="159"/>
      <c r="BO230" s="159"/>
      <c r="BP230" s="159"/>
      <c r="BQ230" s="159"/>
      <c r="BR230" s="159"/>
      <c r="BS230" s="159"/>
      <c r="BT230" s="159"/>
      <c r="BU230" s="159"/>
      <c r="BV230" s="159"/>
      <c r="BW230" s="159"/>
      <c r="BX230" s="159"/>
      <c r="BY230" s="159"/>
      <c r="BZ230" s="159"/>
      <c r="CA230" s="159"/>
      <c r="CB230" s="159"/>
      <c r="CC230" s="159"/>
      <c r="CD230" s="159"/>
      <c r="CE230" s="159"/>
      <c r="CF230" s="159"/>
      <c r="CG230" s="159"/>
      <c r="CH230" s="159"/>
      <c r="CI230" s="159"/>
      <c r="CJ230" s="159"/>
      <c r="CK230" s="159"/>
      <c r="CL230" s="159"/>
      <c r="CM230" s="159"/>
      <c r="CN230" s="159"/>
      <c r="CO230" s="159"/>
      <c r="CP230" s="159"/>
      <c r="CQ230" s="159"/>
      <c r="CR230" s="159"/>
      <c r="CS230" s="159"/>
      <c r="CT230" s="159"/>
      <c r="CU230" s="159"/>
      <c r="CV230" s="159"/>
      <c r="CW230" s="159"/>
    </row>
    <row r="231" spans="1:101" s="160" customFormat="1" ht="63.75" x14ac:dyDescent="0.2">
      <c r="A231" s="559" t="s">
        <v>236</v>
      </c>
      <c r="B231" s="794" t="s">
        <v>1195</v>
      </c>
      <c r="C231" s="187" t="s">
        <v>254</v>
      </c>
      <c r="D231" s="589"/>
      <c r="E231" s="609"/>
      <c r="F231" s="589"/>
      <c r="G231" s="590"/>
      <c r="H231" s="589"/>
      <c r="I231" s="590"/>
      <c r="J231" s="589"/>
      <c r="K231" s="590"/>
      <c r="L231" s="589"/>
      <c r="M231" s="590"/>
      <c r="N231" s="589"/>
      <c r="O231" s="590"/>
      <c r="P231" s="589"/>
      <c r="Q231" s="590"/>
      <c r="R231" s="589"/>
      <c r="S231" s="590"/>
      <c r="T231" s="589"/>
      <c r="U231" s="590"/>
      <c r="V231" s="589"/>
      <c r="W231" s="590"/>
      <c r="X231" s="589"/>
      <c r="Y231" s="590"/>
      <c r="Z231" s="589"/>
      <c r="AA231" s="590"/>
      <c r="AB231" s="589"/>
      <c r="AC231" s="590"/>
      <c r="AD231" s="589"/>
      <c r="AE231" s="590"/>
      <c r="AF231" s="589"/>
      <c r="AG231" s="590"/>
      <c r="AH231" s="589"/>
      <c r="AI231" s="590"/>
      <c r="AJ231" s="589"/>
      <c r="AK231" s="590"/>
      <c r="AL231" s="589"/>
      <c r="AM231" s="590"/>
      <c r="AN231" s="589"/>
      <c r="AO231" s="590"/>
      <c r="AP231" s="589"/>
      <c r="AQ231" s="590"/>
      <c r="AR231" s="589"/>
      <c r="AS231" s="590"/>
      <c r="AT231" s="589"/>
      <c r="AU231" s="590"/>
      <c r="AV231" s="589"/>
      <c r="AW231" s="590"/>
      <c r="AX231" s="589"/>
      <c r="AY231" s="590"/>
      <c r="AZ231" s="589"/>
      <c r="BA231" s="590"/>
      <c r="BB231" s="159"/>
      <c r="BC231" s="159"/>
      <c r="BD231" s="159"/>
      <c r="BE231" s="159"/>
      <c r="BF231" s="159"/>
      <c r="BG231" s="159"/>
      <c r="BH231" s="159"/>
      <c r="BI231" s="159"/>
      <c r="BJ231" s="159"/>
      <c r="BK231" s="159"/>
      <c r="BL231" s="159"/>
      <c r="BM231" s="159"/>
      <c r="BN231" s="159"/>
      <c r="BO231" s="159"/>
      <c r="BP231" s="159"/>
      <c r="BQ231" s="159"/>
      <c r="BR231" s="159"/>
      <c r="BS231" s="159"/>
      <c r="BT231" s="159"/>
      <c r="BU231" s="159"/>
      <c r="BV231" s="159"/>
      <c r="BW231" s="159"/>
      <c r="BX231" s="159"/>
      <c r="BY231" s="159"/>
      <c r="BZ231" s="159"/>
      <c r="CA231" s="159"/>
      <c r="CB231" s="159"/>
      <c r="CC231" s="159"/>
      <c r="CD231" s="159"/>
      <c r="CE231" s="159"/>
      <c r="CF231" s="159"/>
      <c r="CG231" s="159"/>
      <c r="CH231" s="159"/>
      <c r="CI231" s="159"/>
      <c r="CJ231" s="159"/>
      <c r="CK231" s="159"/>
      <c r="CL231" s="159"/>
      <c r="CM231" s="159"/>
      <c r="CN231" s="159"/>
      <c r="CO231" s="159"/>
      <c r="CP231" s="159"/>
      <c r="CQ231" s="159"/>
      <c r="CR231" s="159"/>
      <c r="CS231" s="159"/>
      <c r="CT231" s="159"/>
      <c r="CU231" s="159"/>
      <c r="CV231" s="159"/>
      <c r="CW231" s="159"/>
    </row>
    <row r="232" spans="1:101" s="160" customFormat="1" ht="63.75" x14ac:dyDescent="0.2">
      <c r="A232" s="559" t="s">
        <v>236</v>
      </c>
      <c r="B232" s="794" t="s">
        <v>1196</v>
      </c>
      <c r="C232" s="187" t="s">
        <v>256</v>
      </c>
      <c r="D232" s="589"/>
      <c r="E232" s="609"/>
      <c r="F232" s="589"/>
      <c r="G232" s="590"/>
      <c r="H232" s="589"/>
      <c r="I232" s="590"/>
      <c r="J232" s="589"/>
      <c r="K232" s="590"/>
      <c r="L232" s="589"/>
      <c r="M232" s="590"/>
      <c r="N232" s="589"/>
      <c r="O232" s="590"/>
      <c r="P232" s="589"/>
      <c r="Q232" s="590"/>
      <c r="R232" s="589"/>
      <c r="S232" s="590"/>
      <c r="T232" s="589"/>
      <c r="U232" s="590"/>
      <c r="V232" s="589"/>
      <c r="W232" s="590"/>
      <c r="X232" s="589"/>
      <c r="Y232" s="590"/>
      <c r="Z232" s="589"/>
      <c r="AA232" s="590"/>
      <c r="AB232" s="589"/>
      <c r="AC232" s="590"/>
      <c r="AD232" s="589"/>
      <c r="AE232" s="590"/>
      <c r="AF232" s="589"/>
      <c r="AG232" s="590"/>
      <c r="AH232" s="589"/>
      <c r="AI232" s="590"/>
      <c r="AJ232" s="589"/>
      <c r="AK232" s="590"/>
      <c r="AL232" s="589"/>
      <c r="AM232" s="590"/>
      <c r="AN232" s="589"/>
      <c r="AO232" s="590"/>
      <c r="AP232" s="589"/>
      <c r="AQ232" s="590"/>
      <c r="AR232" s="589"/>
      <c r="AS232" s="590"/>
      <c r="AT232" s="589"/>
      <c r="AU232" s="590"/>
      <c r="AV232" s="589"/>
      <c r="AW232" s="590"/>
      <c r="AX232" s="589"/>
      <c r="AY232" s="590"/>
      <c r="AZ232" s="589"/>
      <c r="BA232" s="590"/>
      <c r="BB232" s="159"/>
      <c r="BC232" s="159"/>
      <c r="BD232" s="159"/>
      <c r="BE232" s="159"/>
      <c r="BF232" s="159"/>
      <c r="BG232" s="159"/>
      <c r="BH232" s="159"/>
      <c r="BI232" s="159"/>
      <c r="BJ232" s="159"/>
      <c r="BK232" s="159"/>
      <c r="BL232" s="159"/>
      <c r="BM232" s="159"/>
      <c r="BN232" s="159"/>
      <c r="BO232" s="159"/>
      <c r="BP232" s="159"/>
      <c r="BQ232" s="159"/>
      <c r="BR232" s="159"/>
      <c r="BS232" s="159"/>
      <c r="BT232" s="159"/>
      <c r="BU232" s="159"/>
      <c r="BV232" s="159"/>
      <c r="BW232" s="159"/>
      <c r="BX232" s="159"/>
      <c r="BY232" s="159"/>
      <c r="BZ232" s="159"/>
      <c r="CA232" s="159"/>
      <c r="CB232" s="159"/>
      <c r="CC232" s="159"/>
      <c r="CD232" s="159"/>
      <c r="CE232" s="159"/>
      <c r="CF232" s="159"/>
      <c r="CG232" s="159"/>
      <c r="CH232" s="159"/>
      <c r="CI232" s="159"/>
      <c r="CJ232" s="159"/>
      <c r="CK232" s="159"/>
      <c r="CL232" s="159"/>
      <c r="CM232" s="159"/>
      <c r="CN232" s="159"/>
      <c r="CO232" s="159"/>
      <c r="CP232" s="159"/>
      <c r="CQ232" s="159"/>
      <c r="CR232" s="159"/>
      <c r="CS232" s="159"/>
      <c r="CT232" s="159"/>
      <c r="CU232" s="159"/>
      <c r="CV232" s="159"/>
      <c r="CW232" s="159"/>
    </row>
    <row r="233" spans="1:101" s="160" customFormat="1" ht="51" x14ac:dyDescent="0.2">
      <c r="A233" s="559" t="s">
        <v>236</v>
      </c>
      <c r="B233" s="794" t="s">
        <v>1197</v>
      </c>
      <c r="C233" s="187" t="s">
        <v>258</v>
      </c>
      <c r="D233" s="589"/>
      <c r="E233" s="609"/>
      <c r="F233" s="589"/>
      <c r="G233" s="590"/>
      <c r="H233" s="589"/>
      <c r="I233" s="590"/>
      <c r="J233" s="589"/>
      <c r="K233" s="590"/>
      <c r="L233" s="589"/>
      <c r="M233" s="590"/>
      <c r="N233" s="589"/>
      <c r="O233" s="590"/>
      <c r="P233" s="589"/>
      <c r="Q233" s="590"/>
      <c r="R233" s="589"/>
      <c r="S233" s="590"/>
      <c r="T233" s="589"/>
      <c r="U233" s="590"/>
      <c r="V233" s="589"/>
      <c r="W233" s="590"/>
      <c r="X233" s="589"/>
      <c r="Y233" s="590"/>
      <c r="Z233" s="589"/>
      <c r="AA233" s="590"/>
      <c r="AB233" s="589"/>
      <c r="AC233" s="590"/>
      <c r="AD233" s="589"/>
      <c r="AE233" s="590"/>
      <c r="AF233" s="589"/>
      <c r="AG233" s="590"/>
      <c r="AH233" s="589"/>
      <c r="AI233" s="590"/>
      <c r="AJ233" s="589"/>
      <c r="AK233" s="590"/>
      <c r="AL233" s="589"/>
      <c r="AM233" s="590"/>
      <c r="AN233" s="589"/>
      <c r="AO233" s="590"/>
      <c r="AP233" s="589"/>
      <c r="AQ233" s="590"/>
      <c r="AR233" s="589"/>
      <c r="AS233" s="590"/>
      <c r="AT233" s="589"/>
      <c r="AU233" s="590"/>
      <c r="AV233" s="589"/>
      <c r="AW233" s="590"/>
      <c r="AX233" s="589"/>
      <c r="AY233" s="590"/>
      <c r="AZ233" s="589"/>
      <c r="BA233" s="590"/>
      <c r="BB233" s="159"/>
      <c r="BC233" s="159"/>
      <c r="BD233" s="159"/>
      <c r="BE233" s="159"/>
      <c r="BF233" s="159"/>
      <c r="BG233" s="159"/>
      <c r="BH233" s="159"/>
      <c r="BI233" s="159"/>
      <c r="BJ233" s="159"/>
      <c r="BK233" s="159"/>
      <c r="BL233" s="159"/>
      <c r="BM233" s="159"/>
      <c r="BN233" s="159"/>
      <c r="BO233" s="159"/>
      <c r="BP233" s="159"/>
      <c r="BQ233" s="159"/>
      <c r="BR233" s="159"/>
      <c r="BS233" s="159"/>
      <c r="BT233" s="159"/>
      <c r="BU233" s="159"/>
      <c r="BV233" s="159"/>
      <c r="BW233" s="159"/>
      <c r="BX233" s="159"/>
      <c r="BY233" s="159"/>
      <c r="BZ233" s="159"/>
      <c r="CA233" s="159"/>
      <c r="CB233" s="159"/>
      <c r="CC233" s="159"/>
      <c r="CD233" s="159"/>
      <c r="CE233" s="159"/>
      <c r="CF233" s="159"/>
      <c r="CG233" s="159"/>
      <c r="CH233" s="159"/>
      <c r="CI233" s="159"/>
      <c r="CJ233" s="159"/>
      <c r="CK233" s="159"/>
      <c r="CL233" s="159"/>
      <c r="CM233" s="159"/>
      <c r="CN233" s="159"/>
      <c r="CO233" s="159"/>
      <c r="CP233" s="159"/>
      <c r="CQ233" s="159"/>
      <c r="CR233" s="159"/>
      <c r="CS233" s="159"/>
      <c r="CT233" s="159"/>
      <c r="CU233" s="159"/>
      <c r="CV233" s="159"/>
      <c r="CW233" s="159"/>
    </row>
    <row r="234" spans="1:101" s="160" customFormat="1" ht="51" x14ac:dyDescent="0.2">
      <c r="A234" s="559" t="s">
        <v>236</v>
      </c>
      <c r="B234" s="794" t="s">
        <v>1198</v>
      </c>
      <c r="C234" s="187" t="s">
        <v>260</v>
      </c>
      <c r="D234" s="589"/>
      <c r="E234" s="609"/>
      <c r="F234" s="589"/>
      <c r="G234" s="590"/>
      <c r="H234" s="589"/>
      <c r="I234" s="590"/>
      <c r="J234" s="589"/>
      <c r="K234" s="590"/>
      <c r="L234" s="589"/>
      <c r="M234" s="590"/>
      <c r="N234" s="589"/>
      <c r="O234" s="590"/>
      <c r="P234" s="589"/>
      <c r="Q234" s="590"/>
      <c r="R234" s="589"/>
      <c r="S234" s="590"/>
      <c r="T234" s="589"/>
      <c r="U234" s="590"/>
      <c r="V234" s="589"/>
      <c r="W234" s="590"/>
      <c r="X234" s="589"/>
      <c r="Y234" s="590"/>
      <c r="Z234" s="589"/>
      <c r="AA234" s="590"/>
      <c r="AB234" s="589"/>
      <c r="AC234" s="590"/>
      <c r="AD234" s="589"/>
      <c r="AE234" s="590"/>
      <c r="AF234" s="589"/>
      <c r="AG234" s="590"/>
      <c r="AH234" s="589"/>
      <c r="AI234" s="590"/>
      <c r="AJ234" s="589"/>
      <c r="AK234" s="590"/>
      <c r="AL234" s="589"/>
      <c r="AM234" s="590"/>
      <c r="AN234" s="589"/>
      <c r="AO234" s="590"/>
      <c r="AP234" s="589"/>
      <c r="AQ234" s="590"/>
      <c r="AR234" s="589"/>
      <c r="AS234" s="590"/>
      <c r="AT234" s="589"/>
      <c r="AU234" s="590"/>
      <c r="AV234" s="589"/>
      <c r="AW234" s="590"/>
      <c r="AX234" s="589"/>
      <c r="AY234" s="590"/>
      <c r="AZ234" s="589"/>
      <c r="BA234" s="590"/>
      <c r="BB234" s="159"/>
      <c r="BC234" s="159"/>
      <c r="BD234" s="159"/>
      <c r="BE234" s="159"/>
      <c r="BF234" s="159"/>
      <c r="BG234" s="159"/>
      <c r="BH234" s="159"/>
      <c r="BI234" s="159"/>
      <c r="BJ234" s="159"/>
      <c r="BK234" s="159"/>
      <c r="BL234" s="159"/>
      <c r="BM234" s="159"/>
      <c r="BN234" s="159"/>
      <c r="BO234" s="159"/>
      <c r="BP234" s="159"/>
      <c r="BQ234" s="159"/>
      <c r="BR234" s="159"/>
      <c r="BS234" s="159"/>
      <c r="BT234" s="159"/>
      <c r="BU234" s="159"/>
      <c r="BV234" s="159"/>
      <c r="BW234" s="159"/>
      <c r="BX234" s="159"/>
      <c r="BY234" s="159"/>
      <c r="BZ234" s="159"/>
      <c r="CA234" s="159"/>
      <c r="CB234" s="159"/>
      <c r="CC234" s="159"/>
      <c r="CD234" s="159"/>
      <c r="CE234" s="159"/>
      <c r="CF234" s="159"/>
      <c r="CG234" s="159"/>
      <c r="CH234" s="159"/>
      <c r="CI234" s="159"/>
      <c r="CJ234" s="159"/>
      <c r="CK234" s="159"/>
      <c r="CL234" s="159"/>
      <c r="CM234" s="159"/>
      <c r="CN234" s="159"/>
      <c r="CO234" s="159"/>
      <c r="CP234" s="159"/>
      <c r="CQ234" s="159"/>
      <c r="CR234" s="159"/>
      <c r="CS234" s="159"/>
      <c r="CT234" s="159"/>
      <c r="CU234" s="159"/>
      <c r="CV234" s="159"/>
      <c r="CW234" s="159"/>
    </row>
    <row r="235" spans="1:101" s="160" customFormat="1" ht="51" x14ac:dyDescent="0.2">
      <c r="A235" s="559" t="s">
        <v>236</v>
      </c>
      <c r="B235" s="794" t="s">
        <v>1199</v>
      </c>
      <c r="C235" s="187" t="s">
        <v>262</v>
      </c>
      <c r="D235" s="589"/>
      <c r="E235" s="609"/>
      <c r="F235" s="589"/>
      <c r="G235" s="590"/>
      <c r="H235" s="589"/>
      <c r="I235" s="590"/>
      <c r="J235" s="589"/>
      <c r="K235" s="590"/>
      <c r="L235" s="589"/>
      <c r="M235" s="590"/>
      <c r="N235" s="589"/>
      <c r="O235" s="590"/>
      <c r="P235" s="589"/>
      <c r="Q235" s="590"/>
      <c r="R235" s="589"/>
      <c r="S235" s="590"/>
      <c r="T235" s="589"/>
      <c r="U235" s="590"/>
      <c r="V235" s="589"/>
      <c r="W235" s="590"/>
      <c r="X235" s="589"/>
      <c r="Y235" s="590"/>
      <c r="Z235" s="589"/>
      <c r="AA235" s="590"/>
      <c r="AB235" s="589"/>
      <c r="AC235" s="590"/>
      <c r="AD235" s="589"/>
      <c r="AE235" s="590"/>
      <c r="AF235" s="589"/>
      <c r="AG235" s="590"/>
      <c r="AH235" s="589"/>
      <c r="AI235" s="590"/>
      <c r="AJ235" s="589"/>
      <c r="AK235" s="590"/>
      <c r="AL235" s="589"/>
      <c r="AM235" s="590"/>
      <c r="AN235" s="589"/>
      <c r="AO235" s="590"/>
      <c r="AP235" s="589"/>
      <c r="AQ235" s="590"/>
      <c r="AR235" s="589"/>
      <c r="AS235" s="590"/>
      <c r="AT235" s="589"/>
      <c r="AU235" s="590"/>
      <c r="AV235" s="589"/>
      <c r="AW235" s="590"/>
      <c r="AX235" s="589"/>
      <c r="AY235" s="590"/>
      <c r="AZ235" s="589"/>
      <c r="BA235" s="590"/>
      <c r="BB235" s="159"/>
      <c r="BC235" s="159"/>
      <c r="BD235" s="159"/>
      <c r="BE235" s="159"/>
      <c r="BF235" s="159"/>
      <c r="BG235" s="159"/>
      <c r="BH235" s="159"/>
      <c r="BI235" s="159"/>
      <c r="BJ235" s="159"/>
      <c r="BK235" s="159"/>
      <c r="BL235" s="159"/>
      <c r="BM235" s="159"/>
      <c r="BN235" s="159"/>
      <c r="BO235" s="159"/>
      <c r="BP235" s="159"/>
      <c r="BQ235" s="159"/>
      <c r="BR235" s="159"/>
      <c r="BS235" s="159"/>
      <c r="BT235" s="159"/>
      <c r="BU235" s="159"/>
      <c r="BV235" s="159"/>
      <c r="BW235" s="159"/>
      <c r="BX235" s="159"/>
      <c r="BY235" s="159"/>
      <c r="BZ235" s="159"/>
      <c r="CA235" s="159"/>
      <c r="CB235" s="159"/>
      <c r="CC235" s="159"/>
      <c r="CD235" s="159"/>
      <c r="CE235" s="159"/>
      <c r="CF235" s="159"/>
      <c r="CG235" s="159"/>
      <c r="CH235" s="159"/>
      <c r="CI235" s="159"/>
      <c r="CJ235" s="159"/>
      <c r="CK235" s="159"/>
      <c r="CL235" s="159"/>
      <c r="CM235" s="159"/>
      <c r="CN235" s="159"/>
      <c r="CO235" s="159"/>
      <c r="CP235" s="159"/>
      <c r="CQ235" s="159"/>
      <c r="CR235" s="159"/>
      <c r="CS235" s="159"/>
      <c r="CT235" s="159"/>
      <c r="CU235" s="159"/>
      <c r="CV235" s="159"/>
      <c r="CW235" s="159"/>
    </row>
    <row r="236" spans="1:101" s="160" customFormat="1" ht="51" x14ac:dyDescent="0.2">
      <c r="A236" s="559" t="s">
        <v>236</v>
      </c>
      <c r="B236" s="794" t="s">
        <v>1200</v>
      </c>
      <c r="C236" s="187" t="s">
        <v>270</v>
      </c>
      <c r="D236" s="589"/>
      <c r="E236" s="609"/>
      <c r="F236" s="589"/>
      <c r="G236" s="590"/>
      <c r="H236" s="589"/>
      <c r="I236" s="590"/>
      <c r="J236" s="589"/>
      <c r="K236" s="590"/>
      <c r="L236" s="589"/>
      <c r="M236" s="590"/>
      <c r="N236" s="589"/>
      <c r="O236" s="590"/>
      <c r="P236" s="589"/>
      <c r="Q236" s="590"/>
      <c r="R236" s="589"/>
      <c r="S236" s="590"/>
      <c r="T236" s="589"/>
      <c r="U236" s="590"/>
      <c r="V236" s="589"/>
      <c r="W236" s="590"/>
      <c r="X236" s="589"/>
      <c r="Y236" s="590"/>
      <c r="Z236" s="589"/>
      <c r="AA236" s="590"/>
      <c r="AB236" s="589"/>
      <c r="AC236" s="590"/>
      <c r="AD236" s="589"/>
      <c r="AE236" s="590"/>
      <c r="AF236" s="589"/>
      <c r="AG236" s="590"/>
      <c r="AH236" s="589"/>
      <c r="AI236" s="590"/>
      <c r="AJ236" s="589"/>
      <c r="AK236" s="590"/>
      <c r="AL236" s="589"/>
      <c r="AM236" s="590"/>
      <c r="AN236" s="589"/>
      <c r="AO236" s="590"/>
      <c r="AP236" s="589"/>
      <c r="AQ236" s="590"/>
      <c r="AR236" s="589"/>
      <c r="AS236" s="590"/>
      <c r="AT236" s="589"/>
      <c r="AU236" s="590"/>
      <c r="AV236" s="589"/>
      <c r="AW236" s="590"/>
      <c r="AX236" s="589"/>
      <c r="AY236" s="590"/>
      <c r="AZ236" s="589"/>
      <c r="BA236" s="590"/>
      <c r="BB236" s="159"/>
      <c r="BC236" s="159"/>
      <c r="BD236" s="159"/>
      <c r="BE236" s="159"/>
      <c r="BF236" s="159"/>
      <c r="BG236" s="159"/>
      <c r="BH236" s="159"/>
      <c r="BI236" s="159"/>
      <c r="BJ236" s="159"/>
      <c r="BK236" s="159"/>
      <c r="BL236" s="159"/>
      <c r="BM236" s="159"/>
      <c r="BN236" s="159"/>
      <c r="BO236" s="159"/>
      <c r="BP236" s="159"/>
      <c r="BQ236" s="159"/>
      <c r="BR236" s="159"/>
      <c r="BS236" s="159"/>
      <c r="BT236" s="159"/>
      <c r="BU236" s="159"/>
      <c r="BV236" s="159"/>
      <c r="BW236" s="159"/>
      <c r="BX236" s="159"/>
      <c r="BY236" s="159"/>
      <c r="BZ236" s="159"/>
      <c r="CA236" s="159"/>
      <c r="CB236" s="159"/>
      <c r="CC236" s="159"/>
      <c r="CD236" s="159"/>
      <c r="CE236" s="159"/>
      <c r="CF236" s="159"/>
      <c r="CG236" s="159"/>
      <c r="CH236" s="159"/>
      <c r="CI236" s="159"/>
      <c r="CJ236" s="159"/>
      <c r="CK236" s="159"/>
      <c r="CL236" s="159"/>
      <c r="CM236" s="159"/>
      <c r="CN236" s="159"/>
      <c r="CO236" s="159"/>
      <c r="CP236" s="159"/>
      <c r="CQ236" s="159"/>
      <c r="CR236" s="159"/>
      <c r="CS236" s="159"/>
      <c r="CT236" s="159"/>
      <c r="CU236" s="159"/>
      <c r="CV236" s="159"/>
      <c r="CW236" s="159"/>
    </row>
    <row r="237" spans="1:101" s="160" customFormat="1" ht="51" x14ac:dyDescent="0.2">
      <c r="A237" s="559" t="s">
        <v>236</v>
      </c>
      <c r="B237" s="794" t="s">
        <v>1201</v>
      </c>
      <c r="C237" s="187" t="s">
        <v>275</v>
      </c>
      <c r="D237" s="589"/>
      <c r="E237" s="609"/>
      <c r="F237" s="589"/>
      <c r="G237" s="590"/>
      <c r="H237" s="589"/>
      <c r="I237" s="590"/>
      <c r="J237" s="589"/>
      <c r="K237" s="590"/>
      <c r="L237" s="589"/>
      <c r="M237" s="590"/>
      <c r="N237" s="589"/>
      <c r="O237" s="590"/>
      <c r="P237" s="589"/>
      <c r="Q237" s="590"/>
      <c r="R237" s="589"/>
      <c r="S237" s="590"/>
      <c r="T237" s="589"/>
      <c r="U237" s="590"/>
      <c r="V237" s="589"/>
      <c r="W237" s="590"/>
      <c r="X237" s="589"/>
      <c r="Y237" s="590"/>
      <c r="Z237" s="589"/>
      <c r="AA237" s="590"/>
      <c r="AB237" s="589"/>
      <c r="AC237" s="590"/>
      <c r="AD237" s="589"/>
      <c r="AE237" s="590"/>
      <c r="AF237" s="589"/>
      <c r="AG237" s="590"/>
      <c r="AH237" s="589"/>
      <c r="AI237" s="590"/>
      <c r="AJ237" s="589"/>
      <c r="AK237" s="590"/>
      <c r="AL237" s="589"/>
      <c r="AM237" s="590"/>
      <c r="AN237" s="589"/>
      <c r="AO237" s="590"/>
      <c r="AP237" s="589"/>
      <c r="AQ237" s="590"/>
      <c r="AR237" s="589"/>
      <c r="AS237" s="590"/>
      <c r="AT237" s="589"/>
      <c r="AU237" s="590"/>
      <c r="AV237" s="589"/>
      <c r="AW237" s="590"/>
      <c r="AX237" s="589"/>
      <c r="AY237" s="590"/>
      <c r="AZ237" s="589"/>
      <c r="BA237" s="590"/>
      <c r="BB237" s="159"/>
      <c r="BC237" s="159"/>
      <c r="BD237" s="159"/>
      <c r="BE237" s="159"/>
      <c r="BF237" s="159"/>
      <c r="BG237" s="159"/>
      <c r="BH237" s="159"/>
      <c r="BI237" s="159"/>
      <c r="BJ237" s="159"/>
      <c r="BK237" s="159"/>
      <c r="BL237" s="159"/>
      <c r="BM237" s="159"/>
      <c r="BN237" s="159"/>
      <c r="BO237" s="159"/>
      <c r="BP237" s="159"/>
      <c r="BQ237" s="159"/>
      <c r="BR237" s="159"/>
      <c r="BS237" s="159"/>
      <c r="BT237" s="159"/>
      <c r="BU237" s="159"/>
      <c r="BV237" s="159"/>
      <c r="BW237" s="159"/>
      <c r="BX237" s="159"/>
      <c r="BY237" s="159"/>
      <c r="BZ237" s="159"/>
      <c r="CA237" s="159"/>
      <c r="CB237" s="159"/>
      <c r="CC237" s="159"/>
      <c r="CD237" s="159"/>
      <c r="CE237" s="159"/>
      <c r="CF237" s="159"/>
      <c r="CG237" s="159"/>
      <c r="CH237" s="159"/>
      <c r="CI237" s="159"/>
      <c r="CJ237" s="159"/>
      <c r="CK237" s="159"/>
      <c r="CL237" s="159"/>
      <c r="CM237" s="159"/>
      <c r="CN237" s="159"/>
      <c r="CO237" s="159"/>
      <c r="CP237" s="159"/>
      <c r="CQ237" s="159"/>
      <c r="CR237" s="159"/>
      <c r="CS237" s="159"/>
      <c r="CT237" s="159"/>
      <c r="CU237" s="159"/>
      <c r="CV237" s="159"/>
      <c r="CW237" s="159"/>
    </row>
    <row r="238" spans="1:101" s="160" customFormat="1" ht="63.75" x14ac:dyDescent="0.2">
      <c r="A238" s="559" t="s">
        <v>236</v>
      </c>
      <c r="B238" s="794" t="s">
        <v>1202</v>
      </c>
      <c r="C238" s="187" t="s">
        <v>278</v>
      </c>
      <c r="D238" s="589"/>
      <c r="E238" s="609"/>
      <c r="F238" s="589"/>
      <c r="G238" s="590"/>
      <c r="H238" s="589"/>
      <c r="I238" s="590"/>
      <c r="J238" s="589"/>
      <c r="K238" s="590"/>
      <c r="L238" s="589"/>
      <c r="M238" s="590"/>
      <c r="N238" s="589"/>
      <c r="O238" s="590"/>
      <c r="P238" s="589"/>
      <c r="Q238" s="590"/>
      <c r="R238" s="589"/>
      <c r="S238" s="590"/>
      <c r="T238" s="589"/>
      <c r="U238" s="590"/>
      <c r="V238" s="589"/>
      <c r="W238" s="590"/>
      <c r="X238" s="589"/>
      <c r="Y238" s="590"/>
      <c r="Z238" s="589"/>
      <c r="AA238" s="590"/>
      <c r="AB238" s="589"/>
      <c r="AC238" s="590"/>
      <c r="AD238" s="589"/>
      <c r="AE238" s="590"/>
      <c r="AF238" s="589"/>
      <c r="AG238" s="590"/>
      <c r="AH238" s="589"/>
      <c r="AI238" s="590"/>
      <c r="AJ238" s="589"/>
      <c r="AK238" s="590"/>
      <c r="AL238" s="589"/>
      <c r="AM238" s="590"/>
      <c r="AN238" s="589"/>
      <c r="AO238" s="590"/>
      <c r="AP238" s="589"/>
      <c r="AQ238" s="590"/>
      <c r="AR238" s="589"/>
      <c r="AS238" s="590"/>
      <c r="AT238" s="589"/>
      <c r="AU238" s="590"/>
      <c r="AV238" s="589"/>
      <c r="AW238" s="590"/>
      <c r="AX238" s="589"/>
      <c r="AY238" s="590"/>
      <c r="AZ238" s="589"/>
      <c r="BA238" s="590"/>
      <c r="BB238" s="159"/>
      <c r="BC238" s="159"/>
      <c r="BD238" s="159"/>
      <c r="BE238" s="159"/>
      <c r="BF238" s="159"/>
      <c r="BG238" s="159"/>
      <c r="BH238" s="159"/>
      <c r="BI238" s="159"/>
      <c r="BJ238" s="159"/>
      <c r="BK238" s="159"/>
      <c r="BL238" s="159"/>
      <c r="BM238" s="159"/>
      <c r="BN238" s="159"/>
      <c r="BO238" s="159"/>
      <c r="BP238" s="159"/>
      <c r="BQ238" s="159"/>
      <c r="BR238" s="159"/>
      <c r="BS238" s="159"/>
      <c r="BT238" s="159"/>
      <c r="BU238" s="159"/>
      <c r="BV238" s="159"/>
      <c r="BW238" s="159"/>
      <c r="BX238" s="159"/>
      <c r="BY238" s="159"/>
      <c r="BZ238" s="159"/>
      <c r="CA238" s="159"/>
      <c r="CB238" s="159"/>
      <c r="CC238" s="159"/>
      <c r="CD238" s="159"/>
      <c r="CE238" s="159"/>
      <c r="CF238" s="159"/>
      <c r="CG238" s="159"/>
      <c r="CH238" s="159"/>
      <c r="CI238" s="159"/>
      <c r="CJ238" s="159"/>
      <c r="CK238" s="159"/>
      <c r="CL238" s="159"/>
      <c r="CM238" s="159"/>
      <c r="CN238" s="159"/>
      <c r="CO238" s="159"/>
      <c r="CP238" s="159"/>
      <c r="CQ238" s="159"/>
      <c r="CR238" s="159"/>
      <c r="CS238" s="159"/>
      <c r="CT238" s="159"/>
      <c r="CU238" s="159"/>
      <c r="CV238" s="159"/>
      <c r="CW238" s="159"/>
    </row>
    <row r="239" spans="1:101" s="160" customFormat="1" ht="76.5" x14ac:dyDescent="0.2">
      <c r="A239" s="559" t="s">
        <v>236</v>
      </c>
      <c r="B239" s="794" t="s">
        <v>1203</v>
      </c>
      <c r="C239" s="187" t="s">
        <v>281</v>
      </c>
      <c r="D239" s="589"/>
      <c r="E239" s="609"/>
      <c r="F239" s="589"/>
      <c r="G239" s="590"/>
      <c r="H239" s="589"/>
      <c r="I239" s="590"/>
      <c r="J239" s="589"/>
      <c r="K239" s="590"/>
      <c r="L239" s="589"/>
      <c r="M239" s="590"/>
      <c r="N239" s="589"/>
      <c r="O239" s="590"/>
      <c r="P239" s="589"/>
      <c r="Q239" s="590"/>
      <c r="R239" s="589"/>
      <c r="S239" s="590"/>
      <c r="T239" s="589"/>
      <c r="U239" s="590"/>
      <c r="V239" s="589"/>
      <c r="W239" s="590"/>
      <c r="X239" s="589"/>
      <c r="Y239" s="590"/>
      <c r="Z239" s="589"/>
      <c r="AA239" s="590"/>
      <c r="AB239" s="589"/>
      <c r="AC239" s="590"/>
      <c r="AD239" s="589"/>
      <c r="AE239" s="590"/>
      <c r="AF239" s="589"/>
      <c r="AG239" s="590"/>
      <c r="AH239" s="589"/>
      <c r="AI239" s="590"/>
      <c r="AJ239" s="589"/>
      <c r="AK239" s="590"/>
      <c r="AL239" s="589"/>
      <c r="AM239" s="590"/>
      <c r="AN239" s="589"/>
      <c r="AO239" s="590"/>
      <c r="AP239" s="589"/>
      <c r="AQ239" s="590"/>
      <c r="AR239" s="589"/>
      <c r="AS239" s="590"/>
      <c r="AT239" s="589"/>
      <c r="AU239" s="590"/>
      <c r="AV239" s="589"/>
      <c r="AW239" s="590"/>
      <c r="AX239" s="589"/>
      <c r="AY239" s="590"/>
      <c r="AZ239" s="589"/>
      <c r="BA239" s="590"/>
      <c r="BB239" s="159"/>
      <c r="BC239" s="159"/>
      <c r="BD239" s="159"/>
      <c r="BE239" s="159"/>
      <c r="BF239" s="159"/>
      <c r="BG239" s="159"/>
      <c r="BH239" s="159"/>
      <c r="BI239" s="159"/>
      <c r="BJ239" s="159"/>
      <c r="BK239" s="159"/>
      <c r="BL239" s="159"/>
      <c r="BM239" s="159"/>
      <c r="BN239" s="159"/>
      <c r="BO239" s="159"/>
      <c r="BP239" s="159"/>
      <c r="BQ239" s="159"/>
      <c r="BR239" s="159"/>
      <c r="BS239" s="159"/>
      <c r="BT239" s="159"/>
      <c r="BU239" s="159"/>
      <c r="BV239" s="159"/>
      <c r="BW239" s="159"/>
      <c r="BX239" s="159"/>
      <c r="BY239" s="159"/>
      <c r="BZ239" s="159"/>
      <c r="CA239" s="159"/>
      <c r="CB239" s="159"/>
      <c r="CC239" s="159"/>
      <c r="CD239" s="159"/>
      <c r="CE239" s="159"/>
      <c r="CF239" s="159"/>
      <c r="CG239" s="159"/>
      <c r="CH239" s="159"/>
      <c r="CI239" s="159"/>
      <c r="CJ239" s="159"/>
      <c r="CK239" s="159"/>
      <c r="CL239" s="159"/>
      <c r="CM239" s="159"/>
      <c r="CN239" s="159"/>
      <c r="CO239" s="159"/>
      <c r="CP239" s="159"/>
      <c r="CQ239" s="159"/>
      <c r="CR239" s="159"/>
      <c r="CS239" s="159"/>
      <c r="CT239" s="159"/>
      <c r="CU239" s="159"/>
      <c r="CV239" s="159"/>
      <c r="CW239" s="159"/>
    </row>
    <row r="240" spans="1:101" s="160" customFormat="1" ht="51" x14ac:dyDescent="0.2">
      <c r="A240" s="559" t="s">
        <v>236</v>
      </c>
      <c r="B240" s="794" t="s">
        <v>1204</v>
      </c>
      <c r="C240" s="187" t="s">
        <v>284</v>
      </c>
      <c r="D240" s="589"/>
      <c r="E240" s="609"/>
      <c r="F240" s="589"/>
      <c r="G240" s="590"/>
      <c r="H240" s="589"/>
      <c r="I240" s="590"/>
      <c r="J240" s="589"/>
      <c r="K240" s="590"/>
      <c r="L240" s="589"/>
      <c r="M240" s="590"/>
      <c r="N240" s="589"/>
      <c r="O240" s="590"/>
      <c r="P240" s="589"/>
      <c r="Q240" s="590"/>
      <c r="R240" s="589"/>
      <c r="S240" s="590"/>
      <c r="T240" s="589"/>
      <c r="U240" s="590"/>
      <c r="V240" s="589"/>
      <c r="W240" s="590"/>
      <c r="X240" s="589"/>
      <c r="Y240" s="590"/>
      <c r="Z240" s="589"/>
      <c r="AA240" s="590"/>
      <c r="AB240" s="589"/>
      <c r="AC240" s="590"/>
      <c r="AD240" s="589"/>
      <c r="AE240" s="590"/>
      <c r="AF240" s="589"/>
      <c r="AG240" s="590"/>
      <c r="AH240" s="589"/>
      <c r="AI240" s="590"/>
      <c r="AJ240" s="589"/>
      <c r="AK240" s="590"/>
      <c r="AL240" s="589"/>
      <c r="AM240" s="590"/>
      <c r="AN240" s="589"/>
      <c r="AO240" s="590"/>
      <c r="AP240" s="589"/>
      <c r="AQ240" s="590"/>
      <c r="AR240" s="589"/>
      <c r="AS240" s="590"/>
      <c r="AT240" s="589"/>
      <c r="AU240" s="590"/>
      <c r="AV240" s="589"/>
      <c r="AW240" s="590"/>
      <c r="AX240" s="589"/>
      <c r="AY240" s="590"/>
      <c r="AZ240" s="589"/>
      <c r="BA240" s="590"/>
      <c r="BB240" s="159"/>
      <c r="BC240" s="159"/>
      <c r="BD240" s="159"/>
      <c r="BE240" s="159"/>
      <c r="BF240" s="159"/>
      <c r="BG240" s="159"/>
      <c r="BH240" s="159"/>
      <c r="BI240" s="159"/>
      <c r="BJ240" s="159"/>
      <c r="BK240" s="159"/>
      <c r="BL240" s="159"/>
      <c r="BM240" s="159"/>
      <c r="BN240" s="159"/>
      <c r="BO240" s="159"/>
      <c r="BP240" s="159"/>
      <c r="BQ240" s="159"/>
      <c r="BR240" s="159"/>
      <c r="BS240" s="159"/>
      <c r="BT240" s="159"/>
      <c r="BU240" s="159"/>
      <c r="BV240" s="159"/>
      <c r="BW240" s="159"/>
      <c r="BX240" s="159"/>
      <c r="BY240" s="159"/>
      <c r="BZ240" s="159"/>
      <c r="CA240" s="159"/>
      <c r="CB240" s="159"/>
      <c r="CC240" s="159"/>
      <c r="CD240" s="159"/>
      <c r="CE240" s="159"/>
      <c r="CF240" s="159"/>
      <c r="CG240" s="159"/>
      <c r="CH240" s="159"/>
      <c r="CI240" s="159"/>
      <c r="CJ240" s="159"/>
      <c r="CK240" s="159"/>
      <c r="CL240" s="159"/>
      <c r="CM240" s="159"/>
      <c r="CN240" s="159"/>
      <c r="CO240" s="159"/>
      <c r="CP240" s="159"/>
      <c r="CQ240" s="159"/>
      <c r="CR240" s="159"/>
      <c r="CS240" s="159"/>
      <c r="CT240" s="159"/>
      <c r="CU240" s="159"/>
      <c r="CV240" s="159"/>
      <c r="CW240" s="159"/>
    </row>
    <row r="241" spans="1:101" s="160" customFormat="1" ht="63.75" x14ac:dyDescent="0.2">
      <c r="A241" s="559" t="s">
        <v>236</v>
      </c>
      <c r="B241" s="794" t="s">
        <v>1205</v>
      </c>
      <c r="C241" s="187" t="s">
        <v>287</v>
      </c>
      <c r="D241" s="589"/>
      <c r="E241" s="609"/>
      <c r="F241" s="589"/>
      <c r="G241" s="590"/>
      <c r="H241" s="589"/>
      <c r="I241" s="590"/>
      <c r="J241" s="589"/>
      <c r="K241" s="590"/>
      <c r="L241" s="589"/>
      <c r="M241" s="590"/>
      <c r="N241" s="589"/>
      <c r="O241" s="590"/>
      <c r="P241" s="589"/>
      <c r="Q241" s="590"/>
      <c r="R241" s="589"/>
      <c r="S241" s="590"/>
      <c r="T241" s="589"/>
      <c r="U241" s="590"/>
      <c r="V241" s="589"/>
      <c r="W241" s="590"/>
      <c r="X241" s="589"/>
      <c r="Y241" s="590"/>
      <c r="Z241" s="589"/>
      <c r="AA241" s="590"/>
      <c r="AB241" s="589"/>
      <c r="AC241" s="590"/>
      <c r="AD241" s="589"/>
      <c r="AE241" s="590"/>
      <c r="AF241" s="589"/>
      <c r="AG241" s="590"/>
      <c r="AH241" s="589"/>
      <c r="AI241" s="590"/>
      <c r="AJ241" s="589"/>
      <c r="AK241" s="590"/>
      <c r="AL241" s="589"/>
      <c r="AM241" s="590"/>
      <c r="AN241" s="589"/>
      <c r="AO241" s="590"/>
      <c r="AP241" s="589"/>
      <c r="AQ241" s="590"/>
      <c r="AR241" s="589"/>
      <c r="AS241" s="590"/>
      <c r="AT241" s="589"/>
      <c r="AU241" s="590"/>
      <c r="AV241" s="589"/>
      <c r="AW241" s="590"/>
      <c r="AX241" s="589"/>
      <c r="AY241" s="590"/>
      <c r="AZ241" s="589"/>
      <c r="BA241" s="590"/>
      <c r="BB241" s="159"/>
      <c r="BC241" s="159"/>
      <c r="BD241" s="159"/>
      <c r="BE241" s="159"/>
      <c r="BF241" s="159"/>
      <c r="BG241" s="159"/>
      <c r="BH241" s="159"/>
      <c r="BI241" s="159"/>
      <c r="BJ241" s="159"/>
      <c r="BK241" s="159"/>
      <c r="BL241" s="159"/>
      <c r="BM241" s="159"/>
      <c r="BN241" s="159"/>
      <c r="BO241" s="159"/>
      <c r="BP241" s="159"/>
      <c r="BQ241" s="159"/>
      <c r="BR241" s="159"/>
      <c r="BS241" s="159"/>
      <c r="BT241" s="159"/>
      <c r="BU241" s="159"/>
      <c r="BV241" s="159"/>
      <c r="BW241" s="159"/>
      <c r="BX241" s="159"/>
      <c r="BY241" s="159"/>
      <c r="BZ241" s="159"/>
      <c r="CA241" s="159"/>
      <c r="CB241" s="159"/>
      <c r="CC241" s="159"/>
      <c r="CD241" s="159"/>
      <c r="CE241" s="159"/>
      <c r="CF241" s="159"/>
      <c r="CG241" s="159"/>
      <c r="CH241" s="159"/>
      <c r="CI241" s="159"/>
      <c r="CJ241" s="159"/>
      <c r="CK241" s="159"/>
      <c r="CL241" s="159"/>
      <c r="CM241" s="159"/>
      <c r="CN241" s="159"/>
      <c r="CO241" s="159"/>
      <c r="CP241" s="159"/>
      <c r="CQ241" s="159"/>
      <c r="CR241" s="159"/>
      <c r="CS241" s="159"/>
      <c r="CT241" s="159"/>
      <c r="CU241" s="159"/>
      <c r="CV241" s="159"/>
      <c r="CW241" s="159"/>
    </row>
    <row r="242" spans="1:101" s="160" customFormat="1" ht="63.75" x14ac:dyDescent="0.2">
      <c r="A242" s="559" t="s">
        <v>236</v>
      </c>
      <c r="B242" s="794" t="s">
        <v>1206</v>
      </c>
      <c r="C242" s="187" t="s">
        <v>1207</v>
      </c>
      <c r="D242" s="589"/>
      <c r="E242" s="609"/>
      <c r="F242" s="589"/>
      <c r="G242" s="590"/>
      <c r="H242" s="589"/>
      <c r="I242" s="590"/>
      <c r="J242" s="589"/>
      <c r="K242" s="590"/>
      <c r="L242" s="589"/>
      <c r="M242" s="590"/>
      <c r="N242" s="589"/>
      <c r="O242" s="590"/>
      <c r="P242" s="589"/>
      <c r="Q242" s="590"/>
      <c r="R242" s="589"/>
      <c r="S242" s="590"/>
      <c r="T242" s="589"/>
      <c r="U242" s="590"/>
      <c r="V242" s="589"/>
      <c r="W242" s="590"/>
      <c r="X242" s="589"/>
      <c r="Y242" s="590"/>
      <c r="Z242" s="589"/>
      <c r="AA242" s="590"/>
      <c r="AB242" s="589"/>
      <c r="AC242" s="590"/>
      <c r="AD242" s="589"/>
      <c r="AE242" s="590"/>
      <c r="AF242" s="589"/>
      <c r="AG242" s="590"/>
      <c r="AH242" s="589"/>
      <c r="AI242" s="590"/>
      <c r="AJ242" s="589"/>
      <c r="AK242" s="590"/>
      <c r="AL242" s="589"/>
      <c r="AM242" s="590"/>
      <c r="AN242" s="589"/>
      <c r="AO242" s="590"/>
      <c r="AP242" s="589"/>
      <c r="AQ242" s="590"/>
      <c r="AR242" s="589"/>
      <c r="AS242" s="590"/>
      <c r="AT242" s="589"/>
      <c r="AU242" s="590"/>
      <c r="AV242" s="589"/>
      <c r="AW242" s="590"/>
      <c r="AX242" s="589"/>
      <c r="AY242" s="590"/>
      <c r="AZ242" s="589"/>
      <c r="BA242" s="590"/>
      <c r="BB242" s="159"/>
      <c r="BC242" s="159"/>
      <c r="BD242" s="159"/>
      <c r="BE242" s="159"/>
      <c r="BF242" s="159"/>
      <c r="BG242" s="159"/>
      <c r="BH242" s="159"/>
      <c r="BI242" s="159"/>
      <c r="BJ242" s="159"/>
      <c r="BK242" s="159"/>
      <c r="BL242" s="159"/>
      <c r="BM242" s="159"/>
      <c r="BN242" s="159"/>
      <c r="BO242" s="159"/>
      <c r="BP242" s="159"/>
      <c r="BQ242" s="159"/>
      <c r="BR242" s="159"/>
      <c r="BS242" s="159"/>
      <c r="BT242" s="159"/>
      <c r="BU242" s="159"/>
      <c r="BV242" s="159"/>
      <c r="BW242" s="159"/>
      <c r="BX242" s="159"/>
      <c r="BY242" s="159"/>
      <c r="BZ242" s="159"/>
      <c r="CA242" s="159"/>
      <c r="CB242" s="159"/>
      <c r="CC242" s="159"/>
      <c r="CD242" s="159"/>
      <c r="CE242" s="159"/>
      <c r="CF242" s="159"/>
      <c r="CG242" s="159"/>
      <c r="CH242" s="159"/>
      <c r="CI242" s="159"/>
      <c r="CJ242" s="159"/>
      <c r="CK242" s="159"/>
      <c r="CL242" s="159"/>
      <c r="CM242" s="159"/>
      <c r="CN242" s="159"/>
      <c r="CO242" s="159"/>
      <c r="CP242" s="159"/>
      <c r="CQ242" s="159"/>
      <c r="CR242" s="159"/>
      <c r="CS242" s="159"/>
      <c r="CT242" s="159"/>
      <c r="CU242" s="159"/>
      <c r="CV242" s="159"/>
      <c r="CW242" s="159"/>
    </row>
    <row r="243" spans="1:101" s="160" customFormat="1" ht="51" x14ac:dyDescent="0.2">
      <c r="A243" s="559" t="s">
        <v>236</v>
      </c>
      <c r="B243" s="794" t="s">
        <v>1208</v>
      </c>
      <c r="C243" s="187" t="s">
        <v>1209</v>
      </c>
      <c r="D243" s="589"/>
      <c r="E243" s="609"/>
      <c r="F243" s="589"/>
      <c r="G243" s="590"/>
      <c r="H243" s="589"/>
      <c r="I243" s="590"/>
      <c r="J243" s="589"/>
      <c r="K243" s="590"/>
      <c r="L243" s="589"/>
      <c r="M243" s="590"/>
      <c r="N243" s="589"/>
      <c r="O243" s="590"/>
      <c r="P243" s="589"/>
      <c r="Q243" s="590"/>
      <c r="R243" s="589"/>
      <c r="S243" s="590"/>
      <c r="T243" s="589"/>
      <c r="U243" s="590"/>
      <c r="V243" s="589"/>
      <c r="W243" s="590"/>
      <c r="X243" s="589"/>
      <c r="Y243" s="590"/>
      <c r="Z243" s="589"/>
      <c r="AA243" s="590"/>
      <c r="AB243" s="589"/>
      <c r="AC243" s="590"/>
      <c r="AD243" s="589"/>
      <c r="AE243" s="590"/>
      <c r="AF243" s="589"/>
      <c r="AG243" s="590"/>
      <c r="AH243" s="589"/>
      <c r="AI243" s="590"/>
      <c r="AJ243" s="589"/>
      <c r="AK243" s="590"/>
      <c r="AL243" s="589"/>
      <c r="AM243" s="590"/>
      <c r="AN243" s="589"/>
      <c r="AO243" s="590"/>
      <c r="AP243" s="589"/>
      <c r="AQ243" s="590"/>
      <c r="AR243" s="589"/>
      <c r="AS243" s="590"/>
      <c r="AT243" s="589"/>
      <c r="AU243" s="590"/>
      <c r="AV243" s="589"/>
      <c r="AW243" s="590"/>
      <c r="AX243" s="589"/>
      <c r="AY243" s="590"/>
      <c r="AZ243" s="589"/>
      <c r="BA243" s="590"/>
      <c r="BB243" s="159"/>
      <c r="BC243" s="159"/>
      <c r="BD243" s="159"/>
      <c r="BE243" s="159"/>
      <c r="BF243" s="159"/>
      <c r="BG243" s="159"/>
      <c r="BH243" s="159"/>
      <c r="BI243" s="159"/>
      <c r="BJ243" s="159"/>
      <c r="BK243" s="159"/>
      <c r="BL243" s="159"/>
      <c r="BM243" s="159"/>
      <c r="BN243" s="159"/>
      <c r="BO243" s="159"/>
      <c r="BP243" s="159"/>
      <c r="BQ243" s="159"/>
      <c r="BR243" s="159"/>
      <c r="BS243" s="159"/>
      <c r="BT243" s="159"/>
      <c r="BU243" s="159"/>
      <c r="BV243" s="159"/>
      <c r="BW243" s="159"/>
      <c r="BX243" s="159"/>
      <c r="BY243" s="159"/>
      <c r="BZ243" s="159"/>
      <c r="CA243" s="159"/>
      <c r="CB243" s="159"/>
      <c r="CC243" s="159"/>
      <c r="CD243" s="159"/>
      <c r="CE243" s="159"/>
      <c r="CF243" s="159"/>
      <c r="CG243" s="159"/>
      <c r="CH243" s="159"/>
      <c r="CI243" s="159"/>
      <c r="CJ243" s="159"/>
      <c r="CK243" s="159"/>
      <c r="CL243" s="159"/>
      <c r="CM243" s="159"/>
      <c r="CN243" s="159"/>
      <c r="CO243" s="159"/>
      <c r="CP243" s="159"/>
      <c r="CQ243" s="159"/>
      <c r="CR243" s="159"/>
      <c r="CS243" s="159"/>
      <c r="CT243" s="159"/>
      <c r="CU243" s="159"/>
      <c r="CV243" s="159"/>
      <c r="CW243" s="159"/>
    </row>
    <row r="244" spans="1:101" s="160" customFormat="1" ht="63.75" x14ac:dyDescent="0.2">
      <c r="A244" s="559" t="s">
        <v>236</v>
      </c>
      <c r="B244" s="794" t="s">
        <v>1210</v>
      </c>
      <c r="C244" s="187" t="s">
        <v>1211</v>
      </c>
      <c r="D244" s="589"/>
      <c r="E244" s="590"/>
      <c r="F244" s="589"/>
      <c r="G244" s="590"/>
      <c r="H244" s="589"/>
      <c r="I244" s="590"/>
      <c r="J244" s="589"/>
      <c r="K244" s="590"/>
      <c r="L244" s="589"/>
      <c r="M244" s="590"/>
      <c r="N244" s="589"/>
      <c r="O244" s="590"/>
      <c r="P244" s="589"/>
      <c r="Q244" s="590"/>
      <c r="R244" s="589"/>
      <c r="S244" s="590"/>
      <c r="T244" s="589"/>
      <c r="U244" s="590"/>
      <c r="V244" s="589"/>
      <c r="W244" s="590"/>
      <c r="X244" s="589"/>
      <c r="Y244" s="590"/>
      <c r="Z244" s="589"/>
      <c r="AA244" s="590"/>
      <c r="AB244" s="589"/>
      <c r="AC244" s="590"/>
      <c r="AD244" s="589"/>
      <c r="AE244" s="590"/>
      <c r="AF244" s="589"/>
      <c r="AG244" s="590"/>
      <c r="AH244" s="589"/>
      <c r="AI244" s="590"/>
      <c r="AJ244" s="589"/>
      <c r="AK244" s="590"/>
      <c r="AL244" s="589"/>
      <c r="AM244" s="590"/>
      <c r="AN244" s="589"/>
      <c r="AO244" s="590"/>
      <c r="AP244" s="589"/>
      <c r="AQ244" s="590"/>
      <c r="AR244" s="589"/>
      <c r="AS244" s="590"/>
      <c r="AT244" s="589"/>
      <c r="AU244" s="590"/>
      <c r="AV244" s="589"/>
      <c r="AW244" s="590"/>
      <c r="AX244" s="589"/>
      <c r="AY244" s="590"/>
      <c r="AZ244" s="589"/>
      <c r="BA244" s="590"/>
      <c r="BB244" s="159"/>
      <c r="BC244" s="159"/>
      <c r="BD244" s="159"/>
      <c r="BE244" s="159"/>
      <c r="BF244" s="159"/>
      <c r="BG244" s="159"/>
      <c r="BH244" s="159"/>
      <c r="BI244" s="159"/>
      <c r="BJ244" s="159"/>
      <c r="BK244" s="159"/>
      <c r="BL244" s="159"/>
      <c r="BM244" s="159"/>
      <c r="BN244" s="159"/>
      <c r="BO244" s="159"/>
      <c r="BP244" s="159"/>
      <c r="BQ244" s="159"/>
      <c r="BR244" s="159"/>
      <c r="BS244" s="159"/>
      <c r="BT244" s="159"/>
      <c r="BU244" s="159"/>
      <c r="BV244" s="159"/>
      <c r="BW244" s="159"/>
      <c r="BX244" s="159"/>
      <c r="BY244" s="159"/>
      <c r="BZ244" s="159"/>
      <c r="CA244" s="159"/>
      <c r="CB244" s="159"/>
      <c r="CC244" s="159"/>
      <c r="CD244" s="159"/>
      <c r="CE244" s="159"/>
      <c r="CF244" s="159"/>
      <c r="CG244" s="159"/>
      <c r="CH244" s="159"/>
      <c r="CI244" s="159"/>
      <c r="CJ244" s="159"/>
      <c r="CK244" s="159"/>
      <c r="CL244" s="159"/>
      <c r="CM244" s="159"/>
      <c r="CN244" s="159"/>
      <c r="CO244" s="159"/>
      <c r="CP244" s="159"/>
      <c r="CQ244" s="159"/>
      <c r="CR244" s="159"/>
      <c r="CS244" s="159"/>
      <c r="CT244" s="159"/>
      <c r="CU244" s="159"/>
      <c r="CV244" s="159"/>
      <c r="CW244" s="159"/>
    </row>
    <row r="245" spans="1:101" s="160" customFormat="1" ht="76.5" x14ac:dyDescent="0.2">
      <c r="A245" s="559" t="s">
        <v>236</v>
      </c>
      <c r="B245" s="794" t="s">
        <v>1212</v>
      </c>
      <c r="C245" s="187" t="s">
        <v>1213</v>
      </c>
      <c r="D245" s="589"/>
      <c r="E245" s="590"/>
      <c r="F245" s="589"/>
      <c r="G245" s="590"/>
      <c r="H245" s="589"/>
      <c r="I245" s="590"/>
      <c r="J245" s="589"/>
      <c r="K245" s="590"/>
      <c r="L245" s="589"/>
      <c r="M245" s="590"/>
      <c r="N245" s="589"/>
      <c r="O245" s="590"/>
      <c r="P245" s="589"/>
      <c r="Q245" s="590"/>
      <c r="R245" s="589"/>
      <c r="S245" s="590"/>
      <c r="T245" s="589"/>
      <c r="U245" s="590"/>
      <c r="V245" s="589"/>
      <c r="W245" s="590"/>
      <c r="X245" s="589"/>
      <c r="Y245" s="590"/>
      <c r="Z245" s="589"/>
      <c r="AA245" s="590"/>
      <c r="AB245" s="589"/>
      <c r="AC245" s="590"/>
      <c r="AD245" s="589"/>
      <c r="AE245" s="590"/>
      <c r="AF245" s="589"/>
      <c r="AG245" s="590"/>
      <c r="AH245" s="589"/>
      <c r="AI245" s="590"/>
      <c r="AJ245" s="589"/>
      <c r="AK245" s="590"/>
      <c r="AL245" s="589"/>
      <c r="AM245" s="590"/>
      <c r="AN245" s="589"/>
      <c r="AO245" s="590"/>
      <c r="AP245" s="589"/>
      <c r="AQ245" s="590"/>
      <c r="AR245" s="589"/>
      <c r="AS245" s="590"/>
      <c r="AT245" s="589"/>
      <c r="AU245" s="590"/>
      <c r="AV245" s="589"/>
      <c r="AW245" s="590"/>
      <c r="AX245" s="589"/>
      <c r="AY245" s="590"/>
      <c r="AZ245" s="589"/>
      <c r="BA245" s="590"/>
      <c r="BB245" s="159"/>
      <c r="BC245" s="159"/>
      <c r="BD245" s="159"/>
      <c r="BE245" s="159"/>
      <c r="BF245" s="159"/>
      <c r="BG245" s="159"/>
      <c r="BH245" s="159"/>
      <c r="BI245" s="159"/>
      <c r="BJ245" s="159"/>
      <c r="BK245" s="159"/>
      <c r="BL245" s="159"/>
      <c r="BM245" s="159"/>
      <c r="BN245" s="159"/>
      <c r="BO245" s="159"/>
      <c r="BP245" s="159"/>
      <c r="BQ245" s="159"/>
      <c r="BR245" s="159"/>
      <c r="BS245" s="159"/>
      <c r="BT245" s="159"/>
      <c r="BU245" s="159"/>
      <c r="BV245" s="159"/>
      <c r="BW245" s="159"/>
      <c r="BX245" s="159"/>
      <c r="BY245" s="159"/>
      <c r="BZ245" s="159"/>
      <c r="CA245" s="159"/>
      <c r="CB245" s="159"/>
      <c r="CC245" s="159"/>
      <c r="CD245" s="159"/>
      <c r="CE245" s="159"/>
      <c r="CF245" s="159"/>
      <c r="CG245" s="159"/>
      <c r="CH245" s="159"/>
      <c r="CI245" s="159"/>
      <c r="CJ245" s="159"/>
      <c r="CK245" s="159"/>
      <c r="CL245" s="159"/>
      <c r="CM245" s="159"/>
      <c r="CN245" s="159"/>
      <c r="CO245" s="159"/>
      <c r="CP245" s="159"/>
      <c r="CQ245" s="159"/>
      <c r="CR245" s="159"/>
      <c r="CS245" s="159"/>
      <c r="CT245" s="159"/>
      <c r="CU245" s="159"/>
      <c r="CV245" s="159"/>
      <c r="CW245" s="159"/>
    </row>
    <row r="246" spans="1:101" s="160" customFormat="1" ht="76.5" x14ac:dyDescent="0.2">
      <c r="A246" s="559" t="s">
        <v>236</v>
      </c>
      <c r="B246" s="794" t="s">
        <v>1214</v>
      </c>
      <c r="C246" s="187" t="s">
        <v>1215</v>
      </c>
      <c r="D246" s="589"/>
      <c r="E246" s="590"/>
      <c r="F246" s="589"/>
      <c r="G246" s="590"/>
      <c r="H246" s="589"/>
      <c r="I246" s="590"/>
      <c r="J246" s="589"/>
      <c r="K246" s="590"/>
      <c r="L246" s="589"/>
      <c r="M246" s="590"/>
      <c r="N246" s="589"/>
      <c r="O246" s="590"/>
      <c r="P246" s="589"/>
      <c r="Q246" s="590"/>
      <c r="R246" s="589"/>
      <c r="S246" s="590"/>
      <c r="T246" s="589"/>
      <c r="U246" s="590"/>
      <c r="V246" s="589"/>
      <c r="W246" s="590"/>
      <c r="X246" s="589"/>
      <c r="Y246" s="590"/>
      <c r="Z246" s="589"/>
      <c r="AA246" s="590"/>
      <c r="AB246" s="589"/>
      <c r="AC246" s="590"/>
      <c r="AD246" s="589"/>
      <c r="AE246" s="590"/>
      <c r="AF246" s="589"/>
      <c r="AG246" s="590"/>
      <c r="AH246" s="589"/>
      <c r="AI246" s="590"/>
      <c r="AJ246" s="589"/>
      <c r="AK246" s="590"/>
      <c r="AL246" s="589"/>
      <c r="AM246" s="590"/>
      <c r="AN246" s="589"/>
      <c r="AO246" s="590"/>
      <c r="AP246" s="589"/>
      <c r="AQ246" s="590"/>
      <c r="AR246" s="589"/>
      <c r="AS246" s="590"/>
      <c r="AT246" s="589"/>
      <c r="AU246" s="590"/>
      <c r="AV246" s="589"/>
      <c r="AW246" s="590"/>
      <c r="AX246" s="589"/>
      <c r="AY246" s="590"/>
      <c r="AZ246" s="589"/>
      <c r="BA246" s="590"/>
      <c r="BB246" s="159"/>
      <c r="BC246" s="159"/>
      <c r="BD246" s="159"/>
      <c r="BE246" s="159"/>
      <c r="BF246" s="159"/>
      <c r="BG246" s="159"/>
      <c r="BH246" s="159"/>
      <c r="BI246" s="159"/>
      <c r="BJ246" s="159"/>
      <c r="BK246" s="159"/>
      <c r="BL246" s="159"/>
      <c r="BM246" s="159"/>
      <c r="BN246" s="159"/>
      <c r="BO246" s="159"/>
      <c r="BP246" s="159"/>
      <c r="BQ246" s="159"/>
      <c r="BR246" s="159"/>
      <c r="BS246" s="159"/>
      <c r="BT246" s="159"/>
      <c r="BU246" s="159"/>
      <c r="BV246" s="159"/>
      <c r="BW246" s="159"/>
      <c r="BX246" s="159"/>
      <c r="BY246" s="159"/>
      <c r="BZ246" s="159"/>
      <c r="CA246" s="159"/>
      <c r="CB246" s="159"/>
      <c r="CC246" s="159"/>
      <c r="CD246" s="159"/>
      <c r="CE246" s="159"/>
      <c r="CF246" s="159"/>
      <c r="CG246" s="159"/>
      <c r="CH246" s="159"/>
      <c r="CI246" s="159"/>
      <c r="CJ246" s="159"/>
      <c r="CK246" s="159"/>
      <c r="CL246" s="159"/>
      <c r="CM246" s="159"/>
      <c r="CN246" s="159"/>
      <c r="CO246" s="159"/>
      <c r="CP246" s="159"/>
      <c r="CQ246" s="159"/>
      <c r="CR246" s="159"/>
      <c r="CS246" s="159"/>
      <c r="CT246" s="159"/>
      <c r="CU246" s="159"/>
      <c r="CV246" s="159"/>
      <c r="CW246" s="159"/>
    </row>
    <row r="247" spans="1:101" s="160" customFormat="1" ht="63.75" x14ac:dyDescent="0.2">
      <c r="A247" s="559" t="s">
        <v>236</v>
      </c>
      <c r="B247" s="794" t="s">
        <v>1216</v>
      </c>
      <c r="C247" s="187" t="s">
        <v>1217</v>
      </c>
      <c r="D247" s="589"/>
      <c r="E247" s="590"/>
      <c r="F247" s="589"/>
      <c r="G247" s="590"/>
      <c r="H247" s="589"/>
      <c r="I247" s="590"/>
      <c r="J247" s="589"/>
      <c r="K247" s="590"/>
      <c r="L247" s="589"/>
      <c r="M247" s="590"/>
      <c r="N247" s="589"/>
      <c r="O247" s="590"/>
      <c r="P247" s="589"/>
      <c r="Q247" s="590"/>
      <c r="R247" s="589"/>
      <c r="S247" s="590"/>
      <c r="T247" s="589"/>
      <c r="U247" s="590"/>
      <c r="V247" s="589"/>
      <c r="W247" s="590"/>
      <c r="X247" s="589"/>
      <c r="Y247" s="590"/>
      <c r="Z247" s="589"/>
      <c r="AA247" s="590"/>
      <c r="AB247" s="589"/>
      <c r="AC247" s="590"/>
      <c r="AD247" s="589"/>
      <c r="AE247" s="590"/>
      <c r="AF247" s="589"/>
      <c r="AG247" s="590"/>
      <c r="AH247" s="589"/>
      <c r="AI247" s="590"/>
      <c r="AJ247" s="589"/>
      <c r="AK247" s="590"/>
      <c r="AL247" s="589"/>
      <c r="AM247" s="590"/>
      <c r="AN247" s="589"/>
      <c r="AO247" s="590"/>
      <c r="AP247" s="589"/>
      <c r="AQ247" s="590"/>
      <c r="AR247" s="589"/>
      <c r="AS247" s="590"/>
      <c r="AT247" s="589"/>
      <c r="AU247" s="590"/>
      <c r="AV247" s="589"/>
      <c r="AW247" s="590"/>
      <c r="AX247" s="589"/>
      <c r="AY247" s="590"/>
      <c r="AZ247" s="589"/>
      <c r="BA247" s="590"/>
      <c r="BB247" s="159"/>
      <c r="BC247" s="159"/>
      <c r="BD247" s="159"/>
      <c r="BE247" s="159"/>
      <c r="BF247" s="159"/>
      <c r="BG247" s="159"/>
      <c r="BH247" s="159"/>
      <c r="BI247" s="159"/>
      <c r="BJ247" s="159"/>
      <c r="BK247" s="159"/>
      <c r="BL247" s="159"/>
      <c r="BM247" s="159"/>
      <c r="BN247" s="159"/>
      <c r="BO247" s="159"/>
      <c r="BP247" s="159"/>
      <c r="BQ247" s="159"/>
      <c r="BR247" s="159"/>
      <c r="BS247" s="159"/>
      <c r="BT247" s="159"/>
      <c r="BU247" s="159"/>
      <c r="BV247" s="159"/>
      <c r="BW247" s="159"/>
      <c r="BX247" s="159"/>
      <c r="BY247" s="159"/>
      <c r="BZ247" s="159"/>
      <c r="CA247" s="159"/>
      <c r="CB247" s="159"/>
      <c r="CC247" s="159"/>
      <c r="CD247" s="159"/>
      <c r="CE247" s="159"/>
      <c r="CF247" s="159"/>
      <c r="CG247" s="159"/>
      <c r="CH247" s="159"/>
      <c r="CI247" s="159"/>
      <c r="CJ247" s="159"/>
      <c r="CK247" s="159"/>
      <c r="CL247" s="159"/>
      <c r="CM247" s="159"/>
      <c r="CN247" s="159"/>
      <c r="CO247" s="159"/>
      <c r="CP247" s="159"/>
      <c r="CQ247" s="159"/>
      <c r="CR247" s="159"/>
      <c r="CS247" s="159"/>
      <c r="CT247" s="159"/>
      <c r="CU247" s="159"/>
      <c r="CV247" s="159"/>
      <c r="CW247" s="159"/>
    </row>
    <row r="248" spans="1:101" s="160" customFormat="1" ht="89.25" x14ac:dyDescent="0.2">
      <c r="A248" s="559" t="s">
        <v>236</v>
      </c>
      <c r="B248" s="794" t="s">
        <v>1218</v>
      </c>
      <c r="C248" s="187" t="s">
        <v>295</v>
      </c>
      <c r="D248" s="589"/>
      <c r="E248" s="590"/>
      <c r="F248" s="589"/>
      <c r="G248" s="590"/>
      <c r="H248" s="589"/>
      <c r="I248" s="590"/>
      <c r="J248" s="589"/>
      <c r="K248" s="590"/>
      <c r="L248" s="589"/>
      <c r="M248" s="590"/>
      <c r="N248" s="589"/>
      <c r="O248" s="590"/>
      <c r="P248" s="589"/>
      <c r="Q248" s="590"/>
      <c r="R248" s="589"/>
      <c r="S248" s="590"/>
      <c r="T248" s="589"/>
      <c r="U248" s="590"/>
      <c r="V248" s="589"/>
      <c r="W248" s="590"/>
      <c r="X248" s="589"/>
      <c r="Y248" s="590"/>
      <c r="Z248" s="589"/>
      <c r="AA248" s="590"/>
      <c r="AB248" s="589"/>
      <c r="AC248" s="590"/>
      <c r="AD248" s="589"/>
      <c r="AE248" s="590"/>
      <c r="AF248" s="589"/>
      <c r="AG248" s="590"/>
      <c r="AH248" s="589"/>
      <c r="AI248" s="590"/>
      <c r="AJ248" s="589"/>
      <c r="AK248" s="590"/>
      <c r="AL248" s="589"/>
      <c r="AM248" s="590"/>
      <c r="AN248" s="589"/>
      <c r="AO248" s="590"/>
      <c r="AP248" s="589"/>
      <c r="AQ248" s="590"/>
      <c r="AR248" s="589"/>
      <c r="AS248" s="590"/>
      <c r="AT248" s="589"/>
      <c r="AU248" s="590"/>
      <c r="AV248" s="589"/>
      <c r="AW248" s="590"/>
      <c r="AX248" s="589"/>
      <c r="AY248" s="590"/>
      <c r="AZ248" s="589"/>
      <c r="BA248" s="590"/>
      <c r="BB248" s="159"/>
      <c r="BC248" s="159"/>
      <c r="BD248" s="159"/>
      <c r="BE248" s="159"/>
      <c r="BF248" s="159"/>
      <c r="BG248" s="159"/>
      <c r="BH248" s="159"/>
      <c r="BI248" s="159"/>
      <c r="BJ248" s="159"/>
      <c r="BK248" s="159"/>
      <c r="BL248" s="159"/>
      <c r="BM248" s="159"/>
      <c r="BN248" s="159"/>
      <c r="BO248" s="159"/>
      <c r="BP248" s="159"/>
      <c r="BQ248" s="159"/>
      <c r="BR248" s="159"/>
      <c r="BS248" s="159"/>
      <c r="BT248" s="159"/>
      <c r="BU248" s="159"/>
      <c r="BV248" s="159"/>
      <c r="BW248" s="159"/>
      <c r="BX248" s="159"/>
      <c r="BY248" s="159"/>
      <c r="BZ248" s="159"/>
      <c r="CA248" s="159"/>
      <c r="CB248" s="159"/>
      <c r="CC248" s="159"/>
      <c r="CD248" s="159"/>
      <c r="CE248" s="159"/>
      <c r="CF248" s="159"/>
      <c r="CG248" s="159"/>
      <c r="CH248" s="159"/>
      <c r="CI248" s="159"/>
      <c r="CJ248" s="159"/>
      <c r="CK248" s="159"/>
      <c r="CL248" s="159"/>
      <c r="CM248" s="159"/>
      <c r="CN248" s="159"/>
      <c r="CO248" s="159"/>
      <c r="CP248" s="159"/>
      <c r="CQ248" s="159"/>
      <c r="CR248" s="159"/>
      <c r="CS248" s="159"/>
      <c r="CT248" s="159"/>
      <c r="CU248" s="159"/>
      <c r="CV248" s="159"/>
      <c r="CW248" s="159"/>
    </row>
    <row r="249" spans="1:101" s="160" customFormat="1" ht="89.25" x14ac:dyDescent="0.2">
      <c r="A249" s="559" t="s">
        <v>236</v>
      </c>
      <c r="B249" s="794" t="s">
        <v>1219</v>
      </c>
      <c r="C249" s="187" t="s">
        <v>289</v>
      </c>
      <c r="D249" s="589"/>
      <c r="E249" s="590"/>
      <c r="F249" s="589"/>
      <c r="G249" s="590"/>
      <c r="H249" s="589"/>
      <c r="I249" s="590"/>
      <c r="J249" s="589"/>
      <c r="K249" s="590"/>
      <c r="L249" s="589"/>
      <c r="M249" s="590"/>
      <c r="N249" s="589"/>
      <c r="O249" s="590"/>
      <c r="P249" s="589"/>
      <c r="Q249" s="590"/>
      <c r="R249" s="589"/>
      <c r="S249" s="590"/>
      <c r="T249" s="589"/>
      <c r="U249" s="590"/>
      <c r="V249" s="589"/>
      <c r="W249" s="590"/>
      <c r="X249" s="589"/>
      <c r="Y249" s="590"/>
      <c r="Z249" s="589"/>
      <c r="AA249" s="590"/>
      <c r="AB249" s="589"/>
      <c r="AC249" s="590"/>
      <c r="AD249" s="589"/>
      <c r="AE249" s="590"/>
      <c r="AF249" s="589"/>
      <c r="AG249" s="590"/>
      <c r="AH249" s="589"/>
      <c r="AI249" s="590"/>
      <c r="AJ249" s="589"/>
      <c r="AK249" s="590"/>
      <c r="AL249" s="589"/>
      <c r="AM249" s="590"/>
      <c r="AN249" s="589"/>
      <c r="AO249" s="590"/>
      <c r="AP249" s="589"/>
      <c r="AQ249" s="590"/>
      <c r="AR249" s="589"/>
      <c r="AS249" s="590"/>
      <c r="AT249" s="589"/>
      <c r="AU249" s="590"/>
      <c r="AV249" s="589"/>
      <c r="AW249" s="590"/>
      <c r="AX249" s="589"/>
      <c r="AY249" s="590"/>
      <c r="AZ249" s="589"/>
      <c r="BA249" s="590"/>
      <c r="BB249" s="159"/>
      <c r="BC249" s="159"/>
      <c r="BD249" s="159"/>
      <c r="BE249" s="159"/>
      <c r="BF249" s="159"/>
      <c r="BG249" s="159"/>
      <c r="BH249" s="159"/>
      <c r="BI249" s="159"/>
      <c r="BJ249" s="159"/>
      <c r="BK249" s="159"/>
      <c r="BL249" s="159"/>
      <c r="BM249" s="159"/>
      <c r="BN249" s="159"/>
      <c r="BO249" s="159"/>
      <c r="BP249" s="159"/>
      <c r="BQ249" s="159"/>
      <c r="BR249" s="159"/>
      <c r="BS249" s="159"/>
      <c r="BT249" s="159"/>
      <c r="BU249" s="159"/>
      <c r="BV249" s="159"/>
      <c r="BW249" s="159"/>
      <c r="BX249" s="159"/>
      <c r="BY249" s="159"/>
      <c r="BZ249" s="159"/>
      <c r="CA249" s="159"/>
      <c r="CB249" s="159"/>
      <c r="CC249" s="159"/>
      <c r="CD249" s="159"/>
      <c r="CE249" s="159"/>
      <c r="CF249" s="159"/>
      <c r="CG249" s="159"/>
      <c r="CH249" s="159"/>
      <c r="CI249" s="159"/>
      <c r="CJ249" s="159"/>
      <c r="CK249" s="159"/>
      <c r="CL249" s="159"/>
      <c r="CM249" s="159"/>
      <c r="CN249" s="159"/>
      <c r="CO249" s="159"/>
      <c r="CP249" s="159"/>
      <c r="CQ249" s="159"/>
      <c r="CR249" s="159"/>
      <c r="CS249" s="159"/>
      <c r="CT249" s="159"/>
      <c r="CU249" s="159"/>
      <c r="CV249" s="159"/>
      <c r="CW249" s="159"/>
    </row>
    <row r="250" spans="1:101" s="160" customFormat="1" ht="76.5" x14ac:dyDescent="0.2">
      <c r="A250" s="559" t="s">
        <v>236</v>
      </c>
      <c r="B250" s="794" t="s">
        <v>1220</v>
      </c>
      <c r="C250" s="187" t="s">
        <v>291</v>
      </c>
      <c r="D250" s="589"/>
      <c r="E250" s="590"/>
      <c r="F250" s="589"/>
      <c r="G250" s="590"/>
      <c r="H250" s="589"/>
      <c r="I250" s="590"/>
      <c r="J250" s="589"/>
      <c r="K250" s="590"/>
      <c r="L250" s="589"/>
      <c r="M250" s="590"/>
      <c r="N250" s="589"/>
      <c r="O250" s="590"/>
      <c r="P250" s="589"/>
      <c r="Q250" s="590"/>
      <c r="R250" s="589"/>
      <c r="S250" s="590"/>
      <c r="T250" s="589"/>
      <c r="U250" s="590"/>
      <c r="V250" s="589"/>
      <c r="W250" s="590"/>
      <c r="X250" s="589"/>
      <c r="Y250" s="590"/>
      <c r="Z250" s="589"/>
      <c r="AA250" s="590"/>
      <c r="AB250" s="589"/>
      <c r="AC250" s="590"/>
      <c r="AD250" s="589"/>
      <c r="AE250" s="590"/>
      <c r="AF250" s="589"/>
      <c r="AG250" s="590"/>
      <c r="AH250" s="589"/>
      <c r="AI250" s="590"/>
      <c r="AJ250" s="589"/>
      <c r="AK250" s="590"/>
      <c r="AL250" s="589"/>
      <c r="AM250" s="590"/>
      <c r="AN250" s="589"/>
      <c r="AO250" s="590"/>
      <c r="AP250" s="589"/>
      <c r="AQ250" s="590"/>
      <c r="AR250" s="589"/>
      <c r="AS250" s="590"/>
      <c r="AT250" s="589"/>
      <c r="AU250" s="590"/>
      <c r="AV250" s="589"/>
      <c r="AW250" s="590"/>
      <c r="AX250" s="589"/>
      <c r="AY250" s="590"/>
      <c r="AZ250" s="589"/>
      <c r="BA250" s="590"/>
      <c r="BB250" s="159"/>
      <c r="BC250" s="159"/>
      <c r="BD250" s="159"/>
      <c r="BE250" s="159"/>
      <c r="BF250" s="159"/>
      <c r="BG250" s="159"/>
      <c r="BH250" s="159"/>
      <c r="BI250" s="159"/>
      <c r="BJ250" s="159"/>
      <c r="BK250" s="159"/>
      <c r="BL250" s="159"/>
      <c r="BM250" s="159"/>
      <c r="BN250" s="159"/>
      <c r="BO250" s="159"/>
      <c r="BP250" s="159"/>
      <c r="BQ250" s="159"/>
      <c r="BR250" s="159"/>
      <c r="BS250" s="159"/>
      <c r="BT250" s="159"/>
      <c r="BU250" s="159"/>
      <c r="BV250" s="159"/>
      <c r="BW250" s="159"/>
      <c r="BX250" s="159"/>
      <c r="BY250" s="159"/>
      <c r="BZ250" s="159"/>
      <c r="CA250" s="159"/>
      <c r="CB250" s="159"/>
      <c r="CC250" s="159"/>
      <c r="CD250" s="159"/>
      <c r="CE250" s="159"/>
      <c r="CF250" s="159"/>
      <c r="CG250" s="159"/>
      <c r="CH250" s="159"/>
      <c r="CI250" s="159"/>
      <c r="CJ250" s="159"/>
      <c r="CK250" s="159"/>
      <c r="CL250" s="159"/>
      <c r="CM250" s="159"/>
      <c r="CN250" s="159"/>
      <c r="CO250" s="159"/>
      <c r="CP250" s="159"/>
      <c r="CQ250" s="159"/>
      <c r="CR250" s="159"/>
      <c r="CS250" s="159"/>
      <c r="CT250" s="159"/>
      <c r="CU250" s="159"/>
      <c r="CV250" s="159"/>
      <c r="CW250" s="159"/>
    </row>
    <row r="251" spans="1:101" s="160" customFormat="1" ht="63.75" x14ac:dyDescent="0.2">
      <c r="A251" s="559" t="s">
        <v>236</v>
      </c>
      <c r="B251" s="794" t="s">
        <v>1221</v>
      </c>
      <c r="C251" s="187" t="s">
        <v>119</v>
      </c>
      <c r="D251" s="589"/>
      <c r="E251" s="590"/>
      <c r="F251" s="589"/>
      <c r="G251" s="590"/>
      <c r="H251" s="589"/>
      <c r="I251" s="590"/>
      <c r="J251" s="589"/>
      <c r="K251" s="590"/>
      <c r="L251" s="589"/>
      <c r="M251" s="590"/>
      <c r="N251" s="589"/>
      <c r="O251" s="590"/>
      <c r="P251" s="589"/>
      <c r="Q251" s="590"/>
      <c r="R251" s="589"/>
      <c r="S251" s="590"/>
      <c r="T251" s="589"/>
      <c r="U251" s="590"/>
      <c r="V251" s="589"/>
      <c r="W251" s="590"/>
      <c r="X251" s="589"/>
      <c r="Y251" s="590"/>
      <c r="Z251" s="589"/>
      <c r="AA251" s="590"/>
      <c r="AB251" s="589"/>
      <c r="AC251" s="590"/>
      <c r="AD251" s="589"/>
      <c r="AE251" s="590"/>
      <c r="AF251" s="589"/>
      <c r="AG251" s="590"/>
      <c r="AH251" s="589"/>
      <c r="AI251" s="590"/>
      <c r="AJ251" s="589"/>
      <c r="AK251" s="590"/>
      <c r="AL251" s="589"/>
      <c r="AM251" s="590"/>
      <c r="AN251" s="589"/>
      <c r="AO251" s="590"/>
      <c r="AP251" s="589"/>
      <c r="AQ251" s="590"/>
      <c r="AR251" s="589"/>
      <c r="AS251" s="590"/>
      <c r="AT251" s="589"/>
      <c r="AU251" s="590"/>
      <c r="AV251" s="589"/>
      <c r="AW251" s="590"/>
      <c r="AX251" s="589"/>
      <c r="AY251" s="590"/>
      <c r="AZ251" s="589"/>
      <c r="BA251" s="590"/>
      <c r="BB251" s="159"/>
      <c r="BC251" s="159"/>
      <c r="BD251" s="159"/>
      <c r="BE251" s="159"/>
      <c r="BF251" s="159"/>
      <c r="BG251" s="159"/>
      <c r="BH251" s="159"/>
      <c r="BI251" s="159"/>
      <c r="BJ251" s="159"/>
      <c r="BK251" s="159"/>
      <c r="BL251" s="159"/>
      <c r="BM251" s="159"/>
      <c r="BN251" s="159"/>
      <c r="BO251" s="159"/>
      <c r="BP251" s="159"/>
      <c r="BQ251" s="159"/>
      <c r="BR251" s="159"/>
      <c r="BS251" s="159"/>
      <c r="BT251" s="159"/>
      <c r="BU251" s="159"/>
      <c r="BV251" s="159"/>
      <c r="BW251" s="159"/>
      <c r="BX251" s="159"/>
      <c r="BY251" s="159"/>
      <c r="BZ251" s="159"/>
      <c r="CA251" s="159"/>
      <c r="CB251" s="159"/>
      <c r="CC251" s="159"/>
      <c r="CD251" s="159"/>
      <c r="CE251" s="159"/>
      <c r="CF251" s="159"/>
      <c r="CG251" s="159"/>
      <c r="CH251" s="159"/>
      <c r="CI251" s="159"/>
      <c r="CJ251" s="159"/>
      <c r="CK251" s="159"/>
      <c r="CL251" s="159"/>
      <c r="CM251" s="159"/>
      <c r="CN251" s="159"/>
      <c r="CO251" s="159"/>
      <c r="CP251" s="159"/>
      <c r="CQ251" s="159"/>
      <c r="CR251" s="159"/>
      <c r="CS251" s="159"/>
      <c r="CT251" s="159"/>
      <c r="CU251" s="159"/>
      <c r="CV251" s="159"/>
      <c r="CW251" s="159"/>
    </row>
    <row r="252" spans="1:101" s="160" customFormat="1" ht="76.5" x14ac:dyDescent="0.2">
      <c r="A252" s="559" t="s">
        <v>236</v>
      </c>
      <c r="B252" s="794" t="s">
        <v>1222</v>
      </c>
      <c r="C252" s="187" t="s">
        <v>201</v>
      </c>
      <c r="D252" s="589"/>
      <c r="E252" s="590"/>
      <c r="F252" s="589"/>
      <c r="G252" s="590"/>
      <c r="H252" s="589"/>
      <c r="I252" s="590"/>
      <c r="J252" s="589"/>
      <c r="K252" s="590"/>
      <c r="L252" s="589"/>
      <c r="M252" s="590"/>
      <c r="N252" s="589"/>
      <c r="O252" s="590"/>
      <c r="P252" s="589"/>
      <c r="Q252" s="590"/>
      <c r="R252" s="589"/>
      <c r="S252" s="590"/>
      <c r="T252" s="589"/>
      <c r="U252" s="590"/>
      <c r="V252" s="589"/>
      <c r="W252" s="590"/>
      <c r="X252" s="589"/>
      <c r="Y252" s="590"/>
      <c r="Z252" s="589"/>
      <c r="AA252" s="590"/>
      <c r="AB252" s="589"/>
      <c r="AC252" s="590"/>
      <c r="AD252" s="589"/>
      <c r="AE252" s="590"/>
      <c r="AF252" s="589"/>
      <c r="AG252" s="590"/>
      <c r="AH252" s="589"/>
      <c r="AI252" s="590"/>
      <c r="AJ252" s="589"/>
      <c r="AK252" s="590"/>
      <c r="AL252" s="589"/>
      <c r="AM252" s="590"/>
      <c r="AN252" s="589"/>
      <c r="AO252" s="590"/>
      <c r="AP252" s="589"/>
      <c r="AQ252" s="590"/>
      <c r="AR252" s="589"/>
      <c r="AS252" s="590"/>
      <c r="AT252" s="589"/>
      <c r="AU252" s="590"/>
      <c r="AV252" s="589"/>
      <c r="AW252" s="590"/>
      <c r="AX252" s="589"/>
      <c r="AY252" s="590"/>
      <c r="AZ252" s="589"/>
      <c r="BA252" s="590"/>
      <c r="BB252" s="159"/>
      <c r="BC252" s="159"/>
      <c r="BD252" s="159"/>
      <c r="BE252" s="159"/>
      <c r="BF252" s="159"/>
      <c r="BG252" s="159"/>
      <c r="BH252" s="159"/>
      <c r="BI252" s="159"/>
      <c r="BJ252" s="159"/>
      <c r="BK252" s="159"/>
      <c r="BL252" s="159"/>
      <c r="BM252" s="159"/>
      <c r="BN252" s="159"/>
      <c r="BO252" s="159"/>
      <c r="BP252" s="159"/>
      <c r="BQ252" s="159"/>
      <c r="BR252" s="159"/>
      <c r="BS252" s="159"/>
      <c r="BT252" s="159"/>
      <c r="BU252" s="159"/>
      <c r="BV252" s="159"/>
      <c r="BW252" s="159"/>
      <c r="BX252" s="159"/>
      <c r="BY252" s="159"/>
      <c r="BZ252" s="159"/>
      <c r="CA252" s="159"/>
      <c r="CB252" s="159"/>
      <c r="CC252" s="159"/>
      <c r="CD252" s="159"/>
      <c r="CE252" s="159"/>
      <c r="CF252" s="159"/>
      <c r="CG252" s="159"/>
      <c r="CH252" s="159"/>
      <c r="CI252" s="159"/>
      <c r="CJ252" s="159"/>
      <c r="CK252" s="159"/>
      <c r="CL252" s="159"/>
      <c r="CM252" s="159"/>
      <c r="CN252" s="159"/>
      <c r="CO252" s="159"/>
      <c r="CP252" s="159"/>
      <c r="CQ252" s="159"/>
      <c r="CR252" s="159"/>
      <c r="CS252" s="159"/>
      <c r="CT252" s="159"/>
      <c r="CU252" s="159"/>
      <c r="CV252" s="159"/>
      <c r="CW252" s="159"/>
    </row>
    <row r="253" spans="1:101" s="160" customFormat="1" ht="63.75" x14ac:dyDescent="0.2">
      <c r="A253" s="559" t="s">
        <v>236</v>
      </c>
      <c r="B253" s="794" t="s">
        <v>1223</v>
      </c>
      <c r="C253" s="187" t="s">
        <v>1224</v>
      </c>
      <c r="D253" s="589"/>
      <c r="E253" s="590"/>
      <c r="F253" s="589"/>
      <c r="G253" s="590"/>
      <c r="H253" s="589"/>
      <c r="I253" s="590"/>
      <c r="J253" s="589"/>
      <c r="K253" s="590"/>
      <c r="L253" s="589"/>
      <c r="M253" s="590"/>
      <c r="N253" s="589"/>
      <c r="O253" s="590"/>
      <c r="P253" s="589"/>
      <c r="Q253" s="590"/>
      <c r="R253" s="589"/>
      <c r="S253" s="590"/>
      <c r="T253" s="589"/>
      <c r="U253" s="590"/>
      <c r="V253" s="589"/>
      <c r="W253" s="590"/>
      <c r="X253" s="589"/>
      <c r="Y253" s="590"/>
      <c r="Z253" s="589"/>
      <c r="AA253" s="590"/>
      <c r="AB253" s="589"/>
      <c r="AC253" s="590"/>
      <c r="AD253" s="589"/>
      <c r="AE253" s="590"/>
      <c r="AF253" s="589"/>
      <c r="AG253" s="590"/>
      <c r="AH253" s="589"/>
      <c r="AI253" s="590"/>
      <c r="AJ253" s="589"/>
      <c r="AK253" s="590"/>
      <c r="AL253" s="589"/>
      <c r="AM253" s="590"/>
      <c r="AN253" s="589"/>
      <c r="AO253" s="590"/>
      <c r="AP253" s="589"/>
      <c r="AQ253" s="590"/>
      <c r="AR253" s="589"/>
      <c r="AS253" s="590"/>
      <c r="AT253" s="589"/>
      <c r="AU253" s="590"/>
      <c r="AV253" s="589"/>
      <c r="AW253" s="590"/>
      <c r="AX253" s="589"/>
      <c r="AY253" s="590"/>
      <c r="AZ253" s="589"/>
      <c r="BA253" s="590"/>
      <c r="BB253" s="159"/>
      <c r="BC253" s="159"/>
      <c r="BD253" s="159"/>
      <c r="BE253" s="159"/>
      <c r="BF253" s="159"/>
      <c r="BG253" s="159"/>
      <c r="BH253" s="159"/>
      <c r="BI253" s="159"/>
      <c r="BJ253" s="159"/>
      <c r="BK253" s="159"/>
      <c r="BL253" s="159"/>
      <c r="BM253" s="159"/>
      <c r="BN253" s="159"/>
      <c r="BO253" s="159"/>
      <c r="BP253" s="159"/>
      <c r="BQ253" s="159"/>
      <c r="BR253" s="159"/>
      <c r="BS253" s="159"/>
      <c r="BT253" s="159"/>
      <c r="BU253" s="159"/>
      <c r="BV253" s="159"/>
      <c r="BW253" s="159"/>
      <c r="BX253" s="159"/>
      <c r="BY253" s="159"/>
      <c r="BZ253" s="159"/>
      <c r="CA253" s="159"/>
      <c r="CB253" s="159"/>
      <c r="CC253" s="159"/>
      <c r="CD253" s="159"/>
      <c r="CE253" s="159"/>
      <c r="CF253" s="159"/>
      <c r="CG253" s="159"/>
      <c r="CH253" s="159"/>
      <c r="CI253" s="159"/>
      <c r="CJ253" s="159"/>
      <c r="CK253" s="159"/>
      <c r="CL253" s="159"/>
      <c r="CM253" s="159"/>
      <c r="CN253" s="159"/>
      <c r="CO253" s="159"/>
      <c r="CP253" s="159"/>
      <c r="CQ253" s="159"/>
      <c r="CR253" s="159"/>
      <c r="CS253" s="159"/>
      <c r="CT253" s="159"/>
      <c r="CU253" s="159"/>
      <c r="CV253" s="159"/>
      <c r="CW253" s="159"/>
    </row>
    <row r="254" spans="1:101" s="160" customFormat="1" ht="76.5" x14ac:dyDescent="0.2">
      <c r="A254" s="559" t="s">
        <v>236</v>
      </c>
      <c r="B254" s="794" t="s">
        <v>1225</v>
      </c>
      <c r="C254" s="187" t="s">
        <v>1226</v>
      </c>
      <c r="D254" s="589"/>
      <c r="E254" s="590"/>
      <c r="F254" s="589"/>
      <c r="G254" s="590"/>
      <c r="H254" s="589"/>
      <c r="I254" s="590"/>
      <c r="J254" s="589"/>
      <c r="K254" s="590"/>
      <c r="L254" s="589"/>
      <c r="M254" s="590"/>
      <c r="N254" s="589"/>
      <c r="O254" s="590"/>
      <c r="P254" s="589"/>
      <c r="Q254" s="590"/>
      <c r="R254" s="589"/>
      <c r="S254" s="590"/>
      <c r="T254" s="589"/>
      <c r="U254" s="590"/>
      <c r="V254" s="589"/>
      <c r="W254" s="590"/>
      <c r="X254" s="589"/>
      <c r="Y254" s="590"/>
      <c r="Z254" s="589"/>
      <c r="AA254" s="590"/>
      <c r="AB254" s="589"/>
      <c r="AC254" s="590"/>
      <c r="AD254" s="589"/>
      <c r="AE254" s="590"/>
      <c r="AF254" s="589"/>
      <c r="AG254" s="590"/>
      <c r="AH254" s="589"/>
      <c r="AI254" s="590"/>
      <c r="AJ254" s="589"/>
      <c r="AK254" s="590"/>
      <c r="AL254" s="589"/>
      <c r="AM254" s="590"/>
      <c r="AN254" s="589"/>
      <c r="AO254" s="590"/>
      <c r="AP254" s="589"/>
      <c r="AQ254" s="590"/>
      <c r="AR254" s="589"/>
      <c r="AS254" s="590"/>
      <c r="AT254" s="589"/>
      <c r="AU254" s="590"/>
      <c r="AV254" s="589"/>
      <c r="AW254" s="590"/>
      <c r="AX254" s="589"/>
      <c r="AY254" s="590"/>
      <c r="AZ254" s="589"/>
      <c r="BA254" s="590"/>
      <c r="BB254" s="159"/>
      <c r="BC254" s="159"/>
      <c r="BD254" s="159"/>
      <c r="BE254" s="159"/>
      <c r="BF254" s="159"/>
      <c r="BG254" s="159"/>
      <c r="BH254" s="159"/>
      <c r="BI254" s="159"/>
      <c r="BJ254" s="159"/>
      <c r="BK254" s="159"/>
      <c r="BL254" s="159"/>
      <c r="BM254" s="159"/>
      <c r="BN254" s="159"/>
      <c r="BO254" s="159"/>
      <c r="BP254" s="159"/>
      <c r="BQ254" s="159"/>
      <c r="BR254" s="159"/>
      <c r="BS254" s="159"/>
      <c r="BT254" s="159"/>
      <c r="BU254" s="159"/>
      <c r="BV254" s="159"/>
      <c r="BW254" s="159"/>
      <c r="BX254" s="159"/>
      <c r="BY254" s="159"/>
      <c r="BZ254" s="159"/>
      <c r="CA254" s="159"/>
      <c r="CB254" s="159"/>
      <c r="CC254" s="159"/>
      <c r="CD254" s="159"/>
      <c r="CE254" s="159"/>
      <c r="CF254" s="159"/>
      <c r="CG254" s="159"/>
      <c r="CH254" s="159"/>
      <c r="CI254" s="159"/>
      <c r="CJ254" s="159"/>
      <c r="CK254" s="159"/>
      <c r="CL254" s="159"/>
      <c r="CM254" s="159"/>
      <c r="CN254" s="159"/>
      <c r="CO254" s="159"/>
      <c r="CP254" s="159"/>
      <c r="CQ254" s="159"/>
      <c r="CR254" s="159"/>
      <c r="CS254" s="159"/>
      <c r="CT254" s="159"/>
      <c r="CU254" s="159"/>
      <c r="CV254" s="159"/>
      <c r="CW254" s="159"/>
    </row>
    <row r="255" spans="1:101" s="160" customFormat="1" ht="89.25" x14ac:dyDescent="0.2">
      <c r="A255" s="559" t="s">
        <v>236</v>
      </c>
      <c r="B255" s="794" t="s">
        <v>1227</v>
      </c>
      <c r="C255" s="187" t="s">
        <v>1228</v>
      </c>
      <c r="D255" s="589"/>
      <c r="E255" s="590"/>
      <c r="F255" s="589"/>
      <c r="G255" s="590"/>
      <c r="H255" s="589"/>
      <c r="I255" s="590"/>
      <c r="J255" s="589"/>
      <c r="K255" s="590"/>
      <c r="L255" s="589"/>
      <c r="M255" s="590"/>
      <c r="N255" s="589"/>
      <c r="O255" s="590"/>
      <c r="P255" s="589"/>
      <c r="Q255" s="590"/>
      <c r="R255" s="589"/>
      <c r="S255" s="590"/>
      <c r="T255" s="589"/>
      <c r="U255" s="590"/>
      <c r="V255" s="589"/>
      <c r="W255" s="590"/>
      <c r="X255" s="589"/>
      <c r="Y255" s="590"/>
      <c r="Z255" s="589"/>
      <c r="AA255" s="590"/>
      <c r="AB255" s="589"/>
      <c r="AC255" s="590"/>
      <c r="AD255" s="589"/>
      <c r="AE255" s="590"/>
      <c r="AF255" s="589"/>
      <c r="AG255" s="590"/>
      <c r="AH255" s="589"/>
      <c r="AI255" s="590"/>
      <c r="AJ255" s="589"/>
      <c r="AK255" s="590"/>
      <c r="AL255" s="589"/>
      <c r="AM255" s="590"/>
      <c r="AN255" s="589"/>
      <c r="AO255" s="590"/>
      <c r="AP255" s="589"/>
      <c r="AQ255" s="590"/>
      <c r="AR255" s="589"/>
      <c r="AS255" s="590"/>
      <c r="AT255" s="589"/>
      <c r="AU255" s="590"/>
      <c r="AV255" s="589"/>
      <c r="AW255" s="590"/>
      <c r="AX255" s="589"/>
      <c r="AY255" s="590"/>
      <c r="AZ255" s="589"/>
      <c r="BA255" s="590"/>
      <c r="BB255" s="159"/>
      <c r="BC255" s="159"/>
      <c r="BD255" s="159"/>
      <c r="BE255" s="159"/>
      <c r="BF255" s="159"/>
      <c r="BG255" s="159"/>
      <c r="BH255" s="159"/>
      <c r="BI255" s="159"/>
      <c r="BJ255" s="159"/>
      <c r="BK255" s="159"/>
      <c r="BL255" s="159"/>
      <c r="BM255" s="159"/>
      <c r="BN255" s="159"/>
      <c r="BO255" s="159"/>
      <c r="BP255" s="159"/>
      <c r="BQ255" s="159"/>
      <c r="BR255" s="159"/>
      <c r="BS255" s="159"/>
      <c r="BT255" s="159"/>
      <c r="BU255" s="159"/>
      <c r="BV255" s="159"/>
      <c r="BW255" s="159"/>
      <c r="BX255" s="159"/>
      <c r="BY255" s="159"/>
      <c r="BZ255" s="159"/>
      <c r="CA255" s="159"/>
      <c r="CB255" s="159"/>
      <c r="CC255" s="159"/>
      <c r="CD255" s="159"/>
      <c r="CE255" s="159"/>
      <c r="CF255" s="159"/>
      <c r="CG255" s="159"/>
      <c r="CH255" s="159"/>
      <c r="CI255" s="159"/>
      <c r="CJ255" s="159"/>
      <c r="CK255" s="159"/>
      <c r="CL255" s="159"/>
      <c r="CM255" s="159"/>
      <c r="CN255" s="159"/>
      <c r="CO255" s="159"/>
      <c r="CP255" s="159"/>
      <c r="CQ255" s="159"/>
      <c r="CR255" s="159"/>
      <c r="CS255" s="159"/>
      <c r="CT255" s="159"/>
      <c r="CU255" s="159"/>
      <c r="CV255" s="159"/>
      <c r="CW255" s="159"/>
    </row>
    <row r="256" spans="1:101" s="160" customFormat="1" ht="102" x14ac:dyDescent="0.2">
      <c r="A256" s="559" t="s">
        <v>236</v>
      </c>
      <c r="B256" s="794" t="s">
        <v>1229</v>
      </c>
      <c r="C256" s="187" t="s">
        <v>1230</v>
      </c>
      <c r="D256" s="589"/>
      <c r="E256" s="590"/>
      <c r="F256" s="589"/>
      <c r="G256" s="590"/>
      <c r="H256" s="589"/>
      <c r="I256" s="590"/>
      <c r="J256" s="589"/>
      <c r="K256" s="590"/>
      <c r="L256" s="589"/>
      <c r="M256" s="590"/>
      <c r="N256" s="589"/>
      <c r="O256" s="590"/>
      <c r="P256" s="589"/>
      <c r="Q256" s="590"/>
      <c r="R256" s="589"/>
      <c r="S256" s="590"/>
      <c r="T256" s="589"/>
      <c r="U256" s="590"/>
      <c r="V256" s="589"/>
      <c r="W256" s="590"/>
      <c r="X256" s="589"/>
      <c r="Y256" s="590"/>
      <c r="Z256" s="589"/>
      <c r="AA256" s="590"/>
      <c r="AB256" s="589"/>
      <c r="AC256" s="590"/>
      <c r="AD256" s="589"/>
      <c r="AE256" s="590"/>
      <c r="AF256" s="589"/>
      <c r="AG256" s="590"/>
      <c r="AH256" s="589"/>
      <c r="AI256" s="590"/>
      <c r="AJ256" s="589"/>
      <c r="AK256" s="590"/>
      <c r="AL256" s="589"/>
      <c r="AM256" s="590"/>
      <c r="AN256" s="589"/>
      <c r="AO256" s="590"/>
      <c r="AP256" s="589"/>
      <c r="AQ256" s="590"/>
      <c r="AR256" s="589"/>
      <c r="AS256" s="590"/>
      <c r="AT256" s="589"/>
      <c r="AU256" s="590"/>
      <c r="AV256" s="589"/>
      <c r="AW256" s="590"/>
      <c r="AX256" s="589"/>
      <c r="AY256" s="590"/>
      <c r="AZ256" s="589"/>
      <c r="BA256" s="590"/>
      <c r="BB256" s="159"/>
      <c r="BC256" s="159"/>
      <c r="BD256" s="159"/>
      <c r="BE256" s="159"/>
      <c r="BF256" s="159"/>
      <c r="BG256" s="159"/>
      <c r="BH256" s="159"/>
      <c r="BI256" s="159"/>
      <c r="BJ256" s="159"/>
      <c r="BK256" s="159"/>
      <c r="BL256" s="159"/>
      <c r="BM256" s="159"/>
      <c r="BN256" s="159"/>
      <c r="BO256" s="159"/>
      <c r="BP256" s="159"/>
      <c r="BQ256" s="159"/>
      <c r="BR256" s="159"/>
      <c r="BS256" s="159"/>
      <c r="BT256" s="159"/>
      <c r="BU256" s="159"/>
      <c r="BV256" s="159"/>
      <c r="BW256" s="159"/>
      <c r="BX256" s="159"/>
      <c r="BY256" s="159"/>
      <c r="BZ256" s="159"/>
      <c r="CA256" s="159"/>
      <c r="CB256" s="159"/>
      <c r="CC256" s="159"/>
      <c r="CD256" s="159"/>
      <c r="CE256" s="159"/>
      <c r="CF256" s="159"/>
      <c r="CG256" s="159"/>
      <c r="CH256" s="159"/>
      <c r="CI256" s="159"/>
      <c r="CJ256" s="159"/>
      <c r="CK256" s="159"/>
      <c r="CL256" s="159"/>
      <c r="CM256" s="159"/>
      <c r="CN256" s="159"/>
      <c r="CO256" s="159"/>
      <c r="CP256" s="159"/>
      <c r="CQ256" s="159"/>
      <c r="CR256" s="159"/>
      <c r="CS256" s="159"/>
      <c r="CT256" s="159"/>
      <c r="CU256" s="159"/>
      <c r="CV256" s="159"/>
      <c r="CW256" s="159"/>
    </row>
    <row r="257" spans="1:101" s="160" customFormat="1" ht="76.5" x14ac:dyDescent="0.2">
      <c r="A257" s="559" t="s">
        <v>236</v>
      </c>
      <c r="B257" s="794" t="s">
        <v>1231</v>
      </c>
      <c r="C257" s="187" t="s">
        <v>1232</v>
      </c>
      <c r="D257" s="589"/>
      <c r="E257" s="590"/>
      <c r="F257" s="589"/>
      <c r="G257" s="590"/>
      <c r="H257" s="589"/>
      <c r="I257" s="590"/>
      <c r="J257" s="589"/>
      <c r="K257" s="590"/>
      <c r="L257" s="589"/>
      <c r="M257" s="590"/>
      <c r="N257" s="589"/>
      <c r="O257" s="590"/>
      <c r="P257" s="589"/>
      <c r="Q257" s="590"/>
      <c r="R257" s="589"/>
      <c r="S257" s="590"/>
      <c r="T257" s="589"/>
      <c r="U257" s="590"/>
      <c r="V257" s="589"/>
      <c r="W257" s="590"/>
      <c r="X257" s="589"/>
      <c r="Y257" s="590"/>
      <c r="Z257" s="589"/>
      <c r="AA257" s="590"/>
      <c r="AB257" s="589"/>
      <c r="AC257" s="590"/>
      <c r="AD257" s="589"/>
      <c r="AE257" s="590"/>
      <c r="AF257" s="589"/>
      <c r="AG257" s="590"/>
      <c r="AH257" s="589"/>
      <c r="AI257" s="590"/>
      <c r="AJ257" s="589"/>
      <c r="AK257" s="590"/>
      <c r="AL257" s="589"/>
      <c r="AM257" s="590"/>
      <c r="AN257" s="589"/>
      <c r="AO257" s="590"/>
      <c r="AP257" s="589"/>
      <c r="AQ257" s="590"/>
      <c r="AR257" s="589"/>
      <c r="AS257" s="590"/>
      <c r="AT257" s="589"/>
      <c r="AU257" s="590"/>
      <c r="AV257" s="589"/>
      <c r="AW257" s="590"/>
      <c r="AX257" s="589"/>
      <c r="AY257" s="590"/>
      <c r="AZ257" s="589"/>
      <c r="BA257" s="590"/>
      <c r="BB257" s="159"/>
      <c r="BC257" s="159"/>
      <c r="BD257" s="159"/>
      <c r="BE257" s="159"/>
      <c r="BF257" s="159"/>
      <c r="BG257" s="159"/>
      <c r="BH257" s="159"/>
      <c r="BI257" s="159"/>
      <c r="BJ257" s="159"/>
      <c r="BK257" s="159"/>
      <c r="BL257" s="159"/>
      <c r="BM257" s="159"/>
      <c r="BN257" s="159"/>
      <c r="BO257" s="159"/>
      <c r="BP257" s="159"/>
      <c r="BQ257" s="159"/>
      <c r="BR257" s="159"/>
      <c r="BS257" s="159"/>
      <c r="BT257" s="159"/>
      <c r="BU257" s="159"/>
      <c r="BV257" s="159"/>
      <c r="BW257" s="159"/>
      <c r="BX257" s="159"/>
      <c r="BY257" s="159"/>
      <c r="BZ257" s="159"/>
      <c r="CA257" s="159"/>
      <c r="CB257" s="159"/>
      <c r="CC257" s="159"/>
      <c r="CD257" s="159"/>
      <c r="CE257" s="159"/>
      <c r="CF257" s="159"/>
      <c r="CG257" s="159"/>
      <c r="CH257" s="159"/>
      <c r="CI257" s="159"/>
      <c r="CJ257" s="159"/>
      <c r="CK257" s="159"/>
      <c r="CL257" s="159"/>
      <c r="CM257" s="159"/>
      <c r="CN257" s="159"/>
      <c r="CO257" s="159"/>
      <c r="CP257" s="159"/>
      <c r="CQ257" s="159"/>
      <c r="CR257" s="159"/>
      <c r="CS257" s="159"/>
      <c r="CT257" s="159"/>
      <c r="CU257" s="159"/>
      <c r="CV257" s="159"/>
      <c r="CW257" s="159"/>
    </row>
    <row r="258" spans="1:101" s="160" customFormat="1" ht="89.25" x14ac:dyDescent="0.2">
      <c r="A258" s="559" t="s">
        <v>236</v>
      </c>
      <c r="B258" s="794" t="s">
        <v>1233</v>
      </c>
      <c r="C258" s="187" t="s">
        <v>1234</v>
      </c>
      <c r="D258" s="589"/>
      <c r="E258" s="590"/>
      <c r="F258" s="589"/>
      <c r="G258" s="590"/>
      <c r="H258" s="589"/>
      <c r="I258" s="590"/>
      <c r="J258" s="589"/>
      <c r="K258" s="590"/>
      <c r="L258" s="589"/>
      <c r="M258" s="590"/>
      <c r="N258" s="589"/>
      <c r="O258" s="590"/>
      <c r="P258" s="589"/>
      <c r="Q258" s="590"/>
      <c r="R258" s="589"/>
      <c r="S258" s="590"/>
      <c r="T258" s="589"/>
      <c r="U258" s="590"/>
      <c r="V258" s="589"/>
      <c r="W258" s="590"/>
      <c r="X258" s="589"/>
      <c r="Y258" s="590"/>
      <c r="Z258" s="589"/>
      <c r="AA258" s="590"/>
      <c r="AB258" s="589"/>
      <c r="AC258" s="590"/>
      <c r="AD258" s="589"/>
      <c r="AE258" s="590"/>
      <c r="AF258" s="589"/>
      <c r="AG258" s="590"/>
      <c r="AH258" s="589"/>
      <c r="AI258" s="590"/>
      <c r="AJ258" s="589"/>
      <c r="AK258" s="590"/>
      <c r="AL258" s="589"/>
      <c r="AM258" s="590"/>
      <c r="AN258" s="589"/>
      <c r="AO258" s="590"/>
      <c r="AP258" s="589"/>
      <c r="AQ258" s="590"/>
      <c r="AR258" s="589"/>
      <c r="AS258" s="590"/>
      <c r="AT258" s="589"/>
      <c r="AU258" s="590"/>
      <c r="AV258" s="589"/>
      <c r="AW258" s="590"/>
      <c r="AX258" s="589"/>
      <c r="AY258" s="590"/>
      <c r="AZ258" s="589"/>
      <c r="BA258" s="590"/>
      <c r="BB258" s="159"/>
      <c r="BC258" s="159"/>
      <c r="BD258" s="159"/>
      <c r="BE258" s="159"/>
      <c r="BF258" s="159"/>
      <c r="BG258" s="159"/>
      <c r="BH258" s="159"/>
      <c r="BI258" s="159"/>
      <c r="BJ258" s="159"/>
      <c r="BK258" s="159"/>
      <c r="BL258" s="159"/>
      <c r="BM258" s="159"/>
      <c r="BN258" s="159"/>
      <c r="BO258" s="159"/>
      <c r="BP258" s="159"/>
      <c r="BQ258" s="159"/>
      <c r="BR258" s="159"/>
      <c r="BS258" s="159"/>
      <c r="BT258" s="159"/>
      <c r="BU258" s="159"/>
      <c r="BV258" s="159"/>
      <c r="BW258" s="159"/>
      <c r="BX258" s="159"/>
      <c r="BY258" s="159"/>
      <c r="BZ258" s="159"/>
      <c r="CA258" s="159"/>
      <c r="CB258" s="159"/>
      <c r="CC258" s="159"/>
      <c r="CD258" s="159"/>
      <c r="CE258" s="159"/>
      <c r="CF258" s="159"/>
      <c r="CG258" s="159"/>
      <c r="CH258" s="159"/>
      <c r="CI258" s="159"/>
      <c r="CJ258" s="159"/>
      <c r="CK258" s="159"/>
      <c r="CL258" s="159"/>
      <c r="CM258" s="159"/>
      <c r="CN258" s="159"/>
      <c r="CO258" s="159"/>
      <c r="CP258" s="159"/>
      <c r="CQ258" s="159"/>
      <c r="CR258" s="159"/>
      <c r="CS258" s="159"/>
      <c r="CT258" s="159"/>
      <c r="CU258" s="159"/>
      <c r="CV258" s="159"/>
      <c r="CW258" s="159"/>
    </row>
    <row r="259" spans="1:101" s="160" customFormat="1" ht="89.25" x14ac:dyDescent="0.2">
      <c r="A259" s="559" t="s">
        <v>236</v>
      </c>
      <c r="B259" s="794" t="s">
        <v>1235</v>
      </c>
      <c r="C259" s="187" t="s">
        <v>1236</v>
      </c>
      <c r="D259" s="589"/>
      <c r="E259" s="590"/>
      <c r="F259" s="589"/>
      <c r="G259" s="590"/>
      <c r="H259" s="589"/>
      <c r="I259" s="590"/>
      <c r="J259" s="589"/>
      <c r="K259" s="590"/>
      <c r="L259" s="589"/>
      <c r="M259" s="590"/>
      <c r="N259" s="589"/>
      <c r="O259" s="590"/>
      <c r="P259" s="589"/>
      <c r="Q259" s="590"/>
      <c r="R259" s="589"/>
      <c r="S259" s="590"/>
      <c r="T259" s="589"/>
      <c r="U259" s="590"/>
      <c r="V259" s="589"/>
      <c r="W259" s="590"/>
      <c r="X259" s="589"/>
      <c r="Y259" s="590"/>
      <c r="Z259" s="589"/>
      <c r="AA259" s="590"/>
      <c r="AB259" s="589"/>
      <c r="AC259" s="590"/>
      <c r="AD259" s="589"/>
      <c r="AE259" s="590"/>
      <c r="AF259" s="589"/>
      <c r="AG259" s="590"/>
      <c r="AH259" s="589"/>
      <c r="AI259" s="590"/>
      <c r="AJ259" s="589"/>
      <c r="AK259" s="590"/>
      <c r="AL259" s="589"/>
      <c r="AM259" s="590"/>
      <c r="AN259" s="589"/>
      <c r="AO259" s="590"/>
      <c r="AP259" s="589"/>
      <c r="AQ259" s="590"/>
      <c r="AR259" s="589"/>
      <c r="AS259" s="590"/>
      <c r="AT259" s="589"/>
      <c r="AU259" s="590"/>
      <c r="AV259" s="589"/>
      <c r="AW259" s="590"/>
      <c r="AX259" s="589"/>
      <c r="AY259" s="590"/>
      <c r="AZ259" s="589"/>
      <c r="BA259" s="590"/>
      <c r="BB259" s="159"/>
      <c r="BC259" s="159"/>
      <c r="BD259" s="159"/>
      <c r="BE259" s="159"/>
      <c r="BF259" s="159"/>
      <c r="BG259" s="159"/>
      <c r="BH259" s="159"/>
      <c r="BI259" s="159"/>
      <c r="BJ259" s="159"/>
      <c r="BK259" s="159"/>
      <c r="BL259" s="159"/>
      <c r="BM259" s="159"/>
      <c r="BN259" s="159"/>
      <c r="BO259" s="159"/>
      <c r="BP259" s="159"/>
      <c r="BQ259" s="159"/>
      <c r="BR259" s="159"/>
      <c r="BS259" s="159"/>
      <c r="BT259" s="159"/>
      <c r="BU259" s="159"/>
      <c r="BV259" s="159"/>
      <c r="BW259" s="159"/>
      <c r="BX259" s="159"/>
      <c r="BY259" s="159"/>
      <c r="BZ259" s="159"/>
      <c r="CA259" s="159"/>
      <c r="CB259" s="159"/>
      <c r="CC259" s="159"/>
      <c r="CD259" s="159"/>
      <c r="CE259" s="159"/>
      <c r="CF259" s="159"/>
      <c r="CG259" s="159"/>
      <c r="CH259" s="159"/>
      <c r="CI259" s="159"/>
      <c r="CJ259" s="159"/>
      <c r="CK259" s="159"/>
      <c r="CL259" s="159"/>
      <c r="CM259" s="159"/>
      <c r="CN259" s="159"/>
      <c r="CO259" s="159"/>
      <c r="CP259" s="159"/>
      <c r="CQ259" s="159"/>
      <c r="CR259" s="159"/>
      <c r="CS259" s="159"/>
      <c r="CT259" s="159"/>
      <c r="CU259" s="159"/>
      <c r="CV259" s="159"/>
      <c r="CW259" s="159"/>
    </row>
    <row r="260" spans="1:101" s="160" customFormat="1" ht="76.5" x14ac:dyDescent="0.2">
      <c r="A260" s="559" t="s">
        <v>236</v>
      </c>
      <c r="B260" s="794" t="s">
        <v>1237</v>
      </c>
      <c r="C260" s="187" t="s">
        <v>1238</v>
      </c>
      <c r="D260" s="589"/>
      <c r="E260" s="590"/>
      <c r="F260" s="589"/>
      <c r="G260" s="590"/>
      <c r="H260" s="589"/>
      <c r="I260" s="590"/>
      <c r="J260" s="589"/>
      <c r="K260" s="590"/>
      <c r="L260" s="589"/>
      <c r="M260" s="590"/>
      <c r="N260" s="589"/>
      <c r="O260" s="590"/>
      <c r="P260" s="589"/>
      <c r="Q260" s="590"/>
      <c r="R260" s="589"/>
      <c r="S260" s="590"/>
      <c r="T260" s="589"/>
      <c r="U260" s="590"/>
      <c r="V260" s="589"/>
      <c r="W260" s="590"/>
      <c r="X260" s="589"/>
      <c r="Y260" s="590"/>
      <c r="Z260" s="589"/>
      <c r="AA260" s="590"/>
      <c r="AB260" s="589"/>
      <c r="AC260" s="590"/>
      <c r="AD260" s="589"/>
      <c r="AE260" s="590"/>
      <c r="AF260" s="589"/>
      <c r="AG260" s="590"/>
      <c r="AH260" s="589"/>
      <c r="AI260" s="590"/>
      <c r="AJ260" s="589"/>
      <c r="AK260" s="590"/>
      <c r="AL260" s="589"/>
      <c r="AM260" s="590"/>
      <c r="AN260" s="589"/>
      <c r="AO260" s="590"/>
      <c r="AP260" s="589"/>
      <c r="AQ260" s="590"/>
      <c r="AR260" s="589"/>
      <c r="AS260" s="590"/>
      <c r="AT260" s="589"/>
      <c r="AU260" s="590"/>
      <c r="AV260" s="589"/>
      <c r="AW260" s="590"/>
      <c r="AX260" s="589"/>
      <c r="AY260" s="590"/>
      <c r="AZ260" s="589"/>
      <c r="BA260" s="590"/>
      <c r="BB260" s="159"/>
      <c r="BC260" s="159"/>
      <c r="BD260" s="159"/>
      <c r="BE260" s="159"/>
      <c r="BF260" s="159"/>
      <c r="BG260" s="159"/>
      <c r="BH260" s="159"/>
      <c r="BI260" s="159"/>
      <c r="BJ260" s="159"/>
      <c r="BK260" s="159"/>
      <c r="BL260" s="159"/>
      <c r="BM260" s="159"/>
      <c r="BN260" s="159"/>
      <c r="BO260" s="159"/>
      <c r="BP260" s="159"/>
      <c r="BQ260" s="159"/>
      <c r="BR260" s="159"/>
      <c r="BS260" s="159"/>
      <c r="BT260" s="159"/>
      <c r="BU260" s="159"/>
      <c r="BV260" s="159"/>
      <c r="BW260" s="159"/>
      <c r="BX260" s="159"/>
      <c r="BY260" s="159"/>
      <c r="BZ260" s="159"/>
      <c r="CA260" s="159"/>
      <c r="CB260" s="159"/>
      <c r="CC260" s="159"/>
      <c r="CD260" s="159"/>
      <c r="CE260" s="159"/>
      <c r="CF260" s="159"/>
      <c r="CG260" s="159"/>
      <c r="CH260" s="159"/>
      <c r="CI260" s="159"/>
      <c r="CJ260" s="159"/>
      <c r="CK260" s="159"/>
      <c r="CL260" s="159"/>
      <c r="CM260" s="159"/>
      <c r="CN260" s="159"/>
      <c r="CO260" s="159"/>
      <c r="CP260" s="159"/>
      <c r="CQ260" s="159"/>
      <c r="CR260" s="159"/>
      <c r="CS260" s="159"/>
      <c r="CT260" s="159"/>
      <c r="CU260" s="159"/>
      <c r="CV260" s="159"/>
      <c r="CW260" s="159"/>
    </row>
    <row r="261" spans="1:101" s="160" customFormat="1" ht="76.5" x14ac:dyDescent="0.2">
      <c r="A261" s="559" t="s">
        <v>236</v>
      </c>
      <c r="B261" s="794" t="s">
        <v>1239</v>
      </c>
      <c r="C261" s="187" t="s">
        <v>1240</v>
      </c>
      <c r="D261" s="589"/>
      <c r="E261" s="590"/>
      <c r="F261" s="589"/>
      <c r="G261" s="590"/>
      <c r="H261" s="589"/>
      <c r="I261" s="590"/>
      <c r="J261" s="589"/>
      <c r="K261" s="590"/>
      <c r="L261" s="589"/>
      <c r="M261" s="590"/>
      <c r="N261" s="589"/>
      <c r="O261" s="590"/>
      <c r="P261" s="589"/>
      <c r="Q261" s="590"/>
      <c r="R261" s="589"/>
      <c r="S261" s="590"/>
      <c r="T261" s="589"/>
      <c r="U261" s="590"/>
      <c r="V261" s="589"/>
      <c r="W261" s="590"/>
      <c r="X261" s="589"/>
      <c r="Y261" s="590"/>
      <c r="Z261" s="589"/>
      <c r="AA261" s="590"/>
      <c r="AB261" s="589"/>
      <c r="AC261" s="590"/>
      <c r="AD261" s="589"/>
      <c r="AE261" s="590"/>
      <c r="AF261" s="589"/>
      <c r="AG261" s="590"/>
      <c r="AH261" s="589"/>
      <c r="AI261" s="590"/>
      <c r="AJ261" s="589"/>
      <c r="AK261" s="590"/>
      <c r="AL261" s="589"/>
      <c r="AM261" s="590"/>
      <c r="AN261" s="589"/>
      <c r="AO261" s="590"/>
      <c r="AP261" s="589"/>
      <c r="AQ261" s="590"/>
      <c r="AR261" s="589"/>
      <c r="AS261" s="590"/>
      <c r="AT261" s="589"/>
      <c r="AU261" s="590"/>
      <c r="AV261" s="589"/>
      <c r="AW261" s="590"/>
      <c r="AX261" s="589"/>
      <c r="AY261" s="590"/>
      <c r="AZ261" s="589"/>
      <c r="BA261" s="590"/>
      <c r="BB261" s="159"/>
      <c r="BC261" s="159"/>
      <c r="BD261" s="159"/>
      <c r="BE261" s="159"/>
      <c r="BF261" s="159"/>
      <c r="BG261" s="159"/>
      <c r="BH261" s="159"/>
      <c r="BI261" s="159"/>
      <c r="BJ261" s="159"/>
      <c r="BK261" s="159"/>
      <c r="BL261" s="159"/>
      <c r="BM261" s="159"/>
      <c r="BN261" s="159"/>
      <c r="BO261" s="159"/>
      <c r="BP261" s="159"/>
      <c r="BQ261" s="159"/>
      <c r="BR261" s="159"/>
      <c r="BS261" s="159"/>
      <c r="BT261" s="159"/>
      <c r="BU261" s="159"/>
      <c r="BV261" s="159"/>
      <c r="BW261" s="159"/>
      <c r="BX261" s="159"/>
      <c r="BY261" s="159"/>
      <c r="BZ261" s="159"/>
      <c r="CA261" s="159"/>
      <c r="CB261" s="159"/>
      <c r="CC261" s="159"/>
      <c r="CD261" s="159"/>
      <c r="CE261" s="159"/>
      <c r="CF261" s="159"/>
      <c r="CG261" s="159"/>
      <c r="CH261" s="159"/>
      <c r="CI261" s="159"/>
      <c r="CJ261" s="159"/>
      <c r="CK261" s="159"/>
      <c r="CL261" s="159"/>
      <c r="CM261" s="159"/>
      <c r="CN261" s="159"/>
      <c r="CO261" s="159"/>
      <c r="CP261" s="159"/>
      <c r="CQ261" s="159"/>
      <c r="CR261" s="159"/>
      <c r="CS261" s="159"/>
      <c r="CT261" s="159"/>
      <c r="CU261" s="159"/>
      <c r="CV261" s="159"/>
      <c r="CW261" s="159"/>
    </row>
    <row r="262" spans="1:101" s="160" customFormat="1" ht="102" x14ac:dyDescent="0.2">
      <c r="A262" s="559" t="s">
        <v>236</v>
      </c>
      <c r="B262" s="794" t="s">
        <v>1241</v>
      </c>
      <c r="C262" s="187" t="s">
        <v>1242</v>
      </c>
      <c r="D262" s="589"/>
      <c r="E262" s="590"/>
      <c r="F262" s="589"/>
      <c r="G262" s="590"/>
      <c r="H262" s="589"/>
      <c r="I262" s="590"/>
      <c r="J262" s="589"/>
      <c r="K262" s="609"/>
      <c r="L262" s="589"/>
      <c r="M262" s="590"/>
      <c r="N262" s="589"/>
      <c r="O262" s="590"/>
      <c r="P262" s="589"/>
      <c r="Q262" s="590"/>
      <c r="R262" s="589"/>
      <c r="S262" s="590"/>
      <c r="T262" s="589"/>
      <c r="U262" s="590"/>
      <c r="V262" s="589"/>
      <c r="W262" s="590"/>
      <c r="X262" s="589"/>
      <c r="Y262" s="590"/>
      <c r="Z262" s="589"/>
      <c r="AA262" s="590"/>
      <c r="AB262" s="589"/>
      <c r="AC262" s="590"/>
      <c r="AD262" s="589"/>
      <c r="AE262" s="590"/>
      <c r="AF262" s="589"/>
      <c r="AG262" s="590"/>
      <c r="AH262" s="589"/>
      <c r="AI262" s="590"/>
      <c r="AJ262" s="589"/>
      <c r="AK262" s="590"/>
      <c r="AL262" s="589"/>
      <c r="AM262" s="590"/>
      <c r="AN262" s="589"/>
      <c r="AO262" s="590"/>
      <c r="AP262" s="589"/>
      <c r="AQ262" s="590"/>
      <c r="AR262" s="589"/>
      <c r="AS262" s="590"/>
      <c r="AT262" s="589"/>
      <c r="AU262" s="590"/>
      <c r="AV262" s="589"/>
      <c r="AW262" s="590"/>
      <c r="AX262" s="589"/>
      <c r="AY262" s="590"/>
      <c r="AZ262" s="589"/>
      <c r="BA262" s="590"/>
      <c r="BB262" s="159"/>
      <c r="BC262" s="159"/>
      <c r="BD262" s="159"/>
      <c r="BE262" s="159"/>
      <c r="BF262" s="159"/>
      <c r="BG262" s="159"/>
      <c r="BH262" s="159"/>
      <c r="BI262" s="159"/>
      <c r="BJ262" s="159"/>
      <c r="BK262" s="159"/>
      <c r="BL262" s="159"/>
      <c r="BM262" s="159"/>
      <c r="BN262" s="159"/>
      <c r="BO262" s="159"/>
      <c r="BP262" s="159"/>
      <c r="BQ262" s="159"/>
      <c r="BR262" s="159"/>
      <c r="BS262" s="159"/>
      <c r="BT262" s="159"/>
      <c r="BU262" s="159"/>
      <c r="BV262" s="159"/>
      <c r="BW262" s="159"/>
      <c r="BX262" s="159"/>
      <c r="BY262" s="159"/>
      <c r="BZ262" s="159"/>
      <c r="CA262" s="159"/>
      <c r="CB262" s="159"/>
      <c r="CC262" s="159"/>
      <c r="CD262" s="159"/>
      <c r="CE262" s="159"/>
      <c r="CF262" s="159"/>
      <c r="CG262" s="159"/>
      <c r="CH262" s="159"/>
      <c r="CI262" s="159"/>
      <c r="CJ262" s="159"/>
      <c r="CK262" s="159"/>
      <c r="CL262" s="159"/>
      <c r="CM262" s="159"/>
      <c r="CN262" s="159"/>
      <c r="CO262" s="159"/>
      <c r="CP262" s="159"/>
      <c r="CQ262" s="159"/>
      <c r="CR262" s="159"/>
      <c r="CS262" s="159"/>
      <c r="CT262" s="159"/>
      <c r="CU262" s="159"/>
      <c r="CV262" s="159"/>
      <c r="CW262" s="159"/>
    </row>
    <row r="263" spans="1:101" s="160" customFormat="1" ht="114.75" x14ac:dyDescent="0.2">
      <c r="A263" s="559" t="s">
        <v>236</v>
      </c>
      <c r="B263" s="794" t="s">
        <v>1243</v>
      </c>
      <c r="C263" s="187" t="s">
        <v>1244</v>
      </c>
      <c r="D263" s="589"/>
      <c r="E263" s="590"/>
      <c r="F263" s="589"/>
      <c r="G263" s="590"/>
      <c r="H263" s="589"/>
      <c r="I263" s="590"/>
      <c r="J263" s="589"/>
      <c r="K263" s="609"/>
      <c r="L263" s="589"/>
      <c r="M263" s="590"/>
      <c r="N263" s="589"/>
      <c r="O263" s="590"/>
      <c r="P263" s="589"/>
      <c r="Q263" s="590"/>
      <c r="R263" s="589"/>
      <c r="S263" s="590"/>
      <c r="T263" s="589"/>
      <c r="U263" s="590"/>
      <c r="V263" s="589"/>
      <c r="W263" s="590"/>
      <c r="X263" s="589"/>
      <c r="Y263" s="590"/>
      <c r="Z263" s="589"/>
      <c r="AA263" s="590"/>
      <c r="AB263" s="589"/>
      <c r="AC263" s="590"/>
      <c r="AD263" s="589"/>
      <c r="AE263" s="590"/>
      <c r="AF263" s="589"/>
      <c r="AG263" s="590"/>
      <c r="AH263" s="589"/>
      <c r="AI263" s="590"/>
      <c r="AJ263" s="589"/>
      <c r="AK263" s="590"/>
      <c r="AL263" s="589"/>
      <c r="AM263" s="590"/>
      <c r="AN263" s="589"/>
      <c r="AO263" s="590"/>
      <c r="AP263" s="589"/>
      <c r="AQ263" s="590"/>
      <c r="AR263" s="589"/>
      <c r="AS263" s="590"/>
      <c r="AT263" s="589"/>
      <c r="AU263" s="590"/>
      <c r="AV263" s="589"/>
      <c r="AW263" s="590"/>
      <c r="AX263" s="589"/>
      <c r="AY263" s="590"/>
      <c r="AZ263" s="589"/>
      <c r="BA263" s="590"/>
      <c r="BB263" s="159"/>
      <c r="BC263" s="159"/>
      <c r="BD263" s="159"/>
      <c r="BE263" s="159"/>
      <c r="BF263" s="159"/>
      <c r="BG263" s="159"/>
      <c r="BH263" s="159"/>
      <c r="BI263" s="159"/>
      <c r="BJ263" s="159"/>
      <c r="BK263" s="159"/>
      <c r="BL263" s="159"/>
      <c r="BM263" s="159"/>
      <c r="BN263" s="159"/>
      <c r="BO263" s="159"/>
      <c r="BP263" s="159"/>
      <c r="BQ263" s="159"/>
      <c r="BR263" s="159"/>
      <c r="BS263" s="159"/>
      <c r="BT263" s="159"/>
      <c r="BU263" s="159"/>
      <c r="BV263" s="159"/>
      <c r="BW263" s="159"/>
      <c r="BX263" s="159"/>
      <c r="BY263" s="159"/>
      <c r="BZ263" s="159"/>
      <c r="CA263" s="159"/>
      <c r="CB263" s="159"/>
      <c r="CC263" s="159"/>
      <c r="CD263" s="159"/>
      <c r="CE263" s="159"/>
      <c r="CF263" s="159"/>
      <c r="CG263" s="159"/>
      <c r="CH263" s="159"/>
      <c r="CI263" s="159"/>
      <c r="CJ263" s="159"/>
      <c r="CK263" s="159"/>
      <c r="CL263" s="159"/>
      <c r="CM263" s="159"/>
      <c r="CN263" s="159"/>
      <c r="CO263" s="159"/>
      <c r="CP263" s="159"/>
      <c r="CQ263" s="159"/>
      <c r="CR263" s="159"/>
      <c r="CS263" s="159"/>
      <c r="CT263" s="159"/>
      <c r="CU263" s="159"/>
      <c r="CV263" s="159"/>
      <c r="CW263" s="159"/>
    </row>
    <row r="264" spans="1:101" s="160" customFormat="1" ht="114.75" x14ac:dyDescent="0.2">
      <c r="A264" s="559" t="s">
        <v>236</v>
      </c>
      <c r="B264" s="794" t="s">
        <v>1245</v>
      </c>
      <c r="C264" s="187" t="s">
        <v>1246</v>
      </c>
      <c r="D264" s="589"/>
      <c r="E264" s="590"/>
      <c r="F264" s="589"/>
      <c r="G264" s="590"/>
      <c r="H264" s="589"/>
      <c r="I264" s="590"/>
      <c r="J264" s="589"/>
      <c r="K264" s="609"/>
      <c r="L264" s="589"/>
      <c r="M264" s="590"/>
      <c r="N264" s="589"/>
      <c r="O264" s="590"/>
      <c r="P264" s="589"/>
      <c r="Q264" s="590"/>
      <c r="R264" s="589"/>
      <c r="S264" s="590"/>
      <c r="T264" s="589"/>
      <c r="U264" s="590"/>
      <c r="V264" s="589"/>
      <c r="W264" s="590"/>
      <c r="X264" s="589"/>
      <c r="Y264" s="590"/>
      <c r="Z264" s="589"/>
      <c r="AA264" s="590"/>
      <c r="AB264" s="589"/>
      <c r="AC264" s="590"/>
      <c r="AD264" s="589"/>
      <c r="AE264" s="590"/>
      <c r="AF264" s="589"/>
      <c r="AG264" s="590"/>
      <c r="AH264" s="589"/>
      <c r="AI264" s="590"/>
      <c r="AJ264" s="589"/>
      <c r="AK264" s="590"/>
      <c r="AL264" s="589"/>
      <c r="AM264" s="590"/>
      <c r="AN264" s="589"/>
      <c r="AO264" s="590"/>
      <c r="AP264" s="589"/>
      <c r="AQ264" s="590"/>
      <c r="AR264" s="589"/>
      <c r="AS264" s="590"/>
      <c r="AT264" s="589"/>
      <c r="AU264" s="590"/>
      <c r="AV264" s="589"/>
      <c r="AW264" s="590"/>
      <c r="AX264" s="589"/>
      <c r="AY264" s="590"/>
      <c r="AZ264" s="589"/>
      <c r="BA264" s="590"/>
      <c r="BB264" s="159"/>
      <c r="BC264" s="159"/>
      <c r="BD264" s="159"/>
      <c r="BE264" s="159"/>
      <c r="BF264" s="159"/>
      <c r="BG264" s="159"/>
      <c r="BH264" s="159"/>
      <c r="BI264" s="159"/>
      <c r="BJ264" s="159"/>
      <c r="BK264" s="159"/>
      <c r="BL264" s="159"/>
      <c r="BM264" s="159"/>
      <c r="BN264" s="159"/>
      <c r="BO264" s="159"/>
      <c r="BP264" s="159"/>
      <c r="BQ264" s="159"/>
      <c r="BR264" s="159"/>
      <c r="BS264" s="159"/>
      <c r="BT264" s="159"/>
      <c r="BU264" s="159"/>
      <c r="BV264" s="159"/>
      <c r="BW264" s="159"/>
      <c r="BX264" s="159"/>
      <c r="BY264" s="159"/>
      <c r="BZ264" s="159"/>
      <c r="CA264" s="159"/>
      <c r="CB264" s="159"/>
      <c r="CC264" s="159"/>
      <c r="CD264" s="159"/>
      <c r="CE264" s="159"/>
      <c r="CF264" s="159"/>
      <c r="CG264" s="159"/>
      <c r="CH264" s="159"/>
      <c r="CI264" s="159"/>
      <c r="CJ264" s="159"/>
      <c r="CK264" s="159"/>
      <c r="CL264" s="159"/>
      <c r="CM264" s="159"/>
      <c r="CN264" s="159"/>
      <c r="CO264" s="159"/>
      <c r="CP264" s="159"/>
      <c r="CQ264" s="159"/>
      <c r="CR264" s="159"/>
      <c r="CS264" s="159"/>
      <c r="CT264" s="159"/>
      <c r="CU264" s="159"/>
      <c r="CV264" s="159"/>
      <c r="CW264" s="159"/>
    </row>
    <row r="265" spans="1:101" s="160" customFormat="1" ht="102" x14ac:dyDescent="0.2">
      <c r="A265" s="559" t="s">
        <v>236</v>
      </c>
      <c r="B265" s="794" t="s">
        <v>1247</v>
      </c>
      <c r="C265" s="187" t="s">
        <v>1248</v>
      </c>
      <c r="D265" s="589"/>
      <c r="E265" s="590"/>
      <c r="F265" s="589"/>
      <c r="G265" s="590"/>
      <c r="H265" s="589"/>
      <c r="I265" s="590"/>
      <c r="J265" s="589"/>
      <c r="K265" s="609"/>
      <c r="L265" s="589"/>
      <c r="M265" s="590"/>
      <c r="N265" s="589"/>
      <c r="O265" s="590"/>
      <c r="P265" s="589"/>
      <c r="Q265" s="590"/>
      <c r="R265" s="589"/>
      <c r="S265" s="590"/>
      <c r="T265" s="589"/>
      <c r="U265" s="590"/>
      <c r="V265" s="589"/>
      <c r="W265" s="590"/>
      <c r="X265" s="589"/>
      <c r="Y265" s="590"/>
      <c r="Z265" s="589"/>
      <c r="AA265" s="590"/>
      <c r="AB265" s="589"/>
      <c r="AC265" s="590"/>
      <c r="AD265" s="589"/>
      <c r="AE265" s="590"/>
      <c r="AF265" s="589"/>
      <c r="AG265" s="590"/>
      <c r="AH265" s="589"/>
      <c r="AI265" s="590"/>
      <c r="AJ265" s="589"/>
      <c r="AK265" s="590"/>
      <c r="AL265" s="589"/>
      <c r="AM265" s="590"/>
      <c r="AN265" s="589"/>
      <c r="AO265" s="590"/>
      <c r="AP265" s="589"/>
      <c r="AQ265" s="590"/>
      <c r="AR265" s="589"/>
      <c r="AS265" s="590"/>
      <c r="AT265" s="589"/>
      <c r="AU265" s="590"/>
      <c r="AV265" s="589"/>
      <c r="AW265" s="590"/>
      <c r="AX265" s="589"/>
      <c r="AY265" s="590"/>
      <c r="AZ265" s="589"/>
      <c r="BA265" s="590"/>
      <c r="BB265" s="159"/>
      <c r="BC265" s="159"/>
      <c r="BD265" s="159"/>
      <c r="BE265" s="159"/>
      <c r="BF265" s="159"/>
      <c r="BG265" s="159"/>
      <c r="BH265" s="159"/>
      <c r="BI265" s="159"/>
      <c r="BJ265" s="159"/>
      <c r="BK265" s="159"/>
      <c r="BL265" s="159"/>
      <c r="BM265" s="159"/>
      <c r="BN265" s="159"/>
      <c r="BO265" s="159"/>
      <c r="BP265" s="159"/>
      <c r="BQ265" s="159"/>
      <c r="BR265" s="159"/>
      <c r="BS265" s="159"/>
      <c r="BT265" s="159"/>
      <c r="BU265" s="159"/>
      <c r="BV265" s="159"/>
      <c r="BW265" s="159"/>
      <c r="BX265" s="159"/>
      <c r="BY265" s="159"/>
      <c r="BZ265" s="159"/>
      <c r="CA265" s="159"/>
      <c r="CB265" s="159"/>
      <c r="CC265" s="159"/>
      <c r="CD265" s="159"/>
      <c r="CE265" s="159"/>
      <c r="CF265" s="159"/>
      <c r="CG265" s="159"/>
      <c r="CH265" s="159"/>
      <c r="CI265" s="159"/>
      <c r="CJ265" s="159"/>
      <c r="CK265" s="159"/>
      <c r="CL265" s="159"/>
      <c r="CM265" s="159"/>
      <c r="CN265" s="159"/>
      <c r="CO265" s="159"/>
      <c r="CP265" s="159"/>
      <c r="CQ265" s="159"/>
      <c r="CR265" s="159"/>
      <c r="CS265" s="159"/>
      <c r="CT265" s="159"/>
      <c r="CU265" s="159"/>
      <c r="CV265" s="159"/>
      <c r="CW265" s="159"/>
    </row>
    <row r="266" spans="1:101" s="160" customFormat="1" ht="127.5" x14ac:dyDescent="0.2">
      <c r="A266" s="559" t="s">
        <v>236</v>
      </c>
      <c r="B266" s="794" t="s">
        <v>1249</v>
      </c>
      <c r="C266" s="187" t="s">
        <v>1250</v>
      </c>
      <c r="D266" s="589"/>
      <c r="E266" s="590"/>
      <c r="F266" s="589"/>
      <c r="G266" s="590"/>
      <c r="H266" s="589"/>
      <c r="I266" s="590"/>
      <c r="J266" s="589"/>
      <c r="K266" s="609"/>
      <c r="L266" s="589"/>
      <c r="M266" s="590"/>
      <c r="N266" s="589"/>
      <c r="O266" s="590"/>
      <c r="P266" s="589"/>
      <c r="Q266" s="590"/>
      <c r="R266" s="589"/>
      <c r="S266" s="590"/>
      <c r="T266" s="589"/>
      <c r="U266" s="590"/>
      <c r="V266" s="589"/>
      <c r="W266" s="590"/>
      <c r="X266" s="589"/>
      <c r="Y266" s="590"/>
      <c r="Z266" s="589"/>
      <c r="AA266" s="590"/>
      <c r="AB266" s="589"/>
      <c r="AC266" s="590"/>
      <c r="AD266" s="589"/>
      <c r="AE266" s="590"/>
      <c r="AF266" s="589"/>
      <c r="AG266" s="590"/>
      <c r="AH266" s="589"/>
      <c r="AI266" s="590"/>
      <c r="AJ266" s="589"/>
      <c r="AK266" s="590"/>
      <c r="AL266" s="589"/>
      <c r="AM266" s="590"/>
      <c r="AN266" s="589"/>
      <c r="AO266" s="590"/>
      <c r="AP266" s="589"/>
      <c r="AQ266" s="590"/>
      <c r="AR266" s="589"/>
      <c r="AS266" s="590"/>
      <c r="AT266" s="589"/>
      <c r="AU266" s="590"/>
      <c r="AV266" s="589"/>
      <c r="AW266" s="590"/>
      <c r="AX266" s="589"/>
      <c r="AY266" s="590"/>
      <c r="AZ266" s="589"/>
      <c r="BA266" s="590"/>
      <c r="BB266" s="159"/>
      <c r="BC266" s="159"/>
      <c r="BD266" s="159"/>
      <c r="BE266" s="159"/>
      <c r="BF266" s="159"/>
      <c r="BG266" s="159"/>
      <c r="BH266" s="159"/>
      <c r="BI266" s="159"/>
      <c r="BJ266" s="159"/>
      <c r="BK266" s="159"/>
      <c r="BL266" s="159"/>
      <c r="BM266" s="159"/>
      <c r="BN266" s="159"/>
      <c r="BO266" s="159"/>
      <c r="BP266" s="159"/>
      <c r="BQ266" s="159"/>
      <c r="BR266" s="159"/>
      <c r="BS266" s="159"/>
      <c r="BT266" s="159"/>
      <c r="BU266" s="159"/>
      <c r="BV266" s="159"/>
      <c r="BW266" s="159"/>
      <c r="BX266" s="159"/>
      <c r="BY266" s="159"/>
      <c r="BZ266" s="159"/>
      <c r="CA266" s="159"/>
      <c r="CB266" s="159"/>
      <c r="CC266" s="159"/>
      <c r="CD266" s="159"/>
      <c r="CE266" s="159"/>
      <c r="CF266" s="159"/>
      <c r="CG266" s="159"/>
      <c r="CH266" s="159"/>
      <c r="CI266" s="159"/>
      <c r="CJ266" s="159"/>
      <c r="CK266" s="159"/>
      <c r="CL266" s="159"/>
      <c r="CM266" s="159"/>
      <c r="CN266" s="159"/>
      <c r="CO266" s="159"/>
      <c r="CP266" s="159"/>
      <c r="CQ266" s="159"/>
      <c r="CR266" s="159"/>
      <c r="CS266" s="159"/>
      <c r="CT266" s="159"/>
      <c r="CU266" s="159"/>
      <c r="CV266" s="159"/>
      <c r="CW266" s="159"/>
    </row>
    <row r="267" spans="1:101" s="160" customFormat="1" ht="127.5" x14ac:dyDescent="0.2">
      <c r="A267" s="559" t="s">
        <v>236</v>
      </c>
      <c r="B267" s="794" t="s">
        <v>1251</v>
      </c>
      <c r="C267" s="187" t="s">
        <v>1252</v>
      </c>
      <c r="D267" s="589"/>
      <c r="E267" s="590"/>
      <c r="F267" s="589"/>
      <c r="G267" s="590"/>
      <c r="H267" s="589"/>
      <c r="I267" s="590"/>
      <c r="J267" s="589"/>
      <c r="K267" s="609"/>
      <c r="L267" s="589"/>
      <c r="M267" s="590"/>
      <c r="N267" s="589"/>
      <c r="O267" s="590"/>
      <c r="P267" s="589"/>
      <c r="Q267" s="590"/>
      <c r="R267" s="589"/>
      <c r="S267" s="590"/>
      <c r="T267" s="589"/>
      <c r="U267" s="590"/>
      <c r="V267" s="589"/>
      <c r="W267" s="590"/>
      <c r="X267" s="589"/>
      <c r="Y267" s="590"/>
      <c r="Z267" s="589"/>
      <c r="AA267" s="590"/>
      <c r="AB267" s="589"/>
      <c r="AC267" s="590"/>
      <c r="AD267" s="589"/>
      <c r="AE267" s="590"/>
      <c r="AF267" s="589"/>
      <c r="AG267" s="590"/>
      <c r="AH267" s="589"/>
      <c r="AI267" s="590"/>
      <c r="AJ267" s="589"/>
      <c r="AK267" s="590"/>
      <c r="AL267" s="589"/>
      <c r="AM267" s="590"/>
      <c r="AN267" s="589"/>
      <c r="AO267" s="590"/>
      <c r="AP267" s="589"/>
      <c r="AQ267" s="590"/>
      <c r="AR267" s="589"/>
      <c r="AS267" s="590"/>
      <c r="AT267" s="589"/>
      <c r="AU267" s="590"/>
      <c r="AV267" s="589"/>
      <c r="AW267" s="590"/>
      <c r="AX267" s="589"/>
      <c r="AY267" s="590"/>
      <c r="AZ267" s="589"/>
      <c r="BA267" s="590"/>
      <c r="BB267" s="159"/>
      <c r="BC267" s="159"/>
      <c r="BD267" s="159"/>
      <c r="BE267" s="159"/>
      <c r="BF267" s="159"/>
      <c r="BG267" s="159"/>
      <c r="BH267" s="159"/>
      <c r="BI267" s="159"/>
      <c r="BJ267" s="159"/>
      <c r="BK267" s="159"/>
      <c r="BL267" s="159"/>
      <c r="BM267" s="159"/>
      <c r="BN267" s="159"/>
      <c r="BO267" s="159"/>
      <c r="BP267" s="159"/>
      <c r="BQ267" s="159"/>
      <c r="BR267" s="159"/>
      <c r="BS267" s="159"/>
      <c r="BT267" s="159"/>
      <c r="BU267" s="159"/>
      <c r="BV267" s="159"/>
      <c r="BW267" s="159"/>
      <c r="BX267" s="159"/>
      <c r="BY267" s="159"/>
      <c r="BZ267" s="159"/>
      <c r="CA267" s="159"/>
      <c r="CB267" s="159"/>
      <c r="CC267" s="159"/>
      <c r="CD267" s="159"/>
      <c r="CE267" s="159"/>
      <c r="CF267" s="159"/>
      <c r="CG267" s="159"/>
      <c r="CH267" s="159"/>
      <c r="CI267" s="159"/>
      <c r="CJ267" s="159"/>
      <c r="CK267" s="159"/>
      <c r="CL267" s="159"/>
      <c r="CM267" s="159"/>
      <c r="CN267" s="159"/>
      <c r="CO267" s="159"/>
      <c r="CP267" s="159"/>
      <c r="CQ267" s="159"/>
      <c r="CR267" s="159"/>
      <c r="CS267" s="159"/>
      <c r="CT267" s="159"/>
      <c r="CU267" s="159"/>
      <c r="CV267" s="159"/>
      <c r="CW267" s="159"/>
    </row>
    <row r="268" spans="1:101" s="160" customFormat="1" ht="114.75" x14ac:dyDescent="0.2">
      <c r="A268" s="559" t="s">
        <v>236</v>
      </c>
      <c r="B268" s="794" t="s">
        <v>1253</v>
      </c>
      <c r="C268" s="187" t="s">
        <v>1254</v>
      </c>
      <c r="D268" s="589"/>
      <c r="E268" s="590"/>
      <c r="F268" s="589"/>
      <c r="G268" s="590"/>
      <c r="H268" s="589"/>
      <c r="I268" s="590"/>
      <c r="J268" s="589"/>
      <c r="K268" s="609"/>
      <c r="L268" s="589"/>
      <c r="M268" s="590"/>
      <c r="N268" s="589"/>
      <c r="O268" s="590"/>
      <c r="P268" s="589"/>
      <c r="Q268" s="590"/>
      <c r="R268" s="589"/>
      <c r="S268" s="590"/>
      <c r="T268" s="589"/>
      <c r="U268" s="590"/>
      <c r="V268" s="589"/>
      <c r="W268" s="590"/>
      <c r="X268" s="589"/>
      <c r="Y268" s="590"/>
      <c r="Z268" s="589"/>
      <c r="AA268" s="590"/>
      <c r="AB268" s="589"/>
      <c r="AC268" s="590"/>
      <c r="AD268" s="589"/>
      <c r="AE268" s="590"/>
      <c r="AF268" s="589"/>
      <c r="AG268" s="590"/>
      <c r="AH268" s="589"/>
      <c r="AI268" s="590"/>
      <c r="AJ268" s="589"/>
      <c r="AK268" s="590"/>
      <c r="AL268" s="589"/>
      <c r="AM268" s="590"/>
      <c r="AN268" s="589"/>
      <c r="AO268" s="590"/>
      <c r="AP268" s="589"/>
      <c r="AQ268" s="590"/>
      <c r="AR268" s="589"/>
      <c r="AS268" s="590"/>
      <c r="AT268" s="589"/>
      <c r="AU268" s="590"/>
      <c r="AV268" s="589"/>
      <c r="AW268" s="590"/>
      <c r="AX268" s="589"/>
      <c r="AY268" s="590"/>
      <c r="AZ268" s="589"/>
      <c r="BA268" s="590"/>
      <c r="BB268" s="159"/>
      <c r="BC268" s="159"/>
      <c r="BD268" s="159"/>
      <c r="BE268" s="159"/>
      <c r="BF268" s="159"/>
      <c r="BG268" s="159"/>
      <c r="BH268" s="159"/>
      <c r="BI268" s="159"/>
      <c r="BJ268" s="159"/>
      <c r="BK268" s="159"/>
      <c r="BL268" s="159"/>
      <c r="BM268" s="159"/>
      <c r="BN268" s="159"/>
      <c r="BO268" s="159"/>
      <c r="BP268" s="159"/>
      <c r="BQ268" s="159"/>
      <c r="BR268" s="159"/>
      <c r="BS268" s="159"/>
      <c r="BT268" s="159"/>
      <c r="BU268" s="159"/>
      <c r="BV268" s="159"/>
      <c r="BW268" s="159"/>
      <c r="BX268" s="159"/>
      <c r="BY268" s="159"/>
      <c r="BZ268" s="159"/>
      <c r="CA268" s="159"/>
      <c r="CB268" s="159"/>
      <c r="CC268" s="159"/>
      <c r="CD268" s="159"/>
      <c r="CE268" s="159"/>
      <c r="CF268" s="159"/>
      <c r="CG268" s="159"/>
      <c r="CH268" s="159"/>
      <c r="CI268" s="159"/>
      <c r="CJ268" s="159"/>
      <c r="CK268" s="159"/>
      <c r="CL268" s="159"/>
      <c r="CM268" s="159"/>
      <c r="CN268" s="159"/>
      <c r="CO268" s="159"/>
      <c r="CP268" s="159"/>
      <c r="CQ268" s="159"/>
      <c r="CR268" s="159"/>
      <c r="CS268" s="159"/>
      <c r="CT268" s="159"/>
      <c r="CU268" s="159"/>
      <c r="CV268" s="159"/>
      <c r="CW268" s="159"/>
    </row>
    <row r="269" spans="1:101" s="160" customFormat="1" ht="114.75" x14ac:dyDescent="0.2">
      <c r="A269" s="559" t="s">
        <v>236</v>
      </c>
      <c r="B269" s="794" t="s">
        <v>1255</v>
      </c>
      <c r="C269" s="187" t="s">
        <v>1256</v>
      </c>
      <c r="D269" s="589"/>
      <c r="E269" s="590"/>
      <c r="F269" s="589"/>
      <c r="G269" s="590"/>
      <c r="H269" s="589"/>
      <c r="I269" s="590"/>
      <c r="J269" s="589"/>
      <c r="K269" s="609"/>
      <c r="L269" s="589"/>
      <c r="M269" s="590"/>
      <c r="N269" s="589"/>
      <c r="O269" s="590"/>
      <c r="P269" s="589"/>
      <c r="Q269" s="590"/>
      <c r="R269" s="589"/>
      <c r="S269" s="590"/>
      <c r="T269" s="589"/>
      <c r="U269" s="590"/>
      <c r="V269" s="589"/>
      <c r="W269" s="590"/>
      <c r="X269" s="589"/>
      <c r="Y269" s="590"/>
      <c r="Z269" s="589"/>
      <c r="AA269" s="590"/>
      <c r="AB269" s="589"/>
      <c r="AC269" s="590"/>
      <c r="AD269" s="589"/>
      <c r="AE269" s="590"/>
      <c r="AF269" s="589"/>
      <c r="AG269" s="590"/>
      <c r="AH269" s="589"/>
      <c r="AI269" s="590"/>
      <c r="AJ269" s="589"/>
      <c r="AK269" s="590"/>
      <c r="AL269" s="589"/>
      <c r="AM269" s="590"/>
      <c r="AN269" s="589"/>
      <c r="AO269" s="590"/>
      <c r="AP269" s="589"/>
      <c r="AQ269" s="590"/>
      <c r="AR269" s="589"/>
      <c r="AS269" s="590"/>
      <c r="AT269" s="589"/>
      <c r="AU269" s="590"/>
      <c r="AV269" s="589"/>
      <c r="AW269" s="590"/>
      <c r="AX269" s="589"/>
      <c r="AY269" s="590"/>
      <c r="AZ269" s="589"/>
      <c r="BA269" s="590"/>
      <c r="BB269" s="159"/>
      <c r="BC269" s="159"/>
      <c r="BD269" s="159"/>
      <c r="BE269" s="159"/>
      <c r="BF269" s="159"/>
      <c r="BG269" s="159"/>
      <c r="BH269" s="159"/>
      <c r="BI269" s="159"/>
      <c r="BJ269" s="159"/>
      <c r="BK269" s="159"/>
      <c r="BL269" s="159"/>
      <c r="BM269" s="159"/>
      <c r="BN269" s="159"/>
      <c r="BO269" s="159"/>
      <c r="BP269" s="159"/>
      <c r="BQ269" s="159"/>
      <c r="BR269" s="159"/>
      <c r="BS269" s="159"/>
      <c r="BT269" s="159"/>
      <c r="BU269" s="159"/>
      <c r="BV269" s="159"/>
      <c r="BW269" s="159"/>
      <c r="BX269" s="159"/>
      <c r="BY269" s="159"/>
      <c r="BZ269" s="159"/>
      <c r="CA269" s="159"/>
      <c r="CB269" s="159"/>
      <c r="CC269" s="159"/>
      <c r="CD269" s="159"/>
      <c r="CE269" s="159"/>
      <c r="CF269" s="159"/>
      <c r="CG269" s="159"/>
      <c r="CH269" s="159"/>
      <c r="CI269" s="159"/>
      <c r="CJ269" s="159"/>
      <c r="CK269" s="159"/>
      <c r="CL269" s="159"/>
      <c r="CM269" s="159"/>
      <c r="CN269" s="159"/>
      <c r="CO269" s="159"/>
      <c r="CP269" s="159"/>
      <c r="CQ269" s="159"/>
      <c r="CR269" s="159"/>
      <c r="CS269" s="159"/>
      <c r="CT269" s="159"/>
      <c r="CU269" s="159"/>
      <c r="CV269" s="159"/>
      <c r="CW269" s="159"/>
    </row>
    <row r="270" spans="1:101" s="160" customFormat="1" ht="114.75" x14ac:dyDescent="0.2">
      <c r="A270" s="559" t="s">
        <v>236</v>
      </c>
      <c r="B270" s="794" t="s">
        <v>1257</v>
      </c>
      <c r="C270" s="187" t="s">
        <v>1258</v>
      </c>
      <c r="D270" s="589"/>
      <c r="E270" s="590"/>
      <c r="F270" s="589"/>
      <c r="G270" s="590"/>
      <c r="H270" s="589"/>
      <c r="I270" s="590"/>
      <c r="J270" s="589"/>
      <c r="K270" s="609"/>
      <c r="L270" s="589"/>
      <c r="M270" s="590"/>
      <c r="N270" s="589"/>
      <c r="O270" s="590"/>
      <c r="P270" s="589"/>
      <c r="Q270" s="590"/>
      <c r="R270" s="589"/>
      <c r="S270" s="590"/>
      <c r="T270" s="589"/>
      <c r="U270" s="590"/>
      <c r="V270" s="589"/>
      <c r="W270" s="590"/>
      <c r="X270" s="589"/>
      <c r="Y270" s="590"/>
      <c r="Z270" s="589"/>
      <c r="AA270" s="590"/>
      <c r="AB270" s="589"/>
      <c r="AC270" s="590"/>
      <c r="AD270" s="589"/>
      <c r="AE270" s="590"/>
      <c r="AF270" s="589"/>
      <c r="AG270" s="590"/>
      <c r="AH270" s="589"/>
      <c r="AI270" s="590"/>
      <c r="AJ270" s="589"/>
      <c r="AK270" s="590"/>
      <c r="AL270" s="589"/>
      <c r="AM270" s="590"/>
      <c r="AN270" s="589"/>
      <c r="AO270" s="590"/>
      <c r="AP270" s="589"/>
      <c r="AQ270" s="590"/>
      <c r="AR270" s="589"/>
      <c r="AS270" s="590"/>
      <c r="AT270" s="589"/>
      <c r="AU270" s="590"/>
      <c r="AV270" s="589"/>
      <c r="AW270" s="590"/>
      <c r="AX270" s="589"/>
      <c r="AY270" s="590"/>
      <c r="AZ270" s="589"/>
      <c r="BA270" s="590"/>
      <c r="BB270" s="159"/>
      <c r="BC270" s="159"/>
      <c r="BD270" s="159"/>
      <c r="BE270" s="159"/>
      <c r="BF270" s="159"/>
      <c r="BG270" s="159"/>
      <c r="BH270" s="159"/>
      <c r="BI270" s="159"/>
      <c r="BJ270" s="159"/>
      <c r="BK270" s="159"/>
      <c r="BL270" s="159"/>
      <c r="BM270" s="159"/>
      <c r="BN270" s="159"/>
      <c r="BO270" s="159"/>
      <c r="BP270" s="159"/>
      <c r="BQ270" s="159"/>
      <c r="BR270" s="159"/>
      <c r="BS270" s="159"/>
      <c r="BT270" s="159"/>
      <c r="BU270" s="159"/>
      <c r="BV270" s="159"/>
      <c r="BW270" s="159"/>
      <c r="BX270" s="159"/>
      <c r="BY270" s="159"/>
      <c r="BZ270" s="159"/>
      <c r="CA270" s="159"/>
      <c r="CB270" s="159"/>
      <c r="CC270" s="159"/>
      <c r="CD270" s="159"/>
      <c r="CE270" s="159"/>
      <c r="CF270" s="159"/>
      <c r="CG270" s="159"/>
      <c r="CH270" s="159"/>
      <c r="CI270" s="159"/>
      <c r="CJ270" s="159"/>
      <c r="CK270" s="159"/>
      <c r="CL270" s="159"/>
      <c r="CM270" s="159"/>
      <c r="CN270" s="159"/>
      <c r="CO270" s="159"/>
      <c r="CP270" s="159"/>
      <c r="CQ270" s="159"/>
      <c r="CR270" s="159"/>
      <c r="CS270" s="159"/>
      <c r="CT270" s="159"/>
      <c r="CU270" s="159"/>
      <c r="CV270" s="159"/>
      <c r="CW270" s="159"/>
    </row>
    <row r="271" spans="1:101" s="160" customFormat="1" ht="102" x14ac:dyDescent="0.2">
      <c r="A271" s="559" t="s">
        <v>236</v>
      </c>
      <c r="B271" s="794" t="s">
        <v>1259</v>
      </c>
      <c r="C271" s="187" t="s">
        <v>1260</v>
      </c>
      <c r="D271" s="589"/>
      <c r="E271" s="590"/>
      <c r="F271" s="589"/>
      <c r="G271" s="590"/>
      <c r="H271" s="589"/>
      <c r="I271" s="590"/>
      <c r="J271" s="589"/>
      <c r="K271" s="609"/>
      <c r="L271" s="589"/>
      <c r="M271" s="590"/>
      <c r="N271" s="589"/>
      <c r="O271" s="590"/>
      <c r="P271" s="589"/>
      <c r="Q271" s="590"/>
      <c r="R271" s="589"/>
      <c r="S271" s="590"/>
      <c r="T271" s="589"/>
      <c r="U271" s="590"/>
      <c r="V271" s="589"/>
      <c r="W271" s="590"/>
      <c r="X271" s="589"/>
      <c r="Y271" s="590"/>
      <c r="Z271" s="589"/>
      <c r="AA271" s="590"/>
      <c r="AB271" s="589"/>
      <c r="AC271" s="590"/>
      <c r="AD271" s="589"/>
      <c r="AE271" s="590"/>
      <c r="AF271" s="589"/>
      <c r="AG271" s="590"/>
      <c r="AH271" s="589"/>
      <c r="AI271" s="590"/>
      <c r="AJ271" s="589"/>
      <c r="AK271" s="590"/>
      <c r="AL271" s="589"/>
      <c r="AM271" s="590"/>
      <c r="AN271" s="589"/>
      <c r="AO271" s="590"/>
      <c r="AP271" s="589"/>
      <c r="AQ271" s="590"/>
      <c r="AR271" s="589"/>
      <c r="AS271" s="590"/>
      <c r="AT271" s="589"/>
      <c r="AU271" s="590"/>
      <c r="AV271" s="589"/>
      <c r="AW271" s="590"/>
      <c r="AX271" s="589"/>
      <c r="AY271" s="590"/>
      <c r="AZ271" s="589"/>
      <c r="BA271" s="590"/>
      <c r="BB271" s="159"/>
      <c r="BC271" s="159"/>
      <c r="BD271" s="159"/>
      <c r="BE271" s="159"/>
      <c r="BF271" s="159"/>
      <c r="BG271" s="159"/>
      <c r="BH271" s="159"/>
      <c r="BI271" s="159"/>
      <c r="BJ271" s="159"/>
      <c r="BK271" s="159"/>
      <c r="BL271" s="159"/>
      <c r="BM271" s="159"/>
      <c r="BN271" s="159"/>
      <c r="BO271" s="159"/>
      <c r="BP271" s="159"/>
      <c r="BQ271" s="159"/>
      <c r="BR271" s="159"/>
      <c r="BS271" s="159"/>
      <c r="BT271" s="159"/>
      <c r="BU271" s="159"/>
      <c r="BV271" s="159"/>
      <c r="BW271" s="159"/>
      <c r="BX271" s="159"/>
      <c r="BY271" s="159"/>
      <c r="BZ271" s="159"/>
      <c r="CA271" s="159"/>
      <c r="CB271" s="159"/>
      <c r="CC271" s="159"/>
      <c r="CD271" s="159"/>
      <c r="CE271" s="159"/>
      <c r="CF271" s="159"/>
      <c r="CG271" s="159"/>
      <c r="CH271" s="159"/>
      <c r="CI271" s="159"/>
      <c r="CJ271" s="159"/>
      <c r="CK271" s="159"/>
      <c r="CL271" s="159"/>
      <c r="CM271" s="159"/>
      <c r="CN271" s="159"/>
      <c r="CO271" s="159"/>
      <c r="CP271" s="159"/>
      <c r="CQ271" s="159"/>
      <c r="CR271" s="159"/>
      <c r="CS271" s="159"/>
      <c r="CT271" s="159"/>
      <c r="CU271" s="159"/>
      <c r="CV271" s="159"/>
      <c r="CW271" s="159"/>
    </row>
    <row r="272" spans="1:101" s="160" customFormat="1" ht="114.75" x14ac:dyDescent="0.2">
      <c r="A272" s="559" t="s">
        <v>236</v>
      </c>
      <c r="B272" s="794" t="s">
        <v>1261</v>
      </c>
      <c r="C272" s="187" t="s">
        <v>1262</v>
      </c>
      <c r="D272" s="589"/>
      <c r="E272" s="590"/>
      <c r="F272" s="589"/>
      <c r="G272" s="590"/>
      <c r="H272" s="589"/>
      <c r="I272" s="590"/>
      <c r="J272" s="589"/>
      <c r="K272" s="609"/>
      <c r="L272" s="589"/>
      <c r="M272" s="590"/>
      <c r="N272" s="589"/>
      <c r="O272" s="590"/>
      <c r="P272" s="589"/>
      <c r="Q272" s="590"/>
      <c r="R272" s="589"/>
      <c r="S272" s="590"/>
      <c r="T272" s="589"/>
      <c r="U272" s="590"/>
      <c r="V272" s="589"/>
      <c r="W272" s="590"/>
      <c r="X272" s="589"/>
      <c r="Y272" s="590"/>
      <c r="Z272" s="589"/>
      <c r="AA272" s="590"/>
      <c r="AB272" s="589"/>
      <c r="AC272" s="590"/>
      <c r="AD272" s="589"/>
      <c r="AE272" s="590"/>
      <c r="AF272" s="589"/>
      <c r="AG272" s="590"/>
      <c r="AH272" s="589"/>
      <c r="AI272" s="590"/>
      <c r="AJ272" s="589"/>
      <c r="AK272" s="590"/>
      <c r="AL272" s="589"/>
      <c r="AM272" s="590"/>
      <c r="AN272" s="589"/>
      <c r="AO272" s="590"/>
      <c r="AP272" s="589"/>
      <c r="AQ272" s="590"/>
      <c r="AR272" s="589"/>
      <c r="AS272" s="590"/>
      <c r="AT272" s="589"/>
      <c r="AU272" s="590"/>
      <c r="AV272" s="589"/>
      <c r="AW272" s="590"/>
      <c r="AX272" s="589"/>
      <c r="AY272" s="590"/>
      <c r="AZ272" s="589"/>
      <c r="BA272" s="590"/>
      <c r="BB272" s="159"/>
      <c r="BC272" s="159"/>
      <c r="BD272" s="159"/>
      <c r="BE272" s="159"/>
      <c r="BF272" s="159"/>
      <c r="BG272" s="159"/>
      <c r="BH272" s="159"/>
      <c r="BI272" s="159"/>
      <c r="BJ272" s="159"/>
      <c r="BK272" s="159"/>
      <c r="BL272" s="159"/>
      <c r="BM272" s="159"/>
      <c r="BN272" s="159"/>
      <c r="BO272" s="159"/>
      <c r="BP272" s="159"/>
      <c r="BQ272" s="159"/>
      <c r="BR272" s="159"/>
      <c r="BS272" s="159"/>
      <c r="BT272" s="159"/>
      <c r="BU272" s="159"/>
      <c r="BV272" s="159"/>
      <c r="BW272" s="159"/>
      <c r="BX272" s="159"/>
      <c r="BY272" s="159"/>
      <c r="BZ272" s="159"/>
      <c r="CA272" s="159"/>
      <c r="CB272" s="159"/>
      <c r="CC272" s="159"/>
      <c r="CD272" s="159"/>
      <c r="CE272" s="159"/>
      <c r="CF272" s="159"/>
      <c r="CG272" s="159"/>
      <c r="CH272" s="159"/>
      <c r="CI272" s="159"/>
      <c r="CJ272" s="159"/>
      <c r="CK272" s="159"/>
      <c r="CL272" s="159"/>
      <c r="CM272" s="159"/>
      <c r="CN272" s="159"/>
      <c r="CO272" s="159"/>
      <c r="CP272" s="159"/>
      <c r="CQ272" s="159"/>
      <c r="CR272" s="159"/>
      <c r="CS272" s="159"/>
      <c r="CT272" s="159"/>
      <c r="CU272" s="159"/>
      <c r="CV272" s="159"/>
      <c r="CW272" s="159"/>
    </row>
    <row r="273" spans="1:101" s="160" customFormat="1" ht="127.5" x14ac:dyDescent="0.2">
      <c r="A273" s="559" t="s">
        <v>236</v>
      </c>
      <c r="B273" s="794" t="s">
        <v>1263</v>
      </c>
      <c r="C273" s="187" t="s">
        <v>1264</v>
      </c>
      <c r="D273" s="589"/>
      <c r="E273" s="590"/>
      <c r="F273" s="589"/>
      <c r="G273" s="590"/>
      <c r="H273" s="589"/>
      <c r="I273" s="590"/>
      <c r="J273" s="589"/>
      <c r="K273" s="609"/>
      <c r="L273" s="589"/>
      <c r="M273" s="590"/>
      <c r="N273" s="589"/>
      <c r="O273" s="590"/>
      <c r="P273" s="589"/>
      <c r="Q273" s="590"/>
      <c r="R273" s="589"/>
      <c r="S273" s="590"/>
      <c r="T273" s="589"/>
      <c r="U273" s="590"/>
      <c r="V273" s="589"/>
      <c r="W273" s="590"/>
      <c r="X273" s="589"/>
      <c r="Y273" s="590"/>
      <c r="Z273" s="589"/>
      <c r="AA273" s="590"/>
      <c r="AB273" s="589"/>
      <c r="AC273" s="590"/>
      <c r="AD273" s="589"/>
      <c r="AE273" s="590"/>
      <c r="AF273" s="589"/>
      <c r="AG273" s="590"/>
      <c r="AH273" s="589"/>
      <c r="AI273" s="590"/>
      <c r="AJ273" s="589"/>
      <c r="AK273" s="590"/>
      <c r="AL273" s="589"/>
      <c r="AM273" s="590"/>
      <c r="AN273" s="589"/>
      <c r="AO273" s="590"/>
      <c r="AP273" s="589"/>
      <c r="AQ273" s="590"/>
      <c r="AR273" s="589"/>
      <c r="AS273" s="590"/>
      <c r="AT273" s="589"/>
      <c r="AU273" s="590"/>
      <c r="AV273" s="589"/>
      <c r="AW273" s="590"/>
      <c r="AX273" s="589"/>
      <c r="AY273" s="590"/>
      <c r="AZ273" s="589"/>
      <c r="BA273" s="590"/>
      <c r="BB273" s="159"/>
      <c r="BC273" s="159"/>
      <c r="BD273" s="159"/>
      <c r="BE273" s="159"/>
      <c r="BF273" s="159"/>
      <c r="BG273" s="159"/>
      <c r="BH273" s="159"/>
      <c r="BI273" s="159"/>
      <c r="BJ273" s="159"/>
      <c r="BK273" s="159"/>
      <c r="BL273" s="159"/>
      <c r="BM273" s="159"/>
      <c r="BN273" s="159"/>
      <c r="BO273" s="159"/>
      <c r="BP273" s="159"/>
      <c r="BQ273" s="159"/>
      <c r="BR273" s="159"/>
      <c r="BS273" s="159"/>
      <c r="BT273" s="159"/>
      <c r="BU273" s="159"/>
      <c r="BV273" s="159"/>
      <c r="BW273" s="159"/>
      <c r="BX273" s="159"/>
      <c r="BY273" s="159"/>
      <c r="BZ273" s="159"/>
      <c r="CA273" s="159"/>
      <c r="CB273" s="159"/>
      <c r="CC273" s="159"/>
      <c r="CD273" s="159"/>
      <c r="CE273" s="159"/>
      <c r="CF273" s="159"/>
      <c r="CG273" s="159"/>
      <c r="CH273" s="159"/>
      <c r="CI273" s="159"/>
      <c r="CJ273" s="159"/>
      <c r="CK273" s="159"/>
      <c r="CL273" s="159"/>
      <c r="CM273" s="159"/>
      <c r="CN273" s="159"/>
      <c r="CO273" s="159"/>
      <c r="CP273" s="159"/>
      <c r="CQ273" s="159"/>
      <c r="CR273" s="159"/>
      <c r="CS273" s="159"/>
      <c r="CT273" s="159"/>
      <c r="CU273" s="159"/>
      <c r="CV273" s="159"/>
      <c r="CW273" s="159"/>
    </row>
    <row r="274" spans="1:101" s="160" customFormat="1" ht="127.5" x14ac:dyDescent="0.2">
      <c r="A274" s="559" t="s">
        <v>236</v>
      </c>
      <c r="B274" s="794" t="s">
        <v>1265</v>
      </c>
      <c r="C274" s="187" t="s">
        <v>1266</v>
      </c>
      <c r="D274" s="589"/>
      <c r="E274" s="590"/>
      <c r="F274" s="589"/>
      <c r="G274" s="590"/>
      <c r="H274" s="589"/>
      <c r="I274" s="590"/>
      <c r="J274" s="589"/>
      <c r="K274" s="609"/>
      <c r="L274" s="589"/>
      <c r="M274" s="590"/>
      <c r="N274" s="589"/>
      <c r="O274" s="590"/>
      <c r="P274" s="589"/>
      <c r="Q274" s="590"/>
      <c r="R274" s="589"/>
      <c r="S274" s="590"/>
      <c r="T274" s="589"/>
      <c r="U274" s="590"/>
      <c r="V274" s="589"/>
      <c r="W274" s="590"/>
      <c r="X274" s="589"/>
      <c r="Y274" s="590"/>
      <c r="Z274" s="589"/>
      <c r="AA274" s="590"/>
      <c r="AB274" s="589"/>
      <c r="AC274" s="590"/>
      <c r="AD274" s="589"/>
      <c r="AE274" s="590"/>
      <c r="AF274" s="589"/>
      <c r="AG274" s="590"/>
      <c r="AH274" s="589"/>
      <c r="AI274" s="590"/>
      <c r="AJ274" s="589"/>
      <c r="AK274" s="590"/>
      <c r="AL274" s="589"/>
      <c r="AM274" s="590"/>
      <c r="AN274" s="589"/>
      <c r="AO274" s="590"/>
      <c r="AP274" s="589"/>
      <c r="AQ274" s="590"/>
      <c r="AR274" s="589"/>
      <c r="AS274" s="590"/>
      <c r="AT274" s="589"/>
      <c r="AU274" s="590"/>
      <c r="AV274" s="589"/>
      <c r="AW274" s="590"/>
      <c r="AX274" s="589"/>
      <c r="AY274" s="590"/>
      <c r="AZ274" s="589"/>
      <c r="BA274" s="590"/>
      <c r="BB274" s="159"/>
      <c r="BC274" s="159"/>
      <c r="BD274" s="159"/>
      <c r="BE274" s="159"/>
      <c r="BF274" s="159"/>
      <c r="BG274" s="159"/>
      <c r="BH274" s="159"/>
      <c r="BI274" s="159"/>
      <c r="BJ274" s="159"/>
      <c r="BK274" s="159"/>
      <c r="BL274" s="159"/>
      <c r="BM274" s="159"/>
      <c r="BN274" s="159"/>
      <c r="BO274" s="159"/>
      <c r="BP274" s="159"/>
      <c r="BQ274" s="159"/>
      <c r="BR274" s="159"/>
      <c r="BS274" s="159"/>
      <c r="BT274" s="159"/>
      <c r="BU274" s="159"/>
      <c r="BV274" s="159"/>
      <c r="BW274" s="159"/>
      <c r="BX274" s="159"/>
      <c r="BY274" s="159"/>
      <c r="BZ274" s="159"/>
      <c r="CA274" s="159"/>
      <c r="CB274" s="159"/>
      <c r="CC274" s="159"/>
      <c r="CD274" s="159"/>
      <c r="CE274" s="159"/>
      <c r="CF274" s="159"/>
      <c r="CG274" s="159"/>
      <c r="CH274" s="159"/>
      <c r="CI274" s="159"/>
      <c r="CJ274" s="159"/>
      <c r="CK274" s="159"/>
      <c r="CL274" s="159"/>
      <c r="CM274" s="159"/>
      <c r="CN274" s="159"/>
      <c r="CO274" s="159"/>
      <c r="CP274" s="159"/>
      <c r="CQ274" s="159"/>
      <c r="CR274" s="159"/>
      <c r="CS274" s="159"/>
      <c r="CT274" s="159"/>
      <c r="CU274" s="159"/>
      <c r="CV274" s="159"/>
      <c r="CW274" s="159"/>
    </row>
    <row r="275" spans="1:101" s="160" customFormat="1" ht="114.75" x14ac:dyDescent="0.2">
      <c r="A275" s="559" t="s">
        <v>236</v>
      </c>
      <c r="B275" s="794" t="s">
        <v>1267</v>
      </c>
      <c r="C275" s="187" t="s">
        <v>1268</v>
      </c>
      <c r="D275" s="589"/>
      <c r="E275" s="590"/>
      <c r="F275" s="589"/>
      <c r="G275" s="590"/>
      <c r="H275" s="589"/>
      <c r="I275" s="590"/>
      <c r="J275" s="589"/>
      <c r="K275" s="609"/>
      <c r="L275" s="589"/>
      <c r="M275" s="590"/>
      <c r="N275" s="589"/>
      <c r="O275" s="590"/>
      <c r="P275" s="589"/>
      <c r="Q275" s="590"/>
      <c r="R275" s="589"/>
      <c r="S275" s="590"/>
      <c r="T275" s="589"/>
      <c r="U275" s="590"/>
      <c r="V275" s="589"/>
      <c r="W275" s="590"/>
      <c r="X275" s="589"/>
      <c r="Y275" s="590"/>
      <c r="Z275" s="589"/>
      <c r="AA275" s="590"/>
      <c r="AB275" s="589"/>
      <c r="AC275" s="590"/>
      <c r="AD275" s="589"/>
      <c r="AE275" s="590"/>
      <c r="AF275" s="589"/>
      <c r="AG275" s="590"/>
      <c r="AH275" s="589"/>
      <c r="AI275" s="590"/>
      <c r="AJ275" s="589"/>
      <c r="AK275" s="590"/>
      <c r="AL275" s="589"/>
      <c r="AM275" s="590"/>
      <c r="AN275" s="589"/>
      <c r="AO275" s="590"/>
      <c r="AP275" s="589"/>
      <c r="AQ275" s="590"/>
      <c r="AR275" s="589"/>
      <c r="AS275" s="590"/>
      <c r="AT275" s="589"/>
      <c r="AU275" s="590"/>
      <c r="AV275" s="589"/>
      <c r="AW275" s="590"/>
      <c r="AX275" s="589"/>
      <c r="AY275" s="590"/>
      <c r="AZ275" s="589"/>
      <c r="BA275" s="590"/>
      <c r="BB275" s="159"/>
      <c r="BC275" s="159"/>
      <c r="BD275" s="159"/>
      <c r="BE275" s="159"/>
      <c r="BF275" s="159"/>
      <c r="BG275" s="159"/>
      <c r="BH275" s="159"/>
      <c r="BI275" s="159"/>
      <c r="BJ275" s="159"/>
      <c r="BK275" s="159"/>
      <c r="BL275" s="159"/>
      <c r="BM275" s="159"/>
      <c r="BN275" s="159"/>
      <c r="BO275" s="159"/>
      <c r="BP275" s="159"/>
      <c r="BQ275" s="159"/>
      <c r="BR275" s="159"/>
      <c r="BS275" s="159"/>
      <c r="BT275" s="159"/>
      <c r="BU275" s="159"/>
      <c r="BV275" s="159"/>
      <c r="BW275" s="159"/>
      <c r="BX275" s="159"/>
      <c r="BY275" s="159"/>
      <c r="BZ275" s="159"/>
      <c r="CA275" s="159"/>
      <c r="CB275" s="159"/>
      <c r="CC275" s="159"/>
      <c r="CD275" s="159"/>
      <c r="CE275" s="159"/>
      <c r="CF275" s="159"/>
      <c r="CG275" s="159"/>
      <c r="CH275" s="159"/>
      <c r="CI275" s="159"/>
      <c r="CJ275" s="159"/>
      <c r="CK275" s="159"/>
      <c r="CL275" s="159"/>
      <c r="CM275" s="159"/>
      <c r="CN275" s="159"/>
      <c r="CO275" s="159"/>
      <c r="CP275" s="159"/>
      <c r="CQ275" s="159"/>
      <c r="CR275" s="159"/>
      <c r="CS275" s="159"/>
      <c r="CT275" s="159"/>
      <c r="CU275" s="159"/>
      <c r="CV275" s="159"/>
      <c r="CW275" s="159"/>
    </row>
    <row r="276" spans="1:101" s="160" customFormat="1" ht="127.5" x14ac:dyDescent="0.2">
      <c r="A276" s="559" t="s">
        <v>236</v>
      </c>
      <c r="B276" s="794" t="s">
        <v>1269</v>
      </c>
      <c r="C276" s="187" t="s">
        <v>1270</v>
      </c>
      <c r="D276" s="589"/>
      <c r="E276" s="590"/>
      <c r="F276" s="589"/>
      <c r="G276" s="590"/>
      <c r="H276" s="589"/>
      <c r="I276" s="590"/>
      <c r="J276" s="589"/>
      <c r="K276" s="609"/>
      <c r="L276" s="589"/>
      <c r="M276" s="590"/>
      <c r="N276" s="589"/>
      <c r="O276" s="590"/>
      <c r="P276" s="589"/>
      <c r="Q276" s="590"/>
      <c r="R276" s="589"/>
      <c r="S276" s="590"/>
      <c r="T276" s="589"/>
      <c r="U276" s="590"/>
      <c r="V276" s="589"/>
      <c r="W276" s="590"/>
      <c r="X276" s="589"/>
      <c r="Y276" s="590"/>
      <c r="Z276" s="589"/>
      <c r="AA276" s="590"/>
      <c r="AB276" s="589"/>
      <c r="AC276" s="590"/>
      <c r="AD276" s="589"/>
      <c r="AE276" s="590"/>
      <c r="AF276" s="589"/>
      <c r="AG276" s="590"/>
      <c r="AH276" s="589"/>
      <c r="AI276" s="590"/>
      <c r="AJ276" s="589"/>
      <c r="AK276" s="590"/>
      <c r="AL276" s="589"/>
      <c r="AM276" s="590"/>
      <c r="AN276" s="589"/>
      <c r="AO276" s="590"/>
      <c r="AP276" s="589"/>
      <c r="AQ276" s="590"/>
      <c r="AR276" s="589"/>
      <c r="AS276" s="590"/>
      <c r="AT276" s="589"/>
      <c r="AU276" s="590"/>
      <c r="AV276" s="589"/>
      <c r="AW276" s="590"/>
      <c r="AX276" s="589"/>
      <c r="AY276" s="590"/>
      <c r="AZ276" s="589"/>
      <c r="BA276" s="590"/>
      <c r="BB276" s="159"/>
      <c r="BC276" s="159"/>
      <c r="BD276" s="159"/>
      <c r="BE276" s="159"/>
      <c r="BF276" s="159"/>
      <c r="BG276" s="159"/>
      <c r="BH276" s="159"/>
      <c r="BI276" s="159"/>
      <c r="BJ276" s="159"/>
      <c r="BK276" s="159"/>
      <c r="BL276" s="159"/>
      <c r="BM276" s="159"/>
      <c r="BN276" s="159"/>
      <c r="BO276" s="159"/>
      <c r="BP276" s="159"/>
      <c r="BQ276" s="159"/>
      <c r="BR276" s="159"/>
      <c r="BS276" s="159"/>
      <c r="BT276" s="159"/>
      <c r="BU276" s="159"/>
      <c r="BV276" s="159"/>
      <c r="BW276" s="159"/>
      <c r="BX276" s="159"/>
      <c r="BY276" s="159"/>
      <c r="BZ276" s="159"/>
      <c r="CA276" s="159"/>
      <c r="CB276" s="159"/>
      <c r="CC276" s="159"/>
      <c r="CD276" s="159"/>
      <c r="CE276" s="159"/>
      <c r="CF276" s="159"/>
      <c r="CG276" s="159"/>
      <c r="CH276" s="159"/>
      <c r="CI276" s="159"/>
      <c r="CJ276" s="159"/>
      <c r="CK276" s="159"/>
      <c r="CL276" s="159"/>
      <c r="CM276" s="159"/>
      <c r="CN276" s="159"/>
      <c r="CO276" s="159"/>
      <c r="CP276" s="159"/>
      <c r="CQ276" s="159"/>
      <c r="CR276" s="159"/>
      <c r="CS276" s="159"/>
      <c r="CT276" s="159"/>
      <c r="CU276" s="159"/>
      <c r="CV276" s="159"/>
      <c r="CW276" s="159"/>
    </row>
    <row r="277" spans="1:101" s="160" customFormat="1" ht="127.5" x14ac:dyDescent="0.2">
      <c r="A277" s="559" t="s">
        <v>236</v>
      </c>
      <c r="B277" s="794" t="s">
        <v>1271</v>
      </c>
      <c r="C277" s="187" t="s">
        <v>1272</v>
      </c>
      <c r="D277" s="589"/>
      <c r="E277" s="590"/>
      <c r="F277" s="589"/>
      <c r="G277" s="590"/>
      <c r="H277" s="589"/>
      <c r="I277" s="590"/>
      <c r="J277" s="589"/>
      <c r="K277" s="609"/>
      <c r="L277" s="589"/>
      <c r="M277" s="590"/>
      <c r="N277" s="589"/>
      <c r="O277" s="590"/>
      <c r="P277" s="589"/>
      <c r="Q277" s="590"/>
      <c r="R277" s="589"/>
      <c r="S277" s="590"/>
      <c r="T277" s="589"/>
      <c r="U277" s="590"/>
      <c r="V277" s="589"/>
      <c r="W277" s="590"/>
      <c r="X277" s="589"/>
      <c r="Y277" s="590"/>
      <c r="Z277" s="589"/>
      <c r="AA277" s="590"/>
      <c r="AB277" s="589"/>
      <c r="AC277" s="590"/>
      <c r="AD277" s="589"/>
      <c r="AE277" s="590"/>
      <c r="AF277" s="589"/>
      <c r="AG277" s="590"/>
      <c r="AH277" s="589"/>
      <c r="AI277" s="590"/>
      <c r="AJ277" s="589"/>
      <c r="AK277" s="590"/>
      <c r="AL277" s="589"/>
      <c r="AM277" s="590"/>
      <c r="AN277" s="589"/>
      <c r="AO277" s="590"/>
      <c r="AP277" s="589"/>
      <c r="AQ277" s="590"/>
      <c r="AR277" s="589"/>
      <c r="AS277" s="590"/>
      <c r="AT277" s="589"/>
      <c r="AU277" s="590"/>
      <c r="AV277" s="589"/>
      <c r="AW277" s="590"/>
      <c r="AX277" s="589"/>
      <c r="AY277" s="590"/>
      <c r="AZ277" s="589"/>
      <c r="BA277" s="590"/>
      <c r="BB277" s="159"/>
      <c r="BC277" s="159"/>
      <c r="BD277" s="159"/>
      <c r="BE277" s="159"/>
      <c r="BF277" s="159"/>
      <c r="BG277" s="159"/>
      <c r="BH277" s="159"/>
      <c r="BI277" s="159"/>
      <c r="BJ277" s="159"/>
      <c r="BK277" s="159"/>
      <c r="BL277" s="159"/>
      <c r="BM277" s="159"/>
      <c r="BN277" s="159"/>
      <c r="BO277" s="159"/>
      <c r="BP277" s="159"/>
      <c r="BQ277" s="159"/>
      <c r="BR277" s="159"/>
      <c r="BS277" s="159"/>
      <c r="BT277" s="159"/>
      <c r="BU277" s="159"/>
      <c r="BV277" s="159"/>
      <c r="BW277" s="159"/>
      <c r="BX277" s="159"/>
      <c r="BY277" s="159"/>
      <c r="BZ277" s="159"/>
      <c r="CA277" s="159"/>
      <c r="CB277" s="159"/>
      <c r="CC277" s="159"/>
      <c r="CD277" s="159"/>
      <c r="CE277" s="159"/>
      <c r="CF277" s="159"/>
      <c r="CG277" s="159"/>
      <c r="CH277" s="159"/>
      <c r="CI277" s="159"/>
      <c r="CJ277" s="159"/>
      <c r="CK277" s="159"/>
      <c r="CL277" s="159"/>
      <c r="CM277" s="159"/>
      <c r="CN277" s="159"/>
      <c r="CO277" s="159"/>
      <c r="CP277" s="159"/>
      <c r="CQ277" s="159"/>
      <c r="CR277" s="159"/>
      <c r="CS277" s="159"/>
      <c r="CT277" s="159"/>
      <c r="CU277" s="159"/>
      <c r="CV277" s="159"/>
      <c r="CW277" s="159"/>
    </row>
    <row r="278" spans="1:101" s="160" customFormat="1" ht="114.75" x14ac:dyDescent="0.2">
      <c r="A278" s="559" t="s">
        <v>236</v>
      </c>
      <c r="B278" s="794" t="s">
        <v>1273</v>
      </c>
      <c r="C278" s="187" t="s">
        <v>1274</v>
      </c>
      <c r="D278" s="589"/>
      <c r="E278" s="590"/>
      <c r="F278" s="589"/>
      <c r="G278" s="590"/>
      <c r="H278" s="589"/>
      <c r="I278" s="590"/>
      <c r="J278" s="589"/>
      <c r="K278" s="609"/>
      <c r="L278" s="589"/>
      <c r="M278" s="590"/>
      <c r="N278" s="589"/>
      <c r="O278" s="590"/>
      <c r="P278" s="589"/>
      <c r="Q278" s="590"/>
      <c r="R278" s="589"/>
      <c r="S278" s="590"/>
      <c r="T278" s="589"/>
      <c r="U278" s="590"/>
      <c r="V278" s="589"/>
      <c r="W278" s="590"/>
      <c r="X278" s="589"/>
      <c r="Y278" s="590"/>
      <c r="Z278" s="589"/>
      <c r="AA278" s="590"/>
      <c r="AB278" s="589"/>
      <c r="AC278" s="590"/>
      <c r="AD278" s="589"/>
      <c r="AE278" s="590"/>
      <c r="AF278" s="589"/>
      <c r="AG278" s="590"/>
      <c r="AH278" s="589"/>
      <c r="AI278" s="590"/>
      <c r="AJ278" s="589"/>
      <c r="AK278" s="590"/>
      <c r="AL278" s="589"/>
      <c r="AM278" s="590"/>
      <c r="AN278" s="589"/>
      <c r="AO278" s="590"/>
      <c r="AP278" s="589"/>
      <c r="AQ278" s="590"/>
      <c r="AR278" s="589"/>
      <c r="AS278" s="590"/>
      <c r="AT278" s="589"/>
      <c r="AU278" s="590"/>
      <c r="AV278" s="589"/>
      <c r="AW278" s="590"/>
      <c r="AX278" s="589"/>
      <c r="AY278" s="590"/>
      <c r="AZ278" s="589"/>
      <c r="BA278" s="590"/>
      <c r="BB278" s="159"/>
      <c r="BC278" s="159"/>
      <c r="BD278" s="159"/>
      <c r="BE278" s="159"/>
      <c r="BF278" s="159"/>
      <c r="BG278" s="159"/>
      <c r="BH278" s="159"/>
      <c r="BI278" s="159"/>
      <c r="BJ278" s="159"/>
      <c r="BK278" s="159"/>
      <c r="BL278" s="159"/>
      <c r="BM278" s="159"/>
      <c r="BN278" s="159"/>
      <c r="BO278" s="159"/>
      <c r="BP278" s="159"/>
      <c r="BQ278" s="159"/>
      <c r="BR278" s="159"/>
      <c r="BS278" s="159"/>
      <c r="BT278" s="159"/>
      <c r="BU278" s="159"/>
      <c r="BV278" s="159"/>
      <c r="BW278" s="159"/>
      <c r="BX278" s="159"/>
      <c r="BY278" s="159"/>
      <c r="BZ278" s="159"/>
      <c r="CA278" s="159"/>
      <c r="CB278" s="159"/>
      <c r="CC278" s="159"/>
      <c r="CD278" s="159"/>
      <c r="CE278" s="159"/>
      <c r="CF278" s="159"/>
      <c r="CG278" s="159"/>
      <c r="CH278" s="159"/>
      <c r="CI278" s="159"/>
      <c r="CJ278" s="159"/>
      <c r="CK278" s="159"/>
      <c r="CL278" s="159"/>
      <c r="CM278" s="159"/>
      <c r="CN278" s="159"/>
      <c r="CO278" s="159"/>
      <c r="CP278" s="159"/>
      <c r="CQ278" s="159"/>
      <c r="CR278" s="159"/>
      <c r="CS278" s="159"/>
      <c r="CT278" s="159"/>
      <c r="CU278" s="159"/>
      <c r="CV278" s="159"/>
      <c r="CW278" s="159"/>
    </row>
    <row r="279" spans="1:101" s="160" customFormat="1" ht="63.75" x14ac:dyDescent="0.2">
      <c r="A279" s="232" t="s">
        <v>263</v>
      </c>
      <c r="B279" s="155" t="s">
        <v>264</v>
      </c>
      <c r="C279" s="115" t="s">
        <v>98</v>
      </c>
      <c r="D279" s="663"/>
      <c r="E279" s="603"/>
      <c r="F279" s="663"/>
      <c r="G279" s="603"/>
      <c r="H279" s="663"/>
      <c r="I279" s="603"/>
      <c r="J279" s="663"/>
      <c r="K279" s="603"/>
      <c r="L279" s="663"/>
      <c r="M279" s="603"/>
      <c r="N279" s="663"/>
      <c r="O279" s="603"/>
      <c r="P279" s="663"/>
      <c r="Q279" s="603"/>
      <c r="R279" s="663"/>
      <c r="S279" s="603"/>
      <c r="T279" s="663"/>
      <c r="U279" s="603"/>
      <c r="V279" s="663"/>
      <c r="W279" s="603"/>
      <c r="X279" s="663"/>
      <c r="Y279" s="603"/>
      <c r="Z279" s="663"/>
      <c r="AA279" s="603"/>
      <c r="AB279" s="663"/>
      <c r="AC279" s="603"/>
      <c r="AD279" s="663"/>
      <c r="AE279" s="603"/>
      <c r="AF279" s="663"/>
      <c r="AG279" s="603"/>
      <c r="AH279" s="663"/>
      <c r="AI279" s="603"/>
      <c r="AJ279" s="663"/>
      <c r="AK279" s="603"/>
      <c r="AL279" s="663"/>
      <c r="AM279" s="603"/>
      <c r="AN279" s="663"/>
      <c r="AO279" s="603"/>
      <c r="AP279" s="663"/>
      <c r="AQ279" s="603"/>
      <c r="AR279" s="663"/>
      <c r="AS279" s="603"/>
      <c r="AT279" s="663"/>
      <c r="AU279" s="603"/>
      <c r="AV279" s="663"/>
      <c r="AW279" s="603"/>
      <c r="AX279" s="663"/>
      <c r="AY279" s="603"/>
      <c r="AZ279" s="663"/>
      <c r="BA279" s="603"/>
      <c r="BB279" s="159"/>
      <c r="BC279" s="159"/>
      <c r="BD279" s="159"/>
      <c r="BE279" s="159"/>
      <c r="BF279" s="159"/>
      <c r="BG279" s="159"/>
      <c r="BH279" s="159"/>
      <c r="BI279" s="159"/>
      <c r="BJ279" s="159"/>
      <c r="BK279" s="159"/>
      <c r="BL279" s="159"/>
      <c r="BM279" s="159"/>
      <c r="BN279" s="159"/>
      <c r="BO279" s="159"/>
      <c r="BP279" s="159"/>
      <c r="BQ279" s="159"/>
      <c r="BR279" s="159"/>
      <c r="BS279" s="159"/>
      <c r="BT279" s="159"/>
      <c r="BU279" s="159"/>
      <c r="BV279" s="159"/>
      <c r="BW279" s="159"/>
      <c r="BX279" s="159"/>
      <c r="BY279" s="159"/>
      <c r="BZ279" s="159"/>
      <c r="CA279" s="159"/>
      <c r="CB279" s="159"/>
      <c r="CC279" s="159"/>
      <c r="CD279" s="159"/>
      <c r="CE279" s="159"/>
      <c r="CF279" s="159"/>
      <c r="CG279" s="159"/>
      <c r="CH279" s="159"/>
      <c r="CI279" s="159"/>
      <c r="CJ279" s="159"/>
      <c r="CK279" s="159"/>
      <c r="CL279" s="159"/>
      <c r="CM279" s="159"/>
      <c r="CN279" s="159"/>
      <c r="CO279" s="159"/>
      <c r="CP279" s="159"/>
      <c r="CQ279" s="159"/>
      <c r="CR279" s="159"/>
      <c r="CS279" s="159"/>
      <c r="CT279" s="159"/>
      <c r="CU279" s="159"/>
      <c r="CV279" s="159"/>
      <c r="CW279" s="159"/>
    </row>
    <row r="280" spans="1:101" s="168" customFormat="1" ht="38.25" x14ac:dyDescent="0.2">
      <c r="A280" s="283" t="s">
        <v>265</v>
      </c>
      <c r="B280" s="162" t="s">
        <v>266</v>
      </c>
      <c r="C280" s="163" t="s">
        <v>98</v>
      </c>
      <c r="D280" s="662"/>
      <c r="E280" s="606"/>
      <c r="F280" s="662"/>
      <c r="G280" s="606"/>
      <c r="H280" s="662"/>
      <c r="I280" s="606"/>
      <c r="J280" s="662"/>
      <c r="K280" s="606"/>
      <c r="L280" s="662"/>
      <c r="M280" s="606"/>
      <c r="N280" s="662"/>
      <c r="O280" s="606"/>
      <c r="P280" s="662"/>
      <c r="Q280" s="606"/>
      <c r="R280" s="662"/>
      <c r="S280" s="606"/>
      <c r="T280" s="662"/>
      <c r="U280" s="606"/>
      <c r="V280" s="662"/>
      <c r="W280" s="606"/>
      <c r="X280" s="662"/>
      <c r="Y280" s="606"/>
      <c r="Z280" s="662"/>
      <c r="AA280" s="606"/>
      <c r="AB280" s="662"/>
      <c r="AC280" s="606"/>
      <c r="AD280" s="662"/>
      <c r="AE280" s="606"/>
      <c r="AF280" s="662"/>
      <c r="AG280" s="606"/>
      <c r="AH280" s="662"/>
      <c r="AI280" s="606"/>
      <c r="AJ280" s="662"/>
      <c r="AK280" s="606"/>
      <c r="AL280" s="662"/>
      <c r="AM280" s="606"/>
      <c r="AN280" s="662"/>
      <c r="AO280" s="606"/>
      <c r="AP280" s="662"/>
      <c r="AQ280" s="606"/>
      <c r="AR280" s="662"/>
      <c r="AS280" s="606"/>
      <c r="AT280" s="662"/>
      <c r="AU280" s="606"/>
      <c r="AV280" s="662"/>
      <c r="AW280" s="606"/>
      <c r="AX280" s="662"/>
      <c r="AY280" s="606"/>
      <c r="AZ280" s="662"/>
      <c r="BA280" s="606"/>
      <c r="BB280" s="167"/>
      <c r="BC280" s="167"/>
      <c r="BD280" s="167"/>
      <c r="BE280" s="167"/>
      <c r="BF280" s="167"/>
      <c r="BG280" s="167"/>
      <c r="BH280" s="167"/>
      <c r="BI280" s="167"/>
      <c r="BJ280" s="167"/>
      <c r="BK280" s="167"/>
      <c r="BL280" s="167"/>
      <c r="BM280" s="167"/>
      <c r="BN280" s="167"/>
      <c r="BO280" s="167"/>
      <c r="BP280" s="167"/>
      <c r="BQ280" s="167"/>
      <c r="BR280" s="167"/>
      <c r="BS280" s="167"/>
      <c r="BT280" s="167"/>
      <c r="BU280" s="167"/>
      <c r="BV280" s="167"/>
      <c r="BW280" s="167"/>
      <c r="BX280" s="167"/>
      <c r="BY280" s="167"/>
      <c r="BZ280" s="167"/>
      <c r="CA280" s="167"/>
      <c r="CB280" s="167"/>
      <c r="CC280" s="167"/>
      <c r="CD280" s="167"/>
      <c r="CE280" s="167"/>
      <c r="CF280" s="167"/>
      <c r="CG280" s="167"/>
      <c r="CH280" s="167"/>
      <c r="CI280" s="167"/>
      <c r="CJ280" s="167"/>
      <c r="CK280" s="167"/>
      <c r="CL280" s="167"/>
      <c r="CM280" s="167"/>
      <c r="CN280" s="167"/>
      <c r="CO280" s="167"/>
      <c r="CP280" s="167"/>
      <c r="CQ280" s="167"/>
      <c r="CR280" s="167"/>
      <c r="CS280" s="167"/>
      <c r="CT280" s="167"/>
      <c r="CU280" s="167"/>
      <c r="CV280" s="167"/>
      <c r="CW280" s="167"/>
    </row>
    <row r="281" spans="1:101" s="160" customFormat="1" ht="12.75" x14ac:dyDescent="0.2">
      <c r="A281" s="232" t="s">
        <v>265</v>
      </c>
      <c r="B281" s="800" t="s">
        <v>1275</v>
      </c>
      <c r="C281" s="187" t="s">
        <v>1276</v>
      </c>
      <c r="D281" s="663"/>
      <c r="E281" s="603"/>
      <c r="F281" s="663"/>
      <c r="G281" s="603"/>
      <c r="H281" s="663"/>
      <c r="I281" s="603"/>
      <c r="J281" s="663"/>
      <c r="K281" s="603"/>
      <c r="L281" s="663"/>
      <c r="M281" s="603"/>
      <c r="N281" s="663"/>
      <c r="O281" s="603"/>
      <c r="P281" s="663"/>
      <c r="Q281" s="603"/>
      <c r="R281" s="663"/>
      <c r="S281" s="603"/>
      <c r="T281" s="663"/>
      <c r="U281" s="603"/>
      <c r="V281" s="663"/>
      <c r="W281" s="603"/>
      <c r="X281" s="663"/>
      <c r="Y281" s="603"/>
      <c r="Z281" s="663"/>
      <c r="AA281" s="603"/>
      <c r="AB281" s="663"/>
      <c r="AC281" s="603"/>
      <c r="AD281" s="663"/>
      <c r="AE281" s="603"/>
      <c r="AF281" s="663"/>
      <c r="AG281" s="603"/>
      <c r="AH281" s="663"/>
      <c r="AI281" s="603"/>
      <c r="AJ281" s="663"/>
      <c r="AK281" s="603"/>
      <c r="AL281" s="663"/>
      <c r="AM281" s="603"/>
      <c r="AN281" s="663"/>
      <c r="AO281" s="603"/>
      <c r="AP281" s="663"/>
      <c r="AQ281" s="603"/>
      <c r="AR281" s="663"/>
      <c r="AS281" s="603"/>
      <c r="AT281" s="663"/>
      <c r="AU281" s="603"/>
      <c r="AV281" s="663"/>
      <c r="AW281" s="603"/>
      <c r="AX281" s="663"/>
      <c r="AY281" s="603"/>
      <c r="AZ281" s="663"/>
      <c r="BA281" s="603"/>
      <c r="BB281" s="159"/>
      <c r="BC281" s="159"/>
      <c r="BD281" s="159"/>
      <c r="BE281" s="159"/>
      <c r="BF281" s="159"/>
      <c r="BG281" s="159"/>
      <c r="BH281" s="159"/>
      <c r="BI281" s="159"/>
      <c r="BJ281" s="159"/>
      <c r="BK281" s="159"/>
      <c r="BL281" s="159"/>
      <c r="BM281" s="159"/>
      <c r="BN281" s="159"/>
      <c r="BO281" s="159"/>
      <c r="BP281" s="159"/>
      <c r="BQ281" s="159"/>
      <c r="BR281" s="159"/>
      <c r="BS281" s="159"/>
      <c r="BT281" s="159"/>
      <c r="BU281" s="159"/>
      <c r="BV281" s="159"/>
      <c r="BW281" s="159"/>
      <c r="BX281" s="159"/>
      <c r="BY281" s="159"/>
      <c r="BZ281" s="159"/>
      <c r="CA281" s="159"/>
      <c r="CB281" s="159"/>
      <c r="CC281" s="159"/>
      <c r="CD281" s="159"/>
      <c r="CE281" s="159"/>
      <c r="CF281" s="159"/>
      <c r="CG281" s="159"/>
      <c r="CH281" s="159"/>
      <c r="CI281" s="159"/>
      <c r="CJ281" s="159"/>
      <c r="CK281" s="159"/>
      <c r="CL281" s="159"/>
      <c r="CM281" s="159"/>
      <c r="CN281" s="159"/>
      <c r="CO281" s="159"/>
      <c r="CP281" s="159"/>
      <c r="CQ281" s="159"/>
      <c r="CR281" s="159"/>
      <c r="CS281" s="159"/>
      <c r="CT281" s="159"/>
      <c r="CU281" s="159"/>
      <c r="CV281" s="159"/>
      <c r="CW281" s="159"/>
    </row>
  </sheetData>
  <mergeCells count="29">
    <mergeCell ref="V11:V13"/>
    <mergeCell ref="W11:X12"/>
    <mergeCell ref="H12:H13"/>
    <mergeCell ref="I12:I13"/>
    <mergeCell ref="J12:J13"/>
    <mergeCell ref="K12:K13"/>
    <mergeCell ref="R12:S12"/>
    <mergeCell ref="T12:U12"/>
    <mergeCell ref="A9:X9"/>
    <mergeCell ref="A10:V10"/>
    <mergeCell ref="A11:A13"/>
    <mergeCell ref="B11:B13"/>
    <mergeCell ref="C11:C13"/>
    <mergeCell ref="D11:D13"/>
    <mergeCell ref="E11:E13"/>
    <mergeCell ref="F11:F13"/>
    <mergeCell ref="G11:G13"/>
    <mergeCell ref="H11:K11"/>
    <mergeCell ref="L11:M12"/>
    <mergeCell ref="N11:N13"/>
    <mergeCell ref="O11:O13"/>
    <mergeCell ref="P11:P13"/>
    <mergeCell ref="Q11:Q13"/>
    <mergeCell ref="R11:U11"/>
    <mergeCell ref="A4:X4"/>
    <mergeCell ref="A5:X5"/>
    <mergeCell ref="A6:X6"/>
    <mergeCell ref="A7:X7"/>
    <mergeCell ref="A8:X8"/>
  </mergeCells>
  <pageMargins left="0.78749999999999998" right="0.78749999999999998" top="1.05277777777778" bottom="1.05277777777778" header="0.78749999999999998" footer="0.78749999999999998"/>
  <pageSetup paperSize="9" firstPageNumber="0" orientation="portrait" horizontalDpi="300" verticalDpi="300"/>
  <headerFooter>
    <oddHeader>&amp;C&amp;"Times New Roman,Обычный"&amp;12&amp;A</oddHeader>
    <oddFooter>&amp;C&amp;"Times New Roman,Обычный"&amp;12Страница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66FF"/>
  </sheetPr>
  <dimension ref="A1:AMK21"/>
  <sheetViews>
    <sheetView zoomScale="80" zoomScaleNormal="80" zoomScalePageLayoutView="85" workbookViewId="0">
      <selection activeCell="G15" sqref="G15"/>
    </sheetView>
  </sheetViews>
  <sheetFormatPr defaultRowHeight="15" x14ac:dyDescent="0.25"/>
  <cols>
    <col min="1" max="1" width="12" style="801" customWidth="1"/>
    <col min="2" max="2" width="42.140625" style="632" customWidth="1"/>
    <col min="3" max="3" width="26.5703125" style="632" customWidth="1"/>
    <col min="4" max="4" width="21.5703125" style="632" customWidth="1"/>
    <col min="5" max="5" width="12.42578125" style="632" customWidth="1"/>
    <col min="6" max="6" width="9.7109375" style="632" customWidth="1"/>
    <col min="7" max="7" width="10.85546875" style="632" customWidth="1"/>
    <col min="8" max="8" width="11.140625" style="632" customWidth="1"/>
    <col min="9" max="9" width="10.7109375" style="632" customWidth="1"/>
    <col min="10" max="1025" width="9.140625" style="632" customWidth="1"/>
  </cols>
  <sheetData>
    <row r="1" spans="1:19" s="635" customFormat="1" ht="11.25" x14ac:dyDescent="0.2">
      <c r="A1" s="802"/>
      <c r="J1" s="553" t="s">
        <v>1277</v>
      </c>
    </row>
    <row r="2" spans="1:19" s="635" customFormat="1" ht="11.25" x14ac:dyDescent="0.2">
      <c r="A2" s="802"/>
      <c r="J2" s="554" t="s">
        <v>302</v>
      </c>
    </row>
    <row r="3" spans="1:19" s="635" customFormat="1" ht="11.25" x14ac:dyDescent="0.2">
      <c r="A3" s="802"/>
      <c r="J3" s="554" t="s">
        <v>303</v>
      </c>
    </row>
    <row r="4" spans="1:19" ht="18.75" customHeight="1" x14ac:dyDescent="0.3">
      <c r="J4" s="668"/>
    </row>
    <row r="5" spans="1:19" ht="15.75" customHeight="1" x14ac:dyDescent="0.25">
      <c r="A5" s="79" t="s">
        <v>1278</v>
      </c>
      <c r="B5" s="79"/>
      <c r="C5" s="79"/>
      <c r="D5" s="79"/>
      <c r="E5" s="79"/>
      <c r="F5" s="79"/>
      <c r="G5" s="79"/>
      <c r="H5" s="79"/>
      <c r="I5" s="79"/>
      <c r="J5" s="79"/>
    </row>
    <row r="6" spans="1:19" ht="15.75" customHeight="1" x14ac:dyDescent="0.25">
      <c r="A6" s="803"/>
      <c r="B6" s="734"/>
      <c r="C6" s="734"/>
      <c r="D6" s="734"/>
      <c r="E6" s="734"/>
      <c r="F6" s="734"/>
      <c r="G6" s="734"/>
      <c r="H6" s="734"/>
      <c r="I6" s="734"/>
      <c r="J6" s="734"/>
    </row>
    <row r="7" spans="1:19" ht="15.75" customHeight="1" x14ac:dyDescent="0.25">
      <c r="A7" s="12" t="str">
        <f>'1 - 2024'!A7:BB7</f>
        <v>Инвестиционная программа Акционерного общества «Мордовская электросетевая компания»</v>
      </c>
      <c r="B7" s="12"/>
      <c r="C7" s="12"/>
      <c r="D7" s="12"/>
      <c r="E7" s="12"/>
      <c r="F7" s="12"/>
      <c r="G7" s="12"/>
      <c r="H7" s="12"/>
      <c r="I7" s="12"/>
      <c r="J7" s="12"/>
      <c r="K7" s="640"/>
      <c r="L7" s="640"/>
      <c r="M7" s="640"/>
      <c r="N7" s="640"/>
      <c r="O7" s="640"/>
      <c r="P7" s="640"/>
      <c r="Q7" s="640"/>
      <c r="R7" s="754"/>
      <c r="S7" s="633"/>
    </row>
    <row r="8" spans="1:19" ht="15.75" customHeight="1" x14ac:dyDescent="0.25">
      <c r="A8" s="85" t="s">
        <v>1102</v>
      </c>
      <c r="B8" s="85"/>
      <c r="C8" s="85"/>
      <c r="D8" s="85"/>
      <c r="E8" s="85"/>
      <c r="F8" s="85"/>
      <c r="G8" s="85"/>
      <c r="H8" s="85"/>
      <c r="I8" s="85"/>
      <c r="J8" s="85"/>
      <c r="K8" s="641"/>
      <c r="L8" s="641"/>
      <c r="M8" s="641"/>
      <c r="N8" s="641"/>
      <c r="O8" s="641"/>
      <c r="P8" s="641"/>
      <c r="Q8" s="641"/>
      <c r="R8" s="754"/>
      <c r="S8" s="633"/>
    </row>
    <row r="9" spans="1:19" ht="15.75" customHeight="1" x14ac:dyDescent="0.25">
      <c r="A9" s="85"/>
      <c r="B9" s="85"/>
      <c r="C9" s="85"/>
      <c r="D9" s="85"/>
      <c r="E9" s="85"/>
      <c r="F9" s="85"/>
      <c r="G9" s="85"/>
      <c r="H9" s="85"/>
      <c r="I9" s="85"/>
      <c r="J9" s="85"/>
      <c r="K9" s="642"/>
      <c r="L9" s="642"/>
      <c r="M9" s="642"/>
      <c r="N9" s="642"/>
      <c r="O9" s="642"/>
      <c r="P9" s="642"/>
      <c r="Q9" s="642"/>
      <c r="R9" s="754"/>
      <c r="S9" s="633"/>
    </row>
    <row r="10" spans="1:19" ht="15.75" customHeight="1" x14ac:dyDescent="0.25">
      <c r="A10" s="67" t="str">
        <f>'1 - 2024'!A10:BB10</f>
        <v>Год раскрытия информации: 2017 год</v>
      </c>
      <c r="B10" s="67"/>
      <c r="C10" s="67"/>
      <c r="D10" s="67"/>
      <c r="E10" s="67"/>
      <c r="F10" s="67"/>
      <c r="G10" s="67"/>
      <c r="H10" s="67"/>
      <c r="I10" s="67"/>
      <c r="J10" s="67"/>
    </row>
    <row r="11" spans="1:19" s="804" customFormat="1" ht="15" customHeight="1" x14ac:dyDescent="0.25">
      <c r="H11" s="805"/>
    </row>
    <row r="12" spans="1:19" s="808" customFormat="1" ht="34.5" customHeight="1" x14ac:dyDescent="0.2">
      <c r="A12" s="8" t="s">
        <v>936</v>
      </c>
      <c r="B12" s="35" t="s">
        <v>1279</v>
      </c>
      <c r="C12" s="35" t="s">
        <v>1280</v>
      </c>
      <c r="D12" s="35" t="s">
        <v>1281</v>
      </c>
      <c r="E12" s="34" t="s">
        <v>1282</v>
      </c>
      <c r="F12" s="34"/>
      <c r="G12" s="34"/>
      <c r="H12" s="34"/>
      <c r="I12" s="34"/>
      <c r="J12" s="34"/>
      <c r="K12" s="34"/>
      <c r="L12" s="34"/>
    </row>
    <row r="13" spans="1:19" s="804" customFormat="1" ht="34.5" customHeight="1" x14ac:dyDescent="0.2">
      <c r="A13" s="8"/>
      <c r="B13" s="35"/>
      <c r="C13" s="35"/>
      <c r="D13" s="35"/>
      <c r="E13" s="806" t="s">
        <v>1283</v>
      </c>
      <c r="F13" s="806" t="s">
        <v>1284</v>
      </c>
      <c r="G13" s="806" t="s">
        <v>1285</v>
      </c>
      <c r="H13" s="806" t="s">
        <v>1286</v>
      </c>
      <c r="I13" s="806" t="s">
        <v>1287</v>
      </c>
      <c r="J13" s="806" t="s">
        <v>1288</v>
      </c>
      <c r="K13" s="806" t="s">
        <v>1289</v>
      </c>
      <c r="L13" s="806" t="s">
        <v>1290</v>
      </c>
    </row>
    <row r="14" spans="1:19" s="804" customFormat="1" ht="15.75" customHeight="1" x14ac:dyDescent="0.2">
      <c r="A14" s="809">
        <v>1</v>
      </c>
      <c r="B14" s="806">
        <v>2</v>
      </c>
      <c r="C14" s="809">
        <v>3</v>
      </c>
      <c r="D14" s="806">
        <v>4</v>
      </c>
      <c r="E14" s="810" t="s">
        <v>61</v>
      </c>
      <c r="F14" s="811" t="s">
        <v>62</v>
      </c>
      <c r="G14" s="810" t="s">
        <v>63</v>
      </c>
      <c r="H14" s="811" t="s">
        <v>64</v>
      </c>
      <c r="I14" s="810" t="s">
        <v>65</v>
      </c>
      <c r="J14" s="811" t="s">
        <v>66</v>
      </c>
      <c r="K14" s="810" t="s">
        <v>67</v>
      </c>
      <c r="L14" s="811" t="s">
        <v>68</v>
      </c>
    </row>
    <row r="15" spans="1:19" s="633" customFormat="1" ht="225" x14ac:dyDescent="0.2">
      <c r="A15" s="807">
        <v>1</v>
      </c>
      <c r="B15" s="812" t="s">
        <v>1291</v>
      </c>
      <c r="C15" s="813" t="s">
        <v>1292</v>
      </c>
      <c r="D15" s="813" t="s">
        <v>1293</v>
      </c>
      <c r="E15" s="814">
        <v>104.8</v>
      </c>
      <c r="F15" s="814">
        <v>104.8</v>
      </c>
      <c r="G15" s="815">
        <v>104.5</v>
      </c>
      <c r="H15" s="816">
        <v>104.2</v>
      </c>
      <c r="I15" s="816">
        <v>103.9</v>
      </c>
      <c r="J15" s="816">
        <v>103.8</v>
      </c>
      <c r="K15" s="807">
        <v>103.6</v>
      </c>
      <c r="L15" s="807">
        <v>103.5</v>
      </c>
    </row>
    <row r="16" spans="1:19" s="633" customFormat="1" ht="74.25" customHeight="1" x14ac:dyDescent="0.2">
      <c r="A16" s="807"/>
      <c r="B16" s="817"/>
      <c r="C16" s="813"/>
      <c r="D16" s="813"/>
      <c r="E16" s="813"/>
      <c r="F16" s="813"/>
      <c r="G16" s="818"/>
      <c r="H16" s="816"/>
      <c r="I16" s="819"/>
      <c r="J16" s="820"/>
      <c r="K16" s="681"/>
      <c r="L16" s="821"/>
    </row>
    <row r="17" spans="1:12" s="633" customFormat="1" ht="39" customHeight="1" x14ac:dyDescent="0.25">
      <c r="A17" s="822" t="s">
        <v>865</v>
      </c>
      <c r="B17" s="812" t="s">
        <v>865</v>
      </c>
      <c r="C17" s="812"/>
      <c r="D17" s="812"/>
      <c r="E17" s="812"/>
      <c r="F17" s="812"/>
      <c r="G17" s="823"/>
      <c r="H17" s="824"/>
      <c r="I17" s="681"/>
      <c r="J17" s="825"/>
      <c r="K17" s="681"/>
      <c r="L17" s="681"/>
    </row>
    <row r="18" spans="1:12" ht="15.75" x14ac:dyDescent="0.25">
      <c r="J18" s="825"/>
    </row>
    <row r="19" spans="1:12" ht="15.75" x14ac:dyDescent="0.25">
      <c r="J19" s="825"/>
    </row>
    <row r="20" spans="1:12" ht="15.75" x14ac:dyDescent="0.25">
      <c r="J20" s="825"/>
    </row>
    <row r="21" spans="1:12" ht="15.75" x14ac:dyDescent="0.25">
      <c r="J21" s="826"/>
    </row>
  </sheetData>
  <mergeCells count="10">
    <mergeCell ref="A12:A13"/>
    <mergeCell ref="B12:B13"/>
    <mergeCell ref="C12:C13"/>
    <mergeCell ref="D12:D13"/>
    <mergeCell ref="E12:L12"/>
    <mergeCell ref="A5:J5"/>
    <mergeCell ref="A7:J7"/>
    <mergeCell ref="A8:J8"/>
    <mergeCell ref="A9:J9"/>
    <mergeCell ref="A10:J10"/>
  </mergeCells>
  <pageMargins left="0.78749999999999998" right="0.78749999999999998" top="1.05277777777778" bottom="1.05277777777778" header="0.78749999999999998" footer="0.78749999999999998"/>
  <pageSetup paperSize="9" firstPageNumber="0" orientation="portrait" horizontalDpi="300" verticalDpi="300"/>
  <headerFooter>
    <oddHeader>&amp;C&amp;"Times New Roman,Обычный"&amp;12&amp;A</oddHeader>
    <oddFooter>&amp;C&amp;"Times New Roman,Обычный"&amp;12Страница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66FF"/>
  </sheetPr>
  <dimension ref="A1:AMK24"/>
  <sheetViews>
    <sheetView topLeftCell="B1" zoomScale="115" zoomScaleNormal="115" zoomScalePageLayoutView="85" workbookViewId="0">
      <selection activeCell="D18" sqref="D18"/>
    </sheetView>
  </sheetViews>
  <sheetFormatPr defaultRowHeight="12.75" x14ac:dyDescent="0.2"/>
  <cols>
    <col min="1" max="1" width="8.28515625" style="239" customWidth="1"/>
    <col min="2" max="2" width="56.85546875" style="239" customWidth="1"/>
    <col min="3" max="3" width="13.140625" style="239" customWidth="1"/>
    <col min="4" max="11" width="13.7109375" style="239" customWidth="1"/>
    <col min="12" max="12" width="5.42578125" style="239" customWidth="1"/>
    <col min="13" max="13" width="5" style="239" customWidth="1"/>
    <col min="14" max="14" width="4.85546875" style="239" customWidth="1"/>
    <col min="15" max="15" width="6.5703125" style="239" customWidth="1"/>
    <col min="16" max="16" width="7.140625" style="239" customWidth="1"/>
    <col min="17" max="17" width="5.28515625" style="239" customWidth="1"/>
    <col min="18" max="18" width="5" style="239" customWidth="1"/>
    <col min="19" max="20" width="3.85546875" style="239" customWidth="1"/>
    <col min="21" max="21" width="4.7109375" style="239" customWidth="1"/>
    <col min="22" max="24" width="6.5703125" style="239" customWidth="1"/>
    <col min="25" max="25" width="4.42578125" style="239" customWidth="1"/>
    <col min="26" max="26" width="5.140625" style="239" customWidth="1"/>
    <col min="27" max="27" width="4.42578125" style="239" customWidth="1"/>
    <col min="28" max="28" width="5" style="239" customWidth="1"/>
    <col min="29" max="31" width="6.5703125" style="239" customWidth="1"/>
    <col min="32" max="32" width="7" style="239" customWidth="1"/>
    <col min="33" max="33" width="6.5703125" style="239" customWidth="1"/>
    <col min="34" max="34" width="7.42578125" style="239" customWidth="1"/>
    <col min="35" max="35" width="4" style="239" customWidth="1"/>
    <col min="36" max="36" width="6.5703125" style="239" customWidth="1"/>
    <col min="37" max="37" width="18.42578125" style="239" customWidth="1"/>
    <col min="38" max="38" width="24.28515625" style="239" customWidth="1"/>
    <col min="39" max="39" width="14.42578125" style="239" customWidth="1"/>
    <col min="40" max="40" width="25.5703125" style="239" customWidth="1"/>
    <col min="41" max="41" width="12.42578125" style="239" customWidth="1"/>
    <col min="42" max="42" width="19.85546875" style="239" customWidth="1"/>
    <col min="43" max="44" width="4.7109375" style="239" customWidth="1"/>
    <col min="45" max="45" width="4.28515625" style="239" customWidth="1"/>
    <col min="46" max="46" width="4.42578125" style="239" customWidth="1"/>
    <col min="47" max="47" width="5.140625" style="239" customWidth="1"/>
    <col min="48" max="48" width="5.7109375" style="239" customWidth="1"/>
    <col min="49" max="49" width="6.28515625" style="239" customWidth="1"/>
    <col min="50" max="50" width="6.5703125" style="239" customWidth="1"/>
    <col min="51" max="51" width="6.28515625" style="239" customWidth="1"/>
    <col min="52" max="53" width="5.7109375" style="239" customWidth="1"/>
    <col min="54" max="54" width="14.7109375" style="239" customWidth="1"/>
    <col min="55" max="64" width="5.7109375" style="239" customWidth="1"/>
    <col min="65" max="1025" width="9.140625" style="239" customWidth="1"/>
  </cols>
  <sheetData>
    <row r="1" spans="1:54" s="242" customFormat="1" ht="11.25" customHeight="1" x14ac:dyDescent="0.2">
      <c r="F1" s="481" t="s">
        <v>1294</v>
      </c>
      <c r="L1" s="241"/>
      <c r="M1" s="827"/>
      <c r="N1" s="241"/>
      <c r="O1" s="241"/>
      <c r="P1" s="241"/>
      <c r="Q1" s="241"/>
      <c r="R1" s="241"/>
      <c r="S1" s="241"/>
      <c r="T1" s="241"/>
      <c r="U1" s="241"/>
      <c r="V1" s="241"/>
    </row>
    <row r="2" spans="1:54" s="242" customFormat="1" ht="11.25" customHeight="1" x14ac:dyDescent="0.2">
      <c r="F2" s="482" t="s">
        <v>302</v>
      </c>
      <c r="L2" s="241"/>
      <c r="M2" s="827"/>
      <c r="N2" s="241"/>
      <c r="O2" s="241"/>
      <c r="P2" s="241"/>
      <c r="Q2" s="241"/>
      <c r="R2" s="241"/>
      <c r="S2" s="241"/>
      <c r="T2" s="241"/>
      <c r="U2" s="241"/>
      <c r="V2" s="241"/>
    </row>
    <row r="3" spans="1:54" s="242" customFormat="1" ht="11.25" customHeight="1" x14ac:dyDescent="0.2">
      <c r="F3" s="482" t="s">
        <v>303</v>
      </c>
      <c r="L3" s="241"/>
      <c r="M3" s="827"/>
      <c r="N3" s="241"/>
      <c r="O3" s="241"/>
      <c r="P3" s="241"/>
      <c r="Q3" s="241"/>
      <c r="R3" s="241"/>
      <c r="S3" s="241"/>
      <c r="T3" s="241"/>
      <c r="U3" s="241"/>
      <c r="V3" s="241"/>
    </row>
    <row r="4" spans="1:54" ht="18.75" customHeight="1" x14ac:dyDescent="0.3">
      <c r="F4" s="828"/>
      <c r="L4" s="240"/>
      <c r="M4" s="255"/>
      <c r="N4" s="240"/>
      <c r="O4" s="240"/>
      <c r="P4" s="240"/>
      <c r="Q4" s="240"/>
      <c r="R4" s="240"/>
      <c r="S4" s="240"/>
      <c r="T4" s="240"/>
      <c r="U4" s="240"/>
      <c r="V4" s="240"/>
    </row>
    <row r="5" spans="1:54" ht="15.75" customHeight="1" x14ac:dyDescent="0.2">
      <c r="A5" s="33" t="s">
        <v>1295</v>
      </c>
      <c r="B5" s="33"/>
      <c r="C5" s="33"/>
      <c r="D5" s="33"/>
      <c r="E5" s="33"/>
      <c r="F5" s="33"/>
      <c r="L5" s="240"/>
      <c r="M5" s="255"/>
      <c r="N5" s="240"/>
      <c r="O5" s="240"/>
      <c r="P5" s="240"/>
      <c r="Q5" s="240"/>
      <c r="R5" s="240"/>
      <c r="S5" s="240"/>
      <c r="T5" s="240"/>
      <c r="U5" s="240"/>
      <c r="V5" s="240"/>
    </row>
    <row r="6" spans="1:54" ht="15.75" customHeight="1" x14ac:dyDescent="0.2">
      <c r="G6" s="240"/>
      <c r="H6" s="240"/>
      <c r="I6" s="240"/>
      <c r="J6" s="240"/>
      <c r="K6" s="240"/>
      <c r="L6" s="240"/>
      <c r="M6" s="829"/>
      <c r="N6" s="829"/>
      <c r="O6" s="829"/>
      <c r="P6" s="829"/>
      <c r="Q6" s="829"/>
      <c r="R6" s="829"/>
      <c r="S6" s="829"/>
      <c r="T6" s="829"/>
      <c r="U6" s="829"/>
      <c r="V6" s="829"/>
      <c r="W6" s="829"/>
      <c r="X6" s="829"/>
      <c r="Y6" s="829"/>
      <c r="Z6" s="829"/>
      <c r="AA6" s="240"/>
      <c r="AB6" s="829"/>
      <c r="AC6" s="240"/>
      <c r="AD6" s="240"/>
      <c r="AE6" s="240"/>
      <c r="AF6" s="240"/>
      <c r="AG6" s="240"/>
      <c r="AH6" s="240"/>
      <c r="AI6" s="240"/>
      <c r="AJ6" s="240"/>
      <c r="AK6" s="240"/>
      <c r="AL6" s="240"/>
      <c r="AM6" s="240"/>
      <c r="AN6" s="240"/>
      <c r="AO6" s="240"/>
      <c r="AP6" s="240"/>
      <c r="AQ6" s="240"/>
      <c r="AR6" s="240"/>
      <c r="AS6" s="240"/>
    </row>
    <row r="7" spans="1:54" ht="15.75" customHeight="1" x14ac:dyDescent="0.2">
      <c r="A7" s="32" t="str">
        <f>'1 - 2024'!A7:BB7</f>
        <v>Инвестиционная программа Акционерного общества «Мордовская электросетевая компания»</v>
      </c>
      <c r="B7" s="32"/>
      <c r="C7" s="32"/>
      <c r="D7" s="32"/>
      <c r="E7" s="32"/>
      <c r="F7" s="32"/>
      <c r="G7" s="830"/>
      <c r="H7" s="830"/>
      <c r="I7" s="830"/>
      <c r="J7" s="830"/>
      <c r="K7" s="830"/>
      <c r="L7" s="830"/>
      <c r="M7" s="829"/>
      <c r="N7" s="829"/>
      <c r="O7" s="829"/>
      <c r="P7" s="829"/>
      <c r="Q7" s="829"/>
      <c r="R7" s="829"/>
      <c r="S7" s="829"/>
      <c r="T7" s="829"/>
      <c r="U7" s="829"/>
      <c r="V7" s="829"/>
      <c r="W7" s="829"/>
      <c r="X7" s="829"/>
      <c r="Y7" s="829"/>
      <c r="Z7" s="829"/>
      <c r="AA7" s="240"/>
      <c r="AB7" s="829"/>
      <c r="AC7" s="240"/>
      <c r="AD7" s="240"/>
      <c r="AE7" s="240"/>
      <c r="AF7" s="240"/>
      <c r="AG7" s="240"/>
      <c r="AH7" s="240"/>
      <c r="AI7" s="240"/>
      <c r="AJ7" s="240"/>
      <c r="AK7" s="240"/>
      <c r="AL7" s="240"/>
      <c r="AM7" s="240"/>
      <c r="AN7" s="240"/>
      <c r="AO7" s="240"/>
      <c r="AP7" s="240"/>
      <c r="AQ7" s="240"/>
      <c r="AR7" s="240"/>
      <c r="AS7" s="240"/>
    </row>
    <row r="8" spans="1:54" ht="15.75" customHeight="1" x14ac:dyDescent="0.2">
      <c r="A8" s="32" t="s">
        <v>3</v>
      </c>
      <c r="B8" s="32"/>
      <c r="C8" s="32"/>
      <c r="D8" s="32"/>
      <c r="E8" s="32"/>
      <c r="F8" s="32"/>
      <c r="G8" s="831"/>
      <c r="H8" s="831"/>
      <c r="I8" s="831"/>
      <c r="J8" s="831"/>
      <c r="K8" s="831"/>
      <c r="L8" s="831"/>
      <c r="M8" s="829"/>
      <c r="N8" s="829"/>
      <c r="O8" s="829"/>
      <c r="P8" s="829"/>
      <c r="Q8" s="829"/>
      <c r="R8" s="829"/>
      <c r="S8" s="829"/>
      <c r="T8" s="829"/>
      <c r="U8" s="829"/>
      <c r="V8" s="829"/>
      <c r="W8" s="829"/>
      <c r="X8" s="829"/>
      <c r="Y8" s="829"/>
      <c r="Z8" s="829"/>
      <c r="AA8" s="240"/>
      <c r="AB8" s="829"/>
      <c r="AC8" s="240"/>
      <c r="AD8" s="240"/>
      <c r="AE8" s="240"/>
      <c r="AF8" s="240"/>
      <c r="AG8" s="240"/>
      <c r="AH8" s="240"/>
      <c r="AI8" s="240"/>
      <c r="AJ8" s="240"/>
      <c r="AK8" s="240"/>
      <c r="AL8" s="240"/>
      <c r="AM8" s="240"/>
      <c r="AN8" s="240"/>
      <c r="AO8" s="240"/>
      <c r="AP8" s="240"/>
      <c r="AQ8" s="240"/>
      <c r="AR8" s="240"/>
      <c r="AS8" s="240"/>
    </row>
    <row r="9" spans="1:54" ht="19.5" customHeight="1" x14ac:dyDescent="0.35">
      <c r="A9" s="240"/>
      <c r="B9" s="240"/>
      <c r="C9" s="240"/>
      <c r="D9" s="240"/>
      <c r="E9" s="240"/>
      <c r="F9" s="240"/>
      <c r="G9" s="240"/>
      <c r="H9" s="240"/>
      <c r="I9" s="832"/>
      <c r="J9" s="240"/>
      <c r="K9" s="240"/>
      <c r="L9" s="240"/>
      <c r="M9" s="829"/>
      <c r="N9" s="829"/>
      <c r="O9" s="829"/>
      <c r="P9" s="829"/>
      <c r="Q9" s="829"/>
      <c r="R9" s="829"/>
      <c r="S9" s="829"/>
      <c r="T9" s="829"/>
      <c r="U9" s="829"/>
      <c r="V9" s="829"/>
      <c r="W9" s="829"/>
      <c r="X9" s="829"/>
      <c r="Y9" s="829"/>
      <c r="Z9" s="829"/>
      <c r="AA9" s="240"/>
      <c r="AB9" s="829"/>
      <c r="AC9" s="240"/>
      <c r="AD9" s="240"/>
      <c r="AE9" s="240"/>
      <c r="AF9" s="240"/>
      <c r="AG9" s="240"/>
      <c r="AH9" s="240"/>
      <c r="AI9" s="240"/>
      <c r="AJ9" s="240"/>
      <c r="AK9" s="240"/>
      <c r="AL9" s="240"/>
      <c r="AM9" s="240"/>
      <c r="AN9" s="240"/>
      <c r="AO9" s="240"/>
      <c r="AP9" s="240"/>
      <c r="AQ9" s="240"/>
      <c r="AR9" s="240"/>
      <c r="AS9" s="240"/>
    </row>
    <row r="10" spans="1:54" ht="26.25" customHeight="1" x14ac:dyDescent="0.25">
      <c r="A10" s="84" t="str">
        <f>'1 - 2024'!A10:BB10</f>
        <v>Год раскрытия информации: 2017 год</v>
      </c>
      <c r="B10" s="84"/>
      <c r="C10" s="84"/>
      <c r="D10" s="84"/>
      <c r="E10" s="84"/>
      <c r="F10" s="84"/>
      <c r="G10" s="833"/>
      <c r="H10" s="833"/>
      <c r="I10" s="833"/>
      <c r="J10" s="833"/>
      <c r="K10" s="833"/>
      <c r="L10" s="833"/>
      <c r="M10" s="833"/>
      <c r="N10" s="833"/>
      <c r="O10" s="833"/>
      <c r="P10" s="833"/>
      <c r="Q10" s="833"/>
      <c r="R10" s="833"/>
      <c r="S10" s="833"/>
      <c r="T10" s="833"/>
      <c r="U10" s="833"/>
      <c r="V10" s="833"/>
      <c r="W10" s="833"/>
      <c r="X10" s="833"/>
      <c r="Y10" s="833"/>
      <c r="Z10" s="833"/>
      <c r="AA10" s="833"/>
      <c r="AB10" s="833"/>
      <c r="AC10" s="833"/>
      <c r="AD10" s="833"/>
      <c r="AE10" s="833"/>
      <c r="AF10" s="833"/>
      <c r="AG10" s="833"/>
      <c r="AH10" s="833"/>
      <c r="AI10" s="833"/>
      <c r="AJ10" s="833"/>
      <c r="AK10" s="833"/>
      <c r="AL10" s="833"/>
      <c r="AM10" s="833"/>
      <c r="AN10" s="833"/>
      <c r="AO10" s="833"/>
      <c r="AP10" s="833"/>
      <c r="AQ10" s="833"/>
      <c r="AR10" s="833"/>
      <c r="AS10" s="833"/>
      <c r="AT10" s="833"/>
      <c r="AU10" s="833"/>
      <c r="AV10" s="833"/>
      <c r="AW10" s="833"/>
      <c r="AX10" s="833"/>
      <c r="AY10" s="833"/>
      <c r="AZ10" s="833"/>
      <c r="BA10" s="833"/>
      <c r="BB10" s="833"/>
    </row>
    <row r="11" spans="1:54" ht="15" customHeight="1" x14ac:dyDescent="0.25">
      <c r="A11" s="520"/>
      <c r="B11" s="520"/>
      <c r="C11" s="520"/>
      <c r="D11" s="520"/>
      <c r="E11" s="520"/>
      <c r="F11" s="520"/>
      <c r="G11" s="833"/>
      <c r="H11" s="833"/>
      <c r="I11" s="833"/>
      <c r="J11" s="833"/>
      <c r="K11" s="833"/>
      <c r="L11" s="833"/>
      <c r="M11" s="833"/>
      <c r="N11" s="833"/>
      <c r="O11" s="833"/>
      <c r="P11" s="833"/>
      <c r="Q11" s="833"/>
      <c r="R11" s="833"/>
      <c r="S11" s="833"/>
      <c r="T11" s="833"/>
      <c r="U11" s="833"/>
      <c r="V11" s="833"/>
      <c r="W11" s="833"/>
      <c r="X11" s="833"/>
      <c r="Y11" s="833"/>
      <c r="Z11" s="833"/>
      <c r="AA11" s="833"/>
      <c r="AB11" s="833"/>
      <c r="AC11" s="833"/>
      <c r="AD11" s="833"/>
      <c r="AE11" s="833"/>
      <c r="AF11" s="833"/>
      <c r="AG11" s="833"/>
      <c r="AH11" s="833"/>
      <c r="AI11" s="833"/>
      <c r="AJ11" s="833"/>
      <c r="AK11" s="833"/>
      <c r="AL11" s="833"/>
      <c r="AM11" s="833"/>
      <c r="AN11" s="833"/>
      <c r="AO11" s="833"/>
      <c r="AP11" s="833"/>
      <c r="AQ11" s="833"/>
      <c r="AR11" s="833"/>
      <c r="AS11" s="833"/>
      <c r="AT11" s="833"/>
      <c r="AU11" s="833"/>
      <c r="AV11" s="833"/>
      <c r="AW11" s="833"/>
      <c r="AX11" s="833"/>
      <c r="AY11" s="833"/>
      <c r="AZ11" s="833"/>
      <c r="BA11" s="833"/>
      <c r="BB11" s="833"/>
    </row>
    <row r="12" spans="1:54" ht="18" customHeight="1" x14ac:dyDescent="0.25">
      <c r="A12" s="31" t="s">
        <v>1296</v>
      </c>
      <c r="B12" s="31"/>
      <c r="C12" s="31"/>
      <c r="D12" s="31"/>
      <c r="E12" s="31"/>
      <c r="F12" s="31"/>
      <c r="G12" s="834"/>
      <c r="H12" s="834"/>
      <c r="I12" s="834"/>
      <c r="J12" s="834"/>
      <c r="K12" s="834"/>
      <c r="L12" s="833"/>
      <c r="M12" s="833"/>
      <c r="N12" s="833"/>
      <c r="O12" s="833"/>
      <c r="P12" s="833"/>
      <c r="Q12" s="833"/>
      <c r="R12" s="833"/>
      <c r="S12" s="833"/>
      <c r="T12" s="833"/>
      <c r="U12" s="833"/>
      <c r="V12" s="833"/>
      <c r="W12" s="833"/>
      <c r="X12" s="833"/>
      <c r="Y12" s="833"/>
      <c r="Z12" s="833"/>
      <c r="AA12" s="833"/>
      <c r="AB12" s="833"/>
      <c r="AC12" s="833"/>
      <c r="AD12" s="833"/>
      <c r="AE12" s="833"/>
      <c r="AF12" s="833"/>
      <c r="AG12" s="833"/>
      <c r="AH12" s="833"/>
      <c r="AI12" s="833"/>
      <c r="AJ12" s="833"/>
      <c r="AK12" s="833"/>
      <c r="AL12" s="833"/>
      <c r="AM12" s="833"/>
      <c r="AN12" s="833"/>
      <c r="AO12" s="833"/>
      <c r="AP12" s="833"/>
      <c r="AQ12" s="833"/>
      <c r="AR12" s="833"/>
      <c r="AS12" s="833"/>
      <c r="AT12" s="833"/>
      <c r="AU12" s="833"/>
      <c r="AV12" s="833"/>
      <c r="AW12" s="833"/>
      <c r="AX12" s="833"/>
      <c r="AY12" s="833"/>
      <c r="AZ12" s="833"/>
      <c r="BA12" s="833"/>
      <c r="BB12" s="833"/>
    </row>
    <row r="13" spans="1:54" ht="24.75" customHeight="1" x14ac:dyDescent="0.25">
      <c r="A13" s="834" t="s">
        <v>1297</v>
      </c>
      <c r="B13" s="834"/>
      <c r="C13" s="834"/>
      <c r="D13" s="834"/>
      <c r="E13" s="834"/>
      <c r="F13" s="834"/>
      <c r="G13" s="834"/>
      <c r="H13" s="834"/>
      <c r="I13" s="834"/>
      <c r="J13" s="834"/>
      <c r="K13" s="834"/>
      <c r="L13" s="833"/>
      <c r="M13" s="833"/>
      <c r="N13" s="833"/>
      <c r="O13" s="833"/>
      <c r="P13" s="833"/>
      <c r="Q13" s="833"/>
      <c r="R13" s="833"/>
      <c r="S13" s="833"/>
      <c r="T13" s="833"/>
      <c r="U13" s="833"/>
      <c r="V13" s="833"/>
      <c r="W13" s="833"/>
      <c r="X13" s="833"/>
      <c r="Y13" s="833"/>
      <c r="Z13" s="833"/>
      <c r="AA13" s="833"/>
      <c r="AB13" s="833"/>
      <c r="AC13" s="833"/>
      <c r="AD13" s="833"/>
      <c r="AE13" s="833"/>
      <c r="AF13" s="833"/>
      <c r="AG13" s="833"/>
      <c r="AH13" s="833"/>
      <c r="AI13" s="833"/>
      <c r="AJ13" s="833"/>
      <c r="AK13" s="833"/>
      <c r="AL13" s="833"/>
      <c r="AM13" s="833"/>
      <c r="AN13" s="833"/>
      <c r="AO13" s="833"/>
      <c r="AP13" s="833"/>
      <c r="AQ13" s="833"/>
      <c r="AR13" s="833"/>
      <c r="AS13" s="833"/>
      <c r="AT13" s="833"/>
      <c r="AU13" s="833"/>
      <c r="AV13" s="833"/>
      <c r="AW13" s="833"/>
      <c r="AX13" s="833"/>
      <c r="AY13" s="833"/>
      <c r="AZ13" s="833"/>
      <c r="BA13" s="833"/>
      <c r="BB13" s="833"/>
    </row>
    <row r="14" spans="1:54" ht="36" customHeight="1" x14ac:dyDescent="0.2">
      <c r="A14" s="30" t="s">
        <v>936</v>
      </c>
      <c r="B14" s="1" t="s">
        <v>1298</v>
      </c>
      <c r="C14" s="1" t="s">
        <v>1299</v>
      </c>
      <c r="D14" s="1" t="s">
        <v>1300</v>
      </c>
      <c r="E14" s="1"/>
      <c r="F14" s="1"/>
      <c r="G14" s="1"/>
      <c r="H14" s="1"/>
      <c r="I14" s="1"/>
      <c r="J14" s="1"/>
      <c r="K14" s="1"/>
      <c r="N14" s="240"/>
      <c r="O14" s="240"/>
      <c r="P14" s="240"/>
      <c r="Q14" s="240"/>
      <c r="R14" s="240"/>
      <c r="S14" s="240"/>
      <c r="T14" s="240"/>
      <c r="U14" s="240"/>
      <c r="V14" s="240"/>
      <c r="W14" s="240"/>
      <c r="X14" s="240"/>
      <c r="Y14" s="240"/>
      <c r="Z14" s="240"/>
      <c r="AA14" s="240"/>
      <c r="AB14" s="240"/>
      <c r="AC14" s="240"/>
      <c r="AD14" s="240"/>
      <c r="AE14" s="240"/>
      <c r="AF14" s="240"/>
      <c r="AG14" s="240"/>
      <c r="AH14" s="240"/>
      <c r="AI14" s="240"/>
      <c r="AJ14" s="240"/>
      <c r="AK14" s="240"/>
      <c r="AL14" s="240"/>
      <c r="AM14" s="240"/>
      <c r="AN14" s="240"/>
      <c r="AO14" s="240"/>
      <c r="AP14" s="240"/>
      <c r="AQ14" s="240"/>
      <c r="AR14" s="240"/>
      <c r="AS14" s="240"/>
      <c r="AT14" s="240"/>
    </row>
    <row r="15" spans="1:54" ht="15.75" customHeight="1" x14ac:dyDescent="0.2">
      <c r="A15" s="30"/>
      <c r="B15" s="1"/>
      <c r="C15" s="1"/>
      <c r="D15" s="658" t="s">
        <v>1283</v>
      </c>
      <c r="E15" s="658" t="s">
        <v>1284</v>
      </c>
      <c r="F15" s="658" t="s">
        <v>1285</v>
      </c>
      <c r="G15" s="658" t="s">
        <v>1286</v>
      </c>
      <c r="H15" s="658" t="s">
        <v>1287</v>
      </c>
      <c r="I15" s="658" t="s">
        <v>1288</v>
      </c>
      <c r="J15" s="658" t="s">
        <v>1289</v>
      </c>
      <c r="K15" s="658" t="s">
        <v>1290</v>
      </c>
      <c r="N15" s="240"/>
      <c r="O15" s="240"/>
      <c r="P15" s="240"/>
      <c r="Q15" s="240"/>
      <c r="R15" s="240"/>
      <c r="S15" s="240"/>
      <c r="T15" s="240"/>
      <c r="U15" s="240"/>
      <c r="V15" s="240"/>
      <c r="W15" s="240"/>
      <c r="X15" s="240"/>
      <c r="Y15" s="240"/>
      <c r="Z15" s="240"/>
      <c r="AA15" s="240"/>
      <c r="AB15" s="240"/>
      <c r="AC15" s="240"/>
      <c r="AD15" s="240"/>
      <c r="AE15" s="240"/>
      <c r="AF15" s="240"/>
      <c r="AG15" s="240"/>
      <c r="AH15" s="240"/>
      <c r="AI15" s="240"/>
      <c r="AJ15" s="240"/>
      <c r="AK15" s="240"/>
      <c r="AL15" s="240"/>
      <c r="AM15" s="240"/>
      <c r="AN15" s="240"/>
      <c r="AO15" s="240"/>
      <c r="AP15" s="240"/>
      <c r="AQ15" s="240"/>
      <c r="AR15" s="240"/>
      <c r="AS15" s="240"/>
      <c r="AT15" s="240"/>
    </row>
    <row r="16" spans="1:54" ht="15.75" customHeight="1" x14ac:dyDescent="0.2">
      <c r="A16" s="835">
        <v>1</v>
      </c>
      <c r="B16" s="258">
        <v>2</v>
      </c>
      <c r="C16" s="835">
        <v>3</v>
      </c>
      <c r="D16" s="258">
        <v>4</v>
      </c>
      <c r="E16" s="835">
        <v>5</v>
      </c>
      <c r="F16" s="258">
        <v>6</v>
      </c>
      <c r="G16" s="835">
        <v>7</v>
      </c>
      <c r="H16" s="258">
        <v>8</v>
      </c>
      <c r="I16" s="835">
        <v>9</v>
      </c>
      <c r="J16" s="258">
        <v>10</v>
      </c>
      <c r="K16" s="835">
        <v>11</v>
      </c>
      <c r="N16" s="240"/>
      <c r="O16" s="240"/>
      <c r="P16" s="240"/>
      <c r="Q16" s="240"/>
      <c r="R16" s="240"/>
      <c r="S16" s="240"/>
      <c r="T16" s="240"/>
      <c r="U16" s="240"/>
      <c r="V16" s="240"/>
      <c r="W16" s="240"/>
      <c r="X16" s="240"/>
      <c r="Y16" s="240"/>
      <c r="Z16" s="240"/>
      <c r="AA16" s="240"/>
      <c r="AB16" s="240"/>
      <c r="AC16" s="240"/>
      <c r="AD16" s="240"/>
      <c r="AE16" s="240"/>
      <c r="AF16" s="240"/>
      <c r="AG16" s="240"/>
      <c r="AH16" s="240"/>
      <c r="AI16" s="240"/>
      <c r="AJ16" s="240"/>
      <c r="AK16" s="240"/>
      <c r="AL16" s="240"/>
      <c r="AM16" s="240"/>
      <c r="AN16" s="240"/>
      <c r="AO16" s="240"/>
      <c r="AP16" s="240"/>
      <c r="AQ16" s="240"/>
      <c r="AR16" s="240"/>
      <c r="AS16" s="240"/>
      <c r="AT16" s="240"/>
    </row>
    <row r="17" spans="1:11" s="261" customFormat="1" ht="25.5" customHeight="1" x14ac:dyDescent="0.2">
      <c r="A17" s="228">
        <v>1</v>
      </c>
      <c r="B17" s="836" t="s">
        <v>1301</v>
      </c>
      <c r="C17" s="837" t="s">
        <v>1302</v>
      </c>
      <c r="D17" s="838">
        <v>0.38500000000000001</v>
      </c>
      <c r="E17" s="838">
        <v>0.37919999999999998</v>
      </c>
      <c r="F17" s="838">
        <v>0.3735</v>
      </c>
      <c r="G17" s="839">
        <f>+F17*0.988</f>
        <v>0.36901800000000001</v>
      </c>
      <c r="H17" s="839">
        <f>+G17*0.988</f>
        <v>0.36458978400000003</v>
      </c>
      <c r="I17" s="839">
        <f>+H17*0.988</f>
        <v>0.360214706592</v>
      </c>
      <c r="J17" s="839">
        <f>+I17*0.988</f>
        <v>0.355892130112896</v>
      </c>
      <c r="K17" s="839">
        <f>+J17*0.988</f>
        <v>0.35162142455154122</v>
      </c>
    </row>
    <row r="18" spans="1:11" s="261" customFormat="1" ht="43.5" customHeight="1" x14ac:dyDescent="0.2">
      <c r="A18" s="228">
        <v>2</v>
      </c>
      <c r="B18" s="836" t="s">
        <v>1303</v>
      </c>
      <c r="C18" s="837" t="s">
        <v>1302</v>
      </c>
      <c r="D18" s="838">
        <v>1</v>
      </c>
      <c r="E18" s="838">
        <v>1</v>
      </c>
      <c r="F18" s="838">
        <v>1</v>
      </c>
      <c r="G18" s="838">
        <v>1</v>
      </c>
      <c r="H18" s="838">
        <v>1</v>
      </c>
      <c r="I18" s="838">
        <v>1</v>
      </c>
      <c r="J18" s="838">
        <v>1</v>
      </c>
      <c r="K18" s="838">
        <v>1</v>
      </c>
    </row>
    <row r="19" spans="1:11" s="261" customFormat="1" ht="40.5" customHeight="1" x14ac:dyDescent="0.2">
      <c r="A19" s="228">
        <v>3</v>
      </c>
      <c r="B19" s="836" t="s">
        <v>1304</v>
      </c>
      <c r="C19" s="837" t="s">
        <v>1302</v>
      </c>
      <c r="D19" s="838">
        <v>0.92200000000000004</v>
      </c>
      <c r="E19" s="838">
        <v>0.92200000000000004</v>
      </c>
      <c r="F19" s="838">
        <v>0.92200000000000004</v>
      </c>
      <c r="G19" s="838">
        <v>0.92200000000000004</v>
      </c>
      <c r="H19" s="838">
        <v>0.92200000000000004</v>
      </c>
      <c r="I19" s="838">
        <v>0.92200000000000004</v>
      </c>
      <c r="J19" s="838">
        <v>0.92200000000000004</v>
      </c>
      <c r="K19" s="838">
        <v>0.92200000000000004</v>
      </c>
    </row>
    <row r="21" spans="1:11" ht="15.75" customHeight="1" x14ac:dyDescent="0.2">
      <c r="D21" s="840"/>
      <c r="E21" s="840"/>
    </row>
    <row r="24" spans="1:11" ht="15.75" customHeight="1" x14ac:dyDescent="0.2">
      <c r="B24" s="239" t="s">
        <v>1305</v>
      </c>
    </row>
  </sheetData>
  <mergeCells count="9">
    <mergeCell ref="A14:A15"/>
    <mergeCell ref="B14:B15"/>
    <mergeCell ref="C14:C15"/>
    <mergeCell ref="D14:K14"/>
    <mergeCell ref="A5:F5"/>
    <mergeCell ref="A7:F7"/>
    <mergeCell ref="A8:F8"/>
    <mergeCell ref="A10:F10"/>
    <mergeCell ref="A12:F12"/>
  </mergeCells>
  <pageMargins left="0.78749999999999998" right="0.78749999999999998" top="1.05277777777778" bottom="1.05277777777778" header="0.78749999999999998" footer="0.78749999999999998"/>
  <pageSetup paperSize="9" firstPageNumber="0" orientation="portrait" horizontalDpi="300" verticalDpi="300"/>
  <headerFooter>
    <oddHeader>&amp;C&amp;"Times New Roman,Обычный"&amp;12&amp;A</oddHeader>
    <oddFooter>&amp;C&amp;"Times New Roman,Обычный"&amp;12Страница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66FF"/>
  </sheetPr>
  <dimension ref="A1:J11"/>
  <sheetViews>
    <sheetView zoomScale="80" zoomScaleNormal="80" zoomScalePageLayoutView="85" workbookViewId="0">
      <selection activeCell="A7" sqref="A7"/>
    </sheetView>
  </sheetViews>
  <sheetFormatPr defaultRowHeight="12.75" x14ac:dyDescent="0.2"/>
  <cols>
    <col min="1" max="1" width="6.140625" customWidth="1"/>
    <col min="2" max="2" width="88.140625" customWidth="1"/>
    <col min="3" max="1025" width="9.85546875" customWidth="1"/>
  </cols>
  <sheetData>
    <row r="1" spans="1:10" s="242" customFormat="1" ht="11.25" customHeight="1" x14ac:dyDescent="0.2">
      <c r="A1" s="841"/>
      <c r="B1" s="481" t="s">
        <v>1306</v>
      </c>
      <c r="C1" s="842"/>
      <c r="D1" s="842"/>
      <c r="E1" s="842"/>
      <c r="F1" s="842"/>
      <c r="G1" s="842"/>
      <c r="H1" s="842"/>
      <c r="I1" s="842"/>
    </row>
    <row r="2" spans="1:10" s="242" customFormat="1" ht="11.25" customHeight="1" x14ac:dyDescent="0.2">
      <c r="A2" s="841"/>
      <c r="B2" s="482" t="s">
        <v>302</v>
      </c>
      <c r="C2" s="842"/>
      <c r="D2" s="842"/>
      <c r="E2" s="842"/>
      <c r="F2" s="842"/>
      <c r="G2" s="842"/>
      <c r="H2" s="842"/>
      <c r="I2" s="842"/>
    </row>
    <row r="3" spans="1:10" s="242" customFormat="1" ht="11.25" customHeight="1" x14ac:dyDescent="0.2">
      <c r="A3" s="841"/>
      <c r="B3" s="482" t="s">
        <v>303</v>
      </c>
      <c r="C3" s="842"/>
      <c r="D3" s="842"/>
      <c r="E3" s="842"/>
      <c r="F3" s="842"/>
      <c r="G3" s="842"/>
      <c r="H3" s="842"/>
      <c r="I3" s="842"/>
    </row>
    <row r="4" spans="1:10" ht="18.75" customHeight="1" x14ac:dyDescent="0.3">
      <c r="A4" s="843"/>
      <c r="B4" s="828"/>
      <c r="C4" s="844"/>
      <c r="D4" s="844"/>
      <c r="E4" s="844"/>
      <c r="F4" s="844"/>
      <c r="G4" s="844"/>
      <c r="H4" s="844"/>
      <c r="I4" s="844"/>
    </row>
    <row r="5" spans="1:10" ht="171" customHeight="1" x14ac:dyDescent="0.3">
      <c r="A5" s="29" t="s">
        <v>1307</v>
      </c>
      <c r="B5" s="29"/>
      <c r="C5" s="845"/>
      <c r="D5" s="845"/>
      <c r="E5" s="845"/>
      <c r="F5" s="845"/>
      <c r="G5" s="845"/>
      <c r="H5" s="845"/>
      <c r="I5" s="845"/>
      <c r="J5" s="845"/>
    </row>
    <row r="6" spans="1:10" ht="20.25" customHeight="1" x14ac:dyDescent="0.3">
      <c r="A6" s="846"/>
      <c r="B6" s="846"/>
      <c r="C6" s="845"/>
      <c r="D6" s="845"/>
      <c r="E6" s="845"/>
      <c r="F6" s="845"/>
      <c r="G6" s="845"/>
      <c r="H6" s="845"/>
      <c r="I6" s="845"/>
      <c r="J6" s="845"/>
    </row>
    <row r="7" spans="1:10" ht="18.75" customHeight="1" x14ac:dyDescent="0.3">
      <c r="A7" s="28" t="str">
        <f>'1 - 2024'!A10:BB10</f>
        <v>Год раскрытия информации: 2017 год</v>
      </c>
      <c r="B7" s="28"/>
      <c r="C7" s="846"/>
      <c r="D7" s="846"/>
      <c r="E7" s="846"/>
      <c r="F7" s="844"/>
      <c r="G7" s="844"/>
      <c r="H7" s="844"/>
      <c r="I7" s="844"/>
      <c r="J7" s="844"/>
    </row>
    <row r="9" spans="1:10" ht="69" customHeight="1" x14ac:dyDescent="0.2">
      <c r="A9" s="847" t="s">
        <v>936</v>
      </c>
      <c r="B9" s="421" t="s">
        <v>1308</v>
      </c>
    </row>
    <row r="10" spans="1:10" ht="15.75" customHeight="1" x14ac:dyDescent="0.2">
      <c r="A10" s="848">
        <v>1</v>
      </c>
      <c r="B10" s="848">
        <v>2</v>
      </c>
    </row>
    <row r="11" spans="1:10" ht="15.75" customHeight="1" x14ac:dyDescent="0.2">
      <c r="A11" s="849">
        <v>1</v>
      </c>
      <c r="B11" s="849" t="s">
        <v>112</v>
      </c>
    </row>
  </sheetData>
  <mergeCells count="2">
    <mergeCell ref="A5:B5"/>
    <mergeCell ref="A7:B7"/>
  </mergeCells>
  <pageMargins left="0.78749999999999998" right="0.78749999999999998" top="1.05277777777778" bottom="1.05277777777778" header="0.78749999999999998" footer="0.78749999999999998"/>
  <pageSetup paperSize="9" firstPageNumber="0" orientation="portrait" horizontalDpi="300" verticalDpi="300"/>
  <headerFooter>
    <oddHeader>&amp;C&amp;"Times New Roman,Обычный"&amp;12&amp;A</oddHeader>
    <oddFooter>&amp;C&amp;"Times New Roman,Обычный"&amp;12Страница &amp;P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59"/>
  <sheetViews>
    <sheetView topLeftCell="A7" zoomScale="85" zoomScaleNormal="85" zoomScalePageLayoutView="85" workbookViewId="0">
      <pane ySplit="10" topLeftCell="A17" activePane="bottomLeft" state="frozen"/>
      <selection activeCell="A7" sqref="A7"/>
      <selection pane="bottomLeft" activeCell="C17" sqref="C17"/>
    </sheetView>
  </sheetViews>
  <sheetFormatPr defaultRowHeight="15.75" x14ac:dyDescent="0.25"/>
  <cols>
    <col min="1" max="1" width="10.140625" style="850" customWidth="1"/>
    <col min="2" max="2" width="89" style="851" customWidth="1"/>
    <col min="3" max="3" width="11.85546875" style="852" customWidth="1"/>
    <col min="4" max="4" width="12" style="852" customWidth="1"/>
    <col min="5" max="5" width="11.28515625" style="852" customWidth="1"/>
    <col min="6" max="6" width="10.7109375" style="852" customWidth="1"/>
    <col min="7" max="7" width="11.7109375" style="852" customWidth="1"/>
    <col min="8" max="8" width="12.140625" style="852" customWidth="1"/>
    <col min="9" max="9" width="12.85546875" style="852" customWidth="1"/>
    <col min="10" max="10" width="11.85546875" style="853" customWidth="1"/>
    <col min="11" max="11" width="9.7109375" style="854" customWidth="1"/>
    <col min="12" max="12" width="9.85546875" style="854" customWidth="1"/>
    <col min="13" max="1025" width="9" style="854" customWidth="1"/>
  </cols>
  <sheetData>
    <row r="1" spans="1:10" x14ac:dyDescent="0.25">
      <c r="A1" s="478"/>
      <c r="B1" s="478"/>
      <c r="C1" s="478"/>
      <c r="D1" s="478"/>
      <c r="E1" s="478"/>
      <c r="F1" s="478"/>
      <c r="G1" s="478"/>
      <c r="H1" s="478"/>
      <c r="I1" s="478"/>
      <c r="J1" s="855" t="s">
        <v>1309</v>
      </c>
    </row>
    <row r="2" spans="1:10" x14ac:dyDescent="0.25">
      <c r="A2" s="478"/>
      <c r="B2" s="478"/>
      <c r="C2" s="478"/>
      <c r="D2" s="478"/>
      <c r="E2" s="478"/>
      <c r="F2" s="478"/>
      <c r="G2" s="478"/>
      <c r="H2" s="478"/>
      <c r="I2" s="478"/>
      <c r="J2" s="856" t="s">
        <v>1310</v>
      </c>
    </row>
    <row r="3" spans="1:10" x14ac:dyDescent="0.25">
      <c r="A3" s="478"/>
      <c r="B3" s="478"/>
      <c r="C3" s="478"/>
      <c r="D3" s="478"/>
      <c r="E3" s="478"/>
      <c r="F3" s="478"/>
      <c r="G3" s="478"/>
      <c r="H3" s="478"/>
      <c r="I3" s="478"/>
      <c r="J3" s="856"/>
    </row>
    <row r="4" spans="1:10" x14ac:dyDescent="0.25">
      <c r="A4" s="478"/>
      <c r="B4" s="478"/>
      <c r="C4" s="478"/>
      <c r="D4" s="478"/>
      <c r="E4" s="478"/>
      <c r="F4" s="478"/>
      <c r="G4" s="478"/>
      <c r="H4" s="478"/>
      <c r="I4" s="478"/>
      <c r="J4" s="856"/>
    </row>
    <row r="5" spans="1:10" ht="15.75" customHeight="1" x14ac:dyDescent="0.25">
      <c r="A5" s="79" t="s">
        <v>1311</v>
      </c>
      <c r="B5" s="79"/>
      <c r="C5" s="79"/>
      <c r="D5" s="79"/>
      <c r="E5" s="79"/>
      <c r="F5" s="79"/>
      <c r="G5" s="79"/>
      <c r="H5" s="79"/>
      <c r="I5" s="79"/>
      <c r="J5" s="79"/>
    </row>
    <row r="6" spans="1:10" ht="15.75" customHeight="1" x14ac:dyDescent="0.2">
      <c r="A6" s="27" t="s">
        <v>1312</v>
      </c>
      <c r="B6" s="27"/>
      <c r="C6" s="27"/>
      <c r="D6" s="27"/>
      <c r="E6" s="27"/>
      <c r="F6" s="27"/>
      <c r="G6" s="27"/>
      <c r="H6" s="27"/>
      <c r="I6" s="27"/>
      <c r="J6" s="27"/>
    </row>
    <row r="7" spans="1:10" ht="22.5" x14ac:dyDescent="0.2">
      <c r="A7" s="25"/>
      <c r="B7" s="25"/>
      <c r="C7" s="25"/>
      <c r="D7" s="25"/>
      <c r="E7" s="25"/>
      <c r="F7" s="25"/>
      <c r="G7" s="25"/>
      <c r="H7" s="25"/>
      <c r="I7" s="25"/>
      <c r="J7" s="25"/>
    </row>
    <row r="8" spans="1:10" ht="18.75" x14ac:dyDescent="0.2">
      <c r="A8" s="13" t="s">
        <v>1313</v>
      </c>
      <c r="B8" s="13"/>
      <c r="C8" s="13"/>
      <c r="D8" s="13"/>
      <c r="E8" s="13"/>
      <c r="F8" s="13"/>
      <c r="G8" s="13"/>
      <c r="H8" s="13"/>
      <c r="I8" s="13"/>
      <c r="J8" s="13"/>
    </row>
    <row r="9" spans="1:10" ht="12.75" x14ac:dyDescent="0.2">
      <c r="A9" s="26" t="s">
        <v>1314</v>
      </c>
      <c r="B9" s="26"/>
      <c r="C9" s="26"/>
      <c r="D9" s="26"/>
      <c r="E9" s="26"/>
      <c r="F9" s="26"/>
      <c r="G9" s="26"/>
      <c r="H9" s="26"/>
      <c r="I9" s="26"/>
      <c r="J9" s="26"/>
    </row>
    <row r="10" spans="1:10" ht="12.75" x14ac:dyDescent="0.2">
      <c r="A10" s="24"/>
      <c r="B10" s="24"/>
      <c r="C10" s="24"/>
      <c r="D10" s="24"/>
      <c r="E10" s="24"/>
      <c r="F10" s="24"/>
      <c r="G10" s="24"/>
      <c r="H10" s="24"/>
      <c r="I10" s="24"/>
      <c r="J10" s="24"/>
    </row>
    <row r="11" spans="1:10" ht="14.25" x14ac:dyDescent="0.2">
      <c r="A11" s="23" t="s">
        <v>1315</v>
      </c>
      <c r="B11" s="23"/>
      <c r="C11" s="23"/>
      <c r="D11" s="23"/>
      <c r="E11" s="23"/>
      <c r="F11" s="23"/>
      <c r="G11" s="23"/>
      <c r="H11" s="23"/>
      <c r="I11" s="23"/>
      <c r="J11" s="23"/>
    </row>
    <row r="12" spans="1:10" ht="12.75" x14ac:dyDescent="0.2">
      <c r="A12" s="22" t="s">
        <v>1316</v>
      </c>
      <c r="B12" s="22"/>
      <c r="C12" s="22"/>
      <c r="D12" s="22"/>
      <c r="E12" s="22"/>
      <c r="F12" s="22"/>
      <c r="G12" s="22"/>
      <c r="H12" s="22"/>
      <c r="I12" s="22"/>
      <c r="J12" s="22"/>
    </row>
    <row r="13" spans="1:10" x14ac:dyDescent="0.25">
      <c r="A13" s="852"/>
      <c r="B13" s="852"/>
      <c r="J13" s="857" t="s">
        <v>1317</v>
      </c>
    </row>
    <row r="14" spans="1:10" ht="15.75" customHeight="1" x14ac:dyDescent="0.2">
      <c r="A14" s="21" t="s">
        <v>936</v>
      </c>
      <c r="B14" s="20" t="s">
        <v>1318</v>
      </c>
      <c r="C14" s="858" t="s">
        <v>447</v>
      </c>
      <c r="D14" s="858" t="s">
        <v>448</v>
      </c>
      <c r="E14" s="858" t="s">
        <v>449</v>
      </c>
      <c r="F14" s="858" t="s">
        <v>450</v>
      </c>
      <c r="G14" s="858" t="s">
        <v>451</v>
      </c>
      <c r="H14" s="858" t="s">
        <v>452</v>
      </c>
      <c r="I14" s="858" t="s">
        <v>453</v>
      </c>
      <c r="J14" s="859" t="s">
        <v>1319</v>
      </c>
    </row>
    <row r="15" spans="1:10" ht="12.75" x14ac:dyDescent="0.2">
      <c r="A15" s="21"/>
      <c r="B15" s="20"/>
      <c r="C15" s="860" t="s">
        <v>41</v>
      </c>
      <c r="D15" s="860" t="s">
        <v>41</v>
      </c>
      <c r="E15" s="860" t="s">
        <v>41</v>
      </c>
      <c r="F15" s="860" t="s">
        <v>41</v>
      </c>
      <c r="G15" s="860" t="s">
        <v>41</v>
      </c>
      <c r="H15" s="860" t="s">
        <v>41</v>
      </c>
      <c r="I15" s="860" t="s">
        <v>41</v>
      </c>
      <c r="J15" s="861" t="s">
        <v>41</v>
      </c>
    </row>
    <row r="16" spans="1:10" ht="12.75" x14ac:dyDescent="0.2">
      <c r="A16" s="862">
        <v>1</v>
      </c>
      <c r="B16" s="863">
        <v>2</v>
      </c>
      <c r="C16" s="862" t="s">
        <v>1320</v>
      </c>
      <c r="D16" s="862" t="s">
        <v>1321</v>
      </c>
      <c r="E16" s="862" t="s">
        <v>1322</v>
      </c>
      <c r="F16" s="862" t="s">
        <v>1323</v>
      </c>
      <c r="G16" s="862" t="s">
        <v>1324</v>
      </c>
      <c r="H16" s="862" t="s">
        <v>1325</v>
      </c>
      <c r="I16" s="862" t="s">
        <v>1326</v>
      </c>
      <c r="J16" s="864" t="s">
        <v>752</v>
      </c>
    </row>
    <row r="17" spans="1:12" ht="15.75" customHeight="1" x14ac:dyDescent="0.2">
      <c r="A17" s="19" t="s">
        <v>1327</v>
      </c>
      <c r="B17" s="19"/>
      <c r="C17" s="865">
        <f t="shared" ref="C17:J17" si="0">C18+C41</f>
        <v>20.271440388607409</v>
      </c>
      <c r="D17" s="865">
        <f t="shared" si="0"/>
        <v>20.056009262919744</v>
      </c>
      <c r="E17" s="865">
        <f t="shared" si="0"/>
        <v>24.858904755962374</v>
      </c>
      <c r="F17" s="865">
        <f t="shared" si="0"/>
        <v>21.34364012544491</v>
      </c>
      <c r="G17" s="865">
        <f t="shared" si="0"/>
        <v>21.864119910211812</v>
      </c>
      <c r="H17" s="865">
        <f t="shared" si="0"/>
        <v>22.294068222979437</v>
      </c>
      <c r="I17" s="865">
        <f t="shared" si="0"/>
        <v>25.40786871078372</v>
      </c>
      <c r="J17" s="866">
        <f t="shared" si="0"/>
        <v>156.09605137690937</v>
      </c>
      <c r="K17" s="867"/>
    </row>
    <row r="18" spans="1:12" x14ac:dyDescent="0.2">
      <c r="A18" s="868" t="s">
        <v>1328</v>
      </c>
      <c r="B18" s="869" t="s">
        <v>1329</v>
      </c>
      <c r="C18" s="865">
        <f t="shared" ref="C18:J18" si="1">C19++C29+C38+C39</f>
        <v>11.773766943692157</v>
      </c>
      <c r="D18" s="865">
        <f t="shared" si="1"/>
        <v>17.340138076479068</v>
      </c>
      <c r="E18" s="865">
        <f t="shared" si="1"/>
        <v>23.787426789860678</v>
      </c>
      <c r="F18" s="865">
        <f t="shared" si="1"/>
        <v>21.34364012544491</v>
      </c>
      <c r="G18" s="865">
        <f t="shared" si="1"/>
        <v>21.864119910211812</v>
      </c>
      <c r="H18" s="865">
        <f t="shared" si="1"/>
        <v>22.294068222979437</v>
      </c>
      <c r="I18" s="865">
        <f t="shared" si="1"/>
        <v>25.40786871078372</v>
      </c>
      <c r="J18" s="866">
        <f t="shared" si="1"/>
        <v>143.81102877945176</v>
      </c>
    </row>
    <row r="19" spans="1:12" x14ac:dyDescent="0.2">
      <c r="A19" s="868" t="s">
        <v>957</v>
      </c>
      <c r="B19" s="870" t="s">
        <v>1330</v>
      </c>
      <c r="C19" s="865">
        <f t="shared" ref="C19:J19" si="2">C20+C24+C25+C28</f>
        <v>2.2123607827181462</v>
      </c>
      <c r="D19" s="865">
        <f t="shared" si="2"/>
        <v>7.5333231041692761</v>
      </c>
      <c r="E19" s="865">
        <f t="shared" si="2"/>
        <v>12.495237928781673</v>
      </c>
      <c r="F19" s="865">
        <f t="shared" si="2"/>
        <v>12.486161123258398</v>
      </c>
      <c r="G19" s="865">
        <f t="shared" si="2"/>
        <v>12.639762635772724</v>
      </c>
      <c r="H19" s="865">
        <f t="shared" si="2"/>
        <v>12.788701883880881</v>
      </c>
      <c r="I19" s="865">
        <f t="shared" si="2"/>
        <v>12.735346365070949</v>
      </c>
      <c r="J19" s="866">
        <f t="shared" si="2"/>
        <v>72.89089382365205</v>
      </c>
    </row>
    <row r="20" spans="1:12" x14ac:dyDescent="0.2">
      <c r="A20" s="868" t="s">
        <v>113</v>
      </c>
      <c r="B20" s="871" t="s">
        <v>1331</v>
      </c>
      <c r="C20" s="865">
        <f t="shared" ref="C20:J20" si="3">C21+C22+C23</f>
        <v>7.3182076271186447E-2</v>
      </c>
      <c r="D20" s="865">
        <f t="shared" si="3"/>
        <v>5.2978813559322031</v>
      </c>
      <c r="E20" s="865">
        <f t="shared" si="3"/>
        <v>10.165907627118644</v>
      </c>
      <c r="F20" s="865">
        <f t="shared" si="3"/>
        <v>10.065986939830509</v>
      </c>
      <c r="G20" s="865">
        <f t="shared" si="3"/>
        <v>10.127621833374576</v>
      </c>
      <c r="H20" s="865">
        <f t="shared" si="3"/>
        <v>10.1861240125964</v>
      </c>
      <c r="I20" s="865">
        <f t="shared" si="3"/>
        <v>10.041678268291511</v>
      </c>
      <c r="J20" s="866">
        <f t="shared" si="3"/>
        <v>55.958382113415034</v>
      </c>
    </row>
    <row r="21" spans="1:12" x14ac:dyDescent="0.2">
      <c r="A21" s="868" t="s">
        <v>115</v>
      </c>
      <c r="B21" s="872" t="s">
        <v>1332</v>
      </c>
      <c r="C21" s="865">
        <f>'2'!AQ20/1.18</f>
        <v>7.3182076271186447E-2</v>
      </c>
      <c r="D21" s="865">
        <f>'2'!BD20/1.18</f>
        <v>5.2978813559322031</v>
      </c>
      <c r="E21" s="865">
        <f>'2'!BQ20/1.18</f>
        <v>10.165907627118644</v>
      </c>
      <c r="F21" s="865">
        <f>'2'!CD20/1.18</f>
        <v>10.065986939830509</v>
      </c>
      <c r="G21" s="865">
        <f>'2'!CQ20/1.18</f>
        <v>10.127621833374576</v>
      </c>
      <c r="H21" s="865">
        <f>'2'!DD20/1.18</f>
        <v>10.1861240125964</v>
      </c>
      <c r="I21" s="865">
        <f>'2'!DQ20/1.18</f>
        <v>10.041678268291511</v>
      </c>
      <c r="J21" s="866">
        <f>C21+D21+E21+F21+G21+H21+I21</f>
        <v>55.958382113415034</v>
      </c>
    </row>
    <row r="22" spans="1:12" x14ac:dyDescent="0.2">
      <c r="A22" s="868" t="s">
        <v>120</v>
      </c>
      <c r="B22" s="873" t="s">
        <v>1333</v>
      </c>
      <c r="C22" s="865">
        <v>0</v>
      </c>
      <c r="D22" s="865">
        <v>0</v>
      </c>
      <c r="E22" s="865">
        <v>0</v>
      </c>
      <c r="F22" s="865">
        <v>0</v>
      </c>
      <c r="G22" s="865">
        <v>0</v>
      </c>
      <c r="H22" s="865">
        <v>0</v>
      </c>
      <c r="I22" s="865">
        <v>0</v>
      </c>
      <c r="J22" s="866">
        <v>0</v>
      </c>
    </row>
    <row r="23" spans="1:12" x14ac:dyDescent="0.2">
      <c r="A23" s="868" t="s">
        <v>865</v>
      </c>
      <c r="B23" s="872" t="s">
        <v>865</v>
      </c>
      <c r="C23" s="865">
        <v>0</v>
      </c>
      <c r="D23" s="865">
        <v>0</v>
      </c>
      <c r="E23" s="865">
        <v>0</v>
      </c>
      <c r="F23" s="865">
        <v>0</v>
      </c>
      <c r="G23" s="865">
        <v>0</v>
      </c>
      <c r="H23" s="865">
        <v>0</v>
      </c>
      <c r="I23" s="865">
        <v>0</v>
      </c>
      <c r="J23" s="866">
        <v>0</v>
      </c>
    </row>
    <row r="24" spans="1:12" ht="31.5" x14ac:dyDescent="0.2">
      <c r="A24" s="868" t="s">
        <v>124</v>
      </c>
      <c r="B24" s="871" t="s">
        <v>1334</v>
      </c>
      <c r="C24" s="865">
        <v>0</v>
      </c>
      <c r="D24" s="865">
        <v>0</v>
      </c>
      <c r="E24" s="865">
        <v>0</v>
      </c>
      <c r="F24" s="865">
        <v>0</v>
      </c>
      <c r="G24" s="865">
        <v>0</v>
      </c>
      <c r="H24" s="865">
        <v>0</v>
      </c>
      <c r="I24" s="865">
        <v>0</v>
      </c>
      <c r="J24" s="866">
        <v>0</v>
      </c>
    </row>
    <row r="25" spans="1:12" x14ac:dyDescent="0.2">
      <c r="A25" s="868" t="s">
        <v>130</v>
      </c>
      <c r="B25" s="871" t="s">
        <v>1335</v>
      </c>
      <c r="C25" s="865">
        <f t="shared" ref="C25:I25" si="4">C26+C27</f>
        <v>2.1391787064469598</v>
      </c>
      <c r="D25" s="865">
        <f t="shared" si="4"/>
        <v>2.235441748237073</v>
      </c>
      <c r="E25" s="865">
        <f t="shared" si="4"/>
        <v>2.3293303016630302</v>
      </c>
      <c r="F25" s="865">
        <f t="shared" si="4"/>
        <v>2.4201741834278883</v>
      </c>
      <c r="G25" s="865">
        <f t="shared" si="4"/>
        <v>2.512140802398148</v>
      </c>
      <c r="H25" s="865">
        <f t="shared" si="4"/>
        <v>2.6025778712844816</v>
      </c>
      <c r="I25" s="865">
        <f t="shared" si="4"/>
        <v>2.6936680967794384</v>
      </c>
      <c r="J25" s="866">
        <f>C25+D25+E25+F25+G25+H25+I25</f>
        <v>16.932511710237019</v>
      </c>
    </row>
    <row r="26" spans="1:12" ht="31.5" x14ac:dyDescent="0.2">
      <c r="A26" s="868" t="s">
        <v>132</v>
      </c>
      <c r="B26" s="872" t="s">
        <v>1336</v>
      </c>
      <c r="C26" s="865">
        <v>0</v>
      </c>
      <c r="D26" s="865">
        <v>0</v>
      </c>
      <c r="E26" s="865">
        <v>0</v>
      </c>
      <c r="F26" s="865">
        <v>0</v>
      </c>
      <c r="G26" s="865">
        <v>0</v>
      </c>
      <c r="H26" s="865">
        <v>0</v>
      </c>
      <c r="I26" s="865">
        <v>0</v>
      </c>
      <c r="J26" s="866">
        <v>0</v>
      </c>
    </row>
    <row r="27" spans="1:12" x14ac:dyDescent="0.2">
      <c r="A27" s="868" t="s">
        <v>137</v>
      </c>
      <c r="B27" s="872" t="s">
        <v>1337</v>
      </c>
      <c r="C27" s="865">
        <f>'2'!AS20/1.18</f>
        <v>2.1391787064469598</v>
      </c>
      <c r="D27" s="865">
        <f>'2'!BF20/1.18</f>
        <v>2.235441748237073</v>
      </c>
      <c r="E27" s="865">
        <f>'2'!BS20/1.18</f>
        <v>2.3293303016630302</v>
      </c>
      <c r="F27" s="865">
        <f>'2'!CF20/1.18</f>
        <v>2.4201741834278883</v>
      </c>
      <c r="G27" s="865">
        <f>'2'!CS20/1.18</f>
        <v>2.512140802398148</v>
      </c>
      <c r="H27" s="865">
        <f>'2'!DF20/1.18</f>
        <v>2.6025778712844816</v>
      </c>
      <c r="I27" s="865">
        <f>'2'!DS20/1.18</f>
        <v>2.6936680967794384</v>
      </c>
      <c r="J27" s="866">
        <f>C27+D27+E27+F27+G27+H27+I27</f>
        <v>16.932511710237019</v>
      </c>
    </row>
    <row r="28" spans="1:12" x14ac:dyDescent="0.2">
      <c r="A28" s="868" t="s">
        <v>138</v>
      </c>
      <c r="B28" s="871" t="s">
        <v>1338</v>
      </c>
      <c r="C28" s="865">
        <v>0</v>
      </c>
      <c r="D28" s="865">
        <v>0</v>
      </c>
      <c r="E28" s="865">
        <v>0</v>
      </c>
      <c r="F28" s="865">
        <v>0</v>
      </c>
      <c r="G28" s="865">
        <v>0</v>
      </c>
      <c r="H28" s="865">
        <v>0</v>
      </c>
      <c r="I28" s="865">
        <v>0</v>
      </c>
      <c r="J28" s="866">
        <v>0</v>
      </c>
    </row>
    <row r="29" spans="1:12" x14ac:dyDescent="0.2">
      <c r="A29" s="868" t="s">
        <v>143</v>
      </c>
      <c r="B29" s="871" t="s">
        <v>1339</v>
      </c>
      <c r="C29" s="865">
        <f t="shared" ref="C29:J29" si="5">C30+C33+C34</f>
        <v>6.4691525423728811</v>
      </c>
      <c r="D29" s="865">
        <f t="shared" si="5"/>
        <v>6.7474237288135592</v>
      </c>
      <c r="E29" s="865">
        <f t="shared" si="5"/>
        <v>7.5001525423728816</v>
      </c>
      <c r="F29" s="865">
        <f t="shared" si="5"/>
        <v>5.6016694915254241</v>
      </c>
      <c r="G29" s="865">
        <f t="shared" si="5"/>
        <v>5.8891525423728819</v>
      </c>
      <c r="H29" s="865">
        <f t="shared" si="5"/>
        <v>6.1045762711864411</v>
      </c>
      <c r="I29" s="865">
        <f t="shared" si="5"/>
        <v>8.7967457627118648</v>
      </c>
      <c r="J29" s="866">
        <f t="shared" si="5"/>
        <v>47.108872881355929</v>
      </c>
      <c r="L29" s="874"/>
    </row>
    <row r="30" spans="1:12" x14ac:dyDescent="0.2">
      <c r="A30" s="868" t="s">
        <v>145</v>
      </c>
      <c r="B30" s="871" t="s">
        <v>1340</v>
      </c>
      <c r="C30" s="865">
        <f t="shared" ref="C30:J30" si="6">C31+C32</f>
        <v>6.4691525423728811</v>
      </c>
      <c r="D30" s="865">
        <f t="shared" si="6"/>
        <v>6.7474237288135592</v>
      </c>
      <c r="E30" s="865">
        <f t="shared" si="6"/>
        <v>7.5001525423728816</v>
      </c>
      <c r="F30" s="865">
        <f t="shared" si="6"/>
        <v>5.6016694915254241</v>
      </c>
      <c r="G30" s="865">
        <f t="shared" si="6"/>
        <v>5.8891525423728819</v>
      </c>
      <c r="H30" s="865">
        <f t="shared" si="6"/>
        <v>6.1045762711864411</v>
      </c>
      <c r="I30" s="865">
        <f t="shared" si="6"/>
        <v>8.7967457627118648</v>
      </c>
      <c r="J30" s="866">
        <f t="shared" si="6"/>
        <v>47.108872881355929</v>
      </c>
    </row>
    <row r="31" spans="1:12" x14ac:dyDescent="0.2">
      <c r="A31" s="868" t="s">
        <v>147</v>
      </c>
      <c r="B31" s="872" t="s">
        <v>1341</v>
      </c>
      <c r="C31" s="865">
        <f>'2'!AP20/1.18</f>
        <v>6.4691525423728811</v>
      </c>
      <c r="D31" s="865">
        <f>'2'!BC20/1.18</f>
        <v>6.7474237288135592</v>
      </c>
      <c r="E31" s="865">
        <f>'2'!BP20/1.18</f>
        <v>7.5001525423728816</v>
      </c>
      <c r="F31" s="865">
        <f>'2'!CC20/1.18</f>
        <v>5.6016694915254241</v>
      </c>
      <c r="G31" s="865">
        <f>'2'!CP20/1.18</f>
        <v>5.8891525423728819</v>
      </c>
      <c r="H31" s="865">
        <f>'2'!DC20/1.18</f>
        <v>6.1045762711864411</v>
      </c>
      <c r="I31" s="865">
        <f>'2'!DP20/1.18</f>
        <v>8.7967457627118648</v>
      </c>
      <c r="J31" s="866">
        <f>C31+D31+E31+F31+G31+H31+I31</f>
        <v>47.108872881355929</v>
      </c>
    </row>
    <row r="32" spans="1:12" x14ac:dyDescent="0.2">
      <c r="A32" s="868" t="s">
        <v>151</v>
      </c>
      <c r="B32" s="873" t="s">
        <v>1333</v>
      </c>
      <c r="C32" s="865">
        <v>0</v>
      </c>
      <c r="D32" s="865">
        <v>0</v>
      </c>
      <c r="E32" s="865">
        <v>0</v>
      </c>
      <c r="F32" s="865">
        <v>0</v>
      </c>
      <c r="G32" s="865">
        <v>0</v>
      </c>
      <c r="H32" s="865">
        <v>0</v>
      </c>
      <c r="I32" s="865">
        <v>0</v>
      </c>
      <c r="J32" s="866">
        <v>0</v>
      </c>
    </row>
    <row r="33" spans="1:12" x14ac:dyDescent="0.2">
      <c r="A33" s="868" t="s">
        <v>153</v>
      </c>
      <c r="B33" s="871" t="s">
        <v>1342</v>
      </c>
      <c r="C33" s="865">
        <v>0</v>
      </c>
      <c r="D33" s="865">
        <v>0</v>
      </c>
      <c r="E33" s="865">
        <v>0</v>
      </c>
      <c r="F33" s="865">
        <v>0</v>
      </c>
      <c r="G33" s="865">
        <v>0</v>
      </c>
      <c r="H33" s="865">
        <v>0</v>
      </c>
      <c r="I33" s="865">
        <v>0</v>
      </c>
      <c r="J33" s="866">
        <v>0</v>
      </c>
    </row>
    <row r="34" spans="1:12" x14ac:dyDescent="0.2">
      <c r="A34" s="868" t="s">
        <v>195</v>
      </c>
      <c r="B34" s="871" t="s">
        <v>1343</v>
      </c>
      <c r="C34" s="865">
        <v>0</v>
      </c>
      <c r="D34" s="865">
        <v>0</v>
      </c>
      <c r="E34" s="865">
        <v>0</v>
      </c>
      <c r="F34" s="865">
        <v>0</v>
      </c>
      <c r="G34" s="865">
        <v>0</v>
      </c>
      <c r="H34" s="865">
        <v>0</v>
      </c>
      <c r="I34" s="865">
        <v>0</v>
      </c>
      <c r="J34" s="866">
        <v>0</v>
      </c>
    </row>
    <row r="35" spans="1:12" x14ac:dyDescent="0.2">
      <c r="A35" s="868" t="s">
        <v>197</v>
      </c>
      <c r="B35" s="873" t="s">
        <v>1333</v>
      </c>
      <c r="C35" s="865">
        <v>0</v>
      </c>
      <c r="D35" s="865">
        <v>0</v>
      </c>
      <c r="E35" s="865">
        <v>0</v>
      </c>
      <c r="F35" s="865">
        <v>0</v>
      </c>
      <c r="G35" s="865">
        <v>0</v>
      </c>
      <c r="H35" s="865">
        <v>0</v>
      </c>
      <c r="I35" s="865">
        <v>0</v>
      </c>
      <c r="J35" s="866">
        <v>0</v>
      </c>
    </row>
    <row r="36" spans="1:12" x14ac:dyDescent="0.2">
      <c r="A36" s="868" t="s">
        <v>202</v>
      </c>
      <c r="B36" s="873" t="s">
        <v>1333</v>
      </c>
      <c r="C36" s="865">
        <v>0</v>
      </c>
      <c r="D36" s="865">
        <v>0</v>
      </c>
      <c r="E36" s="865">
        <v>0</v>
      </c>
      <c r="F36" s="865">
        <v>0</v>
      </c>
      <c r="G36" s="865">
        <v>0</v>
      </c>
      <c r="H36" s="865">
        <v>0</v>
      </c>
      <c r="I36" s="865">
        <v>0</v>
      </c>
      <c r="J36" s="866">
        <v>0</v>
      </c>
    </row>
    <row r="37" spans="1:12" x14ac:dyDescent="0.2">
      <c r="A37" s="868" t="s">
        <v>865</v>
      </c>
      <c r="B37" s="872" t="s">
        <v>865</v>
      </c>
      <c r="C37" s="865">
        <v>0</v>
      </c>
      <c r="D37" s="865">
        <v>0</v>
      </c>
      <c r="E37" s="865">
        <v>0</v>
      </c>
      <c r="F37" s="865">
        <v>0</v>
      </c>
      <c r="G37" s="865">
        <v>0</v>
      </c>
      <c r="H37" s="865">
        <v>0</v>
      </c>
      <c r="I37" s="865">
        <v>0</v>
      </c>
      <c r="J37" s="866">
        <v>0</v>
      </c>
    </row>
    <row r="38" spans="1:12" x14ac:dyDescent="0.2">
      <c r="A38" s="868" t="s">
        <v>230</v>
      </c>
      <c r="B38" s="870" t="s">
        <v>1344</v>
      </c>
      <c r="C38" s="865">
        <f>'2'!AL20-'2'!AL20/1.18</f>
        <v>3.0922536186011307</v>
      </c>
      <c r="D38" s="865">
        <f>'2'!AY20-'2'!AY20/1.18</f>
        <v>3.0593912434962327</v>
      </c>
      <c r="E38" s="865">
        <f>'2'!BL20-'2'!BL20/1.18</f>
        <v>3.7920363187061241</v>
      </c>
      <c r="F38" s="865">
        <f>'2'!BY20-'2'!BY20/1.18</f>
        <v>3.2558095106610878</v>
      </c>
      <c r="G38" s="865">
        <f>'2'!CL20-'2'!CL20/1.18</f>
        <v>3.3352047320662059</v>
      </c>
      <c r="H38" s="865">
        <f>'2'!CY20-'2'!CY20/1.18</f>
        <v>3.4007900679121157</v>
      </c>
      <c r="I38" s="865">
        <f>'2'!DL20-'2'!DL20/1.18</f>
        <v>3.8757765830009063</v>
      </c>
      <c r="J38" s="866">
        <f>SUM(C38:I38)</f>
        <v>23.811262074443803</v>
      </c>
      <c r="K38" s="875"/>
      <c r="L38" s="875"/>
    </row>
    <row r="39" spans="1:12" x14ac:dyDescent="0.2">
      <c r="A39" s="868" t="s">
        <v>236</v>
      </c>
      <c r="B39" s="870" t="s">
        <v>1345</v>
      </c>
      <c r="C39" s="865">
        <v>0</v>
      </c>
      <c r="D39" s="865">
        <v>0</v>
      </c>
      <c r="E39" s="865">
        <v>0</v>
      </c>
      <c r="F39" s="865">
        <v>0</v>
      </c>
      <c r="G39" s="865">
        <v>0</v>
      </c>
      <c r="H39" s="865">
        <v>0</v>
      </c>
      <c r="I39" s="865">
        <v>0</v>
      </c>
      <c r="J39" s="866">
        <v>0</v>
      </c>
    </row>
    <row r="40" spans="1:12" x14ac:dyDescent="0.2">
      <c r="A40" s="868" t="s">
        <v>1346</v>
      </c>
      <c r="B40" s="871" t="s">
        <v>1347</v>
      </c>
      <c r="C40" s="865">
        <v>0</v>
      </c>
      <c r="D40" s="865">
        <v>0</v>
      </c>
      <c r="E40" s="865">
        <v>0</v>
      </c>
      <c r="F40" s="865">
        <v>0</v>
      </c>
      <c r="G40" s="865">
        <v>0</v>
      </c>
      <c r="H40" s="865">
        <v>0</v>
      </c>
      <c r="I40" s="865">
        <v>0</v>
      </c>
      <c r="J40" s="866">
        <v>0</v>
      </c>
    </row>
    <row r="41" spans="1:12" x14ac:dyDescent="0.2">
      <c r="A41" s="868" t="s">
        <v>1348</v>
      </c>
      <c r="B41" s="869" t="s">
        <v>1349</v>
      </c>
      <c r="C41" s="865">
        <f t="shared" ref="C41:J41" si="7">C42+C43+C44+C45+C46+C51+C52</f>
        <v>8.4976734449152538</v>
      </c>
      <c r="D41" s="865">
        <f t="shared" si="7"/>
        <v>2.7158711864406779</v>
      </c>
      <c r="E41" s="865">
        <f t="shared" si="7"/>
        <v>1.0714779661016949</v>
      </c>
      <c r="F41" s="865">
        <f t="shared" si="7"/>
        <v>0</v>
      </c>
      <c r="G41" s="865">
        <f t="shared" si="7"/>
        <v>0</v>
      </c>
      <c r="H41" s="865">
        <f t="shared" si="7"/>
        <v>0</v>
      </c>
      <c r="I41" s="865">
        <f t="shared" si="7"/>
        <v>0</v>
      </c>
      <c r="J41" s="866">
        <f t="shared" si="7"/>
        <v>12.285022597457626</v>
      </c>
      <c r="L41" s="876"/>
    </row>
    <row r="42" spans="1:12" x14ac:dyDescent="0.2">
      <c r="A42" s="868" t="s">
        <v>1350</v>
      </c>
      <c r="B42" s="870" t="s">
        <v>1351</v>
      </c>
      <c r="C42" s="865">
        <v>0</v>
      </c>
      <c r="D42" s="865">
        <v>0</v>
      </c>
      <c r="E42" s="865">
        <v>0</v>
      </c>
      <c r="F42" s="865">
        <v>0</v>
      </c>
      <c r="G42" s="865">
        <v>0</v>
      </c>
      <c r="H42" s="865">
        <v>0</v>
      </c>
      <c r="I42" s="865">
        <v>0</v>
      </c>
      <c r="J42" s="866">
        <v>0</v>
      </c>
    </row>
    <row r="43" spans="1:12" x14ac:dyDescent="0.2">
      <c r="A43" s="868" t="s">
        <v>1352</v>
      </c>
      <c r="B43" s="870" t="s">
        <v>1353</v>
      </c>
      <c r="C43" s="865">
        <v>0</v>
      </c>
      <c r="D43" s="865">
        <v>0</v>
      </c>
      <c r="E43" s="865">
        <v>0</v>
      </c>
      <c r="F43" s="865">
        <v>0</v>
      </c>
      <c r="G43" s="865">
        <v>0</v>
      </c>
      <c r="H43" s="865">
        <v>0</v>
      </c>
      <c r="I43" s="865">
        <v>0</v>
      </c>
      <c r="J43" s="866">
        <v>0</v>
      </c>
    </row>
    <row r="44" spans="1:12" x14ac:dyDescent="0.2">
      <c r="A44" s="868" t="s">
        <v>1354</v>
      </c>
      <c r="B44" s="870" t="s">
        <v>1355</v>
      </c>
      <c r="C44" s="865">
        <v>0</v>
      </c>
      <c r="D44" s="865">
        <v>0</v>
      </c>
      <c r="E44" s="865">
        <v>0</v>
      </c>
      <c r="F44" s="865">
        <v>0</v>
      </c>
      <c r="G44" s="865">
        <v>0</v>
      </c>
      <c r="H44" s="865">
        <v>0</v>
      </c>
      <c r="I44" s="865">
        <v>0</v>
      </c>
      <c r="J44" s="866">
        <v>0</v>
      </c>
    </row>
    <row r="45" spans="1:12" x14ac:dyDescent="0.2">
      <c r="A45" s="868" t="s">
        <v>1356</v>
      </c>
      <c r="B45" s="870" t="s">
        <v>1357</v>
      </c>
      <c r="C45" s="865">
        <v>0</v>
      </c>
      <c r="D45" s="865">
        <v>0</v>
      </c>
      <c r="E45" s="865">
        <v>0</v>
      </c>
      <c r="F45" s="865">
        <v>0</v>
      </c>
      <c r="G45" s="865">
        <v>0</v>
      </c>
      <c r="H45" s="865">
        <v>0</v>
      </c>
      <c r="I45" s="865">
        <v>0</v>
      </c>
      <c r="J45" s="866">
        <v>0</v>
      </c>
    </row>
    <row r="46" spans="1:12" x14ac:dyDescent="0.2">
      <c r="A46" s="868" t="s">
        <v>1358</v>
      </c>
      <c r="B46" s="870" t="s">
        <v>1359</v>
      </c>
      <c r="C46" s="865">
        <v>0</v>
      </c>
      <c r="D46" s="865">
        <v>0</v>
      </c>
      <c r="E46" s="865">
        <v>0</v>
      </c>
      <c r="F46" s="865">
        <v>0</v>
      </c>
      <c r="G46" s="865">
        <v>0</v>
      </c>
      <c r="H46" s="865">
        <v>0</v>
      </c>
      <c r="I46" s="865">
        <v>0</v>
      </c>
      <c r="J46" s="866">
        <v>0</v>
      </c>
    </row>
    <row r="47" spans="1:12" x14ac:dyDescent="0.2">
      <c r="A47" s="868" t="s">
        <v>1360</v>
      </c>
      <c r="B47" s="871" t="s">
        <v>1361</v>
      </c>
      <c r="C47" s="865">
        <v>0</v>
      </c>
      <c r="D47" s="865">
        <v>0</v>
      </c>
      <c r="E47" s="865">
        <v>0</v>
      </c>
      <c r="F47" s="865">
        <v>0</v>
      </c>
      <c r="G47" s="865">
        <v>0</v>
      </c>
      <c r="H47" s="865">
        <v>0</v>
      </c>
      <c r="I47" s="865">
        <v>0</v>
      </c>
      <c r="J47" s="866">
        <v>0</v>
      </c>
    </row>
    <row r="48" spans="1:12" ht="31.5" x14ac:dyDescent="0.2">
      <c r="A48" s="868" t="s">
        <v>1362</v>
      </c>
      <c r="B48" s="872" t="s">
        <v>1363</v>
      </c>
      <c r="C48" s="865">
        <v>0</v>
      </c>
      <c r="D48" s="865">
        <v>0</v>
      </c>
      <c r="E48" s="865">
        <v>0</v>
      </c>
      <c r="F48" s="865">
        <v>0</v>
      </c>
      <c r="G48" s="865">
        <v>0</v>
      </c>
      <c r="H48" s="865">
        <v>0</v>
      </c>
      <c r="I48" s="865">
        <v>0</v>
      </c>
      <c r="J48" s="866">
        <v>0</v>
      </c>
    </row>
    <row r="49" spans="1:10" ht="31.5" x14ac:dyDescent="0.2">
      <c r="A49" s="868" t="s">
        <v>1364</v>
      </c>
      <c r="B49" s="871" t="s">
        <v>1365</v>
      </c>
      <c r="C49" s="865">
        <v>0</v>
      </c>
      <c r="D49" s="865">
        <v>0</v>
      </c>
      <c r="E49" s="865">
        <v>0</v>
      </c>
      <c r="F49" s="865">
        <v>0</v>
      </c>
      <c r="G49" s="865">
        <v>0</v>
      </c>
      <c r="H49" s="865">
        <v>0</v>
      </c>
      <c r="I49" s="865">
        <v>0</v>
      </c>
      <c r="J49" s="866">
        <v>0</v>
      </c>
    </row>
    <row r="50" spans="1:10" ht="31.5" x14ac:dyDescent="0.2">
      <c r="A50" s="868" t="s">
        <v>1366</v>
      </c>
      <c r="B50" s="872" t="s">
        <v>1367</v>
      </c>
      <c r="C50" s="865">
        <v>0</v>
      </c>
      <c r="D50" s="865">
        <v>0</v>
      </c>
      <c r="E50" s="865">
        <v>0</v>
      </c>
      <c r="F50" s="865">
        <v>0</v>
      </c>
      <c r="G50" s="865">
        <v>0</v>
      </c>
      <c r="H50" s="865">
        <v>0</v>
      </c>
      <c r="I50" s="865">
        <v>0</v>
      </c>
      <c r="J50" s="866">
        <v>0</v>
      </c>
    </row>
    <row r="51" spans="1:10" x14ac:dyDescent="0.2">
      <c r="A51" s="868" t="s">
        <v>1368</v>
      </c>
      <c r="B51" s="870" t="s">
        <v>1369</v>
      </c>
      <c r="C51" s="865">
        <f>'2'!AR20/1.18</f>
        <v>8.4976734449152538</v>
      </c>
      <c r="D51" s="865">
        <f>'2'!BE20/1.18</f>
        <v>2.7158711864406779</v>
      </c>
      <c r="E51" s="865">
        <f>'2'!BR20/1.18</f>
        <v>1.0714779661016949</v>
      </c>
      <c r="F51" s="865">
        <f>'2'!CE20/1.18</f>
        <v>0</v>
      </c>
      <c r="G51" s="865">
        <f>'2'!CR20/1.18</f>
        <v>0</v>
      </c>
      <c r="H51" s="865">
        <f>'2'!DE20/1.18</f>
        <v>0</v>
      </c>
      <c r="I51" s="865">
        <f>'2'!DR20/1.18</f>
        <v>0</v>
      </c>
      <c r="J51" s="866">
        <f>C51+D51+E51+F51+G51+H51+I51</f>
        <v>12.285022597457626</v>
      </c>
    </row>
    <row r="52" spans="1:10" x14ac:dyDescent="0.2">
      <c r="A52" s="868" t="s">
        <v>1370</v>
      </c>
      <c r="B52" s="870" t="s">
        <v>1371</v>
      </c>
      <c r="C52" s="877"/>
      <c r="D52" s="877"/>
      <c r="E52" s="877"/>
      <c r="F52" s="877"/>
      <c r="G52" s="877"/>
      <c r="H52" s="877"/>
      <c r="I52" s="877"/>
      <c r="J52" s="878"/>
    </row>
    <row r="54" spans="1:10" ht="15.75" customHeight="1" x14ac:dyDescent="0.2">
      <c r="A54" s="18" t="s">
        <v>1372</v>
      </c>
      <c r="B54" s="18"/>
      <c r="C54" s="18"/>
      <c r="D54" s="18"/>
      <c r="E54" s="18"/>
      <c r="F54" s="18"/>
      <c r="G54" s="18"/>
      <c r="H54" s="18"/>
      <c r="I54" s="18"/>
      <c r="J54" s="18"/>
    </row>
    <row r="55" spans="1:10" ht="15.75" customHeight="1" x14ac:dyDescent="0.2">
      <c r="A55" s="18" t="s">
        <v>1373</v>
      </c>
      <c r="B55" s="18"/>
      <c r="C55" s="18"/>
      <c r="D55" s="18"/>
      <c r="E55" s="18"/>
      <c r="F55" s="18"/>
      <c r="G55" s="18"/>
      <c r="H55" s="18"/>
      <c r="I55" s="18"/>
      <c r="J55" s="18"/>
    </row>
    <row r="56" spans="1:10" ht="15.75" customHeight="1" x14ac:dyDescent="0.2">
      <c r="A56" s="17" t="s">
        <v>1374</v>
      </c>
      <c r="B56" s="17"/>
      <c r="C56" s="17"/>
      <c r="D56" s="17"/>
      <c r="E56" s="17"/>
      <c r="F56" s="17"/>
      <c r="G56" s="17"/>
      <c r="H56" s="17"/>
      <c r="I56" s="17"/>
      <c r="J56" s="17"/>
    </row>
    <row r="57" spans="1:10" ht="15.75" customHeight="1" x14ac:dyDescent="0.2">
      <c r="A57" s="17" t="s">
        <v>1375</v>
      </c>
      <c r="B57" s="17"/>
      <c r="C57" s="17"/>
      <c r="D57" s="17"/>
      <c r="E57" s="17"/>
      <c r="F57" s="17"/>
      <c r="G57" s="17"/>
      <c r="H57" s="17"/>
      <c r="I57" s="17"/>
      <c r="J57" s="17"/>
    </row>
    <row r="58" spans="1:10" ht="15.75" customHeight="1" x14ac:dyDescent="0.2">
      <c r="A58" s="16" t="s">
        <v>1376</v>
      </c>
      <c r="B58" s="16"/>
      <c r="C58" s="16"/>
      <c r="D58" s="16"/>
      <c r="E58" s="16"/>
      <c r="F58" s="16"/>
      <c r="G58" s="16"/>
      <c r="H58" s="16"/>
      <c r="I58" s="16"/>
      <c r="J58" s="16"/>
    </row>
    <row r="59" spans="1:10" ht="15.75" customHeight="1" x14ac:dyDescent="0.2">
      <c r="A59" s="15" t="s">
        <v>1377</v>
      </c>
      <c r="B59" s="15"/>
      <c r="C59" s="15"/>
      <c r="D59" s="15"/>
      <c r="E59" s="15"/>
      <c r="F59" s="15"/>
      <c r="G59" s="15"/>
      <c r="H59" s="15"/>
      <c r="I59" s="15"/>
      <c r="J59" s="15"/>
    </row>
  </sheetData>
  <mergeCells count="17">
    <mergeCell ref="A58:J58"/>
    <mergeCell ref="A59:J59"/>
    <mergeCell ref="A17:B17"/>
    <mergeCell ref="A54:J54"/>
    <mergeCell ref="A55:J55"/>
    <mergeCell ref="A56:J56"/>
    <mergeCell ref="A57:J57"/>
    <mergeCell ref="A10:J10"/>
    <mergeCell ref="A11:J11"/>
    <mergeCell ref="A12:J12"/>
    <mergeCell ref="A14:A15"/>
    <mergeCell ref="B14:B15"/>
    <mergeCell ref="A5:J5"/>
    <mergeCell ref="A6:J6"/>
    <mergeCell ref="A7:J7"/>
    <mergeCell ref="A8:J8"/>
    <mergeCell ref="A9:J9"/>
  </mergeCells>
  <pageMargins left="0.7" right="0.7" top="0.75" bottom="0.75" header="0.51180555555555496" footer="0.51180555555555496"/>
  <pageSetup paperSize="9" scale="46" firstPageNumber="0" orientation="portrait" horizontalDpi="300" verticalDpi="300"/>
  <colBreaks count="1" manualBreakCount="1">
    <brk id="10"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66FF"/>
  </sheetPr>
  <dimension ref="A1:AMK122"/>
  <sheetViews>
    <sheetView topLeftCell="A16" zoomScaleNormal="100" zoomScalePageLayoutView="85" workbookViewId="0">
      <pane xSplit="2" ySplit="6" topLeftCell="C22" activePane="bottomRight" state="frozen"/>
      <selection activeCell="A16" sqref="A16"/>
      <selection pane="topRight" activeCell="C16" sqref="C16"/>
      <selection pane="bottomLeft" activeCell="A22" sqref="A22"/>
      <selection pane="bottomRight" activeCell="A53" sqref="A53"/>
    </sheetView>
  </sheetViews>
  <sheetFormatPr defaultRowHeight="12.75" x14ac:dyDescent="0.2"/>
  <cols>
    <col min="1" max="1" width="11.140625" style="105" customWidth="1"/>
    <col min="2" max="2" width="38.7109375" style="106" customWidth="1"/>
    <col min="3" max="3" width="14.5703125" style="105" customWidth="1"/>
    <col min="4" max="53" width="9.28515625" style="106" customWidth="1"/>
    <col min="54" max="55" width="11" style="106" customWidth="1"/>
    <col min="56" max="93" width="9.140625" style="107" customWidth="1"/>
    <col min="94" max="1025" width="9.140625" style="106" customWidth="1"/>
  </cols>
  <sheetData>
    <row r="1" spans="1:93" s="109" customFormat="1" ht="11.25" hidden="1" customHeight="1" x14ac:dyDescent="0.2">
      <c r="A1" s="14" t="s">
        <v>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8"/>
      <c r="CK1" s="108"/>
      <c r="CL1" s="108"/>
      <c r="CM1" s="108"/>
      <c r="CN1" s="108"/>
      <c r="CO1" s="108"/>
    </row>
    <row r="2" spans="1:93" s="109" customFormat="1" ht="11.25" hidden="1" customHeight="1" x14ac:dyDescent="0.2">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8"/>
      <c r="CK2" s="108"/>
      <c r="CL2" s="108"/>
      <c r="CM2" s="108"/>
      <c r="CN2" s="108"/>
      <c r="CO2" s="108"/>
    </row>
    <row r="3" spans="1:93" s="109" customFormat="1" ht="11.25" hidden="1" customHeight="1" x14ac:dyDescent="0.2">
      <c r="A3" s="14"/>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8"/>
      <c r="CK3" s="108"/>
      <c r="CL3" s="108"/>
      <c r="CM3" s="108"/>
      <c r="CN3" s="108"/>
      <c r="CO3" s="108"/>
    </row>
    <row r="4" spans="1:93" ht="18.75" customHeight="1" x14ac:dyDescent="0.2">
      <c r="A4" s="14"/>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row>
    <row r="5" spans="1:93" ht="18.75" customHeight="1" x14ac:dyDescent="0.2">
      <c r="A5" s="14" t="s">
        <v>293</v>
      </c>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row>
    <row r="6" spans="1:93" ht="15.75" customHeight="1" x14ac:dyDescent="0.2"/>
    <row r="7" spans="1:93" ht="21.75" customHeight="1" x14ac:dyDescent="0.2">
      <c r="A7" s="13" t="s">
        <v>2</v>
      </c>
      <c r="B7" s="13"/>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row>
    <row r="8" spans="1:93" ht="15.75" customHeight="1" x14ac:dyDescent="0.2">
      <c r="A8" s="12" t="s">
        <v>3</v>
      </c>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row>
    <row r="9" spans="1:93" ht="12" customHeight="1" x14ac:dyDescent="0.2"/>
    <row r="10" spans="1:93" ht="16.5" customHeight="1" x14ac:dyDescent="0.2">
      <c r="A10" s="11" t="s">
        <v>4</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row>
    <row r="11" spans="1:93" ht="15" customHeight="1" x14ac:dyDescent="0.2">
      <c r="A11" s="110"/>
      <c r="B11" s="110"/>
      <c r="C11" s="110"/>
      <c r="D11" s="110"/>
      <c r="E11" s="110"/>
      <c r="F11" s="110"/>
      <c r="G11" s="110"/>
      <c r="H11" s="110"/>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0"/>
      <c r="AG11" s="110"/>
      <c r="AH11" s="111"/>
      <c r="AI11" s="111"/>
      <c r="AJ11" s="111"/>
      <c r="AK11" s="111"/>
      <c r="AL11" s="111"/>
      <c r="AM11" s="111"/>
      <c r="AN11" s="111"/>
      <c r="AO11" s="111"/>
      <c r="AP11" s="111"/>
      <c r="AQ11" s="111"/>
      <c r="AR11" s="111"/>
      <c r="AS11" s="111"/>
      <c r="AT11" s="111"/>
      <c r="AU11" s="111"/>
      <c r="AV11" s="111"/>
      <c r="AW11" s="111"/>
      <c r="AX11" s="110"/>
      <c r="AY11" s="110"/>
      <c r="AZ11" s="110"/>
      <c r="BA11" s="110"/>
      <c r="BB11" s="110"/>
      <c r="BC11" s="110"/>
    </row>
    <row r="12" spans="1:93" s="107" customFormat="1" ht="15.75" customHeight="1" x14ac:dyDescent="0.3">
      <c r="A12" s="10" t="s">
        <v>5</v>
      </c>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12"/>
      <c r="BE12" s="112"/>
      <c r="BF12" s="112"/>
      <c r="BG12" s="112"/>
      <c r="BH12" s="112"/>
      <c r="BI12" s="112"/>
      <c r="BJ12" s="112"/>
      <c r="BK12" s="112"/>
      <c r="BL12" s="112"/>
      <c r="BM12" s="112"/>
      <c r="BN12" s="112"/>
      <c r="BO12" s="112"/>
      <c r="BP12" s="112"/>
    </row>
    <row r="13" spans="1:93" s="107" customFormat="1" ht="15.75" customHeight="1" x14ac:dyDescent="0.2">
      <c r="A13" s="9" t="s">
        <v>6</v>
      </c>
      <c r="B13" s="9"/>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113"/>
      <c r="BE13" s="113"/>
      <c r="BF13" s="113"/>
      <c r="BG13" s="113"/>
      <c r="BH13" s="113"/>
      <c r="BI13" s="113"/>
      <c r="BJ13" s="113"/>
      <c r="BK13" s="113"/>
      <c r="BL13" s="113"/>
      <c r="BM13" s="113"/>
      <c r="BN13" s="113"/>
      <c r="BO13" s="113"/>
      <c r="BP13" s="113"/>
    </row>
    <row r="14" spans="1:93" s="107" customFormat="1" ht="15.75" customHeight="1" x14ac:dyDescent="0.3">
      <c r="A14" s="114"/>
      <c r="B14" s="114"/>
      <c r="C14" s="114"/>
      <c r="D14" s="114"/>
      <c r="E14" s="114"/>
      <c r="F14" s="114"/>
      <c r="G14" s="114"/>
      <c r="H14" s="114"/>
      <c r="I14" s="114"/>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2"/>
      <c r="BE14" s="112"/>
      <c r="BF14" s="112"/>
      <c r="BG14" s="112"/>
      <c r="BH14" s="112"/>
      <c r="BI14" s="112"/>
      <c r="BJ14" s="112"/>
      <c r="BK14" s="112"/>
      <c r="BL14" s="112"/>
      <c r="BM14" s="112"/>
      <c r="BN14" s="112"/>
      <c r="BO14" s="112"/>
      <c r="BP14" s="112"/>
    </row>
    <row r="15" spans="1:93" s="118" customFormat="1" ht="33.75" customHeight="1" x14ac:dyDescent="0.2">
      <c r="A15" s="8" t="s">
        <v>7</v>
      </c>
      <c r="B15" s="8" t="s">
        <v>8</v>
      </c>
      <c r="C15" s="8" t="s">
        <v>9</v>
      </c>
      <c r="D15" s="7" t="s">
        <v>10</v>
      </c>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117"/>
      <c r="BE15" s="117"/>
      <c r="BF15" s="117"/>
      <c r="BG15" s="117"/>
      <c r="BH15" s="117"/>
      <c r="BI15" s="117"/>
      <c r="BJ15" s="117"/>
      <c r="BK15" s="117"/>
      <c r="BL15" s="117"/>
      <c r="BM15" s="117"/>
      <c r="BN15" s="117"/>
      <c r="BO15" s="117"/>
      <c r="BP15" s="117"/>
      <c r="BQ15" s="117"/>
      <c r="BR15" s="117"/>
      <c r="BS15" s="117"/>
      <c r="BT15" s="117"/>
      <c r="BU15" s="117"/>
      <c r="BV15" s="117"/>
      <c r="BW15" s="117"/>
      <c r="BX15" s="117"/>
      <c r="BY15" s="117"/>
      <c r="BZ15" s="117"/>
      <c r="CA15" s="117"/>
      <c r="CB15" s="117"/>
      <c r="CC15" s="117"/>
      <c r="CD15" s="117"/>
      <c r="CE15" s="117"/>
      <c r="CF15" s="117"/>
      <c r="CG15" s="117"/>
      <c r="CH15" s="117"/>
      <c r="CI15" s="117"/>
      <c r="CJ15" s="117"/>
      <c r="CK15" s="117"/>
      <c r="CL15" s="117"/>
      <c r="CM15" s="117"/>
      <c r="CN15" s="117"/>
      <c r="CO15" s="117"/>
    </row>
    <row r="16" spans="1:93" s="122" customFormat="1" ht="45.75" customHeight="1" x14ac:dyDescent="0.2">
      <c r="A16" s="8"/>
      <c r="B16" s="8"/>
      <c r="C16" s="8"/>
      <c r="D16" s="6" t="s">
        <v>11</v>
      </c>
      <c r="E16" s="6"/>
      <c r="F16" s="6"/>
      <c r="G16" s="6"/>
      <c r="H16" s="6"/>
      <c r="I16" s="6"/>
      <c r="J16" s="6"/>
      <c r="K16" s="6"/>
      <c r="L16" s="6"/>
      <c r="M16" s="6"/>
      <c r="N16" s="6"/>
      <c r="O16" s="6"/>
      <c r="P16" s="6"/>
      <c r="Q16" s="6"/>
      <c r="R16" s="6"/>
      <c r="S16" s="6"/>
      <c r="T16" s="6" t="s">
        <v>12</v>
      </c>
      <c r="U16" s="6"/>
      <c r="V16" s="6"/>
      <c r="W16" s="6"/>
      <c r="X16" s="6"/>
      <c r="Y16" s="6"/>
      <c r="Z16" s="6"/>
      <c r="AA16" s="6"/>
      <c r="AB16" s="6"/>
      <c r="AC16" s="6"/>
      <c r="AD16" s="6"/>
      <c r="AE16" s="6"/>
      <c r="AF16" s="6"/>
      <c r="AG16" s="6"/>
      <c r="AH16" s="6" t="s">
        <v>13</v>
      </c>
      <c r="AI16" s="6"/>
      <c r="AJ16" s="6"/>
      <c r="AK16" s="6"/>
      <c r="AL16" s="6"/>
      <c r="AM16" s="6"/>
      <c r="AN16" s="6" t="s">
        <v>14</v>
      </c>
      <c r="AO16" s="6"/>
      <c r="AP16" s="6"/>
      <c r="AQ16" s="6"/>
      <c r="AR16" s="6" t="s">
        <v>15</v>
      </c>
      <c r="AS16" s="6"/>
      <c r="AT16" s="6"/>
      <c r="AU16" s="6"/>
      <c r="AV16" s="6"/>
      <c r="AW16" s="6"/>
      <c r="AX16" s="6" t="s">
        <v>16</v>
      </c>
      <c r="AY16" s="6"/>
      <c r="AZ16" s="6"/>
      <c r="BA16" s="6"/>
      <c r="BB16" s="5" t="s">
        <v>17</v>
      </c>
      <c r="BC16" s="5"/>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row>
    <row r="17" spans="1:103" s="124" customFormat="1" ht="122.25" customHeight="1" x14ac:dyDescent="0.2">
      <c r="A17" s="8"/>
      <c r="B17" s="8"/>
      <c r="C17" s="8"/>
      <c r="D17" s="6" t="s">
        <v>18</v>
      </c>
      <c r="E17" s="6"/>
      <c r="F17" s="6" t="s">
        <v>19</v>
      </c>
      <c r="G17" s="6"/>
      <c r="H17" s="6" t="s">
        <v>20</v>
      </c>
      <c r="I17" s="6"/>
      <c r="J17" s="6"/>
      <c r="K17" s="6"/>
      <c r="L17" s="6" t="s">
        <v>21</v>
      </c>
      <c r="M17" s="6"/>
      <c r="N17" s="6" t="s">
        <v>22</v>
      </c>
      <c r="O17" s="6"/>
      <c r="P17" s="6" t="s">
        <v>23</v>
      </c>
      <c r="Q17" s="6"/>
      <c r="R17" s="6" t="s">
        <v>24</v>
      </c>
      <c r="S17" s="6"/>
      <c r="T17" s="6" t="s">
        <v>25</v>
      </c>
      <c r="U17" s="6"/>
      <c r="V17" s="6" t="s">
        <v>26</v>
      </c>
      <c r="W17" s="6"/>
      <c r="X17" s="6"/>
      <c r="Y17" s="6"/>
      <c r="Z17" s="6" t="s">
        <v>27</v>
      </c>
      <c r="AA17" s="6"/>
      <c r="AB17" s="6"/>
      <c r="AC17" s="6"/>
      <c r="AD17" s="6" t="s">
        <v>28</v>
      </c>
      <c r="AE17" s="6"/>
      <c r="AF17" s="6" t="s">
        <v>29</v>
      </c>
      <c r="AG17" s="6"/>
      <c r="AH17" s="6" t="s">
        <v>30</v>
      </c>
      <c r="AI17" s="6"/>
      <c r="AJ17" s="6" t="s">
        <v>31</v>
      </c>
      <c r="AK17" s="6"/>
      <c r="AL17" s="6" t="s">
        <v>32</v>
      </c>
      <c r="AM17" s="6"/>
      <c r="AN17" s="6" t="s">
        <v>33</v>
      </c>
      <c r="AO17" s="6"/>
      <c r="AP17" s="6" t="s">
        <v>34</v>
      </c>
      <c r="AQ17" s="6"/>
      <c r="AR17" s="6" t="s">
        <v>35</v>
      </c>
      <c r="AS17" s="6"/>
      <c r="AT17" s="6" t="s">
        <v>36</v>
      </c>
      <c r="AU17" s="6"/>
      <c r="AV17" s="6" t="s">
        <v>37</v>
      </c>
      <c r="AW17" s="6"/>
      <c r="AX17" s="6" t="s">
        <v>38</v>
      </c>
      <c r="AY17" s="6"/>
      <c r="AZ17" s="6" t="s">
        <v>39</v>
      </c>
      <c r="BA17" s="6"/>
      <c r="BB17" s="5" t="s">
        <v>40</v>
      </c>
      <c r="BC17" s="5"/>
      <c r="BD17" s="123"/>
      <c r="BE17" s="123"/>
      <c r="BF17" s="123"/>
      <c r="BG17" s="123"/>
      <c r="BH17" s="123"/>
      <c r="BI17" s="123"/>
      <c r="BJ17" s="123"/>
      <c r="BK17" s="123"/>
      <c r="BL17" s="123"/>
      <c r="BM17" s="123"/>
      <c r="BN17" s="123"/>
      <c r="BO17" s="123"/>
      <c r="BP17" s="123"/>
      <c r="BQ17" s="123"/>
      <c r="BR17" s="123"/>
      <c r="BS17" s="123"/>
      <c r="BT17" s="123"/>
      <c r="BU17" s="123"/>
      <c r="BV17" s="123"/>
      <c r="BW17" s="123"/>
      <c r="BX17" s="123"/>
      <c r="BY17" s="123"/>
      <c r="BZ17" s="123"/>
      <c r="CA17" s="123"/>
      <c r="CB17" s="123"/>
      <c r="CC17" s="123"/>
      <c r="CD17" s="123"/>
      <c r="CE17" s="123"/>
      <c r="CF17" s="123"/>
      <c r="CG17" s="123"/>
      <c r="CH17" s="123"/>
      <c r="CI17" s="123"/>
      <c r="CJ17" s="123"/>
      <c r="CK17" s="123"/>
      <c r="CL17" s="123"/>
      <c r="CM17" s="123"/>
      <c r="CN17" s="123"/>
      <c r="CO17" s="123"/>
    </row>
    <row r="18" spans="1:103" s="109" customFormat="1" ht="39" customHeight="1" x14ac:dyDescent="0.2">
      <c r="A18" s="8"/>
      <c r="B18" s="8"/>
      <c r="C18" s="8"/>
      <c r="D18" s="125" t="s">
        <v>41</v>
      </c>
      <c r="E18" s="125" t="s">
        <v>42</v>
      </c>
      <c r="F18" s="125" t="s">
        <v>41</v>
      </c>
      <c r="G18" s="125" t="s">
        <v>42</v>
      </c>
      <c r="H18" s="125" t="s">
        <v>41</v>
      </c>
      <c r="I18" s="125" t="s">
        <v>42</v>
      </c>
      <c r="J18" s="125" t="s">
        <v>41</v>
      </c>
      <c r="K18" s="125" t="s">
        <v>42</v>
      </c>
      <c r="L18" s="125" t="s">
        <v>41</v>
      </c>
      <c r="M18" s="125" t="s">
        <v>42</v>
      </c>
      <c r="N18" s="125" t="s">
        <v>41</v>
      </c>
      <c r="O18" s="125" t="s">
        <v>42</v>
      </c>
      <c r="P18" s="125" t="s">
        <v>41</v>
      </c>
      <c r="Q18" s="125" t="s">
        <v>42</v>
      </c>
      <c r="R18" s="125" t="s">
        <v>41</v>
      </c>
      <c r="S18" s="125" t="s">
        <v>42</v>
      </c>
      <c r="T18" s="125" t="s">
        <v>41</v>
      </c>
      <c r="U18" s="125" t="s">
        <v>42</v>
      </c>
      <c r="V18" s="125" t="s">
        <v>41</v>
      </c>
      <c r="W18" s="125" t="s">
        <v>42</v>
      </c>
      <c r="X18" s="125" t="s">
        <v>41</v>
      </c>
      <c r="Y18" s="125" t="s">
        <v>42</v>
      </c>
      <c r="Z18" s="125" t="s">
        <v>41</v>
      </c>
      <c r="AA18" s="125" t="s">
        <v>42</v>
      </c>
      <c r="AB18" s="125" t="s">
        <v>41</v>
      </c>
      <c r="AC18" s="125" t="s">
        <v>42</v>
      </c>
      <c r="AD18" s="125" t="s">
        <v>41</v>
      </c>
      <c r="AE18" s="125" t="s">
        <v>42</v>
      </c>
      <c r="AF18" s="125" t="s">
        <v>41</v>
      </c>
      <c r="AG18" s="125" t="s">
        <v>42</v>
      </c>
      <c r="AH18" s="125" t="s">
        <v>41</v>
      </c>
      <c r="AI18" s="125" t="s">
        <v>42</v>
      </c>
      <c r="AJ18" s="125" t="s">
        <v>41</v>
      </c>
      <c r="AK18" s="125" t="s">
        <v>42</v>
      </c>
      <c r="AL18" s="125" t="s">
        <v>41</v>
      </c>
      <c r="AM18" s="125" t="s">
        <v>42</v>
      </c>
      <c r="AN18" s="125" t="s">
        <v>41</v>
      </c>
      <c r="AO18" s="125" t="s">
        <v>42</v>
      </c>
      <c r="AP18" s="125" t="s">
        <v>41</v>
      </c>
      <c r="AQ18" s="125" t="s">
        <v>42</v>
      </c>
      <c r="AR18" s="125" t="s">
        <v>41</v>
      </c>
      <c r="AS18" s="125" t="s">
        <v>42</v>
      </c>
      <c r="AT18" s="125" t="s">
        <v>41</v>
      </c>
      <c r="AU18" s="125" t="s">
        <v>42</v>
      </c>
      <c r="AV18" s="125" t="s">
        <v>41</v>
      </c>
      <c r="AW18" s="125" t="s">
        <v>42</v>
      </c>
      <c r="AX18" s="125" t="s">
        <v>41</v>
      </c>
      <c r="AY18" s="125" t="s">
        <v>42</v>
      </c>
      <c r="AZ18" s="125" t="s">
        <v>41</v>
      </c>
      <c r="BA18" s="125" t="s">
        <v>42</v>
      </c>
      <c r="BB18" s="125" t="s">
        <v>41</v>
      </c>
      <c r="BC18" s="125" t="s">
        <v>42</v>
      </c>
      <c r="BD18" s="108"/>
      <c r="BE18" s="108"/>
      <c r="BF18" s="108"/>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row>
    <row r="19" spans="1:103" s="129" customFormat="1" ht="12.75" customHeight="1" x14ac:dyDescent="0.2">
      <c r="A19" s="115"/>
      <c r="B19" s="115"/>
      <c r="C19" s="115"/>
      <c r="D19" s="8" t="s">
        <v>43</v>
      </c>
      <c r="E19" s="8"/>
      <c r="F19" s="8"/>
      <c r="G19" s="8"/>
      <c r="H19" s="8" t="s">
        <v>43</v>
      </c>
      <c r="I19" s="8"/>
      <c r="J19" s="8"/>
      <c r="K19" s="8"/>
      <c r="L19" s="126"/>
      <c r="M19" s="126"/>
      <c r="N19" s="126"/>
      <c r="O19" s="126"/>
      <c r="P19" s="126"/>
      <c r="Q19" s="126"/>
      <c r="R19" s="126"/>
      <c r="S19" s="126"/>
      <c r="T19" s="126"/>
      <c r="U19" s="126"/>
      <c r="V19" s="8" t="s">
        <v>43</v>
      </c>
      <c r="W19" s="8"/>
      <c r="X19" s="8"/>
      <c r="Y19" s="8"/>
      <c r="Z19" s="8" t="s">
        <v>43</v>
      </c>
      <c r="AA19" s="8"/>
      <c r="AB19" s="8"/>
      <c r="AC19" s="8"/>
      <c r="AD19" s="126"/>
      <c r="AE19" s="126"/>
      <c r="AF19" s="126"/>
      <c r="AG19" s="126"/>
      <c r="AH19" s="126"/>
      <c r="AI19" s="126"/>
      <c r="AJ19" s="126"/>
      <c r="AK19" s="126"/>
      <c r="AL19" s="126"/>
      <c r="AM19" s="126"/>
      <c r="AN19" s="126"/>
      <c r="AO19" s="126"/>
      <c r="AP19" s="126"/>
      <c r="AQ19" s="126"/>
      <c r="AR19" s="126"/>
      <c r="AS19" s="126"/>
      <c r="AT19" s="126"/>
      <c r="AU19" s="126"/>
      <c r="AV19" s="126"/>
      <c r="AW19" s="126"/>
      <c r="AX19" s="126"/>
      <c r="AY19" s="126"/>
      <c r="AZ19" s="126"/>
      <c r="BA19" s="126"/>
      <c r="BB19" s="126"/>
      <c r="BC19" s="126"/>
      <c r="BD19" s="127"/>
      <c r="BE19" s="127"/>
      <c r="BF19" s="127"/>
      <c r="BG19" s="127"/>
      <c r="BH19" s="127"/>
      <c r="BI19" s="127"/>
      <c r="BJ19" s="127"/>
      <c r="BK19" s="127"/>
      <c r="BL19" s="127"/>
      <c r="BM19" s="127"/>
      <c r="BN19" s="127"/>
      <c r="BO19" s="127"/>
      <c r="BP19" s="127"/>
      <c r="BQ19" s="127"/>
      <c r="BR19" s="127"/>
      <c r="BS19" s="127"/>
      <c r="BT19" s="127"/>
      <c r="BU19" s="127"/>
      <c r="BV19" s="127"/>
      <c r="BW19" s="127"/>
      <c r="BX19" s="127"/>
      <c r="BY19" s="127"/>
      <c r="BZ19" s="127"/>
      <c r="CA19" s="127"/>
      <c r="CB19" s="127"/>
      <c r="CC19" s="127"/>
      <c r="CD19" s="127"/>
      <c r="CE19" s="127"/>
      <c r="CF19" s="127"/>
      <c r="CG19" s="127"/>
      <c r="CH19" s="127"/>
      <c r="CI19" s="127"/>
      <c r="CJ19" s="127"/>
      <c r="CK19" s="127"/>
      <c r="CL19" s="127"/>
      <c r="CM19" s="127"/>
      <c r="CN19" s="127"/>
      <c r="CO19" s="127"/>
      <c r="CP19" s="128"/>
    </row>
    <row r="20" spans="1:103" s="129" customFormat="1" ht="12.75" customHeight="1" x14ac:dyDescent="0.2">
      <c r="A20" s="115"/>
      <c r="B20" s="115"/>
      <c r="C20" s="115"/>
      <c r="D20" s="4" t="s">
        <v>44</v>
      </c>
      <c r="E20" s="4"/>
      <c r="F20" s="3"/>
      <c r="G20" s="3"/>
      <c r="H20" s="4" t="s">
        <v>44</v>
      </c>
      <c r="I20" s="4"/>
      <c r="J20" s="8">
        <v>0.4</v>
      </c>
      <c r="K20" s="8"/>
      <c r="L20" s="126"/>
      <c r="M20" s="126"/>
      <c r="N20" s="126"/>
      <c r="O20" s="126"/>
      <c r="P20" s="126"/>
      <c r="Q20" s="126"/>
      <c r="R20" s="126"/>
      <c r="S20" s="126"/>
      <c r="T20" s="126"/>
      <c r="U20" s="126"/>
      <c r="V20" s="4" t="s">
        <v>44</v>
      </c>
      <c r="W20" s="4"/>
      <c r="X20" s="8">
        <v>0.4</v>
      </c>
      <c r="Y20" s="8"/>
      <c r="Z20" s="4" t="s">
        <v>44</v>
      </c>
      <c r="AA20" s="4"/>
      <c r="AB20" s="8">
        <v>110</v>
      </c>
      <c r="AC20" s="8"/>
      <c r="AD20" s="126"/>
      <c r="AE20" s="126"/>
      <c r="AF20" s="126"/>
      <c r="AG20" s="126"/>
      <c r="AH20" s="126"/>
      <c r="AI20" s="126"/>
      <c r="AJ20" s="126"/>
      <c r="AK20" s="126"/>
      <c r="AL20" s="126"/>
      <c r="AM20" s="126"/>
      <c r="AN20" s="126"/>
      <c r="AO20" s="126"/>
      <c r="AP20" s="126"/>
      <c r="AQ20" s="126"/>
      <c r="AR20" s="126"/>
      <c r="AS20" s="126"/>
      <c r="AT20" s="126"/>
      <c r="AU20" s="126"/>
      <c r="AV20" s="126"/>
      <c r="AW20" s="126"/>
      <c r="AX20" s="126"/>
      <c r="AY20" s="126"/>
      <c r="AZ20" s="126"/>
      <c r="BA20" s="126"/>
      <c r="BB20" s="126"/>
      <c r="BC20" s="126"/>
      <c r="BD20" s="127"/>
      <c r="BE20" s="127"/>
      <c r="BF20" s="127"/>
      <c r="BG20" s="127"/>
      <c r="BH20" s="127"/>
      <c r="BI20" s="127"/>
      <c r="BJ20" s="127"/>
      <c r="BK20" s="127"/>
      <c r="BL20" s="127"/>
      <c r="BM20" s="127"/>
      <c r="BN20" s="127"/>
      <c r="BO20" s="127"/>
      <c r="BP20" s="127"/>
      <c r="BQ20" s="127"/>
      <c r="BR20" s="127"/>
      <c r="BS20" s="127"/>
      <c r="BT20" s="127"/>
      <c r="BU20" s="127"/>
      <c r="BV20" s="127"/>
      <c r="BW20" s="127"/>
      <c r="BX20" s="127"/>
      <c r="BY20" s="127"/>
      <c r="BZ20" s="127"/>
      <c r="CA20" s="127"/>
      <c r="CB20" s="127"/>
      <c r="CC20" s="127"/>
      <c r="CD20" s="127"/>
      <c r="CE20" s="127"/>
      <c r="CF20" s="127"/>
      <c r="CG20" s="127"/>
      <c r="CH20" s="127"/>
      <c r="CI20" s="127"/>
      <c r="CJ20" s="127"/>
      <c r="CK20" s="127"/>
      <c r="CL20" s="127"/>
      <c r="CM20" s="127"/>
      <c r="CN20" s="127"/>
      <c r="CO20" s="127"/>
      <c r="CP20" s="128"/>
    </row>
    <row r="21" spans="1:103" s="134" customFormat="1" ht="15.75" customHeight="1" x14ac:dyDescent="0.2">
      <c r="A21" s="130">
        <v>1</v>
      </c>
      <c r="B21" s="131">
        <v>2</v>
      </c>
      <c r="C21" s="131">
        <v>3</v>
      </c>
      <c r="D21" s="132" t="s">
        <v>45</v>
      </c>
      <c r="E21" s="132" t="s">
        <v>46</v>
      </c>
      <c r="F21" s="132" t="s">
        <v>47</v>
      </c>
      <c r="G21" s="132" t="s">
        <v>48</v>
      </c>
      <c r="H21" s="132" t="s">
        <v>49</v>
      </c>
      <c r="I21" s="132" t="s">
        <v>50</v>
      </c>
      <c r="J21" s="132" t="s">
        <v>51</v>
      </c>
      <c r="K21" s="132" t="s">
        <v>52</v>
      </c>
      <c r="L21" s="132" t="s">
        <v>53</v>
      </c>
      <c r="M21" s="132" t="s">
        <v>54</v>
      </c>
      <c r="N21" s="132" t="s">
        <v>55</v>
      </c>
      <c r="O21" s="132" t="s">
        <v>56</v>
      </c>
      <c r="P21" s="132" t="s">
        <v>57</v>
      </c>
      <c r="Q21" s="132" t="s">
        <v>58</v>
      </c>
      <c r="R21" s="132" t="s">
        <v>59</v>
      </c>
      <c r="S21" s="132" t="s">
        <v>60</v>
      </c>
      <c r="T21" s="132" t="s">
        <v>61</v>
      </c>
      <c r="U21" s="132" t="s">
        <v>62</v>
      </c>
      <c r="V21" s="132" t="s">
        <v>63</v>
      </c>
      <c r="W21" s="132" t="s">
        <v>64</v>
      </c>
      <c r="X21" s="132" t="s">
        <v>65</v>
      </c>
      <c r="Y21" s="132" t="s">
        <v>66</v>
      </c>
      <c r="Z21" s="132" t="s">
        <v>67</v>
      </c>
      <c r="AA21" s="132" t="s">
        <v>68</v>
      </c>
      <c r="AB21" s="132" t="s">
        <v>69</v>
      </c>
      <c r="AC21" s="132" t="s">
        <v>70</v>
      </c>
      <c r="AD21" s="132" t="s">
        <v>71</v>
      </c>
      <c r="AE21" s="132" t="s">
        <v>72</v>
      </c>
      <c r="AF21" s="132" t="s">
        <v>73</v>
      </c>
      <c r="AG21" s="132" t="s">
        <v>74</v>
      </c>
      <c r="AH21" s="132" t="s">
        <v>75</v>
      </c>
      <c r="AI21" s="132" t="s">
        <v>76</v>
      </c>
      <c r="AJ21" s="132" t="s">
        <v>77</v>
      </c>
      <c r="AK21" s="132" t="s">
        <v>78</v>
      </c>
      <c r="AL21" s="132" t="s">
        <v>79</v>
      </c>
      <c r="AM21" s="132" t="s">
        <v>80</v>
      </c>
      <c r="AN21" s="132" t="s">
        <v>81</v>
      </c>
      <c r="AO21" s="132" t="s">
        <v>82</v>
      </c>
      <c r="AP21" s="132" t="s">
        <v>83</v>
      </c>
      <c r="AQ21" s="132" t="s">
        <v>84</v>
      </c>
      <c r="AR21" s="132" t="s">
        <v>85</v>
      </c>
      <c r="AS21" s="132" t="s">
        <v>86</v>
      </c>
      <c r="AT21" s="132" t="s">
        <v>87</v>
      </c>
      <c r="AU21" s="132" t="s">
        <v>88</v>
      </c>
      <c r="AV21" s="132" t="s">
        <v>89</v>
      </c>
      <c r="AW21" s="132" t="s">
        <v>90</v>
      </c>
      <c r="AX21" s="132" t="s">
        <v>91</v>
      </c>
      <c r="AY21" s="132" t="s">
        <v>92</v>
      </c>
      <c r="AZ21" s="132" t="s">
        <v>93</v>
      </c>
      <c r="BA21" s="132" t="s">
        <v>94</v>
      </c>
      <c r="BB21" s="132" t="s">
        <v>95</v>
      </c>
      <c r="BC21" s="132" t="s">
        <v>96</v>
      </c>
      <c r="BD21" s="133"/>
      <c r="BE21" s="133"/>
      <c r="BF21" s="133"/>
      <c r="BG21" s="133"/>
      <c r="BH21" s="133"/>
      <c r="BI21" s="133"/>
      <c r="BJ21" s="133"/>
      <c r="BK21" s="133"/>
      <c r="BL21" s="133"/>
      <c r="BM21" s="133"/>
      <c r="BN21" s="133"/>
      <c r="BO21" s="133"/>
      <c r="BP21" s="133"/>
      <c r="BQ21" s="133"/>
      <c r="BR21" s="133"/>
      <c r="BS21" s="133"/>
      <c r="BT21" s="133"/>
      <c r="BU21" s="133"/>
      <c r="BV21" s="133"/>
      <c r="BW21" s="133"/>
      <c r="BX21" s="133"/>
      <c r="BY21" s="133"/>
      <c r="BZ21" s="133"/>
      <c r="CA21" s="133"/>
      <c r="CB21" s="133"/>
      <c r="CC21" s="133"/>
      <c r="CD21" s="133"/>
      <c r="CE21" s="133"/>
      <c r="CF21" s="133"/>
      <c r="CG21" s="133"/>
      <c r="CH21" s="133"/>
      <c r="CI21" s="133"/>
      <c r="CJ21" s="133"/>
      <c r="CK21" s="133"/>
      <c r="CL21" s="133"/>
      <c r="CM21" s="133"/>
      <c r="CN21" s="133"/>
      <c r="CO21" s="133"/>
      <c r="CP21" s="133"/>
      <c r="CQ21" s="133"/>
      <c r="CR21" s="133"/>
      <c r="CS21" s="133"/>
      <c r="CT21" s="133"/>
      <c r="CU21" s="133"/>
      <c r="CV21" s="133"/>
      <c r="CW21" s="133"/>
      <c r="CX21" s="133"/>
      <c r="CY21" s="133"/>
    </row>
    <row r="22" spans="1:103" s="143" customFormat="1" ht="25.5" x14ac:dyDescent="0.2">
      <c r="A22" s="135">
        <v>0</v>
      </c>
      <c r="B22" s="136" t="s">
        <v>97</v>
      </c>
      <c r="C22" s="137" t="s">
        <v>98</v>
      </c>
      <c r="D22" s="139">
        <f>SUM(D23:D28)</f>
        <v>0</v>
      </c>
      <c r="E22" s="139" t="s">
        <v>98</v>
      </c>
      <c r="F22" s="139">
        <f>SUM(F23:F28)</f>
        <v>0</v>
      </c>
      <c r="G22" s="139" t="s">
        <v>98</v>
      </c>
      <c r="H22" s="139">
        <f>SUM(H23:H28)</f>
        <v>0</v>
      </c>
      <c r="I22" s="139" t="s">
        <v>98</v>
      </c>
      <c r="J22" s="139">
        <f>SUM(J23:J28)</f>
        <v>0</v>
      </c>
      <c r="K22" s="139" t="s">
        <v>98</v>
      </c>
      <c r="L22" s="139">
        <f>SUM(L23:L28)</f>
        <v>0</v>
      </c>
      <c r="M22" s="139" t="s">
        <v>98</v>
      </c>
      <c r="N22" s="139">
        <f>SUM(N23:N28)</f>
        <v>0</v>
      </c>
      <c r="O22" s="139" t="s">
        <v>98</v>
      </c>
      <c r="P22" s="139">
        <f>SUM(P23:P28)</f>
        <v>0</v>
      </c>
      <c r="Q22" s="139" t="s">
        <v>98</v>
      </c>
      <c r="R22" s="139">
        <f>SUM(R23:R28)</f>
        <v>0</v>
      </c>
      <c r="S22" s="139" t="s">
        <v>98</v>
      </c>
      <c r="T22" s="139">
        <f>SUM(T23:T28)</f>
        <v>0</v>
      </c>
      <c r="U22" s="139" t="s">
        <v>98</v>
      </c>
      <c r="V22" s="139">
        <f>SUM(V23:V28)</f>
        <v>1.2000000000000002</v>
      </c>
      <c r="W22" s="139" t="s">
        <v>98</v>
      </c>
      <c r="X22" s="139">
        <f>SUM(X23:X28)</f>
        <v>3.5999999999999996</v>
      </c>
      <c r="Y22" s="139" t="s">
        <v>98</v>
      </c>
      <c r="Z22" s="139">
        <f>SUM(Z23:Z28)</f>
        <v>0</v>
      </c>
      <c r="AA22" s="139" t="s">
        <v>98</v>
      </c>
      <c r="AB22" s="139">
        <f>SUM(AB23:AB28)</f>
        <v>0</v>
      </c>
      <c r="AC22" s="139" t="s">
        <v>98</v>
      </c>
      <c r="AD22" s="139">
        <f>SUM(AD23:AD28)</f>
        <v>0</v>
      </c>
      <c r="AE22" s="139" t="s">
        <v>98</v>
      </c>
      <c r="AF22" s="139">
        <f>SUM(AF23:AF28)</f>
        <v>0</v>
      </c>
      <c r="AG22" s="139" t="s">
        <v>98</v>
      </c>
      <c r="AH22" s="139">
        <f>SUM(AH23:AH28)</f>
        <v>0</v>
      </c>
      <c r="AI22" s="139" t="s">
        <v>98</v>
      </c>
      <c r="AJ22" s="139">
        <f>SUM(AJ23:AJ28)</f>
        <v>0</v>
      </c>
      <c r="AK22" s="139" t="s">
        <v>98</v>
      </c>
      <c r="AL22" s="139">
        <f>SUM(AL23:AL28)</f>
        <v>0</v>
      </c>
      <c r="AM22" s="139" t="s">
        <v>98</v>
      </c>
      <c r="AN22" s="139">
        <f>SUM(AN23:AN28)</f>
        <v>0</v>
      </c>
      <c r="AO22" s="139" t="s">
        <v>98</v>
      </c>
      <c r="AP22" s="139">
        <f>SUM(AP23:AP28)</f>
        <v>0</v>
      </c>
      <c r="AQ22" s="139" t="s">
        <v>98</v>
      </c>
      <c r="AR22" s="139">
        <f>SUM(AR23:AR28)</f>
        <v>0</v>
      </c>
      <c r="AS22" s="139" t="s">
        <v>98</v>
      </c>
      <c r="AT22" s="139">
        <f>SUM(AT23:AT28)</f>
        <v>0</v>
      </c>
      <c r="AU22" s="139" t="s">
        <v>98</v>
      </c>
      <c r="AV22" s="139">
        <f>SUM(AV23:AV28)</f>
        <v>0</v>
      </c>
      <c r="AW22" s="139" t="s">
        <v>98</v>
      </c>
      <c r="AX22" s="139">
        <v>2.37</v>
      </c>
      <c r="AY22" s="139">
        <v>0</v>
      </c>
      <c r="AZ22" s="140">
        <f>'2'!BL20</f>
        <v>24.858904755962378</v>
      </c>
      <c r="BA22" s="139">
        <v>0</v>
      </c>
      <c r="BB22" s="139">
        <f>SUM(BB23:BB28)</f>
        <v>0</v>
      </c>
      <c r="BC22" s="139">
        <f>SUM(BC23:BC28)</f>
        <v>0</v>
      </c>
      <c r="BD22" s="141"/>
      <c r="BE22" s="142"/>
      <c r="BF22" s="142"/>
      <c r="BG22" s="142"/>
      <c r="BH22" s="142"/>
      <c r="BI22" s="142"/>
      <c r="BJ22" s="142"/>
      <c r="BK22" s="142"/>
      <c r="BL22" s="142"/>
      <c r="BM22" s="142"/>
      <c r="BN22" s="142"/>
      <c r="BO22" s="142"/>
      <c r="BP22" s="142"/>
      <c r="BQ22" s="142"/>
      <c r="BR22" s="142"/>
      <c r="BS22" s="142"/>
      <c r="BT22" s="142"/>
      <c r="BU22" s="142"/>
      <c r="BV22" s="142"/>
      <c r="BW22" s="142"/>
      <c r="BX22" s="142"/>
      <c r="BY22" s="142"/>
      <c r="BZ22" s="142"/>
      <c r="CA22" s="142"/>
      <c r="CB22" s="142"/>
      <c r="CC22" s="142"/>
      <c r="CD22" s="142"/>
      <c r="CE22" s="142"/>
      <c r="CF22" s="142"/>
      <c r="CG22" s="142"/>
      <c r="CH22" s="142"/>
      <c r="CI22" s="142"/>
      <c r="CJ22" s="142"/>
      <c r="CK22" s="142"/>
      <c r="CL22" s="142"/>
      <c r="CM22" s="142"/>
      <c r="CN22" s="142"/>
      <c r="CO22" s="142"/>
      <c r="CP22" s="142"/>
      <c r="CQ22" s="142"/>
      <c r="CR22" s="142"/>
      <c r="CS22" s="142"/>
      <c r="CT22" s="142"/>
      <c r="CU22" s="142"/>
      <c r="CV22" s="142"/>
      <c r="CW22" s="142"/>
      <c r="CX22" s="142"/>
      <c r="CY22" s="142"/>
    </row>
    <row r="23" spans="1:103" s="151" customFormat="1" x14ac:dyDescent="0.2">
      <c r="A23" s="144" t="s">
        <v>99</v>
      </c>
      <c r="B23" s="145" t="s">
        <v>100</v>
      </c>
      <c r="C23" s="146" t="s">
        <v>98</v>
      </c>
      <c r="D23" s="148">
        <f>D30+D35+D38+D47</f>
        <v>0</v>
      </c>
      <c r="E23" s="148" t="str">
        <f>E30</f>
        <v>нд</v>
      </c>
      <c r="F23" s="148">
        <f>F30+F35+F38+F47</f>
        <v>0</v>
      </c>
      <c r="G23" s="148" t="str">
        <f>G30</f>
        <v>нд</v>
      </c>
      <c r="H23" s="148">
        <f>H30+H35+H38+H47</f>
        <v>0</v>
      </c>
      <c r="I23" s="148" t="str">
        <f>I30</f>
        <v>нд</v>
      </c>
      <c r="J23" s="148">
        <f>J30+J35+J38+J47</f>
        <v>0</v>
      </c>
      <c r="K23" s="148" t="str">
        <f>K30</f>
        <v>нд</v>
      </c>
      <c r="L23" s="148">
        <f>L30+L35+L38+L47</f>
        <v>0</v>
      </c>
      <c r="M23" s="148" t="str">
        <f>M30</f>
        <v>нд</v>
      </c>
      <c r="N23" s="148">
        <f>N30+N35+N38+N47</f>
        <v>0</v>
      </c>
      <c r="O23" s="148" t="str">
        <f>O30</f>
        <v>нд</v>
      </c>
      <c r="P23" s="148">
        <f>P30+P35+P38+P47</f>
        <v>0</v>
      </c>
      <c r="Q23" s="148" t="str">
        <f>Q30</f>
        <v>нд</v>
      </c>
      <c r="R23" s="148">
        <f>R30+R35+R38+R47</f>
        <v>0</v>
      </c>
      <c r="S23" s="148" t="str">
        <f>S30</f>
        <v>нд</v>
      </c>
      <c r="T23" s="148">
        <f>T30+T35+T38+T47</f>
        <v>0</v>
      </c>
      <c r="U23" s="148" t="str">
        <f>U30</f>
        <v>нд</v>
      </c>
      <c r="V23" s="148">
        <f>V30+V35+V38+V47</f>
        <v>0</v>
      </c>
      <c r="W23" s="148" t="str">
        <f>W30</f>
        <v>нд</v>
      </c>
      <c r="X23" s="148">
        <f>X30+X35+X38+X47</f>
        <v>0</v>
      </c>
      <c r="Y23" s="148" t="str">
        <f>Y30</f>
        <v>нд</v>
      </c>
      <c r="Z23" s="148">
        <f>Z30+Z35+Z38+Z47</f>
        <v>0</v>
      </c>
      <c r="AA23" s="148" t="str">
        <f>AA30</f>
        <v>нд</v>
      </c>
      <c r="AB23" s="148">
        <f>AB30+AB35+AB38+AB47</f>
        <v>0</v>
      </c>
      <c r="AC23" s="148" t="str">
        <f>AC30</f>
        <v>нд</v>
      </c>
      <c r="AD23" s="148">
        <f>AD30+AD35+AD38+AD47</f>
        <v>0</v>
      </c>
      <c r="AE23" s="148" t="str">
        <f>AE30</f>
        <v>нд</v>
      </c>
      <c r="AF23" s="148">
        <f>AF30+AF35+AF38+AF47</f>
        <v>0</v>
      </c>
      <c r="AG23" s="148" t="str">
        <f>AG30</f>
        <v>нд</v>
      </c>
      <c r="AH23" s="148">
        <f>AH30+AH35+AH38+AH47</f>
        <v>0</v>
      </c>
      <c r="AI23" s="148" t="str">
        <f>AI30</f>
        <v>нд</v>
      </c>
      <c r="AJ23" s="148">
        <f>AJ30+AJ35+AJ38+AJ47</f>
        <v>0</v>
      </c>
      <c r="AK23" s="148" t="str">
        <f>AK30</f>
        <v>нд</v>
      </c>
      <c r="AL23" s="148">
        <f>AL30+AL35+AL38+AL47</f>
        <v>0</v>
      </c>
      <c r="AM23" s="148" t="str">
        <f>AM30</f>
        <v>нд</v>
      </c>
      <c r="AN23" s="148">
        <f>AN30+AN35+AN38+AN47</f>
        <v>0</v>
      </c>
      <c r="AO23" s="148" t="str">
        <f>AO30</f>
        <v>нд</v>
      </c>
      <c r="AP23" s="148">
        <f>AP30+AP35+AP38+AP47</f>
        <v>0</v>
      </c>
      <c r="AQ23" s="148" t="str">
        <f>AQ30</f>
        <v>нд</v>
      </c>
      <c r="AR23" s="148">
        <f>AR30+AR35+AR38+AR47</f>
        <v>0</v>
      </c>
      <c r="AS23" s="148" t="str">
        <f>AS30</f>
        <v>нд</v>
      </c>
      <c r="AT23" s="148">
        <f>AT30+AT35+AT38+AT47</f>
        <v>0</v>
      </c>
      <c r="AU23" s="148" t="str">
        <f>AU30</f>
        <v>нд</v>
      </c>
      <c r="AV23" s="148">
        <f>AV30+AV35+AV38+AV47</f>
        <v>0</v>
      </c>
      <c r="AW23" s="148" t="str">
        <f>AW30</f>
        <v>нд</v>
      </c>
      <c r="AX23" s="148">
        <v>0</v>
      </c>
      <c r="AY23" s="148">
        <v>0</v>
      </c>
      <c r="AZ23" s="140">
        <f>'2'!BL21</f>
        <v>2.7486097559623754</v>
      </c>
      <c r="BA23" s="148">
        <v>0</v>
      </c>
      <c r="BB23" s="148">
        <f>BB30+BB35+BB38+BB47</f>
        <v>0</v>
      </c>
      <c r="BC23" s="148" t="str">
        <f>BC30</f>
        <v>нд</v>
      </c>
      <c r="BD23" s="149"/>
      <c r="BE23" s="150"/>
      <c r="BF23" s="150"/>
      <c r="BG23" s="150"/>
      <c r="BH23" s="150"/>
      <c r="BI23" s="150"/>
      <c r="BJ23" s="150"/>
      <c r="BK23" s="150"/>
      <c r="BL23" s="150"/>
      <c r="BM23" s="150"/>
      <c r="BN23" s="150"/>
      <c r="BO23" s="150"/>
      <c r="BP23" s="150"/>
      <c r="BQ23" s="150"/>
      <c r="BR23" s="150"/>
      <c r="BS23" s="150"/>
      <c r="BT23" s="150"/>
      <c r="BU23" s="150"/>
      <c r="BV23" s="150"/>
      <c r="BW23" s="150"/>
      <c r="BX23" s="150"/>
      <c r="BY23" s="150"/>
      <c r="BZ23" s="150"/>
      <c r="CA23" s="150"/>
      <c r="CB23" s="150"/>
      <c r="CC23" s="150"/>
      <c r="CD23" s="150"/>
      <c r="CE23" s="150"/>
      <c r="CF23" s="150"/>
      <c r="CG23" s="150"/>
      <c r="CH23" s="150"/>
      <c r="CI23" s="150"/>
      <c r="CJ23" s="150"/>
      <c r="CK23" s="150"/>
      <c r="CL23" s="150"/>
      <c r="CM23" s="150"/>
      <c r="CN23" s="150"/>
      <c r="CO23" s="150"/>
      <c r="CP23" s="150"/>
      <c r="CQ23" s="150"/>
      <c r="CR23" s="150"/>
      <c r="CS23" s="150"/>
      <c r="CT23" s="150"/>
      <c r="CU23" s="150"/>
      <c r="CV23" s="150"/>
      <c r="CW23" s="150"/>
      <c r="CX23" s="150"/>
      <c r="CY23" s="150"/>
    </row>
    <row r="24" spans="1:103" s="151" customFormat="1" ht="40.5" customHeight="1" x14ac:dyDescent="0.2">
      <c r="A24" s="144" t="s">
        <v>101</v>
      </c>
      <c r="B24" s="145" t="s">
        <v>102</v>
      </c>
      <c r="C24" s="146" t="s">
        <v>98</v>
      </c>
      <c r="D24" s="148">
        <f t="shared" ref="D24:AW24" si="0">D50</f>
        <v>0</v>
      </c>
      <c r="E24" s="148" t="str">
        <f t="shared" si="0"/>
        <v>нд</v>
      </c>
      <c r="F24" s="148">
        <f t="shared" si="0"/>
        <v>0</v>
      </c>
      <c r="G24" s="148" t="str">
        <f t="shared" si="0"/>
        <v>нд</v>
      </c>
      <c r="H24" s="148">
        <f t="shared" si="0"/>
        <v>0</v>
      </c>
      <c r="I24" s="148" t="str">
        <f t="shared" si="0"/>
        <v>нд</v>
      </c>
      <c r="J24" s="148">
        <f t="shared" si="0"/>
        <v>0</v>
      </c>
      <c r="K24" s="148" t="str">
        <f t="shared" si="0"/>
        <v>нд</v>
      </c>
      <c r="L24" s="148">
        <f t="shared" si="0"/>
        <v>0</v>
      </c>
      <c r="M24" s="148" t="str">
        <f t="shared" si="0"/>
        <v>нд</v>
      </c>
      <c r="N24" s="148">
        <f t="shared" si="0"/>
        <v>0</v>
      </c>
      <c r="O24" s="148" t="str">
        <f t="shared" si="0"/>
        <v>нд</v>
      </c>
      <c r="P24" s="148">
        <f t="shared" si="0"/>
        <v>0</v>
      </c>
      <c r="Q24" s="148" t="str">
        <f t="shared" si="0"/>
        <v>нд</v>
      </c>
      <c r="R24" s="148">
        <f t="shared" si="0"/>
        <v>0</v>
      </c>
      <c r="S24" s="148" t="str">
        <f t="shared" si="0"/>
        <v>нд</v>
      </c>
      <c r="T24" s="148">
        <f t="shared" si="0"/>
        <v>0</v>
      </c>
      <c r="U24" s="148" t="str">
        <f t="shared" si="0"/>
        <v>нд</v>
      </c>
      <c r="V24" s="148">
        <f t="shared" si="0"/>
        <v>1.2000000000000002</v>
      </c>
      <c r="W24" s="148" t="str">
        <f t="shared" si="0"/>
        <v>нд</v>
      </c>
      <c r="X24" s="148">
        <f t="shared" si="0"/>
        <v>3.5999999999999996</v>
      </c>
      <c r="Y24" s="148" t="str">
        <f t="shared" si="0"/>
        <v>нд</v>
      </c>
      <c r="Z24" s="148">
        <f t="shared" si="0"/>
        <v>0</v>
      </c>
      <c r="AA24" s="148" t="str">
        <f t="shared" si="0"/>
        <v>нд</v>
      </c>
      <c r="AB24" s="148">
        <f t="shared" si="0"/>
        <v>0</v>
      </c>
      <c r="AC24" s="148" t="str">
        <f t="shared" si="0"/>
        <v>нд</v>
      </c>
      <c r="AD24" s="148">
        <f t="shared" si="0"/>
        <v>0</v>
      </c>
      <c r="AE24" s="148" t="str">
        <f t="shared" si="0"/>
        <v>нд</v>
      </c>
      <c r="AF24" s="148">
        <f t="shared" si="0"/>
        <v>0</v>
      </c>
      <c r="AG24" s="148" t="str">
        <f t="shared" si="0"/>
        <v>нд</v>
      </c>
      <c r="AH24" s="148">
        <f t="shared" si="0"/>
        <v>0</v>
      </c>
      <c r="AI24" s="148" t="str">
        <f t="shared" si="0"/>
        <v>нд</v>
      </c>
      <c r="AJ24" s="148">
        <f t="shared" si="0"/>
        <v>0</v>
      </c>
      <c r="AK24" s="148" t="str">
        <f t="shared" si="0"/>
        <v>нд</v>
      </c>
      <c r="AL24" s="148">
        <f t="shared" si="0"/>
        <v>0</v>
      </c>
      <c r="AM24" s="148" t="str">
        <f t="shared" si="0"/>
        <v>нд</v>
      </c>
      <c r="AN24" s="148">
        <f t="shared" si="0"/>
        <v>0</v>
      </c>
      <c r="AO24" s="148" t="str">
        <f t="shared" si="0"/>
        <v>нд</v>
      </c>
      <c r="AP24" s="148">
        <f t="shared" si="0"/>
        <v>0</v>
      </c>
      <c r="AQ24" s="148" t="str">
        <f t="shared" si="0"/>
        <v>нд</v>
      </c>
      <c r="AR24" s="148">
        <f t="shared" si="0"/>
        <v>0</v>
      </c>
      <c r="AS24" s="148" t="str">
        <f t="shared" si="0"/>
        <v>нд</v>
      </c>
      <c r="AT24" s="148">
        <f t="shared" si="0"/>
        <v>0</v>
      </c>
      <c r="AU24" s="148" t="str">
        <f t="shared" si="0"/>
        <v>нд</v>
      </c>
      <c r="AV24" s="148">
        <f t="shared" si="0"/>
        <v>0</v>
      </c>
      <c r="AW24" s="148" t="str">
        <f t="shared" si="0"/>
        <v>нд</v>
      </c>
      <c r="AX24" s="148" t="s">
        <v>103</v>
      </c>
      <c r="AY24" s="148">
        <v>0</v>
      </c>
      <c r="AZ24" s="140">
        <f>'2'!BL22</f>
        <v>20.107551000000001</v>
      </c>
      <c r="BA24" s="148">
        <v>0</v>
      </c>
      <c r="BB24" s="148">
        <f>BB50</f>
        <v>0</v>
      </c>
      <c r="BC24" s="148" t="str">
        <f>BC50</f>
        <v>нд</v>
      </c>
      <c r="BD24" s="149"/>
      <c r="BE24" s="150"/>
      <c r="BF24" s="150"/>
      <c r="BG24" s="150"/>
      <c r="BH24" s="150"/>
      <c r="BI24" s="150"/>
      <c r="BJ24" s="150"/>
      <c r="BK24" s="150"/>
      <c r="BL24" s="150"/>
      <c r="BM24" s="150"/>
      <c r="BN24" s="150"/>
      <c r="BO24" s="150"/>
      <c r="BP24" s="150"/>
      <c r="BQ24" s="150"/>
      <c r="BR24" s="150"/>
      <c r="BS24" s="150"/>
      <c r="BT24" s="150"/>
      <c r="BU24" s="150"/>
      <c r="BV24" s="150"/>
      <c r="BW24" s="150"/>
      <c r="BX24" s="150"/>
      <c r="BY24" s="150"/>
      <c r="BZ24" s="150"/>
      <c r="CA24" s="150"/>
      <c r="CB24" s="150"/>
      <c r="CC24" s="150"/>
      <c r="CD24" s="150"/>
      <c r="CE24" s="150"/>
      <c r="CF24" s="150"/>
      <c r="CG24" s="150"/>
      <c r="CH24" s="150"/>
      <c r="CI24" s="150"/>
      <c r="CJ24" s="150"/>
      <c r="CK24" s="150"/>
      <c r="CL24" s="150"/>
      <c r="CM24" s="150"/>
      <c r="CN24" s="150"/>
      <c r="CO24" s="150"/>
      <c r="CP24" s="150"/>
      <c r="CQ24" s="150"/>
      <c r="CR24" s="150"/>
      <c r="CS24" s="150"/>
      <c r="CT24" s="150"/>
      <c r="CU24" s="150"/>
      <c r="CV24" s="150"/>
      <c r="CW24" s="150"/>
      <c r="CX24" s="150"/>
      <c r="CY24" s="150"/>
    </row>
    <row r="25" spans="1:103" s="151" customFormat="1" ht="89.25" x14ac:dyDescent="0.2">
      <c r="A25" s="144" t="s">
        <v>104</v>
      </c>
      <c r="B25" s="153" t="s">
        <v>105</v>
      </c>
      <c r="C25" s="146" t="s">
        <v>98</v>
      </c>
      <c r="D25" s="148">
        <f>D93</f>
        <v>0</v>
      </c>
      <c r="E25" s="148" t="str">
        <f t="shared" ref="E25:AW25" si="1">E38</f>
        <v>нд</v>
      </c>
      <c r="F25" s="148">
        <f t="shared" si="1"/>
        <v>0</v>
      </c>
      <c r="G25" s="148" t="str">
        <f t="shared" si="1"/>
        <v>нд</v>
      </c>
      <c r="H25" s="148">
        <f t="shared" si="1"/>
        <v>0</v>
      </c>
      <c r="I25" s="148" t="str">
        <f t="shared" si="1"/>
        <v>нд</v>
      </c>
      <c r="J25" s="148">
        <f t="shared" si="1"/>
        <v>0</v>
      </c>
      <c r="K25" s="148" t="str">
        <f t="shared" si="1"/>
        <v>нд</v>
      </c>
      <c r="L25" s="148">
        <f t="shared" si="1"/>
        <v>0</v>
      </c>
      <c r="M25" s="148" t="str">
        <f t="shared" si="1"/>
        <v>нд</v>
      </c>
      <c r="N25" s="148">
        <f t="shared" si="1"/>
        <v>0</v>
      </c>
      <c r="O25" s="148" t="str">
        <f t="shared" si="1"/>
        <v>нд</v>
      </c>
      <c r="P25" s="148">
        <f t="shared" si="1"/>
        <v>0</v>
      </c>
      <c r="Q25" s="148" t="str">
        <f t="shared" si="1"/>
        <v>нд</v>
      </c>
      <c r="R25" s="148">
        <f t="shared" si="1"/>
        <v>0</v>
      </c>
      <c r="S25" s="148" t="str">
        <f t="shared" si="1"/>
        <v>нд</v>
      </c>
      <c r="T25" s="148">
        <f t="shared" si="1"/>
        <v>0</v>
      </c>
      <c r="U25" s="148" t="str">
        <f t="shared" si="1"/>
        <v>нд</v>
      </c>
      <c r="V25" s="148">
        <f t="shared" si="1"/>
        <v>0</v>
      </c>
      <c r="W25" s="148" t="str">
        <f t="shared" si="1"/>
        <v>нд</v>
      </c>
      <c r="X25" s="148">
        <f t="shared" si="1"/>
        <v>0</v>
      </c>
      <c r="Y25" s="148" t="str">
        <f t="shared" si="1"/>
        <v>нд</v>
      </c>
      <c r="Z25" s="148">
        <f t="shared" si="1"/>
        <v>0</v>
      </c>
      <c r="AA25" s="148" t="str">
        <f t="shared" si="1"/>
        <v>нд</v>
      </c>
      <c r="AB25" s="148">
        <f t="shared" si="1"/>
        <v>0</v>
      </c>
      <c r="AC25" s="148" t="str">
        <f t="shared" si="1"/>
        <v>нд</v>
      </c>
      <c r="AD25" s="148">
        <f t="shared" si="1"/>
        <v>0</v>
      </c>
      <c r="AE25" s="148" t="str">
        <f t="shared" si="1"/>
        <v>нд</v>
      </c>
      <c r="AF25" s="148">
        <f t="shared" si="1"/>
        <v>0</v>
      </c>
      <c r="AG25" s="148" t="str">
        <f t="shared" si="1"/>
        <v>нд</v>
      </c>
      <c r="AH25" s="148">
        <f t="shared" si="1"/>
        <v>0</v>
      </c>
      <c r="AI25" s="148" t="str">
        <f t="shared" si="1"/>
        <v>нд</v>
      </c>
      <c r="AJ25" s="148">
        <f t="shared" si="1"/>
        <v>0</v>
      </c>
      <c r="AK25" s="148" t="str">
        <f t="shared" si="1"/>
        <v>нд</v>
      </c>
      <c r="AL25" s="148">
        <f t="shared" si="1"/>
        <v>0</v>
      </c>
      <c r="AM25" s="148" t="str">
        <f t="shared" si="1"/>
        <v>нд</v>
      </c>
      <c r="AN25" s="148">
        <f t="shared" si="1"/>
        <v>0</v>
      </c>
      <c r="AO25" s="148" t="str">
        <f t="shared" si="1"/>
        <v>нд</v>
      </c>
      <c r="AP25" s="148">
        <f t="shared" si="1"/>
        <v>0</v>
      </c>
      <c r="AQ25" s="148" t="str">
        <f t="shared" si="1"/>
        <v>нд</v>
      </c>
      <c r="AR25" s="148">
        <f t="shared" si="1"/>
        <v>0</v>
      </c>
      <c r="AS25" s="148" t="str">
        <f t="shared" si="1"/>
        <v>нд</v>
      </c>
      <c r="AT25" s="148">
        <f t="shared" si="1"/>
        <v>0</v>
      </c>
      <c r="AU25" s="148" t="str">
        <f t="shared" si="1"/>
        <v>нд</v>
      </c>
      <c r="AV25" s="148">
        <f t="shared" si="1"/>
        <v>0</v>
      </c>
      <c r="AW25" s="148" t="str">
        <f t="shared" si="1"/>
        <v>нд</v>
      </c>
      <c r="AX25" s="148">
        <v>0</v>
      </c>
      <c r="AY25" s="148">
        <v>0</v>
      </c>
      <c r="AZ25" s="140">
        <f>'2'!BL23</f>
        <v>0</v>
      </c>
      <c r="BA25" s="148">
        <v>0</v>
      </c>
      <c r="BB25" s="148">
        <f>BB38</f>
        <v>0</v>
      </c>
      <c r="BC25" s="148" t="str">
        <f>BC38</f>
        <v>нд</v>
      </c>
      <c r="BD25" s="149"/>
      <c r="BE25" s="150"/>
      <c r="BF25" s="150"/>
      <c r="BG25" s="150"/>
      <c r="BH25" s="150"/>
      <c r="BI25" s="150"/>
      <c r="BJ25" s="150"/>
      <c r="BK25" s="150"/>
      <c r="BL25" s="150"/>
      <c r="BM25" s="150"/>
      <c r="BN25" s="150"/>
      <c r="BO25" s="150"/>
      <c r="BP25" s="150"/>
      <c r="BQ25" s="150"/>
      <c r="BR25" s="150"/>
      <c r="BS25" s="150"/>
      <c r="BT25" s="150"/>
      <c r="BU25" s="150"/>
      <c r="BV25" s="150"/>
      <c r="BW25" s="150"/>
      <c r="BX25" s="150"/>
      <c r="BY25" s="150"/>
      <c r="BZ25" s="150"/>
      <c r="CA25" s="150"/>
      <c r="CB25" s="150"/>
      <c r="CC25" s="150"/>
      <c r="CD25" s="150"/>
      <c r="CE25" s="150"/>
      <c r="CF25" s="150"/>
      <c r="CG25" s="150"/>
      <c r="CH25" s="150"/>
      <c r="CI25" s="150"/>
      <c r="CJ25" s="150"/>
      <c r="CK25" s="150"/>
      <c r="CL25" s="150"/>
      <c r="CM25" s="150"/>
      <c r="CN25" s="150"/>
      <c r="CO25" s="150"/>
      <c r="CP25" s="150"/>
      <c r="CQ25" s="150"/>
      <c r="CR25" s="150"/>
      <c r="CS25" s="150"/>
      <c r="CT25" s="150"/>
      <c r="CU25" s="150"/>
      <c r="CV25" s="150"/>
      <c r="CW25" s="150"/>
      <c r="CX25" s="150"/>
      <c r="CY25" s="150"/>
    </row>
    <row r="26" spans="1:103" s="151" customFormat="1" ht="25.5" x14ac:dyDescent="0.2">
      <c r="A26" s="154" t="s">
        <v>106</v>
      </c>
      <c r="B26" s="155" t="s">
        <v>107</v>
      </c>
      <c r="C26" s="146" t="s">
        <v>98</v>
      </c>
      <c r="D26" s="148">
        <f>D96</f>
        <v>0</v>
      </c>
      <c r="E26" s="148" t="str">
        <f>E47</f>
        <v>нд</v>
      </c>
      <c r="F26" s="148">
        <f>F96</f>
        <v>0</v>
      </c>
      <c r="G26" s="148" t="str">
        <f>G47</f>
        <v>нд</v>
      </c>
      <c r="H26" s="148">
        <f>H96</f>
        <v>0</v>
      </c>
      <c r="I26" s="148" t="str">
        <f>I47</f>
        <v>нд</v>
      </c>
      <c r="J26" s="148">
        <f>J96</f>
        <v>0</v>
      </c>
      <c r="K26" s="148" t="str">
        <f>K47</f>
        <v>нд</v>
      </c>
      <c r="L26" s="148">
        <f>L96</f>
        <v>0</v>
      </c>
      <c r="M26" s="148" t="str">
        <f>M47</f>
        <v>нд</v>
      </c>
      <c r="N26" s="148">
        <f>N96</f>
        <v>0</v>
      </c>
      <c r="O26" s="148" t="str">
        <f>O47</f>
        <v>нд</v>
      </c>
      <c r="P26" s="148">
        <f>P96</f>
        <v>0</v>
      </c>
      <c r="Q26" s="148" t="str">
        <f>Q47</f>
        <v>нд</v>
      </c>
      <c r="R26" s="148">
        <f>R96</f>
        <v>0</v>
      </c>
      <c r="S26" s="148" t="str">
        <f>S47</f>
        <v>нд</v>
      </c>
      <c r="T26" s="148">
        <f>T96</f>
        <v>0</v>
      </c>
      <c r="U26" s="148" t="str">
        <f>U47</f>
        <v>нд</v>
      </c>
      <c r="V26" s="148">
        <f>V96</f>
        <v>0</v>
      </c>
      <c r="W26" s="148" t="str">
        <f>W47</f>
        <v>нд</v>
      </c>
      <c r="X26" s="148">
        <f>X96</f>
        <v>0</v>
      </c>
      <c r="Y26" s="148" t="str">
        <f>Y47</f>
        <v>нд</v>
      </c>
      <c r="Z26" s="148">
        <f>Z96</f>
        <v>0</v>
      </c>
      <c r="AA26" s="148" t="str">
        <f>AA47</f>
        <v>нд</v>
      </c>
      <c r="AB26" s="148">
        <f>AB96</f>
        <v>0</v>
      </c>
      <c r="AC26" s="148" t="str">
        <f>AC47</f>
        <v>нд</v>
      </c>
      <c r="AD26" s="148">
        <f>AD96</f>
        <v>0</v>
      </c>
      <c r="AE26" s="148" t="str">
        <f>AE47</f>
        <v>нд</v>
      </c>
      <c r="AF26" s="148">
        <f>AF96</f>
        <v>0</v>
      </c>
      <c r="AG26" s="148" t="str">
        <f>AG47</f>
        <v>нд</v>
      </c>
      <c r="AH26" s="148">
        <f>AH96</f>
        <v>0</v>
      </c>
      <c r="AI26" s="148" t="str">
        <f>AI47</f>
        <v>нд</v>
      </c>
      <c r="AJ26" s="148">
        <f>AJ96</f>
        <v>0</v>
      </c>
      <c r="AK26" s="148" t="str">
        <f>AK47</f>
        <v>нд</v>
      </c>
      <c r="AL26" s="148">
        <f>AL96</f>
        <v>0</v>
      </c>
      <c r="AM26" s="148" t="str">
        <f>AM47</f>
        <v>нд</v>
      </c>
      <c r="AN26" s="148">
        <f>AN96</f>
        <v>0</v>
      </c>
      <c r="AO26" s="148" t="str">
        <f>AO47</f>
        <v>нд</v>
      </c>
      <c r="AP26" s="148">
        <f>AP96</f>
        <v>0</v>
      </c>
      <c r="AQ26" s="148" t="str">
        <f>AQ47</f>
        <v>нд</v>
      </c>
      <c r="AR26" s="148">
        <f>AR96</f>
        <v>0</v>
      </c>
      <c r="AS26" s="148" t="str">
        <f>AS47</f>
        <v>нд</v>
      </c>
      <c r="AT26" s="148">
        <f>AT96</f>
        <v>0</v>
      </c>
      <c r="AU26" s="148" t="str">
        <f>AU47</f>
        <v>нд</v>
      </c>
      <c r="AV26" s="148">
        <f>AV96</f>
        <v>0</v>
      </c>
      <c r="AW26" s="148" t="str">
        <f>AW47</f>
        <v>нд</v>
      </c>
      <c r="AX26" s="148">
        <v>0</v>
      </c>
      <c r="AY26" s="148">
        <v>0</v>
      </c>
      <c r="AZ26" s="140">
        <f>'2'!BL24</f>
        <v>0</v>
      </c>
      <c r="BA26" s="148">
        <v>0</v>
      </c>
      <c r="BB26" s="148">
        <f>BB96</f>
        <v>0</v>
      </c>
      <c r="BC26" s="148" t="str">
        <f>BC47</f>
        <v>нд</v>
      </c>
      <c r="BD26" s="149"/>
      <c r="BE26" s="150"/>
      <c r="BF26" s="150"/>
      <c r="BG26" s="150"/>
      <c r="BH26" s="150"/>
      <c r="BI26" s="150"/>
      <c r="BJ26" s="150"/>
      <c r="BK26" s="150"/>
      <c r="BL26" s="150"/>
      <c r="BM26" s="150"/>
      <c r="BN26" s="150"/>
      <c r="BO26" s="150"/>
      <c r="BP26" s="150"/>
      <c r="BQ26" s="150"/>
      <c r="BR26" s="150"/>
      <c r="BS26" s="150"/>
      <c r="BT26" s="150"/>
      <c r="BU26" s="150"/>
      <c r="BV26" s="150"/>
      <c r="BW26" s="150"/>
      <c r="BX26" s="150"/>
      <c r="BY26" s="150"/>
      <c r="BZ26" s="150"/>
      <c r="CA26" s="150"/>
      <c r="CB26" s="150"/>
      <c r="CC26" s="150"/>
      <c r="CD26" s="150"/>
      <c r="CE26" s="150"/>
      <c r="CF26" s="150"/>
      <c r="CG26" s="150"/>
      <c r="CH26" s="150"/>
      <c r="CI26" s="150"/>
      <c r="CJ26" s="150"/>
      <c r="CK26" s="150"/>
      <c r="CL26" s="150"/>
      <c r="CM26" s="150"/>
      <c r="CN26" s="150"/>
      <c r="CO26" s="150"/>
      <c r="CP26" s="150"/>
      <c r="CQ26" s="150"/>
      <c r="CR26" s="150"/>
      <c r="CS26" s="150"/>
      <c r="CT26" s="150"/>
      <c r="CU26" s="150"/>
      <c r="CV26" s="150"/>
      <c r="CW26" s="150"/>
      <c r="CX26" s="150"/>
      <c r="CY26" s="150"/>
    </row>
    <row r="27" spans="1:103" s="151" customFormat="1" ht="25.5" x14ac:dyDescent="0.2">
      <c r="A27" s="154" t="s">
        <v>108</v>
      </c>
      <c r="B27" s="155" t="s">
        <v>109</v>
      </c>
      <c r="C27" s="146" t="s">
        <v>98</v>
      </c>
      <c r="D27" s="148">
        <f t="shared" ref="D27:AW27" si="2">D110</f>
        <v>0</v>
      </c>
      <c r="E27" s="148" t="str">
        <f t="shared" si="2"/>
        <v>нд</v>
      </c>
      <c r="F27" s="148">
        <f t="shared" si="2"/>
        <v>0</v>
      </c>
      <c r="G27" s="148" t="str">
        <f t="shared" si="2"/>
        <v>нд</v>
      </c>
      <c r="H27" s="148">
        <f t="shared" si="2"/>
        <v>0</v>
      </c>
      <c r="I27" s="148" t="str">
        <f t="shared" si="2"/>
        <v>нд</v>
      </c>
      <c r="J27" s="148">
        <f t="shared" si="2"/>
        <v>0</v>
      </c>
      <c r="K27" s="148" t="str">
        <f t="shared" si="2"/>
        <v>нд</v>
      </c>
      <c r="L27" s="148">
        <f t="shared" si="2"/>
        <v>0</v>
      </c>
      <c r="M27" s="148" t="str">
        <f t="shared" si="2"/>
        <v>нд</v>
      </c>
      <c r="N27" s="148">
        <f t="shared" si="2"/>
        <v>0</v>
      </c>
      <c r="O27" s="148" t="str">
        <f t="shared" si="2"/>
        <v>нд</v>
      </c>
      <c r="P27" s="148">
        <f t="shared" si="2"/>
        <v>0</v>
      </c>
      <c r="Q27" s="148" t="str">
        <f t="shared" si="2"/>
        <v>нд</v>
      </c>
      <c r="R27" s="148">
        <f t="shared" si="2"/>
        <v>0</v>
      </c>
      <c r="S27" s="148" t="str">
        <f t="shared" si="2"/>
        <v>нд</v>
      </c>
      <c r="T27" s="148">
        <f t="shared" si="2"/>
        <v>0</v>
      </c>
      <c r="U27" s="148" t="str">
        <f t="shared" si="2"/>
        <v>нд</v>
      </c>
      <c r="V27" s="148">
        <f t="shared" si="2"/>
        <v>0</v>
      </c>
      <c r="W27" s="148" t="str">
        <f t="shared" si="2"/>
        <v>нд</v>
      </c>
      <c r="X27" s="148">
        <f t="shared" si="2"/>
        <v>0</v>
      </c>
      <c r="Y27" s="148" t="str">
        <f t="shared" si="2"/>
        <v>нд</v>
      </c>
      <c r="Z27" s="148">
        <f t="shared" si="2"/>
        <v>0</v>
      </c>
      <c r="AA27" s="148" t="str">
        <f t="shared" si="2"/>
        <v>нд</v>
      </c>
      <c r="AB27" s="148">
        <f t="shared" si="2"/>
        <v>0</v>
      </c>
      <c r="AC27" s="148" t="str">
        <f t="shared" si="2"/>
        <v>нд</v>
      </c>
      <c r="AD27" s="148">
        <f t="shared" si="2"/>
        <v>0</v>
      </c>
      <c r="AE27" s="148" t="str">
        <f t="shared" si="2"/>
        <v>нд</v>
      </c>
      <c r="AF27" s="148">
        <f t="shared" si="2"/>
        <v>0</v>
      </c>
      <c r="AG27" s="148" t="str">
        <f t="shared" si="2"/>
        <v>нд</v>
      </c>
      <c r="AH27" s="148">
        <f t="shared" si="2"/>
        <v>0</v>
      </c>
      <c r="AI27" s="148" t="str">
        <f t="shared" si="2"/>
        <v>нд</v>
      </c>
      <c r="AJ27" s="148">
        <f t="shared" si="2"/>
        <v>0</v>
      </c>
      <c r="AK27" s="148" t="str">
        <f t="shared" si="2"/>
        <v>нд</v>
      </c>
      <c r="AL27" s="148">
        <f t="shared" si="2"/>
        <v>0</v>
      </c>
      <c r="AM27" s="148" t="str">
        <f t="shared" si="2"/>
        <v>нд</v>
      </c>
      <c r="AN27" s="148">
        <f t="shared" si="2"/>
        <v>0</v>
      </c>
      <c r="AO27" s="148" t="str">
        <f t="shared" si="2"/>
        <v>нд</v>
      </c>
      <c r="AP27" s="148">
        <f t="shared" si="2"/>
        <v>0</v>
      </c>
      <c r="AQ27" s="148" t="str">
        <f t="shared" si="2"/>
        <v>нд</v>
      </c>
      <c r="AR27" s="148">
        <f t="shared" si="2"/>
        <v>0</v>
      </c>
      <c r="AS27" s="148" t="str">
        <f t="shared" si="2"/>
        <v>нд</v>
      </c>
      <c r="AT27" s="148">
        <f t="shared" si="2"/>
        <v>0</v>
      </c>
      <c r="AU27" s="148" t="str">
        <f t="shared" si="2"/>
        <v>нд</v>
      </c>
      <c r="AV27" s="148">
        <f t="shared" si="2"/>
        <v>0</v>
      </c>
      <c r="AW27" s="148" t="str">
        <f t="shared" si="2"/>
        <v>нд</v>
      </c>
      <c r="AX27" s="148">
        <v>0</v>
      </c>
      <c r="AY27" s="148">
        <v>0</v>
      </c>
      <c r="AZ27" s="140">
        <f>'2'!BL25</f>
        <v>0</v>
      </c>
      <c r="BA27" s="148">
        <v>0</v>
      </c>
      <c r="BB27" s="148">
        <f>BB110</f>
        <v>0</v>
      </c>
      <c r="BC27" s="148" t="str">
        <f>BC110</f>
        <v>нд</v>
      </c>
      <c r="BD27" s="149"/>
      <c r="BE27" s="150"/>
      <c r="BF27" s="150"/>
      <c r="BG27" s="150"/>
      <c r="BH27" s="150"/>
      <c r="BI27" s="150"/>
      <c r="BJ27" s="150"/>
      <c r="BK27" s="150"/>
      <c r="BL27" s="150"/>
      <c r="BM27" s="150"/>
      <c r="BN27" s="150"/>
      <c r="BO27" s="150"/>
      <c r="BP27" s="150"/>
      <c r="BQ27" s="150"/>
      <c r="BR27" s="150"/>
      <c r="BS27" s="150"/>
      <c r="BT27" s="150"/>
      <c r="BU27" s="150"/>
      <c r="BV27" s="150"/>
      <c r="BW27" s="150"/>
      <c r="BX27" s="150"/>
      <c r="BY27" s="150"/>
      <c r="BZ27" s="150"/>
      <c r="CA27" s="150"/>
      <c r="CB27" s="150"/>
      <c r="CC27" s="150"/>
      <c r="CD27" s="150"/>
      <c r="CE27" s="150"/>
      <c r="CF27" s="150"/>
      <c r="CG27" s="150"/>
      <c r="CH27" s="150"/>
      <c r="CI27" s="150"/>
      <c r="CJ27" s="150"/>
      <c r="CK27" s="150"/>
      <c r="CL27" s="150"/>
      <c r="CM27" s="150"/>
      <c r="CN27" s="150"/>
      <c r="CO27" s="150"/>
      <c r="CP27" s="150"/>
      <c r="CQ27" s="150"/>
      <c r="CR27" s="150"/>
      <c r="CS27" s="150"/>
      <c r="CT27" s="150"/>
      <c r="CU27" s="150"/>
      <c r="CV27" s="150"/>
      <c r="CW27" s="150"/>
      <c r="CX27" s="150"/>
      <c r="CY27" s="150"/>
    </row>
    <row r="28" spans="1:103" s="151" customFormat="1" x14ac:dyDescent="0.2">
      <c r="A28" s="154" t="s">
        <v>110</v>
      </c>
      <c r="B28" s="155" t="s">
        <v>111</v>
      </c>
      <c r="C28" s="146" t="s">
        <v>98</v>
      </c>
      <c r="D28" s="148">
        <f t="shared" ref="D28:AW28" si="3">D111</f>
        <v>0</v>
      </c>
      <c r="E28" s="148" t="str">
        <f t="shared" si="3"/>
        <v>нд</v>
      </c>
      <c r="F28" s="148">
        <f t="shared" si="3"/>
        <v>0</v>
      </c>
      <c r="G28" s="148" t="str">
        <f t="shared" si="3"/>
        <v>нд</v>
      </c>
      <c r="H28" s="148">
        <f t="shared" si="3"/>
        <v>0</v>
      </c>
      <c r="I28" s="148" t="str">
        <f t="shared" si="3"/>
        <v>нд</v>
      </c>
      <c r="J28" s="148">
        <f t="shared" si="3"/>
        <v>0</v>
      </c>
      <c r="K28" s="148" t="str">
        <f t="shared" si="3"/>
        <v>нд</v>
      </c>
      <c r="L28" s="148">
        <f t="shared" si="3"/>
        <v>0</v>
      </c>
      <c r="M28" s="148" t="str">
        <f t="shared" si="3"/>
        <v>нд</v>
      </c>
      <c r="N28" s="148">
        <f t="shared" si="3"/>
        <v>0</v>
      </c>
      <c r="O28" s="148" t="str">
        <f t="shared" si="3"/>
        <v>нд</v>
      </c>
      <c r="P28" s="148">
        <f t="shared" si="3"/>
        <v>0</v>
      </c>
      <c r="Q28" s="148" t="str">
        <f t="shared" si="3"/>
        <v>нд</v>
      </c>
      <c r="R28" s="148">
        <f t="shared" si="3"/>
        <v>0</v>
      </c>
      <c r="S28" s="148" t="str">
        <f t="shared" si="3"/>
        <v>нд</v>
      </c>
      <c r="T28" s="148">
        <f t="shared" si="3"/>
        <v>0</v>
      </c>
      <c r="U28" s="148" t="str">
        <f t="shared" si="3"/>
        <v>нд</v>
      </c>
      <c r="V28" s="148">
        <f t="shared" si="3"/>
        <v>0</v>
      </c>
      <c r="W28" s="148" t="str">
        <f t="shared" si="3"/>
        <v>нд</v>
      </c>
      <c r="X28" s="148">
        <f t="shared" si="3"/>
        <v>0</v>
      </c>
      <c r="Y28" s="148" t="str">
        <f t="shared" si="3"/>
        <v>нд</v>
      </c>
      <c r="Z28" s="148">
        <f t="shared" si="3"/>
        <v>0</v>
      </c>
      <c r="AA28" s="148" t="str">
        <f t="shared" si="3"/>
        <v>нд</v>
      </c>
      <c r="AB28" s="148">
        <f t="shared" si="3"/>
        <v>0</v>
      </c>
      <c r="AC28" s="148" t="str">
        <f t="shared" si="3"/>
        <v>нд</v>
      </c>
      <c r="AD28" s="148">
        <f t="shared" si="3"/>
        <v>0</v>
      </c>
      <c r="AE28" s="148" t="str">
        <f t="shared" si="3"/>
        <v>нд</v>
      </c>
      <c r="AF28" s="148">
        <f t="shared" si="3"/>
        <v>0</v>
      </c>
      <c r="AG28" s="148" t="str">
        <f t="shared" si="3"/>
        <v>нд</v>
      </c>
      <c r="AH28" s="148">
        <f t="shared" si="3"/>
        <v>0</v>
      </c>
      <c r="AI28" s="148" t="str">
        <f t="shared" si="3"/>
        <v>нд</v>
      </c>
      <c r="AJ28" s="148">
        <f t="shared" si="3"/>
        <v>0</v>
      </c>
      <c r="AK28" s="148" t="str">
        <f t="shared" si="3"/>
        <v>нд</v>
      </c>
      <c r="AL28" s="148">
        <f t="shared" si="3"/>
        <v>0</v>
      </c>
      <c r="AM28" s="148" t="str">
        <f t="shared" si="3"/>
        <v>нд</v>
      </c>
      <c r="AN28" s="148">
        <f t="shared" si="3"/>
        <v>0</v>
      </c>
      <c r="AO28" s="148" t="str">
        <f t="shared" si="3"/>
        <v>нд</v>
      </c>
      <c r="AP28" s="148">
        <f t="shared" si="3"/>
        <v>0</v>
      </c>
      <c r="AQ28" s="148" t="str">
        <f t="shared" si="3"/>
        <v>нд</v>
      </c>
      <c r="AR28" s="148">
        <f t="shared" si="3"/>
        <v>0</v>
      </c>
      <c r="AS28" s="148" t="str">
        <f t="shared" si="3"/>
        <v>нд</v>
      </c>
      <c r="AT28" s="148">
        <f t="shared" si="3"/>
        <v>0</v>
      </c>
      <c r="AU28" s="148" t="str">
        <f t="shared" si="3"/>
        <v>нд</v>
      </c>
      <c r="AV28" s="148">
        <f t="shared" si="3"/>
        <v>0</v>
      </c>
      <c r="AW28" s="148" t="str">
        <f t="shared" si="3"/>
        <v>нд</v>
      </c>
      <c r="AX28" s="148">
        <v>2.37</v>
      </c>
      <c r="AY28" s="148">
        <v>0</v>
      </c>
      <c r="AZ28" s="140">
        <f>'2'!BL26</f>
        <v>2.0027439999999999</v>
      </c>
      <c r="BA28" s="148">
        <v>0</v>
      </c>
      <c r="BB28" s="148">
        <f>BB111</f>
        <v>0</v>
      </c>
      <c r="BC28" s="148" t="str">
        <f>BC111</f>
        <v>нд</v>
      </c>
      <c r="BD28" s="149"/>
      <c r="BE28" s="150"/>
      <c r="BF28" s="150"/>
      <c r="BG28" s="150"/>
      <c r="BH28" s="150"/>
      <c r="BI28" s="150"/>
      <c r="BJ28" s="150"/>
      <c r="BK28" s="150"/>
      <c r="BL28" s="150"/>
      <c r="BM28" s="150"/>
      <c r="BN28" s="150"/>
      <c r="BO28" s="150"/>
      <c r="BP28" s="150"/>
      <c r="BQ28" s="150"/>
      <c r="BR28" s="150"/>
      <c r="BS28" s="150"/>
      <c r="BT28" s="150"/>
      <c r="BU28" s="150"/>
      <c r="BV28" s="150"/>
      <c r="BW28" s="150"/>
      <c r="BX28" s="150"/>
      <c r="BY28" s="150"/>
      <c r="BZ28" s="150"/>
      <c r="CA28" s="150"/>
      <c r="CB28" s="150"/>
      <c r="CC28" s="150"/>
      <c r="CD28" s="150"/>
      <c r="CE28" s="150"/>
      <c r="CF28" s="150"/>
      <c r="CG28" s="150"/>
      <c r="CH28" s="150"/>
      <c r="CI28" s="150"/>
      <c r="CJ28" s="150"/>
      <c r="CK28" s="150"/>
      <c r="CL28" s="150"/>
      <c r="CM28" s="150"/>
      <c r="CN28" s="150"/>
      <c r="CO28" s="150"/>
      <c r="CP28" s="150"/>
      <c r="CQ28" s="150"/>
      <c r="CR28" s="150"/>
      <c r="CS28" s="150"/>
      <c r="CT28" s="150"/>
      <c r="CU28" s="150"/>
      <c r="CV28" s="150"/>
      <c r="CW28" s="150"/>
      <c r="CX28" s="150"/>
      <c r="CY28" s="150"/>
    </row>
    <row r="29" spans="1:103" s="160" customFormat="1" x14ac:dyDescent="0.2">
      <c r="A29" s="154">
        <v>1</v>
      </c>
      <c r="B29" s="156" t="s">
        <v>112</v>
      </c>
      <c r="C29" s="115" t="s">
        <v>98</v>
      </c>
      <c r="D29" s="158" t="s">
        <v>98</v>
      </c>
      <c r="E29" s="158" t="s">
        <v>98</v>
      </c>
      <c r="F29" s="158" t="s">
        <v>98</v>
      </c>
      <c r="G29" s="158" t="s">
        <v>98</v>
      </c>
      <c r="H29" s="158" t="s">
        <v>98</v>
      </c>
      <c r="I29" s="158" t="s">
        <v>98</v>
      </c>
      <c r="J29" s="158" t="s">
        <v>98</v>
      </c>
      <c r="K29" s="158" t="s">
        <v>98</v>
      </c>
      <c r="L29" s="158" t="s">
        <v>98</v>
      </c>
      <c r="M29" s="158" t="s">
        <v>98</v>
      </c>
      <c r="N29" s="158" t="s">
        <v>98</v>
      </c>
      <c r="O29" s="158" t="s">
        <v>98</v>
      </c>
      <c r="P29" s="158" t="s">
        <v>98</v>
      </c>
      <c r="Q29" s="158" t="s">
        <v>98</v>
      </c>
      <c r="R29" s="158" t="s">
        <v>98</v>
      </c>
      <c r="S29" s="158" t="s">
        <v>98</v>
      </c>
      <c r="T29" s="158" t="s">
        <v>98</v>
      </c>
      <c r="U29" s="158" t="s">
        <v>98</v>
      </c>
      <c r="V29" s="158" t="s">
        <v>98</v>
      </c>
      <c r="W29" s="158" t="s">
        <v>98</v>
      </c>
      <c r="X29" s="158" t="s">
        <v>98</v>
      </c>
      <c r="Y29" s="158" t="s">
        <v>98</v>
      </c>
      <c r="Z29" s="158" t="s">
        <v>98</v>
      </c>
      <c r="AA29" s="158" t="s">
        <v>98</v>
      </c>
      <c r="AB29" s="158" t="s">
        <v>98</v>
      </c>
      <c r="AC29" s="158" t="s">
        <v>98</v>
      </c>
      <c r="AD29" s="158" t="s">
        <v>98</v>
      </c>
      <c r="AE29" s="158" t="s">
        <v>98</v>
      </c>
      <c r="AF29" s="158" t="s">
        <v>98</v>
      </c>
      <c r="AG29" s="158" t="s">
        <v>98</v>
      </c>
      <c r="AH29" s="158" t="s">
        <v>98</v>
      </c>
      <c r="AI29" s="158" t="s">
        <v>98</v>
      </c>
      <c r="AJ29" s="158" t="s">
        <v>98</v>
      </c>
      <c r="AK29" s="158" t="s">
        <v>98</v>
      </c>
      <c r="AL29" s="158" t="s">
        <v>98</v>
      </c>
      <c r="AM29" s="158" t="s">
        <v>98</v>
      </c>
      <c r="AN29" s="158" t="s">
        <v>98</v>
      </c>
      <c r="AO29" s="158" t="s">
        <v>98</v>
      </c>
      <c r="AP29" s="158" t="s">
        <v>98</v>
      </c>
      <c r="AQ29" s="158" t="s">
        <v>98</v>
      </c>
      <c r="AR29" s="158" t="s">
        <v>98</v>
      </c>
      <c r="AS29" s="158" t="s">
        <v>98</v>
      </c>
      <c r="AT29" s="158" t="s">
        <v>98</v>
      </c>
      <c r="AU29" s="158" t="s">
        <v>98</v>
      </c>
      <c r="AV29" s="158" t="s">
        <v>98</v>
      </c>
      <c r="AW29" s="158" t="s">
        <v>98</v>
      </c>
      <c r="AX29" s="158" t="s">
        <v>98</v>
      </c>
      <c r="AY29" s="158" t="s">
        <v>98</v>
      </c>
      <c r="AZ29" s="140">
        <f>'2'!BL27</f>
        <v>0</v>
      </c>
      <c r="BA29" s="158" t="s">
        <v>98</v>
      </c>
      <c r="BB29" s="158" t="s">
        <v>98</v>
      </c>
      <c r="BC29" s="158" t="s">
        <v>98</v>
      </c>
      <c r="BD29" s="115"/>
      <c r="BE29" s="159"/>
      <c r="BF29" s="159"/>
      <c r="BG29" s="159"/>
      <c r="BH29" s="159"/>
      <c r="BI29" s="159"/>
      <c r="BJ29" s="159"/>
      <c r="BK29" s="159"/>
      <c r="BL29" s="159"/>
      <c r="BM29" s="159"/>
      <c r="BN29" s="159"/>
      <c r="BO29" s="159"/>
      <c r="BP29" s="159"/>
      <c r="BQ29" s="159"/>
      <c r="BR29" s="159"/>
      <c r="BS29" s="159"/>
      <c r="BT29" s="159"/>
      <c r="BU29" s="159"/>
      <c r="BV29" s="159"/>
      <c r="BW29" s="159"/>
      <c r="BX29" s="159"/>
      <c r="BY29" s="159"/>
      <c r="BZ29" s="159"/>
      <c r="CA29" s="159"/>
      <c r="CB29" s="159"/>
      <c r="CC29" s="159"/>
      <c r="CD29" s="159"/>
      <c r="CE29" s="159"/>
      <c r="CF29" s="159"/>
      <c r="CG29" s="159"/>
      <c r="CH29" s="159"/>
      <c r="CI29" s="159"/>
      <c r="CJ29" s="159"/>
      <c r="CK29" s="159"/>
      <c r="CL29" s="159"/>
      <c r="CM29" s="159"/>
      <c r="CN29" s="159"/>
      <c r="CO29" s="159"/>
      <c r="CP29" s="159"/>
      <c r="CQ29" s="159"/>
      <c r="CR29" s="159"/>
      <c r="CS29" s="159"/>
      <c r="CT29" s="159"/>
      <c r="CU29" s="159"/>
      <c r="CV29" s="159"/>
      <c r="CW29" s="159"/>
      <c r="CX29" s="159"/>
      <c r="CY29" s="159"/>
    </row>
    <row r="30" spans="1:103" s="168" customFormat="1" ht="38.25" x14ac:dyDescent="0.2">
      <c r="A30" s="161" t="s">
        <v>113</v>
      </c>
      <c r="B30" s="162" t="s">
        <v>114</v>
      </c>
      <c r="C30" s="163" t="s">
        <v>98</v>
      </c>
      <c r="D30" s="165">
        <f>D31+D33+D34</f>
        <v>0</v>
      </c>
      <c r="E30" s="165" t="s">
        <v>98</v>
      </c>
      <c r="F30" s="165">
        <f>F31+F33+F34</f>
        <v>0</v>
      </c>
      <c r="G30" s="165" t="s">
        <v>98</v>
      </c>
      <c r="H30" s="165">
        <f>H31+H33+H34</f>
        <v>0</v>
      </c>
      <c r="I30" s="165" t="s">
        <v>98</v>
      </c>
      <c r="J30" s="165">
        <f>J31+J33+J34</f>
        <v>0</v>
      </c>
      <c r="K30" s="165" t="s">
        <v>98</v>
      </c>
      <c r="L30" s="165">
        <f>L31+L33+L34</f>
        <v>0</v>
      </c>
      <c r="M30" s="165" t="s">
        <v>98</v>
      </c>
      <c r="N30" s="165">
        <f>N31+N33+N34</f>
        <v>0</v>
      </c>
      <c r="O30" s="165" t="s">
        <v>98</v>
      </c>
      <c r="P30" s="165">
        <f>P31+P33+P34</f>
        <v>0</v>
      </c>
      <c r="Q30" s="165" t="s">
        <v>98</v>
      </c>
      <c r="R30" s="165">
        <f>R31+R33+R34</f>
        <v>0</v>
      </c>
      <c r="S30" s="165" t="s">
        <v>98</v>
      </c>
      <c r="T30" s="165">
        <f>T31+T33+T34</f>
        <v>0</v>
      </c>
      <c r="U30" s="165" t="s">
        <v>98</v>
      </c>
      <c r="V30" s="165">
        <f>V31+V33+V34</f>
        <v>0</v>
      </c>
      <c r="W30" s="165" t="s">
        <v>98</v>
      </c>
      <c r="X30" s="165">
        <f>X31+X33+X34</f>
        <v>0</v>
      </c>
      <c r="Y30" s="165" t="s">
        <v>98</v>
      </c>
      <c r="Z30" s="165">
        <f>Z31+Z33+Z34</f>
        <v>0</v>
      </c>
      <c r="AA30" s="165" t="s">
        <v>98</v>
      </c>
      <c r="AB30" s="165">
        <f>AB31+AB33+AB34</f>
        <v>0</v>
      </c>
      <c r="AC30" s="165" t="s">
        <v>98</v>
      </c>
      <c r="AD30" s="165">
        <f>AD31+AD33+AD34</f>
        <v>0</v>
      </c>
      <c r="AE30" s="165" t="s">
        <v>98</v>
      </c>
      <c r="AF30" s="165">
        <f>AF31+AF33+AF34</f>
        <v>0</v>
      </c>
      <c r="AG30" s="165" t="s">
        <v>98</v>
      </c>
      <c r="AH30" s="165">
        <f>AH31+AH33+AH34</f>
        <v>0</v>
      </c>
      <c r="AI30" s="165" t="s">
        <v>98</v>
      </c>
      <c r="AJ30" s="165">
        <f>AJ31+AJ33+AJ34</f>
        <v>0</v>
      </c>
      <c r="AK30" s="165" t="s">
        <v>98</v>
      </c>
      <c r="AL30" s="165">
        <f>AL31+AL33+AL34</f>
        <v>0</v>
      </c>
      <c r="AM30" s="165" t="s">
        <v>98</v>
      </c>
      <c r="AN30" s="165">
        <f>AN31+AN33+AN34</f>
        <v>0</v>
      </c>
      <c r="AO30" s="165" t="s">
        <v>98</v>
      </c>
      <c r="AP30" s="165">
        <f>AP31+AP33+AP34</f>
        <v>0</v>
      </c>
      <c r="AQ30" s="165" t="s">
        <v>98</v>
      </c>
      <c r="AR30" s="165">
        <f>AR31+AR33+AR34</f>
        <v>0</v>
      </c>
      <c r="AS30" s="165" t="s">
        <v>98</v>
      </c>
      <c r="AT30" s="165">
        <f>AT31+AT33+AT34</f>
        <v>0</v>
      </c>
      <c r="AU30" s="165" t="s">
        <v>98</v>
      </c>
      <c r="AV30" s="165">
        <f>AV31+AV33+AV34</f>
        <v>0</v>
      </c>
      <c r="AW30" s="165" t="s">
        <v>98</v>
      </c>
      <c r="AX30" s="165" t="s">
        <v>98</v>
      </c>
      <c r="AY30" s="165">
        <v>0</v>
      </c>
      <c r="AZ30" s="140">
        <f>'2'!BL28</f>
        <v>2.7486097559623754</v>
      </c>
      <c r="BA30" s="165">
        <v>0</v>
      </c>
      <c r="BB30" s="165">
        <f>BB31+BB33+BB34</f>
        <v>0</v>
      </c>
      <c r="BC30" s="165" t="s">
        <v>98</v>
      </c>
      <c r="BD30" s="166"/>
      <c r="BE30" s="167"/>
      <c r="BF30" s="167"/>
      <c r="BG30" s="167"/>
      <c r="BH30" s="167"/>
      <c r="BI30" s="167"/>
      <c r="BJ30" s="167"/>
      <c r="BK30" s="167"/>
      <c r="BL30" s="167"/>
      <c r="BM30" s="167"/>
      <c r="BN30" s="167"/>
      <c r="BO30" s="167"/>
      <c r="BP30" s="167"/>
      <c r="BQ30" s="167"/>
      <c r="BR30" s="167"/>
      <c r="BS30" s="167"/>
      <c r="BT30" s="167"/>
      <c r="BU30" s="167"/>
      <c r="BV30" s="167"/>
      <c r="BW30" s="167"/>
      <c r="BX30" s="167"/>
      <c r="BY30" s="167"/>
      <c r="BZ30" s="167"/>
      <c r="CA30" s="167"/>
      <c r="CB30" s="167"/>
      <c r="CC30" s="167"/>
      <c r="CD30" s="167"/>
      <c r="CE30" s="167"/>
      <c r="CF30" s="167"/>
      <c r="CG30" s="167"/>
      <c r="CH30" s="167"/>
      <c r="CI30" s="167"/>
      <c r="CJ30" s="167"/>
      <c r="CK30" s="167"/>
      <c r="CL30" s="167"/>
      <c r="CM30" s="167"/>
      <c r="CN30" s="167"/>
      <c r="CO30" s="167"/>
      <c r="CP30" s="167"/>
      <c r="CQ30" s="167"/>
      <c r="CR30" s="167"/>
      <c r="CS30" s="167"/>
      <c r="CT30" s="167"/>
      <c r="CU30" s="167"/>
      <c r="CV30" s="167"/>
      <c r="CW30" s="167"/>
      <c r="CX30" s="167"/>
      <c r="CY30" s="167"/>
    </row>
    <row r="31" spans="1:103" s="160" customFormat="1" ht="51" x14ac:dyDescent="0.2">
      <c r="A31" s="154" t="s">
        <v>115</v>
      </c>
      <c r="B31" s="155" t="s">
        <v>116</v>
      </c>
      <c r="C31" s="115" t="s">
        <v>98</v>
      </c>
      <c r="D31" s="158">
        <v>0</v>
      </c>
      <c r="E31" s="158" t="s">
        <v>98</v>
      </c>
      <c r="F31" s="158">
        <v>0</v>
      </c>
      <c r="G31" s="158" t="s">
        <v>98</v>
      </c>
      <c r="H31" s="158">
        <v>0</v>
      </c>
      <c r="I31" s="158" t="s">
        <v>98</v>
      </c>
      <c r="J31" s="158">
        <v>0</v>
      </c>
      <c r="K31" s="158" t="s">
        <v>98</v>
      </c>
      <c r="L31" s="158">
        <v>0</v>
      </c>
      <c r="M31" s="158" t="s">
        <v>98</v>
      </c>
      <c r="N31" s="158">
        <v>0</v>
      </c>
      <c r="O31" s="158" t="s">
        <v>98</v>
      </c>
      <c r="P31" s="158">
        <v>0</v>
      </c>
      <c r="Q31" s="158" t="s">
        <v>98</v>
      </c>
      <c r="R31" s="158">
        <v>0</v>
      </c>
      <c r="S31" s="158" t="s">
        <v>98</v>
      </c>
      <c r="T31" s="158">
        <v>0</v>
      </c>
      <c r="U31" s="158" t="s">
        <v>98</v>
      </c>
      <c r="V31" s="158">
        <v>0</v>
      </c>
      <c r="W31" s="158" t="s">
        <v>98</v>
      </c>
      <c r="X31" s="158">
        <v>0</v>
      </c>
      <c r="Y31" s="158" t="s">
        <v>98</v>
      </c>
      <c r="Z31" s="158">
        <v>0</v>
      </c>
      <c r="AA31" s="158" t="s">
        <v>98</v>
      </c>
      <c r="AB31" s="158">
        <v>0</v>
      </c>
      <c r="AC31" s="158" t="s">
        <v>98</v>
      </c>
      <c r="AD31" s="158">
        <v>0</v>
      </c>
      <c r="AE31" s="158" t="s">
        <v>98</v>
      </c>
      <c r="AF31" s="158">
        <v>0</v>
      </c>
      <c r="AG31" s="158" t="s">
        <v>98</v>
      </c>
      <c r="AH31" s="158">
        <v>0</v>
      </c>
      <c r="AI31" s="158" t="s">
        <v>98</v>
      </c>
      <c r="AJ31" s="158">
        <v>0</v>
      </c>
      <c r="AK31" s="158" t="s">
        <v>98</v>
      </c>
      <c r="AL31" s="158">
        <v>0</v>
      </c>
      <c r="AM31" s="158" t="s">
        <v>98</v>
      </c>
      <c r="AN31" s="158">
        <v>0</v>
      </c>
      <c r="AO31" s="158" t="s">
        <v>98</v>
      </c>
      <c r="AP31" s="158">
        <v>0</v>
      </c>
      <c r="AQ31" s="158" t="s">
        <v>98</v>
      </c>
      <c r="AR31" s="158">
        <v>0</v>
      </c>
      <c r="AS31" s="158" t="s">
        <v>98</v>
      </c>
      <c r="AT31" s="158">
        <v>0</v>
      </c>
      <c r="AU31" s="158" t="s">
        <v>98</v>
      </c>
      <c r="AV31" s="158">
        <v>0</v>
      </c>
      <c r="AW31" s="158" t="s">
        <v>98</v>
      </c>
      <c r="AX31" s="158" t="s">
        <v>98</v>
      </c>
      <c r="AY31" s="158">
        <v>0</v>
      </c>
      <c r="AZ31" s="140">
        <f>'2'!BL29</f>
        <v>2.7486097559623754</v>
      </c>
      <c r="BA31" s="158">
        <v>0</v>
      </c>
      <c r="BB31" s="158">
        <v>0</v>
      </c>
      <c r="BC31" s="158" t="s">
        <v>98</v>
      </c>
      <c r="BD31" s="159"/>
      <c r="BE31" s="159"/>
      <c r="BF31" s="159"/>
      <c r="BG31" s="159"/>
      <c r="BH31" s="159"/>
      <c r="BI31" s="159"/>
      <c r="BJ31" s="159"/>
      <c r="BK31" s="159"/>
      <c r="BL31" s="159"/>
      <c r="BM31" s="159"/>
      <c r="BN31" s="159"/>
      <c r="BO31" s="159"/>
      <c r="BP31" s="159"/>
      <c r="BQ31" s="159"/>
      <c r="BR31" s="159"/>
      <c r="BS31" s="159"/>
      <c r="BT31" s="159"/>
      <c r="BU31" s="159"/>
      <c r="BV31" s="159"/>
      <c r="BW31" s="159"/>
      <c r="BX31" s="159"/>
      <c r="BY31" s="159"/>
      <c r="BZ31" s="159"/>
      <c r="CA31" s="159"/>
      <c r="CB31" s="159"/>
      <c r="CC31" s="159"/>
      <c r="CD31" s="159"/>
      <c r="CE31" s="159"/>
      <c r="CF31" s="159"/>
      <c r="CG31" s="159"/>
      <c r="CH31" s="159"/>
      <c r="CI31" s="159"/>
      <c r="CJ31" s="159"/>
      <c r="CK31" s="159"/>
      <c r="CL31" s="159"/>
      <c r="CM31" s="159"/>
      <c r="CN31" s="159"/>
      <c r="CO31" s="159"/>
      <c r="CP31" s="159"/>
      <c r="CQ31" s="159"/>
      <c r="CR31" s="159"/>
      <c r="CS31" s="159"/>
      <c r="CT31" s="159"/>
      <c r="CU31" s="159"/>
      <c r="CV31" s="159"/>
      <c r="CW31" s="159"/>
      <c r="CX31" s="159"/>
      <c r="CY31" s="159"/>
    </row>
    <row r="32" spans="1:103" s="160" customFormat="1" ht="114.75" x14ac:dyDescent="0.2">
      <c r="A32" s="169" t="s">
        <v>117</v>
      </c>
      <c r="B32" s="170" t="s">
        <v>118</v>
      </c>
      <c r="C32" s="171" t="s">
        <v>119</v>
      </c>
      <c r="D32" s="157">
        <v>2.5000000000000001E-2</v>
      </c>
      <c r="E32" s="115" t="s">
        <v>98</v>
      </c>
      <c r="F32" s="157">
        <v>0</v>
      </c>
      <c r="G32" s="115" t="s">
        <v>98</v>
      </c>
      <c r="H32" s="157">
        <v>0</v>
      </c>
      <c r="I32" s="115" t="s">
        <v>98</v>
      </c>
      <c r="J32" s="157">
        <v>0</v>
      </c>
      <c r="K32" s="115" t="s">
        <v>98</v>
      </c>
      <c r="L32" s="157">
        <v>1.5</v>
      </c>
      <c r="M32" s="158" t="s">
        <v>98</v>
      </c>
      <c r="N32" s="158">
        <v>0</v>
      </c>
      <c r="O32" s="158" t="s">
        <v>98</v>
      </c>
      <c r="P32" s="158">
        <v>0</v>
      </c>
      <c r="Q32" s="158" t="s">
        <v>98</v>
      </c>
      <c r="R32" s="158">
        <v>0</v>
      </c>
      <c r="S32" s="158" t="s">
        <v>98</v>
      </c>
      <c r="T32" s="158">
        <v>0</v>
      </c>
      <c r="U32" s="158" t="s">
        <v>98</v>
      </c>
      <c r="V32" s="158">
        <v>0</v>
      </c>
      <c r="W32" s="158" t="s">
        <v>98</v>
      </c>
      <c r="X32" s="158">
        <v>0</v>
      </c>
      <c r="Y32" s="158" t="s">
        <v>98</v>
      </c>
      <c r="Z32" s="158">
        <v>0</v>
      </c>
      <c r="AA32" s="158" t="s">
        <v>98</v>
      </c>
      <c r="AB32" s="158">
        <v>0</v>
      </c>
      <c r="AC32" s="158" t="s">
        <v>98</v>
      </c>
      <c r="AD32" s="158">
        <v>0</v>
      </c>
      <c r="AE32" s="158" t="s">
        <v>98</v>
      </c>
      <c r="AF32" s="158">
        <v>0</v>
      </c>
      <c r="AG32" s="158" t="s">
        <v>98</v>
      </c>
      <c r="AH32" s="158">
        <v>0</v>
      </c>
      <c r="AI32" s="158" t="s">
        <v>98</v>
      </c>
      <c r="AJ32" s="158">
        <v>0</v>
      </c>
      <c r="AK32" s="158" t="s">
        <v>98</v>
      </c>
      <c r="AL32" s="158">
        <v>0</v>
      </c>
      <c r="AM32" s="158" t="s">
        <v>98</v>
      </c>
      <c r="AN32" s="158">
        <v>0</v>
      </c>
      <c r="AO32" s="158" t="s">
        <v>98</v>
      </c>
      <c r="AP32" s="158">
        <v>0</v>
      </c>
      <c r="AQ32" s="158" t="s">
        <v>98</v>
      </c>
      <c r="AR32" s="158">
        <v>0</v>
      </c>
      <c r="AS32" s="158" t="s">
        <v>98</v>
      </c>
      <c r="AT32" s="158">
        <v>0</v>
      </c>
      <c r="AU32" s="158" t="s">
        <v>98</v>
      </c>
      <c r="AV32" s="158">
        <v>0</v>
      </c>
      <c r="AW32" s="158" t="s">
        <v>98</v>
      </c>
      <c r="AX32" s="158" t="s">
        <v>98</v>
      </c>
      <c r="AY32" s="158">
        <v>0</v>
      </c>
      <c r="AZ32" s="140">
        <f>'2'!BL30</f>
        <v>2.7486097559623754</v>
      </c>
      <c r="BA32" s="158">
        <v>0</v>
      </c>
      <c r="BB32" s="158">
        <v>0</v>
      </c>
      <c r="BC32" s="158" t="s">
        <v>98</v>
      </c>
      <c r="BD32" s="159"/>
      <c r="BE32" s="159"/>
      <c r="BF32" s="159"/>
      <c r="BG32" s="159"/>
      <c r="BH32" s="159"/>
      <c r="BI32" s="159"/>
      <c r="BJ32" s="159"/>
      <c r="BK32" s="159"/>
      <c r="BL32" s="159"/>
      <c r="BM32" s="159"/>
      <c r="BN32" s="159"/>
      <c r="BO32" s="159"/>
      <c r="BP32" s="159"/>
      <c r="BQ32" s="159"/>
      <c r="BR32" s="159"/>
      <c r="BS32" s="159"/>
      <c r="BT32" s="159"/>
      <c r="BU32" s="159"/>
      <c r="BV32" s="159"/>
      <c r="BW32" s="159"/>
      <c r="BX32" s="159"/>
      <c r="BY32" s="159"/>
      <c r="BZ32" s="159"/>
      <c r="CA32" s="159"/>
      <c r="CB32" s="159"/>
      <c r="CC32" s="159"/>
      <c r="CD32" s="159"/>
      <c r="CE32" s="159"/>
      <c r="CF32" s="159"/>
      <c r="CG32" s="159"/>
      <c r="CH32" s="159"/>
      <c r="CI32" s="159"/>
      <c r="CJ32" s="159"/>
      <c r="CK32" s="159"/>
      <c r="CL32" s="159"/>
      <c r="CM32" s="159"/>
      <c r="CN32" s="159"/>
      <c r="CO32" s="159"/>
      <c r="CP32" s="159"/>
      <c r="CQ32" s="159"/>
      <c r="CR32" s="159"/>
      <c r="CS32" s="159"/>
      <c r="CT32" s="159"/>
      <c r="CU32" s="159"/>
      <c r="CV32" s="159"/>
      <c r="CW32" s="159"/>
      <c r="CX32" s="159"/>
      <c r="CY32" s="159"/>
    </row>
    <row r="33" spans="1:103" s="160" customFormat="1" ht="51" x14ac:dyDescent="0.2">
      <c r="A33" s="154" t="s">
        <v>120</v>
      </c>
      <c r="B33" s="155" t="s">
        <v>121</v>
      </c>
      <c r="C33" s="115" t="s">
        <v>98</v>
      </c>
      <c r="D33" s="158">
        <v>0</v>
      </c>
      <c r="E33" s="158" t="s">
        <v>98</v>
      </c>
      <c r="F33" s="158">
        <v>0</v>
      </c>
      <c r="G33" s="158" t="s">
        <v>98</v>
      </c>
      <c r="H33" s="158">
        <v>0</v>
      </c>
      <c r="I33" s="158" t="s">
        <v>98</v>
      </c>
      <c r="J33" s="158">
        <v>0</v>
      </c>
      <c r="K33" s="158" t="s">
        <v>98</v>
      </c>
      <c r="L33" s="158">
        <v>0</v>
      </c>
      <c r="M33" s="158" t="s">
        <v>98</v>
      </c>
      <c r="N33" s="158">
        <v>0</v>
      </c>
      <c r="O33" s="158" t="s">
        <v>98</v>
      </c>
      <c r="P33" s="158">
        <v>0</v>
      </c>
      <c r="Q33" s="158" t="s">
        <v>98</v>
      </c>
      <c r="R33" s="158">
        <v>0</v>
      </c>
      <c r="S33" s="158" t="s">
        <v>98</v>
      </c>
      <c r="T33" s="158">
        <v>0</v>
      </c>
      <c r="U33" s="158" t="s">
        <v>98</v>
      </c>
      <c r="V33" s="158">
        <v>0</v>
      </c>
      <c r="W33" s="158" t="s">
        <v>98</v>
      </c>
      <c r="X33" s="158">
        <v>0</v>
      </c>
      <c r="Y33" s="158" t="s">
        <v>98</v>
      </c>
      <c r="Z33" s="158">
        <v>0</v>
      </c>
      <c r="AA33" s="158" t="s">
        <v>98</v>
      </c>
      <c r="AB33" s="158">
        <v>0</v>
      </c>
      <c r="AC33" s="158" t="s">
        <v>98</v>
      </c>
      <c r="AD33" s="158">
        <v>0</v>
      </c>
      <c r="AE33" s="158" t="s">
        <v>98</v>
      </c>
      <c r="AF33" s="158">
        <v>0</v>
      </c>
      <c r="AG33" s="158" t="s">
        <v>98</v>
      </c>
      <c r="AH33" s="158">
        <v>0</v>
      </c>
      <c r="AI33" s="158" t="s">
        <v>98</v>
      </c>
      <c r="AJ33" s="158">
        <v>0</v>
      </c>
      <c r="AK33" s="158" t="s">
        <v>98</v>
      </c>
      <c r="AL33" s="158">
        <v>0</v>
      </c>
      <c r="AM33" s="158" t="s">
        <v>98</v>
      </c>
      <c r="AN33" s="158">
        <v>0</v>
      </c>
      <c r="AO33" s="158" t="s">
        <v>98</v>
      </c>
      <c r="AP33" s="158">
        <v>0</v>
      </c>
      <c r="AQ33" s="158" t="s">
        <v>98</v>
      </c>
      <c r="AR33" s="158">
        <v>0</v>
      </c>
      <c r="AS33" s="158" t="s">
        <v>98</v>
      </c>
      <c r="AT33" s="158">
        <v>0</v>
      </c>
      <c r="AU33" s="158" t="s">
        <v>98</v>
      </c>
      <c r="AV33" s="158">
        <v>0</v>
      </c>
      <c r="AW33" s="158" t="s">
        <v>98</v>
      </c>
      <c r="AX33" s="158" t="s">
        <v>98</v>
      </c>
      <c r="AY33" s="158">
        <v>0</v>
      </c>
      <c r="AZ33" s="140">
        <f>'2'!BL31</f>
        <v>0</v>
      </c>
      <c r="BA33" s="158">
        <v>0</v>
      </c>
      <c r="BB33" s="158">
        <v>0</v>
      </c>
      <c r="BC33" s="158" t="s">
        <v>98</v>
      </c>
      <c r="BD33" s="159"/>
      <c r="BE33" s="159"/>
      <c r="BF33" s="159"/>
      <c r="BG33" s="159"/>
      <c r="BH33" s="159"/>
      <c r="BI33" s="159"/>
      <c r="BJ33" s="159"/>
      <c r="BK33" s="159"/>
      <c r="BL33" s="159"/>
      <c r="BM33" s="159"/>
      <c r="BN33" s="159"/>
      <c r="BO33" s="159"/>
      <c r="BP33" s="159"/>
      <c r="BQ33" s="159"/>
      <c r="BR33" s="159"/>
      <c r="BS33" s="159"/>
      <c r="BT33" s="159"/>
      <c r="BU33" s="159"/>
      <c r="BV33" s="159"/>
      <c r="BW33" s="159"/>
      <c r="BX33" s="159"/>
      <c r="BY33" s="159"/>
      <c r="BZ33" s="159"/>
      <c r="CA33" s="159"/>
      <c r="CB33" s="159"/>
      <c r="CC33" s="159"/>
      <c r="CD33" s="159"/>
      <c r="CE33" s="159"/>
      <c r="CF33" s="159"/>
      <c r="CG33" s="159"/>
      <c r="CH33" s="159"/>
      <c r="CI33" s="159"/>
      <c r="CJ33" s="159"/>
      <c r="CK33" s="159"/>
      <c r="CL33" s="159"/>
      <c r="CM33" s="159"/>
      <c r="CN33" s="159"/>
      <c r="CO33" s="159"/>
      <c r="CP33" s="159"/>
      <c r="CQ33" s="159"/>
      <c r="CR33" s="159"/>
      <c r="CS33" s="159"/>
      <c r="CT33" s="159"/>
      <c r="CU33" s="159"/>
      <c r="CV33" s="159"/>
      <c r="CW33" s="159"/>
      <c r="CX33" s="159"/>
      <c r="CY33" s="159"/>
    </row>
    <row r="34" spans="1:103" s="160" customFormat="1" ht="38.25" x14ac:dyDescent="0.2">
      <c r="A34" s="154" t="s">
        <v>122</v>
      </c>
      <c r="B34" s="155" t="s">
        <v>123</v>
      </c>
      <c r="C34" s="115" t="s">
        <v>98</v>
      </c>
      <c r="D34" s="158">
        <v>0</v>
      </c>
      <c r="E34" s="158" t="s">
        <v>98</v>
      </c>
      <c r="F34" s="158">
        <v>0</v>
      </c>
      <c r="G34" s="158" t="s">
        <v>98</v>
      </c>
      <c r="H34" s="158">
        <v>0</v>
      </c>
      <c r="I34" s="158" t="s">
        <v>98</v>
      </c>
      <c r="J34" s="158">
        <v>0</v>
      </c>
      <c r="K34" s="158" t="s">
        <v>98</v>
      </c>
      <c r="L34" s="158">
        <v>0</v>
      </c>
      <c r="M34" s="158" t="s">
        <v>98</v>
      </c>
      <c r="N34" s="158">
        <v>0</v>
      </c>
      <c r="O34" s="158" t="s">
        <v>98</v>
      </c>
      <c r="P34" s="158">
        <v>0</v>
      </c>
      <c r="Q34" s="158" t="s">
        <v>98</v>
      </c>
      <c r="R34" s="158">
        <v>0</v>
      </c>
      <c r="S34" s="158" t="s">
        <v>98</v>
      </c>
      <c r="T34" s="158">
        <v>0</v>
      </c>
      <c r="U34" s="158" t="s">
        <v>98</v>
      </c>
      <c r="V34" s="158">
        <v>0</v>
      </c>
      <c r="W34" s="158" t="s">
        <v>98</v>
      </c>
      <c r="X34" s="158">
        <v>0</v>
      </c>
      <c r="Y34" s="158" t="s">
        <v>98</v>
      </c>
      <c r="Z34" s="158">
        <v>0</v>
      </c>
      <c r="AA34" s="158" t="s">
        <v>98</v>
      </c>
      <c r="AB34" s="158">
        <v>0</v>
      </c>
      <c r="AC34" s="158" t="s">
        <v>98</v>
      </c>
      <c r="AD34" s="158">
        <v>0</v>
      </c>
      <c r="AE34" s="158" t="s">
        <v>98</v>
      </c>
      <c r="AF34" s="158">
        <v>0</v>
      </c>
      <c r="AG34" s="158" t="s">
        <v>98</v>
      </c>
      <c r="AH34" s="158">
        <v>0</v>
      </c>
      <c r="AI34" s="158" t="s">
        <v>98</v>
      </c>
      <c r="AJ34" s="158">
        <v>0</v>
      </c>
      <c r="AK34" s="158" t="s">
        <v>98</v>
      </c>
      <c r="AL34" s="158">
        <v>0</v>
      </c>
      <c r="AM34" s="158" t="s">
        <v>98</v>
      </c>
      <c r="AN34" s="158">
        <v>0</v>
      </c>
      <c r="AO34" s="158" t="s">
        <v>98</v>
      </c>
      <c r="AP34" s="158">
        <v>0</v>
      </c>
      <c r="AQ34" s="158" t="s">
        <v>98</v>
      </c>
      <c r="AR34" s="158">
        <v>0</v>
      </c>
      <c r="AS34" s="158" t="s">
        <v>98</v>
      </c>
      <c r="AT34" s="158">
        <v>0</v>
      </c>
      <c r="AU34" s="158" t="s">
        <v>98</v>
      </c>
      <c r="AV34" s="158">
        <v>0</v>
      </c>
      <c r="AW34" s="158" t="s">
        <v>98</v>
      </c>
      <c r="AX34" s="158" t="s">
        <v>98</v>
      </c>
      <c r="AY34" s="158">
        <v>0</v>
      </c>
      <c r="AZ34" s="140">
        <f>'2'!BL32</f>
        <v>0</v>
      </c>
      <c r="BA34" s="158">
        <v>0</v>
      </c>
      <c r="BB34" s="158">
        <v>0</v>
      </c>
      <c r="BC34" s="158" t="s">
        <v>98</v>
      </c>
      <c r="BD34" s="159"/>
      <c r="BE34" s="159"/>
      <c r="BF34" s="159"/>
      <c r="BG34" s="159"/>
      <c r="BH34" s="159"/>
      <c r="BI34" s="159"/>
      <c r="BJ34" s="159"/>
      <c r="BK34" s="159"/>
      <c r="BL34" s="159"/>
      <c r="BM34" s="159"/>
      <c r="BN34" s="159"/>
      <c r="BO34" s="159"/>
      <c r="BP34" s="159"/>
      <c r="BQ34" s="159"/>
      <c r="BR34" s="159"/>
      <c r="BS34" s="159"/>
      <c r="BT34" s="159"/>
      <c r="BU34" s="159"/>
      <c r="BV34" s="159"/>
      <c r="BW34" s="159"/>
      <c r="BX34" s="159"/>
      <c r="BY34" s="159"/>
      <c r="BZ34" s="159"/>
      <c r="CA34" s="159"/>
      <c r="CB34" s="159"/>
      <c r="CC34" s="159"/>
      <c r="CD34" s="159"/>
      <c r="CE34" s="159"/>
      <c r="CF34" s="159"/>
      <c r="CG34" s="159"/>
      <c r="CH34" s="159"/>
      <c r="CI34" s="159"/>
      <c r="CJ34" s="159"/>
      <c r="CK34" s="159"/>
      <c r="CL34" s="159"/>
      <c r="CM34" s="159"/>
      <c r="CN34" s="159"/>
      <c r="CO34" s="159"/>
      <c r="CP34" s="159"/>
      <c r="CQ34" s="159"/>
      <c r="CR34" s="159"/>
      <c r="CS34" s="159"/>
      <c r="CT34" s="159"/>
      <c r="CU34" s="159"/>
      <c r="CV34" s="159"/>
      <c r="CW34" s="159"/>
      <c r="CX34" s="159"/>
      <c r="CY34" s="159"/>
    </row>
    <row r="35" spans="1:103" s="160" customFormat="1" ht="38.25" x14ac:dyDescent="0.2">
      <c r="A35" s="172" t="s">
        <v>124</v>
      </c>
      <c r="B35" s="155" t="s">
        <v>125</v>
      </c>
      <c r="C35" s="115" t="s">
        <v>98</v>
      </c>
      <c r="D35" s="158">
        <f>SUM(D36+D37)</f>
        <v>0</v>
      </c>
      <c r="E35" s="158" t="s">
        <v>98</v>
      </c>
      <c r="F35" s="158">
        <f>SUM(F36+F37)</f>
        <v>0</v>
      </c>
      <c r="G35" s="158" t="s">
        <v>98</v>
      </c>
      <c r="H35" s="158">
        <f>SUM(H36+H37)</f>
        <v>0</v>
      </c>
      <c r="I35" s="158" t="s">
        <v>98</v>
      </c>
      <c r="J35" s="158">
        <f>SUM(J36+J37)</f>
        <v>0</v>
      </c>
      <c r="K35" s="158" t="s">
        <v>98</v>
      </c>
      <c r="L35" s="158">
        <f>SUM(L36+L37)</f>
        <v>0</v>
      </c>
      <c r="M35" s="158" t="s">
        <v>98</v>
      </c>
      <c r="N35" s="158">
        <f>SUM(N36+N37)</f>
        <v>0</v>
      </c>
      <c r="O35" s="158" t="s">
        <v>98</v>
      </c>
      <c r="P35" s="158">
        <f>SUM(P36+P37)</f>
        <v>0</v>
      </c>
      <c r="Q35" s="158" t="s">
        <v>98</v>
      </c>
      <c r="R35" s="158">
        <f>SUM(R36+R37)</f>
        <v>0</v>
      </c>
      <c r="S35" s="158" t="s">
        <v>98</v>
      </c>
      <c r="T35" s="158">
        <f>SUM(T36+T37)</f>
        <v>0</v>
      </c>
      <c r="U35" s="158" t="s">
        <v>98</v>
      </c>
      <c r="V35" s="158">
        <f>SUM(V36+V37)</f>
        <v>0</v>
      </c>
      <c r="W35" s="158" t="s">
        <v>98</v>
      </c>
      <c r="X35" s="158">
        <f>SUM(X36+X37)</f>
        <v>0</v>
      </c>
      <c r="Y35" s="158" t="s">
        <v>98</v>
      </c>
      <c r="Z35" s="158">
        <f>SUM(Z36+Z37)</f>
        <v>0</v>
      </c>
      <c r="AA35" s="158" t="s">
        <v>98</v>
      </c>
      <c r="AB35" s="158">
        <f>SUM(AB36+AB37)</f>
        <v>0</v>
      </c>
      <c r="AC35" s="158" t="s">
        <v>98</v>
      </c>
      <c r="AD35" s="158">
        <f>SUM(AD36+AD37)</f>
        <v>0</v>
      </c>
      <c r="AE35" s="158" t="s">
        <v>98</v>
      </c>
      <c r="AF35" s="158">
        <f>SUM(AF36+AF37)</f>
        <v>0</v>
      </c>
      <c r="AG35" s="158" t="s">
        <v>98</v>
      </c>
      <c r="AH35" s="158">
        <f>SUM(AH36+AH37)</f>
        <v>0</v>
      </c>
      <c r="AI35" s="158" t="s">
        <v>98</v>
      </c>
      <c r="AJ35" s="158">
        <f>SUM(AJ36+AJ37)</f>
        <v>0</v>
      </c>
      <c r="AK35" s="158" t="s">
        <v>98</v>
      </c>
      <c r="AL35" s="158">
        <f>SUM(AL36+AL37)</f>
        <v>0</v>
      </c>
      <c r="AM35" s="158" t="s">
        <v>98</v>
      </c>
      <c r="AN35" s="158">
        <f>SUM(AN36+AN37)</f>
        <v>0</v>
      </c>
      <c r="AO35" s="158" t="s">
        <v>98</v>
      </c>
      <c r="AP35" s="158">
        <f>SUM(AP36+AP37)</f>
        <v>0</v>
      </c>
      <c r="AQ35" s="158" t="s">
        <v>98</v>
      </c>
      <c r="AR35" s="158">
        <f>SUM(AR36+AR37)</f>
        <v>0</v>
      </c>
      <c r="AS35" s="158" t="s">
        <v>98</v>
      </c>
      <c r="AT35" s="158">
        <f>SUM(AT36+AT37)</f>
        <v>0</v>
      </c>
      <c r="AU35" s="158" t="s">
        <v>98</v>
      </c>
      <c r="AV35" s="158">
        <f>SUM(AV36+AV37)</f>
        <v>0</v>
      </c>
      <c r="AW35" s="158" t="s">
        <v>98</v>
      </c>
      <c r="AX35" s="158" t="s">
        <v>98</v>
      </c>
      <c r="AY35" s="158">
        <v>0</v>
      </c>
      <c r="AZ35" s="140">
        <f>'2'!BL33</f>
        <v>0</v>
      </c>
      <c r="BA35" s="158">
        <v>0</v>
      </c>
      <c r="BB35" s="158">
        <f>SUM(BB36+BB37)</f>
        <v>0</v>
      </c>
      <c r="BC35" s="158" t="s">
        <v>98</v>
      </c>
      <c r="BD35" s="159"/>
      <c r="BE35" s="159"/>
      <c r="BF35" s="159"/>
      <c r="BG35" s="159"/>
      <c r="BH35" s="159"/>
      <c r="BI35" s="159"/>
      <c r="BJ35" s="159"/>
      <c r="BK35" s="159"/>
      <c r="BL35" s="159"/>
      <c r="BM35" s="159"/>
      <c r="BN35" s="159"/>
      <c r="BO35" s="159"/>
      <c r="BP35" s="159"/>
      <c r="BQ35" s="159"/>
      <c r="BR35" s="159"/>
      <c r="BS35" s="159"/>
      <c r="BT35" s="159"/>
      <c r="BU35" s="159"/>
      <c r="BV35" s="159"/>
      <c r="BW35" s="159"/>
      <c r="BX35" s="159"/>
      <c r="BY35" s="159"/>
      <c r="BZ35" s="159"/>
      <c r="CA35" s="159"/>
      <c r="CB35" s="159"/>
      <c r="CC35" s="159"/>
      <c r="CD35" s="159"/>
      <c r="CE35" s="159"/>
      <c r="CF35" s="159"/>
      <c r="CG35" s="159"/>
      <c r="CH35" s="159"/>
      <c r="CI35" s="159"/>
      <c r="CJ35" s="159"/>
      <c r="CK35" s="159"/>
      <c r="CL35" s="159"/>
      <c r="CM35" s="159"/>
      <c r="CN35" s="159"/>
      <c r="CO35" s="159"/>
      <c r="CP35" s="159"/>
      <c r="CQ35" s="159"/>
      <c r="CR35" s="159"/>
      <c r="CS35" s="159"/>
      <c r="CT35" s="159"/>
      <c r="CU35" s="159"/>
      <c r="CV35" s="159"/>
      <c r="CW35" s="159"/>
      <c r="CX35" s="159"/>
      <c r="CY35" s="159"/>
    </row>
    <row r="36" spans="1:103" s="160" customFormat="1" ht="51" x14ac:dyDescent="0.2">
      <c r="A36" s="154" t="s">
        <v>126</v>
      </c>
      <c r="B36" s="155" t="s">
        <v>127</v>
      </c>
      <c r="C36" s="115" t="s">
        <v>98</v>
      </c>
      <c r="D36" s="158">
        <v>0</v>
      </c>
      <c r="E36" s="158" t="s">
        <v>98</v>
      </c>
      <c r="F36" s="158">
        <v>0</v>
      </c>
      <c r="G36" s="158" t="s">
        <v>98</v>
      </c>
      <c r="H36" s="158">
        <v>0</v>
      </c>
      <c r="I36" s="158" t="s">
        <v>98</v>
      </c>
      <c r="J36" s="158">
        <v>0</v>
      </c>
      <c r="K36" s="158" t="s">
        <v>98</v>
      </c>
      <c r="L36" s="158">
        <v>0</v>
      </c>
      <c r="M36" s="158" t="s">
        <v>98</v>
      </c>
      <c r="N36" s="158">
        <v>0</v>
      </c>
      <c r="O36" s="158" t="s">
        <v>98</v>
      </c>
      <c r="P36" s="158">
        <v>0</v>
      </c>
      <c r="Q36" s="158" t="s">
        <v>98</v>
      </c>
      <c r="R36" s="158">
        <v>0</v>
      </c>
      <c r="S36" s="158" t="s">
        <v>98</v>
      </c>
      <c r="T36" s="158">
        <v>0</v>
      </c>
      <c r="U36" s="158" t="s">
        <v>98</v>
      </c>
      <c r="V36" s="158">
        <v>0</v>
      </c>
      <c r="W36" s="158" t="s">
        <v>98</v>
      </c>
      <c r="X36" s="158">
        <v>0</v>
      </c>
      <c r="Y36" s="158" t="s">
        <v>98</v>
      </c>
      <c r="Z36" s="158">
        <v>0</v>
      </c>
      <c r="AA36" s="158" t="s">
        <v>98</v>
      </c>
      <c r="AB36" s="158">
        <v>0</v>
      </c>
      <c r="AC36" s="158" t="s">
        <v>98</v>
      </c>
      <c r="AD36" s="158">
        <v>0</v>
      </c>
      <c r="AE36" s="158" t="s">
        <v>98</v>
      </c>
      <c r="AF36" s="158">
        <v>0</v>
      </c>
      <c r="AG36" s="158" t="s">
        <v>98</v>
      </c>
      <c r="AH36" s="158">
        <v>0</v>
      </c>
      <c r="AI36" s="158" t="s">
        <v>98</v>
      </c>
      <c r="AJ36" s="158">
        <v>0</v>
      </c>
      <c r="AK36" s="158" t="s">
        <v>98</v>
      </c>
      <c r="AL36" s="158">
        <v>0</v>
      </c>
      <c r="AM36" s="158" t="s">
        <v>98</v>
      </c>
      <c r="AN36" s="158">
        <v>0</v>
      </c>
      <c r="AO36" s="158" t="s">
        <v>98</v>
      </c>
      <c r="AP36" s="158">
        <v>0</v>
      </c>
      <c r="AQ36" s="158" t="s">
        <v>98</v>
      </c>
      <c r="AR36" s="158">
        <v>0</v>
      </c>
      <c r="AS36" s="158" t="s">
        <v>98</v>
      </c>
      <c r="AT36" s="158">
        <v>0</v>
      </c>
      <c r="AU36" s="158" t="s">
        <v>98</v>
      </c>
      <c r="AV36" s="158">
        <v>0</v>
      </c>
      <c r="AW36" s="158" t="s">
        <v>98</v>
      </c>
      <c r="AX36" s="158" t="s">
        <v>98</v>
      </c>
      <c r="AY36" s="158">
        <v>0</v>
      </c>
      <c r="AZ36" s="140">
        <f>'2'!BL34</f>
        <v>0</v>
      </c>
      <c r="BA36" s="158">
        <v>0</v>
      </c>
      <c r="BB36" s="158">
        <v>0</v>
      </c>
      <c r="BC36" s="158" t="s">
        <v>98</v>
      </c>
      <c r="BD36" s="159"/>
      <c r="BE36" s="159"/>
      <c r="BF36" s="159"/>
      <c r="BG36" s="159"/>
      <c r="BH36" s="159"/>
      <c r="BI36" s="159"/>
      <c r="BJ36" s="159"/>
      <c r="BK36" s="159"/>
      <c r="BL36" s="159"/>
      <c r="BM36" s="159"/>
      <c r="BN36" s="159"/>
      <c r="BO36" s="159"/>
      <c r="BP36" s="159"/>
      <c r="BQ36" s="159"/>
      <c r="BR36" s="159"/>
      <c r="BS36" s="159"/>
      <c r="BT36" s="159"/>
      <c r="BU36" s="159"/>
      <c r="BV36" s="159"/>
      <c r="BW36" s="159"/>
      <c r="BX36" s="159"/>
      <c r="BY36" s="159"/>
      <c r="BZ36" s="159"/>
      <c r="CA36" s="159"/>
      <c r="CB36" s="159"/>
      <c r="CC36" s="159"/>
      <c r="CD36" s="159"/>
      <c r="CE36" s="159"/>
      <c r="CF36" s="159"/>
      <c r="CG36" s="159"/>
      <c r="CH36" s="159"/>
      <c r="CI36" s="159"/>
      <c r="CJ36" s="159"/>
      <c r="CK36" s="159"/>
      <c r="CL36" s="159"/>
      <c r="CM36" s="159"/>
      <c r="CN36" s="159"/>
      <c r="CO36" s="159"/>
      <c r="CP36" s="159"/>
      <c r="CQ36" s="159"/>
      <c r="CR36" s="159"/>
      <c r="CS36" s="159"/>
      <c r="CT36" s="159"/>
      <c r="CU36" s="159"/>
      <c r="CV36" s="159"/>
      <c r="CW36" s="159"/>
      <c r="CX36" s="159"/>
      <c r="CY36" s="159"/>
    </row>
    <row r="37" spans="1:103" s="160" customFormat="1" ht="38.25" x14ac:dyDescent="0.2">
      <c r="A37" s="154" t="s">
        <v>128</v>
      </c>
      <c r="B37" s="155" t="s">
        <v>129</v>
      </c>
      <c r="C37" s="115" t="s">
        <v>98</v>
      </c>
      <c r="D37" s="158">
        <v>0</v>
      </c>
      <c r="E37" s="158" t="s">
        <v>98</v>
      </c>
      <c r="F37" s="158">
        <v>0</v>
      </c>
      <c r="G37" s="158" t="s">
        <v>98</v>
      </c>
      <c r="H37" s="158">
        <v>0</v>
      </c>
      <c r="I37" s="158" t="s">
        <v>98</v>
      </c>
      <c r="J37" s="158">
        <v>0</v>
      </c>
      <c r="K37" s="158" t="s">
        <v>98</v>
      </c>
      <c r="L37" s="158">
        <v>0</v>
      </c>
      <c r="M37" s="158" t="s">
        <v>98</v>
      </c>
      <c r="N37" s="158">
        <v>0</v>
      </c>
      <c r="O37" s="158" t="s">
        <v>98</v>
      </c>
      <c r="P37" s="158">
        <v>0</v>
      </c>
      <c r="Q37" s="158" t="s">
        <v>98</v>
      </c>
      <c r="R37" s="158">
        <v>0</v>
      </c>
      <c r="S37" s="158" t="s">
        <v>98</v>
      </c>
      <c r="T37" s="158">
        <v>0</v>
      </c>
      <c r="U37" s="158" t="s">
        <v>98</v>
      </c>
      <c r="V37" s="158">
        <v>0</v>
      </c>
      <c r="W37" s="158" t="s">
        <v>98</v>
      </c>
      <c r="X37" s="158">
        <v>0</v>
      </c>
      <c r="Y37" s="158" t="s">
        <v>98</v>
      </c>
      <c r="Z37" s="158">
        <v>0</v>
      </c>
      <c r="AA37" s="158" t="s">
        <v>98</v>
      </c>
      <c r="AB37" s="158">
        <v>0</v>
      </c>
      <c r="AC37" s="158" t="s">
        <v>98</v>
      </c>
      <c r="AD37" s="158">
        <v>0</v>
      </c>
      <c r="AE37" s="158" t="s">
        <v>98</v>
      </c>
      <c r="AF37" s="158">
        <v>0</v>
      </c>
      <c r="AG37" s="158" t="s">
        <v>98</v>
      </c>
      <c r="AH37" s="158">
        <v>0</v>
      </c>
      <c r="AI37" s="158" t="s">
        <v>98</v>
      </c>
      <c r="AJ37" s="158">
        <v>0</v>
      </c>
      <c r="AK37" s="158" t="s">
        <v>98</v>
      </c>
      <c r="AL37" s="158">
        <v>0</v>
      </c>
      <c r="AM37" s="158" t="s">
        <v>98</v>
      </c>
      <c r="AN37" s="158">
        <v>0</v>
      </c>
      <c r="AO37" s="158" t="s">
        <v>98</v>
      </c>
      <c r="AP37" s="158">
        <v>0</v>
      </c>
      <c r="AQ37" s="158" t="s">
        <v>98</v>
      </c>
      <c r="AR37" s="158">
        <v>0</v>
      </c>
      <c r="AS37" s="158" t="s">
        <v>98</v>
      </c>
      <c r="AT37" s="158">
        <v>0</v>
      </c>
      <c r="AU37" s="158" t="s">
        <v>98</v>
      </c>
      <c r="AV37" s="158">
        <v>0</v>
      </c>
      <c r="AW37" s="158" t="s">
        <v>98</v>
      </c>
      <c r="AX37" s="158" t="s">
        <v>98</v>
      </c>
      <c r="AY37" s="158">
        <v>0</v>
      </c>
      <c r="AZ37" s="140">
        <f>'2'!BL35</f>
        <v>0</v>
      </c>
      <c r="BA37" s="158">
        <v>0</v>
      </c>
      <c r="BB37" s="158">
        <v>0</v>
      </c>
      <c r="BC37" s="158" t="s">
        <v>98</v>
      </c>
      <c r="BD37" s="159"/>
      <c r="BE37" s="159"/>
      <c r="BF37" s="159"/>
      <c r="BG37" s="159"/>
      <c r="BH37" s="159"/>
      <c r="BI37" s="159"/>
      <c r="BJ37" s="159"/>
      <c r="BK37" s="159"/>
      <c r="BL37" s="159"/>
      <c r="BM37" s="159"/>
      <c r="BN37" s="159"/>
      <c r="BO37" s="159"/>
      <c r="BP37" s="159"/>
      <c r="BQ37" s="159"/>
      <c r="BR37" s="159"/>
      <c r="BS37" s="159"/>
      <c r="BT37" s="159"/>
      <c r="BU37" s="159"/>
      <c r="BV37" s="159"/>
      <c r="BW37" s="159"/>
      <c r="BX37" s="159"/>
      <c r="BY37" s="159"/>
      <c r="BZ37" s="159"/>
      <c r="CA37" s="159"/>
      <c r="CB37" s="159"/>
      <c r="CC37" s="159"/>
      <c r="CD37" s="159"/>
      <c r="CE37" s="159"/>
      <c r="CF37" s="159"/>
      <c r="CG37" s="159"/>
      <c r="CH37" s="159"/>
      <c r="CI37" s="159"/>
      <c r="CJ37" s="159"/>
      <c r="CK37" s="159"/>
      <c r="CL37" s="159"/>
      <c r="CM37" s="159"/>
      <c r="CN37" s="159"/>
      <c r="CO37" s="159"/>
      <c r="CP37" s="159"/>
      <c r="CQ37" s="159"/>
      <c r="CR37" s="159"/>
      <c r="CS37" s="159"/>
      <c r="CT37" s="159"/>
      <c r="CU37" s="159"/>
      <c r="CV37" s="159"/>
      <c r="CW37" s="159"/>
      <c r="CX37" s="159"/>
      <c r="CY37" s="159"/>
    </row>
    <row r="38" spans="1:103" s="160" customFormat="1" ht="38.25" x14ac:dyDescent="0.2">
      <c r="A38" s="172" t="s">
        <v>130</v>
      </c>
      <c r="B38" s="155" t="s">
        <v>131</v>
      </c>
      <c r="C38" s="115" t="s">
        <v>98</v>
      </c>
      <c r="D38" s="158">
        <f>D39+D43</f>
        <v>0</v>
      </c>
      <c r="E38" s="158" t="s">
        <v>98</v>
      </c>
      <c r="F38" s="158">
        <f>F39+F43</f>
        <v>0</v>
      </c>
      <c r="G38" s="158" t="s">
        <v>98</v>
      </c>
      <c r="H38" s="158">
        <f>H39+H43</f>
        <v>0</v>
      </c>
      <c r="I38" s="158" t="s">
        <v>98</v>
      </c>
      <c r="J38" s="158">
        <f>J39+J43</f>
        <v>0</v>
      </c>
      <c r="K38" s="158" t="s">
        <v>98</v>
      </c>
      <c r="L38" s="158">
        <f>L39+L43</f>
        <v>0</v>
      </c>
      <c r="M38" s="158" t="s">
        <v>98</v>
      </c>
      <c r="N38" s="158">
        <f>N39+N43</f>
        <v>0</v>
      </c>
      <c r="O38" s="158" t="s">
        <v>98</v>
      </c>
      <c r="P38" s="158">
        <f>P39+P43</f>
        <v>0</v>
      </c>
      <c r="Q38" s="158" t="s">
        <v>98</v>
      </c>
      <c r="R38" s="158">
        <f>R39+R43</f>
        <v>0</v>
      </c>
      <c r="S38" s="158" t="s">
        <v>98</v>
      </c>
      <c r="T38" s="158">
        <f>T39+T43</f>
        <v>0</v>
      </c>
      <c r="U38" s="158" t="s">
        <v>98</v>
      </c>
      <c r="V38" s="158">
        <f>V39+V43</f>
        <v>0</v>
      </c>
      <c r="W38" s="158" t="s">
        <v>98</v>
      </c>
      <c r="X38" s="158">
        <f>X39+X43</f>
        <v>0</v>
      </c>
      <c r="Y38" s="158" t="s">
        <v>98</v>
      </c>
      <c r="Z38" s="158">
        <f>Z39+Z43</f>
        <v>0</v>
      </c>
      <c r="AA38" s="158" t="s">
        <v>98</v>
      </c>
      <c r="AB38" s="158">
        <f>AB39+AB43</f>
        <v>0</v>
      </c>
      <c r="AC38" s="158" t="s">
        <v>98</v>
      </c>
      <c r="AD38" s="158">
        <f>AD39+AD43</f>
        <v>0</v>
      </c>
      <c r="AE38" s="158" t="s">
        <v>98</v>
      </c>
      <c r="AF38" s="158">
        <f>AF39+AF43</f>
        <v>0</v>
      </c>
      <c r="AG38" s="158" t="s">
        <v>98</v>
      </c>
      <c r="AH38" s="158">
        <f>AH39+AH43</f>
        <v>0</v>
      </c>
      <c r="AI38" s="158" t="s">
        <v>98</v>
      </c>
      <c r="AJ38" s="158">
        <f>AJ39+AJ43</f>
        <v>0</v>
      </c>
      <c r="AK38" s="158" t="s">
        <v>98</v>
      </c>
      <c r="AL38" s="158">
        <f>AL39+AL43</f>
        <v>0</v>
      </c>
      <c r="AM38" s="158" t="s">
        <v>98</v>
      </c>
      <c r="AN38" s="158">
        <f>AN39+AN43</f>
        <v>0</v>
      </c>
      <c r="AO38" s="158" t="s">
        <v>98</v>
      </c>
      <c r="AP38" s="158">
        <f>AP39+AP43</f>
        <v>0</v>
      </c>
      <c r="AQ38" s="158" t="s">
        <v>98</v>
      </c>
      <c r="AR38" s="158">
        <f>AR39+AR43</f>
        <v>0</v>
      </c>
      <c r="AS38" s="158" t="s">
        <v>98</v>
      </c>
      <c r="AT38" s="158">
        <f>AT39+AT43</f>
        <v>0</v>
      </c>
      <c r="AU38" s="158" t="s">
        <v>98</v>
      </c>
      <c r="AV38" s="158">
        <f>AV39+AV43</f>
        <v>0</v>
      </c>
      <c r="AW38" s="158" t="s">
        <v>98</v>
      </c>
      <c r="AX38" s="158" t="s">
        <v>98</v>
      </c>
      <c r="AY38" s="158">
        <v>0</v>
      </c>
      <c r="AZ38" s="140">
        <f>'2'!BL36</f>
        <v>0</v>
      </c>
      <c r="BA38" s="158">
        <v>0</v>
      </c>
      <c r="BB38" s="158">
        <f>BB39+BB43</f>
        <v>0</v>
      </c>
      <c r="BC38" s="158" t="s">
        <v>98</v>
      </c>
      <c r="BD38" s="159"/>
      <c r="BE38" s="159"/>
      <c r="BF38" s="159"/>
      <c r="BG38" s="159"/>
      <c r="BH38" s="159"/>
      <c r="BI38" s="159"/>
      <c r="BJ38" s="159"/>
      <c r="BK38" s="159"/>
      <c r="BL38" s="159"/>
      <c r="BM38" s="159"/>
      <c r="BN38" s="159"/>
      <c r="BO38" s="159"/>
      <c r="BP38" s="159"/>
      <c r="BQ38" s="159"/>
      <c r="BR38" s="159"/>
      <c r="BS38" s="159"/>
      <c r="BT38" s="159"/>
      <c r="BU38" s="159"/>
      <c r="BV38" s="159"/>
      <c r="BW38" s="159"/>
      <c r="BX38" s="159"/>
      <c r="BY38" s="159"/>
      <c r="BZ38" s="159"/>
      <c r="CA38" s="159"/>
      <c r="CB38" s="159"/>
      <c r="CC38" s="159"/>
      <c r="CD38" s="159"/>
      <c r="CE38" s="159"/>
      <c r="CF38" s="159"/>
      <c r="CG38" s="159"/>
      <c r="CH38" s="159"/>
      <c r="CI38" s="159"/>
      <c r="CJ38" s="159"/>
      <c r="CK38" s="159"/>
      <c r="CL38" s="159"/>
      <c r="CM38" s="159"/>
      <c r="CN38" s="159"/>
      <c r="CO38" s="159"/>
      <c r="CP38" s="159"/>
      <c r="CQ38" s="159"/>
      <c r="CR38" s="159"/>
      <c r="CS38" s="159"/>
      <c r="CT38" s="159"/>
      <c r="CU38" s="159"/>
      <c r="CV38" s="159"/>
      <c r="CW38" s="159"/>
      <c r="CX38" s="159"/>
      <c r="CY38" s="159"/>
    </row>
    <row r="39" spans="1:103" s="160" customFormat="1" ht="38.25" x14ac:dyDescent="0.2">
      <c r="A39" s="154" t="s">
        <v>132</v>
      </c>
      <c r="B39" s="155" t="s">
        <v>133</v>
      </c>
      <c r="C39" s="115" t="s">
        <v>98</v>
      </c>
      <c r="D39" s="175">
        <f>SUM(D40:D42)</f>
        <v>0</v>
      </c>
      <c r="E39" s="175" t="s">
        <v>98</v>
      </c>
      <c r="F39" s="175">
        <f>SUM(F40:F42)</f>
        <v>0</v>
      </c>
      <c r="G39" s="175" t="s">
        <v>98</v>
      </c>
      <c r="H39" s="175">
        <f>SUM(H40:H42)</f>
        <v>0</v>
      </c>
      <c r="I39" s="175" t="s">
        <v>98</v>
      </c>
      <c r="J39" s="175">
        <f>SUM(J40:J42)</f>
        <v>0</v>
      </c>
      <c r="K39" s="175" t="s">
        <v>98</v>
      </c>
      <c r="L39" s="175">
        <f>SUM(L40:L42)</f>
        <v>0</v>
      </c>
      <c r="M39" s="175" t="s">
        <v>98</v>
      </c>
      <c r="N39" s="175">
        <f>SUM(N40:N42)</f>
        <v>0</v>
      </c>
      <c r="O39" s="175" t="s">
        <v>98</v>
      </c>
      <c r="P39" s="175">
        <f>SUM(P40:P42)</f>
        <v>0</v>
      </c>
      <c r="Q39" s="175" t="s">
        <v>98</v>
      </c>
      <c r="R39" s="175">
        <f>SUM(R40:R42)</f>
        <v>0</v>
      </c>
      <c r="S39" s="175" t="s">
        <v>98</v>
      </c>
      <c r="T39" s="175">
        <f>SUM(T40:T42)</f>
        <v>0</v>
      </c>
      <c r="U39" s="175" t="s">
        <v>98</v>
      </c>
      <c r="V39" s="175">
        <f>SUM(V40:V42)</f>
        <v>0</v>
      </c>
      <c r="W39" s="175" t="s">
        <v>98</v>
      </c>
      <c r="X39" s="175">
        <f>SUM(X40:X42)</f>
        <v>0</v>
      </c>
      <c r="Y39" s="175" t="s">
        <v>98</v>
      </c>
      <c r="Z39" s="175">
        <f>SUM(Z40:Z42)</f>
        <v>0</v>
      </c>
      <c r="AA39" s="175" t="s">
        <v>98</v>
      </c>
      <c r="AB39" s="175">
        <f>SUM(AB40:AB42)</f>
        <v>0</v>
      </c>
      <c r="AC39" s="175" t="s">
        <v>98</v>
      </c>
      <c r="AD39" s="175">
        <f>SUM(AD40:AD42)</f>
        <v>0</v>
      </c>
      <c r="AE39" s="175" t="s">
        <v>98</v>
      </c>
      <c r="AF39" s="175">
        <f>SUM(AF40:AF42)</f>
        <v>0</v>
      </c>
      <c r="AG39" s="175" t="s">
        <v>98</v>
      </c>
      <c r="AH39" s="175">
        <f>SUM(AH40:AH42)</f>
        <v>0</v>
      </c>
      <c r="AI39" s="175" t="s">
        <v>98</v>
      </c>
      <c r="AJ39" s="175">
        <f>SUM(AJ40:AJ42)</f>
        <v>0</v>
      </c>
      <c r="AK39" s="175" t="s">
        <v>98</v>
      </c>
      <c r="AL39" s="175">
        <f>SUM(AL40:AL42)</f>
        <v>0</v>
      </c>
      <c r="AM39" s="175" t="s">
        <v>98</v>
      </c>
      <c r="AN39" s="175">
        <f>SUM(AN40:AN42)</f>
        <v>0</v>
      </c>
      <c r="AO39" s="175" t="s">
        <v>98</v>
      </c>
      <c r="AP39" s="175">
        <f>SUM(AP40:AP42)</f>
        <v>0</v>
      </c>
      <c r="AQ39" s="175" t="s">
        <v>98</v>
      </c>
      <c r="AR39" s="175">
        <f>SUM(AR40:AR42)</f>
        <v>0</v>
      </c>
      <c r="AS39" s="175" t="s">
        <v>98</v>
      </c>
      <c r="AT39" s="175">
        <f>SUM(AT40:AT42)</f>
        <v>0</v>
      </c>
      <c r="AU39" s="175" t="s">
        <v>98</v>
      </c>
      <c r="AV39" s="175">
        <f>SUM(AV40:AV42)</f>
        <v>0</v>
      </c>
      <c r="AW39" s="175" t="s">
        <v>98</v>
      </c>
      <c r="AX39" s="175" t="s">
        <v>98</v>
      </c>
      <c r="AY39" s="175">
        <v>0</v>
      </c>
      <c r="AZ39" s="140">
        <f>'2'!BL37</f>
        <v>0</v>
      </c>
      <c r="BA39" s="158">
        <v>0</v>
      </c>
      <c r="BB39" s="175">
        <f>SUM(BB40:BB42)</f>
        <v>0</v>
      </c>
      <c r="BC39" s="175" t="s">
        <v>98</v>
      </c>
      <c r="BD39" s="159"/>
      <c r="BE39" s="159"/>
      <c r="BF39" s="159"/>
      <c r="BG39" s="159"/>
      <c r="BH39" s="159"/>
      <c r="BI39" s="159"/>
      <c r="BJ39" s="159"/>
      <c r="BK39" s="159"/>
      <c r="BL39" s="159"/>
      <c r="BM39" s="159"/>
      <c r="BN39" s="159"/>
      <c r="BO39" s="159"/>
      <c r="BP39" s="159"/>
      <c r="BQ39" s="159"/>
      <c r="BR39" s="159"/>
      <c r="BS39" s="159"/>
      <c r="BT39" s="159"/>
      <c r="BU39" s="159"/>
      <c r="BV39" s="159"/>
      <c r="BW39" s="159"/>
      <c r="BX39" s="159"/>
      <c r="BY39" s="159"/>
      <c r="BZ39" s="159"/>
      <c r="CA39" s="159"/>
      <c r="CB39" s="159"/>
      <c r="CC39" s="159"/>
      <c r="CD39" s="159"/>
      <c r="CE39" s="159"/>
      <c r="CF39" s="159"/>
      <c r="CG39" s="159"/>
      <c r="CH39" s="159"/>
      <c r="CI39" s="159"/>
      <c r="CJ39" s="159"/>
      <c r="CK39" s="159"/>
      <c r="CL39" s="159"/>
      <c r="CM39" s="159"/>
      <c r="CN39" s="159"/>
      <c r="CO39" s="159"/>
      <c r="CP39" s="159"/>
      <c r="CQ39" s="159"/>
      <c r="CR39" s="159"/>
      <c r="CS39" s="159"/>
      <c r="CT39" s="159"/>
      <c r="CU39" s="159"/>
      <c r="CV39" s="159"/>
      <c r="CW39" s="159"/>
      <c r="CX39" s="159"/>
      <c r="CY39" s="159"/>
    </row>
    <row r="40" spans="1:103" s="160" customFormat="1" ht="89.25" x14ac:dyDescent="0.2">
      <c r="A40" s="154" t="s">
        <v>132</v>
      </c>
      <c r="B40" s="155" t="s">
        <v>134</v>
      </c>
      <c r="C40" s="115" t="s">
        <v>98</v>
      </c>
      <c r="D40" s="175" t="s">
        <v>103</v>
      </c>
      <c r="E40" s="175" t="s">
        <v>98</v>
      </c>
      <c r="F40" s="175" t="s">
        <v>103</v>
      </c>
      <c r="G40" s="175" t="s">
        <v>98</v>
      </c>
      <c r="H40" s="175" t="s">
        <v>103</v>
      </c>
      <c r="I40" s="175" t="s">
        <v>98</v>
      </c>
      <c r="J40" s="175" t="s">
        <v>103</v>
      </c>
      <c r="K40" s="175" t="s">
        <v>98</v>
      </c>
      <c r="L40" s="175" t="s">
        <v>103</v>
      </c>
      <c r="M40" s="175" t="s">
        <v>98</v>
      </c>
      <c r="N40" s="175" t="s">
        <v>103</v>
      </c>
      <c r="O40" s="175" t="s">
        <v>98</v>
      </c>
      <c r="P40" s="175" t="s">
        <v>103</v>
      </c>
      <c r="Q40" s="175" t="s">
        <v>98</v>
      </c>
      <c r="R40" s="175" t="s">
        <v>103</v>
      </c>
      <c r="S40" s="175" t="s">
        <v>98</v>
      </c>
      <c r="T40" s="175" t="s">
        <v>103</v>
      </c>
      <c r="U40" s="175" t="s">
        <v>98</v>
      </c>
      <c r="V40" s="175" t="s">
        <v>103</v>
      </c>
      <c r="W40" s="175" t="s">
        <v>98</v>
      </c>
      <c r="X40" s="175" t="s">
        <v>103</v>
      </c>
      <c r="Y40" s="175" t="s">
        <v>98</v>
      </c>
      <c r="Z40" s="175" t="s">
        <v>103</v>
      </c>
      <c r="AA40" s="175" t="s">
        <v>98</v>
      </c>
      <c r="AB40" s="175" t="s">
        <v>103</v>
      </c>
      <c r="AC40" s="175" t="s">
        <v>98</v>
      </c>
      <c r="AD40" s="175" t="s">
        <v>103</v>
      </c>
      <c r="AE40" s="175" t="s">
        <v>98</v>
      </c>
      <c r="AF40" s="175" t="s">
        <v>103</v>
      </c>
      <c r="AG40" s="175" t="s">
        <v>98</v>
      </c>
      <c r="AH40" s="175" t="s">
        <v>103</v>
      </c>
      <c r="AI40" s="175" t="s">
        <v>98</v>
      </c>
      <c r="AJ40" s="175" t="s">
        <v>103</v>
      </c>
      <c r="AK40" s="175" t="s">
        <v>98</v>
      </c>
      <c r="AL40" s="175" t="s">
        <v>103</v>
      </c>
      <c r="AM40" s="175" t="s">
        <v>98</v>
      </c>
      <c r="AN40" s="175" t="s">
        <v>103</v>
      </c>
      <c r="AO40" s="175" t="s">
        <v>98</v>
      </c>
      <c r="AP40" s="175" t="s">
        <v>103</v>
      </c>
      <c r="AQ40" s="175" t="s">
        <v>98</v>
      </c>
      <c r="AR40" s="175" t="s">
        <v>103</v>
      </c>
      <c r="AS40" s="175" t="s">
        <v>98</v>
      </c>
      <c r="AT40" s="175" t="s">
        <v>103</v>
      </c>
      <c r="AU40" s="175" t="s">
        <v>98</v>
      </c>
      <c r="AV40" s="175" t="s">
        <v>103</v>
      </c>
      <c r="AW40" s="175" t="s">
        <v>98</v>
      </c>
      <c r="AX40" s="175" t="s">
        <v>98</v>
      </c>
      <c r="AY40" s="175" t="s">
        <v>103</v>
      </c>
      <c r="AZ40" s="140">
        <f>'2'!BL38</f>
        <v>0</v>
      </c>
      <c r="BA40" s="158" t="s">
        <v>103</v>
      </c>
      <c r="BB40" s="175" t="s">
        <v>103</v>
      </c>
      <c r="BC40" s="175" t="s">
        <v>98</v>
      </c>
      <c r="BD40" s="159"/>
      <c r="BE40" s="159"/>
      <c r="BF40" s="159"/>
      <c r="BG40" s="159"/>
      <c r="BH40" s="159"/>
      <c r="BI40" s="159"/>
      <c r="BJ40" s="159"/>
      <c r="BK40" s="159"/>
      <c r="BL40" s="159"/>
      <c r="BM40" s="159"/>
      <c r="BN40" s="159"/>
      <c r="BO40" s="159"/>
      <c r="BP40" s="159"/>
      <c r="BQ40" s="159"/>
      <c r="BR40" s="159"/>
      <c r="BS40" s="159"/>
      <c r="BT40" s="159"/>
      <c r="BU40" s="159"/>
      <c r="BV40" s="159"/>
      <c r="BW40" s="159"/>
      <c r="BX40" s="159"/>
      <c r="BY40" s="159"/>
      <c r="BZ40" s="159"/>
      <c r="CA40" s="159"/>
      <c r="CB40" s="159"/>
      <c r="CC40" s="159"/>
      <c r="CD40" s="159"/>
      <c r="CE40" s="159"/>
      <c r="CF40" s="159"/>
      <c r="CG40" s="159"/>
      <c r="CH40" s="159"/>
      <c r="CI40" s="159"/>
      <c r="CJ40" s="159"/>
      <c r="CK40" s="159"/>
      <c r="CL40" s="159"/>
      <c r="CM40" s="159"/>
      <c r="CN40" s="159"/>
      <c r="CO40" s="159"/>
      <c r="CP40" s="159"/>
      <c r="CQ40" s="159"/>
      <c r="CR40" s="159"/>
      <c r="CS40" s="159"/>
      <c r="CT40" s="159"/>
      <c r="CU40" s="159"/>
      <c r="CV40" s="159"/>
      <c r="CW40" s="159"/>
      <c r="CX40" s="159"/>
      <c r="CY40" s="159"/>
    </row>
    <row r="41" spans="1:103" s="160" customFormat="1" ht="76.5" x14ac:dyDescent="0.2">
      <c r="A41" s="154" t="s">
        <v>132</v>
      </c>
      <c r="B41" s="155" t="s">
        <v>135</v>
      </c>
      <c r="C41" s="115" t="s">
        <v>98</v>
      </c>
      <c r="D41" s="175" t="s">
        <v>103</v>
      </c>
      <c r="E41" s="175" t="s">
        <v>98</v>
      </c>
      <c r="F41" s="175" t="s">
        <v>103</v>
      </c>
      <c r="G41" s="175" t="s">
        <v>98</v>
      </c>
      <c r="H41" s="175" t="s">
        <v>103</v>
      </c>
      <c r="I41" s="175" t="s">
        <v>98</v>
      </c>
      <c r="J41" s="175" t="s">
        <v>103</v>
      </c>
      <c r="K41" s="175" t="s">
        <v>98</v>
      </c>
      <c r="L41" s="175" t="s">
        <v>103</v>
      </c>
      <c r="M41" s="175" t="s">
        <v>98</v>
      </c>
      <c r="N41" s="175" t="s">
        <v>103</v>
      </c>
      <c r="O41" s="175" t="s">
        <v>98</v>
      </c>
      <c r="P41" s="175" t="s">
        <v>103</v>
      </c>
      <c r="Q41" s="175" t="s">
        <v>98</v>
      </c>
      <c r="R41" s="175" t="s">
        <v>103</v>
      </c>
      <c r="S41" s="175" t="s">
        <v>98</v>
      </c>
      <c r="T41" s="175" t="s">
        <v>103</v>
      </c>
      <c r="U41" s="175" t="s">
        <v>98</v>
      </c>
      <c r="V41" s="175" t="s">
        <v>103</v>
      </c>
      <c r="W41" s="175" t="s">
        <v>98</v>
      </c>
      <c r="X41" s="175" t="s">
        <v>103</v>
      </c>
      <c r="Y41" s="175" t="s">
        <v>98</v>
      </c>
      <c r="Z41" s="175" t="s">
        <v>103</v>
      </c>
      <c r="AA41" s="175" t="s">
        <v>98</v>
      </c>
      <c r="AB41" s="175" t="s">
        <v>103</v>
      </c>
      <c r="AC41" s="175" t="s">
        <v>98</v>
      </c>
      <c r="AD41" s="175" t="s">
        <v>103</v>
      </c>
      <c r="AE41" s="175" t="s">
        <v>98</v>
      </c>
      <c r="AF41" s="175" t="s">
        <v>103</v>
      </c>
      <c r="AG41" s="175" t="s">
        <v>98</v>
      </c>
      <c r="AH41" s="175" t="s">
        <v>103</v>
      </c>
      <c r="AI41" s="175" t="s">
        <v>98</v>
      </c>
      <c r="AJ41" s="175" t="s">
        <v>103</v>
      </c>
      <c r="AK41" s="175" t="s">
        <v>98</v>
      </c>
      <c r="AL41" s="175" t="s">
        <v>103</v>
      </c>
      <c r="AM41" s="175" t="s">
        <v>98</v>
      </c>
      <c r="AN41" s="175" t="s">
        <v>103</v>
      </c>
      <c r="AO41" s="175" t="s">
        <v>98</v>
      </c>
      <c r="AP41" s="175" t="s">
        <v>103</v>
      </c>
      <c r="AQ41" s="175" t="s">
        <v>98</v>
      </c>
      <c r="AR41" s="175" t="s">
        <v>103</v>
      </c>
      <c r="AS41" s="175" t="s">
        <v>98</v>
      </c>
      <c r="AT41" s="175" t="s">
        <v>103</v>
      </c>
      <c r="AU41" s="175" t="s">
        <v>98</v>
      </c>
      <c r="AV41" s="175" t="s">
        <v>103</v>
      </c>
      <c r="AW41" s="175" t="s">
        <v>98</v>
      </c>
      <c r="AX41" s="175" t="s">
        <v>98</v>
      </c>
      <c r="AY41" s="175" t="s">
        <v>103</v>
      </c>
      <c r="AZ41" s="140">
        <f>'2'!BL39</f>
        <v>0</v>
      </c>
      <c r="BA41" s="158" t="s">
        <v>103</v>
      </c>
      <c r="BB41" s="175" t="s">
        <v>103</v>
      </c>
      <c r="BC41" s="175" t="s">
        <v>98</v>
      </c>
      <c r="BD41" s="176"/>
      <c r="BE41" s="177"/>
      <c r="BF41" s="159"/>
      <c r="BG41" s="159"/>
      <c r="BH41" s="159"/>
      <c r="BI41" s="159"/>
      <c r="BJ41" s="159"/>
      <c r="BK41" s="159"/>
      <c r="BL41" s="159"/>
      <c r="BM41" s="159"/>
      <c r="BN41" s="159"/>
      <c r="BO41" s="159"/>
      <c r="BP41" s="159"/>
      <c r="BQ41" s="159"/>
      <c r="BR41" s="159"/>
      <c r="BS41" s="159"/>
      <c r="BT41" s="159"/>
      <c r="BU41" s="159"/>
      <c r="BV41" s="159"/>
      <c r="BW41" s="159"/>
      <c r="BX41" s="159"/>
      <c r="BY41" s="159"/>
      <c r="BZ41" s="159"/>
      <c r="CA41" s="159"/>
      <c r="CB41" s="159"/>
      <c r="CC41" s="159"/>
      <c r="CD41" s="159"/>
      <c r="CE41" s="159"/>
      <c r="CF41" s="159"/>
      <c r="CG41" s="159"/>
      <c r="CH41" s="159"/>
      <c r="CI41" s="159"/>
      <c r="CJ41" s="159"/>
      <c r="CK41" s="159"/>
      <c r="CL41" s="159"/>
      <c r="CM41" s="159"/>
      <c r="CN41" s="159"/>
      <c r="CO41" s="159"/>
      <c r="CP41" s="159"/>
      <c r="CQ41" s="159"/>
      <c r="CR41" s="159"/>
      <c r="CS41" s="159"/>
      <c r="CT41" s="159"/>
      <c r="CU41" s="159"/>
      <c r="CV41" s="159"/>
      <c r="CW41" s="159"/>
      <c r="CX41" s="159"/>
      <c r="CY41" s="159"/>
    </row>
    <row r="42" spans="1:103" s="160" customFormat="1" ht="76.5" x14ac:dyDescent="0.2">
      <c r="A42" s="154" t="s">
        <v>132</v>
      </c>
      <c r="B42" s="155" t="s">
        <v>136</v>
      </c>
      <c r="C42" s="115" t="s">
        <v>98</v>
      </c>
      <c r="D42" s="175" t="s">
        <v>103</v>
      </c>
      <c r="E42" s="175" t="s">
        <v>98</v>
      </c>
      <c r="F42" s="175" t="s">
        <v>103</v>
      </c>
      <c r="G42" s="175" t="s">
        <v>98</v>
      </c>
      <c r="H42" s="175" t="s">
        <v>103</v>
      </c>
      <c r="I42" s="175" t="s">
        <v>98</v>
      </c>
      <c r="J42" s="175" t="s">
        <v>103</v>
      </c>
      <c r="K42" s="175" t="s">
        <v>98</v>
      </c>
      <c r="L42" s="175" t="s">
        <v>103</v>
      </c>
      <c r="M42" s="175" t="s">
        <v>98</v>
      </c>
      <c r="N42" s="175" t="s">
        <v>103</v>
      </c>
      <c r="O42" s="175" t="s">
        <v>98</v>
      </c>
      <c r="P42" s="175" t="s">
        <v>103</v>
      </c>
      <c r="Q42" s="175" t="s">
        <v>98</v>
      </c>
      <c r="R42" s="175" t="s">
        <v>103</v>
      </c>
      <c r="S42" s="175" t="s">
        <v>98</v>
      </c>
      <c r="T42" s="175" t="s">
        <v>103</v>
      </c>
      <c r="U42" s="175" t="s">
        <v>98</v>
      </c>
      <c r="V42" s="175" t="s">
        <v>103</v>
      </c>
      <c r="W42" s="175" t="s">
        <v>98</v>
      </c>
      <c r="X42" s="175" t="s">
        <v>103</v>
      </c>
      <c r="Y42" s="175" t="s">
        <v>98</v>
      </c>
      <c r="Z42" s="175" t="s">
        <v>103</v>
      </c>
      <c r="AA42" s="175" t="s">
        <v>98</v>
      </c>
      <c r="AB42" s="175" t="s">
        <v>103</v>
      </c>
      <c r="AC42" s="175" t="s">
        <v>98</v>
      </c>
      <c r="AD42" s="175" t="s">
        <v>103</v>
      </c>
      <c r="AE42" s="175" t="s">
        <v>98</v>
      </c>
      <c r="AF42" s="175" t="s">
        <v>103</v>
      </c>
      <c r="AG42" s="175" t="s">
        <v>98</v>
      </c>
      <c r="AH42" s="175" t="s">
        <v>103</v>
      </c>
      <c r="AI42" s="175" t="s">
        <v>98</v>
      </c>
      <c r="AJ42" s="175" t="s">
        <v>103</v>
      </c>
      <c r="AK42" s="175" t="s">
        <v>98</v>
      </c>
      <c r="AL42" s="175" t="s">
        <v>103</v>
      </c>
      <c r="AM42" s="175" t="s">
        <v>98</v>
      </c>
      <c r="AN42" s="175" t="s">
        <v>103</v>
      </c>
      <c r="AO42" s="175" t="s">
        <v>98</v>
      </c>
      <c r="AP42" s="175" t="s">
        <v>103</v>
      </c>
      <c r="AQ42" s="175" t="s">
        <v>98</v>
      </c>
      <c r="AR42" s="175" t="s">
        <v>103</v>
      </c>
      <c r="AS42" s="175" t="s">
        <v>98</v>
      </c>
      <c r="AT42" s="175" t="s">
        <v>103</v>
      </c>
      <c r="AU42" s="175" t="s">
        <v>98</v>
      </c>
      <c r="AV42" s="175" t="s">
        <v>103</v>
      </c>
      <c r="AW42" s="175" t="s">
        <v>98</v>
      </c>
      <c r="AX42" s="175" t="s">
        <v>98</v>
      </c>
      <c r="AY42" s="175" t="s">
        <v>103</v>
      </c>
      <c r="AZ42" s="140">
        <f>'2'!BL40</f>
        <v>0</v>
      </c>
      <c r="BA42" s="158" t="s">
        <v>103</v>
      </c>
      <c r="BB42" s="175" t="s">
        <v>103</v>
      </c>
      <c r="BC42" s="175" t="s">
        <v>98</v>
      </c>
      <c r="BD42" s="159"/>
      <c r="BE42" s="159"/>
      <c r="BF42" s="159"/>
      <c r="BG42" s="159"/>
      <c r="BH42" s="159"/>
      <c r="BI42" s="159"/>
      <c r="BJ42" s="159"/>
      <c r="BK42" s="159"/>
      <c r="BL42" s="159"/>
      <c r="BM42" s="159"/>
      <c r="BN42" s="159"/>
      <c r="BO42" s="159"/>
      <c r="BP42" s="159"/>
      <c r="BQ42" s="159"/>
      <c r="BR42" s="159"/>
      <c r="BS42" s="159"/>
      <c r="BT42" s="159"/>
      <c r="BU42" s="159"/>
      <c r="BV42" s="159"/>
      <c r="BW42" s="159"/>
      <c r="BX42" s="159"/>
      <c r="BY42" s="159"/>
      <c r="BZ42" s="159"/>
      <c r="CA42" s="159"/>
      <c r="CB42" s="159"/>
      <c r="CC42" s="159"/>
      <c r="CD42" s="159"/>
      <c r="CE42" s="159"/>
      <c r="CF42" s="159"/>
      <c r="CG42" s="159"/>
      <c r="CH42" s="159"/>
      <c r="CI42" s="159"/>
      <c r="CJ42" s="159"/>
      <c r="CK42" s="159"/>
      <c r="CL42" s="159"/>
      <c r="CM42" s="159"/>
      <c r="CN42" s="159"/>
      <c r="CO42" s="159"/>
      <c r="CP42" s="159"/>
      <c r="CQ42" s="159"/>
      <c r="CR42" s="159"/>
      <c r="CS42" s="159"/>
      <c r="CT42" s="159"/>
      <c r="CU42" s="159"/>
      <c r="CV42" s="159"/>
      <c r="CW42" s="159"/>
      <c r="CX42" s="159"/>
      <c r="CY42" s="159"/>
    </row>
    <row r="43" spans="1:103" s="160" customFormat="1" ht="38.25" x14ac:dyDescent="0.2">
      <c r="A43" s="154" t="s">
        <v>137</v>
      </c>
      <c r="B43" s="155" t="s">
        <v>133</v>
      </c>
      <c r="C43" s="115" t="s">
        <v>98</v>
      </c>
      <c r="D43" s="175">
        <f>SUM(D44:D46)</f>
        <v>0</v>
      </c>
      <c r="E43" s="175" t="s">
        <v>98</v>
      </c>
      <c r="F43" s="175">
        <f>SUM(F44:F46)</f>
        <v>0</v>
      </c>
      <c r="G43" s="175" t="s">
        <v>98</v>
      </c>
      <c r="H43" s="175">
        <f>SUM(H44:H46)</f>
        <v>0</v>
      </c>
      <c r="I43" s="175" t="s">
        <v>98</v>
      </c>
      <c r="J43" s="175">
        <f>SUM(J44:J46)</f>
        <v>0</v>
      </c>
      <c r="K43" s="175" t="s">
        <v>98</v>
      </c>
      <c r="L43" s="175">
        <f>SUM(L44:L46)</f>
        <v>0</v>
      </c>
      <c r="M43" s="175" t="s">
        <v>98</v>
      </c>
      <c r="N43" s="175">
        <f>SUM(N44:N46)</f>
        <v>0</v>
      </c>
      <c r="O43" s="175" t="s">
        <v>98</v>
      </c>
      <c r="P43" s="175">
        <f>SUM(P44:P46)</f>
        <v>0</v>
      </c>
      <c r="Q43" s="175" t="s">
        <v>98</v>
      </c>
      <c r="R43" s="175">
        <f>SUM(R44:R46)</f>
        <v>0</v>
      </c>
      <c r="S43" s="175" t="s">
        <v>98</v>
      </c>
      <c r="T43" s="175">
        <f>SUM(T44:T46)</f>
        <v>0</v>
      </c>
      <c r="U43" s="175" t="s">
        <v>98</v>
      </c>
      <c r="V43" s="175">
        <f>SUM(V44:V46)</f>
        <v>0</v>
      </c>
      <c r="W43" s="175" t="s">
        <v>98</v>
      </c>
      <c r="X43" s="175">
        <f>SUM(X44:X46)</f>
        <v>0</v>
      </c>
      <c r="Y43" s="175" t="s">
        <v>98</v>
      </c>
      <c r="Z43" s="175">
        <f>SUM(Z44:Z46)</f>
        <v>0</v>
      </c>
      <c r="AA43" s="175" t="s">
        <v>98</v>
      </c>
      <c r="AB43" s="175">
        <f>SUM(AB44:AB46)</f>
        <v>0</v>
      </c>
      <c r="AC43" s="175" t="s">
        <v>98</v>
      </c>
      <c r="AD43" s="175">
        <f>SUM(AD44:AD46)</f>
        <v>0</v>
      </c>
      <c r="AE43" s="175" t="s">
        <v>98</v>
      </c>
      <c r="AF43" s="175">
        <f>SUM(AF44:AF46)</f>
        <v>0</v>
      </c>
      <c r="AG43" s="175" t="s">
        <v>98</v>
      </c>
      <c r="AH43" s="175">
        <f>SUM(AH44:AH46)</f>
        <v>0</v>
      </c>
      <c r="AI43" s="175" t="s">
        <v>98</v>
      </c>
      <c r="AJ43" s="175">
        <f>SUM(AJ44:AJ46)</f>
        <v>0</v>
      </c>
      <c r="AK43" s="175" t="s">
        <v>98</v>
      </c>
      <c r="AL43" s="175">
        <f>SUM(AL44:AL46)</f>
        <v>0</v>
      </c>
      <c r="AM43" s="175" t="s">
        <v>98</v>
      </c>
      <c r="AN43" s="175">
        <f>SUM(AN44:AN46)</f>
        <v>0</v>
      </c>
      <c r="AO43" s="175" t="s">
        <v>98</v>
      </c>
      <c r="AP43" s="175">
        <f>SUM(AP44:AP46)</f>
        <v>0</v>
      </c>
      <c r="AQ43" s="175" t="s">
        <v>98</v>
      </c>
      <c r="AR43" s="175">
        <f>SUM(AR44:AR46)</f>
        <v>0</v>
      </c>
      <c r="AS43" s="175" t="s">
        <v>98</v>
      </c>
      <c r="AT43" s="175">
        <f>SUM(AT44:AT46)</f>
        <v>0</v>
      </c>
      <c r="AU43" s="175" t="s">
        <v>98</v>
      </c>
      <c r="AV43" s="175">
        <f>SUM(AV44:AV46)</f>
        <v>0</v>
      </c>
      <c r="AW43" s="175" t="s">
        <v>98</v>
      </c>
      <c r="AX43" s="175" t="s">
        <v>98</v>
      </c>
      <c r="AY43" s="175">
        <v>0</v>
      </c>
      <c r="AZ43" s="140">
        <f>'2'!BL41</f>
        <v>0</v>
      </c>
      <c r="BA43" s="158">
        <v>0</v>
      </c>
      <c r="BB43" s="175">
        <f>SUM(BB44:BB46)</f>
        <v>0</v>
      </c>
      <c r="BC43" s="175" t="s">
        <v>98</v>
      </c>
      <c r="BD43" s="159"/>
      <c r="BE43" s="159"/>
      <c r="BF43" s="159"/>
      <c r="BG43" s="159"/>
      <c r="BH43" s="159"/>
      <c r="BI43" s="159"/>
      <c r="BJ43" s="159"/>
      <c r="BK43" s="159"/>
      <c r="BL43" s="159"/>
      <c r="BM43" s="159"/>
      <c r="BN43" s="159"/>
      <c r="BO43" s="159"/>
      <c r="BP43" s="159"/>
      <c r="BQ43" s="159"/>
      <c r="BR43" s="159"/>
      <c r="BS43" s="159"/>
      <c r="BT43" s="159"/>
      <c r="BU43" s="159"/>
      <c r="BV43" s="159"/>
      <c r="BW43" s="159"/>
      <c r="BX43" s="159"/>
      <c r="BY43" s="159"/>
      <c r="BZ43" s="159"/>
      <c r="CA43" s="159"/>
      <c r="CB43" s="159"/>
      <c r="CC43" s="159"/>
      <c r="CD43" s="159"/>
      <c r="CE43" s="159"/>
      <c r="CF43" s="159"/>
      <c r="CG43" s="159"/>
      <c r="CH43" s="159"/>
      <c r="CI43" s="159"/>
      <c r="CJ43" s="159"/>
      <c r="CK43" s="159"/>
      <c r="CL43" s="159"/>
      <c r="CM43" s="159"/>
      <c r="CN43" s="159"/>
      <c r="CO43" s="159"/>
      <c r="CP43" s="159"/>
      <c r="CQ43" s="159"/>
      <c r="CR43" s="159"/>
      <c r="CS43" s="159"/>
      <c r="CT43" s="159"/>
      <c r="CU43" s="159"/>
      <c r="CV43" s="159"/>
      <c r="CW43" s="159"/>
      <c r="CX43" s="159"/>
      <c r="CY43" s="159"/>
    </row>
    <row r="44" spans="1:103" s="160" customFormat="1" ht="89.25" x14ac:dyDescent="0.2">
      <c r="A44" s="154" t="s">
        <v>137</v>
      </c>
      <c r="B44" s="155" t="s">
        <v>134</v>
      </c>
      <c r="C44" s="115" t="s">
        <v>98</v>
      </c>
      <c r="D44" s="158">
        <v>0</v>
      </c>
      <c r="E44" s="158" t="s">
        <v>98</v>
      </c>
      <c r="F44" s="158">
        <v>0</v>
      </c>
      <c r="G44" s="158" t="s">
        <v>98</v>
      </c>
      <c r="H44" s="158">
        <v>0</v>
      </c>
      <c r="I44" s="158" t="s">
        <v>98</v>
      </c>
      <c r="J44" s="158">
        <v>0</v>
      </c>
      <c r="K44" s="158" t="s">
        <v>98</v>
      </c>
      <c r="L44" s="158">
        <v>0</v>
      </c>
      <c r="M44" s="158" t="s">
        <v>98</v>
      </c>
      <c r="N44" s="158">
        <v>0</v>
      </c>
      <c r="O44" s="158" t="s">
        <v>98</v>
      </c>
      <c r="P44" s="158">
        <v>0</v>
      </c>
      <c r="Q44" s="158" t="s">
        <v>98</v>
      </c>
      <c r="R44" s="158">
        <v>0</v>
      </c>
      <c r="S44" s="158" t="s">
        <v>98</v>
      </c>
      <c r="T44" s="158">
        <v>0</v>
      </c>
      <c r="U44" s="158" t="s">
        <v>98</v>
      </c>
      <c r="V44" s="158">
        <v>0</v>
      </c>
      <c r="W44" s="158" t="s">
        <v>98</v>
      </c>
      <c r="X44" s="158">
        <v>0</v>
      </c>
      <c r="Y44" s="158" t="s">
        <v>98</v>
      </c>
      <c r="Z44" s="158">
        <v>0</v>
      </c>
      <c r="AA44" s="158" t="s">
        <v>98</v>
      </c>
      <c r="AB44" s="158">
        <v>0</v>
      </c>
      <c r="AC44" s="158" t="s">
        <v>98</v>
      </c>
      <c r="AD44" s="158">
        <v>0</v>
      </c>
      <c r="AE44" s="158" t="s">
        <v>98</v>
      </c>
      <c r="AF44" s="158">
        <v>0</v>
      </c>
      <c r="AG44" s="158" t="s">
        <v>98</v>
      </c>
      <c r="AH44" s="158">
        <v>0</v>
      </c>
      <c r="AI44" s="158" t="s">
        <v>98</v>
      </c>
      <c r="AJ44" s="158">
        <v>0</v>
      </c>
      <c r="AK44" s="158" t="s">
        <v>98</v>
      </c>
      <c r="AL44" s="158">
        <v>0</v>
      </c>
      <c r="AM44" s="158" t="s">
        <v>98</v>
      </c>
      <c r="AN44" s="158">
        <v>0</v>
      </c>
      <c r="AO44" s="158" t="s">
        <v>98</v>
      </c>
      <c r="AP44" s="158">
        <v>0</v>
      </c>
      <c r="AQ44" s="158" t="s">
        <v>98</v>
      </c>
      <c r="AR44" s="158">
        <v>0</v>
      </c>
      <c r="AS44" s="158" t="s">
        <v>98</v>
      </c>
      <c r="AT44" s="158">
        <v>0</v>
      </c>
      <c r="AU44" s="158" t="s">
        <v>98</v>
      </c>
      <c r="AV44" s="158">
        <v>0</v>
      </c>
      <c r="AW44" s="158" t="s">
        <v>98</v>
      </c>
      <c r="AX44" s="158" t="s">
        <v>98</v>
      </c>
      <c r="AY44" s="158">
        <v>0</v>
      </c>
      <c r="AZ44" s="140">
        <f>'2'!BL42</f>
        <v>0</v>
      </c>
      <c r="BA44" s="158">
        <v>0</v>
      </c>
      <c r="BB44" s="158">
        <v>0</v>
      </c>
      <c r="BC44" s="158" t="s">
        <v>98</v>
      </c>
      <c r="BD44" s="159"/>
      <c r="BE44" s="159"/>
      <c r="BF44" s="159"/>
      <c r="BG44" s="159"/>
      <c r="BH44" s="159"/>
      <c r="BI44" s="159"/>
      <c r="BJ44" s="159"/>
      <c r="BK44" s="159"/>
      <c r="BL44" s="159"/>
      <c r="BM44" s="159"/>
      <c r="BN44" s="159"/>
      <c r="BO44" s="159"/>
      <c r="BP44" s="159"/>
      <c r="BQ44" s="159"/>
      <c r="BR44" s="159"/>
      <c r="BS44" s="159"/>
      <c r="BT44" s="159"/>
      <c r="BU44" s="159"/>
      <c r="BV44" s="159"/>
      <c r="BW44" s="159"/>
      <c r="BX44" s="159"/>
      <c r="BY44" s="159"/>
      <c r="BZ44" s="159"/>
      <c r="CA44" s="159"/>
      <c r="CB44" s="159"/>
      <c r="CC44" s="159"/>
      <c r="CD44" s="159"/>
      <c r="CE44" s="159"/>
      <c r="CF44" s="159"/>
      <c r="CG44" s="159"/>
      <c r="CH44" s="159"/>
      <c r="CI44" s="159"/>
      <c r="CJ44" s="159"/>
      <c r="CK44" s="159"/>
      <c r="CL44" s="159"/>
      <c r="CM44" s="159"/>
      <c r="CN44" s="159"/>
      <c r="CO44" s="159"/>
      <c r="CP44" s="159"/>
      <c r="CQ44" s="159"/>
      <c r="CR44" s="159"/>
      <c r="CS44" s="159"/>
      <c r="CT44" s="159"/>
      <c r="CU44" s="159"/>
      <c r="CV44" s="159"/>
      <c r="CW44" s="159"/>
      <c r="CX44" s="159"/>
      <c r="CY44" s="159"/>
    </row>
    <row r="45" spans="1:103" s="160" customFormat="1" ht="76.5" x14ac:dyDescent="0.2">
      <c r="A45" s="154" t="s">
        <v>137</v>
      </c>
      <c r="B45" s="155" t="s">
        <v>135</v>
      </c>
      <c r="C45" s="115" t="s">
        <v>98</v>
      </c>
      <c r="D45" s="175" t="s">
        <v>103</v>
      </c>
      <c r="E45" s="175" t="s">
        <v>98</v>
      </c>
      <c r="F45" s="175" t="s">
        <v>103</v>
      </c>
      <c r="G45" s="175" t="s">
        <v>98</v>
      </c>
      <c r="H45" s="175" t="s">
        <v>103</v>
      </c>
      <c r="I45" s="175" t="s">
        <v>98</v>
      </c>
      <c r="J45" s="175" t="s">
        <v>103</v>
      </c>
      <c r="K45" s="175" t="s">
        <v>98</v>
      </c>
      <c r="L45" s="175" t="s">
        <v>103</v>
      </c>
      <c r="M45" s="175" t="s">
        <v>98</v>
      </c>
      <c r="N45" s="175" t="s">
        <v>103</v>
      </c>
      <c r="O45" s="175" t="s">
        <v>98</v>
      </c>
      <c r="P45" s="175" t="s">
        <v>103</v>
      </c>
      <c r="Q45" s="175" t="s">
        <v>98</v>
      </c>
      <c r="R45" s="175" t="s">
        <v>103</v>
      </c>
      <c r="S45" s="175" t="s">
        <v>98</v>
      </c>
      <c r="T45" s="175" t="s">
        <v>103</v>
      </c>
      <c r="U45" s="175" t="s">
        <v>98</v>
      </c>
      <c r="V45" s="175" t="s">
        <v>103</v>
      </c>
      <c r="W45" s="175" t="s">
        <v>98</v>
      </c>
      <c r="X45" s="175" t="s">
        <v>103</v>
      </c>
      <c r="Y45" s="175" t="s">
        <v>98</v>
      </c>
      <c r="Z45" s="175" t="s">
        <v>103</v>
      </c>
      <c r="AA45" s="175" t="s">
        <v>98</v>
      </c>
      <c r="AB45" s="175" t="s">
        <v>103</v>
      </c>
      <c r="AC45" s="175" t="s">
        <v>98</v>
      </c>
      <c r="AD45" s="175" t="s">
        <v>103</v>
      </c>
      <c r="AE45" s="175" t="s">
        <v>98</v>
      </c>
      <c r="AF45" s="175" t="s">
        <v>103</v>
      </c>
      <c r="AG45" s="175" t="s">
        <v>98</v>
      </c>
      <c r="AH45" s="175" t="s">
        <v>103</v>
      </c>
      <c r="AI45" s="175" t="s">
        <v>98</v>
      </c>
      <c r="AJ45" s="175" t="s">
        <v>103</v>
      </c>
      <c r="AK45" s="175" t="s">
        <v>98</v>
      </c>
      <c r="AL45" s="175" t="s">
        <v>103</v>
      </c>
      <c r="AM45" s="175" t="s">
        <v>98</v>
      </c>
      <c r="AN45" s="175" t="s">
        <v>103</v>
      </c>
      <c r="AO45" s="175" t="s">
        <v>98</v>
      </c>
      <c r="AP45" s="175" t="s">
        <v>103</v>
      </c>
      <c r="AQ45" s="175" t="s">
        <v>98</v>
      </c>
      <c r="AR45" s="175" t="s">
        <v>103</v>
      </c>
      <c r="AS45" s="175" t="s">
        <v>98</v>
      </c>
      <c r="AT45" s="175" t="s">
        <v>103</v>
      </c>
      <c r="AU45" s="175" t="s">
        <v>98</v>
      </c>
      <c r="AV45" s="175" t="s">
        <v>103</v>
      </c>
      <c r="AW45" s="175" t="s">
        <v>98</v>
      </c>
      <c r="AX45" s="175" t="s">
        <v>98</v>
      </c>
      <c r="AY45" s="175" t="s">
        <v>103</v>
      </c>
      <c r="AZ45" s="140">
        <f>'2'!BL43</f>
        <v>0</v>
      </c>
      <c r="BA45" s="158" t="s">
        <v>103</v>
      </c>
      <c r="BB45" s="175" t="s">
        <v>103</v>
      </c>
      <c r="BC45" s="175" t="s">
        <v>98</v>
      </c>
      <c r="BD45" s="159"/>
      <c r="BE45" s="159"/>
      <c r="BF45" s="159"/>
      <c r="BG45" s="159"/>
      <c r="BH45" s="159"/>
      <c r="BI45" s="159"/>
      <c r="BJ45" s="159"/>
      <c r="BK45" s="159"/>
      <c r="BL45" s="159"/>
      <c r="BM45" s="159"/>
      <c r="BN45" s="159"/>
      <c r="BO45" s="159"/>
      <c r="BP45" s="159"/>
      <c r="BQ45" s="159"/>
      <c r="BR45" s="159"/>
      <c r="BS45" s="159"/>
      <c r="BT45" s="159"/>
      <c r="BU45" s="159"/>
      <c r="BV45" s="159"/>
      <c r="BW45" s="159"/>
      <c r="BX45" s="159"/>
      <c r="BY45" s="159"/>
      <c r="BZ45" s="159"/>
      <c r="CA45" s="159"/>
      <c r="CB45" s="159"/>
      <c r="CC45" s="159"/>
      <c r="CD45" s="159"/>
      <c r="CE45" s="159"/>
      <c r="CF45" s="159"/>
      <c r="CG45" s="159"/>
      <c r="CH45" s="159"/>
      <c r="CI45" s="159"/>
      <c r="CJ45" s="159"/>
      <c r="CK45" s="159"/>
      <c r="CL45" s="159"/>
      <c r="CM45" s="159"/>
      <c r="CN45" s="159"/>
      <c r="CO45" s="159"/>
      <c r="CP45" s="159"/>
      <c r="CQ45" s="159"/>
      <c r="CR45" s="159"/>
      <c r="CS45" s="159"/>
      <c r="CT45" s="159"/>
      <c r="CU45" s="159"/>
      <c r="CV45" s="159"/>
      <c r="CW45" s="159"/>
      <c r="CX45" s="159"/>
      <c r="CY45" s="159"/>
    </row>
    <row r="46" spans="1:103" s="160" customFormat="1" ht="76.5" x14ac:dyDescent="0.2">
      <c r="A46" s="154" t="s">
        <v>137</v>
      </c>
      <c r="B46" s="155" t="s">
        <v>136</v>
      </c>
      <c r="C46" s="115" t="s">
        <v>98</v>
      </c>
      <c r="D46" s="175" t="s">
        <v>103</v>
      </c>
      <c r="E46" s="175" t="s">
        <v>98</v>
      </c>
      <c r="F46" s="175" t="s">
        <v>103</v>
      </c>
      <c r="G46" s="175" t="s">
        <v>98</v>
      </c>
      <c r="H46" s="175" t="s">
        <v>103</v>
      </c>
      <c r="I46" s="175" t="s">
        <v>98</v>
      </c>
      <c r="J46" s="175" t="s">
        <v>103</v>
      </c>
      <c r="K46" s="175" t="s">
        <v>98</v>
      </c>
      <c r="L46" s="175" t="s">
        <v>103</v>
      </c>
      <c r="M46" s="175" t="s">
        <v>98</v>
      </c>
      <c r="N46" s="175" t="s">
        <v>103</v>
      </c>
      <c r="O46" s="175" t="s">
        <v>98</v>
      </c>
      <c r="P46" s="175" t="s">
        <v>103</v>
      </c>
      <c r="Q46" s="175" t="s">
        <v>98</v>
      </c>
      <c r="R46" s="175" t="s">
        <v>103</v>
      </c>
      <c r="S46" s="175" t="s">
        <v>98</v>
      </c>
      <c r="T46" s="175" t="s">
        <v>103</v>
      </c>
      <c r="U46" s="175" t="s">
        <v>98</v>
      </c>
      <c r="V46" s="175" t="s">
        <v>103</v>
      </c>
      <c r="W46" s="175" t="s">
        <v>98</v>
      </c>
      <c r="X46" s="175" t="s">
        <v>103</v>
      </c>
      <c r="Y46" s="175" t="s">
        <v>98</v>
      </c>
      <c r="Z46" s="175" t="s">
        <v>103</v>
      </c>
      <c r="AA46" s="175" t="s">
        <v>98</v>
      </c>
      <c r="AB46" s="175" t="s">
        <v>103</v>
      </c>
      <c r="AC46" s="175" t="s">
        <v>98</v>
      </c>
      <c r="AD46" s="175" t="s">
        <v>103</v>
      </c>
      <c r="AE46" s="175" t="s">
        <v>98</v>
      </c>
      <c r="AF46" s="175" t="s">
        <v>103</v>
      </c>
      <c r="AG46" s="175" t="s">
        <v>98</v>
      </c>
      <c r="AH46" s="175" t="s">
        <v>103</v>
      </c>
      <c r="AI46" s="175" t="s">
        <v>98</v>
      </c>
      <c r="AJ46" s="175" t="s">
        <v>103</v>
      </c>
      <c r="AK46" s="175" t="s">
        <v>98</v>
      </c>
      <c r="AL46" s="175" t="s">
        <v>103</v>
      </c>
      <c r="AM46" s="175" t="s">
        <v>98</v>
      </c>
      <c r="AN46" s="175" t="s">
        <v>103</v>
      </c>
      <c r="AO46" s="175" t="s">
        <v>98</v>
      </c>
      <c r="AP46" s="175" t="s">
        <v>103</v>
      </c>
      <c r="AQ46" s="175" t="s">
        <v>98</v>
      </c>
      <c r="AR46" s="175" t="s">
        <v>103</v>
      </c>
      <c r="AS46" s="175" t="s">
        <v>98</v>
      </c>
      <c r="AT46" s="175" t="s">
        <v>103</v>
      </c>
      <c r="AU46" s="175" t="s">
        <v>98</v>
      </c>
      <c r="AV46" s="175" t="s">
        <v>103</v>
      </c>
      <c r="AW46" s="175" t="s">
        <v>98</v>
      </c>
      <c r="AX46" s="175" t="s">
        <v>98</v>
      </c>
      <c r="AY46" s="175" t="s">
        <v>103</v>
      </c>
      <c r="AZ46" s="140">
        <f>'2'!BL44</f>
        <v>0</v>
      </c>
      <c r="BA46" s="158" t="s">
        <v>103</v>
      </c>
      <c r="BB46" s="175" t="s">
        <v>103</v>
      </c>
      <c r="BC46" s="175" t="s">
        <v>98</v>
      </c>
      <c r="BD46" s="159"/>
      <c r="BE46" s="159"/>
      <c r="BF46" s="159"/>
      <c r="BG46" s="159"/>
      <c r="BH46" s="159"/>
      <c r="BI46" s="159"/>
      <c r="BJ46" s="159"/>
      <c r="BK46" s="159"/>
      <c r="BL46" s="159"/>
      <c r="BM46" s="159"/>
      <c r="BN46" s="159"/>
      <c r="BO46" s="159"/>
      <c r="BP46" s="159"/>
      <c r="BQ46" s="159"/>
      <c r="BR46" s="159"/>
      <c r="BS46" s="159"/>
      <c r="BT46" s="159"/>
      <c r="BU46" s="159"/>
      <c r="BV46" s="159"/>
      <c r="BW46" s="159"/>
      <c r="BX46" s="159"/>
      <c r="BY46" s="159"/>
      <c r="BZ46" s="159"/>
      <c r="CA46" s="159"/>
      <c r="CB46" s="159"/>
      <c r="CC46" s="159"/>
      <c r="CD46" s="159"/>
      <c r="CE46" s="159"/>
      <c r="CF46" s="159"/>
      <c r="CG46" s="159"/>
      <c r="CH46" s="159"/>
      <c r="CI46" s="159"/>
      <c r="CJ46" s="159"/>
      <c r="CK46" s="159"/>
      <c r="CL46" s="159"/>
      <c r="CM46" s="159"/>
      <c r="CN46" s="159"/>
      <c r="CO46" s="159"/>
      <c r="CP46" s="159"/>
      <c r="CQ46" s="159"/>
      <c r="CR46" s="159"/>
      <c r="CS46" s="159"/>
      <c r="CT46" s="159"/>
      <c r="CU46" s="159"/>
      <c r="CV46" s="159"/>
      <c r="CW46" s="159"/>
      <c r="CX46" s="159"/>
      <c r="CY46" s="159"/>
    </row>
    <row r="47" spans="1:103" s="160" customFormat="1" ht="76.5" x14ac:dyDescent="0.2">
      <c r="A47" s="172" t="s">
        <v>138</v>
      </c>
      <c r="B47" s="155" t="s">
        <v>139</v>
      </c>
      <c r="C47" s="115" t="s">
        <v>98</v>
      </c>
      <c r="D47" s="175">
        <f>D48+D49</f>
        <v>0</v>
      </c>
      <c r="E47" s="175" t="s">
        <v>98</v>
      </c>
      <c r="F47" s="175">
        <f>F48+F49</f>
        <v>0</v>
      </c>
      <c r="G47" s="175" t="s">
        <v>98</v>
      </c>
      <c r="H47" s="175">
        <f>H48+H49</f>
        <v>0</v>
      </c>
      <c r="I47" s="175" t="s">
        <v>98</v>
      </c>
      <c r="J47" s="175">
        <f>J48+J49</f>
        <v>0</v>
      </c>
      <c r="K47" s="175" t="s">
        <v>98</v>
      </c>
      <c r="L47" s="175">
        <f>L48+L49</f>
        <v>0</v>
      </c>
      <c r="M47" s="175" t="s">
        <v>98</v>
      </c>
      <c r="N47" s="175">
        <f>N48+N49</f>
        <v>0</v>
      </c>
      <c r="O47" s="175" t="s">
        <v>98</v>
      </c>
      <c r="P47" s="175">
        <f>P48+P49</f>
        <v>0</v>
      </c>
      <c r="Q47" s="175" t="s">
        <v>98</v>
      </c>
      <c r="R47" s="175">
        <f>R48+R49</f>
        <v>0</v>
      </c>
      <c r="S47" s="175" t="s">
        <v>98</v>
      </c>
      <c r="T47" s="175">
        <f>T48+T49</f>
        <v>0</v>
      </c>
      <c r="U47" s="175" t="s">
        <v>98</v>
      </c>
      <c r="V47" s="175">
        <f>V48+V49</f>
        <v>0</v>
      </c>
      <c r="W47" s="175" t="s">
        <v>98</v>
      </c>
      <c r="X47" s="175">
        <f>X48+X49</f>
        <v>0</v>
      </c>
      <c r="Y47" s="175" t="s">
        <v>98</v>
      </c>
      <c r="Z47" s="175">
        <f>Z48+Z49</f>
        <v>0</v>
      </c>
      <c r="AA47" s="175" t="s">
        <v>98</v>
      </c>
      <c r="AB47" s="175">
        <f>AB48+AB49</f>
        <v>0</v>
      </c>
      <c r="AC47" s="175" t="s">
        <v>98</v>
      </c>
      <c r="AD47" s="175">
        <f>AD48+AD49</f>
        <v>0</v>
      </c>
      <c r="AE47" s="175" t="s">
        <v>98</v>
      </c>
      <c r="AF47" s="175">
        <f>AF48+AF49</f>
        <v>0</v>
      </c>
      <c r="AG47" s="175" t="s">
        <v>98</v>
      </c>
      <c r="AH47" s="175">
        <f>AH48+AH49</f>
        <v>0</v>
      </c>
      <c r="AI47" s="175" t="s">
        <v>98</v>
      </c>
      <c r="AJ47" s="175">
        <f>AJ48+AJ49</f>
        <v>0</v>
      </c>
      <c r="AK47" s="175" t="s">
        <v>98</v>
      </c>
      <c r="AL47" s="175">
        <f>AL48+AL49</f>
        <v>0</v>
      </c>
      <c r="AM47" s="175" t="s">
        <v>98</v>
      </c>
      <c r="AN47" s="175">
        <f>AN48+AN49</f>
        <v>0</v>
      </c>
      <c r="AO47" s="175" t="s">
        <v>98</v>
      </c>
      <c r="AP47" s="175">
        <f>AP48+AP49</f>
        <v>0</v>
      </c>
      <c r="AQ47" s="175" t="s">
        <v>98</v>
      </c>
      <c r="AR47" s="175">
        <f>AR48+AR49</f>
        <v>0</v>
      </c>
      <c r="AS47" s="175" t="s">
        <v>98</v>
      </c>
      <c r="AT47" s="175">
        <f>AT48+AT49</f>
        <v>0</v>
      </c>
      <c r="AU47" s="175" t="s">
        <v>98</v>
      </c>
      <c r="AV47" s="175">
        <f>AV48+AV49</f>
        <v>0</v>
      </c>
      <c r="AW47" s="175" t="s">
        <v>98</v>
      </c>
      <c r="AX47" s="175" t="s">
        <v>98</v>
      </c>
      <c r="AY47" s="175">
        <v>0</v>
      </c>
      <c r="AZ47" s="140">
        <f>'2'!BL45</f>
        <v>0</v>
      </c>
      <c r="BA47" s="158">
        <v>0</v>
      </c>
      <c r="BB47" s="175">
        <f>BB48+BB49</f>
        <v>0</v>
      </c>
      <c r="BC47" s="175" t="s">
        <v>98</v>
      </c>
      <c r="BD47" s="159"/>
      <c r="BE47" s="159"/>
      <c r="BF47" s="159"/>
      <c r="BG47" s="159"/>
      <c r="BH47" s="159"/>
      <c r="BI47" s="159"/>
      <c r="BJ47" s="159"/>
      <c r="BK47" s="159"/>
      <c r="BL47" s="159"/>
      <c r="BM47" s="159"/>
      <c r="BN47" s="159"/>
      <c r="BO47" s="159"/>
      <c r="BP47" s="159"/>
      <c r="BQ47" s="159"/>
      <c r="BR47" s="159"/>
      <c r="BS47" s="159"/>
      <c r="BT47" s="159"/>
      <c r="BU47" s="159"/>
      <c r="BV47" s="159"/>
      <c r="BW47" s="159"/>
      <c r="BX47" s="159"/>
      <c r="BY47" s="159"/>
      <c r="BZ47" s="159"/>
      <c r="CA47" s="159"/>
      <c r="CB47" s="159"/>
      <c r="CC47" s="159"/>
      <c r="CD47" s="159"/>
      <c r="CE47" s="159"/>
      <c r="CF47" s="159"/>
      <c r="CG47" s="159"/>
      <c r="CH47" s="159"/>
      <c r="CI47" s="159"/>
      <c r="CJ47" s="159"/>
      <c r="CK47" s="159"/>
      <c r="CL47" s="159"/>
      <c r="CM47" s="159"/>
      <c r="CN47" s="159"/>
      <c r="CO47" s="159"/>
      <c r="CP47" s="159"/>
      <c r="CQ47" s="159"/>
      <c r="CR47" s="159"/>
      <c r="CS47" s="159"/>
      <c r="CT47" s="159"/>
      <c r="CU47" s="159"/>
      <c r="CV47" s="159"/>
      <c r="CW47" s="159"/>
      <c r="CX47" s="159"/>
      <c r="CY47" s="159"/>
    </row>
    <row r="48" spans="1:103" s="160" customFormat="1" ht="76.5" x14ac:dyDescent="0.2">
      <c r="A48" s="154" t="s">
        <v>140</v>
      </c>
      <c r="B48" s="155" t="s">
        <v>135</v>
      </c>
      <c r="C48" s="115" t="s">
        <v>98</v>
      </c>
      <c r="D48" s="175" t="s">
        <v>103</v>
      </c>
      <c r="E48" s="175" t="s">
        <v>98</v>
      </c>
      <c r="F48" s="175" t="s">
        <v>103</v>
      </c>
      <c r="G48" s="175" t="s">
        <v>98</v>
      </c>
      <c r="H48" s="175" t="s">
        <v>103</v>
      </c>
      <c r="I48" s="175" t="s">
        <v>98</v>
      </c>
      <c r="J48" s="175" t="s">
        <v>103</v>
      </c>
      <c r="K48" s="175" t="s">
        <v>98</v>
      </c>
      <c r="L48" s="175" t="s">
        <v>103</v>
      </c>
      <c r="M48" s="175" t="s">
        <v>98</v>
      </c>
      <c r="N48" s="175" t="s">
        <v>103</v>
      </c>
      <c r="O48" s="175" t="s">
        <v>98</v>
      </c>
      <c r="P48" s="175" t="s">
        <v>103</v>
      </c>
      <c r="Q48" s="175" t="s">
        <v>98</v>
      </c>
      <c r="R48" s="175" t="s">
        <v>103</v>
      </c>
      <c r="S48" s="175" t="s">
        <v>98</v>
      </c>
      <c r="T48" s="175" t="s">
        <v>103</v>
      </c>
      <c r="U48" s="175" t="s">
        <v>98</v>
      </c>
      <c r="V48" s="175" t="s">
        <v>103</v>
      </c>
      <c r="W48" s="175" t="s">
        <v>98</v>
      </c>
      <c r="X48" s="175" t="s">
        <v>103</v>
      </c>
      <c r="Y48" s="175" t="s">
        <v>98</v>
      </c>
      <c r="Z48" s="175" t="s">
        <v>103</v>
      </c>
      <c r="AA48" s="175" t="s">
        <v>98</v>
      </c>
      <c r="AB48" s="175" t="s">
        <v>103</v>
      </c>
      <c r="AC48" s="175" t="s">
        <v>98</v>
      </c>
      <c r="AD48" s="175" t="s">
        <v>103</v>
      </c>
      <c r="AE48" s="175" t="s">
        <v>98</v>
      </c>
      <c r="AF48" s="175" t="s">
        <v>103</v>
      </c>
      <c r="AG48" s="175" t="s">
        <v>98</v>
      </c>
      <c r="AH48" s="175" t="s">
        <v>103</v>
      </c>
      <c r="AI48" s="175" t="s">
        <v>98</v>
      </c>
      <c r="AJ48" s="175" t="s">
        <v>103</v>
      </c>
      <c r="AK48" s="175" t="s">
        <v>98</v>
      </c>
      <c r="AL48" s="175" t="s">
        <v>103</v>
      </c>
      <c r="AM48" s="175" t="s">
        <v>98</v>
      </c>
      <c r="AN48" s="175" t="s">
        <v>103</v>
      </c>
      <c r="AO48" s="175" t="s">
        <v>98</v>
      </c>
      <c r="AP48" s="175" t="s">
        <v>103</v>
      </c>
      <c r="AQ48" s="175" t="s">
        <v>98</v>
      </c>
      <c r="AR48" s="175" t="s">
        <v>103</v>
      </c>
      <c r="AS48" s="175" t="s">
        <v>98</v>
      </c>
      <c r="AT48" s="175" t="s">
        <v>103</v>
      </c>
      <c r="AU48" s="175" t="s">
        <v>98</v>
      </c>
      <c r="AV48" s="175" t="s">
        <v>103</v>
      </c>
      <c r="AW48" s="175" t="s">
        <v>98</v>
      </c>
      <c r="AX48" s="175" t="s">
        <v>98</v>
      </c>
      <c r="AY48" s="175" t="s">
        <v>103</v>
      </c>
      <c r="AZ48" s="140">
        <f>'2'!BL46</f>
        <v>0</v>
      </c>
      <c r="BA48" s="158" t="s">
        <v>103</v>
      </c>
      <c r="BB48" s="175" t="s">
        <v>103</v>
      </c>
      <c r="BC48" s="175" t="s">
        <v>98</v>
      </c>
      <c r="BD48" s="159"/>
      <c r="BE48" s="159"/>
      <c r="BF48" s="159"/>
      <c r="BG48" s="159"/>
      <c r="BH48" s="159"/>
      <c r="BI48" s="159"/>
      <c r="BJ48" s="159"/>
      <c r="BK48" s="159"/>
      <c r="BL48" s="159"/>
      <c r="BM48" s="159"/>
      <c r="BN48" s="159"/>
      <c r="BO48" s="159"/>
      <c r="BP48" s="159"/>
      <c r="BQ48" s="159"/>
      <c r="BR48" s="159"/>
      <c r="BS48" s="159"/>
      <c r="BT48" s="159"/>
      <c r="BU48" s="159"/>
      <c r="BV48" s="159"/>
      <c r="BW48" s="159"/>
      <c r="BX48" s="159"/>
      <c r="BY48" s="159"/>
      <c r="BZ48" s="159"/>
      <c r="CA48" s="159"/>
      <c r="CB48" s="159"/>
      <c r="CC48" s="159"/>
      <c r="CD48" s="159"/>
      <c r="CE48" s="159"/>
      <c r="CF48" s="159"/>
      <c r="CG48" s="159"/>
      <c r="CH48" s="159"/>
      <c r="CI48" s="159"/>
      <c r="CJ48" s="159"/>
      <c r="CK48" s="159"/>
      <c r="CL48" s="159"/>
      <c r="CM48" s="159"/>
      <c r="CN48" s="159"/>
      <c r="CO48" s="159"/>
      <c r="CP48" s="159"/>
      <c r="CQ48" s="159"/>
      <c r="CR48" s="159"/>
      <c r="CS48" s="159"/>
      <c r="CT48" s="159"/>
      <c r="CU48" s="159"/>
      <c r="CV48" s="159"/>
      <c r="CW48" s="159"/>
      <c r="CX48" s="159"/>
      <c r="CY48" s="159"/>
    </row>
    <row r="49" spans="1:103" s="160" customFormat="1" ht="63.75" x14ac:dyDescent="0.2">
      <c r="A49" s="154" t="s">
        <v>141</v>
      </c>
      <c r="B49" s="155" t="s">
        <v>142</v>
      </c>
      <c r="C49" s="115" t="s">
        <v>98</v>
      </c>
      <c r="D49" s="175" t="s">
        <v>103</v>
      </c>
      <c r="E49" s="175" t="s">
        <v>98</v>
      </c>
      <c r="F49" s="175" t="s">
        <v>103</v>
      </c>
      <c r="G49" s="175" t="s">
        <v>98</v>
      </c>
      <c r="H49" s="175" t="s">
        <v>103</v>
      </c>
      <c r="I49" s="175" t="s">
        <v>98</v>
      </c>
      <c r="J49" s="175" t="s">
        <v>103</v>
      </c>
      <c r="K49" s="175" t="s">
        <v>98</v>
      </c>
      <c r="L49" s="175" t="s">
        <v>103</v>
      </c>
      <c r="M49" s="175" t="s">
        <v>98</v>
      </c>
      <c r="N49" s="175" t="s">
        <v>103</v>
      </c>
      <c r="O49" s="175" t="s">
        <v>98</v>
      </c>
      <c r="P49" s="175" t="s">
        <v>103</v>
      </c>
      <c r="Q49" s="175" t="s">
        <v>98</v>
      </c>
      <c r="R49" s="175" t="s">
        <v>103</v>
      </c>
      <c r="S49" s="175" t="s">
        <v>98</v>
      </c>
      <c r="T49" s="175" t="s">
        <v>103</v>
      </c>
      <c r="U49" s="175" t="s">
        <v>98</v>
      </c>
      <c r="V49" s="175" t="s">
        <v>103</v>
      </c>
      <c r="W49" s="175" t="s">
        <v>98</v>
      </c>
      <c r="X49" s="175" t="s">
        <v>103</v>
      </c>
      <c r="Y49" s="175" t="s">
        <v>98</v>
      </c>
      <c r="Z49" s="175" t="s">
        <v>103</v>
      </c>
      <c r="AA49" s="175" t="s">
        <v>98</v>
      </c>
      <c r="AB49" s="175" t="s">
        <v>103</v>
      </c>
      <c r="AC49" s="175" t="s">
        <v>98</v>
      </c>
      <c r="AD49" s="175" t="s">
        <v>103</v>
      </c>
      <c r="AE49" s="175" t="s">
        <v>98</v>
      </c>
      <c r="AF49" s="175" t="s">
        <v>103</v>
      </c>
      <c r="AG49" s="175" t="s">
        <v>98</v>
      </c>
      <c r="AH49" s="175" t="s">
        <v>103</v>
      </c>
      <c r="AI49" s="175" t="s">
        <v>98</v>
      </c>
      <c r="AJ49" s="175" t="s">
        <v>103</v>
      </c>
      <c r="AK49" s="175" t="s">
        <v>98</v>
      </c>
      <c r="AL49" s="175" t="s">
        <v>103</v>
      </c>
      <c r="AM49" s="175" t="s">
        <v>98</v>
      </c>
      <c r="AN49" s="175" t="s">
        <v>103</v>
      </c>
      <c r="AO49" s="175" t="s">
        <v>98</v>
      </c>
      <c r="AP49" s="175" t="s">
        <v>103</v>
      </c>
      <c r="AQ49" s="175" t="s">
        <v>98</v>
      </c>
      <c r="AR49" s="175" t="s">
        <v>103</v>
      </c>
      <c r="AS49" s="175" t="s">
        <v>98</v>
      </c>
      <c r="AT49" s="175" t="s">
        <v>103</v>
      </c>
      <c r="AU49" s="175" t="s">
        <v>98</v>
      </c>
      <c r="AV49" s="175" t="s">
        <v>103</v>
      </c>
      <c r="AW49" s="175" t="s">
        <v>98</v>
      </c>
      <c r="AX49" s="175" t="s">
        <v>98</v>
      </c>
      <c r="AY49" s="175" t="s">
        <v>103</v>
      </c>
      <c r="AZ49" s="140">
        <f>'2'!BL47</f>
        <v>0</v>
      </c>
      <c r="BA49" s="158" t="s">
        <v>103</v>
      </c>
      <c r="BB49" s="175" t="s">
        <v>103</v>
      </c>
      <c r="BC49" s="175" t="s">
        <v>98</v>
      </c>
      <c r="BD49" s="159"/>
      <c r="BE49" s="159"/>
      <c r="BF49" s="159"/>
      <c r="BG49" s="159"/>
      <c r="BH49" s="159"/>
      <c r="BI49" s="159"/>
      <c r="BJ49" s="159"/>
      <c r="BK49" s="159"/>
      <c r="BL49" s="159"/>
      <c r="BM49" s="159"/>
      <c r="BN49" s="159"/>
      <c r="BO49" s="159"/>
      <c r="BP49" s="159"/>
      <c r="BQ49" s="159"/>
      <c r="BR49" s="159"/>
      <c r="BS49" s="159"/>
      <c r="BT49" s="159"/>
      <c r="BU49" s="159"/>
      <c r="BV49" s="159"/>
      <c r="BW49" s="159"/>
      <c r="BX49" s="159"/>
      <c r="BY49" s="159"/>
      <c r="BZ49" s="159"/>
      <c r="CA49" s="159"/>
      <c r="CB49" s="159"/>
      <c r="CC49" s="159"/>
      <c r="CD49" s="159"/>
      <c r="CE49" s="159"/>
      <c r="CF49" s="159"/>
      <c r="CG49" s="159"/>
      <c r="CH49" s="159"/>
      <c r="CI49" s="159"/>
      <c r="CJ49" s="159"/>
      <c r="CK49" s="159"/>
      <c r="CL49" s="159"/>
      <c r="CM49" s="159"/>
      <c r="CN49" s="159"/>
      <c r="CO49" s="159"/>
      <c r="CP49" s="159"/>
      <c r="CQ49" s="159"/>
      <c r="CR49" s="159"/>
      <c r="CS49" s="159"/>
      <c r="CT49" s="159"/>
      <c r="CU49" s="159"/>
      <c r="CV49" s="159"/>
      <c r="CW49" s="159"/>
      <c r="CX49" s="159"/>
      <c r="CY49" s="159"/>
    </row>
    <row r="50" spans="1:103" s="168" customFormat="1" ht="25.5" x14ac:dyDescent="0.2">
      <c r="A50" s="161" t="s">
        <v>143</v>
      </c>
      <c r="B50" s="162" t="s">
        <v>144</v>
      </c>
      <c r="C50" s="163" t="s">
        <v>98</v>
      </c>
      <c r="D50" s="165">
        <f>D51+D55+D76+D86</f>
        <v>0</v>
      </c>
      <c r="E50" s="165" t="s">
        <v>98</v>
      </c>
      <c r="F50" s="165">
        <f>F51+F55+F76+F86</f>
        <v>0</v>
      </c>
      <c r="G50" s="165" t="s">
        <v>98</v>
      </c>
      <c r="H50" s="165">
        <f>H51+H55+H76+H86</f>
        <v>0</v>
      </c>
      <c r="I50" s="165" t="s">
        <v>98</v>
      </c>
      <c r="J50" s="165">
        <f>J51+J55+J76+J86</f>
        <v>0</v>
      </c>
      <c r="K50" s="165" t="s">
        <v>98</v>
      </c>
      <c r="L50" s="165">
        <f>L51+L55+L76+L86</f>
        <v>0</v>
      </c>
      <c r="M50" s="165" t="s">
        <v>98</v>
      </c>
      <c r="N50" s="165">
        <f>N51+N55+N76+N86</f>
        <v>0</v>
      </c>
      <c r="O50" s="165" t="s">
        <v>98</v>
      </c>
      <c r="P50" s="165">
        <f>P51+P55+P76+P86</f>
        <v>0</v>
      </c>
      <c r="Q50" s="165" t="s">
        <v>98</v>
      </c>
      <c r="R50" s="165">
        <f>R51+R55+R76+R86</f>
        <v>0</v>
      </c>
      <c r="S50" s="165" t="s">
        <v>98</v>
      </c>
      <c r="T50" s="165">
        <f>T51+T55+T76+T86</f>
        <v>0</v>
      </c>
      <c r="U50" s="165" t="s">
        <v>98</v>
      </c>
      <c r="V50" s="165">
        <f>V51+V55+V76+V86</f>
        <v>1.2000000000000002</v>
      </c>
      <c r="W50" s="165" t="s">
        <v>98</v>
      </c>
      <c r="X50" s="165">
        <f>X51+X55+X76+X86</f>
        <v>3.5999999999999996</v>
      </c>
      <c r="Y50" s="165" t="s">
        <v>98</v>
      </c>
      <c r="Z50" s="165">
        <f>Z51+Z55+Z76+Z86</f>
        <v>0</v>
      </c>
      <c r="AA50" s="165" t="s">
        <v>98</v>
      </c>
      <c r="AB50" s="165">
        <f>AB51+AB55+AB76+AB86</f>
        <v>0</v>
      </c>
      <c r="AC50" s="165" t="s">
        <v>98</v>
      </c>
      <c r="AD50" s="165">
        <f>AD51+AD55+AD76+AD86</f>
        <v>0</v>
      </c>
      <c r="AE50" s="165" t="s">
        <v>98</v>
      </c>
      <c r="AF50" s="165">
        <f>AF51+AF55+AF76+AF86</f>
        <v>0</v>
      </c>
      <c r="AG50" s="165" t="s">
        <v>98</v>
      </c>
      <c r="AH50" s="165">
        <f>AH51+AH55+AH76+AH86</f>
        <v>0</v>
      </c>
      <c r="AI50" s="165" t="s">
        <v>98</v>
      </c>
      <c r="AJ50" s="165">
        <f>AJ51+AJ55+AJ76+AJ86</f>
        <v>0</v>
      </c>
      <c r="AK50" s="165" t="s">
        <v>98</v>
      </c>
      <c r="AL50" s="165">
        <f>AL51+AL55+AL76+AL86</f>
        <v>0</v>
      </c>
      <c r="AM50" s="165" t="s">
        <v>98</v>
      </c>
      <c r="AN50" s="165">
        <f>AN51+AN55+AN76+AN86</f>
        <v>0</v>
      </c>
      <c r="AO50" s="165" t="s">
        <v>98</v>
      </c>
      <c r="AP50" s="165">
        <f>AP51+AP55+AP76+AP86</f>
        <v>0</v>
      </c>
      <c r="AQ50" s="165" t="s">
        <v>98</v>
      </c>
      <c r="AR50" s="165">
        <f>AR51+AR55+AR76+AR86</f>
        <v>0</v>
      </c>
      <c r="AS50" s="165" t="s">
        <v>98</v>
      </c>
      <c r="AT50" s="165">
        <f>AT51+AT55+AT76+AT86</f>
        <v>0</v>
      </c>
      <c r="AU50" s="165" t="s">
        <v>98</v>
      </c>
      <c r="AV50" s="165">
        <f>AV51+AV55+AV76+AV86</f>
        <v>0</v>
      </c>
      <c r="AW50" s="165" t="s">
        <v>98</v>
      </c>
      <c r="AX50" s="165" t="s">
        <v>98</v>
      </c>
      <c r="AY50" s="165">
        <v>0</v>
      </c>
      <c r="AZ50" s="140">
        <f>'2'!BL48</f>
        <v>20.107551000000001</v>
      </c>
      <c r="BA50" s="165">
        <v>0</v>
      </c>
      <c r="BB50" s="165">
        <f>BB51+BB55+BB76+BB86</f>
        <v>0</v>
      </c>
      <c r="BC50" s="165" t="s">
        <v>98</v>
      </c>
      <c r="BD50" s="167"/>
      <c r="BE50" s="167"/>
      <c r="BF50" s="167"/>
      <c r="BG50" s="167"/>
      <c r="BH50" s="167"/>
      <c r="BI50" s="167"/>
      <c r="BJ50" s="167"/>
      <c r="BK50" s="167"/>
      <c r="BL50" s="167"/>
      <c r="BM50" s="167"/>
      <c r="BN50" s="167"/>
      <c r="BO50" s="167"/>
      <c r="BP50" s="167"/>
      <c r="BQ50" s="167"/>
      <c r="BR50" s="167"/>
      <c r="BS50" s="167"/>
      <c r="BT50" s="167"/>
      <c r="BU50" s="167"/>
      <c r="BV50" s="167"/>
      <c r="BW50" s="167"/>
      <c r="BX50" s="167"/>
      <c r="BY50" s="167"/>
      <c r="BZ50" s="167"/>
      <c r="CA50" s="167"/>
      <c r="CB50" s="167"/>
      <c r="CC50" s="167"/>
      <c r="CD50" s="167"/>
      <c r="CE50" s="167"/>
      <c r="CF50" s="167"/>
      <c r="CG50" s="167"/>
      <c r="CH50" s="167"/>
      <c r="CI50" s="167"/>
      <c r="CJ50" s="167"/>
      <c r="CK50" s="167"/>
      <c r="CL50" s="167"/>
      <c r="CM50" s="167"/>
      <c r="CN50" s="167"/>
      <c r="CO50" s="167"/>
      <c r="CP50" s="167"/>
      <c r="CQ50" s="167"/>
      <c r="CR50" s="167"/>
      <c r="CS50" s="167"/>
      <c r="CT50" s="167"/>
      <c r="CU50" s="167"/>
      <c r="CV50" s="167"/>
      <c r="CW50" s="167"/>
      <c r="CX50" s="167"/>
      <c r="CY50" s="167"/>
    </row>
    <row r="51" spans="1:103" s="183" customFormat="1" ht="51" x14ac:dyDescent="0.2">
      <c r="A51" s="179" t="s">
        <v>145</v>
      </c>
      <c r="B51" s="156" t="s">
        <v>146</v>
      </c>
      <c r="C51" s="119" t="s">
        <v>98</v>
      </c>
      <c r="D51" s="140">
        <f>D52+D54</f>
        <v>0</v>
      </c>
      <c r="E51" s="140" t="s">
        <v>98</v>
      </c>
      <c r="F51" s="140">
        <f>F52+F54</f>
        <v>0</v>
      </c>
      <c r="G51" s="140" t="s">
        <v>98</v>
      </c>
      <c r="H51" s="140">
        <f>H52+H54</f>
        <v>0</v>
      </c>
      <c r="I51" s="140" t="s">
        <v>98</v>
      </c>
      <c r="J51" s="140">
        <f>J52+J54</f>
        <v>0</v>
      </c>
      <c r="K51" s="140" t="s">
        <v>98</v>
      </c>
      <c r="L51" s="140">
        <f>L52+L54</f>
        <v>0</v>
      </c>
      <c r="M51" s="140" t="s">
        <v>98</v>
      </c>
      <c r="N51" s="140">
        <f>N52+N54</f>
        <v>0</v>
      </c>
      <c r="O51" s="140" t="s">
        <v>98</v>
      </c>
      <c r="P51" s="140">
        <f>P52+P54</f>
        <v>0</v>
      </c>
      <c r="Q51" s="140" t="s">
        <v>98</v>
      </c>
      <c r="R51" s="140">
        <f>R52+R54</f>
        <v>0</v>
      </c>
      <c r="S51" s="140" t="s">
        <v>98</v>
      </c>
      <c r="T51" s="140">
        <f>T52+T54</f>
        <v>0</v>
      </c>
      <c r="U51" s="140" t="s">
        <v>98</v>
      </c>
      <c r="V51" s="140">
        <f>V52+V54</f>
        <v>0</v>
      </c>
      <c r="W51" s="140" t="s">
        <v>98</v>
      </c>
      <c r="X51" s="140">
        <f>X52+X54</f>
        <v>0</v>
      </c>
      <c r="Y51" s="140" t="s">
        <v>98</v>
      </c>
      <c r="Z51" s="140">
        <f>Z52+Z54</f>
        <v>0</v>
      </c>
      <c r="AA51" s="140" t="s">
        <v>98</v>
      </c>
      <c r="AB51" s="140">
        <f>AB52+AB54</f>
        <v>0</v>
      </c>
      <c r="AC51" s="140" t="s">
        <v>98</v>
      </c>
      <c r="AD51" s="140">
        <f>AD52+AD54</f>
        <v>0</v>
      </c>
      <c r="AE51" s="140" t="s">
        <v>98</v>
      </c>
      <c r="AF51" s="140">
        <f>AF52+AF54</f>
        <v>0</v>
      </c>
      <c r="AG51" s="140" t="s">
        <v>98</v>
      </c>
      <c r="AH51" s="140">
        <f>AH52+AH54</f>
        <v>0</v>
      </c>
      <c r="AI51" s="140" t="s">
        <v>98</v>
      </c>
      <c r="AJ51" s="140">
        <f>AJ52+AJ54</f>
        <v>0</v>
      </c>
      <c r="AK51" s="140" t="s">
        <v>98</v>
      </c>
      <c r="AL51" s="140">
        <f>AL52+AL54</f>
        <v>0</v>
      </c>
      <c r="AM51" s="140" t="s">
        <v>98</v>
      </c>
      <c r="AN51" s="140">
        <f>AN52+AN54</f>
        <v>0</v>
      </c>
      <c r="AO51" s="140" t="s">
        <v>98</v>
      </c>
      <c r="AP51" s="140">
        <f>AP52+AP54</f>
        <v>0</v>
      </c>
      <c r="AQ51" s="140" t="s">
        <v>98</v>
      </c>
      <c r="AR51" s="140">
        <f>AR52+AR54</f>
        <v>0</v>
      </c>
      <c r="AS51" s="140" t="s">
        <v>98</v>
      </c>
      <c r="AT51" s="140">
        <f>AT52+AT54</f>
        <v>0</v>
      </c>
      <c r="AU51" s="140" t="s">
        <v>98</v>
      </c>
      <c r="AV51" s="140">
        <f>AV52+AV54</f>
        <v>0</v>
      </c>
      <c r="AW51" s="140" t="s">
        <v>98</v>
      </c>
      <c r="AX51" s="140" t="s">
        <v>98</v>
      </c>
      <c r="AY51" s="140">
        <v>0</v>
      </c>
      <c r="AZ51" s="140">
        <f>'2'!BL49</f>
        <v>0</v>
      </c>
      <c r="BA51" s="140">
        <v>0</v>
      </c>
      <c r="BB51" s="140">
        <f>BB52+BB54</f>
        <v>0</v>
      </c>
      <c r="BC51" s="140" t="s">
        <v>98</v>
      </c>
      <c r="BD51" s="182"/>
      <c r="BE51" s="182"/>
      <c r="BF51" s="182"/>
      <c r="BG51" s="182"/>
      <c r="BH51" s="182"/>
      <c r="BI51" s="182"/>
      <c r="BJ51" s="182"/>
      <c r="BK51" s="182"/>
      <c r="BL51" s="182"/>
      <c r="BM51" s="182"/>
      <c r="BN51" s="182"/>
      <c r="BO51" s="182"/>
      <c r="BP51" s="182"/>
      <c r="BQ51" s="182"/>
      <c r="BR51" s="182"/>
      <c r="BS51" s="182"/>
      <c r="BT51" s="182"/>
      <c r="BU51" s="182"/>
      <c r="BV51" s="182"/>
      <c r="BW51" s="182"/>
      <c r="BX51" s="182"/>
      <c r="BY51" s="182"/>
      <c r="BZ51" s="182"/>
      <c r="CA51" s="182"/>
      <c r="CB51" s="182"/>
      <c r="CC51" s="182"/>
      <c r="CD51" s="182"/>
      <c r="CE51" s="182"/>
      <c r="CF51" s="182"/>
      <c r="CG51" s="182"/>
      <c r="CH51" s="182"/>
      <c r="CI51" s="182"/>
      <c r="CJ51" s="182"/>
      <c r="CK51" s="182"/>
      <c r="CL51" s="182"/>
      <c r="CM51" s="182"/>
      <c r="CN51" s="182"/>
      <c r="CO51" s="182"/>
      <c r="CP51" s="182"/>
      <c r="CQ51" s="182"/>
      <c r="CR51" s="182"/>
      <c r="CS51" s="182"/>
      <c r="CT51" s="182"/>
      <c r="CU51" s="182"/>
      <c r="CV51" s="182"/>
      <c r="CW51" s="182"/>
      <c r="CX51" s="182"/>
      <c r="CY51" s="182"/>
    </row>
    <row r="52" spans="1:103" s="183" customFormat="1" ht="25.5" x14ac:dyDescent="0.2">
      <c r="A52" s="179" t="s">
        <v>147</v>
      </c>
      <c r="B52" s="156" t="s">
        <v>148</v>
      </c>
      <c r="C52" s="119" t="s">
        <v>98</v>
      </c>
      <c r="D52" s="140">
        <f>SUM(D53)</f>
        <v>0</v>
      </c>
      <c r="E52" s="140" t="s">
        <v>98</v>
      </c>
      <c r="F52" s="140">
        <f>SUM(F53)</f>
        <v>0</v>
      </c>
      <c r="G52" s="140" t="s">
        <v>98</v>
      </c>
      <c r="H52" s="140">
        <f>SUM(H53)</f>
        <v>0</v>
      </c>
      <c r="I52" s="140" t="s">
        <v>98</v>
      </c>
      <c r="J52" s="140">
        <f>SUM(J53)</f>
        <v>0</v>
      </c>
      <c r="K52" s="140" t="s">
        <v>98</v>
      </c>
      <c r="L52" s="140">
        <f>SUM(L53)</f>
        <v>0</v>
      </c>
      <c r="M52" s="140" t="s">
        <v>98</v>
      </c>
      <c r="N52" s="140">
        <f>SUM(N53)</f>
        <v>0</v>
      </c>
      <c r="O52" s="140" t="s">
        <v>98</v>
      </c>
      <c r="P52" s="140">
        <f>SUM(P53)</f>
        <v>0</v>
      </c>
      <c r="Q52" s="140" t="s">
        <v>98</v>
      </c>
      <c r="R52" s="140">
        <f>SUM(R53)</f>
        <v>0</v>
      </c>
      <c r="S52" s="140" t="s">
        <v>98</v>
      </c>
      <c r="T52" s="140">
        <f>SUM(T53)</f>
        <v>0</v>
      </c>
      <c r="U52" s="140" t="s">
        <v>98</v>
      </c>
      <c r="V52" s="140">
        <f>SUM(V53)</f>
        <v>0</v>
      </c>
      <c r="W52" s="140" t="s">
        <v>98</v>
      </c>
      <c r="X52" s="140">
        <f>SUM(X53)</f>
        <v>0</v>
      </c>
      <c r="Y52" s="140" t="s">
        <v>98</v>
      </c>
      <c r="Z52" s="140">
        <f>SUM(Z53)</f>
        <v>0</v>
      </c>
      <c r="AA52" s="140" t="s">
        <v>98</v>
      </c>
      <c r="AB52" s="140">
        <f>SUM(AB53)</f>
        <v>0</v>
      </c>
      <c r="AC52" s="140" t="s">
        <v>98</v>
      </c>
      <c r="AD52" s="140">
        <f>SUM(AD53)</f>
        <v>0</v>
      </c>
      <c r="AE52" s="140" t="s">
        <v>98</v>
      </c>
      <c r="AF52" s="140">
        <f>SUM(AF53)</f>
        <v>0</v>
      </c>
      <c r="AG52" s="140" t="s">
        <v>98</v>
      </c>
      <c r="AH52" s="140">
        <f>SUM(AH53)</f>
        <v>0</v>
      </c>
      <c r="AI52" s="140" t="s">
        <v>98</v>
      </c>
      <c r="AJ52" s="140">
        <f>SUM(AJ53)</f>
        <v>0</v>
      </c>
      <c r="AK52" s="140" t="s">
        <v>98</v>
      </c>
      <c r="AL52" s="140">
        <f>SUM(AL53)</f>
        <v>0</v>
      </c>
      <c r="AM52" s="140" t="s">
        <v>98</v>
      </c>
      <c r="AN52" s="140">
        <f>SUM(AN53)</f>
        <v>0</v>
      </c>
      <c r="AO52" s="140" t="s">
        <v>98</v>
      </c>
      <c r="AP52" s="140">
        <f>SUM(AP53)</f>
        <v>0</v>
      </c>
      <c r="AQ52" s="140" t="s">
        <v>98</v>
      </c>
      <c r="AR52" s="140">
        <f>SUM(AR53)</f>
        <v>0</v>
      </c>
      <c r="AS52" s="140" t="s">
        <v>98</v>
      </c>
      <c r="AT52" s="140">
        <f>SUM(AT53)</f>
        <v>0</v>
      </c>
      <c r="AU52" s="140" t="s">
        <v>98</v>
      </c>
      <c r="AV52" s="140">
        <f>SUM(AV53)</f>
        <v>0</v>
      </c>
      <c r="AW52" s="140" t="s">
        <v>98</v>
      </c>
      <c r="AX52" s="140" t="s">
        <v>98</v>
      </c>
      <c r="AY52" s="140">
        <v>0</v>
      </c>
      <c r="AZ52" s="140">
        <f>'2'!BL50</f>
        <v>0</v>
      </c>
      <c r="BA52" s="140">
        <v>0</v>
      </c>
      <c r="BB52" s="140">
        <f>SUM(BB53)</f>
        <v>0</v>
      </c>
      <c r="BC52" s="140" t="s">
        <v>98</v>
      </c>
      <c r="BD52" s="182"/>
      <c r="BE52" s="182"/>
      <c r="BF52" s="182"/>
      <c r="BG52" s="182"/>
      <c r="BH52" s="182"/>
      <c r="BI52" s="182"/>
      <c r="BJ52" s="182"/>
      <c r="BK52" s="182"/>
      <c r="BL52" s="182"/>
      <c r="BM52" s="182"/>
      <c r="BN52" s="182"/>
      <c r="BO52" s="182"/>
      <c r="BP52" s="182"/>
      <c r="BQ52" s="182"/>
      <c r="BR52" s="182"/>
      <c r="BS52" s="182"/>
      <c r="BT52" s="182"/>
      <c r="BU52" s="182"/>
      <c r="BV52" s="182"/>
      <c r="BW52" s="182"/>
      <c r="BX52" s="182"/>
      <c r="BY52" s="182"/>
      <c r="BZ52" s="182"/>
      <c r="CA52" s="182"/>
      <c r="CB52" s="182"/>
      <c r="CC52" s="182"/>
      <c r="CD52" s="182"/>
      <c r="CE52" s="182"/>
      <c r="CF52" s="182"/>
      <c r="CG52" s="182"/>
      <c r="CH52" s="182"/>
      <c r="CI52" s="182"/>
      <c r="CJ52" s="182"/>
      <c r="CK52" s="182"/>
      <c r="CL52" s="182"/>
      <c r="CM52" s="182"/>
      <c r="CN52" s="182"/>
      <c r="CO52" s="182"/>
      <c r="CP52" s="182"/>
      <c r="CQ52" s="182"/>
      <c r="CR52" s="182"/>
      <c r="CS52" s="182"/>
      <c r="CT52" s="182"/>
      <c r="CU52" s="182"/>
      <c r="CV52" s="182"/>
      <c r="CW52" s="182"/>
      <c r="CX52" s="182"/>
      <c r="CY52" s="182"/>
    </row>
    <row r="53" spans="1:103" s="160" customFormat="1" ht="51" hidden="1" x14ac:dyDescent="0.2">
      <c r="A53" s="185" t="s">
        <v>147</v>
      </c>
      <c r="B53" s="186" t="s">
        <v>149</v>
      </c>
      <c r="C53" s="187" t="s">
        <v>150</v>
      </c>
      <c r="D53" s="175"/>
      <c r="E53" s="175"/>
      <c r="F53" s="175"/>
      <c r="G53" s="175"/>
      <c r="H53" s="175"/>
      <c r="I53" s="175"/>
      <c r="J53" s="175"/>
      <c r="K53" s="175"/>
      <c r="L53" s="175"/>
      <c r="M53" s="175"/>
      <c r="N53" s="175"/>
      <c r="O53" s="175"/>
      <c r="P53" s="175"/>
      <c r="Q53" s="175"/>
      <c r="R53" s="175"/>
      <c r="S53" s="175"/>
      <c r="T53" s="175"/>
      <c r="U53" s="175"/>
      <c r="V53" s="175"/>
      <c r="W53" s="175"/>
      <c r="X53" s="175"/>
      <c r="Y53" s="175"/>
      <c r="Z53" s="191"/>
      <c r="AA53" s="191"/>
      <c r="AB53" s="191"/>
      <c r="AC53" s="175"/>
      <c r="AD53" s="175"/>
      <c r="AE53" s="175"/>
      <c r="AF53" s="175"/>
      <c r="AG53" s="175"/>
      <c r="AH53" s="175"/>
      <c r="AI53" s="175"/>
      <c r="AJ53" s="175"/>
      <c r="AK53" s="175"/>
      <c r="AL53" s="175"/>
      <c r="AM53" s="175"/>
      <c r="AN53" s="175"/>
      <c r="AO53" s="175"/>
      <c r="AP53" s="175"/>
      <c r="AQ53" s="175"/>
      <c r="AR53" s="175"/>
      <c r="AS53" s="175"/>
      <c r="AT53" s="175"/>
      <c r="AU53" s="175"/>
      <c r="AV53" s="175"/>
      <c r="AW53" s="175"/>
      <c r="AX53" s="175"/>
      <c r="AY53" s="175"/>
      <c r="AZ53" s="140"/>
      <c r="BA53" s="158"/>
      <c r="BB53" s="175"/>
      <c r="BC53" s="175"/>
      <c r="BD53" s="159"/>
      <c r="BE53" s="159"/>
      <c r="BF53" s="159"/>
      <c r="BG53" s="159"/>
      <c r="BH53" s="159"/>
      <c r="BI53" s="159"/>
      <c r="BJ53" s="159"/>
      <c r="BK53" s="159"/>
      <c r="BL53" s="159"/>
      <c r="BM53" s="159"/>
      <c r="BN53" s="159"/>
      <c r="BO53" s="159"/>
      <c r="BP53" s="159"/>
      <c r="BQ53" s="159"/>
      <c r="BR53" s="159"/>
      <c r="BS53" s="159"/>
      <c r="BT53" s="159"/>
      <c r="BU53" s="159"/>
      <c r="BV53" s="159"/>
      <c r="BW53" s="159"/>
      <c r="BX53" s="159"/>
      <c r="BY53" s="159"/>
      <c r="BZ53" s="159"/>
      <c r="CA53" s="159"/>
      <c r="CB53" s="159"/>
      <c r="CC53" s="159"/>
      <c r="CD53" s="159"/>
      <c r="CE53" s="159"/>
      <c r="CF53" s="159"/>
      <c r="CG53" s="159"/>
      <c r="CH53" s="159"/>
      <c r="CI53" s="159"/>
      <c r="CJ53" s="159"/>
      <c r="CK53" s="159"/>
      <c r="CL53" s="159"/>
      <c r="CM53" s="159"/>
      <c r="CN53" s="159"/>
      <c r="CO53" s="159"/>
      <c r="CP53" s="159"/>
      <c r="CQ53" s="159"/>
      <c r="CR53" s="159"/>
      <c r="CS53" s="159"/>
      <c r="CT53" s="159"/>
      <c r="CU53" s="159"/>
      <c r="CV53" s="159"/>
      <c r="CW53" s="159"/>
      <c r="CX53" s="159"/>
      <c r="CY53" s="159"/>
    </row>
    <row r="54" spans="1:103" s="160" customFormat="1" ht="51" x14ac:dyDescent="0.2">
      <c r="A54" s="172" t="s">
        <v>151</v>
      </c>
      <c r="B54" s="155" t="s">
        <v>152</v>
      </c>
      <c r="C54" s="115" t="s">
        <v>98</v>
      </c>
      <c r="D54" s="140">
        <v>0</v>
      </c>
      <c r="E54" s="140" t="s">
        <v>98</v>
      </c>
      <c r="F54" s="140">
        <v>0</v>
      </c>
      <c r="G54" s="140" t="s">
        <v>98</v>
      </c>
      <c r="H54" s="140">
        <v>0</v>
      </c>
      <c r="I54" s="140" t="s">
        <v>98</v>
      </c>
      <c r="J54" s="140">
        <v>0</v>
      </c>
      <c r="K54" s="140" t="s">
        <v>98</v>
      </c>
      <c r="L54" s="140">
        <v>0</v>
      </c>
      <c r="M54" s="140" t="s">
        <v>98</v>
      </c>
      <c r="N54" s="140">
        <v>0</v>
      </c>
      <c r="O54" s="140" t="s">
        <v>98</v>
      </c>
      <c r="P54" s="140">
        <v>0</v>
      </c>
      <c r="Q54" s="140" t="s">
        <v>98</v>
      </c>
      <c r="R54" s="140">
        <v>0</v>
      </c>
      <c r="S54" s="140" t="s">
        <v>98</v>
      </c>
      <c r="T54" s="140">
        <v>0</v>
      </c>
      <c r="U54" s="140" t="s">
        <v>98</v>
      </c>
      <c r="V54" s="140">
        <v>0</v>
      </c>
      <c r="W54" s="140" t="s">
        <v>98</v>
      </c>
      <c r="X54" s="140">
        <v>0</v>
      </c>
      <c r="Y54" s="140" t="s">
        <v>98</v>
      </c>
      <c r="Z54" s="140">
        <v>0</v>
      </c>
      <c r="AA54" s="140" t="s">
        <v>98</v>
      </c>
      <c r="AB54" s="140">
        <v>0</v>
      </c>
      <c r="AC54" s="140" t="s">
        <v>98</v>
      </c>
      <c r="AD54" s="140">
        <v>0</v>
      </c>
      <c r="AE54" s="140" t="s">
        <v>98</v>
      </c>
      <c r="AF54" s="140">
        <v>0</v>
      </c>
      <c r="AG54" s="140" t="s">
        <v>98</v>
      </c>
      <c r="AH54" s="140">
        <v>0</v>
      </c>
      <c r="AI54" s="140" t="s">
        <v>98</v>
      </c>
      <c r="AJ54" s="140">
        <v>0</v>
      </c>
      <c r="AK54" s="140" t="s">
        <v>98</v>
      </c>
      <c r="AL54" s="140">
        <v>0</v>
      </c>
      <c r="AM54" s="140" t="s">
        <v>98</v>
      </c>
      <c r="AN54" s="140">
        <v>0</v>
      </c>
      <c r="AO54" s="140" t="s">
        <v>98</v>
      </c>
      <c r="AP54" s="140">
        <v>0</v>
      </c>
      <c r="AQ54" s="140" t="s">
        <v>98</v>
      </c>
      <c r="AR54" s="140">
        <v>0</v>
      </c>
      <c r="AS54" s="140" t="s">
        <v>98</v>
      </c>
      <c r="AT54" s="140">
        <v>0</v>
      </c>
      <c r="AU54" s="140" t="s">
        <v>98</v>
      </c>
      <c r="AV54" s="140">
        <v>0</v>
      </c>
      <c r="AW54" s="140" t="s">
        <v>98</v>
      </c>
      <c r="AX54" s="140" t="s">
        <v>98</v>
      </c>
      <c r="AY54" s="140">
        <v>0</v>
      </c>
      <c r="AZ54" s="140">
        <f>'2'!BL52</f>
        <v>0</v>
      </c>
      <c r="BA54" s="140">
        <v>0</v>
      </c>
      <c r="BB54" s="140">
        <v>0</v>
      </c>
      <c r="BC54" s="140" t="s">
        <v>98</v>
      </c>
      <c r="BD54" s="119"/>
      <c r="BE54" s="181"/>
      <c r="BF54" s="159"/>
      <c r="BG54" s="159"/>
      <c r="BH54" s="159"/>
      <c r="BI54" s="159"/>
      <c r="BJ54" s="159"/>
      <c r="BK54" s="159"/>
      <c r="BL54" s="159"/>
      <c r="BM54" s="159"/>
      <c r="BN54" s="159"/>
      <c r="BO54" s="159"/>
      <c r="BP54" s="159"/>
      <c r="BQ54" s="159"/>
      <c r="BR54" s="159"/>
      <c r="BS54" s="159"/>
      <c r="BT54" s="159"/>
      <c r="BU54" s="159"/>
      <c r="BV54" s="159"/>
      <c r="BW54" s="159"/>
      <c r="BX54" s="159"/>
      <c r="BY54" s="159"/>
      <c r="BZ54" s="159"/>
      <c r="CA54" s="159"/>
      <c r="CB54" s="159"/>
      <c r="CC54" s="159"/>
      <c r="CD54" s="159"/>
      <c r="CE54" s="159"/>
      <c r="CF54" s="159"/>
      <c r="CG54" s="159"/>
      <c r="CH54" s="159"/>
      <c r="CI54" s="159"/>
      <c r="CJ54" s="159"/>
      <c r="CK54" s="159"/>
      <c r="CL54" s="159"/>
      <c r="CM54" s="159"/>
      <c r="CN54" s="159"/>
      <c r="CO54" s="159"/>
      <c r="CP54" s="159"/>
      <c r="CQ54" s="159"/>
      <c r="CR54" s="159"/>
      <c r="CS54" s="159"/>
      <c r="CT54" s="159"/>
      <c r="CU54" s="159"/>
      <c r="CV54" s="159"/>
      <c r="CW54" s="159"/>
      <c r="CX54" s="159"/>
      <c r="CY54" s="159"/>
    </row>
    <row r="55" spans="1:103" s="183" customFormat="1" ht="38.25" x14ac:dyDescent="0.2">
      <c r="A55" s="179" t="s">
        <v>153</v>
      </c>
      <c r="B55" s="156" t="s">
        <v>154</v>
      </c>
      <c r="C55" s="119" t="s">
        <v>98</v>
      </c>
      <c r="D55" s="140">
        <f>D56+D75</f>
        <v>0</v>
      </c>
      <c r="E55" s="140" t="s">
        <v>98</v>
      </c>
      <c r="F55" s="140">
        <f>F56+F75</f>
        <v>0</v>
      </c>
      <c r="G55" s="140" t="s">
        <v>98</v>
      </c>
      <c r="H55" s="140">
        <f>H56+H75</f>
        <v>0</v>
      </c>
      <c r="I55" s="140" t="s">
        <v>98</v>
      </c>
      <c r="J55" s="140">
        <f>J56+J75</f>
        <v>0</v>
      </c>
      <c r="K55" s="140" t="s">
        <v>98</v>
      </c>
      <c r="L55" s="140">
        <f>L56+L75</f>
        <v>0</v>
      </c>
      <c r="M55" s="140" t="s">
        <v>98</v>
      </c>
      <c r="N55" s="140">
        <f>N56+N75</f>
        <v>0</v>
      </c>
      <c r="O55" s="140" t="s">
        <v>98</v>
      </c>
      <c r="P55" s="140">
        <f>P56+P75</f>
        <v>0</v>
      </c>
      <c r="Q55" s="140" t="s">
        <v>98</v>
      </c>
      <c r="R55" s="140">
        <f>R56+R75</f>
        <v>0</v>
      </c>
      <c r="S55" s="140" t="s">
        <v>98</v>
      </c>
      <c r="T55" s="140">
        <f>T56+T75</f>
        <v>0</v>
      </c>
      <c r="U55" s="140" t="s">
        <v>98</v>
      </c>
      <c r="V55" s="140">
        <f>V56+V75</f>
        <v>1.2000000000000002</v>
      </c>
      <c r="W55" s="140" t="s">
        <v>98</v>
      </c>
      <c r="X55" s="140">
        <f>X56+X75</f>
        <v>3.5999999999999996</v>
      </c>
      <c r="Y55" s="140" t="s">
        <v>98</v>
      </c>
      <c r="Z55" s="140">
        <f>Z56+Z75</f>
        <v>0</v>
      </c>
      <c r="AA55" s="140" t="s">
        <v>98</v>
      </c>
      <c r="AB55" s="140">
        <f>AB56+AB75</f>
        <v>0</v>
      </c>
      <c r="AC55" s="140" t="s">
        <v>98</v>
      </c>
      <c r="AD55" s="140">
        <f>AD56+AD75</f>
        <v>0</v>
      </c>
      <c r="AE55" s="140" t="s">
        <v>98</v>
      </c>
      <c r="AF55" s="140">
        <f>AF56+AF75</f>
        <v>0</v>
      </c>
      <c r="AG55" s="140" t="s">
        <v>98</v>
      </c>
      <c r="AH55" s="140">
        <f>AH56+AH75</f>
        <v>0</v>
      </c>
      <c r="AI55" s="140" t="s">
        <v>98</v>
      </c>
      <c r="AJ55" s="140">
        <f>AJ56+AJ75</f>
        <v>0</v>
      </c>
      <c r="AK55" s="140" t="s">
        <v>98</v>
      </c>
      <c r="AL55" s="140">
        <f>AL56+AL75</f>
        <v>0</v>
      </c>
      <c r="AM55" s="140" t="s">
        <v>98</v>
      </c>
      <c r="AN55" s="140">
        <f>AN56+AN75</f>
        <v>0</v>
      </c>
      <c r="AO55" s="140" t="s">
        <v>98</v>
      </c>
      <c r="AP55" s="140">
        <f>AP56+AP75</f>
        <v>0</v>
      </c>
      <c r="AQ55" s="140" t="s">
        <v>98</v>
      </c>
      <c r="AR55" s="140">
        <f>AR56+AR75</f>
        <v>0</v>
      </c>
      <c r="AS55" s="140" t="s">
        <v>98</v>
      </c>
      <c r="AT55" s="140">
        <f>AT56+AT75</f>
        <v>0</v>
      </c>
      <c r="AU55" s="140" t="s">
        <v>98</v>
      </c>
      <c r="AV55" s="140">
        <f>AV56+AV75</f>
        <v>0</v>
      </c>
      <c r="AW55" s="140" t="s">
        <v>98</v>
      </c>
      <c r="AX55" s="140" t="s">
        <v>98</v>
      </c>
      <c r="AY55" s="140">
        <v>0</v>
      </c>
      <c r="AZ55" s="140">
        <f>'2'!BL53</f>
        <v>13.6831</v>
      </c>
      <c r="BA55" s="140">
        <v>0</v>
      </c>
      <c r="BB55" s="140">
        <f>BB56+BB75</f>
        <v>0</v>
      </c>
      <c r="BC55" s="140" t="s">
        <v>98</v>
      </c>
      <c r="BD55" s="182"/>
      <c r="BE55" s="182"/>
      <c r="BF55" s="182"/>
      <c r="BG55" s="182"/>
      <c r="BH55" s="182"/>
      <c r="BI55" s="182"/>
      <c r="BJ55" s="182"/>
      <c r="BK55" s="182"/>
      <c r="BL55" s="182"/>
      <c r="BM55" s="182"/>
      <c r="BN55" s="182"/>
      <c r="BO55" s="182"/>
      <c r="BP55" s="182"/>
      <c r="BQ55" s="182"/>
      <c r="BR55" s="182"/>
      <c r="BS55" s="182"/>
      <c r="BT55" s="182"/>
      <c r="BU55" s="182"/>
      <c r="BV55" s="182"/>
      <c r="BW55" s="182"/>
      <c r="BX55" s="182"/>
      <c r="BY55" s="182"/>
      <c r="BZ55" s="182"/>
      <c r="CA55" s="182"/>
      <c r="CB55" s="182"/>
      <c r="CC55" s="182"/>
      <c r="CD55" s="182"/>
      <c r="CE55" s="182"/>
      <c r="CF55" s="182"/>
      <c r="CG55" s="182"/>
      <c r="CH55" s="182"/>
      <c r="CI55" s="182"/>
      <c r="CJ55" s="182"/>
      <c r="CK55" s="182"/>
      <c r="CL55" s="182"/>
      <c r="CM55" s="182"/>
      <c r="CN55" s="182"/>
      <c r="CO55" s="182"/>
      <c r="CP55" s="182"/>
      <c r="CQ55" s="182"/>
      <c r="CR55" s="182"/>
      <c r="CS55" s="182"/>
      <c r="CT55" s="182"/>
      <c r="CU55" s="182"/>
      <c r="CV55" s="182"/>
      <c r="CW55" s="182"/>
      <c r="CX55" s="182"/>
      <c r="CY55" s="182"/>
    </row>
    <row r="56" spans="1:103" s="183" customFormat="1" ht="25.5" x14ac:dyDescent="0.2">
      <c r="A56" s="179" t="s">
        <v>155</v>
      </c>
      <c r="B56" s="156" t="s">
        <v>156</v>
      </c>
      <c r="C56" s="119" t="s">
        <v>98</v>
      </c>
      <c r="D56" s="140">
        <f>SUM(D57:D74)</f>
        <v>0</v>
      </c>
      <c r="E56" s="140" t="s">
        <v>98</v>
      </c>
      <c r="F56" s="140">
        <f>SUM(F57:F74)</f>
        <v>0</v>
      </c>
      <c r="G56" s="140" t="s">
        <v>98</v>
      </c>
      <c r="H56" s="140">
        <f>SUM(H57:H74)</f>
        <v>0</v>
      </c>
      <c r="I56" s="140" t="s">
        <v>98</v>
      </c>
      <c r="J56" s="140">
        <f>SUM(J57:J74)</f>
        <v>0</v>
      </c>
      <c r="K56" s="140" t="s">
        <v>98</v>
      </c>
      <c r="L56" s="140">
        <f>SUM(L57:L74)</f>
        <v>0</v>
      </c>
      <c r="M56" s="140" t="s">
        <v>98</v>
      </c>
      <c r="N56" s="140">
        <f>SUM(N57:N74)</f>
        <v>0</v>
      </c>
      <c r="O56" s="140" t="s">
        <v>98</v>
      </c>
      <c r="P56" s="140">
        <f>SUM(P57:P74)</f>
        <v>0</v>
      </c>
      <c r="Q56" s="140" t="s">
        <v>98</v>
      </c>
      <c r="R56" s="140">
        <f>SUM(R57:R74)</f>
        <v>0</v>
      </c>
      <c r="S56" s="140" t="s">
        <v>98</v>
      </c>
      <c r="T56" s="140">
        <f>SUM(T57:T74)</f>
        <v>0</v>
      </c>
      <c r="U56" s="140" t="s">
        <v>98</v>
      </c>
      <c r="V56" s="140">
        <f>SUM(V57:V74)</f>
        <v>1.2000000000000002</v>
      </c>
      <c r="W56" s="140" t="s">
        <v>98</v>
      </c>
      <c r="X56" s="140">
        <f>SUM(X57:X74)</f>
        <v>3.5999999999999996</v>
      </c>
      <c r="Y56" s="140" t="s">
        <v>98</v>
      </c>
      <c r="Z56" s="140">
        <f>SUM(Z57:Z74)</f>
        <v>0</v>
      </c>
      <c r="AA56" s="140" t="s">
        <v>98</v>
      </c>
      <c r="AB56" s="140">
        <f>SUM(AB57:AB74)</f>
        <v>0</v>
      </c>
      <c r="AC56" s="140" t="s">
        <v>98</v>
      </c>
      <c r="AD56" s="140">
        <f>SUM(AD57:AD74)</f>
        <v>0</v>
      </c>
      <c r="AE56" s="140" t="s">
        <v>98</v>
      </c>
      <c r="AF56" s="140">
        <f>SUM(AF57:AF74)</f>
        <v>0</v>
      </c>
      <c r="AG56" s="140" t="s">
        <v>98</v>
      </c>
      <c r="AH56" s="140">
        <f>SUM(AH57:AH74)</f>
        <v>0</v>
      </c>
      <c r="AI56" s="140" t="s">
        <v>98</v>
      </c>
      <c r="AJ56" s="140">
        <f>SUM(AJ57:AJ74)</f>
        <v>0</v>
      </c>
      <c r="AK56" s="140" t="s">
        <v>98</v>
      </c>
      <c r="AL56" s="140">
        <f>SUM(AL57:AL74)</f>
        <v>0</v>
      </c>
      <c r="AM56" s="140" t="s">
        <v>98</v>
      </c>
      <c r="AN56" s="140">
        <f>SUM(AN57:AN74)</f>
        <v>0</v>
      </c>
      <c r="AO56" s="140" t="s">
        <v>98</v>
      </c>
      <c r="AP56" s="140">
        <f>SUM(AP57:AP74)</f>
        <v>0</v>
      </c>
      <c r="AQ56" s="140" t="s">
        <v>98</v>
      </c>
      <c r="AR56" s="140">
        <f>SUM(AR57:AR74)</f>
        <v>0</v>
      </c>
      <c r="AS56" s="140" t="s">
        <v>98</v>
      </c>
      <c r="AT56" s="140">
        <f>SUM(AT57:AT74)</f>
        <v>0</v>
      </c>
      <c r="AU56" s="140" t="s">
        <v>98</v>
      </c>
      <c r="AV56" s="140">
        <f>SUM(AV57:AV74)</f>
        <v>0</v>
      </c>
      <c r="AW56" s="140" t="s">
        <v>98</v>
      </c>
      <c r="AX56" s="140" t="s">
        <v>98</v>
      </c>
      <c r="AY56" s="140">
        <v>0</v>
      </c>
      <c r="AZ56" s="140">
        <f>'2'!BL54</f>
        <v>13.6831</v>
      </c>
      <c r="BA56" s="140">
        <v>0</v>
      </c>
      <c r="BB56" s="140">
        <f>SUM(BB57:BB74)</f>
        <v>0</v>
      </c>
      <c r="BC56" s="140" t="s">
        <v>98</v>
      </c>
      <c r="BD56" s="182"/>
      <c r="BE56" s="182"/>
      <c r="BF56" s="182"/>
      <c r="BG56" s="182"/>
      <c r="BH56" s="182"/>
      <c r="BI56" s="182"/>
      <c r="BJ56" s="182"/>
      <c r="BK56" s="182"/>
      <c r="BL56" s="182"/>
      <c r="BM56" s="182"/>
      <c r="BN56" s="182"/>
      <c r="BO56" s="182"/>
      <c r="BP56" s="182"/>
      <c r="BQ56" s="182"/>
      <c r="BR56" s="182"/>
      <c r="BS56" s="182"/>
      <c r="BT56" s="182"/>
      <c r="BU56" s="182"/>
      <c r="BV56" s="182"/>
      <c r="BW56" s="182"/>
      <c r="BX56" s="182"/>
      <c r="BY56" s="182"/>
      <c r="BZ56" s="182"/>
      <c r="CA56" s="182"/>
      <c r="CB56" s="182"/>
      <c r="CC56" s="182"/>
      <c r="CD56" s="182"/>
      <c r="CE56" s="182"/>
      <c r="CF56" s="182"/>
      <c r="CG56" s="182"/>
      <c r="CH56" s="182"/>
      <c r="CI56" s="182"/>
      <c r="CJ56" s="182"/>
      <c r="CK56" s="182"/>
      <c r="CL56" s="182"/>
      <c r="CM56" s="182"/>
      <c r="CN56" s="182"/>
      <c r="CO56" s="182"/>
      <c r="CP56" s="182"/>
      <c r="CQ56" s="182"/>
      <c r="CR56" s="182"/>
      <c r="CS56" s="182"/>
      <c r="CT56" s="182"/>
      <c r="CU56" s="182"/>
      <c r="CV56" s="182"/>
      <c r="CW56" s="182"/>
      <c r="CX56" s="182"/>
      <c r="CY56" s="182"/>
    </row>
    <row r="57" spans="1:103" s="160" customFormat="1" ht="76.5" x14ac:dyDescent="0.2">
      <c r="A57" s="185" t="s">
        <v>155</v>
      </c>
      <c r="B57" s="186" t="s">
        <v>157</v>
      </c>
      <c r="C57" s="187" t="s">
        <v>158</v>
      </c>
      <c r="D57" s="158">
        <v>0</v>
      </c>
      <c r="E57" s="158" t="s">
        <v>98</v>
      </c>
      <c r="F57" s="158">
        <v>0</v>
      </c>
      <c r="G57" s="158" t="s">
        <v>98</v>
      </c>
      <c r="H57" s="158">
        <v>0</v>
      </c>
      <c r="I57" s="158" t="s">
        <v>98</v>
      </c>
      <c r="J57" s="158">
        <v>0</v>
      </c>
      <c r="K57" s="158" t="s">
        <v>98</v>
      </c>
      <c r="L57" s="158">
        <v>0</v>
      </c>
      <c r="M57" s="158" t="s">
        <v>98</v>
      </c>
      <c r="N57" s="158">
        <v>0</v>
      </c>
      <c r="O57" s="158" t="s">
        <v>98</v>
      </c>
      <c r="P57" s="158">
        <v>0</v>
      </c>
      <c r="Q57" s="158" t="s">
        <v>98</v>
      </c>
      <c r="R57" s="158">
        <v>0</v>
      </c>
      <c r="S57" s="158" t="s">
        <v>98</v>
      </c>
      <c r="T57" s="158">
        <v>0</v>
      </c>
      <c r="U57" s="158" t="s">
        <v>98</v>
      </c>
      <c r="V57" s="158">
        <v>0</v>
      </c>
      <c r="W57" s="158" t="s">
        <v>98</v>
      </c>
      <c r="X57" s="193">
        <v>0</v>
      </c>
      <c r="Y57" s="158" t="s">
        <v>98</v>
      </c>
      <c r="Z57" s="158">
        <v>0</v>
      </c>
      <c r="AA57" s="158" t="s">
        <v>98</v>
      </c>
      <c r="AB57" s="158">
        <v>0</v>
      </c>
      <c r="AC57" s="158" t="s">
        <v>98</v>
      </c>
      <c r="AD57" s="158">
        <v>0</v>
      </c>
      <c r="AE57" s="158" t="s">
        <v>98</v>
      </c>
      <c r="AF57" s="158">
        <v>0</v>
      </c>
      <c r="AG57" s="158" t="s">
        <v>98</v>
      </c>
      <c r="AH57" s="158">
        <v>0</v>
      </c>
      <c r="AI57" s="158" t="s">
        <v>98</v>
      </c>
      <c r="AJ57" s="158">
        <v>0</v>
      </c>
      <c r="AK57" s="158" t="s">
        <v>98</v>
      </c>
      <c r="AL57" s="158">
        <v>0</v>
      </c>
      <c r="AM57" s="158" t="s">
        <v>98</v>
      </c>
      <c r="AN57" s="158">
        <v>0</v>
      </c>
      <c r="AO57" s="158" t="s">
        <v>98</v>
      </c>
      <c r="AP57" s="158">
        <v>0</v>
      </c>
      <c r="AQ57" s="158" t="s">
        <v>98</v>
      </c>
      <c r="AR57" s="158">
        <v>0</v>
      </c>
      <c r="AS57" s="158" t="s">
        <v>98</v>
      </c>
      <c r="AT57" s="158">
        <v>0</v>
      </c>
      <c r="AU57" s="158" t="s">
        <v>98</v>
      </c>
      <c r="AV57" s="158">
        <v>0</v>
      </c>
      <c r="AW57" s="158" t="s">
        <v>98</v>
      </c>
      <c r="AX57" s="158" t="s">
        <v>98</v>
      </c>
      <c r="AY57" s="158" t="s">
        <v>103</v>
      </c>
      <c r="AZ57" s="140">
        <f>'2'!BL55</f>
        <v>0</v>
      </c>
      <c r="BA57" s="158">
        <v>0</v>
      </c>
      <c r="BB57" s="158">
        <v>0</v>
      </c>
      <c r="BC57" s="158" t="s">
        <v>98</v>
      </c>
      <c r="BD57" s="159"/>
      <c r="BE57" s="159"/>
      <c r="BF57" s="159"/>
      <c r="BG57" s="159"/>
      <c r="BH57" s="159"/>
      <c r="BI57" s="159"/>
      <c r="BJ57" s="159"/>
      <c r="BK57" s="159"/>
      <c r="BL57" s="159"/>
      <c r="BM57" s="159"/>
      <c r="BN57" s="159"/>
      <c r="BO57" s="159"/>
      <c r="BP57" s="159"/>
      <c r="BQ57" s="159"/>
      <c r="BR57" s="159"/>
      <c r="BS57" s="159"/>
      <c r="BT57" s="159"/>
      <c r="BU57" s="159"/>
      <c r="BV57" s="159"/>
      <c r="BW57" s="159"/>
      <c r="BX57" s="159"/>
      <c r="BY57" s="159"/>
      <c r="BZ57" s="159"/>
      <c r="CA57" s="159"/>
      <c r="CB57" s="159"/>
      <c r="CC57" s="159"/>
      <c r="CD57" s="159"/>
      <c r="CE57" s="159"/>
      <c r="CF57" s="159"/>
      <c r="CG57" s="159"/>
      <c r="CH57" s="159"/>
      <c r="CI57" s="159"/>
      <c r="CJ57" s="159"/>
      <c r="CK57" s="159"/>
      <c r="CL57" s="159"/>
      <c r="CM57" s="159"/>
      <c r="CN57" s="159"/>
      <c r="CO57" s="159"/>
      <c r="CP57" s="159"/>
      <c r="CQ57" s="159"/>
      <c r="CR57" s="159"/>
      <c r="CS57" s="159"/>
      <c r="CT57" s="159"/>
      <c r="CU57" s="159"/>
      <c r="CV57" s="159"/>
      <c r="CW57" s="159"/>
      <c r="CX57" s="159"/>
      <c r="CY57" s="159"/>
    </row>
    <row r="58" spans="1:103" s="160" customFormat="1" ht="51" x14ac:dyDescent="0.2">
      <c r="A58" s="185" t="s">
        <v>155</v>
      </c>
      <c r="B58" s="186" t="s">
        <v>159</v>
      </c>
      <c r="C58" s="187" t="s">
        <v>160</v>
      </c>
      <c r="D58" s="158">
        <v>0</v>
      </c>
      <c r="E58" s="158" t="s">
        <v>98</v>
      </c>
      <c r="F58" s="158">
        <v>0</v>
      </c>
      <c r="G58" s="158" t="s">
        <v>98</v>
      </c>
      <c r="H58" s="158">
        <v>0</v>
      </c>
      <c r="I58" s="158" t="s">
        <v>98</v>
      </c>
      <c r="J58" s="158">
        <v>0</v>
      </c>
      <c r="K58" s="158" t="s">
        <v>98</v>
      </c>
      <c r="L58" s="158">
        <v>0</v>
      </c>
      <c r="M58" s="158" t="s">
        <v>98</v>
      </c>
      <c r="N58" s="158">
        <v>0</v>
      </c>
      <c r="O58" s="158" t="s">
        <v>98</v>
      </c>
      <c r="P58" s="158">
        <v>0</v>
      </c>
      <c r="Q58" s="158" t="s">
        <v>98</v>
      </c>
      <c r="R58" s="158">
        <v>0</v>
      </c>
      <c r="S58" s="158" t="s">
        <v>98</v>
      </c>
      <c r="T58" s="158">
        <v>0</v>
      </c>
      <c r="U58" s="158" t="s">
        <v>98</v>
      </c>
      <c r="V58" s="158">
        <v>0</v>
      </c>
      <c r="W58" s="158" t="s">
        <v>98</v>
      </c>
      <c r="X58" s="193">
        <v>0</v>
      </c>
      <c r="Y58" s="158" t="s">
        <v>98</v>
      </c>
      <c r="Z58" s="158">
        <v>0</v>
      </c>
      <c r="AA58" s="158" t="s">
        <v>98</v>
      </c>
      <c r="AB58" s="158">
        <v>0</v>
      </c>
      <c r="AC58" s="158" t="s">
        <v>98</v>
      </c>
      <c r="AD58" s="158">
        <v>0</v>
      </c>
      <c r="AE58" s="158" t="s">
        <v>98</v>
      </c>
      <c r="AF58" s="158">
        <v>0</v>
      </c>
      <c r="AG58" s="158" t="s">
        <v>98</v>
      </c>
      <c r="AH58" s="158">
        <v>0</v>
      </c>
      <c r="AI58" s="158" t="s">
        <v>98</v>
      </c>
      <c r="AJ58" s="158">
        <v>0</v>
      </c>
      <c r="AK58" s="158" t="s">
        <v>98</v>
      </c>
      <c r="AL58" s="158">
        <v>0</v>
      </c>
      <c r="AM58" s="158" t="s">
        <v>98</v>
      </c>
      <c r="AN58" s="158">
        <v>0</v>
      </c>
      <c r="AO58" s="158" t="s">
        <v>98</v>
      </c>
      <c r="AP58" s="158">
        <v>0</v>
      </c>
      <c r="AQ58" s="158" t="s">
        <v>98</v>
      </c>
      <c r="AR58" s="158">
        <v>0</v>
      </c>
      <c r="AS58" s="158" t="s">
        <v>98</v>
      </c>
      <c r="AT58" s="158">
        <v>0</v>
      </c>
      <c r="AU58" s="158" t="s">
        <v>98</v>
      </c>
      <c r="AV58" s="158">
        <v>0</v>
      </c>
      <c r="AW58" s="158" t="s">
        <v>98</v>
      </c>
      <c r="AX58" s="158" t="s">
        <v>98</v>
      </c>
      <c r="AY58" s="158" t="s">
        <v>103</v>
      </c>
      <c r="AZ58" s="140">
        <f>'2'!BL56</f>
        <v>0</v>
      </c>
      <c r="BA58" s="158">
        <v>0</v>
      </c>
      <c r="BB58" s="158">
        <v>0</v>
      </c>
      <c r="BC58" s="158" t="s">
        <v>98</v>
      </c>
      <c r="BD58" s="159"/>
      <c r="BE58" s="159"/>
      <c r="BF58" s="159"/>
      <c r="BG58" s="159"/>
      <c r="BH58" s="159"/>
      <c r="BI58" s="159"/>
      <c r="BJ58" s="159"/>
      <c r="BK58" s="159"/>
      <c r="BL58" s="159"/>
      <c r="BM58" s="159"/>
      <c r="BN58" s="159"/>
      <c r="BO58" s="159"/>
      <c r="BP58" s="159"/>
      <c r="BQ58" s="159"/>
      <c r="BR58" s="159"/>
      <c r="BS58" s="159"/>
      <c r="BT58" s="159"/>
      <c r="BU58" s="159"/>
      <c r="BV58" s="159"/>
      <c r="BW58" s="159"/>
      <c r="BX58" s="159"/>
      <c r="BY58" s="159"/>
      <c r="BZ58" s="159"/>
      <c r="CA58" s="159"/>
      <c r="CB58" s="159"/>
      <c r="CC58" s="159"/>
      <c r="CD58" s="159"/>
      <c r="CE58" s="159"/>
      <c r="CF58" s="159"/>
      <c r="CG58" s="159"/>
      <c r="CH58" s="159"/>
      <c r="CI58" s="159"/>
      <c r="CJ58" s="159"/>
      <c r="CK58" s="159"/>
      <c r="CL58" s="159"/>
      <c r="CM58" s="159"/>
      <c r="CN58" s="159"/>
      <c r="CO58" s="159"/>
      <c r="CP58" s="159"/>
      <c r="CQ58" s="159"/>
      <c r="CR58" s="159"/>
      <c r="CS58" s="159"/>
      <c r="CT58" s="159"/>
      <c r="CU58" s="159"/>
      <c r="CV58" s="159"/>
      <c r="CW58" s="159"/>
      <c r="CX58" s="159"/>
      <c r="CY58" s="159"/>
    </row>
    <row r="59" spans="1:103" s="160" customFormat="1" ht="76.5" x14ac:dyDescent="0.2">
      <c r="A59" s="185" t="s">
        <v>155</v>
      </c>
      <c r="B59" s="186" t="s">
        <v>161</v>
      </c>
      <c r="C59" s="187" t="s">
        <v>162</v>
      </c>
      <c r="D59" s="158">
        <v>0</v>
      </c>
      <c r="E59" s="158" t="s">
        <v>98</v>
      </c>
      <c r="F59" s="158">
        <v>0</v>
      </c>
      <c r="G59" s="158" t="s">
        <v>98</v>
      </c>
      <c r="H59" s="158">
        <v>0</v>
      </c>
      <c r="I59" s="158" t="s">
        <v>98</v>
      </c>
      <c r="J59" s="158">
        <v>0</v>
      </c>
      <c r="K59" s="158" t="s">
        <v>98</v>
      </c>
      <c r="L59" s="158">
        <v>0</v>
      </c>
      <c r="M59" s="158" t="s">
        <v>98</v>
      </c>
      <c r="N59" s="158">
        <v>0</v>
      </c>
      <c r="O59" s="158" t="s">
        <v>98</v>
      </c>
      <c r="P59" s="158">
        <v>0</v>
      </c>
      <c r="Q59" s="158" t="s">
        <v>98</v>
      </c>
      <c r="R59" s="158">
        <v>0</v>
      </c>
      <c r="S59" s="158" t="s">
        <v>98</v>
      </c>
      <c r="T59" s="158">
        <v>0</v>
      </c>
      <c r="U59" s="158" t="s">
        <v>98</v>
      </c>
      <c r="V59" s="158">
        <v>0</v>
      </c>
      <c r="W59" s="158" t="s">
        <v>98</v>
      </c>
      <c r="X59" s="193">
        <v>0</v>
      </c>
      <c r="Y59" s="158" t="s">
        <v>98</v>
      </c>
      <c r="Z59" s="158">
        <v>0</v>
      </c>
      <c r="AA59" s="158" t="s">
        <v>98</v>
      </c>
      <c r="AB59" s="158">
        <v>0</v>
      </c>
      <c r="AC59" s="158" t="s">
        <v>98</v>
      </c>
      <c r="AD59" s="158">
        <v>0</v>
      </c>
      <c r="AE59" s="158" t="s">
        <v>98</v>
      </c>
      <c r="AF59" s="158">
        <v>0</v>
      </c>
      <c r="AG59" s="158" t="s">
        <v>98</v>
      </c>
      <c r="AH59" s="158">
        <v>0</v>
      </c>
      <c r="AI59" s="158" t="s">
        <v>98</v>
      </c>
      <c r="AJ59" s="158">
        <v>0</v>
      </c>
      <c r="AK59" s="158" t="s">
        <v>98</v>
      </c>
      <c r="AL59" s="158">
        <v>0</v>
      </c>
      <c r="AM59" s="158" t="s">
        <v>98</v>
      </c>
      <c r="AN59" s="158">
        <v>0</v>
      </c>
      <c r="AO59" s="158" t="s">
        <v>98</v>
      </c>
      <c r="AP59" s="158">
        <v>0</v>
      </c>
      <c r="AQ59" s="158" t="s">
        <v>98</v>
      </c>
      <c r="AR59" s="158">
        <v>0</v>
      </c>
      <c r="AS59" s="158" t="s">
        <v>98</v>
      </c>
      <c r="AT59" s="158">
        <v>0</v>
      </c>
      <c r="AU59" s="158" t="s">
        <v>98</v>
      </c>
      <c r="AV59" s="158">
        <v>0</v>
      </c>
      <c r="AW59" s="158" t="s">
        <v>98</v>
      </c>
      <c r="AX59" s="158" t="s">
        <v>98</v>
      </c>
      <c r="AY59" s="158" t="s">
        <v>103</v>
      </c>
      <c r="AZ59" s="140">
        <f>'2'!BL57</f>
        <v>3.93058</v>
      </c>
      <c r="BA59" s="158">
        <v>0</v>
      </c>
      <c r="BB59" s="158">
        <v>0</v>
      </c>
      <c r="BC59" s="158" t="s">
        <v>98</v>
      </c>
      <c r="BD59" s="159"/>
      <c r="BE59" s="159"/>
      <c r="BF59" s="159"/>
      <c r="BG59" s="159"/>
      <c r="BH59" s="159"/>
      <c r="BI59" s="159"/>
      <c r="BJ59" s="159"/>
      <c r="BK59" s="159"/>
      <c r="BL59" s="159"/>
      <c r="BM59" s="159"/>
      <c r="BN59" s="159"/>
      <c r="BO59" s="159"/>
      <c r="BP59" s="159"/>
      <c r="BQ59" s="159"/>
      <c r="BR59" s="159"/>
      <c r="BS59" s="159"/>
      <c r="BT59" s="159"/>
      <c r="BU59" s="159"/>
      <c r="BV59" s="159"/>
      <c r="BW59" s="159"/>
      <c r="BX59" s="159"/>
      <c r="BY59" s="159"/>
      <c r="BZ59" s="159"/>
      <c r="CA59" s="159"/>
      <c r="CB59" s="159"/>
      <c r="CC59" s="159"/>
      <c r="CD59" s="159"/>
      <c r="CE59" s="159"/>
      <c r="CF59" s="159"/>
      <c r="CG59" s="159"/>
      <c r="CH59" s="159"/>
      <c r="CI59" s="159"/>
      <c r="CJ59" s="159"/>
      <c r="CK59" s="159"/>
      <c r="CL59" s="159"/>
      <c r="CM59" s="159"/>
      <c r="CN59" s="159"/>
      <c r="CO59" s="159"/>
      <c r="CP59" s="159"/>
      <c r="CQ59" s="159"/>
      <c r="CR59" s="159"/>
      <c r="CS59" s="159"/>
      <c r="CT59" s="159"/>
      <c r="CU59" s="159"/>
      <c r="CV59" s="159"/>
      <c r="CW59" s="159"/>
      <c r="CX59" s="159"/>
      <c r="CY59" s="159"/>
    </row>
    <row r="60" spans="1:103" s="160" customFormat="1" ht="63.75" hidden="1" x14ac:dyDescent="0.2">
      <c r="A60" s="185" t="s">
        <v>155</v>
      </c>
      <c r="B60" s="186" t="s">
        <v>163</v>
      </c>
      <c r="C60" s="187" t="s">
        <v>164</v>
      </c>
      <c r="D60" s="158"/>
      <c r="E60" s="158"/>
      <c r="F60" s="158"/>
      <c r="G60" s="158"/>
      <c r="H60" s="158"/>
      <c r="I60" s="158"/>
      <c r="J60" s="158"/>
      <c r="K60" s="158"/>
      <c r="L60" s="158"/>
      <c r="M60" s="158"/>
      <c r="N60" s="158"/>
      <c r="O60" s="158"/>
      <c r="P60" s="158"/>
      <c r="Q60" s="158"/>
      <c r="R60" s="158"/>
      <c r="S60" s="158"/>
      <c r="T60" s="158"/>
      <c r="U60" s="158"/>
      <c r="V60" s="158"/>
      <c r="W60" s="158"/>
      <c r="X60" s="193"/>
      <c r="Y60" s="158"/>
      <c r="Z60" s="158"/>
      <c r="AA60" s="158"/>
      <c r="AB60" s="158"/>
      <c r="AC60" s="158"/>
      <c r="AD60" s="158"/>
      <c r="AE60" s="158"/>
      <c r="AF60" s="158"/>
      <c r="AG60" s="158"/>
      <c r="AH60" s="158"/>
      <c r="AI60" s="158"/>
      <c r="AJ60" s="158"/>
      <c r="AK60" s="158"/>
      <c r="AL60" s="158"/>
      <c r="AM60" s="158"/>
      <c r="AN60" s="158"/>
      <c r="AO60" s="158"/>
      <c r="AP60" s="158"/>
      <c r="AQ60" s="158"/>
      <c r="AR60" s="158"/>
      <c r="AS60" s="158"/>
      <c r="AT60" s="158"/>
      <c r="AU60" s="158"/>
      <c r="AV60" s="158"/>
      <c r="AW60" s="158"/>
      <c r="AX60" s="158"/>
      <c r="AY60" s="158"/>
      <c r="AZ60" s="140"/>
      <c r="BA60" s="158"/>
      <c r="BB60" s="158"/>
      <c r="BC60" s="158"/>
      <c r="BD60" s="159"/>
      <c r="BE60" s="159"/>
      <c r="BF60" s="159"/>
      <c r="BG60" s="159"/>
      <c r="BH60" s="159"/>
      <c r="BI60" s="159"/>
      <c r="BJ60" s="159"/>
      <c r="BK60" s="159"/>
      <c r="BL60" s="159"/>
      <c r="BM60" s="159"/>
      <c r="BN60" s="159"/>
      <c r="BO60" s="159"/>
      <c r="BP60" s="159"/>
      <c r="BQ60" s="159"/>
      <c r="BR60" s="159"/>
      <c r="BS60" s="159"/>
      <c r="BT60" s="159"/>
      <c r="BU60" s="159"/>
      <c r="BV60" s="159"/>
      <c r="BW60" s="159"/>
      <c r="BX60" s="159"/>
      <c r="BY60" s="159"/>
      <c r="BZ60" s="159"/>
      <c r="CA60" s="159"/>
      <c r="CB60" s="159"/>
      <c r="CC60" s="159"/>
      <c r="CD60" s="159"/>
      <c r="CE60" s="159"/>
      <c r="CF60" s="159"/>
      <c r="CG60" s="159"/>
      <c r="CH60" s="159"/>
      <c r="CI60" s="159"/>
      <c r="CJ60" s="159"/>
      <c r="CK60" s="159"/>
      <c r="CL60" s="159"/>
      <c r="CM60" s="159"/>
      <c r="CN60" s="159"/>
      <c r="CO60" s="159"/>
      <c r="CP60" s="159"/>
      <c r="CQ60" s="159"/>
      <c r="CR60" s="159"/>
      <c r="CS60" s="159"/>
      <c r="CT60" s="159"/>
      <c r="CU60" s="159"/>
      <c r="CV60" s="159"/>
      <c r="CW60" s="159"/>
      <c r="CX60" s="159"/>
      <c r="CY60" s="159"/>
    </row>
    <row r="61" spans="1:103" s="160" customFormat="1" ht="76.5" hidden="1" x14ac:dyDescent="0.2">
      <c r="A61" s="185" t="s">
        <v>155</v>
      </c>
      <c r="B61" s="186" t="s">
        <v>165</v>
      </c>
      <c r="C61" s="187" t="s">
        <v>166</v>
      </c>
      <c r="D61" s="158"/>
      <c r="E61" s="158"/>
      <c r="F61" s="158"/>
      <c r="G61" s="158"/>
      <c r="H61" s="158"/>
      <c r="I61" s="158"/>
      <c r="J61" s="158"/>
      <c r="K61" s="158"/>
      <c r="L61" s="158"/>
      <c r="M61" s="158"/>
      <c r="N61" s="158"/>
      <c r="O61" s="158"/>
      <c r="P61" s="158"/>
      <c r="Q61" s="158"/>
      <c r="R61" s="158"/>
      <c r="S61" s="158"/>
      <c r="T61" s="158"/>
      <c r="U61" s="158"/>
      <c r="V61" s="158"/>
      <c r="W61" s="158"/>
      <c r="X61" s="193"/>
      <c r="Y61" s="158"/>
      <c r="Z61" s="158"/>
      <c r="AA61" s="158"/>
      <c r="AB61" s="158"/>
      <c r="AC61" s="158"/>
      <c r="AD61" s="158"/>
      <c r="AE61" s="158"/>
      <c r="AF61" s="158"/>
      <c r="AG61" s="158"/>
      <c r="AH61" s="158"/>
      <c r="AI61" s="158"/>
      <c r="AJ61" s="158"/>
      <c r="AK61" s="158"/>
      <c r="AL61" s="158"/>
      <c r="AM61" s="158"/>
      <c r="AN61" s="158"/>
      <c r="AO61" s="158"/>
      <c r="AP61" s="158"/>
      <c r="AQ61" s="158"/>
      <c r="AR61" s="158"/>
      <c r="AS61" s="158"/>
      <c r="AT61" s="158"/>
      <c r="AU61" s="158"/>
      <c r="AV61" s="158"/>
      <c r="AW61" s="158"/>
      <c r="AX61" s="158"/>
      <c r="AY61" s="158"/>
      <c r="AZ61" s="140"/>
      <c r="BA61" s="158"/>
      <c r="BB61" s="158"/>
      <c r="BC61" s="158"/>
      <c r="BD61" s="159"/>
      <c r="BE61" s="159"/>
      <c r="BF61" s="159"/>
      <c r="BG61" s="159"/>
      <c r="BH61" s="159"/>
      <c r="BI61" s="159"/>
      <c r="BJ61" s="159"/>
      <c r="BK61" s="159"/>
      <c r="BL61" s="159"/>
      <c r="BM61" s="159"/>
      <c r="BN61" s="159"/>
      <c r="BO61" s="159"/>
      <c r="BP61" s="159"/>
      <c r="BQ61" s="159"/>
      <c r="BR61" s="159"/>
      <c r="BS61" s="159"/>
      <c r="BT61" s="159"/>
      <c r="BU61" s="159"/>
      <c r="BV61" s="159"/>
      <c r="BW61" s="159"/>
      <c r="BX61" s="159"/>
      <c r="BY61" s="159"/>
      <c r="BZ61" s="159"/>
      <c r="CA61" s="159"/>
      <c r="CB61" s="159"/>
      <c r="CC61" s="159"/>
      <c r="CD61" s="159"/>
      <c r="CE61" s="159"/>
      <c r="CF61" s="159"/>
      <c r="CG61" s="159"/>
      <c r="CH61" s="159"/>
      <c r="CI61" s="159"/>
      <c r="CJ61" s="159"/>
      <c r="CK61" s="159"/>
      <c r="CL61" s="159"/>
      <c r="CM61" s="159"/>
      <c r="CN61" s="159"/>
      <c r="CO61" s="159"/>
      <c r="CP61" s="159"/>
      <c r="CQ61" s="159"/>
      <c r="CR61" s="159"/>
      <c r="CS61" s="159"/>
      <c r="CT61" s="159"/>
      <c r="CU61" s="159"/>
      <c r="CV61" s="159"/>
      <c r="CW61" s="159"/>
      <c r="CX61" s="159"/>
      <c r="CY61" s="159"/>
    </row>
    <row r="62" spans="1:103" s="160" customFormat="1" ht="63.75" x14ac:dyDescent="0.2">
      <c r="A62" s="185" t="s">
        <v>155</v>
      </c>
      <c r="B62" s="186" t="s">
        <v>167</v>
      </c>
      <c r="C62" s="187" t="s">
        <v>168</v>
      </c>
      <c r="D62" s="158">
        <v>0</v>
      </c>
      <c r="E62" s="158" t="s">
        <v>98</v>
      </c>
      <c r="F62" s="158">
        <v>0</v>
      </c>
      <c r="G62" s="158" t="s">
        <v>98</v>
      </c>
      <c r="H62" s="158">
        <v>0</v>
      </c>
      <c r="I62" s="158" t="s">
        <v>98</v>
      </c>
      <c r="J62" s="158">
        <v>0</v>
      </c>
      <c r="K62" s="158" t="s">
        <v>98</v>
      </c>
      <c r="L62" s="158">
        <v>0</v>
      </c>
      <c r="M62" s="158" t="s">
        <v>98</v>
      </c>
      <c r="N62" s="158">
        <v>0</v>
      </c>
      <c r="O62" s="158" t="s">
        <v>98</v>
      </c>
      <c r="P62" s="158">
        <v>0</v>
      </c>
      <c r="Q62" s="158" t="s">
        <v>98</v>
      </c>
      <c r="R62" s="158">
        <v>0</v>
      </c>
      <c r="S62" s="158" t="s">
        <v>98</v>
      </c>
      <c r="T62" s="158">
        <v>0</v>
      </c>
      <c r="U62" s="158" t="s">
        <v>98</v>
      </c>
      <c r="V62" s="158">
        <v>0</v>
      </c>
      <c r="W62" s="158" t="s">
        <v>98</v>
      </c>
      <c r="X62" s="193">
        <v>0</v>
      </c>
      <c r="Y62" s="158" t="s">
        <v>98</v>
      </c>
      <c r="Z62" s="158">
        <v>0</v>
      </c>
      <c r="AA62" s="158" t="s">
        <v>98</v>
      </c>
      <c r="AB62" s="158">
        <v>0</v>
      </c>
      <c r="AC62" s="158" t="s">
        <v>98</v>
      </c>
      <c r="AD62" s="158">
        <v>0</v>
      </c>
      <c r="AE62" s="158" t="s">
        <v>98</v>
      </c>
      <c r="AF62" s="158">
        <v>0</v>
      </c>
      <c r="AG62" s="158" t="s">
        <v>98</v>
      </c>
      <c r="AH62" s="158">
        <v>0</v>
      </c>
      <c r="AI62" s="158" t="s">
        <v>98</v>
      </c>
      <c r="AJ62" s="158">
        <v>0</v>
      </c>
      <c r="AK62" s="158" t="s">
        <v>98</v>
      </c>
      <c r="AL62" s="158">
        <v>0</v>
      </c>
      <c r="AM62" s="158" t="s">
        <v>98</v>
      </c>
      <c r="AN62" s="158">
        <v>0</v>
      </c>
      <c r="AO62" s="158" t="s">
        <v>98</v>
      </c>
      <c r="AP62" s="158">
        <v>0</v>
      </c>
      <c r="AQ62" s="158" t="s">
        <v>98</v>
      </c>
      <c r="AR62" s="158">
        <v>0</v>
      </c>
      <c r="AS62" s="158" t="s">
        <v>98</v>
      </c>
      <c r="AT62" s="158">
        <v>0</v>
      </c>
      <c r="AU62" s="158" t="s">
        <v>98</v>
      </c>
      <c r="AV62" s="158">
        <v>0</v>
      </c>
      <c r="AW62" s="158" t="s">
        <v>98</v>
      </c>
      <c r="AX62" s="158" t="s">
        <v>98</v>
      </c>
      <c r="AY62" s="158" t="s">
        <v>103</v>
      </c>
      <c r="AZ62" s="140">
        <f>'2'!BL60</f>
        <v>0</v>
      </c>
      <c r="BA62" s="158">
        <v>0</v>
      </c>
      <c r="BB62" s="158">
        <v>0</v>
      </c>
      <c r="BC62" s="158" t="s">
        <v>98</v>
      </c>
      <c r="BD62" s="159"/>
      <c r="BE62" s="159"/>
      <c r="BF62" s="159"/>
      <c r="BG62" s="159"/>
      <c r="BH62" s="159"/>
      <c r="BI62" s="159"/>
      <c r="BJ62" s="159"/>
      <c r="BK62" s="159"/>
      <c r="BL62" s="159"/>
      <c r="BM62" s="159"/>
      <c r="BN62" s="159"/>
      <c r="BO62" s="159"/>
      <c r="BP62" s="159"/>
      <c r="BQ62" s="159"/>
      <c r="BR62" s="159"/>
      <c r="BS62" s="159"/>
      <c r="BT62" s="159"/>
      <c r="BU62" s="159"/>
      <c r="BV62" s="159"/>
      <c r="BW62" s="159"/>
      <c r="BX62" s="159"/>
      <c r="BY62" s="159"/>
      <c r="BZ62" s="159"/>
      <c r="CA62" s="159"/>
      <c r="CB62" s="159"/>
      <c r="CC62" s="159"/>
      <c r="CD62" s="159"/>
      <c r="CE62" s="159"/>
      <c r="CF62" s="159"/>
      <c r="CG62" s="159"/>
      <c r="CH62" s="159"/>
      <c r="CI62" s="159"/>
      <c r="CJ62" s="159"/>
      <c r="CK62" s="159"/>
      <c r="CL62" s="159"/>
      <c r="CM62" s="159"/>
      <c r="CN62" s="159"/>
      <c r="CO62" s="159"/>
      <c r="CP62" s="159"/>
      <c r="CQ62" s="159"/>
      <c r="CR62" s="159"/>
      <c r="CS62" s="159"/>
      <c r="CT62" s="159"/>
      <c r="CU62" s="159"/>
      <c r="CV62" s="159"/>
      <c r="CW62" s="159"/>
      <c r="CX62" s="159"/>
      <c r="CY62" s="159"/>
    </row>
    <row r="63" spans="1:103" s="160" customFormat="1" ht="51" x14ac:dyDescent="0.2">
      <c r="A63" s="185" t="s">
        <v>155</v>
      </c>
      <c r="B63" s="186" t="s">
        <v>169</v>
      </c>
      <c r="C63" s="187" t="s">
        <v>170</v>
      </c>
      <c r="D63" s="158">
        <v>0</v>
      </c>
      <c r="E63" s="158" t="s">
        <v>98</v>
      </c>
      <c r="F63" s="158">
        <v>0</v>
      </c>
      <c r="G63" s="158" t="s">
        <v>98</v>
      </c>
      <c r="H63" s="158">
        <v>0</v>
      </c>
      <c r="I63" s="158" t="s">
        <v>98</v>
      </c>
      <c r="J63" s="158">
        <v>0</v>
      </c>
      <c r="K63" s="158" t="s">
        <v>98</v>
      </c>
      <c r="L63" s="158">
        <v>0</v>
      </c>
      <c r="M63" s="158" t="s">
        <v>98</v>
      </c>
      <c r="N63" s="158">
        <v>0</v>
      </c>
      <c r="O63" s="158" t="s">
        <v>98</v>
      </c>
      <c r="P63" s="158">
        <v>0</v>
      </c>
      <c r="Q63" s="158" t="s">
        <v>98</v>
      </c>
      <c r="R63" s="158">
        <v>0</v>
      </c>
      <c r="S63" s="158" t="s">
        <v>98</v>
      </c>
      <c r="T63" s="158">
        <v>0</v>
      </c>
      <c r="U63" s="158" t="s">
        <v>98</v>
      </c>
      <c r="V63" s="158">
        <v>0</v>
      </c>
      <c r="W63" s="158" t="s">
        <v>98</v>
      </c>
      <c r="X63" s="193">
        <v>0</v>
      </c>
      <c r="Y63" s="158" t="s">
        <v>98</v>
      </c>
      <c r="Z63" s="158">
        <v>0</v>
      </c>
      <c r="AA63" s="158" t="s">
        <v>98</v>
      </c>
      <c r="AB63" s="158">
        <v>0</v>
      </c>
      <c r="AC63" s="158" t="s">
        <v>98</v>
      </c>
      <c r="AD63" s="158">
        <v>0</v>
      </c>
      <c r="AE63" s="158" t="s">
        <v>98</v>
      </c>
      <c r="AF63" s="158">
        <v>0</v>
      </c>
      <c r="AG63" s="158" t="s">
        <v>98</v>
      </c>
      <c r="AH63" s="158">
        <v>0</v>
      </c>
      <c r="AI63" s="158" t="s">
        <v>98</v>
      </c>
      <c r="AJ63" s="158">
        <v>0</v>
      </c>
      <c r="AK63" s="158" t="s">
        <v>98</v>
      </c>
      <c r="AL63" s="158">
        <v>0</v>
      </c>
      <c r="AM63" s="158" t="s">
        <v>98</v>
      </c>
      <c r="AN63" s="158">
        <v>0</v>
      </c>
      <c r="AO63" s="158" t="s">
        <v>98</v>
      </c>
      <c r="AP63" s="158">
        <v>0</v>
      </c>
      <c r="AQ63" s="158" t="s">
        <v>98</v>
      </c>
      <c r="AR63" s="158">
        <v>0</v>
      </c>
      <c r="AS63" s="158" t="s">
        <v>98</v>
      </c>
      <c r="AT63" s="158">
        <v>0</v>
      </c>
      <c r="AU63" s="158" t="s">
        <v>98</v>
      </c>
      <c r="AV63" s="158">
        <v>0</v>
      </c>
      <c r="AW63" s="158" t="s">
        <v>98</v>
      </c>
      <c r="AX63" s="158" t="s">
        <v>98</v>
      </c>
      <c r="AY63" s="158" t="s">
        <v>103</v>
      </c>
      <c r="AZ63" s="140">
        <f>'2'!BL61</f>
        <v>0</v>
      </c>
      <c r="BA63" s="158">
        <v>0</v>
      </c>
      <c r="BB63" s="158">
        <v>0</v>
      </c>
      <c r="BC63" s="158" t="s">
        <v>98</v>
      </c>
      <c r="BD63" s="159"/>
      <c r="BE63" s="159"/>
      <c r="BF63" s="159"/>
      <c r="BG63" s="159"/>
      <c r="BH63" s="159"/>
      <c r="BI63" s="159"/>
      <c r="BJ63" s="159"/>
      <c r="BK63" s="159"/>
      <c r="BL63" s="159"/>
      <c r="BM63" s="159"/>
      <c r="BN63" s="159"/>
      <c r="BO63" s="159"/>
      <c r="BP63" s="159"/>
      <c r="BQ63" s="159"/>
      <c r="BR63" s="159"/>
      <c r="BS63" s="159"/>
      <c r="BT63" s="159"/>
      <c r="BU63" s="159"/>
      <c r="BV63" s="159"/>
      <c r="BW63" s="159"/>
      <c r="BX63" s="159"/>
      <c r="BY63" s="159"/>
      <c r="BZ63" s="159"/>
      <c r="CA63" s="159"/>
      <c r="CB63" s="159"/>
      <c r="CC63" s="159"/>
      <c r="CD63" s="159"/>
      <c r="CE63" s="159"/>
      <c r="CF63" s="159"/>
      <c r="CG63" s="159"/>
      <c r="CH63" s="159"/>
      <c r="CI63" s="159"/>
      <c r="CJ63" s="159"/>
      <c r="CK63" s="159"/>
      <c r="CL63" s="159"/>
      <c r="CM63" s="159"/>
      <c r="CN63" s="159"/>
      <c r="CO63" s="159"/>
      <c r="CP63" s="159"/>
      <c r="CQ63" s="159"/>
      <c r="CR63" s="159"/>
      <c r="CS63" s="159"/>
      <c r="CT63" s="159"/>
      <c r="CU63" s="159"/>
      <c r="CV63" s="159"/>
      <c r="CW63" s="159"/>
      <c r="CX63" s="159"/>
      <c r="CY63" s="159"/>
    </row>
    <row r="64" spans="1:103" s="160" customFormat="1" ht="63.75" x14ac:dyDescent="0.2">
      <c r="A64" s="185" t="s">
        <v>155</v>
      </c>
      <c r="B64" s="186" t="s">
        <v>171</v>
      </c>
      <c r="C64" s="187" t="s">
        <v>172</v>
      </c>
      <c r="D64" s="158">
        <v>0</v>
      </c>
      <c r="E64" s="158" t="s">
        <v>98</v>
      </c>
      <c r="F64" s="158">
        <v>0</v>
      </c>
      <c r="G64" s="158" t="s">
        <v>98</v>
      </c>
      <c r="H64" s="158">
        <v>0</v>
      </c>
      <c r="I64" s="158" t="s">
        <v>98</v>
      </c>
      <c r="J64" s="158">
        <v>0</v>
      </c>
      <c r="K64" s="158" t="s">
        <v>98</v>
      </c>
      <c r="L64" s="158">
        <v>0</v>
      </c>
      <c r="M64" s="158" t="s">
        <v>98</v>
      </c>
      <c r="N64" s="158">
        <v>0</v>
      </c>
      <c r="O64" s="158" t="s">
        <v>98</v>
      </c>
      <c r="P64" s="158">
        <v>0</v>
      </c>
      <c r="Q64" s="158" t="s">
        <v>98</v>
      </c>
      <c r="R64" s="158">
        <v>0</v>
      </c>
      <c r="S64" s="158" t="s">
        <v>98</v>
      </c>
      <c r="T64" s="158">
        <v>0</v>
      </c>
      <c r="U64" s="158" t="s">
        <v>98</v>
      </c>
      <c r="V64" s="158">
        <v>0</v>
      </c>
      <c r="W64" s="158" t="s">
        <v>98</v>
      </c>
      <c r="X64" s="193">
        <v>0</v>
      </c>
      <c r="Y64" s="158" t="s">
        <v>98</v>
      </c>
      <c r="Z64" s="158">
        <v>0</v>
      </c>
      <c r="AA64" s="158" t="s">
        <v>98</v>
      </c>
      <c r="AB64" s="158">
        <v>0</v>
      </c>
      <c r="AC64" s="158" t="s">
        <v>98</v>
      </c>
      <c r="AD64" s="158">
        <v>0</v>
      </c>
      <c r="AE64" s="158" t="s">
        <v>98</v>
      </c>
      <c r="AF64" s="158">
        <v>0</v>
      </c>
      <c r="AG64" s="158" t="s">
        <v>98</v>
      </c>
      <c r="AH64" s="158">
        <v>0</v>
      </c>
      <c r="AI64" s="158" t="s">
        <v>98</v>
      </c>
      <c r="AJ64" s="158">
        <v>0</v>
      </c>
      <c r="AK64" s="158" t="s">
        <v>98</v>
      </c>
      <c r="AL64" s="158">
        <v>0</v>
      </c>
      <c r="AM64" s="158" t="s">
        <v>98</v>
      </c>
      <c r="AN64" s="158">
        <v>0</v>
      </c>
      <c r="AO64" s="158" t="s">
        <v>98</v>
      </c>
      <c r="AP64" s="158">
        <v>0</v>
      </c>
      <c r="AQ64" s="158" t="s">
        <v>98</v>
      </c>
      <c r="AR64" s="158">
        <v>0</v>
      </c>
      <c r="AS64" s="158" t="s">
        <v>98</v>
      </c>
      <c r="AT64" s="158">
        <v>0</v>
      </c>
      <c r="AU64" s="158" t="s">
        <v>98</v>
      </c>
      <c r="AV64" s="158">
        <v>0</v>
      </c>
      <c r="AW64" s="158" t="s">
        <v>98</v>
      </c>
      <c r="AX64" s="158" t="s">
        <v>98</v>
      </c>
      <c r="AY64" s="158" t="s">
        <v>103</v>
      </c>
      <c r="AZ64" s="140">
        <f>'2'!BL62</f>
        <v>0</v>
      </c>
      <c r="BA64" s="158">
        <v>0</v>
      </c>
      <c r="BB64" s="158">
        <v>0</v>
      </c>
      <c r="BC64" s="158" t="s">
        <v>98</v>
      </c>
      <c r="BD64" s="159"/>
      <c r="BE64" s="159"/>
      <c r="BF64" s="159"/>
      <c r="BG64" s="159"/>
      <c r="BH64" s="159"/>
      <c r="BI64" s="159"/>
      <c r="BJ64" s="159"/>
      <c r="BK64" s="159"/>
      <c r="BL64" s="159"/>
      <c r="BM64" s="159"/>
      <c r="BN64" s="159"/>
      <c r="BO64" s="159"/>
      <c r="BP64" s="159"/>
      <c r="BQ64" s="159"/>
      <c r="BR64" s="159"/>
      <c r="BS64" s="159"/>
      <c r="BT64" s="159"/>
      <c r="BU64" s="159"/>
      <c r="BV64" s="159"/>
      <c r="BW64" s="159"/>
      <c r="BX64" s="159"/>
      <c r="BY64" s="159"/>
      <c r="BZ64" s="159"/>
      <c r="CA64" s="159"/>
      <c r="CB64" s="159"/>
      <c r="CC64" s="159"/>
      <c r="CD64" s="159"/>
      <c r="CE64" s="159"/>
      <c r="CF64" s="159"/>
      <c r="CG64" s="159"/>
      <c r="CH64" s="159"/>
      <c r="CI64" s="159"/>
      <c r="CJ64" s="159"/>
      <c r="CK64" s="159"/>
      <c r="CL64" s="159"/>
      <c r="CM64" s="159"/>
      <c r="CN64" s="159"/>
      <c r="CO64" s="159"/>
      <c r="CP64" s="159"/>
      <c r="CQ64" s="159"/>
      <c r="CR64" s="159"/>
      <c r="CS64" s="159"/>
      <c r="CT64" s="159"/>
      <c r="CU64" s="159"/>
      <c r="CV64" s="159"/>
      <c r="CW64" s="159"/>
      <c r="CX64" s="159"/>
      <c r="CY64" s="159"/>
    </row>
    <row r="65" spans="1:103" s="160" customFormat="1" ht="63.75" x14ac:dyDescent="0.2">
      <c r="A65" s="185" t="s">
        <v>155</v>
      </c>
      <c r="B65" s="186" t="s">
        <v>173</v>
      </c>
      <c r="C65" s="187" t="s">
        <v>174</v>
      </c>
      <c r="D65" s="158">
        <v>0</v>
      </c>
      <c r="E65" s="158" t="s">
        <v>98</v>
      </c>
      <c r="F65" s="158">
        <v>0</v>
      </c>
      <c r="G65" s="158" t="s">
        <v>98</v>
      </c>
      <c r="H65" s="158">
        <v>0</v>
      </c>
      <c r="I65" s="158" t="s">
        <v>98</v>
      </c>
      <c r="J65" s="158">
        <v>0</v>
      </c>
      <c r="K65" s="158" t="s">
        <v>98</v>
      </c>
      <c r="L65" s="158">
        <v>0</v>
      </c>
      <c r="M65" s="158" t="s">
        <v>98</v>
      </c>
      <c r="N65" s="158">
        <v>0</v>
      </c>
      <c r="O65" s="158" t="s">
        <v>98</v>
      </c>
      <c r="P65" s="158">
        <v>0</v>
      </c>
      <c r="Q65" s="158" t="s">
        <v>98</v>
      </c>
      <c r="R65" s="158">
        <v>0</v>
      </c>
      <c r="S65" s="158" t="s">
        <v>98</v>
      </c>
      <c r="T65" s="158">
        <v>0</v>
      </c>
      <c r="U65" s="158" t="s">
        <v>98</v>
      </c>
      <c r="V65" s="158">
        <v>0</v>
      </c>
      <c r="W65" s="158" t="s">
        <v>98</v>
      </c>
      <c r="X65" s="193">
        <v>0</v>
      </c>
      <c r="Y65" s="158" t="s">
        <v>98</v>
      </c>
      <c r="Z65" s="158">
        <v>0</v>
      </c>
      <c r="AA65" s="158" t="s">
        <v>98</v>
      </c>
      <c r="AB65" s="158">
        <v>0</v>
      </c>
      <c r="AC65" s="158" t="s">
        <v>98</v>
      </c>
      <c r="AD65" s="158">
        <v>0</v>
      </c>
      <c r="AE65" s="158" t="s">
        <v>98</v>
      </c>
      <c r="AF65" s="158">
        <v>0</v>
      </c>
      <c r="AG65" s="158" t="s">
        <v>98</v>
      </c>
      <c r="AH65" s="158">
        <v>0</v>
      </c>
      <c r="AI65" s="158" t="s">
        <v>98</v>
      </c>
      <c r="AJ65" s="158">
        <v>0</v>
      </c>
      <c r="AK65" s="158" t="s">
        <v>98</v>
      </c>
      <c r="AL65" s="158">
        <v>0</v>
      </c>
      <c r="AM65" s="158" t="s">
        <v>98</v>
      </c>
      <c r="AN65" s="158">
        <v>0</v>
      </c>
      <c r="AO65" s="158" t="s">
        <v>98</v>
      </c>
      <c r="AP65" s="158">
        <v>0</v>
      </c>
      <c r="AQ65" s="158" t="s">
        <v>98</v>
      </c>
      <c r="AR65" s="158">
        <v>0</v>
      </c>
      <c r="AS65" s="158" t="s">
        <v>98</v>
      </c>
      <c r="AT65" s="158">
        <v>0</v>
      </c>
      <c r="AU65" s="158" t="s">
        <v>98</v>
      </c>
      <c r="AV65" s="158">
        <v>0</v>
      </c>
      <c r="AW65" s="158" t="s">
        <v>98</v>
      </c>
      <c r="AX65" s="158" t="s">
        <v>98</v>
      </c>
      <c r="AY65" s="158" t="s">
        <v>103</v>
      </c>
      <c r="AZ65" s="140">
        <f>'2'!BL63</f>
        <v>0</v>
      </c>
      <c r="BA65" s="158">
        <v>0</v>
      </c>
      <c r="BB65" s="158">
        <v>0</v>
      </c>
      <c r="BC65" s="158" t="s">
        <v>98</v>
      </c>
      <c r="BD65" s="159"/>
      <c r="BE65" s="159"/>
      <c r="BF65" s="159"/>
      <c r="BG65" s="159"/>
      <c r="BH65" s="159"/>
      <c r="BI65" s="159"/>
      <c r="BJ65" s="159"/>
      <c r="BK65" s="159"/>
      <c r="BL65" s="159"/>
      <c r="BM65" s="159"/>
      <c r="BN65" s="159"/>
      <c r="BO65" s="159"/>
      <c r="BP65" s="159"/>
      <c r="BQ65" s="159"/>
      <c r="BR65" s="159"/>
      <c r="BS65" s="159"/>
      <c r="BT65" s="159"/>
      <c r="BU65" s="159"/>
      <c r="BV65" s="159"/>
      <c r="BW65" s="159"/>
      <c r="BX65" s="159"/>
      <c r="BY65" s="159"/>
      <c r="BZ65" s="159"/>
      <c r="CA65" s="159"/>
      <c r="CB65" s="159"/>
      <c r="CC65" s="159"/>
      <c r="CD65" s="159"/>
      <c r="CE65" s="159"/>
      <c r="CF65" s="159"/>
      <c r="CG65" s="159"/>
      <c r="CH65" s="159"/>
      <c r="CI65" s="159"/>
      <c r="CJ65" s="159"/>
      <c r="CK65" s="159"/>
      <c r="CL65" s="159"/>
      <c r="CM65" s="159"/>
      <c r="CN65" s="159"/>
      <c r="CO65" s="159"/>
      <c r="CP65" s="159"/>
      <c r="CQ65" s="159"/>
      <c r="CR65" s="159"/>
      <c r="CS65" s="159"/>
      <c r="CT65" s="159"/>
      <c r="CU65" s="159"/>
      <c r="CV65" s="159"/>
      <c r="CW65" s="159"/>
      <c r="CX65" s="159"/>
      <c r="CY65" s="159"/>
    </row>
    <row r="66" spans="1:103" s="160" customFormat="1" ht="51" x14ac:dyDescent="0.2">
      <c r="A66" s="185" t="s">
        <v>155</v>
      </c>
      <c r="B66" s="186" t="s">
        <v>175</v>
      </c>
      <c r="C66" s="187" t="s">
        <v>176</v>
      </c>
      <c r="D66" s="158">
        <v>0</v>
      </c>
      <c r="E66" s="158" t="s">
        <v>98</v>
      </c>
      <c r="F66" s="158">
        <v>0</v>
      </c>
      <c r="G66" s="158" t="s">
        <v>98</v>
      </c>
      <c r="H66" s="158">
        <v>0</v>
      </c>
      <c r="I66" s="158" t="s">
        <v>98</v>
      </c>
      <c r="J66" s="158">
        <v>0</v>
      </c>
      <c r="K66" s="158" t="s">
        <v>98</v>
      </c>
      <c r="L66" s="158">
        <v>0</v>
      </c>
      <c r="M66" s="158" t="s">
        <v>98</v>
      </c>
      <c r="N66" s="158">
        <v>0</v>
      </c>
      <c r="O66" s="158" t="s">
        <v>98</v>
      </c>
      <c r="P66" s="158">
        <v>0</v>
      </c>
      <c r="Q66" s="158" t="s">
        <v>98</v>
      </c>
      <c r="R66" s="158">
        <v>0</v>
      </c>
      <c r="S66" s="158" t="s">
        <v>98</v>
      </c>
      <c r="T66" s="158">
        <v>0</v>
      </c>
      <c r="U66" s="158" t="s">
        <v>98</v>
      </c>
      <c r="V66" s="158">
        <v>0</v>
      </c>
      <c r="W66" s="158" t="s">
        <v>98</v>
      </c>
      <c r="X66" s="193">
        <v>0</v>
      </c>
      <c r="Y66" s="158" t="s">
        <v>98</v>
      </c>
      <c r="Z66" s="158">
        <v>0</v>
      </c>
      <c r="AA66" s="158" t="s">
        <v>98</v>
      </c>
      <c r="AB66" s="158">
        <v>0</v>
      </c>
      <c r="AC66" s="158" t="s">
        <v>98</v>
      </c>
      <c r="AD66" s="158">
        <v>0</v>
      </c>
      <c r="AE66" s="158" t="s">
        <v>98</v>
      </c>
      <c r="AF66" s="158">
        <v>0</v>
      </c>
      <c r="AG66" s="158" t="s">
        <v>98</v>
      </c>
      <c r="AH66" s="158">
        <v>0</v>
      </c>
      <c r="AI66" s="158" t="s">
        <v>98</v>
      </c>
      <c r="AJ66" s="158">
        <v>0</v>
      </c>
      <c r="AK66" s="158" t="s">
        <v>98</v>
      </c>
      <c r="AL66" s="158">
        <v>0</v>
      </c>
      <c r="AM66" s="158" t="s">
        <v>98</v>
      </c>
      <c r="AN66" s="158">
        <v>0</v>
      </c>
      <c r="AO66" s="158" t="s">
        <v>98</v>
      </c>
      <c r="AP66" s="158">
        <v>0</v>
      </c>
      <c r="AQ66" s="158" t="s">
        <v>98</v>
      </c>
      <c r="AR66" s="158">
        <v>0</v>
      </c>
      <c r="AS66" s="158" t="s">
        <v>98</v>
      </c>
      <c r="AT66" s="158">
        <v>0</v>
      </c>
      <c r="AU66" s="158" t="s">
        <v>98</v>
      </c>
      <c r="AV66" s="158">
        <v>0</v>
      </c>
      <c r="AW66" s="158" t="s">
        <v>98</v>
      </c>
      <c r="AX66" s="158" t="s">
        <v>98</v>
      </c>
      <c r="AY66" s="158" t="s">
        <v>103</v>
      </c>
      <c r="AZ66" s="140">
        <f>'2'!BL64</f>
        <v>0</v>
      </c>
      <c r="BA66" s="158">
        <v>0</v>
      </c>
      <c r="BB66" s="158">
        <v>0</v>
      </c>
      <c r="BC66" s="158" t="s">
        <v>98</v>
      </c>
      <c r="BD66" s="159"/>
      <c r="BE66" s="159"/>
      <c r="BF66" s="159"/>
      <c r="BG66" s="159"/>
      <c r="BH66" s="159"/>
      <c r="BI66" s="159"/>
      <c r="BJ66" s="159"/>
      <c r="BK66" s="159"/>
      <c r="BL66" s="159"/>
      <c r="BM66" s="159"/>
      <c r="BN66" s="159"/>
      <c r="BO66" s="159"/>
      <c r="BP66" s="159"/>
      <c r="BQ66" s="159"/>
      <c r="BR66" s="159"/>
      <c r="BS66" s="159"/>
      <c r="BT66" s="159"/>
      <c r="BU66" s="159"/>
      <c r="BV66" s="159"/>
      <c r="BW66" s="159"/>
      <c r="BX66" s="159"/>
      <c r="BY66" s="159"/>
      <c r="BZ66" s="159"/>
      <c r="CA66" s="159"/>
      <c r="CB66" s="159"/>
      <c r="CC66" s="159"/>
      <c r="CD66" s="159"/>
      <c r="CE66" s="159"/>
      <c r="CF66" s="159"/>
      <c r="CG66" s="159"/>
      <c r="CH66" s="159"/>
      <c r="CI66" s="159"/>
      <c r="CJ66" s="159"/>
      <c r="CK66" s="159"/>
      <c r="CL66" s="159"/>
      <c r="CM66" s="159"/>
      <c r="CN66" s="159"/>
      <c r="CO66" s="159"/>
      <c r="CP66" s="159"/>
      <c r="CQ66" s="159"/>
      <c r="CR66" s="159"/>
      <c r="CS66" s="159"/>
      <c r="CT66" s="159"/>
      <c r="CU66" s="159"/>
      <c r="CV66" s="159"/>
      <c r="CW66" s="159"/>
      <c r="CX66" s="159"/>
      <c r="CY66" s="159"/>
    </row>
    <row r="67" spans="1:103" s="160" customFormat="1" ht="51" x14ac:dyDescent="0.2">
      <c r="A67" s="185" t="s">
        <v>155</v>
      </c>
      <c r="B67" s="186" t="s">
        <v>177</v>
      </c>
      <c r="C67" s="187" t="s">
        <v>178</v>
      </c>
      <c r="D67" s="158">
        <v>0</v>
      </c>
      <c r="E67" s="158" t="s">
        <v>98</v>
      </c>
      <c r="F67" s="158">
        <v>0</v>
      </c>
      <c r="G67" s="158" t="s">
        <v>98</v>
      </c>
      <c r="H67" s="158">
        <v>0</v>
      </c>
      <c r="I67" s="158" t="s">
        <v>98</v>
      </c>
      <c r="J67" s="158">
        <v>0</v>
      </c>
      <c r="K67" s="158" t="s">
        <v>98</v>
      </c>
      <c r="L67" s="158">
        <v>0</v>
      </c>
      <c r="M67" s="158" t="s">
        <v>98</v>
      </c>
      <c r="N67" s="158">
        <v>0</v>
      </c>
      <c r="O67" s="158" t="s">
        <v>98</v>
      </c>
      <c r="P67" s="158">
        <v>0</v>
      </c>
      <c r="Q67" s="158" t="s">
        <v>98</v>
      </c>
      <c r="R67" s="158">
        <v>0</v>
      </c>
      <c r="S67" s="158" t="s">
        <v>98</v>
      </c>
      <c r="T67" s="158">
        <v>0</v>
      </c>
      <c r="U67" s="158" t="s">
        <v>98</v>
      </c>
      <c r="V67" s="158">
        <v>0</v>
      </c>
      <c r="W67" s="158" t="s">
        <v>98</v>
      </c>
      <c r="X67" s="193">
        <v>0</v>
      </c>
      <c r="Y67" s="158" t="s">
        <v>98</v>
      </c>
      <c r="Z67" s="158">
        <v>0</v>
      </c>
      <c r="AA67" s="158" t="s">
        <v>98</v>
      </c>
      <c r="AB67" s="158">
        <v>0</v>
      </c>
      <c r="AC67" s="158" t="s">
        <v>98</v>
      </c>
      <c r="AD67" s="158">
        <v>0</v>
      </c>
      <c r="AE67" s="158" t="s">
        <v>98</v>
      </c>
      <c r="AF67" s="158">
        <v>0</v>
      </c>
      <c r="AG67" s="158" t="s">
        <v>98</v>
      </c>
      <c r="AH67" s="158">
        <v>0</v>
      </c>
      <c r="AI67" s="158" t="s">
        <v>98</v>
      </c>
      <c r="AJ67" s="158">
        <v>0</v>
      </c>
      <c r="AK67" s="158" t="s">
        <v>98</v>
      </c>
      <c r="AL67" s="158">
        <v>0</v>
      </c>
      <c r="AM67" s="158" t="s">
        <v>98</v>
      </c>
      <c r="AN67" s="158">
        <v>0</v>
      </c>
      <c r="AO67" s="158" t="s">
        <v>98</v>
      </c>
      <c r="AP67" s="158">
        <v>0</v>
      </c>
      <c r="AQ67" s="158" t="s">
        <v>98</v>
      </c>
      <c r="AR67" s="158">
        <v>0</v>
      </c>
      <c r="AS67" s="158" t="s">
        <v>98</v>
      </c>
      <c r="AT67" s="158">
        <v>0</v>
      </c>
      <c r="AU67" s="158" t="s">
        <v>98</v>
      </c>
      <c r="AV67" s="158">
        <v>0</v>
      </c>
      <c r="AW67" s="158" t="s">
        <v>98</v>
      </c>
      <c r="AX67" s="158" t="s">
        <v>98</v>
      </c>
      <c r="AY67" s="158" t="s">
        <v>103</v>
      </c>
      <c r="AZ67" s="140">
        <f>'2'!BL65</f>
        <v>2.2337400000000001</v>
      </c>
      <c r="BA67" s="158">
        <v>0</v>
      </c>
      <c r="BB67" s="158">
        <v>0</v>
      </c>
      <c r="BC67" s="158" t="s">
        <v>98</v>
      </c>
      <c r="BD67" s="159"/>
      <c r="BE67" s="159"/>
      <c r="BF67" s="159"/>
      <c r="BG67" s="159"/>
      <c r="BH67" s="159"/>
      <c r="BI67" s="159"/>
      <c r="BJ67" s="159"/>
      <c r="BK67" s="159"/>
      <c r="BL67" s="159"/>
      <c r="BM67" s="159"/>
      <c r="BN67" s="159"/>
      <c r="BO67" s="159"/>
      <c r="BP67" s="159"/>
      <c r="BQ67" s="159"/>
      <c r="BR67" s="159"/>
      <c r="BS67" s="159"/>
      <c r="BT67" s="159"/>
      <c r="BU67" s="159"/>
      <c r="BV67" s="159"/>
      <c r="BW67" s="159"/>
      <c r="BX67" s="159"/>
      <c r="BY67" s="159"/>
      <c r="BZ67" s="159"/>
      <c r="CA67" s="159"/>
      <c r="CB67" s="159"/>
      <c r="CC67" s="159"/>
      <c r="CD67" s="159"/>
      <c r="CE67" s="159"/>
      <c r="CF67" s="159"/>
      <c r="CG67" s="159"/>
      <c r="CH67" s="159"/>
      <c r="CI67" s="159"/>
      <c r="CJ67" s="159"/>
      <c r="CK67" s="159"/>
      <c r="CL67" s="159"/>
      <c r="CM67" s="159"/>
      <c r="CN67" s="159"/>
      <c r="CO67" s="159"/>
      <c r="CP67" s="159"/>
      <c r="CQ67" s="159"/>
      <c r="CR67" s="159"/>
      <c r="CS67" s="159"/>
      <c r="CT67" s="159"/>
      <c r="CU67" s="159"/>
      <c r="CV67" s="159"/>
      <c r="CW67" s="159"/>
      <c r="CX67" s="159"/>
      <c r="CY67" s="159"/>
    </row>
    <row r="68" spans="1:103" s="160" customFormat="1" ht="51" x14ac:dyDescent="0.2">
      <c r="A68" s="185" t="s">
        <v>155</v>
      </c>
      <c r="B68" s="186" t="s">
        <v>179</v>
      </c>
      <c r="C68" s="187" t="s">
        <v>180</v>
      </c>
      <c r="D68" s="158">
        <v>0</v>
      </c>
      <c r="E68" s="158" t="s">
        <v>98</v>
      </c>
      <c r="F68" s="158">
        <v>0</v>
      </c>
      <c r="G68" s="158" t="s">
        <v>98</v>
      </c>
      <c r="H68" s="158">
        <v>0</v>
      </c>
      <c r="I68" s="158" t="s">
        <v>98</v>
      </c>
      <c r="J68" s="158">
        <v>0</v>
      </c>
      <c r="K68" s="158" t="s">
        <v>98</v>
      </c>
      <c r="L68" s="158">
        <v>0</v>
      </c>
      <c r="M68" s="158" t="s">
        <v>98</v>
      </c>
      <c r="N68" s="158">
        <v>0</v>
      </c>
      <c r="O68" s="158" t="s">
        <v>98</v>
      </c>
      <c r="P68" s="158">
        <v>0</v>
      </c>
      <c r="Q68" s="158" t="s">
        <v>98</v>
      </c>
      <c r="R68" s="158">
        <v>0</v>
      </c>
      <c r="S68" s="158" t="s">
        <v>98</v>
      </c>
      <c r="T68" s="158">
        <v>0</v>
      </c>
      <c r="U68" s="158" t="s">
        <v>98</v>
      </c>
      <c r="V68" s="140">
        <v>0</v>
      </c>
      <c r="W68" s="140" t="s">
        <v>98</v>
      </c>
      <c r="X68" s="193">
        <v>2.4</v>
      </c>
      <c r="Y68" s="158" t="s">
        <v>98</v>
      </c>
      <c r="Z68" s="158">
        <v>0</v>
      </c>
      <c r="AA68" s="158" t="s">
        <v>98</v>
      </c>
      <c r="AB68" s="158">
        <v>0</v>
      </c>
      <c r="AC68" s="158" t="s">
        <v>98</v>
      </c>
      <c r="AD68" s="158">
        <v>0</v>
      </c>
      <c r="AE68" s="158" t="s">
        <v>98</v>
      </c>
      <c r="AF68" s="158">
        <v>0</v>
      </c>
      <c r="AG68" s="158" t="s">
        <v>98</v>
      </c>
      <c r="AH68" s="158">
        <v>0</v>
      </c>
      <c r="AI68" s="158" t="s">
        <v>98</v>
      </c>
      <c r="AJ68" s="158">
        <v>0</v>
      </c>
      <c r="AK68" s="158" t="s">
        <v>98</v>
      </c>
      <c r="AL68" s="158">
        <v>0</v>
      </c>
      <c r="AM68" s="158" t="s">
        <v>98</v>
      </c>
      <c r="AN68" s="158">
        <v>0</v>
      </c>
      <c r="AO68" s="158" t="s">
        <v>98</v>
      </c>
      <c r="AP68" s="158">
        <v>0</v>
      </c>
      <c r="AQ68" s="158" t="s">
        <v>98</v>
      </c>
      <c r="AR68" s="158">
        <v>0</v>
      </c>
      <c r="AS68" s="158" t="s">
        <v>98</v>
      </c>
      <c r="AT68" s="158">
        <v>0</v>
      </c>
      <c r="AU68" s="158" t="s">
        <v>98</v>
      </c>
      <c r="AV68" s="158">
        <v>0</v>
      </c>
      <c r="AW68" s="158" t="s">
        <v>98</v>
      </c>
      <c r="AX68" s="158" t="s">
        <v>98</v>
      </c>
      <c r="AY68" s="158" t="s">
        <v>103</v>
      </c>
      <c r="AZ68" s="140">
        <f>'2'!BL66</f>
        <v>3.43852</v>
      </c>
      <c r="BA68" s="158">
        <v>0</v>
      </c>
      <c r="BB68" s="158">
        <v>0</v>
      </c>
      <c r="BC68" s="158" t="s">
        <v>98</v>
      </c>
      <c r="BD68" s="159"/>
      <c r="BE68" s="159"/>
      <c r="BF68" s="159"/>
      <c r="BG68" s="159"/>
      <c r="BH68" s="159"/>
      <c r="BI68" s="159"/>
      <c r="BJ68" s="159"/>
      <c r="BK68" s="159"/>
      <c r="BL68" s="159"/>
      <c r="BM68" s="159"/>
      <c r="BN68" s="159"/>
      <c r="BO68" s="159"/>
      <c r="BP68" s="159"/>
      <c r="BQ68" s="159"/>
      <c r="BR68" s="159"/>
      <c r="BS68" s="159"/>
      <c r="BT68" s="159"/>
      <c r="BU68" s="159"/>
      <c r="BV68" s="159"/>
      <c r="BW68" s="159"/>
      <c r="BX68" s="159"/>
      <c r="BY68" s="159"/>
      <c r="BZ68" s="159"/>
      <c r="CA68" s="159"/>
      <c r="CB68" s="159"/>
      <c r="CC68" s="159"/>
      <c r="CD68" s="159"/>
      <c r="CE68" s="159"/>
      <c r="CF68" s="159"/>
      <c r="CG68" s="159"/>
      <c r="CH68" s="159"/>
      <c r="CI68" s="159"/>
      <c r="CJ68" s="159"/>
      <c r="CK68" s="159"/>
      <c r="CL68" s="159"/>
      <c r="CM68" s="159"/>
      <c r="CN68" s="159"/>
      <c r="CO68" s="159"/>
      <c r="CP68" s="159"/>
      <c r="CQ68" s="159"/>
      <c r="CR68" s="159"/>
      <c r="CS68" s="159"/>
      <c r="CT68" s="159"/>
      <c r="CU68" s="159"/>
      <c r="CV68" s="159"/>
      <c r="CW68" s="159"/>
      <c r="CX68" s="159"/>
      <c r="CY68" s="159"/>
    </row>
    <row r="69" spans="1:103" s="160" customFormat="1" ht="51" hidden="1" x14ac:dyDescent="0.2">
      <c r="A69" s="185" t="s">
        <v>155</v>
      </c>
      <c r="B69" s="186" t="s">
        <v>181</v>
      </c>
      <c r="C69" s="187" t="s">
        <v>182</v>
      </c>
      <c r="D69" s="158"/>
      <c r="E69" s="158"/>
      <c r="F69" s="158"/>
      <c r="G69" s="158"/>
      <c r="H69" s="158"/>
      <c r="I69" s="158"/>
      <c r="J69" s="158"/>
      <c r="K69" s="158"/>
      <c r="L69" s="158"/>
      <c r="M69" s="158"/>
      <c r="N69" s="158"/>
      <c r="O69" s="158"/>
      <c r="P69" s="158"/>
      <c r="Q69" s="158"/>
      <c r="R69" s="158"/>
      <c r="S69" s="158"/>
      <c r="T69" s="158"/>
      <c r="U69" s="158"/>
      <c r="V69" s="140"/>
      <c r="W69" s="140"/>
      <c r="X69" s="193"/>
      <c r="Y69" s="158"/>
      <c r="Z69" s="158"/>
      <c r="AA69" s="158"/>
      <c r="AB69" s="158"/>
      <c r="AC69" s="158"/>
      <c r="AD69" s="158"/>
      <c r="AE69" s="158"/>
      <c r="AF69" s="158"/>
      <c r="AG69" s="158"/>
      <c r="AH69" s="158"/>
      <c r="AI69" s="158"/>
      <c r="AJ69" s="158"/>
      <c r="AK69" s="158"/>
      <c r="AL69" s="158"/>
      <c r="AM69" s="158"/>
      <c r="AN69" s="158"/>
      <c r="AO69" s="158"/>
      <c r="AP69" s="158"/>
      <c r="AQ69" s="158"/>
      <c r="AR69" s="158"/>
      <c r="AS69" s="158"/>
      <c r="AT69" s="158"/>
      <c r="AU69" s="158"/>
      <c r="AV69" s="158"/>
      <c r="AW69" s="158"/>
      <c r="AX69" s="158"/>
      <c r="AY69" s="158"/>
      <c r="AZ69" s="140"/>
      <c r="BA69" s="158"/>
      <c r="BB69" s="158"/>
      <c r="BC69" s="158"/>
      <c r="BD69" s="159"/>
      <c r="BE69" s="159"/>
      <c r="BF69" s="159"/>
      <c r="BG69" s="159"/>
      <c r="BH69" s="159"/>
      <c r="BI69" s="159"/>
      <c r="BJ69" s="159"/>
      <c r="BK69" s="159"/>
      <c r="BL69" s="159"/>
      <c r="BM69" s="159"/>
      <c r="BN69" s="159"/>
      <c r="BO69" s="159"/>
      <c r="BP69" s="159"/>
      <c r="BQ69" s="159"/>
      <c r="BR69" s="159"/>
      <c r="BS69" s="159"/>
      <c r="BT69" s="159"/>
      <c r="BU69" s="159"/>
      <c r="BV69" s="159"/>
      <c r="BW69" s="159"/>
      <c r="BX69" s="159"/>
      <c r="BY69" s="159"/>
      <c r="BZ69" s="159"/>
      <c r="CA69" s="159"/>
      <c r="CB69" s="159"/>
      <c r="CC69" s="159"/>
      <c r="CD69" s="159"/>
      <c r="CE69" s="159"/>
      <c r="CF69" s="159"/>
      <c r="CG69" s="159"/>
      <c r="CH69" s="159"/>
      <c r="CI69" s="159"/>
      <c r="CJ69" s="159"/>
      <c r="CK69" s="159"/>
      <c r="CL69" s="159"/>
      <c r="CM69" s="159"/>
      <c r="CN69" s="159"/>
      <c r="CO69" s="159"/>
      <c r="CP69" s="159"/>
      <c r="CQ69" s="159"/>
      <c r="CR69" s="159"/>
      <c r="CS69" s="159"/>
      <c r="CT69" s="159"/>
      <c r="CU69" s="159"/>
      <c r="CV69" s="159"/>
      <c r="CW69" s="159"/>
      <c r="CX69" s="159"/>
      <c r="CY69" s="159"/>
    </row>
    <row r="70" spans="1:103" s="160" customFormat="1" ht="51" x14ac:dyDescent="0.2">
      <c r="A70" s="185" t="s">
        <v>155</v>
      </c>
      <c r="B70" s="186" t="s">
        <v>183</v>
      </c>
      <c r="C70" s="187" t="s">
        <v>184</v>
      </c>
      <c r="D70" s="158">
        <v>0</v>
      </c>
      <c r="E70" s="158" t="s">
        <v>98</v>
      </c>
      <c r="F70" s="158">
        <v>0</v>
      </c>
      <c r="G70" s="158" t="s">
        <v>98</v>
      </c>
      <c r="H70" s="158">
        <v>0</v>
      </c>
      <c r="I70" s="158" t="s">
        <v>98</v>
      </c>
      <c r="J70" s="158">
        <v>0</v>
      </c>
      <c r="K70" s="158" t="s">
        <v>98</v>
      </c>
      <c r="L70" s="158">
        <v>0</v>
      </c>
      <c r="M70" s="158" t="s">
        <v>98</v>
      </c>
      <c r="N70" s="158">
        <v>0</v>
      </c>
      <c r="O70" s="158" t="s">
        <v>98</v>
      </c>
      <c r="P70" s="158">
        <v>0</v>
      </c>
      <c r="Q70" s="158" t="s">
        <v>98</v>
      </c>
      <c r="R70" s="158">
        <v>0</v>
      </c>
      <c r="S70" s="158" t="s">
        <v>98</v>
      </c>
      <c r="T70" s="158">
        <v>0</v>
      </c>
      <c r="U70" s="158" t="s">
        <v>98</v>
      </c>
      <c r="V70" s="140">
        <v>0</v>
      </c>
      <c r="W70" s="140" t="s">
        <v>98</v>
      </c>
      <c r="X70" s="193">
        <v>1.2</v>
      </c>
      <c r="Y70" s="158" t="s">
        <v>98</v>
      </c>
      <c r="Z70" s="158">
        <v>0</v>
      </c>
      <c r="AA70" s="158" t="s">
        <v>98</v>
      </c>
      <c r="AB70" s="158">
        <v>0</v>
      </c>
      <c r="AC70" s="158" t="s">
        <v>98</v>
      </c>
      <c r="AD70" s="158">
        <v>0</v>
      </c>
      <c r="AE70" s="158" t="s">
        <v>98</v>
      </c>
      <c r="AF70" s="158">
        <v>0</v>
      </c>
      <c r="AG70" s="158" t="s">
        <v>98</v>
      </c>
      <c r="AH70" s="158">
        <v>0</v>
      </c>
      <c r="AI70" s="158" t="s">
        <v>98</v>
      </c>
      <c r="AJ70" s="158">
        <v>0</v>
      </c>
      <c r="AK70" s="158" t="s">
        <v>98</v>
      </c>
      <c r="AL70" s="158">
        <v>0</v>
      </c>
      <c r="AM70" s="158" t="s">
        <v>98</v>
      </c>
      <c r="AN70" s="158">
        <v>0</v>
      </c>
      <c r="AO70" s="158" t="s">
        <v>98</v>
      </c>
      <c r="AP70" s="158">
        <v>0</v>
      </c>
      <c r="AQ70" s="158" t="s">
        <v>98</v>
      </c>
      <c r="AR70" s="158">
        <v>0</v>
      </c>
      <c r="AS70" s="158" t="s">
        <v>98</v>
      </c>
      <c r="AT70" s="158">
        <v>0</v>
      </c>
      <c r="AU70" s="158" t="s">
        <v>98</v>
      </c>
      <c r="AV70" s="158">
        <v>0</v>
      </c>
      <c r="AW70" s="158" t="s">
        <v>98</v>
      </c>
      <c r="AX70" s="158" t="s">
        <v>98</v>
      </c>
      <c r="AY70" s="158" t="s">
        <v>103</v>
      </c>
      <c r="AZ70" s="140">
        <f>'2'!BL68</f>
        <v>1.71926</v>
      </c>
      <c r="BA70" s="158">
        <v>0</v>
      </c>
      <c r="BB70" s="158">
        <v>0</v>
      </c>
      <c r="BC70" s="158" t="s">
        <v>98</v>
      </c>
      <c r="BD70" s="159"/>
      <c r="BE70" s="159"/>
      <c r="BF70" s="159"/>
      <c r="BG70" s="159"/>
      <c r="BH70" s="159"/>
      <c r="BI70" s="159"/>
      <c r="BJ70" s="159"/>
      <c r="BK70" s="159"/>
      <c r="BL70" s="159"/>
      <c r="BM70" s="159"/>
      <c r="BN70" s="159"/>
      <c r="BO70" s="159"/>
      <c r="BP70" s="159"/>
      <c r="BQ70" s="159"/>
      <c r="BR70" s="159"/>
      <c r="BS70" s="159"/>
      <c r="BT70" s="159"/>
      <c r="BU70" s="159"/>
      <c r="BV70" s="159"/>
      <c r="BW70" s="159"/>
      <c r="BX70" s="159"/>
      <c r="BY70" s="159"/>
      <c r="BZ70" s="159"/>
      <c r="CA70" s="159"/>
      <c r="CB70" s="159"/>
      <c r="CC70" s="159"/>
      <c r="CD70" s="159"/>
      <c r="CE70" s="159"/>
      <c r="CF70" s="159"/>
      <c r="CG70" s="159"/>
      <c r="CH70" s="159"/>
      <c r="CI70" s="159"/>
      <c r="CJ70" s="159"/>
      <c r="CK70" s="159"/>
      <c r="CL70" s="159"/>
      <c r="CM70" s="159"/>
      <c r="CN70" s="159"/>
      <c r="CO70" s="159"/>
      <c r="CP70" s="159"/>
      <c r="CQ70" s="159"/>
      <c r="CR70" s="159"/>
      <c r="CS70" s="159"/>
      <c r="CT70" s="159"/>
      <c r="CU70" s="159"/>
      <c r="CV70" s="159"/>
      <c r="CW70" s="159"/>
      <c r="CX70" s="159"/>
      <c r="CY70" s="159"/>
    </row>
    <row r="71" spans="1:103" s="160" customFormat="1" ht="63.75" x14ac:dyDescent="0.2">
      <c r="A71" s="185" t="s">
        <v>155</v>
      </c>
      <c r="B71" s="186" t="s">
        <v>185</v>
      </c>
      <c r="C71" s="187" t="s">
        <v>186</v>
      </c>
      <c r="D71" s="158">
        <f>D72+D77</f>
        <v>0</v>
      </c>
      <c r="E71" s="158" t="s">
        <v>98</v>
      </c>
      <c r="F71" s="158">
        <f>F72+F77</f>
        <v>0</v>
      </c>
      <c r="G71" s="158" t="s">
        <v>98</v>
      </c>
      <c r="H71" s="158">
        <f>H72+H77</f>
        <v>0</v>
      </c>
      <c r="I71" s="158" t="s">
        <v>98</v>
      </c>
      <c r="J71" s="158">
        <f>J72+J77</f>
        <v>0</v>
      </c>
      <c r="K71" s="158" t="s">
        <v>98</v>
      </c>
      <c r="L71" s="158">
        <f>L72+L77</f>
        <v>0</v>
      </c>
      <c r="M71" s="158" t="s">
        <v>98</v>
      </c>
      <c r="N71" s="158">
        <f>N72+N77</f>
        <v>0</v>
      </c>
      <c r="O71" s="158" t="s">
        <v>98</v>
      </c>
      <c r="P71" s="158">
        <f>P72+P77</f>
        <v>0</v>
      </c>
      <c r="Q71" s="158" t="s">
        <v>98</v>
      </c>
      <c r="R71" s="158">
        <f>R72+R77</f>
        <v>0</v>
      </c>
      <c r="S71" s="158" t="s">
        <v>98</v>
      </c>
      <c r="T71" s="158">
        <f>T72+T77</f>
        <v>0</v>
      </c>
      <c r="U71" s="158" t="s">
        <v>98</v>
      </c>
      <c r="V71" s="193">
        <v>0</v>
      </c>
      <c r="W71" s="140" t="s">
        <v>98</v>
      </c>
      <c r="X71" s="140">
        <v>0</v>
      </c>
      <c r="Y71" s="158" t="s">
        <v>98</v>
      </c>
      <c r="Z71" s="158">
        <f>Z72+Z77</f>
        <v>0</v>
      </c>
      <c r="AA71" s="158" t="s">
        <v>98</v>
      </c>
      <c r="AB71" s="158">
        <f>AB72+AB77</f>
        <v>0</v>
      </c>
      <c r="AC71" s="158" t="s">
        <v>98</v>
      </c>
      <c r="AD71" s="158">
        <f>AD72+AD77</f>
        <v>0</v>
      </c>
      <c r="AE71" s="158" t="s">
        <v>98</v>
      </c>
      <c r="AF71" s="158">
        <f>AF72+AF77</f>
        <v>0</v>
      </c>
      <c r="AG71" s="158" t="s">
        <v>98</v>
      </c>
      <c r="AH71" s="158">
        <f>AH72+AH77</f>
        <v>0</v>
      </c>
      <c r="AI71" s="158" t="s">
        <v>98</v>
      </c>
      <c r="AJ71" s="158">
        <f>AJ72+AJ77</f>
        <v>0</v>
      </c>
      <c r="AK71" s="158" t="s">
        <v>98</v>
      </c>
      <c r="AL71" s="158">
        <f>AL72+AL77</f>
        <v>0</v>
      </c>
      <c r="AM71" s="158" t="s">
        <v>98</v>
      </c>
      <c r="AN71" s="158">
        <f>AN72+AN77</f>
        <v>0</v>
      </c>
      <c r="AO71" s="158" t="s">
        <v>98</v>
      </c>
      <c r="AP71" s="158">
        <f>AP72+AP77</f>
        <v>0</v>
      </c>
      <c r="AQ71" s="158" t="s">
        <v>98</v>
      </c>
      <c r="AR71" s="158">
        <f>AR72+AR77</f>
        <v>0</v>
      </c>
      <c r="AS71" s="158" t="s">
        <v>98</v>
      </c>
      <c r="AT71" s="158">
        <f>AT72+AT77</f>
        <v>0</v>
      </c>
      <c r="AU71" s="158" t="s">
        <v>98</v>
      </c>
      <c r="AV71" s="158">
        <f>AV72+AV77</f>
        <v>0</v>
      </c>
      <c r="AW71" s="158" t="s">
        <v>98</v>
      </c>
      <c r="AX71" s="158" t="s">
        <v>98</v>
      </c>
      <c r="AY71" s="158" t="s">
        <v>103</v>
      </c>
      <c r="AZ71" s="140">
        <f>'2'!BL69</f>
        <v>0</v>
      </c>
      <c r="BA71" s="158">
        <v>0</v>
      </c>
      <c r="BB71" s="158">
        <f>BB72+BB77</f>
        <v>0</v>
      </c>
      <c r="BC71" s="158" t="s">
        <v>98</v>
      </c>
      <c r="BD71" s="159"/>
      <c r="BE71" s="159"/>
      <c r="BF71" s="159"/>
      <c r="BG71" s="159"/>
      <c r="BH71" s="159"/>
      <c r="BI71" s="159"/>
      <c r="BJ71" s="159"/>
      <c r="BK71" s="159"/>
      <c r="BL71" s="159"/>
      <c r="BM71" s="159"/>
      <c r="BN71" s="159"/>
      <c r="BO71" s="159"/>
      <c r="BP71" s="159"/>
      <c r="BQ71" s="159"/>
      <c r="BR71" s="159"/>
      <c r="BS71" s="159"/>
      <c r="BT71" s="159"/>
      <c r="BU71" s="159"/>
      <c r="BV71" s="159"/>
      <c r="BW71" s="159"/>
      <c r="BX71" s="159"/>
      <c r="BY71" s="159"/>
      <c r="BZ71" s="159"/>
      <c r="CA71" s="159"/>
      <c r="CB71" s="159"/>
      <c r="CC71" s="159"/>
      <c r="CD71" s="159"/>
      <c r="CE71" s="159"/>
      <c r="CF71" s="159"/>
      <c r="CG71" s="159"/>
      <c r="CH71" s="159"/>
      <c r="CI71" s="159"/>
      <c r="CJ71" s="159"/>
      <c r="CK71" s="159"/>
      <c r="CL71" s="159"/>
      <c r="CM71" s="159"/>
      <c r="CN71" s="159"/>
      <c r="CO71" s="159"/>
      <c r="CP71" s="159"/>
      <c r="CQ71" s="159"/>
      <c r="CR71" s="159"/>
      <c r="CS71" s="159"/>
      <c r="CT71" s="159"/>
      <c r="CU71" s="159"/>
      <c r="CV71" s="159"/>
      <c r="CW71" s="159"/>
      <c r="CX71" s="159"/>
      <c r="CY71" s="159"/>
    </row>
    <row r="72" spans="1:103" s="160" customFormat="1" ht="51" hidden="1" x14ac:dyDescent="0.2">
      <c r="A72" s="185" t="s">
        <v>155</v>
      </c>
      <c r="B72" s="186" t="s">
        <v>187</v>
      </c>
      <c r="C72" s="187" t="s">
        <v>188</v>
      </c>
      <c r="D72" s="158"/>
      <c r="E72" s="158"/>
      <c r="F72" s="158"/>
      <c r="G72" s="158"/>
      <c r="H72" s="158"/>
      <c r="I72" s="158"/>
      <c r="J72" s="158"/>
      <c r="K72" s="158"/>
      <c r="L72" s="158"/>
      <c r="M72" s="158"/>
      <c r="N72" s="158"/>
      <c r="O72" s="158"/>
      <c r="P72" s="158"/>
      <c r="Q72" s="158"/>
      <c r="R72" s="158"/>
      <c r="S72" s="158"/>
      <c r="T72" s="158"/>
      <c r="U72" s="158"/>
      <c r="V72" s="193"/>
      <c r="W72" s="140"/>
      <c r="X72" s="140"/>
      <c r="Y72" s="158"/>
      <c r="Z72" s="158"/>
      <c r="AA72" s="158"/>
      <c r="AB72" s="158"/>
      <c r="AC72" s="158"/>
      <c r="AD72" s="158"/>
      <c r="AE72" s="158"/>
      <c r="AF72" s="158"/>
      <c r="AG72" s="158"/>
      <c r="AH72" s="158"/>
      <c r="AI72" s="158"/>
      <c r="AJ72" s="158"/>
      <c r="AK72" s="158"/>
      <c r="AL72" s="158"/>
      <c r="AM72" s="158"/>
      <c r="AN72" s="158"/>
      <c r="AO72" s="158"/>
      <c r="AP72" s="158"/>
      <c r="AQ72" s="158"/>
      <c r="AR72" s="158"/>
      <c r="AS72" s="158"/>
      <c r="AT72" s="158"/>
      <c r="AU72" s="158"/>
      <c r="AV72" s="158"/>
      <c r="AW72" s="158"/>
      <c r="AX72" s="158"/>
      <c r="AY72" s="158"/>
      <c r="AZ72" s="140"/>
      <c r="BA72" s="158"/>
      <c r="BB72" s="158"/>
      <c r="BC72" s="158"/>
      <c r="BD72" s="159"/>
      <c r="BE72" s="159"/>
      <c r="BF72" s="159"/>
      <c r="BG72" s="159"/>
      <c r="BH72" s="159"/>
      <c r="BI72" s="159"/>
      <c r="BJ72" s="159"/>
      <c r="BK72" s="159"/>
      <c r="BL72" s="159"/>
      <c r="BM72" s="159"/>
      <c r="BN72" s="159"/>
      <c r="BO72" s="159"/>
      <c r="BP72" s="159"/>
      <c r="BQ72" s="159"/>
      <c r="BR72" s="159"/>
      <c r="BS72" s="159"/>
      <c r="BT72" s="159"/>
      <c r="BU72" s="159"/>
      <c r="BV72" s="159"/>
      <c r="BW72" s="159"/>
      <c r="BX72" s="159"/>
      <c r="BY72" s="159"/>
      <c r="BZ72" s="159"/>
      <c r="CA72" s="159"/>
      <c r="CB72" s="159"/>
      <c r="CC72" s="159"/>
      <c r="CD72" s="159"/>
      <c r="CE72" s="159"/>
      <c r="CF72" s="159"/>
      <c r="CG72" s="159"/>
      <c r="CH72" s="159"/>
      <c r="CI72" s="159"/>
      <c r="CJ72" s="159"/>
      <c r="CK72" s="159"/>
      <c r="CL72" s="159"/>
      <c r="CM72" s="159"/>
      <c r="CN72" s="159"/>
      <c r="CO72" s="159"/>
      <c r="CP72" s="159"/>
      <c r="CQ72" s="159"/>
      <c r="CR72" s="159"/>
      <c r="CS72" s="159"/>
      <c r="CT72" s="159"/>
      <c r="CU72" s="159"/>
      <c r="CV72" s="159"/>
      <c r="CW72" s="159"/>
      <c r="CX72" s="159"/>
      <c r="CY72" s="159"/>
    </row>
    <row r="73" spans="1:103" s="160" customFormat="1" ht="51" x14ac:dyDescent="0.2">
      <c r="A73" s="185" t="s">
        <v>155</v>
      </c>
      <c r="B73" s="186" t="s">
        <v>189</v>
      </c>
      <c r="C73" s="187" t="s">
        <v>190</v>
      </c>
      <c r="D73" s="158">
        <f>D74+D80</f>
        <v>0</v>
      </c>
      <c r="E73" s="158" t="s">
        <v>98</v>
      </c>
      <c r="F73" s="158">
        <f>F74+F80</f>
        <v>0</v>
      </c>
      <c r="G73" s="158" t="s">
        <v>98</v>
      </c>
      <c r="H73" s="158">
        <f>H74+H80</f>
        <v>0</v>
      </c>
      <c r="I73" s="158" t="s">
        <v>98</v>
      </c>
      <c r="J73" s="158">
        <f>J74+J80</f>
        <v>0</v>
      </c>
      <c r="K73" s="158" t="s">
        <v>98</v>
      </c>
      <c r="L73" s="158">
        <f>L74+L80</f>
        <v>0</v>
      </c>
      <c r="M73" s="158" t="s">
        <v>98</v>
      </c>
      <c r="N73" s="158">
        <f>N74+N80</f>
        <v>0</v>
      </c>
      <c r="O73" s="158" t="s">
        <v>98</v>
      </c>
      <c r="P73" s="158">
        <f>P74+P80</f>
        <v>0</v>
      </c>
      <c r="Q73" s="158" t="s">
        <v>98</v>
      </c>
      <c r="R73" s="158">
        <f>R74+R80</f>
        <v>0</v>
      </c>
      <c r="S73" s="158" t="s">
        <v>98</v>
      </c>
      <c r="T73" s="158">
        <f>T74+T80</f>
        <v>0</v>
      </c>
      <c r="U73" s="158" t="s">
        <v>98</v>
      </c>
      <c r="V73" s="193">
        <v>0.4</v>
      </c>
      <c r="W73" s="140" t="s">
        <v>98</v>
      </c>
      <c r="X73" s="140">
        <f>X74+X80</f>
        <v>0</v>
      </c>
      <c r="Y73" s="158" t="s">
        <v>98</v>
      </c>
      <c r="Z73" s="158">
        <f>Z74+Z80</f>
        <v>0</v>
      </c>
      <c r="AA73" s="158" t="s">
        <v>98</v>
      </c>
      <c r="AB73" s="158">
        <f>AB74+AB80</f>
        <v>0</v>
      </c>
      <c r="AC73" s="158" t="s">
        <v>98</v>
      </c>
      <c r="AD73" s="158">
        <f>AD74+AD80</f>
        <v>0</v>
      </c>
      <c r="AE73" s="158" t="s">
        <v>98</v>
      </c>
      <c r="AF73" s="158">
        <f>AF74+AF80</f>
        <v>0</v>
      </c>
      <c r="AG73" s="158" t="s">
        <v>98</v>
      </c>
      <c r="AH73" s="158">
        <f>AH74+AH80</f>
        <v>0</v>
      </c>
      <c r="AI73" s="158" t="s">
        <v>98</v>
      </c>
      <c r="AJ73" s="158">
        <f>AJ74+AJ80</f>
        <v>0</v>
      </c>
      <c r="AK73" s="158" t="s">
        <v>98</v>
      </c>
      <c r="AL73" s="158">
        <f>AL74+AL80</f>
        <v>0</v>
      </c>
      <c r="AM73" s="158" t="s">
        <v>98</v>
      </c>
      <c r="AN73" s="158">
        <f>AN74+AN80</f>
        <v>0</v>
      </c>
      <c r="AO73" s="158" t="s">
        <v>98</v>
      </c>
      <c r="AP73" s="158">
        <f>AP74+AP80</f>
        <v>0</v>
      </c>
      <c r="AQ73" s="158" t="s">
        <v>98</v>
      </c>
      <c r="AR73" s="158">
        <f>AR74+AR80</f>
        <v>0</v>
      </c>
      <c r="AS73" s="158" t="s">
        <v>98</v>
      </c>
      <c r="AT73" s="158">
        <f>AT74+AT80</f>
        <v>0</v>
      </c>
      <c r="AU73" s="158" t="s">
        <v>98</v>
      </c>
      <c r="AV73" s="158">
        <f>AV74+AV80</f>
        <v>0</v>
      </c>
      <c r="AW73" s="158" t="s">
        <v>98</v>
      </c>
      <c r="AX73" s="158" t="s">
        <v>98</v>
      </c>
      <c r="AY73" s="158" t="s">
        <v>103</v>
      </c>
      <c r="AZ73" s="140">
        <f>'2'!BL71</f>
        <v>0.85299999999999998</v>
      </c>
      <c r="BA73" s="158">
        <v>0</v>
      </c>
      <c r="BB73" s="158">
        <f>BB74+BB80</f>
        <v>0</v>
      </c>
      <c r="BC73" s="158" t="s">
        <v>98</v>
      </c>
      <c r="BD73" s="159"/>
      <c r="BE73" s="159"/>
      <c r="BF73" s="159"/>
      <c r="BG73" s="159"/>
      <c r="BH73" s="159"/>
      <c r="BI73" s="159"/>
      <c r="BJ73" s="159"/>
      <c r="BK73" s="159"/>
      <c r="BL73" s="159"/>
      <c r="BM73" s="159"/>
      <c r="BN73" s="159"/>
      <c r="BO73" s="159"/>
      <c r="BP73" s="159"/>
      <c r="BQ73" s="159"/>
      <c r="BR73" s="159"/>
      <c r="BS73" s="159"/>
      <c r="BT73" s="159"/>
      <c r="BU73" s="159"/>
      <c r="BV73" s="159"/>
      <c r="BW73" s="159"/>
      <c r="BX73" s="159"/>
      <c r="BY73" s="159"/>
      <c r="BZ73" s="159"/>
      <c r="CA73" s="159"/>
      <c r="CB73" s="159"/>
      <c r="CC73" s="159"/>
      <c r="CD73" s="159"/>
      <c r="CE73" s="159"/>
      <c r="CF73" s="159"/>
      <c r="CG73" s="159"/>
      <c r="CH73" s="159"/>
      <c r="CI73" s="159"/>
      <c r="CJ73" s="159"/>
      <c r="CK73" s="159"/>
      <c r="CL73" s="159"/>
      <c r="CM73" s="159"/>
      <c r="CN73" s="159"/>
      <c r="CO73" s="159"/>
      <c r="CP73" s="159"/>
      <c r="CQ73" s="159"/>
      <c r="CR73" s="159"/>
      <c r="CS73" s="159"/>
      <c r="CT73" s="159"/>
      <c r="CU73" s="159"/>
      <c r="CV73" s="159"/>
      <c r="CW73" s="159"/>
      <c r="CX73" s="159"/>
      <c r="CY73" s="159"/>
    </row>
    <row r="74" spans="1:103" s="160" customFormat="1" ht="51" x14ac:dyDescent="0.2">
      <c r="A74" s="185" t="s">
        <v>155</v>
      </c>
      <c r="B74" s="186" t="s">
        <v>191</v>
      </c>
      <c r="C74" s="187" t="s">
        <v>192</v>
      </c>
      <c r="D74" s="158">
        <f>D75+D81</f>
        <v>0</v>
      </c>
      <c r="E74" s="158" t="s">
        <v>98</v>
      </c>
      <c r="F74" s="158">
        <f>F75+F81</f>
        <v>0</v>
      </c>
      <c r="G74" s="158" t="s">
        <v>98</v>
      </c>
      <c r="H74" s="158">
        <f>H75+H81</f>
        <v>0</v>
      </c>
      <c r="I74" s="158" t="s">
        <v>98</v>
      </c>
      <c r="J74" s="158">
        <f>J75+J81</f>
        <v>0</v>
      </c>
      <c r="K74" s="158" t="s">
        <v>98</v>
      </c>
      <c r="L74" s="158">
        <f>L75+L81</f>
        <v>0</v>
      </c>
      <c r="M74" s="158" t="s">
        <v>98</v>
      </c>
      <c r="N74" s="158">
        <f>N75+N81</f>
        <v>0</v>
      </c>
      <c r="O74" s="158" t="s">
        <v>98</v>
      </c>
      <c r="P74" s="158">
        <f>P75+P81</f>
        <v>0</v>
      </c>
      <c r="Q74" s="158" t="s">
        <v>98</v>
      </c>
      <c r="R74" s="158">
        <f>R75+R81</f>
        <v>0</v>
      </c>
      <c r="S74" s="158" t="s">
        <v>98</v>
      </c>
      <c r="T74" s="158">
        <f>T75+T81</f>
        <v>0</v>
      </c>
      <c r="U74" s="158" t="s">
        <v>98</v>
      </c>
      <c r="V74" s="193">
        <v>0.8</v>
      </c>
      <c r="W74" s="140" t="s">
        <v>98</v>
      </c>
      <c r="X74" s="140">
        <f>X75+X81</f>
        <v>0</v>
      </c>
      <c r="Y74" s="158" t="s">
        <v>98</v>
      </c>
      <c r="Z74" s="158">
        <f>Z75+Z81</f>
        <v>0</v>
      </c>
      <c r="AA74" s="158" t="s">
        <v>98</v>
      </c>
      <c r="AB74" s="158">
        <f>AB75+AB81</f>
        <v>0</v>
      </c>
      <c r="AC74" s="158" t="s">
        <v>98</v>
      </c>
      <c r="AD74" s="158">
        <f>AD75+AD81</f>
        <v>0</v>
      </c>
      <c r="AE74" s="158" t="s">
        <v>98</v>
      </c>
      <c r="AF74" s="158">
        <f>AF75+AF81</f>
        <v>0</v>
      </c>
      <c r="AG74" s="158" t="s">
        <v>98</v>
      </c>
      <c r="AH74" s="158">
        <f>AH75+AH81</f>
        <v>0</v>
      </c>
      <c r="AI74" s="158" t="s">
        <v>98</v>
      </c>
      <c r="AJ74" s="158">
        <f>AJ75+AJ81</f>
        <v>0</v>
      </c>
      <c r="AK74" s="158" t="s">
        <v>98</v>
      </c>
      <c r="AL74" s="158">
        <f>AL75+AL81</f>
        <v>0</v>
      </c>
      <c r="AM74" s="158" t="s">
        <v>98</v>
      </c>
      <c r="AN74" s="158">
        <f>AN75+AN81</f>
        <v>0</v>
      </c>
      <c r="AO74" s="158" t="s">
        <v>98</v>
      </c>
      <c r="AP74" s="158">
        <f>AP75+AP81</f>
        <v>0</v>
      </c>
      <c r="AQ74" s="158" t="s">
        <v>98</v>
      </c>
      <c r="AR74" s="158">
        <f>AR75+AR81</f>
        <v>0</v>
      </c>
      <c r="AS74" s="158" t="s">
        <v>98</v>
      </c>
      <c r="AT74" s="158">
        <f>AT75+AT81</f>
        <v>0</v>
      </c>
      <c r="AU74" s="158" t="s">
        <v>98</v>
      </c>
      <c r="AV74" s="158">
        <f>AV75+AV81</f>
        <v>0</v>
      </c>
      <c r="AW74" s="158" t="s">
        <v>98</v>
      </c>
      <c r="AX74" s="158" t="s">
        <v>98</v>
      </c>
      <c r="AY74" s="158" t="s">
        <v>103</v>
      </c>
      <c r="AZ74" s="140">
        <f>'2'!BL72</f>
        <v>1.508</v>
      </c>
      <c r="BA74" s="158">
        <v>0</v>
      </c>
      <c r="BB74" s="158">
        <f>BB75+BB81</f>
        <v>0</v>
      </c>
      <c r="BC74" s="158" t="s">
        <v>98</v>
      </c>
      <c r="BD74" s="159"/>
      <c r="BE74" s="159"/>
      <c r="BF74" s="159"/>
      <c r="BG74" s="159"/>
      <c r="BH74" s="159"/>
      <c r="BI74" s="159"/>
      <c r="BJ74" s="159"/>
      <c r="BK74" s="159"/>
      <c r="BL74" s="159"/>
      <c r="BM74" s="159"/>
      <c r="BN74" s="159"/>
      <c r="BO74" s="159"/>
      <c r="BP74" s="159"/>
      <c r="BQ74" s="159"/>
      <c r="BR74" s="159"/>
      <c r="BS74" s="159"/>
      <c r="BT74" s="159"/>
      <c r="BU74" s="159"/>
      <c r="BV74" s="159"/>
      <c r="BW74" s="159"/>
      <c r="BX74" s="159"/>
      <c r="BY74" s="159"/>
      <c r="BZ74" s="159"/>
      <c r="CA74" s="159"/>
      <c r="CB74" s="159"/>
      <c r="CC74" s="159"/>
      <c r="CD74" s="159"/>
      <c r="CE74" s="159"/>
      <c r="CF74" s="159"/>
      <c r="CG74" s="159"/>
      <c r="CH74" s="159"/>
      <c r="CI74" s="159"/>
      <c r="CJ74" s="159"/>
      <c r="CK74" s="159"/>
      <c r="CL74" s="159"/>
      <c r="CM74" s="159"/>
      <c r="CN74" s="159"/>
      <c r="CO74" s="159"/>
      <c r="CP74" s="159"/>
      <c r="CQ74" s="159"/>
      <c r="CR74" s="159"/>
      <c r="CS74" s="159"/>
      <c r="CT74" s="159"/>
      <c r="CU74" s="159"/>
      <c r="CV74" s="159"/>
      <c r="CW74" s="159"/>
      <c r="CX74" s="159"/>
      <c r="CY74" s="159"/>
    </row>
    <row r="75" spans="1:103" s="183" customFormat="1" ht="25.5" x14ac:dyDescent="0.2">
      <c r="A75" s="204" t="s">
        <v>193</v>
      </c>
      <c r="B75" s="156" t="s">
        <v>194</v>
      </c>
      <c r="C75" s="119" t="s">
        <v>98</v>
      </c>
      <c r="D75" s="140">
        <v>0</v>
      </c>
      <c r="E75" s="140" t="s">
        <v>98</v>
      </c>
      <c r="F75" s="140">
        <v>0</v>
      </c>
      <c r="G75" s="140" t="s">
        <v>98</v>
      </c>
      <c r="H75" s="140">
        <v>0</v>
      </c>
      <c r="I75" s="140" t="s">
        <v>98</v>
      </c>
      <c r="J75" s="140">
        <v>0</v>
      </c>
      <c r="K75" s="140" t="s">
        <v>98</v>
      </c>
      <c r="L75" s="140">
        <v>0</v>
      </c>
      <c r="M75" s="140" t="s">
        <v>98</v>
      </c>
      <c r="N75" s="140">
        <v>0</v>
      </c>
      <c r="O75" s="140" t="s">
        <v>98</v>
      </c>
      <c r="P75" s="140">
        <v>0</v>
      </c>
      <c r="Q75" s="140" t="s">
        <v>98</v>
      </c>
      <c r="R75" s="140">
        <v>0</v>
      </c>
      <c r="S75" s="140" t="s">
        <v>98</v>
      </c>
      <c r="T75" s="140">
        <v>0</v>
      </c>
      <c r="U75" s="140" t="s">
        <v>98</v>
      </c>
      <c r="V75" s="140">
        <v>0</v>
      </c>
      <c r="W75" s="140" t="s">
        <v>98</v>
      </c>
      <c r="X75" s="140">
        <v>0</v>
      </c>
      <c r="Y75" s="140" t="s">
        <v>98</v>
      </c>
      <c r="Z75" s="140">
        <v>0</v>
      </c>
      <c r="AA75" s="140" t="s">
        <v>98</v>
      </c>
      <c r="AB75" s="140">
        <v>0</v>
      </c>
      <c r="AC75" s="140" t="s">
        <v>98</v>
      </c>
      <c r="AD75" s="140">
        <v>0</v>
      </c>
      <c r="AE75" s="140" t="s">
        <v>98</v>
      </c>
      <c r="AF75" s="140">
        <v>0</v>
      </c>
      <c r="AG75" s="140" t="s">
        <v>98</v>
      </c>
      <c r="AH75" s="140">
        <v>0</v>
      </c>
      <c r="AI75" s="140" t="s">
        <v>98</v>
      </c>
      <c r="AJ75" s="140">
        <v>0</v>
      </c>
      <c r="AK75" s="140" t="s">
        <v>98</v>
      </c>
      <c r="AL75" s="140">
        <v>0</v>
      </c>
      <c r="AM75" s="140" t="s">
        <v>98</v>
      </c>
      <c r="AN75" s="140">
        <v>0</v>
      </c>
      <c r="AO75" s="140" t="s">
        <v>98</v>
      </c>
      <c r="AP75" s="140">
        <v>0</v>
      </c>
      <c r="AQ75" s="140" t="s">
        <v>98</v>
      </c>
      <c r="AR75" s="140">
        <v>0</v>
      </c>
      <c r="AS75" s="140" t="s">
        <v>98</v>
      </c>
      <c r="AT75" s="140">
        <v>0</v>
      </c>
      <c r="AU75" s="140" t="s">
        <v>98</v>
      </c>
      <c r="AV75" s="140">
        <v>0</v>
      </c>
      <c r="AW75" s="140" t="s">
        <v>98</v>
      </c>
      <c r="AX75" s="140" t="s">
        <v>98</v>
      </c>
      <c r="AY75" s="140">
        <v>0</v>
      </c>
      <c r="AZ75" s="140">
        <f>'2'!BL73</f>
        <v>0</v>
      </c>
      <c r="BA75" s="140">
        <v>0</v>
      </c>
      <c r="BB75" s="140">
        <v>0</v>
      </c>
      <c r="BC75" s="140" t="s">
        <v>98</v>
      </c>
      <c r="BD75" s="181"/>
      <c r="BE75" s="181"/>
      <c r="BF75" s="181"/>
      <c r="BG75" s="181"/>
      <c r="BH75" s="182"/>
      <c r="BI75" s="182"/>
      <c r="BJ75" s="182"/>
      <c r="BK75" s="182"/>
      <c r="BL75" s="182"/>
      <c r="BM75" s="182"/>
      <c r="BN75" s="182"/>
      <c r="BO75" s="182"/>
      <c r="BP75" s="182"/>
      <c r="BQ75" s="182"/>
      <c r="BR75" s="182"/>
      <c r="BS75" s="182"/>
      <c r="BT75" s="182"/>
      <c r="BU75" s="182"/>
      <c r="BV75" s="182"/>
      <c r="BW75" s="182"/>
      <c r="BX75" s="182"/>
      <c r="BY75" s="182"/>
      <c r="BZ75" s="182"/>
      <c r="CA75" s="182"/>
      <c r="CB75" s="182"/>
      <c r="CC75" s="182"/>
      <c r="CD75" s="182"/>
      <c r="CE75" s="182"/>
      <c r="CF75" s="182"/>
      <c r="CG75" s="182"/>
      <c r="CH75" s="182"/>
      <c r="CI75" s="182"/>
      <c r="CJ75" s="182"/>
      <c r="CK75" s="182"/>
      <c r="CL75" s="182"/>
      <c r="CM75" s="182"/>
      <c r="CN75" s="182"/>
      <c r="CO75" s="182"/>
      <c r="CP75" s="182"/>
      <c r="CQ75" s="182"/>
      <c r="CR75" s="182"/>
      <c r="CS75" s="182"/>
      <c r="CT75" s="182"/>
      <c r="CU75" s="182"/>
      <c r="CV75" s="182"/>
      <c r="CW75" s="182"/>
      <c r="CX75" s="182"/>
      <c r="CY75" s="182"/>
    </row>
    <row r="76" spans="1:103" s="183" customFormat="1" ht="38.25" x14ac:dyDescent="0.2">
      <c r="A76" s="179" t="s">
        <v>195</v>
      </c>
      <c r="B76" s="156" t="s">
        <v>196</v>
      </c>
      <c r="C76" s="119" t="s">
        <v>98</v>
      </c>
      <c r="D76" s="140">
        <f>SUM(D77:D85)</f>
        <v>0</v>
      </c>
      <c r="E76" s="140" t="s">
        <v>98</v>
      </c>
      <c r="F76" s="140">
        <f>SUM(F77:F85)</f>
        <v>0</v>
      </c>
      <c r="G76" s="140" t="s">
        <v>98</v>
      </c>
      <c r="H76" s="140">
        <f>SUM(H77:H85)</f>
        <v>0</v>
      </c>
      <c r="I76" s="140" t="s">
        <v>98</v>
      </c>
      <c r="J76" s="140">
        <f>SUM(J77:J85)</f>
        <v>0</v>
      </c>
      <c r="K76" s="140" t="s">
        <v>98</v>
      </c>
      <c r="L76" s="140">
        <f>SUM(L77:L85)</f>
        <v>0</v>
      </c>
      <c r="M76" s="140" t="s">
        <v>98</v>
      </c>
      <c r="N76" s="140">
        <f>SUM(N77:N85)</f>
        <v>0</v>
      </c>
      <c r="O76" s="140" t="s">
        <v>98</v>
      </c>
      <c r="P76" s="140">
        <f>SUM(P77:P85)</f>
        <v>0</v>
      </c>
      <c r="Q76" s="140" t="s">
        <v>98</v>
      </c>
      <c r="R76" s="140">
        <f>SUM(R77:R85)</f>
        <v>0</v>
      </c>
      <c r="S76" s="140" t="s">
        <v>98</v>
      </c>
      <c r="T76" s="140">
        <f>SUM(T77:T85)</f>
        <v>0</v>
      </c>
      <c r="U76" s="140" t="s">
        <v>98</v>
      </c>
      <c r="V76" s="140">
        <f>SUM(V77:V85)</f>
        <v>0</v>
      </c>
      <c r="W76" s="140" t="s">
        <v>98</v>
      </c>
      <c r="X76" s="140">
        <f>SUM(X77:X85)</f>
        <v>0</v>
      </c>
      <c r="Y76" s="140" t="s">
        <v>98</v>
      </c>
      <c r="Z76" s="140">
        <f>SUM(Z77:Z85)</f>
        <v>0</v>
      </c>
      <c r="AA76" s="140" t="s">
        <v>98</v>
      </c>
      <c r="AB76" s="140">
        <f>SUM(AB77:AB85)</f>
        <v>0</v>
      </c>
      <c r="AC76" s="140" t="s">
        <v>98</v>
      </c>
      <c r="AD76" s="140">
        <f>SUM(AD77:AD85)</f>
        <v>0</v>
      </c>
      <c r="AE76" s="140" t="s">
        <v>98</v>
      </c>
      <c r="AF76" s="140">
        <f>SUM(AF77:AF85)</f>
        <v>0</v>
      </c>
      <c r="AG76" s="140" t="s">
        <v>98</v>
      </c>
      <c r="AH76" s="140">
        <f>SUM(AH77:AH85)</f>
        <v>0</v>
      </c>
      <c r="AI76" s="140" t="s">
        <v>98</v>
      </c>
      <c r="AJ76" s="140">
        <f>SUM(AJ77:AJ85)</f>
        <v>0</v>
      </c>
      <c r="AK76" s="140" t="s">
        <v>98</v>
      </c>
      <c r="AL76" s="140">
        <f>SUM(AL77:AL85)</f>
        <v>0</v>
      </c>
      <c r="AM76" s="140" t="s">
        <v>98</v>
      </c>
      <c r="AN76" s="140">
        <f>SUM(AN77:AN85)</f>
        <v>0</v>
      </c>
      <c r="AO76" s="140" t="s">
        <v>98</v>
      </c>
      <c r="AP76" s="140">
        <f>SUM(AP77:AP85)</f>
        <v>0</v>
      </c>
      <c r="AQ76" s="140" t="s">
        <v>98</v>
      </c>
      <c r="AR76" s="140">
        <f>SUM(AR77:AR85)</f>
        <v>0</v>
      </c>
      <c r="AS76" s="140" t="s">
        <v>98</v>
      </c>
      <c r="AT76" s="140">
        <f>SUM(AT77:AT85)</f>
        <v>0</v>
      </c>
      <c r="AU76" s="140" t="s">
        <v>98</v>
      </c>
      <c r="AV76" s="140">
        <f>SUM(AV77:AV85)</f>
        <v>0</v>
      </c>
      <c r="AW76" s="140" t="s">
        <v>98</v>
      </c>
      <c r="AX76" s="140" t="s">
        <v>98</v>
      </c>
      <c r="AY76" s="140">
        <v>0</v>
      </c>
      <c r="AZ76" s="140">
        <f>'2'!BL74</f>
        <v>6.4244509999999995</v>
      </c>
      <c r="BA76" s="140">
        <v>0</v>
      </c>
      <c r="BB76" s="140">
        <f>SUM(BB77:BB85)</f>
        <v>0</v>
      </c>
      <c r="BC76" s="140" t="s">
        <v>98</v>
      </c>
      <c r="BD76" s="182"/>
      <c r="BE76" s="182"/>
      <c r="BF76" s="182"/>
      <c r="BG76" s="182"/>
      <c r="BH76" s="182"/>
      <c r="BI76" s="182"/>
      <c r="BJ76" s="182"/>
      <c r="BK76" s="182"/>
      <c r="BL76" s="182"/>
      <c r="BM76" s="182"/>
      <c r="BN76" s="182"/>
      <c r="BO76" s="182"/>
      <c r="BP76" s="182"/>
      <c r="BQ76" s="182"/>
      <c r="BR76" s="182"/>
      <c r="BS76" s="182"/>
      <c r="BT76" s="182"/>
      <c r="BU76" s="182"/>
      <c r="BV76" s="182"/>
      <c r="BW76" s="182"/>
      <c r="BX76" s="182"/>
      <c r="BY76" s="182"/>
      <c r="BZ76" s="182"/>
      <c r="CA76" s="182"/>
      <c r="CB76" s="182"/>
      <c r="CC76" s="182"/>
      <c r="CD76" s="182"/>
      <c r="CE76" s="182"/>
      <c r="CF76" s="182"/>
      <c r="CG76" s="182"/>
      <c r="CH76" s="182"/>
      <c r="CI76" s="182"/>
      <c r="CJ76" s="182"/>
      <c r="CK76" s="182"/>
      <c r="CL76" s="182"/>
      <c r="CM76" s="182"/>
      <c r="CN76" s="182"/>
      <c r="CO76" s="182"/>
      <c r="CP76" s="182"/>
      <c r="CQ76" s="182"/>
      <c r="CR76" s="182"/>
      <c r="CS76" s="182"/>
      <c r="CT76" s="182"/>
      <c r="CU76" s="182"/>
      <c r="CV76" s="182"/>
      <c r="CW76" s="182"/>
      <c r="CX76" s="182"/>
      <c r="CY76" s="182"/>
    </row>
    <row r="77" spans="1:103" s="160" customFormat="1" ht="38.25" x14ac:dyDescent="0.2">
      <c r="A77" s="154" t="s">
        <v>197</v>
      </c>
      <c r="B77" s="155" t="s">
        <v>198</v>
      </c>
      <c r="C77" s="115" t="s">
        <v>98</v>
      </c>
      <c r="D77" s="158">
        <f>D79+D84</f>
        <v>0</v>
      </c>
      <c r="E77" s="158" t="s">
        <v>98</v>
      </c>
      <c r="F77" s="158">
        <f>F79+F84</f>
        <v>0</v>
      </c>
      <c r="G77" s="158" t="s">
        <v>98</v>
      </c>
      <c r="H77" s="158">
        <f>H79+H84</f>
        <v>0</v>
      </c>
      <c r="I77" s="158" t="s">
        <v>98</v>
      </c>
      <c r="J77" s="158">
        <f>J79+J84</f>
        <v>0</v>
      </c>
      <c r="K77" s="158" t="s">
        <v>98</v>
      </c>
      <c r="L77" s="158">
        <f>L79+L84</f>
        <v>0</v>
      </c>
      <c r="M77" s="158" t="s">
        <v>98</v>
      </c>
      <c r="N77" s="158">
        <f>N79+N84</f>
        <v>0</v>
      </c>
      <c r="O77" s="158" t="s">
        <v>98</v>
      </c>
      <c r="P77" s="158">
        <f>P79+P84</f>
        <v>0</v>
      </c>
      <c r="Q77" s="158" t="s">
        <v>98</v>
      </c>
      <c r="R77" s="158">
        <f>R79+R84</f>
        <v>0</v>
      </c>
      <c r="S77" s="158" t="s">
        <v>98</v>
      </c>
      <c r="T77" s="158">
        <f>T79+T84</f>
        <v>0</v>
      </c>
      <c r="U77" s="158" t="s">
        <v>98</v>
      </c>
      <c r="V77" s="158">
        <f>V79+V84</f>
        <v>0</v>
      </c>
      <c r="W77" s="158" t="s">
        <v>98</v>
      </c>
      <c r="X77" s="158">
        <f>X79+X84</f>
        <v>0</v>
      </c>
      <c r="Y77" s="158" t="s">
        <v>98</v>
      </c>
      <c r="Z77" s="158">
        <f>Z79+Z84</f>
        <v>0</v>
      </c>
      <c r="AA77" s="158" t="s">
        <v>98</v>
      </c>
      <c r="AB77" s="158">
        <f>AB79+AB84</f>
        <v>0</v>
      </c>
      <c r="AC77" s="158" t="s">
        <v>98</v>
      </c>
      <c r="AD77" s="158">
        <f>AD79+AD84</f>
        <v>0</v>
      </c>
      <c r="AE77" s="158" t="s">
        <v>98</v>
      </c>
      <c r="AF77" s="158">
        <f>AF79+AF84</f>
        <v>0</v>
      </c>
      <c r="AG77" s="158" t="s">
        <v>98</v>
      </c>
      <c r="AH77" s="158">
        <f>AH79+AH84</f>
        <v>0</v>
      </c>
      <c r="AI77" s="158" t="s">
        <v>98</v>
      </c>
      <c r="AJ77" s="158">
        <f>AJ79+AJ84</f>
        <v>0</v>
      </c>
      <c r="AK77" s="158" t="s">
        <v>98</v>
      </c>
      <c r="AL77" s="158">
        <f>AL79+AL84</f>
        <v>0</v>
      </c>
      <c r="AM77" s="158" t="s">
        <v>98</v>
      </c>
      <c r="AN77" s="158">
        <f>AN79+AN84</f>
        <v>0</v>
      </c>
      <c r="AO77" s="158" t="s">
        <v>98</v>
      </c>
      <c r="AP77" s="158">
        <f>AP79+AP84</f>
        <v>0</v>
      </c>
      <c r="AQ77" s="158" t="s">
        <v>98</v>
      </c>
      <c r="AR77" s="158">
        <f>AR79+AR84</f>
        <v>0</v>
      </c>
      <c r="AS77" s="158" t="s">
        <v>98</v>
      </c>
      <c r="AT77" s="158">
        <f>AT79+AT84</f>
        <v>0</v>
      </c>
      <c r="AU77" s="158" t="s">
        <v>98</v>
      </c>
      <c r="AV77" s="158">
        <f>AV79+AV84</f>
        <v>0</v>
      </c>
      <c r="AW77" s="158" t="s">
        <v>98</v>
      </c>
      <c r="AX77" s="158" t="s">
        <v>98</v>
      </c>
      <c r="AY77" s="158" t="s">
        <v>103</v>
      </c>
      <c r="AZ77" s="140">
        <f>'2'!BL75</f>
        <v>6.4244509999999995</v>
      </c>
      <c r="BA77" s="158">
        <v>0</v>
      </c>
      <c r="BB77" s="158">
        <f>BB79+BB84</f>
        <v>0</v>
      </c>
      <c r="BC77" s="158" t="s">
        <v>98</v>
      </c>
      <c r="BD77" s="159"/>
      <c r="BE77" s="159"/>
      <c r="BF77" s="159"/>
      <c r="BG77" s="159"/>
      <c r="BH77" s="159"/>
      <c r="BI77" s="159"/>
      <c r="BJ77" s="159"/>
      <c r="BK77" s="159"/>
      <c r="BL77" s="159"/>
      <c r="BM77" s="159"/>
      <c r="BN77" s="159"/>
      <c r="BO77" s="159"/>
      <c r="BP77" s="159"/>
      <c r="BQ77" s="159"/>
      <c r="BR77" s="159"/>
      <c r="BS77" s="159"/>
      <c r="BT77" s="159"/>
      <c r="BU77" s="159"/>
      <c r="BV77" s="159"/>
      <c r="BW77" s="159"/>
      <c r="BX77" s="159"/>
      <c r="BY77" s="159"/>
      <c r="BZ77" s="159"/>
      <c r="CA77" s="159"/>
      <c r="CB77" s="159"/>
      <c r="CC77" s="159"/>
      <c r="CD77" s="159"/>
      <c r="CE77" s="159"/>
      <c r="CF77" s="159"/>
      <c r="CG77" s="159"/>
      <c r="CH77" s="159"/>
      <c r="CI77" s="159"/>
      <c r="CJ77" s="159"/>
      <c r="CK77" s="159"/>
      <c r="CL77" s="159"/>
      <c r="CM77" s="159"/>
      <c r="CN77" s="159"/>
      <c r="CO77" s="159"/>
      <c r="CP77" s="159"/>
      <c r="CQ77" s="159"/>
      <c r="CR77" s="159"/>
      <c r="CS77" s="159"/>
      <c r="CT77" s="159"/>
      <c r="CU77" s="159"/>
      <c r="CV77" s="159"/>
      <c r="CW77" s="159"/>
      <c r="CX77" s="159"/>
      <c r="CY77" s="159"/>
    </row>
    <row r="78" spans="1:103" s="160" customFormat="1" ht="25.5" x14ac:dyDescent="0.2">
      <c r="A78" s="169" t="s">
        <v>199</v>
      </c>
      <c r="B78" s="205" t="s">
        <v>200</v>
      </c>
      <c r="C78" s="171" t="s">
        <v>201</v>
      </c>
      <c r="D78" s="158">
        <f>D80+D85</f>
        <v>0</v>
      </c>
      <c r="E78" s="158" t="s">
        <v>98</v>
      </c>
      <c r="F78" s="158">
        <f>F80+F85</f>
        <v>0</v>
      </c>
      <c r="G78" s="158" t="s">
        <v>98</v>
      </c>
      <c r="H78" s="158">
        <f>H80+H85</f>
        <v>0</v>
      </c>
      <c r="I78" s="158" t="s">
        <v>98</v>
      </c>
      <c r="J78" s="158">
        <f>J80+J85</f>
        <v>0</v>
      </c>
      <c r="K78" s="158" t="s">
        <v>98</v>
      </c>
      <c r="L78" s="158">
        <f>L80+L85</f>
        <v>0</v>
      </c>
      <c r="M78" s="158" t="s">
        <v>98</v>
      </c>
      <c r="N78" s="158">
        <f>N80+N85</f>
        <v>0</v>
      </c>
      <c r="O78" s="158" t="s">
        <v>98</v>
      </c>
      <c r="P78" s="158">
        <f>P80+P85</f>
        <v>0</v>
      </c>
      <c r="Q78" s="158" t="s">
        <v>98</v>
      </c>
      <c r="R78" s="158">
        <f>R80+R85</f>
        <v>0</v>
      </c>
      <c r="S78" s="158" t="s">
        <v>98</v>
      </c>
      <c r="T78" s="158">
        <f>T80+T85</f>
        <v>0</v>
      </c>
      <c r="U78" s="158" t="s">
        <v>98</v>
      </c>
      <c r="V78" s="140">
        <f>V80+V85</f>
        <v>0</v>
      </c>
      <c r="W78" s="140" t="s">
        <v>98</v>
      </c>
      <c r="X78" s="140">
        <f>X80+X85</f>
        <v>0</v>
      </c>
      <c r="Y78" s="140" t="s">
        <v>98</v>
      </c>
      <c r="Z78" s="158">
        <f>Z80+Z85</f>
        <v>0</v>
      </c>
      <c r="AA78" s="158" t="s">
        <v>98</v>
      </c>
      <c r="AB78" s="158">
        <f>AB80+AB85</f>
        <v>0</v>
      </c>
      <c r="AC78" s="158" t="s">
        <v>98</v>
      </c>
      <c r="AD78" s="158">
        <f>AD80+AD85</f>
        <v>0</v>
      </c>
      <c r="AE78" s="158" t="s">
        <v>98</v>
      </c>
      <c r="AF78" s="158">
        <f>AF80+AF85</f>
        <v>0</v>
      </c>
      <c r="AG78" s="158" t="s">
        <v>98</v>
      </c>
      <c r="AH78" s="158">
        <f>AH80+AH85</f>
        <v>0</v>
      </c>
      <c r="AI78" s="158" t="s">
        <v>98</v>
      </c>
      <c r="AJ78" s="158">
        <f>AJ80+AJ85</f>
        <v>0</v>
      </c>
      <c r="AK78" s="158" t="s">
        <v>98</v>
      </c>
      <c r="AL78" s="158">
        <f>AL80+AL85</f>
        <v>0</v>
      </c>
      <c r="AM78" s="158" t="s">
        <v>98</v>
      </c>
      <c r="AN78" s="158">
        <f>AN80+AN85</f>
        <v>0</v>
      </c>
      <c r="AO78" s="158" t="s">
        <v>98</v>
      </c>
      <c r="AP78" s="158">
        <f>AP80+AP85</f>
        <v>0</v>
      </c>
      <c r="AQ78" s="158" t="s">
        <v>98</v>
      </c>
      <c r="AR78" s="158">
        <f>AR80+AR85</f>
        <v>0</v>
      </c>
      <c r="AS78" s="158" t="s">
        <v>98</v>
      </c>
      <c r="AT78" s="158">
        <f>AT80+AT85</f>
        <v>0</v>
      </c>
      <c r="AU78" s="158" t="s">
        <v>98</v>
      </c>
      <c r="AV78" s="158">
        <f>AV80+AV85</f>
        <v>0</v>
      </c>
      <c r="AW78" s="158" t="s">
        <v>98</v>
      </c>
      <c r="AX78" s="158" t="s">
        <v>98</v>
      </c>
      <c r="AY78" s="158">
        <v>0</v>
      </c>
      <c r="AZ78" s="140">
        <f>'2'!BL76</f>
        <v>6.4244509999999995</v>
      </c>
      <c r="BA78" s="158">
        <v>0</v>
      </c>
      <c r="BB78" s="158">
        <f>BB80+BB85</f>
        <v>0</v>
      </c>
      <c r="BC78" s="158" t="s">
        <v>98</v>
      </c>
      <c r="BD78" s="159"/>
      <c r="BE78" s="159"/>
      <c r="BF78" s="159"/>
      <c r="BG78" s="159"/>
      <c r="BH78" s="159"/>
      <c r="BI78" s="159"/>
      <c r="BJ78" s="159"/>
      <c r="BK78" s="159"/>
      <c r="BL78" s="159"/>
      <c r="BM78" s="159"/>
      <c r="BN78" s="159"/>
      <c r="BO78" s="159"/>
      <c r="BP78" s="159"/>
      <c r="BQ78" s="159"/>
      <c r="BR78" s="159"/>
      <c r="BS78" s="159"/>
      <c r="BT78" s="159"/>
      <c r="BU78" s="159"/>
      <c r="BV78" s="159"/>
      <c r="BW78" s="159"/>
      <c r="BX78" s="159"/>
      <c r="BY78" s="159"/>
      <c r="BZ78" s="159"/>
      <c r="CA78" s="159"/>
      <c r="CB78" s="159"/>
      <c r="CC78" s="159"/>
      <c r="CD78" s="159"/>
      <c r="CE78" s="159"/>
      <c r="CF78" s="159"/>
      <c r="CG78" s="159"/>
      <c r="CH78" s="159"/>
      <c r="CI78" s="159"/>
      <c r="CJ78" s="159"/>
      <c r="CK78" s="159"/>
      <c r="CL78" s="159"/>
      <c r="CM78" s="159"/>
      <c r="CN78" s="159"/>
      <c r="CO78" s="159"/>
      <c r="CP78" s="159"/>
      <c r="CQ78" s="159"/>
      <c r="CR78" s="159"/>
      <c r="CS78" s="159"/>
      <c r="CT78" s="159"/>
      <c r="CU78" s="159"/>
      <c r="CV78" s="159"/>
      <c r="CW78" s="159"/>
      <c r="CX78" s="159"/>
      <c r="CY78" s="159"/>
    </row>
    <row r="79" spans="1:103" s="160" customFormat="1" ht="25.5" x14ac:dyDescent="0.2">
      <c r="A79" s="154" t="s">
        <v>202</v>
      </c>
      <c r="B79" s="155" t="s">
        <v>203</v>
      </c>
      <c r="C79" s="115" t="s">
        <v>98</v>
      </c>
      <c r="D79" s="158">
        <f t="shared" ref="D79:D86" si="4">D80+D85</f>
        <v>0</v>
      </c>
      <c r="E79" s="158" t="s">
        <v>98</v>
      </c>
      <c r="F79" s="158">
        <f t="shared" ref="F79:F86" si="5">F80+F85</f>
        <v>0</v>
      </c>
      <c r="G79" s="158" t="s">
        <v>98</v>
      </c>
      <c r="H79" s="158">
        <f t="shared" ref="H79:H86" si="6">H80+H85</f>
        <v>0</v>
      </c>
      <c r="I79" s="158" t="s">
        <v>98</v>
      </c>
      <c r="J79" s="158">
        <f t="shared" ref="J79:J86" si="7">J80+J85</f>
        <v>0</v>
      </c>
      <c r="K79" s="158" t="s">
        <v>98</v>
      </c>
      <c r="L79" s="158">
        <f t="shared" ref="L79:L86" si="8">L80+L85</f>
        <v>0</v>
      </c>
      <c r="M79" s="158" t="s">
        <v>98</v>
      </c>
      <c r="N79" s="158">
        <f t="shared" ref="N79:N86" si="9">N80+N85</f>
        <v>0</v>
      </c>
      <c r="O79" s="158" t="s">
        <v>98</v>
      </c>
      <c r="P79" s="158">
        <f t="shared" ref="P79:P86" si="10">P80+P85</f>
        <v>0</v>
      </c>
      <c r="Q79" s="158" t="s">
        <v>98</v>
      </c>
      <c r="R79" s="158">
        <f t="shared" ref="R79:R86" si="11">R80+R85</f>
        <v>0</v>
      </c>
      <c r="S79" s="158" t="s">
        <v>98</v>
      </c>
      <c r="T79" s="158">
        <f t="shared" ref="T79:T86" si="12">T80+T85</f>
        <v>0</v>
      </c>
      <c r="U79" s="158" t="s">
        <v>98</v>
      </c>
      <c r="V79" s="158">
        <f t="shared" ref="V79:V86" si="13">V80+V85</f>
        <v>0</v>
      </c>
      <c r="W79" s="158" t="s">
        <v>98</v>
      </c>
      <c r="X79" s="158">
        <f t="shared" ref="X79:X86" si="14">X80+X85</f>
        <v>0</v>
      </c>
      <c r="Y79" s="158" t="s">
        <v>98</v>
      </c>
      <c r="Z79" s="158">
        <f t="shared" ref="Z79:Z86" si="15">Z80+Z85</f>
        <v>0</v>
      </c>
      <c r="AA79" s="158" t="s">
        <v>98</v>
      </c>
      <c r="AB79" s="158">
        <f t="shared" ref="AB79:AB86" si="16">AB80+AB85</f>
        <v>0</v>
      </c>
      <c r="AC79" s="158" t="s">
        <v>98</v>
      </c>
      <c r="AD79" s="158">
        <f t="shared" ref="AD79:AD86" si="17">AD80+AD85</f>
        <v>0</v>
      </c>
      <c r="AE79" s="158" t="s">
        <v>98</v>
      </c>
      <c r="AF79" s="158">
        <f t="shared" ref="AF79:AF86" si="18">AF80+AF85</f>
        <v>0</v>
      </c>
      <c r="AG79" s="158" t="s">
        <v>98</v>
      </c>
      <c r="AH79" s="158">
        <f t="shared" ref="AH79:AH86" si="19">AH80+AH85</f>
        <v>0</v>
      </c>
      <c r="AI79" s="158" t="s">
        <v>98</v>
      </c>
      <c r="AJ79" s="158">
        <f t="shared" ref="AJ79:AJ86" si="20">AJ80+AJ85</f>
        <v>0</v>
      </c>
      <c r="AK79" s="158" t="s">
        <v>98</v>
      </c>
      <c r="AL79" s="158">
        <f t="shared" ref="AL79:AL86" si="21">AL80+AL85</f>
        <v>0</v>
      </c>
      <c r="AM79" s="158" t="s">
        <v>98</v>
      </c>
      <c r="AN79" s="158">
        <f t="shared" ref="AN79:AN86" si="22">AN80+AN85</f>
        <v>0</v>
      </c>
      <c r="AO79" s="158" t="s">
        <v>98</v>
      </c>
      <c r="AP79" s="158">
        <f t="shared" ref="AP79:AP86" si="23">AP80+AP85</f>
        <v>0</v>
      </c>
      <c r="AQ79" s="158" t="s">
        <v>98</v>
      </c>
      <c r="AR79" s="158">
        <f t="shared" ref="AR79:AR86" si="24">AR80+AR85</f>
        <v>0</v>
      </c>
      <c r="AS79" s="158" t="s">
        <v>98</v>
      </c>
      <c r="AT79" s="158">
        <f t="shared" ref="AT79:AT86" si="25">AT80+AT85</f>
        <v>0</v>
      </c>
      <c r="AU79" s="158" t="s">
        <v>98</v>
      </c>
      <c r="AV79" s="158">
        <f t="shared" ref="AV79:AV86" si="26">AV80+AV85</f>
        <v>0</v>
      </c>
      <c r="AW79" s="158" t="s">
        <v>98</v>
      </c>
      <c r="AX79" s="158" t="s">
        <v>98</v>
      </c>
      <c r="AY79" s="158" t="s">
        <v>103</v>
      </c>
      <c r="AZ79" s="140">
        <f>'2'!BL77</f>
        <v>0</v>
      </c>
      <c r="BA79" s="158">
        <v>0</v>
      </c>
      <c r="BB79" s="158">
        <f t="shared" ref="BB79:BB86" si="27">BB80+BB85</f>
        <v>0</v>
      </c>
      <c r="BC79" s="158" t="s">
        <v>98</v>
      </c>
      <c r="BD79" s="159"/>
      <c r="BE79" s="159"/>
      <c r="BF79" s="159"/>
      <c r="BG79" s="159"/>
      <c r="BH79" s="159"/>
      <c r="BI79" s="159"/>
      <c r="BJ79" s="159"/>
      <c r="BK79" s="159"/>
      <c r="BL79" s="159"/>
      <c r="BM79" s="159"/>
      <c r="BN79" s="159"/>
      <c r="BO79" s="159"/>
      <c r="BP79" s="159"/>
      <c r="BQ79" s="159"/>
      <c r="BR79" s="159"/>
      <c r="BS79" s="159"/>
      <c r="BT79" s="159"/>
      <c r="BU79" s="159"/>
      <c r="BV79" s="159"/>
      <c r="BW79" s="159"/>
      <c r="BX79" s="159"/>
      <c r="BY79" s="159"/>
      <c r="BZ79" s="159"/>
      <c r="CA79" s="159"/>
      <c r="CB79" s="159"/>
      <c r="CC79" s="159"/>
      <c r="CD79" s="159"/>
      <c r="CE79" s="159"/>
      <c r="CF79" s="159"/>
      <c r="CG79" s="159"/>
      <c r="CH79" s="159"/>
      <c r="CI79" s="159"/>
      <c r="CJ79" s="159"/>
      <c r="CK79" s="159"/>
      <c r="CL79" s="159"/>
      <c r="CM79" s="159"/>
      <c r="CN79" s="159"/>
      <c r="CO79" s="159"/>
      <c r="CP79" s="159"/>
      <c r="CQ79" s="159"/>
      <c r="CR79" s="159"/>
      <c r="CS79" s="159"/>
      <c r="CT79" s="159"/>
      <c r="CU79" s="159"/>
      <c r="CV79" s="159"/>
      <c r="CW79" s="159"/>
      <c r="CX79" s="159"/>
      <c r="CY79" s="159"/>
    </row>
    <row r="80" spans="1:103" s="160" customFormat="1" ht="25.5" x14ac:dyDescent="0.2">
      <c r="A80" s="154" t="s">
        <v>204</v>
      </c>
      <c r="B80" s="155" t="s">
        <v>205</v>
      </c>
      <c r="C80" s="115" t="s">
        <v>98</v>
      </c>
      <c r="D80" s="158">
        <f t="shared" si="4"/>
        <v>0</v>
      </c>
      <c r="E80" s="158" t="s">
        <v>98</v>
      </c>
      <c r="F80" s="158">
        <f t="shared" si="5"/>
        <v>0</v>
      </c>
      <c r="G80" s="158" t="s">
        <v>98</v>
      </c>
      <c r="H80" s="158">
        <f t="shared" si="6"/>
        <v>0</v>
      </c>
      <c r="I80" s="158" t="s">
        <v>98</v>
      </c>
      <c r="J80" s="158">
        <f t="shared" si="7"/>
        <v>0</v>
      </c>
      <c r="K80" s="158" t="s">
        <v>98</v>
      </c>
      <c r="L80" s="158">
        <f t="shared" si="8"/>
        <v>0</v>
      </c>
      <c r="M80" s="158" t="s">
        <v>98</v>
      </c>
      <c r="N80" s="158">
        <f t="shared" si="9"/>
        <v>0</v>
      </c>
      <c r="O80" s="158" t="s">
        <v>98</v>
      </c>
      <c r="P80" s="158">
        <f t="shared" si="10"/>
        <v>0</v>
      </c>
      <c r="Q80" s="158" t="s">
        <v>98</v>
      </c>
      <c r="R80" s="158">
        <f t="shared" si="11"/>
        <v>0</v>
      </c>
      <c r="S80" s="158" t="s">
        <v>98</v>
      </c>
      <c r="T80" s="158">
        <f t="shared" si="12"/>
        <v>0</v>
      </c>
      <c r="U80" s="158" t="s">
        <v>98</v>
      </c>
      <c r="V80" s="158">
        <f t="shared" si="13"/>
        <v>0</v>
      </c>
      <c r="W80" s="158" t="s">
        <v>98</v>
      </c>
      <c r="X80" s="158">
        <f t="shared" si="14"/>
        <v>0</v>
      </c>
      <c r="Y80" s="158" t="s">
        <v>98</v>
      </c>
      <c r="Z80" s="158">
        <f t="shared" si="15"/>
        <v>0</v>
      </c>
      <c r="AA80" s="158" t="s">
        <v>98</v>
      </c>
      <c r="AB80" s="158">
        <f t="shared" si="16"/>
        <v>0</v>
      </c>
      <c r="AC80" s="158" t="s">
        <v>98</v>
      </c>
      <c r="AD80" s="158">
        <f t="shared" si="17"/>
        <v>0</v>
      </c>
      <c r="AE80" s="158" t="s">
        <v>98</v>
      </c>
      <c r="AF80" s="158">
        <f t="shared" si="18"/>
        <v>0</v>
      </c>
      <c r="AG80" s="158" t="s">
        <v>98</v>
      </c>
      <c r="AH80" s="158">
        <f t="shared" si="19"/>
        <v>0</v>
      </c>
      <c r="AI80" s="158" t="s">
        <v>98</v>
      </c>
      <c r="AJ80" s="158">
        <f t="shared" si="20"/>
        <v>0</v>
      </c>
      <c r="AK80" s="158" t="s">
        <v>98</v>
      </c>
      <c r="AL80" s="158">
        <f t="shared" si="21"/>
        <v>0</v>
      </c>
      <c r="AM80" s="158" t="s">
        <v>98</v>
      </c>
      <c r="AN80" s="158">
        <f t="shared" si="22"/>
        <v>0</v>
      </c>
      <c r="AO80" s="158" t="s">
        <v>98</v>
      </c>
      <c r="AP80" s="158">
        <f t="shared" si="23"/>
        <v>0</v>
      </c>
      <c r="AQ80" s="158" t="s">
        <v>98</v>
      </c>
      <c r="AR80" s="158">
        <f t="shared" si="24"/>
        <v>0</v>
      </c>
      <c r="AS80" s="158" t="s">
        <v>98</v>
      </c>
      <c r="AT80" s="158">
        <f t="shared" si="25"/>
        <v>0</v>
      </c>
      <c r="AU80" s="158" t="s">
        <v>98</v>
      </c>
      <c r="AV80" s="158">
        <f t="shared" si="26"/>
        <v>0</v>
      </c>
      <c r="AW80" s="158" t="s">
        <v>98</v>
      </c>
      <c r="AX80" s="158" t="s">
        <v>98</v>
      </c>
      <c r="AY80" s="158" t="s">
        <v>103</v>
      </c>
      <c r="AZ80" s="140">
        <f>'2'!BL78</f>
        <v>0</v>
      </c>
      <c r="BA80" s="158">
        <v>0</v>
      </c>
      <c r="BB80" s="158">
        <f t="shared" si="27"/>
        <v>0</v>
      </c>
      <c r="BC80" s="158" t="s">
        <v>98</v>
      </c>
      <c r="BD80" s="159"/>
      <c r="BE80" s="159"/>
      <c r="BF80" s="159"/>
      <c r="BG80" s="159"/>
      <c r="BH80" s="159"/>
      <c r="BI80" s="159"/>
      <c r="BJ80" s="159"/>
      <c r="BK80" s="159"/>
      <c r="BL80" s="159"/>
      <c r="BM80" s="159"/>
      <c r="BN80" s="159"/>
      <c r="BO80" s="159"/>
      <c r="BP80" s="159"/>
      <c r="BQ80" s="159"/>
      <c r="BR80" s="159"/>
      <c r="BS80" s="159"/>
      <c r="BT80" s="159"/>
      <c r="BU80" s="159"/>
      <c r="BV80" s="159"/>
      <c r="BW80" s="159"/>
      <c r="BX80" s="159"/>
      <c r="BY80" s="159"/>
      <c r="BZ80" s="159"/>
      <c r="CA80" s="159"/>
      <c r="CB80" s="159"/>
      <c r="CC80" s="159"/>
      <c r="CD80" s="159"/>
      <c r="CE80" s="159"/>
      <c r="CF80" s="159"/>
      <c r="CG80" s="159"/>
      <c r="CH80" s="159"/>
      <c r="CI80" s="159"/>
      <c r="CJ80" s="159"/>
      <c r="CK80" s="159"/>
      <c r="CL80" s="159"/>
      <c r="CM80" s="159"/>
      <c r="CN80" s="159"/>
      <c r="CO80" s="159"/>
      <c r="CP80" s="159"/>
      <c r="CQ80" s="159"/>
      <c r="CR80" s="159"/>
      <c r="CS80" s="159"/>
      <c r="CT80" s="159"/>
      <c r="CU80" s="159"/>
      <c r="CV80" s="159"/>
      <c r="CW80" s="159"/>
      <c r="CX80" s="159"/>
      <c r="CY80" s="159"/>
    </row>
    <row r="81" spans="1:103" s="160" customFormat="1" ht="38.25" x14ac:dyDescent="0.2">
      <c r="A81" s="154" t="s">
        <v>206</v>
      </c>
      <c r="B81" s="155" t="s">
        <v>207</v>
      </c>
      <c r="C81" s="115" t="s">
        <v>98</v>
      </c>
      <c r="D81" s="158">
        <f t="shared" si="4"/>
        <v>0</v>
      </c>
      <c r="E81" s="158" t="s">
        <v>98</v>
      </c>
      <c r="F81" s="158">
        <f t="shared" si="5"/>
        <v>0</v>
      </c>
      <c r="G81" s="158" t="s">
        <v>98</v>
      </c>
      <c r="H81" s="158">
        <f t="shared" si="6"/>
        <v>0</v>
      </c>
      <c r="I81" s="158" t="s">
        <v>98</v>
      </c>
      <c r="J81" s="158">
        <f t="shared" si="7"/>
        <v>0</v>
      </c>
      <c r="K81" s="158" t="s">
        <v>98</v>
      </c>
      <c r="L81" s="158">
        <f t="shared" si="8"/>
        <v>0</v>
      </c>
      <c r="M81" s="158" t="s">
        <v>98</v>
      </c>
      <c r="N81" s="158">
        <f t="shared" si="9"/>
        <v>0</v>
      </c>
      <c r="O81" s="158" t="s">
        <v>98</v>
      </c>
      <c r="P81" s="158">
        <f t="shared" si="10"/>
        <v>0</v>
      </c>
      <c r="Q81" s="158" t="s">
        <v>98</v>
      </c>
      <c r="R81" s="158">
        <f t="shared" si="11"/>
        <v>0</v>
      </c>
      <c r="S81" s="158" t="s">
        <v>98</v>
      </c>
      <c r="T81" s="158">
        <f t="shared" si="12"/>
        <v>0</v>
      </c>
      <c r="U81" s="158" t="s">
        <v>98</v>
      </c>
      <c r="V81" s="158">
        <f t="shared" si="13"/>
        <v>0</v>
      </c>
      <c r="W81" s="158" t="s">
        <v>98</v>
      </c>
      <c r="X81" s="158">
        <f t="shared" si="14"/>
        <v>0</v>
      </c>
      <c r="Y81" s="158" t="s">
        <v>98</v>
      </c>
      <c r="Z81" s="158">
        <f t="shared" si="15"/>
        <v>0</v>
      </c>
      <c r="AA81" s="158" t="s">
        <v>98</v>
      </c>
      <c r="AB81" s="158">
        <f t="shared" si="16"/>
        <v>0</v>
      </c>
      <c r="AC81" s="158" t="s">
        <v>98</v>
      </c>
      <c r="AD81" s="158">
        <f t="shared" si="17"/>
        <v>0</v>
      </c>
      <c r="AE81" s="158" t="s">
        <v>98</v>
      </c>
      <c r="AF81" s="158">
        <f t="shared" si="18"/>
        <v>0</v>
      </c>
      <c r="AG81" s="158" t="s">
        <v>98</v>
      </c>
      <c r="AH81" s="158">
        <f t="shared" si="19"/>
        <v>0</v>
      </c>
      <c r="AI81" s="158" t="s">
        <v>98</v>
      </c>
      <c r="AJ81" s="158">
        <f t="shared" si="20"/>
        <v>0</v>
      </c>
      <c r="AK81" s="158" t="s">
        <v>98</v>
      </c>
      <c r="AL81" s="158">
        <f t="shared" si="21"/>
        <v>0</v>
      </c>
      <c r="AM81" s="158" t="s">
        <v>98</v>
      </c>
      <c r="AN81" s="158">
        <f t="shared" si="22"/>
        <v>0</v>
      </c>
      <c r="AO81" s="158" t="s">
        <v>98</v>
      </c>
      <c r="AP81" s="158">
        <f t="shared" si="23"/>
        <v>0</v>
      </c>
      <c r="AQ81" s="158" t="s">
        <v>98</v>
      </c>
      <c r="AR81" s="158">
        <f t="shared" si="24"/>
        <v>0</v>
      </c>
      <c r="AS81" s="158" t="s">
        <v>98</v>
      </c>
      <c r="AT81" s="158">
        <f t="shared" si="25"/>
        <v>0</v>
      </c>
      <c r="AU81" s="158" t="s">
        <v>98</v>
      </c>
      <c r="AV81" s="158">
        <f t="shared" si="26"/>
        <v>0</v>
      </c>
      <c r="AW81" s="158" t="s">
        <v>98</v>
      </c>
      <c r="AX81" s="158" t="s">
        <v>98</v>
      </c>
      <c r="AY81" s="158" t="s">
        <v>103</v>
      </c>
      <c r="AZ81" s="140">
        <f>'2'!BL79</f>
        <v>0</v>
      </c>
      <c r="BA81" s="158">
        <v>0</v>
      </c>
      <c r="BB81" s="158">
        <f t="shared" si="27"/>
        <v>0</v>
      </c>
      <c r="BC81" s="158" t="s">
        <v>98</v>
      </c>
      <c r="BD81" s="159"/>
      <c r="BE81" s="159"/>
      <c r="BF81" s="159"/>
      <c r="BG81" s="159"/>
      <c r="BH81" s="159"/>
      <c r="BI81" s="159"/>
      <c r="BJ81" s="159"/>
      <c r="BK81" s="159"/>
      <c r="BL81" s="159"/>
      <c r="BM81" s="159"/>
      <c r="BN81" s="159"/>
      <c r="BO81" s="159"/>
      <c r="BP81" s="159"/>
      <c r="BQ81" s="159"/>
      <c r="BR81" s="159"/>
      <c r="BS81" s="159"/>
      <c r="BT81" s="159"/>
      <c r="BU81" s="159"/>
      <c r="BV81" s="159"/>
      <c r="BW81" s="159"/>
      <c r="BX81" s="159"/>
      <c r="BY81" s="159"/>
      <c r="BZ81" s="159"/>
      <c r="CA81" s="159"/>
      <c r="CB81" s="159"/>
      <c r="CC81" s="159"/>
      <c r="CD81" s="159"/>
      <c r="CE81" s="159"/>
      <c r="CF81" s="159"/>
      <c r="CG81" s="159"/>
      <c r="CH81" s="159"/>
      <c r="CI81" s="159"/>
      <c r="CJ81" s="159"/>
      <c r="CK81" s="159"/>
      <c r="CL81" s="159"/>
      <c r="CM81" s="159"/>
      <c r="CN81" s="159"/>
      <c r="CO81" s="159"/>
      <c r="CP81" s="159"/>
      <c r="CQ81" s="159"/>
      <c r="CR81" s="159"/>
      <c r="CS81" s="159"/>
      <c r="CT81" s="159"/>
      <c r="CU81" s="159"/>
      <c r="CV81" s="159"/>
      <c r="CW81" s="159"/>
      <c r="CX81" s="159"/>
      <c r="CY81" s="159"/>
    </row>
    <row r="82" spans="1:103" s="160" customFormat="1" ht="38.25" x14ac:dyDescent="0.2">
      <c r="A82" s="154" t="s">
        <v>208</v>
      </c>
      <c r="B82" s="155" t="s">
        <v>209</v>
      </c>
      <c r="C82" s="115" t="s">
        <v>98</v>
      </c>
      <c r="D82" s="158">
        <f t="shared" si="4"/>
        <v>0</v>
      </c>
      <c r="E82" s="158" t="s">
        <v>98</v>
      </c>
      <c r="F82" s="158">
        <f t="shared" si="5"/>
        <v>0</v>
      </c>
      <c r="G82" s="158" t="s">
        <v>98</v>
      </c>
      <c r="H82" s="158">
        <f t="shared" si="6"/>
        <v>0</v>
      </c>
      <c r="I82" s="158" t="s">
        <v>98</v>
      </c>
      <c r="J82" s="158">
        <f t="shared" si="7"/>
        <v>0</v>
      </c>
      <c r="K82" s="158" t="s">
        <v>98</v>
      </c>
      <c r="L82" s="158">
        <f t="shared" si="8"/>
        <v>0</v>
      </c>
      <c r="M82" s="158" t="s">
        <v>98</v>
      </c>
      <c r="N82" s="158">
        <f t="shared" si="9"/>
        <v>0</v>
      </c>
      <c r="O82" s="158" t="s">
        <v>98</v>
      </c>
      <c r="P82" s="158">
        <f t="shared" si="10"/>
        <v>0</v>
      </c>
      <c r="Q82" s="158" t="s">
        <v>98</v>
      </c>
      <c r="R82" s="158">
        <f t="shared" si="11"/>
        <v>0</v>
      </c>
      <c r="S82" s="158" t="s">
        <v>98</v>
      </c>
      <c r="T82" s="158">
        <f t="shared" si="12"/>
        <v>0</v>
      </c>
      <c r="U82" s="158" t="s">
        <v>98</v>
      </c>
      <c r="V82" s="158">
        <f t="shared" si="13"/>
        <v>0</v>
      </c>
      <c r="W82" s="158" t="s">
        <v>98</v>
      </c>
      <c r="X82" s="158">
        <f t="shared" si="14"/>
        <v>0</v>
      </c>
      <c r="Y82" s="158" t="s">
        <v>98</v>
      </c>
      <c r="Z82" s="158">
        <f t="shared" si="15"/>
        <v>0</v>
      </c>
      <c r="AA82" s="158" t="s">
        <v>98</v>
      </c>
      <c r="AB82" s="158">
        <f t="shared" si="16"/>
        <v>0</v>
      </c>
      <c r="AC82" s="158" t="s">
        <v>98</v>
      </c>
      <c r="AD82" s="158">
        <f t="shared" si="17"/>
        <v>0</v>
      </c>
      <c r="AE82" s="158" t="s">
        <v>98</v>
      </c>
      <c r="AF82" s="158">
        <f t="shared" si="18"/>
        <v>0</v>
      </c>
      <c r="AG82" s="158" t="s">
        <v>98</v>
      </c>
      <c r="AH82" s="158">
        <f t="shared" si="19"/>
        <v>0</v>
      </c>
      <c r="AI82" s="158" t="s">
        <v>98</v>
      </c>
      <c r="AJ82" s="158">
        <f t="shared" si="20"/>
        <v>0</v>
      </c>
      <c r="AK82" s="158" t="s">
        <v>98</v>
      </c>
      <c r="AL82" s="158">
        <f t="shared" si="21"/>
        <v>0</v>
      </c>
      <c r="AM82" s="158" t="s">
        <v>98</v>
      </c>
      <c r="AN82" s="158">
        <f t="shared" si="22"/>
        <v>0</v>
      </c>
      <c r="AO82" s="158" t="s">
        <v>98</v>
      </c>
      <c r="AP82" s="158">
        <f t="shared" si="23"/>
        <v>0</v>
      </c>
      <c r="AQ82" s="158" t="s">
        <v>98</v>
      </c>
      <c r="AR82" s="158">
        <f t="shared" si="24"/>
        <v>0</v>
      </c>
      <c r="AS82" s="158" t="s">
        <v>98</v>
      </c>
      <c r="AT82" s="158">
        <f t="shared" si="25"/>
        <v>0</v>
      </c>
      <c r="AU82" s="158" t="s">
        <v>98</v>
      </c>
      <c r="AV82" s="158">
        <f t="shared" si="26"/>
        <v>0</v>
      </c>
      <c r="AW82" s="158" t="s">
        <v>98</v>
      </c>
      <c r="AX82" s="158" t="s">
        <v>98</v>
      </c>
      <c r="AY82" s="158" t="s">
        <v>103</v>
      </c>
      <c r="AZ82" s="140">
        <f>'2'!BL80</f>
        <v>0</v>
      </c>
      <c r="BA82" s="158">
        <v>0</v>
      </c>
      <c r="BB82" s="158">
        <f t="shared" si="27"/>
        <v>0</v>
      </c>
      <c r="BC82" s="158" t="s">
        <v>98</v>
      </c>
      <c r="BD82" s="159"/>
      <c r="BE82" s="159"/>
      <c r="BF82" s="159"/>
      <c r="BG82" s="159"/>
      <c r="BH82" s="159"/>
      <c r="BI82" s="159"/>
      <c r="BJ82" s="159"/>
      <c r="BK82" s="159"/>
      <c r="BL82" s="159"/>
      <c r="BM82" s="159"/>
      <c r="BN82" s="159"/>
      <c r="BO82" s="159"/>
      <c r="BP82" s="159"/>
      <c r="BQ82" s="159"/>
      <c r="BR82" s="159"/>
      <c r="BS82" s="159"/>
      <c r="BT82" s="159"/>
      <c r="BU82" s="159"/>
      <c r="BV82" s="159"/>
      <c r="BW82" s="159"/>
      <c r="BX82" s="159"/>
      <c r="BY82" s="159"/>
      <c r="BZ82" s="159"/>
      <c r="CA82" s="159"/>
      <c r="CB82" s="159"/>
      <c r="CC82" s="159"/>
      <c r="CD82" s="159"/>
      <c r="CE82" s="159"/>
      <c r="CF82" s="159"/>
      <c r="CG82" s="159"/>
      <c r="CH82" s="159"/>
      <c r="CI82" s="159"/>
      <c r="CJ82" s="159"/>
      <c r="CK82" s="159"/>
      <c r="CL82" s="159"/>
      <c r="CM82" s="159"/>
      <c r="CN82" s="159"/>
      <c r="CO82" s="159"/>
      <c r="CP82" s="159"/>
      <c r="CQ82" s="159"/>
      <c r="CR82" s="159"/>
      <c r="CS82" s="159"/>
      <c r="CT82" s="159"/>
      <c r="CU82" s="159"/>
      <c r="CV82" s="159"/>
      <c r="CW82" s="159"/>
      <c r="CX82" s="159"/>
      <c r="CY82" s="159"/>
    </row>
    <row r="83" spans="1:103" s="160" customFormat="1" ht="38.25" x14ac:dyDescent="0.2">
      <c r="A83" s="154" t="s">
        <v>210</v>
      </c>
      <c r="B83" s="155" t="s">
        <v>211</v>
      </c>
      <c r="C83" s="115" t="s">
        <v>98</v>
      </c>
      <c r="D83" s="158">
        <f t="shared" si="4"/>
        <v>0</v>
      </c>
      <c r="E83" s="158" t="s">
        <v>98</v>
      </c>
      <c r="F83" s="158">
        <f t="shared" si="5"/>
        <v>0</v>
      </c>
      <c r="G83" s="158" t="s">
        <v>98</v>
      </c>
      <c r="H83" s="158">
        <f t="shared" si="6"/>
        <v>0</v>
      </c>
      <c r="I83" s="158" t="s">
        <v>98</v>
      </c>
      <c r="J83" s="158">
        <f t="shared" si="7"/>
        <v>0</v>
      </c>
      <c r="K83" s="158" t="s">
        <v>98</v>
      </c>
      <c r="L83" s="158">
        <f t="shared" si="8"/>
        <v>0</v>
      </c>
      <c r="M83" s="158" t="s">
        <v>98</v>
      </c>
      <c r="N83" s="158">
        <f t="shared" si="9"/>
        <v>0</v>
      </c>
      <c r="O83" s="158" t="s">
        <v>98</v>
      </c>
      <c r="P83" s="158">
        <f t="shared" si="10"/>
        <v>0</v>
      </c>
      <c r="Q83" s="158" t="s">
        <v>98</v>
      </c>
      <c r="R83" s="158">
        <f t="shared" si="11"/>
        <v>0</v>
      </c>
      <c r="S83" s="158" t="s">
        <v>98</v>
      </c>
      <c r="T83" s="158">
        <f t="shared" si="12"/>
        <v>0</v>
      </c>
      <c r="U83" s="158" t="s">
        <v>98</v>
      </c>
      <c r="V83" s="158">
        <f t="shared" si="13"/>
        <v>0</v>
      </c>
      <c r="W83" s="158" t="s">
        <v>98</v>
      </c>
      <c r="X83" s="158">
        <f t="shared" si="14"/>
        <v>0</v>
      </c>
      <c r="Y83" s="158" t="s">
        <v>98</v>
      </c>
      <c r="Z83" s="158">
        <f t="shared" si="15"/>
        <v>0</v>
      </c>
      <c r="AA83" s="158" t="s">
        <v>98</v>
      </c>
      <c r="AB83" s="158">
        <f t="shared" si="16"/>
        <v>0</v>
      </c>
      <c r="AC83" s="158" t="s">
        <v>98</v>
      </c>
      <c r="AD83" s="158">
        <f t="shared" si="17"/>
        <v>0</v>
      </c>
      <c r="AE83" s="158" t="s">
        <v>98</v>
      </c>
      <c r="AF83" s="158">
        <f t="shared" si="18"/>
        <v>0</v>
      </c>
      <c r="AG83" s="158" t="s">
        <v>98</v>
      </c>
      <c r="AH83" s="158">
        <f t="shared" si="19"/>
        <v>0</v>
      </c>
      <c r="AI83" s="158" t="s">
        <v>98</v>
      </c>
      <c r="AJ83" s="158">
        <f t="shared" si="20"/>
        <v>0</v>
      </c>
      <c r="AK83" s="158" t="s">
        <v>98</v>
      </c>
      <c r="AL83" s="158">
        <f t="shared" si="21"/>
        <v>0</v>
      </c>
      <c r="AM83" s="158" t="s">
        <v>98</v>
      </c>
      <c r="AN83" s="158">
        <f t="shared" si="22"/>
        <v>0</v>
      </c>
      <c r="AO83" s="158" t="s">
        <v>98</v>
      </c>
      <c r="AP83" s="158">
        <f t="shared" si="23"/>
        <v>0</v>
      </c>
      <c r="AQ83" s="158" t="s">
        <v>98</v>
      </c>
      <c r="AR83" s="158">
        <f t="shared" si="24"/>
        <v>0</v>
      </c>
      <c r="AS83" s="158" t="s">
        <v>98</v>
      </c>
      <c r="AT83" s="158">
        <f t="shared" si="25"/>
        <v>0</v>
      </c>
      <c r="AU83" s="158" t="s">
        <v>98</v>
      </c>
      <c r="AV83" s="158">
        <f t="shared" si="26"/>
        <v>0</v>
      </c>
      <c r="AW83" s="158" t="s">
        <v>98</v>
      </c>
      <c r="AX83" s="158" t="s">
        <v>98</v>
      </c>
      <c r="AY83" s="158" t="s">
        <v>103</v>
      </c>
      <c r="AZ83" s="140">
        <f>'2'!BL81</f>
        <v>0</v>
      </c>
      <c r="BA83" s="158">
        <v>0</v>
      </c>
      <c r="BB83" s="158">
        <f t="shared" si="27"/>
        <v>0</v>
      </c>
      <c r="BC83" s="158" t="s">
        <v>98</v>
      </c>
      <c r="BD83" s="159"/>
      <c r="BE83" s="159"/>
      <c r="BF83" s="159"/>
      <c r="BG83" s="159"/>
      <c r="BH83" s="159"/>
      <c r="BI83" s="159"/>
      <c r="BJ83" s="159"/>
      <c r="BK83" s="159"/>
      <c r="BL83" s="159"/>
      <c r="BM83" s="159"/>
      <c r="BN83" s="159"/>
      <c r="BO83" s="159"/>
      <c r="BP83" s="159"/>
      <c r="BQ83" s="159"/>
      <c r="BR83" s="159"/>
      <c r="BS83" s="159"/>
      <c r="BT83" s="159"/>
      <c r="BU83" s="159"/>
      <c r="BV83" s="159"/>
      <c r="BW83" s="159"/>
      <c r="BX83" s="159"/>
      <c r="BY83" s="159"/>
      <c r="BZ83" s="159"/>
      <c r="CA83" s="159"/>
      <c r="CB83" s="159"/>
      <c r="CC83" s="159"/>
      <c r="CD83" s="159"/>
      <c r="CE83" s="159"/>
      <c r="CF83" s="159"/>
      <c r="CG83" s="159"/>
      <c r="CH83" s="159"/>
      <c r="CI83" s="159"/>
      <c r="CJ83" s="159"/>
      <c r="CK83" s="159"/>
      <c r="CL83" s="159"/>
      <c r="CM83" s="159"/>
      <c r="CN83" s="159"/>
      <c r="CO83" s="159"/>
      <c r="CP83" s="159"/>
      <c r="CQ83" s="159"/>
      <c r="CR83" s="159"/>
      <c r="CS83" s="159"/>
      <c r="CT83" s="159"/>
      <c r="CU83" s="159"/>
      <c r="CV83" s="159"/>
      <c r="CW83" s="159"/>
      <c r="CX83" s="159"/>
      <c r="CY83" s="159"/>
    </row>
    <row r="84" spans="1:103" s="160" customFormat="1" ht="38.25" x14ac:dyDescent="0.2">
      <c r="A84" s="154" t="s">
        <v>212</v>
      </c>
      <c r="B84" s="155" t="s">
        <v>213</v>
      </c>
      <c r="C84" s="115" t="s">
        <v>98</v>
      </c>
      <c r="D84" s="158">
        <f t="shared" si="4"/>
        <v>0</v>
      </c>
      <c r="E84" s="158" t="s">
        <v>98</v>
      </c>
      <c r="F84" s="158">
        <f t="shared" si="5"/>
        <v>0</v>
      </c>
      <c r="G84" s="158" t="s">
        <v>98</v>
      </c>
      <c r="H84" s="158">
        <f t="shared" si="6"/>
        <v>0</v>
      </c>
      <c r="I84" s="158" t="s">
        <v>98</v>
      </c>
      <c r="J84" s="158">
        <f t="shared" si="7"/>
        <v>0</v>
      </c>
      <c r="K84" s="158" t="s">
        <v>98</v>
      </c>
      <c r="L84" s="158">
        <f t="shared" si="8"/>
        <v>0</v>
      </c>
      <c r="M84" s="158" t="s">
        <v>98</v>
      </c>
      <c r="N84" s="158">
        <f t="shared" si="9"/>
        <v>0</v>
      </c>
      <c r="O84" s="158" t="s">
        <v>98</v>
      </c>
      <c r="P84" s="158">
        <f t="shared" si="10"/>
        <v>0</v>
      </c>
      <c r="Q84" s="158" t="s">
        <v>98</v>
      </c>
      <c r="R84" s="158">
        <f t="shared" si="11"/>
        <v>0</v>
      </c>
      <c r="S84" s="158" t="s">
        <v>98</v>
      </c>
      <c r="T84" s="158">
        <f t="shared" si="12"/>
        <v>0</v>
      </c>
      <c r="U84" s="158" t="s">
        <v>98</v>
      </c>
      <c r="V84" s="158">
        <f t="shared" si="13"/>
        <v>0</v>
      </c>
      <c r="W84" s="158" t="s">
        <v>98</v>
      </c>
      <c r="X84" s="158">
        <f t="shared" si="14"/>
        <v>0</v>
      </c>
      <c r="Y84" s="158" t="s">
        <v>98</v>
      </c>
      <c r="Z84" s="158">
        <f t="shared" si="15"/>
        <v>0</v>
      </c>
      <c r="AA84" s="158" t="s">
        <v>98</v>
      </c>
      <c r="AB84" s="158">
        <f t="shared" si="16"/>
        <v>0</v>
      </c>
      <c r="AC84" s="158" t="s">
        <v>98</v>
      </c>
      <c r="AD84" s="158">
        <f t="shared" si="17"/>
        <v>0</v>
      </c>
      <c r="AE84" s="158" t="s">
        <v>98</v>
      </c>
      <c r="AF84" s="158">
        <f t="shared" si="18"/>
        <v>0</v>
      </c>
      <c r="AG84" s="158" t="s">
        <v>98</v>
      </c>
      <c r="AH84" s="158">
        <f t="shared" si="19"/>
        <v>0</v>
      </c>
      <c r="AI84" s="158" t="s">
        <v>98</v>
      </c>
      <c r="AJ84" s="158">
        <f t="shared" si="20"/>
        <v>0</v>
      </c>
      <c r="AK84" s="158" t="s">
        <v>98</v>
      </c>
      <c r="AL84" s="158">
        <f t="shared" si="21"/>
        <v>0</v>
      </c>
      <c r="AM84" s="158" t="s">
        <v>98</v>
      </c>
      <c r="AN84" s="158">
        <f t="shared" si="22"/>
        <v>0</v>
      </c>
      <c r="AO84" s="158" t="s">
        <v>98</v>
      </c>
      <c r="AP84" s="158">
        <f t="shared" si="23"/>
        <v>0</v>
      </c>
      <c r="AQ84" s="158" t="s">
        <v>98</v>
      </c>
      <c r="AR84" s="158">
        <f t="shared" si="24"/>
        <v>0</v>
      </c>
      <c r="AS84" s="158" t="s">
        <v>98</v>
      </c>
      <c r="AT84" s="158">
        <f t="shared" si="25"/>
        <v>0</v>
      </c>
      <c r="AU84" s="158" t="s">
        <v>98</v>
      </c>
      <c r="AV84" s="158">
        <f t="shared" si="26"/>
        <v>0</v>
      </c>
      <c r="AW84" s="158" t="s">
        <v>98</v>
      </c>
      <c r="AX84" s="158" t="s">
        <v>98</v>
      </c>
      <c r="AY84" s="158" t="s">
        <v>103</v>
      </c>
      <c r="AZ84" s="140">
        <f>'2'!BL82</f>
        <v>0</v>
      </c>
      <c r="BA84" s="158">
        <v>0</v>
      </c>
      <c r="BB84" s="158">
        <f t="shared" si="27"/>
        <v>0</v>
      </c>
      <c r="BC84" s="158" t="s">
        <v>98</v>
      </c>
      <c r="BD84" s="159"/>
      <c r="BE84" s="159"/>
      <c r="BF84" s="159"/>
      <c r="BG84" s="159"/>
      <c r="BH84" s="159"/>
      <c r="BI84" s="159"/>
      <c r="BJ84" s="159"/>
      <c r="BK84" s="159"/>
      <c r="BL84" s="159"/>
      <c r="BM84" s="159"/>
      <c r="BN84" s="159"/>
      <c r="BO84" s="159"/>
      <c r="BP84" s="159"/>
      <c r="BQ84" s="159"/>
      <c r="BR84" s="159"/>
      <c r="BS84" s="159"/>
      <c r="BT84" s="159"/>
      <c r="BU84" s="159"/>
      <c r="BV84" s="159"/>
      <c r="BW84" s="159"/>
      <c r="BX84" s="159"/>
      <c r="BY84" s="159"/>
      <c r="BZ84" s="159"/>
      <c r="CA84" s="159"/>
      <c r="CB84" s="159"/>
      <c r="CC84" s="159"/>
      <c r="CD84" s="159"/>
      <c r="CE84" s="159"/>
      <c r="CF84" s="159"/>
      <c r="CG84" s="159"/>
      <c r="CH84" s="159"/>
      <c r="CI84" s="159"/>
      <c r="CJ84" s="159"/>
      <c r="CK84" s="159"/>
      <c r="CL84" s="159"/>
      <c r="CM84" s="159"/>
      <c r="CN84" s="159"/>
      <c r="CO84" s="159"/>
      <c r="CP84" s="159"/>
      <c r="CQ84" s="159"/>
      <c r="CR84" s="159"/>
      <c r="CS84" s="159"/>
      <c r="CT84" s="159"/>
      <c r="CU84" s="159"/>
      <c r="CV84" s="159"/>
      <c r="CW84" s="159"/>
      <c r="CX84" s="159"/>
      <c r="CY84" s="159"/>
    </row>
    <row r="85" spans="1:103" s="160" customFormat="1" ht="38.25" x14ac:dyDescent="0.2">
      <c r="A85" s="154" t="s">
        <v>214</v>
      </c>
      <c r="B85" s="155" t="s">
        <v>215</v>
      </c>
      <c r="C85" s="115" t="s">
        <v>98</v>
      </c>
      <c r="D85" s="158">
        <f t="shared" si="4"/>
        <v>0</v>
      </c>
      <c r="E85" s="158" t="s">
        <v>98</v>
      </c>
      <c r="F85" s="158">
        <f t="shared" si="5"/>
        <v>0</v>
      </c>
      <c r="G85" s="158" t="s">
        <v>98</v>
      </c>
      <c r="H85" s="158">
        <f t="shared" si="6"/>
        <v>0</v>
      </c>
      <c r="I85" s="158" t="s">
        <v>98</v>
      </c>
      <c r="J85" s="158">
        <f t="shared" si="7"/>
        <v>0</v>
      </c>
      <c r="K85" s="158" t="s">
        <v>98</v>
      </c>
      <c r="L85" s="158">
        <f t="shared" si="8"/>
        <v>0</v>
      </c>
      <c r="M85" s="158" t="s">
        <v>98</v>
      </c>
      <c r="N85" s="158">
        <f t="shared" si="9"/>
        <v>0</v>
      </c>
      <c r="O85" s="158" t="s">
        <v>98</v>
      </c>
      <c r="P85" s="158">
        <f t="shared" si="10"/>
        <v>0</v>
      </c>
      <c r="Q85" s="158" t="s">
        <v>98</v>
      </c>
      <c r="R85" s="158">
        <f t="shared" si="11"/>
        <v>0</v>
      </c>
      <c r="S85" s="158" t="s">
        <v>98</v>
      </c>
      <c r="T85" s="158">
        <f t="shared" si="12"/>
        <v>0</v>
      </c>
      <c r="U85" s="158" t="s">
        <v>98</v>
      </c>
      <c r="V85" s="158">
        <f t="shared" si="13"/>
        <v>0</v>
      </c>
      <c r="W85" s="158" t="s">
        <v>98</v>
      </c>
      <c r="X85" s="158">
        <f t="shared" si="14"/>
        <v>0</v>
      </c>
      <c r="Y85" s="158" t="s">
        <v>98</v>
      </c>
      <c r="Z85" s="158">
        <f t="shared" si="15"/>
        <v>0</v>
      </c>
      <c r="AA85" s="158" t="s">
        <v>98</v>
      </c>
      <c r="AB85" s="158">
        <f t="shared" si="16"/>
        <v>0</v>
      </c>
      <c r="AC85" s="158" t="s">
        <v>98</v>
      </c>
      <c r="AD85" s="158">
        <f t="shared" si="17"/>
        <v>0</v>
      </c>
      <c r="AE85" s="158" t="s">
        <v>98</v>
      </c>
      <c r="AF85" s="158">
        <f t="shared" si="18"/>
        <v>0</v>
      </c>
      <c r="AG85" s="158" t="s">
        <v>98</v>
      </c>
      <c r="AH85" s="158">
        <f t="shared" si="19"/>
        <v>0</v>
      </c>
      <c r="AI85" s="158" t="s">
        <v>98</v>
      </c>
      <c r="AJ85" s="158">
        <f t="shared" si="20"/>
        <v>0</v>
      </c>
      <c r="AK85" s="158" t="s">
        <v>98</v>
      </c>
      <c r="AL85" s="158">
        <f t="shared" si="21"/>
        <v>0</v>
      </c>
      <c r="AM85" s="158" t="s">
        <v>98</v>
      </c>
      <c r="AN85" s="158">
        <f t="shared" si="22"/>
        <v>0</v>
      </c>
      <c r="AO85" s="158" t="s">
        <v>98</v>
      </c>
      <c r="AP85" s="158">
        <f t="shared" si="23"/>
        <v>0</v>
      </c>
      <c r="AQ85" s="158" t="s">
        <v>98</v>
      </c>
      <c r="AR85" s="158">
        <f t="shared" si="24"/>
        <v>0</v>
      </c>
      <c r="AS85" s="158" t="s">
        <v>98</v>
      </c>
      <c r="AT85" s="158">
        <f t="shared" si="25"/>
        <v>0</v>
      </c>
      <c r="AU85" s="158" t="s">
        <v>98</v>
      </c>
      <c r="AV85" s="158">
        <f t="shared" si="26"/>
        <v>0</v>
      </c>
      <c r="AW85" s="158" t="s">
        <v>98</v>
      </c>
      <c r="AX85" s="158" t="s">
        <v>98</v>
      </c>
      <c r="AY85" s="158" t="s">
        <v>103</v>
      </c>
      <c r="AZ85" s="140">
        <f>'2'!BL83</f>
        <v>0</v>
      </c>
      <c r="BA85" s="158">
        <v>0</v>
      </c>
      <c r="BB85" s="158">
        <f t="shared" si="27"/>
        <v>0</v>
      </c>
      <c r="BC85" s="158" t="s">
        <v>98</v>
      </c>
      <c r="BD85" s="206"/>
      <c r="BE85" s="207"/>
      <c r="BF85" s="206"/>
      <c r="BG85" s="207"/>
      <c r="BH85" s="159"/>
      <c r="BI85" s="159"/>
      <c r="BJ85" s="159"/>
      <c r="BK85" s="159"/>
      <c r="BL85" s="159"/>
      <c r="BM85" s="159"/>
      <c r="BN85" s="159"/>
      <c r="BO85" s="159"/>
      <c r="BP85" s="159"/>
      <c r="BQ85" s="159"/>
      <c r="BR85" s="159"/>
      <c r="BS85" s="159"/>
      <c r="BT85" s="159"/>
      <c r="BU85" s="159"/>
      <c r="BV85" s="159"/>
      <c r="BW85" s="159"/>
      <c r="BX85" s="159"/>
      <c r="BY85" s="159"/>
      <c r="BZ85" s="159"/>
      <c r="CA85" s="159"/>
      <c r="CB85" s="159"/>
      <c r="CC85" s="159"/>
      <c r="CD85" s="159"/>
      <c r="CE85" s="159"/>
      <c r="CF85" s="159"/>
      <c r="CG85" s="159"/>
      <c r="CH85" s="159"/>
      <c r="CI85" s="159"/>
      <c r="CJ85" s="159"/>
      <c r="CK85" s="159"/>
      <c r="CL85" s="159"/>
      <c r="CM85" s="159"/>
      <c r="CN85" s="159"/>
      <c r="CO85" s="159"/>
      <c r="CP85" s="159"/>
      <c r="CQ85" s="159"/>
      <c r="CR85" s="159"/>
      <c r="CS85" s="159"/>
      <c r="CT85" s="159"/>
      <c r="CU85" s="159"/>
      <c r="CV85" s="159"/>
      <c r="CW85" s="159"/>
      <c r="CX85" s="159"/>
      <c r="CY85" s="159"/>
    </row>
    <row r="86" spans="1:103" s="183" customFormat="1" ht="38.25" x14ac:dyDescent="0.2">
      <c r="A86" s="179" t="s">
        <v>216</v>
      </c>
      <c r="B86" s="156" t="s">
        <v>217</v>
      </c>
      <c r="C86" s="119" t="s">
        <v>98</v>
      </c>
      <c r="D86" s="210">
        <f t="shared" si="4"/>
        <v>0</v>
      </c>
      <c r="E86" s="210" t="s">
        <v>98</v>
      </c>
      <c r="F86" s="210">
        <f t="shared" si="5"/>
        <v>0</v>
      </c>
      <c r="G86" s="210" t="s">
        <v>98</v>
      </c>
      <c r="H86" s="210">
        <f t="shared" si="6"/>
        <v>0</v>
      </c>
      <c r="I86" s="210" t="s">
        <v>98</v>
      </c>
      <c r="J86" s="210">
        <f t="shared" si="7"/>
        <v>0</v>
      </c>
      <c r="K86" s="210" t="s">
        <v>98</v>
      </c>
      <c r="L86" s="210">
        <f t="shared" si="8"/>
        <v>0</v>
      </c>
      <c r="M86" s="210" t="s">
        <v>98</v>
      </c>
      <c r="N86" s="210">
        <f t="shared" si="9"/>
        <v>0</v>
      </c>
      <c r="O86" s="210" t="s">
        <v>98</v>
      </c>
      <c r="P86" s="210">
        <f t="shared" si="10"/>
        <v>0</v>
      </c>
      <c r="Q86" s="210" t="s">
        <v>98</v>
      </c>
      <c r="R86" s="210">
        <f t="shared" si="11"/>
        <v>0</v>
      </c>
      <c r="S86" s="210" t="s">
        <v>98</v>
      </c>
      <c r="T86" s="210">
        <f t="shared" si="12"/>
        <v>0</v>
      </c>
      <c r="U86" s="210" t="s">
        <v>98</v>
      </c>
      <c r="V86" s="210">
        <f t="shared" si="13"/>
        <v>0</v>
      </c>
      <c r="W86" s="210" t="s">
        <v>98</v>
      </c>
      <c r="X86" s="210">
        <f t="shared" si="14"/>
        <v>0</v>
      </c>
      <c r="Y86" s="210" t="s">
        <v>98</v>
      </c>
      <c r="Z86" s="210">
        <f t="shared" si="15"/>
        <v>0</v>
      </c>
      <c r="AA86" s="210" t="s">
        <v>98</v>
      </c>
      <c r="AB86" s="210">
        <f t="shared" si="16"/>
        <v>0</v>
      </c>
      <c r="AC86" s="210" t="s">
        <v>98</v>
      </c>
      <c r="AD86" s="210">
        <f t="shared" si="17"/>
        <v>0</v>
      </c>
      <c r="AE86" s="210" t="s">
        <v>98</v>
      </c>
      <c r="AF86" s="210">
        <f t="shared" si="18"/>
        <v>0</v>
      </c>
      <c r="AG86" s="210" t="s">
        <v>98</v>
      </c>
      <c r="AH86" s="210">
        <f t="shared" si="19"/>
        <v>0</v>
      </c>
      <c r="AI86" s="210" t="s">
        <v>98</v>
      </c>
      <c r="AJ86" s="210">
        <f t="shared" si="20"/>
        <v>0</v>
      </c>
      <c r="AK86" s="210" t="s">
        <v>98</v>
      </c>
      <c r="AL86" s="210">
        <f t="shared" si="21"/>
        <v>0</v>
      </c>
      <c r="AM86" s="210" t="s">
        <v>98</v>
      </c>
      <c r="AN86" s="210">
        <f t="shared" si="22"/>
        <v>0</v>
      </c>
      <c r="AO86" s="210" t="s">
        <v>98</v>
      </c>
      <c r="AP86" s="210">
        <f t="shared" si="23"/>
        <v>0</v>
      </c>
      <c r="AQ86" s="210" t="s">
        <v>98</v>
      </c>
      <c r="AR86" s="210">
        <f t="shared" si="24"/>
        <v>0</v>
      </c>
      <c r="AS86" s="210" t="s">
        <v>98</v>
      </c>
      <c r="AT86" s="210">
        <f t="shared" si="25"/>
        <v>0</v>
      </c>
      <c r="AU86" s="210" t="s">
        <v>98</v>
      </c>
      <c r="AV86" s="210">
        <f t="shared" si="26"/>
        <v>0</v>
      </c>
      <c r="AW86" s="210" t="s">
        <v>98</v>
      </c>
      <c r="AX86" s="210" t="s">
        <v>98</v>
      </c>
      <c r="AY86" s="210">
        <v>0</v>
      </c>
      <c r="AZ86" s="140">
        <f>'2'!BL84</f>
        <v>0</v>
      </c>
      <c r="BA86" s="140">
        <v>0</v>
      </c>
      <c r="BB86" s="210">
        <f t="shared" si="27"/>
        <v>0</v>
      </c>
      <c r="BC86" s="210" t="s">
        <v>98</v>
      </c>
      <c r="BD86" s="182"/>
      <c r="BE86" s="182"/>
      <c r="BF86" s="182"/>
      <c r="BG86" s="182"/>
      <c r="BH86" s="182"/>
      <c r="BI86" s="182"/>
      <c r="BJ86" s="182"/>
      <c r="BK86" s="182"/>
      <c r="BL86" s="182"/>
      <c r="BM86" s="182"/>
      <c r="BN86" s="182"/>
      <c r="BO86" s="182"/>
      <c r="BP86" s="182"/>
      <c r="BQ86" s="182"/>
      <c r="BR86" s="182"/>
      <c r="BS86" s="182"/>
      <c r="BT86" s="182"/>
      <c r="BU86" s="182"/>
      <c r="BV86" s="182"/>
      <c r="BW86" s="182"/>
      <c r="BX86" s="182"/>
      <c r="BY86" s="182"/>
      <c r="BZ86" s="182"/>
      <c r="CA86" s="182"/>
      <c r="CB86" s="182"/>
      <c r="CC86" s="182"/>
      <c r="CD86" s="182"/>
      <c r="CE86" s="182"/>
      <c r="CF86" s="182"/>
      <c r="CG86" s="182"/>
      <c r="CH86" s="182"/>
      <c r="CI86" s="182"/>
      <c r="CJ86" s="182"/>
      <c r="CK86" s="182"/>
      <c r="CL86" s="182"/>
      <c r="CM86" s="182"/>
      <c r="CN86" s="182"/>
      <c r="CO86" s="182"/>
      <c r="CP86" s="182"/>
      <c r="CQ86" s="182"/>
      <c r="CR86" s="182"/>
      <c r="CS86" s="182"/>
      <c r="CT86" s="182"/>
      <c r="CU86" s="182"/>
      <c r="CV86" s="182"/>
      <c r="CW86" s="182"/>
      <c r="CX86" s="182"/>
      <c r="CY86" s="182"/>
    </row>
    <row r="87" spans="1:103" s="183" customFormat="1" ht="25.5" x14ac:dyDescent="0.2">
      <c r="A87" s="204" t="s">
        <v>218</v>
      </c>
      <c r="B87" s="156" t="s">
        <v>219</v>
      </c>
      <c r="C87" s="119" t="s">
        <v>98</v>
      </c>
      <c r="D87" s="140">
        <f>SUM(D88:D91)</f>
        <v>0</v>
      </c>
      <c r="E87" s="140" t="s">
        <v>98</v>
      </c>
      <c r="F87" s="140">
        <f>SUM(F88:F91)</f>
        <v>0</v>
      </c>
      <c r="G87" s="140" t="s">
        <v>98</v>
      </c>
      <c r="H87" s="140">
        <f>SUM(H88:H91)</f>
        <v>0</v>
      </c>
      <c r="I87" s="140" t="s">
        <v>98</v>
      </c>
      <c r="J87" s="140">
        <f>SUM(J88:J91)</f>
        <v>0</v>
      </c>
      <c r="K87" s="140" t="s">
        <v>98</v>
      </c>
      <c r="L87" s="140">
        <f>SUM(L88:L91)</f>
        <v>0</v>
      </c>
      <c r="M87" s="140" t="s">
        <v>98</v>
      </c>
      <c r="N87" s="140">
        <f>SUM(N88:N91)</f>
        <v>0</v>
      </c>
      <c r="O87" s="140" t="s">
        <v>98</v>
      </c>
      <c r="P87" s="140">
        <f>SUM(P88:P91)</f>
        <v>0</v>
      </c>
      <c r="Q87" s="140" t="s">
        <v>98</v>
      </c>
      <c r="R87" s="140">
        <f>SUM(R88:R91)</f>
        <v>0</v>
      </c>
      <c r="S87" s="140" t="s">
        <v>98</v>
      </c>
      <c r="T87" s="140">
        <f>SUM(T88:T91)</f>
        <v>0</v>
      </c>
      <c r="U87" s="140" t="s">
        <v>98</v>
      </c>
      <c r="V87" s="140">
        <f>SUM(V88:V91)</f>
        <v>0</v>
      </c>
      <c r="W87" s="140" t="s">
        <v>98</v>
      </c>
      <c r="X87" s="140">
        <f>SUM(X88:X91)</f>
        <v>0</v>
      </c>
      <c r="Y87" s="140" t="s">
        <v>98</v>
      </c>
      <c r="Z87" s="140">
        <f>SUM(Z88:Z91)</f>
        <v>0</v>
      </c>
      <c r="AA87" s="140" t="s">
        <v>98</v>
      </c>
      <c r="AB87" s="140">
        <f>SUM(AB88:AB91)</f>
        <v>0</v>
      </c>
      <c r="AC87" s="140" t="s">
        <v>98</v>
      </c>
      <c r="AD87" s="140">
        <f>SUM(AD88:AD91)</f>
        <v>0</v>
      </c>
      <c r="AE87" s="140" t="s">
        <v>98</v>
      </c>
      <c r="AF87" s="140">
        <f>SUM(AF88:AF91)</f>
        <v>0</v>
      </c>
      <c r="AG87" s="140" t="s">
        <v>98</v>
      </c>
      <c r="AH87" s="140">
        <f>SUM(AH88:AH91)</f>
        <v>0</v>
      </c>
      <c r="AI87" s="140" t="s">
        <v>98</v>
      </c>
      <c r="AJ87" s="140">
        <f>SUM(AJ88:AJ91)</f>
        <v>0</v>
      </c>
      <c r="AK87" s="140" t="s">
        <v>98</v>
      </c>
      <c r="AL87" s="140">
        <f>SUM(AL88:AL91)</f>
        <v>0</v>
      </c>
      <c r="AM87" s="140" t="s">
        <v>98</v>
      </c>
      <c r="AN87" s="140">
        <f>SUM(AN88:AN91)</f>
        <v>0</v>
      </c>
      <c r="AO87" s="140" t="s">
        <v>98</v>
      </c>
      <c r="AP87" s="140">
        <f>SUM(AP88:AP91)</f>
        <v>0</v>
      </c>
      <c r="AQ87" s="140" t="s">
        <v>98</v>
      </c>
      <c r="AR87" s="140">
        <f>SUM(AR88:AR91)</f>
        <v>0</v>
      </c>
      <c r="AS87" s="140" t="s">
        <v>98</v>
      </c>
      <c r="AT87" s="140">
        <f>SUM(AT88:AT91)</f>
        <v>0</v>
      </c>
      <c r="AU87" s="140" t="s">
        <v>98</v>
      </c>
      <c r="AV87" s="140">
        <f>SUM(AV88:AV91)</f>
        <v>0</v>
      </c>
      <c r="AW87" s="140" t="s">
        <v>98</v>
      </c>
      <c r="AX87" s="140" t="s">
        <v>98</v>
      </c>
      <c r="AY87" s="140">
        <v>0</v>
      </c>
      <c r="AZ87" s="140">
        <f>'2'!BL85</f>
        <v>0</v>
      </c>
      <c r="BA87" s="140">
        <v>0</v>
      </c>
      <c r="BB87" s="140">
        <f>SUM(BB88:BB91)</f>
        <v>0</v>
      </c>
      <c r="BC87" s="140" t="s">
        <v>98</v>
      </c>
      <c r="BD87" s="182"/>
      <c r="BE87" s="182"/>
      <c r="BF87" s="182"/>
      <c r="BG87" s="182"/>
      <c r="BH87" s="182"/>
      <c r="BI87" s="182"/>
      <c r="BJ87" s="182"/>
      <c r="BK87" s="182"/>
      <c r="BL87" s="182"/>
      <c r="BM87" s="182"/>
      <c r="BN87" s="182"/>
      <c r="BO87" s="182"/>
      <c r="BP87" s="182"/>
      <c r="BQ87" s="182"/>
      <c r="BR87" s="182"/>
      <c r="BS87" s="182"/>
      <c r="BT87" s="182"/>
      <c r="BU87" s="182"/>
      <c r="BV87" s="182"/>
      <c r="BW87" s="182"/>
      <c r="BX87" s="182"/>
      <c r="BY87" s="182"/>
      <c r="BZ87" s="182"/>
      <c r="CA87" s="182"/>
      <c r="CB87" s="182"/>
      <c r="CC87" s="182"/>
      <c r="CD87" s="182"/>
      <c r="CE87" s="182"/>
      <c r="CF87" s="182"/>
      <c r="CG87" s="182"/>
      <c r="CH87" s="182"/>
      <c r="CI87" s="182"/>
      <c r="CJ87" s="182"/>
      <c r="CK87" s="182"/>
      <c r="CL87" s="182"/>
      <c r="CM87" s="182"/>
      <c r="CN87" s="182"/>
      <c r="CO87" s="182"/>
      <c r="CP87" s="182"/>
      <c r="CQ87" s="182"/>
      <c r="CR87" s="182"/>
      <c r="CS87" s="182"/>
      <c r="CT87" s="182"/>
      <c r="CU87" s="182"/>
      <c r="CV87" s="182"/>
      <c r="CW87" s="182"/>
      <c r="CX87" s="182"/>
      <c r="CY87" s="182"/>
    </row>
    <row r="88" spans="1:103" s="160" customFormat="1" ht="15.75" customHeight="1" x14ac:dyDescent="0.2">
      <c r="A88" s="212" t="s">
        <v>218</v>
      </c>
      <c r="B88" s="186" t="s">
        <v>220</v>
      </c>
      <c r="C88" s="187" t="s">
        <v>221</v>
      </c>
      <c r="D88" s="214">
        <v>0</v>
      </c>
      <c r="E88" s="175" t="s">
        <v>98</v>
      </c>
      <c r="F88" s="214">
        <v>0</v>
      </c>
      <c r="G88" s="175" t="s">
        <v>98</v>
      </c>
      <c r="H88" s="214">
        <v>0</v>
      </c>
      <c r="I88" s="175" t="s">
        <v>98</v>
      </c>
      <c r="J88" s="214">
        <v>0</v>
      </c>
      <c r="K88" s="175" t="s">
        <v>98</v>
      </c>
      <c r="L88" s="214">
        <v>0</v>
      </c>
      <c r="M88" s="175" t="s">
        <v>98</v>
      </c>
      <c r="N88" s="214">
        <v>0</v>
      </c>
      <c r="O88" s="175" t="s">
        <v>98</v>
      </c>
      <c r="P88" s="214">
        <v>0</v>
      </c>
      <c r="Q88" s="175" t="s">
        <v>98</v>
      </c>
      <c r="R88" s="214">
        <v>0</v>
      </c>
      <c r="S88" s="175" t="s">
        <v>98</v>
      </c>
      <c r="T88" s="214">
        <v>0</v>
      </c>
      <c r="U88" s="175" t="s">
        <v>98</v>
      </c>
      <c r="V88" s="214">
        <v>0</v>
      </c>
      <c r="W88" s="175" t="s">
        <v>98</v>
      </c>
      <c r="X88" s="214">
        <v>0</v>
      </c>
      <c r="Y88" s="175" t="s">
        <v>98</v>
      </c>
      <c r="Z88" s="214">
        <v>0</v>
      </c>
      <c r="AA88" s="175" t="s">
        <v>98</v>
      </c>
      <c r="AB88" s="214">
        <v>0</v>
      </c>
      <c r="AC88" s="175" t="s">
        <v>98</v>
      </c>
      <c r="AD88" s="214">
        <v>0</v>
      </c>
      <c r="AE88" s="175" t="s">
        <v>98</v>
      </c>
      <c r="AF88" s="214">
        <v>0</v>
      </c>
      <c r="AG88" s="175" t="s">
        <v>98</v>
      </c>
      <c r="AH88" s="214">
        <v>0</v>
      </c>
      <c r="AI88" s="175" t="s">
        <v>98</v>
      </c>
      <c r="AJ88" s="214">
        <v>0</v>
      </c>
      <c r="AK88" s="175" t="s">
        <v>98</v>
      </c>
      <c r="AL88" s="214">
        <v>0</v>
      </c>
      <c r="AM88" s="175" t="s">
        <v>98</v>
      </c>
      <c r="AN88" s="214">
        <v>0</v>
      </c>
      <c r="AO88" s="175" t="s">
        <v>98</v>
      </c>
      <c r="AP88" s="214">
        <v>0</v>
      </c>
      <c r="AQ88" s="175" t="s">
        <v>98</v>
      </c>
      <c r="AR88" s="214">
        <v>0</v>
      </c>
      <c r="AS88" s="175" t="s">
        <v>98</v>
      </c>
      <c r="AT88" s="214">
        <v>0</v>
      </c>
      <c r="AU88" s="175" t="s">
        <v>98</v>
      </c>
      <c r="AV88" s="214">
        <v>0</v>
      </c>
      <c r="AW88" s="175" t="s">
        <v>98</v>
      </c>
      <c r="AX88" s="214" t="s">
        <v>98</v>
      </c>
      <c r="AY88" s="175">
        <v>0</v>
      </c>
      <c r="AZ88" s="140">
        <f>'2'!BL86</f>
        <v>0</v>
      </c>
      <c r="BA88" s="193">
        <v>0</v>
      </c>
      <c r="BB88" s="214">
        <v>0</v>
      </c>
      <c r="BC88" s="175" t="s">
        <v>98</v>
      </c>
      <c r="BD88" s="215"/>
      <c r="BF88" s="159"/>
      <c r="BG88" s="159"/>
      <c r="BH88" s="159"/>
      <c r="BI88" s="159"/>
      <c r="BJ88" s="159"/>
      <c r="BK88" s="159"/>
      <c r="BL88" s="159"/>
      <c r="BM88" s="159"/>
      <c r="BN88" s="159"/>
      <c r="BO88" s="159"/>
      <c r="BP88" s="159"/>
      <c r="BQ88" s="159"/>
      <c r="BR88" s="159"/>
      <c r="BS88" s="159"/>
      <c r="BT88" s="159"/>
      <c r="BU88" s="159"/>
      <c r="BV88" s="159"/>
      <c r="BW88" s="159"/>
      <c r="BX88" s="159"/>
      <c r="BY88" s="159"/>
      <c r="BZ88" s="159"/>
      <c r="CA88" s="159"/>
      <c r="CB88" s="159"/>
      <c r="CC88" s="159"/>
      <c r="CD88" s="159"/>
      <c r="CE88" s="159"/>
      <c r="CF88" s="159"/>
      <c r="CG88" s="159"/>
      <c r="CH88" s="159"/>
      <c r="CI88" s="159"/>
      <c r="CJ88" s="159"/>
      <c r="CK88" s="159"/>
      <c r="CL88" s="159"/>
      <c r="CM88" s="159"/>
      <c r="CN88" s="159"/>
      <c r="CO88" s="159"/>
      <c r="CP88" s="159"/>
      <c r="CQ88" s="159"/>
      <c r="CR88" s="159"/>
      <c r="CS88" s="159"/>
      <c r="CT88" s="159"/>
      <c r="CU88" s="159"/>
      <c r="CV88" s="159"/>
      <c r="CW88" s="159"/>
      <c r="CX88" s="159"/>
      <c r="CY88" s="159"/>
    </row>
    <row r="89" spans="1:103" s="160" customFormat="1" ht="25.5" hidden="1" x14ac:dyDescent="0.2">
      <c r="A89" s="212" t="s">
        <v>218</v>
      </c>
      <c r="B89" s="186" t="s">
        <v>222</v>
      </c>
      <c r="C89" s="187" t="s">
        <v>223</v>
      </c>
      <c r="D89" s="214"/>
      <c r="E89" s="175"/>
      <c r="F89" s="214"/>
      <c r="G89" s="175"/>
      <c r="H89" s="214"/>
      <c r="I89" s="175"/>
      <c r="J89" s="214"/>
      <c r="K89" s="175"/>
      <c r="L89" s="214"/>
      <c r="M89" s="175"/>
      <c r="N89" s="214"/>
      <c r="O89" s="175"/>
      <c r="P89" s="214"/>
      <c r="Q89" s="175"/>
      <c r="R89" s="214"/>
      <c r="S89" s="175"/>
      <c r="T89" s="214"/>
      <c r="U89" s="175"/>
      <c r="V89" s="214"/>
      <c r="W89" s="175"/>
      <c r="X89" s="214"/>
      <c r="Y89" s="175"/>
      <c r="Z89" s="214"/>
      <c r="AA89" s="175"/>
      <c r="AB89" s="214"/>
      <c r="AC89" s="175"/>
      <c r="AD89" s="214"/>
      <c r="AE89" s="175"/>
      <c r="AF89" s="214"/>
      <c r="AG89" s="175"/>
      <c r="AH89" s="214"/>
      <c r="AI89" s="175"/>
      <c r="AJ89" s="214"/>
      <c r="AK89" s="175"/>
      <c r="AL89" s="214"/>
      <c r="AM89" s="175"/>
      <c r="AN89" s="214"/>
      <c r="AO89" s="175"/>
      <c r="AP89" s="214"/>
      <c r="AQ89" s="175"/>
      <c r="AR89" s="214"/>
      <c r="AS89" s="175"/>
      <c r="AT89" s="214"/>
      <c r="AU89" s="175"/>
      <c r="AV89" s="214"/>
      <c r="AW89" s="175"/>
      <c r="AX89" s="214"/>
      <c r="AY89" s="175"/>
      <c r="AZ89" s="140"/>
      <c r="BA89" s="193"/>
      <c r="BB89" s="214"/>
      <c r="BC89" s="175"/>
      <c r="BD89" s="215"/>
      <c r="BF89" s="159"/>
      <c r="BG89" s="159"/>
      <c r="BH89" s="159"/>
      <c r="BI89" s="159"/>
      <c r="BJ89" s="159"/>
      <c r="BK89" s="159"/>
      <c r="BL89" s="159"/>
      <c r="BM89" s="159"/>
      <c r="BN89" s="159"/>
      <c r="BO89" s="159"/>
      <c r="BP89" s="159"/>
      <c r="BQ89" s="159"/>
      <c r="BR89" s="159"/>
      <c r="BS89" s="159"/>
      <c r="BT89" s="159"/>
      <c r="BU89" s="159"/>
      <c r="BV89" s="159"/>
      <c r="BW89" s="159"/>
      <c r="BX89" s="159"/>
      <c r="BY89" s="159"/>
      <c r="BZ89" s="159"/>
      <c r="CA89" s="159"/>
      <c r="CB89" s="159"/>
      <c r="CC89" s="159"/>
      <c r="CD89" s="159"/>
      <c r="CE89" s="159"/>
      <c r="CF89" s="159"/>
      <c r="CG89" s="159"/>
      <c r="CH89" s="159"/>
      <c r="CI89" s="159"/>
      <c r="CJ89" s="159"/>
      <c r="CK89" s="159"/>
      <c r="CL89" s="159"/>
      <c r="CM89" s="159"/>
      <c r="CN89" s="159"/>
      <c r="CO89" s="159"/>
      <c r="CP89" s="159"/>
      <c r="CQ89" s="159"/>
      <c r="CR89" s="159"/>
      <c r="CS89" s="159"/>
      <c r="CT89" s="159"/>
      <c r="CU89" s="159"/>
      <c r="CV89" s="159"/>
      <c r="CW89" s="159"/>
      <c r="CX89" s="159"/>
      <c r="CY89" s="159"/>
    </row>
    <row r="90" spans="1:103" s="160" customFormat="1" ht="25.5" x14ac:dyDescent="0.2">
      <c r="A90" s="212" t="s">
        <v>218</v>
      </c>
      <c r="B90" s="186" t="s">
        <v>224</v>
      </c>
      <c r="C90" s="187" t="s">
        <v>225</v>
      </c>
      <c r="D90" s="214">
        <v>0</v>
      </c>
      <c r="E90" s="175" t="s">
        <v>98</v>
      </c>
      <c r="F90" s="214">
        <v>0</v>
      </c>
      <c r="G90" s="175" t="s">
        <v>98</v>
      </c>
      <c r="H90" s="214">
        <v>0</v>
      </c>
      <c r="I90" s="175" t="s">
        <v>98</v>
      </c>
      <c r="J90" s="214">
        <v>0</v>
      </c>
      <c r="K90" s="175" t="s">
        <v>98</v>
      </c>
      <c r="L90" s="214">
        <v>0</v>
      </c>
      <c r="M90" s="175" t="s">
        <v>98</v>
      </c>
      <c r="N90" s="214">
        <v>0</v>
      </c>
      <c r="O90" s="175" t="s">
        <v>98</v>
      </c>
      <c r="P90" s="214">
        <v>0</v>
      </c>
      <c r="Q90" s="175" t="s">
        <v>98</v>
      </c>
      <c r="R90" s="214">
        <v>0</v>
      </c>
      <c r="S90" s="175" t="s">
        <v>98</v>
      </c>
      <c r="T90" s="214">
        <v>0</v>
      </c>
      <c r="U90" s="175" t="s">
        <v>98</v>
      </c>
      <c r="V90" s="214">
        <v>0</v>
      </c>
      <c r="W90" s="175" t="s">
        <v>98</v>
      </c>
      <c r="X90" s="214">
        <v>0</v>
      </c>
      <c r="Y90" s="175" t="s">
        <v>98</v>
      </c>
      <c r="Z90" s="214">
        <v>0</v>
      </c>
      <c r="AA90" s="175" t="s">
        <v>98</v>
      </c>
      <c r="AB90" s="214">
        <v>0</v>
      </c>
      <c r="AC90" s="175" t="s">
        <v>98</v>
      </c>
      <c r="AD90" s="214">
        <v>0</v>
      </c>
      <c r="AE90" s="175" t="s">
        <v>98</v>
      </c>
      <c r="AF90" s="214">
        <v>0</v>
      </c>
      <c r="AG90" s="175" t="s">
        <v>98</v>
      </c>
      <c r="AH90" s="214">
        <v>0</v>
      </c>
      <c r="AI90" s="175" t="s">
        <v>98</v>
      </c>
      <c r="AJ90" s="214">
        <v>0</v>
      </c>
      <c r="AK90" s="175" t="s">
        <v>98</v>
      </c>
      <c r="AL90" s="214">
        <v>0</v>
      </c>
      <c r="AM90" s="175" t="s">
        <v>98</v>
      </c>
      <c r="AN90" s="214">
        <v>0</v>
      </c>
      <c r="AO90" s="175" t="s">
        <v>98</v>
      </c>
      <c r="AP90" s="214">
        <v>0</v>
      </c>
      <c r="AQ90" s="175" t="s">
        <v>98</v>
      </c>
      <c r="AR90" s="214">
        <v>0</v>
      </c>
      <c r="AS90" s="175" t="s">
        <v>98</v>
      </c>
      <c r="AT90" s="214">
        <v>0</v>
      </c>
      <c r="AU90" s="175" t="s">
        <v>98</v>
      </c>
      <c r="AV90" s="214">
        <v>0</v>
      </c>
      <c r="AW90" s="175" t="s">
        <v>98</v>
      </c>
      <c r="AX90" s="214" t="s">
        <v>98</v>
      </c>
      <c r="AY90" s="175">
        <v>0</v>
      </c>
      <c r="AZ90" s="140">
        <f>'2'!BL88</f>
        <v>0</v>
      </c>
      <c r="BA90" s="193">
        <v>0</v>
      </c>
      <c r="BB90" s="214">
        <v>0</v>
      </c>
      <c r="BC90" s="175" t="s">
        <v>98</v>
      </c>
      <c r="BD90" s="215"/>
      <c r="BF90" s="159"/>
      <c r="BG90" s="159"/>
      <c r="BH90" s="159"/>
      <c r="BI90" s="159"/>
      <c r="BJ90" s="159"/>
      <c r="BK90" s="159"/>
      <c r="BL90" s="159"/>
      <c r="BM90" s="159"/>
      <c r="BN90" s="159"/>
      <c r="BO90" s="159"/>
      <c r="BP90" s="159"/>
      <c r="BQ90" s="159"/>
      <c r="BR90" s="159"/>
      <c r="BS90" s="159"/>
      <c r="BT90" s="159"/>
      <c r="BU90" s="159"/>
      <c r="BV90" s="159"/>
      <c r="BW90" s="159"/>
      <c r="BX90" s="159"/>
      <c r="BY90" s="159"/>
      <c r="BZ90" s="159"/>
      <c r="CA90" s="159"/>
      <c r="CB90" s="159"/>
      <c r="CC90" s="159"/>
      <c r="CD90" s="159"/>
      <c r="CE90" s="159"/>
      <c r="CF90" s="159"/>
      <c r="CG90" s="159"/>
      <c r="CH90" s="159"/>
      <c r="CI90" s="159"/>
      <c r="CJ90" s="159"/>
      <c r="CK90" s="159"/>
      <c r="CL90" s="159"/>
      <c r="CM90" s="159"/>
      <c r="CN90" s="159"/>
      <c r="CO90" s="159"/>
      <c r="CP90" s="159"/>
      <c r="CQ90" s="159"/>
      <c r="CR90" s="159"/>
      <c r="CS90" s="159"/>
      <c r="CT90" s="159"/>
      <c r="CU90" s="159"/>
      <c r="CV90" s="159"/>
      <c r="CW90" s="159"/>
      <c r="CX90" s="159"/>
      <c r="CY90" s="159"/>
    </row>
    <row r="91" spans="1:103" s="160" customFormat="1" ht="25.5" x14ac:dyDescent="0.2">
      <c r="A91" s="212" t="s">
        <v>218</v>
      </c>
      <c r="B91" s="216" t="s">
        <v>226</v>
      </c>
      <c r="C91" s="187" t="s">
        <v>227</v>
      </c>
      <c r="D91" s="214">
        <v>0</v>
      </c>
      <c r="E91" s="175" t="s">
        <v>98</v>
      </c>
      <c r="F91" s="214">
        <v>0</v>
      </c>
      <c r="G91" s="175" t="s">
        <v>98</v>
      </c>
      <c r="H91" s="214">
        <v>0</v>
      </c>
      <c r="I91" s="175" t="s">
        <v>98</v>
      </c>
      <c r="J91" s="214">
        <v>0</v>
      </c>
      <c r="K91" s="175" t="s">
        <v>98</v>
      </c>
      <c r="L91" s="214">
        <v>0</v>
      </c>
      <c r="M91" s="175" t="s">
        <v>98</v>
      </c>
      <c r="N91" s="214">
        <v>0</v>
      </c>
      <c r="O91" s="175" t="s">
        <v>98</v>
      </c>
      <c r="P91" s="214">
        <v>0</v>
      </c>
      <c r="Q91" s="175" t="s">
        <v>98</v>
      </c>
      <c r="R91" s="214">
        <v>0</v>
      </c>
      <c r="S91" s="175" t="s">
        <v>98</v>
      </c>
      <c r="T91" s="214">
        <v>0</v>
      </c>
      <c r="U91" s="175" t="s">
        <v>98</v>
      </c>
      <c r="V91" s="214">
        <v>0</v>
      </c>
      <c r="W91" s="175" t="s">
        <v>98</v>
      </c>
      <c r="X91" s="214">
        <v>0</v>
      </c>
      <c r="Y91" s="175" t="s">
        <v>98</v>
      </c>
      <c r="Z91" s="214">
        <v>0</v>
      </c>
      <c r="AA91" s="175" t="s">
        <v>98</v>
      </c>
      <c r="AB91" s="214">
        <v>0</v>
      </c>
      <c r="AC91" s="175" t="s">
        <v>98</v>
      </c>
      <c r="AD91" s="214">
        <v>0</v>
      </c>
      <c r="AE91" s="175" t="s">
        <v>98</v>
      </c>
      <c r="AF91" s="214">
        <v>0</v>
      </c>
      <c r="AG91" s="175" t="s">
        <v>98</v>
      </c>
      <c r="AH91" s="214">
        <v>0</v>
      </c>
      <c r="AI91" s="175" t="s">
        <v>98</v>
      </c>
      <c r="AJ91" s="214">
        <v>0</v>
      </c>
      <c r="AK91" s="175" t="s">
        <v>98</v>
      </c>
      <c r="AL91" s="214">
        <v>0</v>
      </c>
      <c r="AM91" s="175" t="s">
        <v>98</v>
      </c>
      <c r="AN91" s="214">
        <v>0</v>
      </c>
      <c r="AO91" s="175" t="s">
        <v>98</v>
      </c>
      <c r="AP91" s="214">
        <v>0</v>
      </c>
      <c r="AQ91" s="175" t="s">
        <v>98</v>
      </c>
      <c r="AR91" s="214">
        <v>0</v>
      </c>
      <c r="AS91" s="175" t="s">
        <v>98</v>
      </c>
      <c r="AT91" s="214">
        <v>0</v>
      </c>
      <c r="AU91" s="175" t="s">
        <v>98</v>
      </c>
      <c r="AV91" s="214">
        <v>0</v>
      </c>
      <c r="AW91" s="175" t="s">
        <v>98</v>
      </c>
      <c r="AX91" s="214" t="s">
        <v>98</v>
      </c>
      <c r="AY91" s="175">
        <v>0</v>
      </c>
      <c r="AZ91" s="140">
        <f>'2'!BL89</f>
        <v>0</v>
      </c>
      <c r="BA91" s="193">
        <v>0</v>
      </c>
      <c r="BB91" s="214">
        <v>0</v>
      </c>
      <c r="BC91" s="175" t="s">
        <v>98</v>
      </c>
      <c r="BD91" s="215"/>
      <c r="BF91" s="159"/>
      <c r="BG91" s="159"/>
      <c r="BH91" s="159"/>
      <c r="BI91" s="159"/>
      <c r="BJ91" s="159"/>
      <c r="BK91" s="159"/>
      <c r="BL91" s="159"/>
      <c r="BM91" s="159"/>
      <c r="BN91" s="159"/>
      <c r="BO91" s="159"/>
      <c r="BP91" s="159"/>
      <c r="BQ91" s="159"/>
      <c r="BR91" s="159"/>
      <c r="BS91" s="159"/>
      <c r="BT91" s="159"/>
      <c r="BU91" s="159"/>
      <c r="BV91" s="159"/>
      <c r="BW91" s="159"/>
      <c r="BX91" s="159"/>
      <c r="BY91" s="159"/>
      <c r="BZ91" s="159"/>
      <c r="CA91" s="159"/>
      <c r="CB91" s="159"/>
      <c r="CC91" s="159"/>
      <c r="CD91" s="159"/>
      <c r="CE91" s="159"/>
      <c r="CF91" s="159"/>
      <c r="CG91" s="159"/>
      <c r="CH91" s="159"/>
      <c r="CI91" s="159"/>
      <c r="CJ91" s="159"/>
      <c r="CK91" s="159"/>
      <c r="CL91" s="159"/>
      <c r="CM91" s="159"/>
      <c r="CN91" s="159"/>
      <c r="CO91" s="159"/>
      <c r="CP91" s="159"/>
      <c r="CQ91" s="159"/>
      <c r="CR91" s="159"/>
      <c r="CS91" s="159"/>
      <c r="CT91" s="159"/>
      <c r="CU91" s="159"/>
      <c r="CV91" s="159"/>
      <c r="CW91" s="159"/>
      <c r="CX91" s="159"/>
      <c r="CY91" s="159"/>
    </row>
    <row r="92" spans="1:103" s="160" customFormat="1" ht="38.25" x14ac:dyDescent="0.2">
      <c r="A92" s="154" t="s">
        <v>228</v>
      </c>
      <c r="B92" s="155" t="s">
        <v>229</v>
      </c>
      <c r="C92" s="115" t="s">
        <v>98</v>
      </c>
      <c r="D92" s="214">
        <v>0</v>
      </c>
      <c r="E92" s="175" t="s">
        <v>98</v>
      </c>
      <c r="F92" s="214">
        <v>0</v>
      </c>
      <c r="G92" s="175" t="s">
        <v>98</v>
      </c>
      <c r="H92" s="214">
        <v>0</v>
      </c>
      <c r="I92" s="175" t="s">
        <v>98</v>
      </c>
      <c r="J92" s="214">
        <v>0</v>
      </c>
      <c r="K92" s="175" t="s">
        <v>98</v>
      </c>
      <c r="L92" s="214">
        <v>0</v>
      </c>
      <c r="M92" s="175" t="s">
        <v>98</v>
      </c>
      <c r="N92" s="214">
        <v>0</v>
      </c>
      <c r="O92" s="175" t="s">
        <v>98</v>
      </c>
      <c r="P92" s="214">
        <v>0</v>
      </c>
      <c r="Q92" s="175" t="s">
        <v>98</v>
      </c>
      <c r="R92" s="214">
        <v>0</v>
      </c>
      <c r="S92" s="175" t="s">
        <v>98</v>
      </c>
      <c r="T92" s="214">
        <v>0</v>
      </c>
      <c r="U92" s="175" t="s">
        <v>98</v>
      </c>
      <c r="V92" s="214">
        <v>0</v>
      </c>
      <c r="W92" s="175" t="s">
        <v>98</v>
      </c>
      <c r="X92" s="214">
        <v>0</v>
      </c>
      <c r="Y92" s="175" t="s">
        <v>98</v>
      </c>
      <c r="Z92" s="214">
        <v>0</v>
      </c>
      <c r="AA92" s="175" t="s">
        <v>98</v>
      </c>
      <c r="AB92" s="214">
        <v>0</v>
      </c>
      <c r="AC92" s="175" t="s">
        <v>98</v>
      </c>
      <c r="AD92" s="214">
        <v>0</v>
      </c>
      <c r="AE92" s="175" t="s">
        <v>98</v>
      </c>
      <c r="AF92" s="214">
        <v>0</v>
      </c>
      <c r="AG92" s="175" t="s">
        <v>98</v>
      </c>
      <c r="AH92" s="214">
        <v>0</v>
      </c>
      <c r="AI92" s="175" t="s">
        <v>98</v>
      </c>
      <c r="AJ92" s="214">
        <v>0</v>
      </c>
      <c r="AK92" s="175" t="s">
        <v>98</v>
      </c>
      <c r="AL92" s="214">
        <v>0</v>
      </c>
      <c r="AM92" s="175" t="s">
        <v>98</v>
      </c>
      <c r="AN92" s="214">
        <v>0</v>
      </c>
      <c r="AO92" s="175" t="s">
        <v>98</v>
      </c>
      <c r="AP92" s="214">
        <v>0</v>
      </c>
      <c r="AQ92" s="175" t="s">
        <v>98</v>
      </c>
      <c r="AR92" s="214">
        <v>0</v>
      </c>
      <c r="AS92" s="175" t="s">
        <v>98</v>
      </c>
      <c r="AT92" s="214">
        <v>0</v>
      </c>
      <c r="AU92" s="175" t="s">
        <v>98</v>
      </c>
      <c r="AV92" s="214">
        <v>0</v>
      </c>
      <c r="AW92" s="175" t="s">
        <v>98</v>
      </c>
      <c r="AX92" s="214" t="s">
        <v>98</v>
      </c>
      <c r="AY92" s="175">
        <v>0</v>
      </c>
      <c r="AZ92" s="140">
        <f>'2'!BL90</f>
        <v>0</v>
      </c>
      <c r="BA92" s="158">
        <v>0</v>
      </c>
      <c r="BB92" s="214">
        <v>0</v>
      </c>
      <c r="BC92" s="175" t="s">
        <v>98</v>
      </c>
      <c r="BD92" s="159"/>
      <c r="BE92" s="159"/>
      <c r="BF92" s="159"/>
      <c r="BG92" s="159"/>
      <c r="BH92" s="159"/>
      <c r="BI92" s="159"/>
      <c r="BJ92" s="159"/>
      <c r="BK92" s="159"/>
      <c r="BL92" s="159"/>
      <c r="BM92" s="159"/>
      <c r="BN92" s="159"/>
      <c r="BO92" s="159"/>
      <c r="BP92" s="159"/>
      <c r="BQ92" s="159"/>
      <c r="BR92" s="159"/>
      <c r="BS92" s="159"/>
      <c r="BT92" s="159"/>
      <c r="BU92" s="159"/>
      <c r="BV92" s="159"/>
      <c r="BW92" s="159"/>
      <c r="BX92" s="159"/>
      <c r="BY92" s="159"/>
      <c r="BZ92" s="159"/>
      <c r="CA92" s="159"/>
      <c r="CB92" s="159"/>
      <c r="CC92" s="159"/>
      <c r="CD92" s="159"/>
      <c r="CE92" s="159"/>
      <c r="CF92" s="159"/>
      <c r="CG92" s="159"/>
      <c r="CH92" s="159"/>
      <c r="CI92" s="159"/>
      <c r="CJ92" s="159"/>
      <c r="CK92" s="159"/>
      <c r="CL92" s="159"/>
      <c r="CM92" s="159"/>
      <c r="CN92" s="159"/>
      <c r="CO92" s="159"/>
      <c r="CP92" s="159"/>
      <c r="CQ92" s="159"/>
      <c r="CR92" s="159"/>
      <c r="CS92" s="159"/>
      <c r="CT92" s="159"/>
      <c r="CU92" s="159"/>
      <c r="CV92" s="159"/>
      <c r="CW92" s="159"/>
      <c r="CX92" s="159"/>
      <c r="CY92" s="159"/>
    </row>
    <row r="93" spans="1:103" s="168" customFormat="1" ht="89.25" x14ac:dyDescent="0.2">
      <c r="A93" s="161" t="s">
        <v>230</v>
      </c>
      <c r="B93" s="162" t="s">
        <v>231</v>
      </c>
      <c r="C93" s="163" t="s">
        <v>98</v>
      </c>
      <c r="D93" s="219">
        <f>SUM(D94:D95)</f>
        <v>0</v>
      </c>
      <c r="E93" s="220" t="s">
        <v>98</v>
      </c>
      <c r="F93" s="219">
        <f>SUM(F94:F95)</f>
        <v>0</v>
      </c>
      <c r="G93" s="220" t="s">
        <v>98</v>
      </c>
      <c r="H93" s="219">
        <f>SUM(H94:H95)</f>
        <v>0</v>
      </c>
      <c r="I93" s="220" t="s">
        <v>98</v>
      </c>
      <c r="J93" s="219">
        <f>SUM(J94:J95)</f>
        <v>0</v>
      </c>
      <c r="K93" s="220" t="s">
        <v>98</v>
      </c>
      <c r="L93" s="219">
        <f>SUM(L94:L95)</f>
        <v>0</v>
      </c>
      <c r="M93" s="220" t="s">
        <v>98</v>
      </c>
      <c r="N93" s="219">
        <f>SUM(N94:N95)</f>
        <v>0</v>
      </c>
      <c r="O93" s="220" t="s">
        <v>98</v>
      </c>
      <c r="P93" s="219">
        <f>SUM(P94:P95)</f>
        <v>0</v>
      </c>
      <c r="Q93" s="220" t="s">
        <v>98</v>
      </c>
      <c r="R93" s="219">
        <f>SUM(R94:R95)</f>
        <v>0</v>
      </c>
      <c r="S93" s="220" t="s">
        <v>98</v>
      </c>
      <c r="T93" s="219">
        <f>SUM(T94:T95)</f>
        <v>0</v>
      </c>
      <c r="U93" s="220" t="s">
        <v>98</v>
      </c>
      <c r="V93" s="219">
        <f>SUM(V94:V95)</f>
        <v>0</v>
      </c>
      <c r="W93" s="220" t="s">
        <v>98</v>
      </c>
      <c r="X93" s="219">
        <f>SUM(X94:X95)</f>
        <v>0</v>
      </c>
      <c r="Y93" s="220" t="s">
        <v>98</v>
      </c>
      <c r="Z93" s="219">
        <f>SUM(Z94:Z95)</f>
        <v>0</v>
      </c>
      <c r="AA93" s="220" t="s">
        <v>98</v>
      </c>
      <c r="AB93" s="219">
        <f>SUM(AB94:AB95)</f>
        <v>0</v>
      </c>
      <c r="AC93" s="220" t="s">
        <v>98</v>
      </c>
      <c r="AD93" s="219">
        <f>SUM(AD94:AD95)</f>
        <v>0</v>
      </c>
      <c r="AE93" s="220" t="s">
        <v>98</v>
      </c>
      <c r="AF93" s="219">
        <f>SUM(AF94:AF95)</f>
        <v>0</v>
      </c>
      <c r="AG93" s="220" t="s">
        <v>98</v>
      </c>
      <c r="AH93" s="219">
        <f>SUM(AH94:AH95)</f>
        <v>0</v>
      </c>
      <c r="AI93" s="220" t="s">
        <v>98</v>
      </c>
      <c r="AJ93" s="219">
        <f>SUM(AJ94:AJ95)</f>
        <v>0</v>
      </c>
      <c r="AK93" s="220" t="s">
        <v>98</v>
      </c>
      <c r="AL93" s="219">
        <f>SUM(AL94:AL95)</f>
        <v>0</v>
      </c>
      <c r="AM93" s="220" t="s">
        <v>98</v>
      </c>
      <c r="AN93" s="219">
        <f>SUM(AN94:AN95)</f>
        <v>0</v>
      </c>
      <c r="AO93" s="220" t="s">
        <v>98</v>
      </c>
      <c r="AP93" s="219">
        <f>SUM(AP94:AP95)</f>
        <v>0</v>
      </c>
      <c r="AQ93" s="220" t="s">
        <v>98</v>
      </c>
      <c r="AR93" s="219">
        <f>SUM(AR94:AR95)</f>
        <v>0</v>
      </c>
      <c r="AS93" s="220" t="s">
        <v>98</v>
      </c>
      <c r="AT93" s="219">
        <f>SUM(AT94:AT95)</f>
        <v>0</v>
      </c>
      <c r="AU93" s="220" t="s">
        <v>98</v>
      </c>
      <c r="AV93" s="219">
        <f>SUM(AV94:AV95)</f>
        <v>0</v>
      </c>
      <c r="AW93" s="220" t="s">
        <v>98</v>
      </c>
      <c r="AX93" s="219" t="s">
        <v>98</v>
      </c>
      <c r="AY93" s="220">
        <v>0</v>
      </c>
      <c r="AZ93" s="140">
        <f>'2'!BL91</f>
        <v>0</v>
      </c>
      <c r="BA93" s="165">
        <v>0</v>
      </c>
      <c r="BB93" s="219">
        <f>SUM(BB94:BB95)</f>
        <v>0</v>
      </c>
      <c r="BC93" s="220" t="s">
        <v>98</v>
      </c>
      <c r="BD93" s="167"/>
      <c r="BE93" s="167"/>
      <c r="BF93" s="167"/>
      <c r="BG93" s="167"/>
      <c r="BH93" s="167"/>
      <c r="BI93" s="167"/>
      <c r="BJ93" s="167"/>
      <c r="BK93" s="167"/>
      <c r="BL93" s="167"/>
      <c r="BM93" s="167"/>
      <c r="BN93" s="167"/>
      <c r="BO93" s="167"/>
      <c r="BP93" s="167"/>
      <c r="BQ93" s="167"/>
      <c r="BR93" s="167"/>
      <c r="BS93" s="167"/>
      <c r="BT93" s="167"/>
      <c r="BU93" s="167"/>
      <c r="BV93" s="167"/>
      <c r="BW93" s="167"/>
      <c r="BX93" s="167"/>
      <c r="BY93" s="167"/>
      <c r="BZ93" s="167"/>
      <c r="CA93" s="167"/>
      <c r="CB93" s="167"/>
      <c r="CC93" s="167"/>
      <c r="CD93" s="167"/>
      <c r="CE93" s="167"/>
      <c r="CF93" s="167"/>
      <c r="CG93" s="167"/>
      <c r="CH93" s="167"/>
      <c r="CI93" s="167"/>
      <c r="CJ93" s="167"/>
      <c r="CK93" s="167"/>
      <c r="CL93" s="167"/>
      <c r="CM93" s="167"/>
      <c r="CN93" s="167"/>
      <c r="CO93" s="167"/>
      <c r="CP93" s="167"/>
      <c r="CQ93" s="167"/>
      <c r="CR93" s="167"/>
      <c r="CS93" s="167"/>
      <c r="CT93" s="167"/>
      <c r="CU93" s="167"/>
      <c r="CV93" s="167"/>
      <c r="CW93" s="167"/>
      <c r="CX93" s="167"/>
      <c r="CY93" s="167"/>
    </row>
    <row r="94" spans="1:103" s="160" customFormat="1" ht="51" x14ac:dyDescent="0.2">
      <c r="A94" s="172" t="s">
        <v>232</v>
      </c>
      <c r="B94" s="155" t="s">
        <v>233</v>
      </c>
      <c r="C94" s="115" t="s">
        <v>98</v>
      </c>
      <c r="D94" s="214">
        <v>0</v>
      </c>
      <c r="E94" s="175" t="s">
        <v>98</v>
      </c>
      <c r="F94" s="214">
        <v>0</v>
      </c>
      <c r="G94" s="175" t="s">
        <v>98</v>
      </c>
      <c r="H94" s="214">
        <v>0</v>
      </c>
      <c r="I94" s="175" t="s">
        <v>98</v>
      </c>
      <c r="J94" s="214">
        <v>0</v>
      </c>
      <c r="K94" s="175" t="s">
        <v>98</v>
      </c>
      <c r="L94" s="214">
        <v>0</v>
      </c>
      <c r="M94" s="175" t="s">
        <v>98</v>
      </c>
      <c r="N94" s="214">
        <v>0</v>
      </c>
      <c r="O94" s="175" t="s">
        <v>98</v>
      </c>
      <c r="P94" s="214">
        <v>0</v>
      </c>
      <c r="Q94" s="175" t="s">
        <v>98</v>
      </c>
      <c r="R94" s="214">
        <v>0</v>
      </c>
      <c r="S94" s="175" t="s">
        <v>98</v>
      </c>
      <c r="T94" s="214">
        <v>0</v>
      </c>
      <c r="U94" s="175" t="s">
        <v>98</v>
      </c>
      <c r="V94" s="214">
        <v>0</v>
      </c>
      <c r="W94" s="175" t="s">
        <v>98</v>
      </c>
      <c r="X94" s="214">
        <v>0</v>
      </c>
      <c r="Y94" s="175" t="s">
        <v>98</v>
      </c>
      <c r="Z94" s="214">
        <v>0</v>
      </c>
      <c r="AA94" s="175" t="s">
        <v>98</v>
      </c>
      <c r="AB94" s="214">
        <v>0</v>
      </c>
      <c r="AC94" s="175" t="s">
        <v>98</v>
      </c>
      <c r="AD94" s="214">
        <v>0</v>
      </c>
      <c r="AE94" s="175" t="s">
        <v>98</v>
      </c>
      <c r="AF94" s="214">
        <v>0</v>
      </c>
      <c r="AG94" s="175" t="s">
        <v>98</v>
      </c>
      <c r="AH94" s="214">
        <v>0</v>
      </c>
      <c r="AI94" s="175" t="s">
        <v>98</v>
      </c>
      <c r="AJ94" s="214">
        <v>0</v>
      </c>
      <c r="AK94" s="175" t="s">
        <v>98</v>
      </c>
      <c r="AL94" s="214">
        <v>0</v>
      </c>
      <c r="AM94" s="175" t="s">
        <v>98</v>
      </c>
      <c r="AN94" s="214">
        <v>0</v>
      </c>
      <c r="AO94" s="175" t="s">
        <v>98</v>
      </c>
      <c r="AP94" s="214">
        <v>0</v>
      </c>
      <c r="AQ94" s="175" t="s">
        <v>98</v>
      </c>
      <c r="AR94" s="214">
        <v>0</v>
      </c>
      <c r="AS94" s="175" t="s">
        <v>98</v>
      </c>
      <c r="AT94" s="214">
        <v>0</v>
      </c>
      <c r="AU94" s="175" t="s">
        <v>98</v>
      </c>
      <c r="AV94" s="214">
        <v>0</v>
      </c>
      <c r="AW94" s="175" t="s">
        <v>98</v>
      </c>
      <c r="AX94" s="214" t="s">
        <v>98</v>
      </c>
      <c r="AY94" s="175">
        <v>0</v>
      </c>
      <c r="AZ94" s="140">
        <f>'2'!BL92</f>
        <v>0</v>
      </c>
      <c r="BA94" s="175">
        <v>0</v>
      </c>
      <c r="BB94" s="214">
        <v>0</v>
      </c>
      <c r="BC94" s="175" t="s">
        <v>98</v>
      </c>
      <c r="BD94" s="174"/>
      <c r="BE94" s="221"/>
      <c r="BF94" s="159"/>
      <c r="BG94" s="159"/>
      <c r="BH94" s="159"/>
      <c r="BI94" s="159"/>
      <c r="BJ94" s="159"/>
      <c r="BK94" s="159"/>
      <c r="BL94" s="159"/>
      <c r="BM94" s="159"/>
      <c r="BN94" s="159"/>
      <c r="BO94" s="159"/>
      <c r="BP94" s="159"/>
      <c r="BQ94" s="159"/>
      <c r="BR94" s="159"/>
      <c r="BS94" s="159"/>
      <c r="BT94" s="159"/>
      <c r="BU94" s="159"/>
      <c r="BV94" s="159"/>
      <c r="BW94" s="159"/>
      <c r="BX94" s="159"/>
      <c r="BY94" s="159"/>
      <c r="BZ94" s="159"/>
      <c r="CA94" s="159"/>
      <c r="CB94" s="159"/>
      <c r="CC94" s="159"/>
      <c r="CD94" s="159"/>
      <c r="CE94" s="159"/>
      <c r="CF94" s="159"/>
      <c r="CG94" s="159"/>
      <c r="CH94" s="159"/>
      <c r="CI94" s="159"/>
      <c r="CJ94" s="159"/>
      <c r="CK94" s="159"/>
      <c r="CL94" s="159"/>
      <c r="CM94" s="159"/>
      <c r="CN94" s="159"/>
      <c r="CO94" s="159"/>
      <c r="CP94" s="159"/>
      <c r="CQ94" s="159"/>
      <c r="CR94" s="159"/>
      <c r="CS94" s="159"/>
      <c r="CT94" s="159"/>
      <c r="CU94" s="159"/>
      <c r="CV94" s="159"/>
      <c r="CW94" s="159"/>
      <c r="CX94" s="159"/>
      <c r="CY94" s="159"/>
    </row>
    <row r="95" spans="1:103" s="160" customFormat="1" ht="38.25" x14ac:dyDescent="0.2">
      <c r="A95" s="172" t="s">
        <v>234</v>
      </c>
      <c r="B95" s="155" t="s">
        <v>235</v>
      </c>
      <c r="C95" s="115" t="s">
        <v>98</v>
      </c>
      <c r="D95" s="214">
        <v>0</v>
      </c>
      <c r="E95" s="175" t="s">
        <v>98</v>
      </c>
      <c r="F95" s="214">
        <v>0</v>
      </c>
      <c r="G95" s="175" t="s">
        <v>98</v>
      </c>
      <c r="H95" s="214">
        <v>0</v>
      </c>
      <c r="I95" s="175" t="s">
        <v>98</v>
      </c>
      <c r="J95" s="214">
        <v>0</v>
      </c>
      <c r="K95" s="175" t="s">
        <v>98</v>
      </c>
      <c r="L95" s="214">
        <v>0</v>
      </c>
      <c r="M95" s="175" t="s">
        <v>98</v>
      </c>
      <c r="N95" s="214">
        <v>0</v>
      </c>
      <c r="O95" s="175" t="s">
        <v>98</v>
      </c>
      <c r="P95" s="214">
        <v>0</v>
      </c>
      <c r="Q95" s="175" t="s">
        <v>98</v>
      </c>
      <c r="R95" s="214">
        <v>0</v>
      </c>
      <c r="S95" s="175" t="s">
        <v>98</v>
      </c>
      <c r="T95" s="214">
        <v>0</v>
      </c>
      <c r="U95" s="175" t="s">
        <v>98</v>
      </c>
      <c r="V95" s="214">
        <v>0</v>
      </c>
      <c r="W95" s="175" t="s">
        <v>98</v>
      </c>
      <c r="X95" s="214">
        <v>0</v>
      </c>
      <c r="Y95" s="175" t="s">
        <v>98</v>
      </c>
      <c r="Z95" s="214">
        <v>0</v>
      </c>
      <c r="AA95" s="175" t="s">
        <v>98</v>
      </c>
      <c r="AB95" s="214">
        <v>0</v>
      </c>
      <c r="AC95" s="175" t="s">
        <v>98</v>
      </c>
      <c r="AD95" s="214">
        <v>0</v>
      </c>
      <c r="AE95" s="175" t="s">
        <v>98</v>
      </c>
      <c r="AF95" s="214">
        <v>0</v>
      </c>
      <c r="AG95" s="175" t="s">
        <v>98</v>
      </c>
      <c r="AH95" s="214">
        <v>0</v>
      </c>
      <c r="AI95" s="175" t="s">
        <v>98</v>
      </c>
      <c r="AJ95" s="214">
        <v>0</v>
      </c>
      <c r="AK95" s="175" t="s">
        <v>98</v>
      </c>
      <c r="AL95" s="214">
        <v>0</v>
      </c>
      <c r="AM95" s="175" t="s">
        <v>98</v>
      </c>
      <c r="AN95" s="214">
        <v>0</v>
      </c>
      <c r="AO95" s="175" t="s">
        <v>98</v>
      </c>
      <c r="AP95" s="214">
        <v>0</v>
      </c>
      <c r="AQ95" s="175" t="s">
        <v>98</v>
      </c>
      <c r="AR95" s="214">
        <v>0</v>
      </c>
      <c r="AS95" s="175" t="s">
        <v>98</v>
      </c>
      <c r="AT95" s="214">
        <v>0</v>
      </c>
      <c r="AU95" s="175" t="s">
        <v>98</v>
      </c>
      <c r="AV95" s="214">
        <v>0</v>
      </c>
      <c r="AW95" s="175" t="s">
        <v>98</v>
      </c>
      <c r="AX95" s="214" t="s">
        <v>98</v>
      </c>
      <c r="AY95" s="175">
        <v>0</v>
      </c>
      <c r="AZ95" s="140">
        <f>'2'!BL93</f>
        <v>0</v>
      </c>
      <c r="BA95" s="175">
        <v>0</v>
      </c>
      <c r="BB95" s="214">
        <v>0</v>
      </c>
      <c r="BC95" s="175" t="s">
        <v>98</v>
      </c>
      <c r="BD95" s="174"/>
      <c r="BE95" s="221"/>
      <c r="BF95" s="159"/>
      <c r="BG95" s="159"/>
      <c r="BH95" s="159"/>
      <c r="BI95" s="159"/>
      <c r="BJ95" s="159"/>
      <c r="BK95" s="159"/>
      <c r="BL95" s="159"/>
      <c r="BM95" s="159"/>
      <c r="BN95" s="159"/>
      <c r="BO95" s="159"/>
      <c r="BP95" s="159"/>
      <c r="BQ95" s="159"/>
      <c r="BR95" s="159"/>
      <c r="BS95" s="159"/>
      <c r="BT95" s="159"/>
      <c r="BU95" s="159"/>
      <c r="BV95" s="159"/>
      <c r="BW95" s="159"/>
      <c r="BX95" s="159"/>
      <c r="BY95" s="159"/>
      <c r="BZ95" s="159"/>
      <c r="CA95" s="159"/>
      <c r="CB95" s="159"/>
      <c r="CC95" s="159"/>
      <c r="CD95" s="159"/>
      <c r="CE95" s="159"/>
      <c r="CF95" s="159"/>
      <c r="CG95" s="159"/>
      <c r="CH95" s="159"/>
      <c r="CI95" s="159"/>
      <c r="CJ95" s="159"/>
      <c r="CK95" s="159"/>
      <c r="CL95" s="159"/>
      <c r="CM95" s="159"/>
      <c r="CN95" s="159"/>
      <c r="CO95" s="159"/>
      <c r="CP95" s="159"/>
      <c r="CQ95" s="159"/>
      <c r="CR95" s="159"/>
      <c r="CS95" s="159"/>
      <c r="CT95" s="159"/>
      <c r="CU95" s="159"/>
      <c r="CV95" s="159"/>
      <c r="CW95" s="159"/>
      <c r="CX95" s="159"/>
      <c r="CY95" s="159"/>
    </row>
    <row r="96" spans="1:103" s="168" customFormat="1" ht="25.5" x14ac:dyDescent="0.2">
      <c r="A96" s="161" t="s">
        <v>236</v>
      </c>
      <c r="B96" s="162" t="s">
        <v>107</v>
      </c>
      <c r="C96" s="163" t="s">
        <v>98</v>
      </c>
      <c r="D96" s="165">
        <f>SUM(D97:D109)</f>
        <v>0</v>
      </c>
      <c r="E96" s="165" t="s">
        <v>98</v>
      </c>
      <c r="F96" s="165">
        <f>SUM(F97:F109)</f>
        <v>0</v>
      </c>
      <c r="G96" s="165" t="s">
        <v>98</v>
      </c>
      <c r="H96" s="165">
        <f>SUM(H97:H109)</f>
        <v>0</v>
      </c>
      <c r="I96" s="165" t="s">
        <v>98</v>
      </c>
      <c r="J96" s="165">
        <f>SUM(J97:J109)</f>
        <v>0</v>
      </c>
      <c r="K96" s="165" t="s">
        <v>98</v>
      </c>
      <c r="L96" s="165">
        <f>SUM(L97:L109)</f>
        <v>0</v>
      </c>
      <c r="M96" s="165" t="s">
        <v>98</v>
      </c>
      <c r="N96" s="165">
        <f>SUM(N97:N109)</f>
        <v>0</v>
      </c>
      <c r="O96" s="165" t="s">
        <v>98</v>
      </c>
      <c r="P96" s="165">
        <f>SUM(P97:P109)</f>
        <v>0</v>
      </c>
      <c r="Q96" s="165" t="s">
        <v>98</v>
      </c>
      <c r="R96" s="165">
        <f>SUM(R97:R109)</f>
        <v>0</v>
      </c>
      <c r="S96" s="165" t="s">
        <v>98</v>
      </c>
      <c r="T96" s="165">
        <f>SUM(T97:T109)</f>
        <v>0</v>
      </c>
      <c r="U96" s="165" t="s">
        <v>98</v>
      </c>
      <c r="V96" s="165">
        <f>SUM(V97:V109)</f>
        <v>0</v>
      </c>
      <c r="W96" s="165" t="s">
        <v>98</v>
      </c>
      <c r="X96" s="165">
        <f>SUM(X97:X109)</f>
        <v>0</v>
      </c>
      <c r="Y96" s="165" t="s">
        <v>98</v>
      </c>
      <c r="Z96" s="165">
        <f>SUM(Z97:Z109)</f>
        <v>0</v>
      </c>
      <c r="AA96" s="165" t="s">
        <v>98</v>
      </c>
      <c r="AB96" s="165">
        <f>SUM(AB97:AB109)</f>
        <v>0</v>
      </c>
      <c r="AC96" s="165" t="s">
        <v>98</v>
      </c>
      <c r="AD96" s="165">
        <f>SUM(AD97:AD109)</f>
        <v>0</v>
      </c>
      <c r="AE96" s="165" t="s">
        <v>98</v>
      </c>
      <c r="AF96" s="165">
        <f>SUM(AF97:AF109)</f>
        <v>0</v>
      </c>
      <c r="AG96" s="165" t="s">
        <v>98</v>
      </c>
      <c r="AH96" s="165">
        <f>SUM(AH97:AH109)</f>
        <v>0</v>
      </c>
      <c r="AI96" s="165" t="s">
        <v>98</v>
      </c>
      <c r="AJ96" s="165">
        <f>SUM(AJ97:AJ109)</f>
        <v>0</v>
      </c>
      <c r="AK96" s="165" t="s">
        <v>98</v>
      </c>
      <c r="AL96" s="165">
        <f>SUM(AL97:AL109)</f>
        <v>0</v>
      </c>
      <c r="AM96" s="165" t="s">
        <v>98</v>
      </c>
      <c r="AN96" s="165">
        <f>SUM(AN97:AN109)</f>
        <v>0</v>
      </c>
      <c r="AO96" s="165" t="s">
        <v>98</v>
      </c>
      <c r="AP96" s="165">
        <f>SUM(AP97:AP109)</f>
        <v>0</v>
      </c>
      <c r="AQ96" s="165" t="s">
        <v>98</v>
      </c>
      <c r="AR96" s="165">
        <f>SUM(AR97:AR109)</f>
        <v>0</v>
      </c>
      <c r="AS96" s="165" t="s">
        <v>98</v>
      </c>
      <c r="AT96" s="165">
        <f>SUM(AT97:AT109)</f>
        <v>0</v>
      </c>
      <c r="AU96" s="165" t="s">
        <v>98</v>
      </c>
      <c r="AV96" s="165">
        <f>SUM(AV97:AV109)</f>
        <v>0</v>
      </c>
      <c r="AW96" s="165" t="s">
        <v>98</v>
      </c>
      <c r="AX96" s="165" t="s">
        <v>98</v>
      </c>
      <c r="AY96" s="165">
        <v>0</v>
      </c>
      <c r="AZ96" s="140">
        <f>'2'!BL94</f>
        <v>0</v>
      </c>
      <c r="BA96" s="165">
        <v>0</v>
      </c>
      <c r="BB96" s="165">
        <f>SUM(BB97:BB109)</f>
        <v>0</v>
      </c>
      <c r="BC96" s="165" t="s">
        <v>98</v>
      </c>
      <c r="BD96" s="167"/>
      <c r="BE96" s="167"/>
      <c r="BF96" s="167"/>
      <c r="BG96" s="167"/>
      <c r="BH96" s="167"/>
      <c r="BI96" s="167"/>
      <c r="BJ96" s="167"/>
      <c r="BK96" s="167"/>
      <c r="BL96" s="167"/>
      <c r="BM96" s="167"/>
      <c r="BN96" s="167"/>
      <c r="BO96" s="167"/>
      <c r="BP96" s="167"/>
      <c r="BQ96" s="167"/>
      <c r="BR96" s="167"/>
      <c r="BS96" s="167"/>
      <c r="BT96" s="167"/>
      <c r="BU96" s="167"/>
      <c r="BV96" s="167"/>
      <c r="BW96" s="167"/>
      <c r="BX96" s="167"/>
      <c r="BY96" s="167"/>
      <c r="BZ96" s="167"/>
      <c r="CA96" s="167"/>
      <c r="CB96" s="167"/>
      <c r="CC96" s="167"/>
      <c r="CD96" s="167"/>
      <c r="CE96" s="167"/>
      <c r="CF96" s="167"/>
      <c r="CG96" s="167"/>
      <c r="CH96" s="167"/>
      <c r="CI96" s="167"/>
      <c r="CJ96" s="167"/>
      <c r="CK96" s="167"/>
      <c r="CL96" s="167"/>
      <c r="CM96" s="167"/>
      <c r="CN96" s="167"/>
      <c r="CO96" s="167"/>
      <c r="CP96" s="167"/>
      <c r="CQ96" s="167"/>
      <c r="CR96" s="167"/>
      <c r="CS96" s="167"/>
      <c r="CT96" s="167"/>
      <c r="CU96" s="167"/>
      <c r="CV96" s="167"/>
      <c r="CW96" s="167"/>
      <c r="CX96" s="167"/>
      <c r="CY96" s="167"/>
    </row>
    <row r="97" spans="1:141" s="160" customFormat="1" ht="38.25" hidden="1" x14ac:dyDescent="0.2">
      <c r="A97" s="185" t="s">
        <v>236</v>
      </c>
      <c r="B97" s="186" t="s">
        <v>237</v>
      </c>
      <c r="C97" s="187" t="s">
        <v>238</v>
      </c>
      <c r="D97" s="191"/>
      <c r="E97" s="191"/>
      <c r="F97" s="193"/>
      <c r="G97" s="191"/>
      <c r="H97" s="193"/>
      <c r="I97" s="191"/>
      <c r="J97" s="193"/>
      <c r="K97" s="175"/>
      <c r="L97" s="214"/>
      <c r="M97" s="175"/>
      <c r="N97" s="214"/>
      <c r="O97" s="175"/>
      <c r="P97" s="214"/>
      <c r="Q97" s="175"/>
      <c r="R97" s="214"/>
      <c r="S97" s="175"/>
      <c r="T97" s="214"/>
      <c r="U97" s="175"/>
      <c r="V97" s="214"/>
      <c r="W97" s="175"/>
      <c r="X97" s="214"/>
      <c r="Y97" s="175"/>
      <c r="Z97" s="214"/>
      <c r="AA97" s="175"/>
      <c r="AB97" s="214"/>
      <c r="AC97" s="175"/>
      <c r="AD97" s="214"/>
      <c r="AE97" s="175"/>
      <c r="AF97" s="214"/>
      <c r="AG97" s="175"/>
      <c r="AH97" s="214"/>
      <c r="AI97" s="175"/>
      <c r="AJ97" s="214"/>
      <c r="AK97" s="175"/>
      <c r="AL97" s="214"/>
      <c r="AM97" s="175"/>
      <c r="AN97" s="214"/>
      <c r="AO97" s="175"/>
      <c r="AP97" s="214"/>
      <c r="AQ97" s="175"/>
      <c r="AR97" s="214"/>
      <c r="AS97" s="175"/>
      <c r="AT97" s="214"/>
      <c r="AU97" s="175"/>
      <c r="AV97" s="214"/>
      <c r="AW97" s="175"/>
      <c r="AX97" s="214"/>
      <c r="AY97" s="175"/>
      <c r="AZ97" s="140"/>
      <c r="BA97" s="158"/>
      <c r="BB97" s="214"/>
      <c r="BC97" s="175"/>
      <c r="BD97" s="159"/>
      <c r="BE97" s="159"/>
      <c r="BF97" s="159"/>
      <c r="BG97" s="159"/>
      <c r="BH97" s="159"/>
      <c r="BI97" s="159"/>
      <c r="BJ97" s="159"/>
      <c r="BK97" s="159"/>
      <c r="BL97" s="159"/>
      <c r="BM97" s="159"/>
      <c r="BN97" s="159"/>
      <c r="BO97" s="159"/>
      <c r="BP97" s="159"/>
      <c r="BQ97" s="159"/>
      <c r="BR97" s="159"/>
      <c r="BS97" s="159"/>
      <c r="BT97" s="159"/>
      <c r="BU97" s="159"/>
      <c r="BV97" s="159"/>
      <c r="BW97" s="159"/>
      <c r="BX97" s="159"/>
      <c r="BY97" s="159"/>
      <c r="BZ97" s="159"/>
      <c r="CA97" s="159"/>
      <c r="CB97" s="159"/>
      <c r="CC97" s="159"/>
      <c r="CD97" s="159"/>
      <c r="CE97" s="159"/>
      <c r="CF97" s="159"/>
      <c r="CG97" s="159"/>
      <c r="CH97" s="159"/>
      <c r="CI97" s="159"/>
      <c r="CJ97" s="159"/>
      <c r="CK97" s="159"/>
      <c r="CL97" s="159"/>
      <c r="CM97" s="159"/>
      <c r="CN97" s="159"/>
      <c r="CO97" s="159"/>
      <c r="CP97" s="222"/>
      <c r="CQ97" s="223"/>
      <c r="CR97" s="223"/>
      <c r="CS97" s="223"/>
      <c r="CT97" s="223"/>
      <c r="CU97" s="223"/>
      <c r="CV97" s="223"/>
      <c r="CW97" s="223"/>
      <c r="CX97" s="223"/>
      <c r="CY97" s="223"/>
      <c r="CZ97" s="223"/>
      <c r="DA97" s="223"/>
      <c r="DB97" s="223"/>
      <c r="DC97" s="223"/>
      <c r="DD97" s="223"/>
      <c r="DE97" s="223"/>
      <c r="DF97" s="223"/>
      <c r="DG97" s="223"/>
      <c r="DH97" s="223"/>
      <c r="DI97" s="223"/>
      <c r="DJ97" s="223"/>
      <c r="DK97" s="223"/>
      <c r="DL97" s="159"/>
      <c r="DM97" s="159"/>
      <c r="DN97" s="159"/>
      <c r="DO97" s="159"/>
      <c r="DP97" s="159"/>
      <c r="DQ97" s="159"/>
      <c r="DR97" s="159"/>
      <c r="DS97" s="159"/>
      <c r="DT97" s="159"/>
      <c r="DU97" s="159"/>
      <c r="DV97" s="159"/>
      <c r="DW97" s="159"/>
      <c r="DX97" s="159"/>
      <c r="DY97" s="159"/>
      <c r="DZ97" s="159"/>
      <c r="EA97" s="159"/>
      <c r="EB97" s="159"/>
      <c r="EC97" s="159"/>
      <c r="ED97" s="159"/>
      <c r="EE97" s="159"/>
      <c r="EF97" s="159"/>
      <c r="EG97" s="159"/>
      <c r="EH97" s="159"/>
      <c r="EI97" s="159"/>
      <c r="EJ97" s="159"/>
      <c r="EK97" s="159"/>
    </row>
    <row r="98" spans="1:141" s="160" customFormat="1" ht="38.25" hidden="1" x14ac:dyDescent="0.2">
      <c r="A98" s="185" t="s">
        <v>236</v>
      </c>
      <c r="B98" s="186" t="s">
        <v>239</v>
      </c>
      <c r="C98" s="187" t="s">
        <v>240</v>
      </c>
      <c r="D98" s="191"/>
      <c r="E98" s="191"/>
      <c r="F98" s="193"/>
      <c r="G98" s="191"/>
      <c r="H98" s="193"/>
      <c r="I98" s="191"/>
      <c r="J98" s="193"/>
      <c r="K98" s="175"/>
      <c r="L98" s="214"/>
      <c r="M98" s="175"/>
      <c r="N98" s="214"/>
      <c r="O98" s="175"/>
      <c r="P98" s="214"/>
      <c r="Q98" s="175"/>
      <c r="R98" s="214"/>
      <c r="S98" s="175"/>
      <c r="T98" s="214"/>
      <c r="U98" s="175"/>
      <c r="V98" s="214"/>
      <c r="W98" s="175"/>
      <c r="X98" s="214"/>
      <c r="Y98" s="175"/>
      <c r="Z98" s="214"/>
      <c r="AA98" s="175"/>
      <c r="AB98" s="214"/>
      <c r="AC98" s="175"/>
      <c r="AD98" s="214"/>
      <c r="AE98" s="175"/>
      <c r="AF98" s="214"/>
      <c r="AG98" s="175"/>
      <c r="AH98" s="214"/>
      <c r="AI98" s="175"/>
      <c r="AJ98" s="214"/>
      <c r="AK98" s="175"/>
      <c r="AL98" s="214"/>
      <c r="AM98" s="175"/>
      <c r="AN98" s="214"/>
      <c r="AO98" s="175"/>
      <c r="AP98" s="214"/>
      <c r="AQ98" s="175"/>
      <c r="AR98" s="214"/>
      <c r="AS98" s="175"/>
      <c r="AT98" s="214"/>
      <c r="AU98" s="175"/>
      <c r="AV98" s="214"/>
      <c r="AW98" s="175"/>
      <c r="AX98" s="214"/>
      <c r="AY98" s="175"/>
      <c r="AZ98" s="140"/>
      <c r="BA98" s="158"/>
      <c r="BB98" s="214"/>
      <c r="BC98" s="175"/>
      <c r="BD98" s="159"/>
      <c r="BE98" s="159"/>
      <c r="BF98" s="159"/>
      <c r="BG98" s="159"/>
      <c r="BH98" s="159"/>
      <c r="BI98" s="159"/>
      <c r="BJ98" s="159"/>
      <c r="BK98" s="159"/>
      <c r="BL98" s="159"/>
      <c r="BM98" s="159"/>
      <c r="BN98" s="159"/>
      <c r="BO98" s="159"/>
      <c r="BP98" s="159"/>
      <c r="BQ98" s="159"/>
      <c r="BR98" s="159"/>
      <c r="BS98" s="159"/>
      <c r="BT98" s="159"/>
      <c r="BU98" s="159"/>
      <c r="BV98" s="159"/>
      <c r="BW98" s="159"/>
      <c r="BX98" s="159"/>
      <c r="BY98" s="159"/>
      <c r="BZ98" s="159"/>
      <c r="CA98" s="159"/>
      <c r="CB98" s="159"/>
      <c r="CC98" s="159"/>
      <c r="CD98" s="159"/>
      <c r="CE98" s="159"/>
      <c r="CF98" s="159"/>
      <c r="CG98" s="159"/>
      <c r="CH98" s="159"/>
      <c r="CI98" s="159"/>
      <c r="CJ98" s="159"/>
      <c r="CK98" s="159"/>
      <c r="CL98" s="159"/>
      <c r="CM98" s="159"/>
      <c r="CN98" s="159"/>
      <c r="CO98" s="159"/>
      <c r="CP98" s="222"/>
      <c r="CQ98" s="223"/>
      <c r="CR98" s="223"/>
      <c r="CS98" s="223"/>
      <c r="CT98" s="223"/>
      <c r="CU98" s="223"/>
      <c r="CV98" s="223"/>
      <c r="CW98" s="223"/>
      <c r="CX98" s="223"/>
      <c r="CY98" s="223"/>
      <c r="CZ98" s="223"/>
      <c r="DA98" s="223"/>
      <c r="DB98" s="223"/>
      <c r="DC98" s="223"/>
      <c r="DD98" s="223"/>
      <c r="DE98" s="223"/>
      <c r="DF98" s="223"/>
      <c r="DG98" s="223"/>
      <c r="DH98" s="223"/>
      <c r="DI98" s="223"/>
      <c r="DJ98" s="223"/>
      <c r="DK98" s="223"/>
      <c r="DL98" s="159"/>
      <c r="DM98" s="159"/>
      <c r="DN98" s="159"/>
      <c r="DO98" s="159"/>
      <c r="DP98" s="159"/>
      <c r="DQ98" s="159"/>
      <c r="DR98" s="159"/>
      <c r="DS98" s="159"/>
      <c r="DT98" s="159"/>
      <c r="DU98" s="159"/>
      <c r="DV98" s="159"/>
      <c r="DW98" s="159"/>
      <c r="DX98" s="159"/>
      <c r="DY98" s="159"/>
      <c r="DZ98" s="159"/>
      <c r="EA98" s="159"/>
      <c r="EB98" s="159"/>
      <c r="EC98" s="159"/>
      <c r="ED98" s="159"/>
      <c r="EE98" s="159"/>
      <c r="EF98" s="159"/>
      <c r="EG98" s="159"/>
      <c r="EH98" s="159"/>
      <c r="EI98" s="159"/>
      <c r="EJ98" s="159"/>
      <c r="EK98" s="159"/>
    </row>
    <row r="99" spans="1:141" s="160" customFormat="1" ht="51" hidden="1" x14ac:dyDescent="0.2">
      <c r="A99" s="185" t="s">
        <v>236</v>
      </c>
      <c r="B99" s="186" t="s">
        <v>241</v>
      </c>
      <c r="C99" s="187" t="s">
        <v>242</v>
      </c>
      <c r="D99" s="191"/>
      <c r="E99" s="191"/>
      <c r="F99" s="193"/>
      <c r="G99" s="191"/>
      <c r="H99" s="193"/>
      <c r="I99" s="191"/>
      <c r="J99" s="193"/>
      <c r="K99" s="175"/>
      <c r="L99" s="214"/>
      <c r="M99" s="175"/>
      <c r="N99" s="214"/>
      <c r="O99" s="175"/>
      <c r="P99" s="214"/>
      <c r="Q99" s="175"/>
      <c r="R99" s="214"/>
      <c r="S99" s="175"/>
      <c r="T99" s="214"/>
      <c r="U99" s="175"/>
      <c r="V99" s="214"/>
      <c r="W99" s="175"/>
      <c r="X99" s="214"/>
      <c r="Y99" s="175"/>
      <c r="Z99" s="214"/>
      <c r="AA99" s="175"/>
      <c r="AB99" s="214"/>
      <c r="AC99" s="175"/>
      <c r="AD99" s="214"/>
      <c r="AE99" s="175"/>
      <c r="AF99" s="214"/>
      <c r="AG99" s="175"/>
      <c r="AH99" s="214"/>
      <c r="AI99" s="175"/>
      <c r="AJ99" s="214"/>
      <c r="AK99" s="175"/>
      <c r="AL99" s="214"/>
      <c r="AM99" s="175"/>
      <c r="AN99" s="214"/>
      <c r="AO99" s="175"/>
      <c r="AP99" s="214"/>
      <c r="AQ99" s="175"/>
      <c r="AR99" s="214"/>
      <c r="AS99" s="175"/>
      <c r="AT99" s="214"/>
      <c r="AU99" s="175"/>
      <c r="AV99" s="214"/>
      <c r="AW99" s="175"/>
      <c r="AX99" s="214"/>
      <c r="AY99" s="175"/>
      <c r="AZ99" s="140"/>
      <c r="BA99" s="158"/>
      <c r="BB99" s="214"/>
      <c r="BC99" s="175"/>
      <c r="BD99" s="159"/>
      <c r="BE99" s="159"/>
      <c r="BF99" s="159"/>
      <c r="BG99" s="159"/>
      <c r="BH99" s="159"/>
      <c r="BI99" s="159"/>
      <c r="BJ99" s="159"/>
      <c r="BK99" s="159"/>
      <c r="BL99" s="159"/>
      <c r="BM99" s="159"/>
      <c r="BN99" s="159"/>
      <c r="BO99" s="159"/>
      <c r="BP99" s="159"/>
      <c r="BQ99" s="159"/>
      <c r="BR99" s="159"/>
      <c r="BS99" s="159"/>
      <c r="BT99" s="159"/>
      <c r="BU99" s="159"/>
      <c r="BV99" s="159"/>
      <c r="BW99" s="159"/>
      <c r="BX99" s="159"/>
      <c r="BY99" s="159"/>
      <c r="BZ99" s="159"/>
      <c r="CA99" s="159"/>
      <c r="CB99" s="159"/>
      <c r="CC99" s="159"/>
      <c r="CD99" s="159"/>
      <c r="CE99" s="159"/>
      <c r="CF99" s="159"/>
      <c r="CG99" s="159"/>
      <c r="CH99" s="159"/>
      <c r="CI99" s="159"/>
      <c r="CJ99" s="159"/>
      <c r="CK99" s="159"/>
      <c r="CL99" s="159"/>
      <c r="CM99" s="159"/>
      <c r="CN99" s="159"/>
      <c r="CO99" s="159"/>
      <c r="CP99" s="222"/>
      <c r="CQ99" s="223"/>
      <c r="CR99" s="223"/>
      <c r="CS99" s="223"/>
      <c r="CT99" s="223"/>
      <c r="CU99" s="223"/>
      <c r="CV99" s="223"/>
      <c r="CW99" s="223"/>
      <c r="CX99" s="223"/>
      <c r="CY99" s="223"/>
      <c r="CZ99" s="223"/>
      <c r="DA99" s="223"/>
      <c r="DB99" s="223"/>
      <c r="DC99" s="223"/>
      <c r="DD99" s="223"/>
      <c r="DE99" s="223"/>
      <c r="DF99" s="223"/>
      <c r="DG99" s="223"/>
      <c r="DH99" s="223"/>
      <c r="DI99" s="223"/>
      <c r="DJ99" s="223"/>
      <c r="DK99" s="223"/>
      <c r="DL99" s="159"/>
      <c r="DM99" s="159"/>
      <c r="DN99" s="159"/>
      <c r="DO99" s="159"/>
      <c r="DP99" s="159"/>
      <c r="DQ99" s="159"/>
      <c r="DR99" s="159"/>
      <c r="DS99" s="159"/>
      <c r="DT99" s="159"/>
      <c r="DU99" s="159"/>
      <c r="DV99" s="159"/>
      <c r="DW99" s="159"/>
      <c r="DX99" s="159"/>
      <c r="DY99" s="159"/>
      <c r="DZ99" s="159"/>
      <c r="EA99" s="159"/>
      <c r="EB99" s="159"/>
      <c r="EC99" s="159"/>
      <c r="ED99" s="159"/>
      <c r="EE99" s="159"/>
      <c r="EF99" s="159"/>
      <c r="EG99" s="159"/>
      <c r="EH99" s="159"/>
      <c r="EI99" s="159"/>
      <c r="EJ99" s="159"/>
      <c r="EK99" s="159"/>
    </row>
    <row r="100" spans="1:141" s="160" customFormat="1" ht="63.75" hidden="1" x14ac:dyDescent="0.2">
      <c r="A100" s="185" t="s">
        <v>236</v>
      </c>
      <c r="B100" s="186" t="s">
        <v>243</v>
      </c>
      <c r="C100" s="187" t="s">
        <v>244</v>
      </c>
      <c r="D100" s="191"/>
      <c r="E100" s="191"/>
      <c r="F100" s="193"/>
      <c r="G100" s="191"/>
      <c r="H100" s="193"/>
      <c r="I100" s="191"/>
      <c r="J100" s="193"/>
      <c r="K100" s="175"/>
      <c r="L100" s="214"/>
      <c r="M100" s="175"/>
      <c r="N100" s="214"/>
      <c r="O100" s="175"/>
      <c r="P100" s="214"/>
      <c r="Q100" s="175"/>
      <c r="R100" s="214"/>
      <c r="S100" s="175"/>
      <c r="T100" s="214"/>
      <c r="U100" s="175"/>
      <c r="V100" s="214"/>
      <c r="W100" s="175"/>
      <c r="X100" s="214"/>
      <c r="Y100" s="175"/>
      <c r="Z100" s="214"/>
      <c r="AA100" s="175"/>
      <c r="AB100" s="214"/>
      <c r="AC100" s="175"/>
      <c r="AD100" s="214"/>
      <c r="AE100" s="175"/>
      <c r="AF100" s="214"/>
      <c r="AG100" s="175"/>
      <c r="AH100" s="214"/>
      <c r="AI100" s="175"/>
      <c r="AJ100" s="214"/>
      <c r="AK100" s="175"/>
      <c r="AL100" s="214"/>
      <c r="AM100" s="175"/>
      <c r="AN100" s="214"/>
      <c r="AO100" s="175"/>
      <c r="AP100" s="214"/>
      <c r="AQ100" s="175"/>
      <c r="AR100" s="214"/>
      <c r="AS100" s="175"/>
      <c r="AT100" s="214"/>
      <c r="AU100" s="175"/>
      <c r="AV100" s="214"/>
      <c r="AW100" s="175"/>
      <c r="AX100" s="214"/>
      <c r="AY100" s="175"/>
      <c r="AZ100" s="140"/>
      <c r="BA100" s="158"/>
      <c r="BB100" s="214"/>
      <c r="BC100" s="175"/>
      <c r="BD100" s="159"/>
      <c r="BE100" s="159"/>
      <c r="BF100" s="159"/>
      <c r="BG100" s="159"/>
      <c r="BH100" s="159"/>
      <c r="BI100" s="159"/>
      <c r="BJ100" s="159"/>
      <c r="BK100" s="159"/>
      <c r="BL100" s="159"/>
      <c r="BM100" s="159"/>
      <c r="BN100" s="159"/>
      <c r="BO100" s="159"/>
      <c r="BP100" s="159"/>
      <c r="BQ100" s="159"/>
      <c r="BR100" s="159"/>
      <c r="BS100" s="159"/>
      <c r="BT100" s="159"/>
      <c r="BU100" s="159"/>
      <c r="BV100" s="159"/>
      <c r="BW100" s="159"/>
      <c r="BX100" s="159"/>
      <c r="BY100" s="159"/>
      <c r="BZ100" s="159"/>
      <c r="CA100" s="159"/>
      <c r="CB100" s="159"/>
      <c r="CC100" s="159"/>
      <c r="CD100" s="159"/>
      <c r="CE100" s="159"/>
      <c r="CF100" s="159"/>
      <c r="CG100" s="159"/>
      <c r="CH100" s="159"/>
      <c r="CI100" s="159"/>
      <c r="CJ100" s="159"/>
      <c r="CK100" s="159"/>
      <c r="CL100" s="159"/>
      <c r="CM100" s="159"/>
      <c r="CN100" s="159"/>
      <c r="CO100" s="159"/>
      <c r="CP100" s="222"/>
      <c r="CQ100" s="223"/>
      <c r="CR100" s="223"/>
      <c r="CS100" s="223"/>
      <c r="CT100" s="223"/>
      <c r="CU100" s="223"/>
      <c r="CV100" s="223"/>
      <c r="CW100" s="223"/>
      <c r="CX100" s="223"/>
      <c r="CY100" s="223"/>
      <c r="CZ100" s="223"/>
      <c r="DA100" s="223"/>
      <c r="DB100" s="223"/>
      <c r="DC100" s="223"/>
      <c r="DD100" s="223"/>
      <c r="DE100" s="223"/>
      <c r="DF100" s="223"/>
      <c r="DG100" s="223"/>
      <c r="DH100" s="223"/>
      <c r="DI100" s="223"/>
      <c r="DJ100" s="223"/>
      <c r="DK100" s="223"/>
      <c r="DL100" s="159"/>
      <c r="DM100" s="159"/>
      <c r="DN100" s="159"/>
      <c r="DO100" s="159"/>
      <c r="DP100" s="159"/>
      <c r="DQ100" s="159"/>
      <c r="DR100" s="159"/>
      <c r="DS100" s="159"/>
      <c r="DT100" s="159"/>
      <c r="DU100" s="159"/>
      <c r="DV100" s="159"/>
      <c r="DW100" s="159"/>
      <c r="DX100" s="159"/>
      <c r="DY100" s="159"/>
      <c r="DZ100" s="159"/>
      <c r="EA100" s="159"/>
      <c r="EB100" s="159"/>
      <c r="EC100" s="159"/>
      <c r="ED100" s="159"/>
      <c r="EE100" s="159"/>
      <c r="EF100" s="159"/>
      <c r="EG100" s="159"/>
      <c r="EH100" s="159"/>
      <c r="EI100" s="159"/>
      <c r="EJ100" s="159"/>
      <c r="EK100" s="159"/>
    </row>
    <row r="101" spans="1:141" s="160" customFormat="1" ht="63.75" hidden="1" x14ac:dyDescent="0.2">
      <c r="A101" s="185" t="s">
        <v>236</v>
      </c>
      <c r="B101" s="186" t="s">
        <v>245</v>
      </c>
      <c r="C101" s="187" t="s">
        <v>246</v>
      </c>
      <c r="D101" s="191"/>
      <c r="E101" s="191"/>
      <c r="F101" s="193"/>
      <c r="G101" s="191"/>
      <c r="H101" s="193"/>
      <c r="I101" s="191"/>
      <c r="J101" s="193"/>
      <c r="K101" s="175"/>
      <c r="L101" s="214"/>
      <c r="M101" s="175"/>
      <c r="N101" s="214"/>
      <c r="O101" s="175"/>
      <c r="P101" s="214"/>
      <c r="Q101" s="175"/>
      <c r="R101" s="214"/>
      <c r="S101" s="175"/>
      <c r="T101" s="214"/>
      <c r="U101" s="175"/>
      <c r="V101" s="214"/>
      <c r="W101" s="175"/>
      <c r="X101" s="214"/>
      <c r="Y101" s="175"/>
      <c r="Z101" s="214"/>
      <c r="AA101" s="175"/>
      <c r="AB101" s="214"/>
      <c r="AC101" s="175"/>
      <c r="AD101" s="214"/>
      <c r="AE101" s="175"/>
      <c r="AF101" s="214"/>
      <c r="AG101" s="175"/>
      <c r="AH101" s="214"/>
      <c r="AI101" s="175"/>
      <c r="AJ101" s="214"/>
      <c r="AK101" s="175"/>
      <c r="AL101" s="214"/>
      <c r="AM101" s="175"/>
      <c r="AN101" s="214"/>
      <c r="AO101" s="175"/>
      <c r="AP101" s="214"/>
      <c r="AQ101" s="175"/>
      <c r="AR101" s="214"/>
      <c r="AS101" s="175"/>
      <c r="AT101" s="214"/>
      <c r="AU101" s="175"/>
      <c r="AV101" s="214"/>
      <c r="AW101" s="175"/>
      <c r="AX101" s="214"/>
      <c r="AY101" s="175"/>
      <c r="AZ101" s="140"/>
      <c r="BA101" s="158"/>
      <c r="BB101" s="214"/>
      <c r="BC101" s="175"/>
      <c r="BD101" s="159"/>
      <c r="BE101" s="159"/>
      <c r="BF101" s="159"/>
      <c r="BG101" s="159"/>
      <c r="BH101" s="159"/>
      <c r="BI101" s="159"/>
      <c r="BJ101" s="159"/>
      <c r="BK101" s="159"/>
      <c r="BL101" s="159"/>
      <c r="BM101" s="159"/>
      <c r="BN101" s="159"/>
      <c r="BO101" s="159"/>
      <c r="BP101" s="159"/>
      <c r="BQ101" s="159"/>
      <c r="BR101" s="159"/>
      <c r="BS101" s="159"/>
      <c r="BT101" s="159"/>
      <c r="BU101" s="159"/>
      <c r="BV101" s="159"/>
      <c r="BW101" s="159"/>
      <c r="BX101" s="159"/>
      <c r="BY101" s="159"/>
      <c r="BZ101" s="159"/>
      <c r="CA101" s="159"/>
      <c r="CB101" s="159"/>
      <c r="CC101" s="159"/>
      <c r="CD101" s="159"/>
      <c r="CE101" s="159"/>
      <c r="CF101" s="159"/>
      <c r="CG101" s="159"/>
      <c r="CH101" s="159"/>
      <c r="CI101" s="159"/>
      <c r="CJ101" s="159"/>
      <c r="CK101" s="159"/>
      <c r="CL101" s="159"/>
      <c r="CM101" s="159"/>
      <c r="CN101" s="159"/>
      <c r="CO101" s="159"/>
      <c r="CP101" s="222"/>
      <c r="CQ101" s="223"/>
      <c r="CR101" s="223"/>
      <c r="CS101" s="223"/>
      <c r="CT101" s="223"/>
      <c r="CU101" s="223"/>
      <c r="CV101" s="223"/>
      <c r="CW101" s="223"/>
      <c r="CX101" s="223"/>
      <c r="CY101" s="223"/>
      <c r="CZ101" s="223"/>
      <c r="DA101" s="223"/>
      <c r="DB101" s="223"/>
      <c r="DC101" s="223"/>
      <c r="DD101" s="223"/>
      <c r="DE101" s="223"/>
      <c r="DF101" s="223"/>
      <c r="DG101" s="223"/>
      <c r="DH101" s="223"/>
      <c r="DI101" s="223"/>
      <c r="DJ101" s="223"/>
      <c r="DK101" s="223"/>
      <c r="DL101" s="159"/>
      <c r="DM101" s="159"/>
      <c r="DN101" s="159"/>
      <c r="DO101" s="159"/>
      <c r="DP101" s="159"/>
      <c r="DQ101" s="159"/>
      <c r="DR101" s="159"/>
      <c r="DS101" s="159"/>
      <c r="DT101" s="159"/>
      <c r="DU101" s="159"/>
      <c r="DV101" s="159"/>
      <c r="DW101" s="159"/>
      <c r="DX101" s="159"/>
      <c r="DY101" s="159"/>
      <c r="DZ101" s="159"/>
      <c r="EA101" s="159"/>
      <c r="EB101" s="159"/>
      <c r="EC101" s="159"/>
      <c r="ED101" s="159"/>
      <c r="EE101" s="159"/>
      <c r="EF101" s="159"/>
      <c r="EG101" s="159"/>
      <c r="EH101" s="159"/>
      <c r="EI101" s="159"/>
      <c r="EJ101" s="159"/>
      <c r="EK101" s="159"/>
    </row>
    <row r="102" spans="1:141" s="160" customFormat="1" ht="51" hidden="1" x14ac:dyDescent="0.2">
      <c r="A102" s="185" t="s">
        <v>236</v>
      </c>
      <c r="B102" s="186" t="s">
        <v>247</v>
      </c>
      <c r="C102" s="187" t="s">
        <v>248</v>
      </c>
      <c r="D102" s="191"/>
      <c r="E102" s="191"/>
      <c r="F102" s="193"/>
      <c r="G102" s="191"/>
      <c r="H102" s="193"/>
      <c r="I102" s="191"/>
      <c r="J102" s="193"/>
      <c r="K102" s="175"/>
      <c r="L102" s="214"/>
      <c r="M102" s="175"/>
      <c r="N102" s="214"/>
      <c r="O102" s="175"/>
      <c r="P102" s="214"/>
      <c r="Q102" s="175"/>
      <c r="R102" s="214"/>
      <c r="S102" s="175"/>
      <c r="T102" s="214"/>
      <c r="U102" s="175"/>
      <c r="V102" s="214"/>
      <c r="W102" s="175"/>
      <c r="X102" s="214"/>
      <c r="Y102" s="175"/>
      <c r="Z102" s="214"/>
      <c r="AA102" s="175"/>
      <c r="AB102" s="214"/>
      <c r="AC102" s="175"/>
      <c r="AD102" s="214"/>
      <c r="AE102" s="175"/>
      <c r="AF102" s="214"/>
      <c r="AG102" s="175"/>
      <c r="AH102" s="214"/>
      <c r="AI102" s="175"/>
      <c r="AJ102" s="214"/>
      <c r="AK102" s="175"/>
      <c r="AL102" s="214"/>
      <c r="AM102" s="175"/>
      <c r="AN102" s="214"/>
      <c r="AO102" s="175"/>
      <c r="AP102" s="214"/>
      <c r="AQ102" s="175"/>
      <c r="AR102" s="214"/>
      <c r="AS102" s="175"/>
      <c r="AT102" s="214"/>
      <c r="AU102" s="175"/>
      <c r="AV102" s="214"/>
      <c r="AW102" s="175"/>
      <c r="AX102" s="214"/>
      <c r="AY102" s="175"/>
      <c r="AZ102" s="140"/>
      <c r="BA102" s="158"/>
      <c r="BB102" s="214"/>
      <c r="BC102" s="175"/>
      <c r="BD102" s="159"/>
      <c r="BE102" s="159"/>
      <c r="BF102" s="159"/>
      <c r="BG102" s="159"/>
      <c r="BH102" s="159"/>
      <c r="BI102" s="159"/>
      <c r="BJ102" s="159"/>
      <c r="BK102" s="159"/>
      <c r="BL102" s="159"/>
      <c r="BM102" s="159"/>
      <c r="BN102" s="159"/>
      <c r="BO102" s="159"/>
      <c r="BP102" s="159"/>
      <c r="BQ102" s="159"/>
      <c r="BR102" s="159"/>
      <c r="BS102" s="159"/>
      <c r="BT102" s="159"/>
      <c r="BU102" s="159"/>
      <c r="BV102" s="159"/>
      <c r="BW102" s="159"/>
      <c r="BX102" s="159"/>
      <c r="BY102" s="159"/>
      <c r="BZ102" s="159"/>
      <c r="CA102" s="159"/>
      <c r="CB102" s="159"/>
      <c r="CC102" s="159"/>
      <c r="CD102" s="159"/>
      <c r="CE102" s="159"/>
      <c r="CF102" s="159"/>
      <c r="CG102" s="159"/>
      <c r="CH102" s="159"/>
      <c r="CI102" s="159"/>
      <c r="CJ102" s="159"/>
      <c r="CK102" s="159"/>
      <c r="CL102" s="159"/>
      <c r="CM102" s="159"/>
      <c r="CN102" s="159"/>
      <c r="CO102" s="159"/>
      <c r="CP102" s="222"/>
      <c r="CQ102" s="223"/>
      <c r="CR102" s="223"/>
      <c r="CS102" s="223"/>
      <c r="CT102" s="223"/>
      <c r="CU102" s="223"/>
      <c r="CV102" s="223"/>
      <c r="CW102" s="223"/>
      <c r="CX102" s="223"/>
      <c r="CY102" s="223"/>
      <c r="CZ102" s="223"/>
      <c r="DA102" s="223"/>
      <c r="DB102" s="223"/>
      <c r="DC102" s="223"/>
      <c r="DD102" s="223"/>
      <c r="DE102" s="223"/>
      <c r="DF102" s="223"/>
      <c r="DG102" s="223"/>
      <c r="DH102" s="223"/>
      <c r="DI102" s="223"/>
      <c r="DJ102" s="223"/>
      <c r="DK102" s="223"/>
      <c r="DL102" s="159"/>
      <c r="DM102" s="159"/>
      <c r="DN102" s="159"/>
      <c r="DO102" s="159"/>
      <c r="DP102" s="159"/>
      <c r="DQ102" s="159"/>
      <c r="DR102" s="159"/>
      <c r="DS102" s="159"/>
      <c r="DT102" s="159"/>
      <c r="DU102" s="159"/>
      <c r="DV102" s="159"/>
      <c r="DW102" s="159"/>
      <c r="DX102" s="159"/>
      <c r="DY102" s="159"/>
      <c r="DZ102" s="159"/>
      <c r="EA102" s="159"/>
      <c r="EB102" s="159"/>
      <c r="EC102" s="159"/>
      <c r="ED102" s="159"/>
      <c r="EE102" s="159"/>
      <c r="EF102" s="159"/>
      <c r="EG102" s="159"/>
      <c r="EH102" s="159"/>
      <c r="EI102" s="159"/>
      <c r="EJ102" s="159"/>
      <c r="EK102" s="159"/>
    </row>
    <row r="103" spans="1:141" s="160" customFormat="1" ht="63.75" hidden="1" x14ac:dyDescent="0.2">
      <c r="A103" s="185" t="s">
        <v>236</v>
      </c>
      <c r="B103" s="186" t="s">
        <v>249</v>
      </c>
      <c r="C103" s="187" t="s">
        <v>250</v>
      </c>
      <c r="D103" s="191"/>
      <c r="E103" s="191"/>
      <c r="F103" s="193"/>
      <c r="G103" s="191"/>
      <c r="H103" s="193"/>
      <c r="I103" s="191"/>
      <c r="J103" s="193"/>
      <c r="K103" s="175"/>
      <c r="L103" s="214"/>
      <c r="M103" s="175"/>
      <c r="N103" s="214"/>
      <c r="O103" s="175"/>
      <c r="P103" s="214"/>
      <c r="Q103" s="175"/>
      <c r="R103" s="214"/>
      <c r="S103" s="175"/>
      <c r="T103" s="214"/>
      <c r="U103" s="175"/>
      <c r="V103" s="214"/>
      <c r="W103" s="175"/>
      <c r="X103" s="214"/>
      <c r="Y103" s="175"/>
      <c r="Z103" s="214"/>
      <c r="AA103" s="175"/>
      <c r="AB103" s="214"/>
      <c r="AC103" s="175"/>
      <c r="AD103" s="214"/>
      <c r="AE103" s="175"/>
      <c r="AF103" s="214"/>
      <c r="AG103" s="175"/>
      <c r="AH103" s="214"/>
      <c r="AI103" s="175"/>
      <c r="AJ103" s="214"/>
      <c r="AK103" s="175"/>
      <c r="AL103" s="214"/>
      <c r="AM103" s="175"/>
      <c r="AN103" s="214"/>
      <c r="AO103" s="175"/>
      <c r="AP103" s="214"/>
      <c r="AQ103" s="175"/>
      <c r="AR103" s="214"/>
      <c r="AS103" s="175"/>
      <c r="AT103" s="214"/>
      <c r="AU103" s="175"/>
      <c r="AV103" s="214"/>
      <c r="AW103" s="175"/>
      <c r="AX103" s="214"/>
      <c r="AY103" s="175"/>
      <c r="AZ103" s="140"/>
      <c r="BA103" s="158"/>
      <c r="BB103" s="214"/>
      <c r="BC103" s="175"/>
      <c r="BD103" s="159"/>
      <c r="BE103" s="159"/>
      <c r="BF103" s="159"/>
      <c r="BG103" s="159"/>
      <c r="BH103" s="159"/>
      <c r="BI103" s="159"/>
      <c r="BJ103" s="159"/>
      <c r="BK103" s="159"/>
      <c r="BL103" s="159"/>
      <c r="BM103" s="159"/>
      <c r="BN103" s="159"/>
      <c r="BO103" s="159"/>
      <c r="BP103" s="159"/>
      <c r="BQ103" s="159"/>
      <c r="BR103" s="159"/>
      <c r="BS103" s="159"/>
      <c r="BT103" s="159"/>
      <c r="BU103" s="159"/>
      <c r="BV103" s="159"/>
      <c r="BW103" s="159"/>
      <c r="BX103" s="159"/>
      <c r="BY103" s="159"/>
      <c r="BZ103" s="159"/>
      <c r="CA103" s="159"/>
      <c r="CB103" s="159"/>
      <c r="CC103" s="159"/>
      <c r="CD103" s="159"/>
      <c r="CE103" s="159"/>
      <c r="CF103" s="159"/>
      <c r="CG103" s="159"/>
      <c r="CH103" s="159"/>
      <c r="CI103" s="159"/>
      <c r="CJ103" s="159"/>
      <c r="CK103" s="159"/>
      <c r="CL103" s="159"/>
      <c r="CM103" s="159"/>
      <c r="CN103" s="159"/>
      <c r="CO103" s="159"/>
      <c r="CP103" s="222"/>
      <c r="CQ103" s="223"/>
      <c r="CR103" s="223"/>
      <c r="CS103" s="223"/>
      <c r="CT103" s="223"/>
      <c r="CU103" s="223"/>
      <c r="CV103" s="223"/>
      <c r="CW103" s="223"/>
      <c r="CX103" s="223"/>
      <c r="CY103" s="223"/>
      <c r="CZ103" s="223"/>
      <c r="DA103" s="223"/>
      <c r="DB103" s="223"/>
      <c r="DC103" s="223"/>
      <c r="DD103" s="223"/>
      <c r="DE103" s="223"/>
      <c r="DF103" s="223"/>
      <c r="DG103" s="223"/>
      <c r="DH103" s="223"/>
      <c r="DI103" s="223"/>
      <c r="DJ103" s="223"/>
      <c r="DK103" s="223"/>
      <c r="DL103" s="159"/>
      <c r="DM103" s="159"/>
      <c r="DN103" s="159"/>
      <c r="DO103" s="159"/>
      <c r="DP103" s="159"/>
      <c r="DQ103" s="159"/>
      <c r="DR103" s="159"/>
      <c r="DS103" s="159"/>
      <c r="DT103" s="159"/>
      <c r="DU103" s="159"/>
      <c r="DV103" s="159"/>
      <c r="DW103" s="159"/>
      <c r="DX103" s="159"/>
      <c r="DY103" s="159"/>
      <c r="DZ103" s="159"/>
      <c r="EA103" s="159"/>
      <c r="EB103" s="159"/>
      <c r="EC103" s="159"/>
      <c r="ED103" s="159"/>
      <c r="EE103" s="159"/>
      <c r="EF103" s="159"/>
      <c r="EG103" s="159"/>
      <c r="EH103" s="159"/>
      <c r="EI103" s="159"/>
      <c r="EJ103" s="159"/>
      <c r="EK103" s="159"/>
    </row>
    <row r="104" spans="1:141" s="160" customFormat="1" ht="51" hidden="1" x14ac:dyDescent="0.2">
      <c r="A104" s="185" t="s">
        <v>236</v>
      </c>
      <c r="B104" s="186" t="s">
        <v>251</v>
      </c>
      <c r="C104" s="187" t="s">
        <v>252</v>
      </c>
      <c r="D104" s="191"/>
      <c r="E104" s="191"/>
      <c r="F104" s="193"/>
      <c r="G104" s="191"/>
      <c r="H104" s="193"/>
      <c r="I104" s="191"/>
      <c r="J104" s="193"/>
      <c r="K104" s="175"/>
      <c r="L104" s="214"/>
      <c r="M104" s="175"/>
      <c r="N104" s="214"/>
      <c r="O104" s="175"/>
      <c r="P104" s="214"/>
      <c r="Q104" s="175"/>
      <c r="R104" s="214"/>
      <c r="S104" s="175"/>
      <c r="T104" s="214"/>
      <c r="U104" s="175"/>
      <c r="V104" s="214"/>
      <c r="W104" s="175"/>
      <c r="X104" s="214"/>
      <c r="Y104" s="175"/>
      <c r="Z104" s="214"/>
      <c r="AA104" s="175"/>
      <c r="AB104" s="214"/>
      <c r="AC104" s="175"/>
      <c r="AD104" s="214"/>
      <c r="AE104" s="175"/>
      <c r="AF104" s="214"/>
      <c r="AG104" s="175"/>
      <c r="AH104" s="214"/>
      <c r="AI104" s="175"/>
      <c r="AJ104" s="214"/>
      <c r="AK104" s="175"/>
      <c r="AL104" s="214"/>
      <c r="AM104" s="175"/>
      <c r="AN104" s="214"/>
      <c r="AO104" s="175"/>
      <c r="AP104" s="214"/>
      <c r="AQ104" s="175"/>
      <c r="AR104" s="214"/>
      <c r="AS104" s="175"/>
      <c r="AT104" s="214"/>
      <c r="AU104" s="175"/>
      <c r="AV104" s="214"/>
      <c r="AW104" s="175"/>
      <c r="AX104" s="214"/>
      <c r="AY104" s="175"/>
      <c r="AZ104" s="140"/>
      <c r="BA104" s="158"/>
      <c r="BB104" s="214"/>
      <c r="BC104" s="175"/>
      <c r="BD104" s="159"/>
      <c r="BE104" s="159"/>
      <c r="BF104" s="159"/>
      <c r="BG104" s="159"/>
      <c r="BH104" s="159"/>
      <c r="BI104" s="159"/>
      <c r="BJ104" s="159"/>
      <c r="BK104" s="159"/>
      <c r="BL104" s="159"/>
      <c r="BM104" s="159"/>
      <c r="BN104" s="159"/>
      <c r="BO104" s="159"/>
      <c r="BP104" s="159"/>
      <c r="BQ104" s="159"/>
      <c r="BR104" s="159"/>
      <c r="BS104" s="159"/>
      <c r="BT104" s="159"/>
      <c r="BU104" s="159"/>
      <c r="BV104" s="159"/>
      <c r="BW104" s="159"/>
      <c r="BX104" s="159"/>
      <c r="BY104" s="159"/>
      <c r="BZ104" s="159"/>
      <c r="CA104" s="159"/>
      <c r="CB104" s="159"/>
      <c r="CC104" s="159"/>
      <c r="CD104" s="159"/>
      <c r="CE104" s="159"/>
      <c r="CF104" s="159"/>
      <c r="CG104" s="159"/>
      <c r="CH104" s="159"/>
      <c r="CI104" s="159"/>
      <c r="CJ104" s="159"/>
      <c r="CK104" s="159"/>
      <c r="CL104" s="159"/>
      <c r="CM104" s="159"/>
      <c r="CN104" s="159"/>
      <c r="CO104" s="159"/>
      <c r="CP104" s="222"/>
      <c r="CQ104" s="223"/>
      <c r="CR104" s="223"/>
      <c r="CS104" s="223"/>
      <c r="CT104" s="223"/>
      <c r="CU104" s="223"/>
      <c r="CV104" s="223"/>
      <c r="CW104" s="223"/>
      <c r="CX104" s="223"/>
      <c r="CY104" s="223"/>
      <c r="CZ104" s="223"/>
      <c r="DA104" s="223"/>
      <c r="DB104" s="223"/>
      <c r="DC104" s="223"/>
      <c r="DD104" s="223"/>
      <c r="DE104" s="223"/>
      <c r="DF104" s="223"/>
      <c r="DG104" s="223"/>
      <c r="DH104" s="223"/>
      <c r="DI104" s="223"/>
      <c r="DJ104" s="223"/>
      <c r="DK104" s="223"/>
      <c r="DL104" s="159"/>
      <c r="DM104" s="159"/>
      <c r="DN104" s="159"/>
      <c r="DO104" s="159"/>
      <c r="DP104" s="159"/>
      <c r="DQ104" s="159"/>
      <c r="DR104" s="159"/>
      <c r="DS104" s="159"/>
      <c r="DT104" s="159"/>
      <c r="DU104" s="159"/>
      <c r="DV104" s="159"/>
      <c r="DW104" s="159"/>
      <c r="DX104" s="159"/>
      <c r="DY104" s="159"/>
      <c r="DZ104" s="159"/>
      <c r="EA104" s="159"/>
      <c r="EB104" s="159"/>
      <c r="EC104" s="159"/>
      <c r="ED104" s="159"/>
      <c r="EE104" s="159"/>
      <c r="EF104" s="159"/>
      <c r="EG104" s="159"/>
      <c r="EH104" s="159"/>
      <c r="EI104" s="159"/>
      <c r="EJ104" s="159"/>
      <c r="EK104" s="159"/>
    </row>
    <row r="105" spans="1:141" s="160" customFormat="1" ht="63.75" hidden="1" x14ac:dyDescent="0.2">
      <c r="A105" s="185" t="s">
        <v>236</v>
      </c>
      <c r="B105" s="186" t="s">
        <v>253</v>
      </c>
      <c r="C105" s="187" t="s">
        <v>254</v>
      </c>
      <c r="D105" s="191"/>
      <c r="E105" s="191"/>
      <c r="F105" s="193"/>
      <c r="G105" s="191"/>
      <c r="H105" s="193"/>
      <c r="I105" s="191"/>
      <c r="J105" s="193"/>
      <c r="K105" s="175"/>
      <c r="L105" s="214"/>
      <c r="M105" s="175"/>
      <c r="N105" s="214"/>
      <c r="O105" s="175"/>
      <c r="P105" s="214"/>
      <c r="Q105" s="175"/>
      <c r="R105" s="214"/>
      <c r="S105" s="175"/>
      <c r="T105" s="214"/>
      <c r="U105" s="175"/>
      <c r="V105" s="214"/>
      <c r="W105" s="175"/>
      <c r="X105" s="214"/>
      <c r="Y105" s="175"/>
      <c r="Z105" s="214"/>
      <c r="AA105" s="175"/>
      <c r="AB105" s="214"/>
      <c r="AC105" s="175"/>
      <c r="AD105" s="214"/>
      <c r="AE105" s="175"/>
      <c r="AF105" s="214"/>
      <c r="AG105" s="175"/>
      <c r="AH105" s="214"/>
      <c r="AI105" s="175"/>
      <c r="AJ105" s="214"/>
      <c r="AK105" s="175"/>
      <c r="AL105" s="214"/>
      <c r="AM105" s="175"/>
      <c r="AN105" s="214"/>
      <c r="AO105" s="175"/>
      <c r="AP105" s="214"/>
      <c r="AQ105" s="175"/>
      <c r="AR105" s="214"/>
      <c r="AS105" s="175"/>
      <c r="AT105" s="214"/>
      <c r="AU105" s="175"/>
      <c r="AV105" s="214"/>
      <c r="AW105" s="175"/>
      <c r="AX105" s="214"/>
      <c r="AY105" s="175"/>
      <c r="AZ105" s="140"/>
      <c r="BA105" s="158"/>
      <c r="BB105" s="214"/>
      <c r="BC105" s="175"/>
      <c r="BD105" s="159"/>
      <c r="BE105" s="159"/>
      <c r="BF105" s="159"/>
      <c r="BG105" s="159"/>
      <c r="BH105" s="159"/>
      <c r="BI105" s="159"/>
      <c r="BJ105" s="159"/>
      <c r="BK105" s="159"/>
      <c r="BL105" s="159"/>
      <c r="BM105" s="159"/>
      <c r="BN105" s="159"/>
      <c r="BO105" s="159"/>
      <c r="BP105" s="159"/>
      <c r="BQ105" s="159"/>
      <c r="BR105" s="159"/>
      <c r="BS105" s="159"/>
      <c r="BT105" s="159"/>
      <c r="BU105" s="159"/>
      <c r="BV105" s="159"/>
      <c r="BW105" s="159"/>
      <c r="BX105" s="159"/>
      <c r="BY105" s="159"/>
      <c r="BZ105" s="159"/>
      <c r="CA105" s="159"/>
      <c r="CB105" s="159"/>
      <c r="CC105" s="159"/>
      <c r="CD105" s="159"/>
      <c r="CE105" s="159"/>
      <c r="CF105" s="159"/>
      <c r="CG105" s="159"/>
      <c r="CH105" s="159"/>
      <c r="CI105" s="159"/>
      <c r="CJ105" s="159"/>
      <c r="CK105" s="159"/>
      <c r="CL105" s="159"/>
      <c r="CM105" s="159"/>
      <c r="CN105" s="159"/>
      <c r="CO105" s="159"/>
      <c r="CP105" s="222"/>
      <c r="CQ105" s="223"/>
      <c r="CR105" s="223"/>
      <c r="CS105" s="223"/>
      <c r="CT105" s="223"/>
      <c r="CU105" s="223"/>
      <c r="CV105" s="223"/>
      <c r="CW105" s="223"/>
      <c r="CX105" s="223"/>
      <c r="CY105" s="223"/>
      <c r="CZ105" s="223"/>
      <c r="DA105" s="223"/>
      <c r="DB105" s="223"/>
      <c r="DC105" s="223"/>
      <c r="DD105" s="223"/>
      <c r="DE105" s="223"/>
      <c r="DF105" s="223"/>
      <c r="DG105" s="223"/>
      <c r="DH105" s="223"/>
      <c r="DI105" s="223"/>
      <c r="DJ105" s="223"/>
      <c r="DK105" s="223"/>
      <c r="DL105" s="159"/>
      <c r="DM105" s="159"/>
      <c r="DN105" s="159"/>
      <c r="DO105" s="159"/>
      <c r="DP105" s="159"/>
      <c r="DQ105" s="159"/>
      <c r="DR105" s="159"/>
      <c r="DS105" s="159"/>
      <c r="DT105" s="159"/>
      <c r="DU105" s="159"/>
      <c r="DV105" s="159"/>
      <c r="DW105" s="159"/>
      <c r="DX105" s="159"/>
      <c r="DY105" s="159"/>
      <c r="DZ105" s="159"/>
      <c r="EA105" s="159"/>
      <c r="EB105" s="159"/>
      <c r="EC105" s="159"/>
      <c r="ED105" s="159"/>
      <c r="EE105" s="159"/>
      <c r="EF105" s="159"/>
      <c r="EG105" s="159"/>
      <c r="EH105" s="159"/>
      <c r="EI105" s="159"/>
      <c r="EJ105" s="159"/>
      <c r="EK105" s="159"/>
    </row>
    <row r="106" spans="1:141" s="160" customFormat="1" ht="63.75" hidden="1" x14ac:dyDescent="0.2">
      <c r="A106" s="185" t="s">
        <v>236</v>
      </c>
      <c r="B106" s="186" t="s">
        <v>255</v>
      </c>
      <c r="C106" s="187" t="s">
        <v>256</v>
      </c>
      <c r="D106" s="191"/>
      <c r="E106" s="191"/>
      <c r="F106" s="193"/>
      <c r="G106" s="191"/>
      <c r="H106" s="193"/>
      <c r="I106" s="191"/>
      <c r="J106" s="193"/>
      <c r="K106" s="175"/>
      <c r="L106" s="214"/>
      <c r="M106" s="175"/>
      <c r="N106" s="214"/>
      <c r="O106" s="175"/>
      <c r="P106" s="214"/>
      <c r="Q106" s="175"/>
      <c r="R106" s="214"/>
      <c r="S106" s="175"/>
      <c r="T106" s="214"/>
      <c r="U106" s="175"/>
      <c r="V106" s="214"/>
      <c r="W106" s="175"/>
      <c r="X106" s="214"/>
      <c r="Y106" s="175"/>
      <c r="Z106" s="214"/>
      <c r="AA106" s="175"/>
      <c r="AB106" s="214"/>
      <c r="AC106" s="175"/>
      <c r="AD106" s="214"/>
      <c r="AE106" s="175"/>
      <c r="AF106" s="214"/>
      <c r="AG106" s="175"/>
      <c r="AH106" s="214"/>
      <c r="AI106" s="175"/>
      <c r="AJ106" s="214"/>
      <c r="AK106" s="175"/>
      <c r="AL106" s="214"/>
      <c r="AM106" s="175"/>
      <c r="AN106" s="214"/>
      <c r="AO106" s="175"/>
      <c r="AP106" s="214"/>
      <c r="AQ106" s="175"/>
      <c r="AR106" s="214"/>
      <c r="AS106" s="175"/>
      <c r="AT106" s="214"/>
      <c r="AU106" s="175"/>
      <c r="AV106" s="214"/>
      <c r="AW106" s="175"/>
      <c r="AX106" s="214"/>
      <c r="AY106" s="175"/>
      <c r="AZ106" s="140"/>
      <c r="BA106" s="158"/>
      <c r="BB106" s="214"/>
      <c r="BC106" s="175"/>
      <c r="BD106" s="159"/>
      <c r="BE106" s="159"/>
      <c r="BF106" s="159"/>
      <c r="BG106" s="159"/>
      <c r="BH106" s="159"/>
      <c r="BI106" s="159"/>
      <c r="BJ106" s="159"/>
      <c r="BK106" s="159"/>
      <c r="BL106" s="159"/>
      <c r="BM106" s="159"/>
      <c r="BN106" s="159"/>
      <c r="BO106" s="159"/>
      <c r="BP106" s="159"/>
      <c r="BQ106" s="159"/>
      <c r="BR106" s="159"/>
      <c r="BS106" s="159"/>
      <c r="BT106" s="159"/>
      <c r="BU106" s="159"/>
      <c r="BV106" s="159"/>
      <c r="BW106" s="159"/>
      <c r="BX106" s="159"/>
      <c r="BY106" s="159"/>
      <c r="BZ106" s="159"/>
      <c r="CA106" s="159"/>
      <c r="CB106" s="159"/>
      <c r="CC106" s="159"/>
      <c r="CD106" s="159"/>
      <c r="CE106" s="159"/>
      <c r="CF106" s="159"/>
      <c r="CG106" s="159"/>
      <c r="CH106" s="159"/>
      <c r="CI106" s="159"/>
      <c r="CJ106" s="159"/>
      <c r="CK106" s="159"/>
      <c r="CL106" s="159"/>
      <c r="CM106" s="159"/>
      <c r="CN106" s="159"/>
      <c r="CO106" s="159"/>
      <c r="CP106" s="222"/>
      <c r="CQ106" s="223"/>
      <c r="CR106" s="223"/>
      <c r="CS106" s="223"/>
      <c r="CT106" s="223"/>
      <c r="CU106" s="223"/>
      <c r="CV106" s="223"/>
      <c r="CW106" s="223"/>
      <c r="CX106" s="223"/>
      <c r="CY106" s="223"/>
      <c r="CZ106" s="223"/>
      <c r="DA106" s="223"/>
      <c r="DB106" s="223"/>
      <c r="DC106" s="223"/>
      <c r="DD106" s="223"/>
      <c r="DE106" s="223"/>
      <c r="DF106" s="223"/>
      <c r="DG106" s="223"/>
      <c r="DH106" s="223"/>
      <c r="DI106" s="223"/>
      <c r="DJ106" s="223"/>
      <c r="DK106" s="223"/>
      <c r="DL106" s="159"/>
      <c r="DM106" s="159"/>
      <c r="DN106" s="159"/>
      <c r="DO106" s="159"/>
      <c r="DP106" s="159"/>
      <c r="DQ106" s="159"/>
      <c r="DR106" s="159"/>
      <c r="DS106" s="159"/>
      <c r="DT106" s="159"/>
      <c r="DU106" s="159"/>
      <c r="DV106" s="159"/>
      <c r="DW106" s="159"/>
      <c r="DX106" s="159"/>
      <c r="DY106" s="159"/>
      <c r="DZ106" s="159"/>
      <c r="EA106" s="159"/>
      <c r="EB106" s="159"/>
      <c r="EC106" s="159"/>
      <c r="ED106" s="159"/>
      <c r="EE106" s="159"/>
      <c r="EF106" s="159"/>
      <c r="EG106" s="159"/>
      <c r="EH106" s="159"/>
      <c r="EI106" s="159"/>
      <c r="EJ106" s="159"/>
      <c r="EK106" s="159"/>
    </row>
    <row r="107" spans="1:141" s="160" customFormat="1" ht="63.75" hidden="1" x14ac:dyDescent="0.2">
      <c r="A107" s="185" t="s">
        <v>236</v>
      </c>
      <c r="B107" s="186" t="s">
        <v>257</v>
      </c>
      <c r="C107" s="187" t="s">
        <v>258</v>
      </c>
      <c r="D107" s="191"/>
      <c r="E107" s="191"/>
      <c r="F107" s="193"/>
      <c r="G107" s="191"/>
      <c r="H107" s="193"/>
      <c r="I107" s="191"/>
      <c r="J107" s="193"/>
      <c r="K107" s="175"/>
      <c r="L107" s="214"/>
      <c r="M107" s="175"/>
      <c r="N107" s="214"/>
      <c r="O107" s="175"/>
      <c r="P107" s="214"/>
      <c r="Q107" s="175"/>
      <c r="R107" s="214"/>
      <c r="S107" s="175"/>
      <c r="T107" s="214"/>
      <c r="U107" s="175"/>
      <c r="V107" s="214"/>
      <c r="W107" s="175"/>
      <c r="X107" s="214"/>
      <c r="Y107" s="175"/>
      <c r="Z107" s="214"/>
      <c r="AA107" s="175"/>
      <c r="AB107" s="214"/>
      <c r="AC107" s="175"/>
      <c r="AD107" s="214"/>
      <c r="AE107" s="175"/>
      <c r="AF107" s="214"/>
      <c r="AG107" s="175"/>
      <c r="AH107" s="214"/>
      <c r="AI107" s="175"/>
      <c r="AJ107" s="214"/>
      <c r="AK107" s="175"/>
      <c r="AL107" s="214"/>
      <c r="AM107" s="175"/>
      <c r="AN107" s="214"/>
      <c r="AO107" s="175"/>
      <c r="AP107" s="214"/>
      <c r="AQ107" s="175"/>
      <c r="AR107" s="214"/>
      <c r="AS107" s="175"/>
      <c r="AT107" s="214"/>
      <c r="AU107" s="175"/>
      <c r="AV107" s="214"/>
      <c r="AW107" s="175"/>
      <c r="AX107" s="214"/>
      <c r="AY107" s="175"/>
      <c r="AZ107" s="140"/>
      <c r="BA107" s="158"/>
      <c r="BB107" s="214"/>
      <c r="BC107" s="175"/>
      <c r="BD107" s="159"/>
      <c r="BE107" s="159"/>
      <c r="BF107" s="159"/>
      <c r="BG107" s="159"/>
      <c r="BH107" s="159"/>
      <c r="BI107" s="159"/>
      <c r="BJ107" s="159"/>
      <c r="BK107" s="159"/>
      <c r="BL107" s="159"/>
      <c r="BM107" s="159"/>
      <c r="BN107" s="159"/>
      <c r="BO107" s="159"/>
      <c r="BP107" s="159"/>
      <c r="BQ107" s="159"/>
      <c r="BR107" s="159"/>
      <c r="BS107" s="159"/>
      <c r="BT107" s="159"/>
      <c r="BU107" s="159"/>
      <c r="BV107" s="159"/>
      <c r="BW107" s="159"/>
      <c r="BX107" s="159"/>
      <c r="BY107" s="159"/>
      <c r="BZ107" s="159"/>
      <c r="CA107" s="159"/>
      <c r="CB107" s="159"/>
      <c r="CC107" s="159"/>
      <c r="CD107" s="159"/>
      <c r="CE107" s="159"/>
      <c r="CF107" s="159"/>
      <c r="CG107" s="159"/>
      <c r="CH107" s="159"/>
      <c r="CI107" s="159"/>
      <c r="CJ107" s="159"/>
      <c r="CK107" s="159"/>
      <c r="CL107" s="159"/>
      <c r="CM107" s="159"/>
      <c r="CN107" s="159"/>
      <c r="CO107" s="159"/>
      <c r="CP107" s="222"/>
      <c r="CQ107" s="223"/>
      <c r="CR107" s="223"/>
      <c r="CS107" s="223"/>
      <c r="CT107" s="223"/>
      <c r="CU107" s="223"/>
      <c r="CV107" s="223"/>
      <c r="CW107" s="223"/>
      <c r="CX107" s="223"/>
      <c r="CY107" s="223"/>
      <c r="CZ107" s="223"/>
      <c r="DA107" s="223"/>
      <c r="DB107" s="223"/>
      <c r="DC107" s="223"/>
      <c r="DD107" s="223"/>
      <c r="DE107" s="223"/>
      <c r="DF107" s="223"/>
      <c r="DG107" s="223"/>
      <c r="DH107" s="223"/>
      <c r="DI107" s="223"/>
      <c r="DJ107" s="223"/>
      <c r="DK107" s="223"/>
      <c r="DL107" s="159"/>
      <c r="DM107" s="159"/>
      <c r="DN107" s="159"/>
      <c r="DO107" s="159"/>
      <c r="DP107" s="159"/>
      <c r="DQ107" s="159"/>
      <c r="DR107" s="159"/>
      <c r="DS107" s="159"/>
      <c r="DT107" s="159"/>
      <c r="DU107" s="159"/>
      <c r="DV107" s="159"/>
      <c r="DW107" s="159"/>
      <c r="DX107" s="159"/>
      <c r="DY107" s="159"/>
      <c r="DZ107" s="159"/>
      <c r="EA107" s="159"/>
      <c r="EB107" s="159"/>
      <c r="EC107" s="159"/>
      <c r="ED107" s="159"/>
      <c r="EE107" s="159"/>
      <c r="EF107" s="159"/>
      <c r="EG107" s="159"/>
      <c r="EH107" s="159"/>
      <c r="EI107" s="159"/>
      <c r="EJ107" s="159"/>
      <c r="EK107" s="159"/>
    </row>
    <row r="108" spans="1:141" s="160" customFormat="1" ht="63.75" hidden="1" x14ac:dyDescent="0.2">
      <c r="A108" s="185" t="s">
        <v>236</v>
      </c>
      <c r="B108" s="186" t="s">
        <v>259</v>
      </c>
      <c r="C108" s="187" t="s">
        <v>260</v>
      </c>
      <c r="D108" s="191"/>
      <c r="E108" s="191"/>
      <c r="F108" s="193"/>
      <c r="G108" s="191"/>
      <c r="H108" s="193"/>
      <c r="I108" s="191"/>
      <c r="J108" s="193"/>
      <c r="K108" s="175"/>
      <c r="L108" s="214"/>
      <c r="M108" s="175"/>
      <c r="N108" s="214"/>
      <c r="O108" s="175"/>
      <c r="P108" s="214"/>
      <c r="Q108" s="175"/>
      <c r="R108" s="214"/>
      <c r="S108" s="175"/>
      <c r="T108" s="214"/>
      <c r="U108" s="175"/>
      <c r="V108" s="214"/>
      <c r="W108" s="175"/>
      <c r="X108" s="214"/>
      <c r="Y108" s="175"/>
      <c r="Z108" s="214"/>
      <c r="AA108" s="175"/>
      <c r="AB108" s="214"/>
      <c r="AC108" s="175"/>
      <c r="AD108" s="214"/>
      <c r="AE108" s="175"/>
      <c r="AF108" s="214"/>
      <c r="AG108" s="175"/>
      <c r="AH108" s="214"/>
      <c r="AI108" s="175"/>
      <c r="AJ108" s="214"/>
      <c r="AK108" s="175"/>
      <c r="AL108" s="214"/>
      <c r="AM108" s="175"/>
      <c r="AN108" s="214"/>
      <c r="AO108" s="175"/>
      <c r="AP108" s="214"/>
      <c r="AQ108" s="175"/>
      <c r="AR108" s="214"/>
      <c r="AS108" s="175"/>
      <c r="AT108" s="214"/>
      <c r="AU108" s="175"/>
      <c r="AV108" s="214"/>
      <c r="AW108" s="175"/>
      <c r="AX108" s="214"/>
      <c r="AY108" s="175"/>
      <c r="AZ108" s="140"/>
      <c r="BA108" s="158"/>
      <c r="BB108" s="214"/>
      <c r="BC108" s="175"/>
      <c r="BD108" s="159"/>
      <c r="BE108" s="159"/>
      <c r="BF108" s="159"/>
      <c r="BG108" s="159"/>
      <c r="BH108" s="159"/>
      <c r="BI108" s="159"/>
      <c r="BJ108" s="159"/>
      <c r="BK108" s="159"/>
      <c r="BL108" s="159"/>
      <c r="BM108" s="159"/>
      <c r="BN108" s="159"/>
      <c r="BO108" s="159"/>
      <c r="BP108" s="159"/>
      <c r="BQ108" s="159"/>
      <c r="BR108" s="159"/>
      <c r="BS108" s="159"/>
      <c r="BT108" s="159"/>
      <c r="BU108" s="159"/>
      <c r="BV108" s="159"/>
      <c r="BW108" s="159"/>
      <c r="BX108" s="159"/>
      <c r="BY108" s="159"/>
      <c r="BZ108" s="159"/>
      <c r="CA108" s="159"/>
      <c r="CB108" s="159"/>
      <c r="CC108" s="159"/>
      <c r="CD108" s="159"/>
      <c r="CE108" s="159"/>
      <c r="CF108" s="159"/>
      <c r="CG108" s="159"/>
      <c r="CH108" s="159"/>
      <c r="CI108" s="159"/>
      <c r="CJ108" s="159"/>
      <c r="CK108" s="159"/>
      <c r="CL108" s="159"/>
      <c r="CM108" s="159"/>
      <c r="CN108" s="159"/>
      <c r="CO108" s="159"/>
      <c r="CP108" s="222"/>
      <c r="CQ108" s="223"/>
      <c r="CR108" s="223"/>
      <c r="CS108" s="223"/>
      <c r="CT108" s="223"/>
      <c r="CU108" s="223"/>
      <c r="CV108" s="223"/>
      <c r="CW108" s="223"/>
      <c r="CX108" s="223"/>
      <c r="CY108" s="223"/>
      <c r="CZ108" s="223"/>
      <c r="DA108" s="223"/>
      <c r="DB108" s="223"/>
      <c r="DC108" s="223"/>
      <c r="DD108" s="223"/>
      <c r="DE108" s="223"/>
      <c r="DF108" s="223"/>
      <c r="DG108" s="223"/>
      <c r="DH108" s="223"/>
      <c r="DI108" s="223"/>
      <c r="DJ108" s="223"/>
      <c r="DK108" s="223"/>
      <c r="DL108" s="159"/>
      <c r="DM108" s="159"/>
      <c r="DN108" s="159"/>
      <c r="DO108" s="159"/>
      <c r="DP108" s="159"/>
      <c r="DQ108" s="159"/>
      <c r="DR108" s="159"/>
      <c r="DS108" s="159"/>
      <c r="DT108" s="159"/>
      <c r="DU108" s="159"/>
      <c r="DV108" s="159"/>
      <c r="DW108" s="159"/>
      <c r="DX108" s="159"/>
      <c r="DY108" s="159"/>
      <c r="DZ108" s="159"/>
      <c r="EA108" s="159"/>
      <c r="EB108" s="159"/>
      <c r="EC108" s="159"/>
      <c r="ED108" s="159"/>
      <c r="EE108" s="159"/>
      <c r="EF108" s="159"/>
      <c r="EG108" s="159"/>
      <c r="EH108" s="159"/>
      <c r="EI108" s="159"/>
      <c r="EJ108" s="159"/>
      <c r="EK108" s="159"/>
    </row>
    <row r="109" spans="1:141" s="160" customFormat="1" ht="63.75" hidden="1" x14ac:dyDescent="0.2">
      <c r="A109" s="185" t="s">
        <v>236</v>
      </c>
      <c r="B109" s="186" t="s">
        <v>261</v>
      </c>
      <c r="C109" s="187" t="s">
        <v>262</v>
      </c>
      <c r="D109" s="191"/>
      <c r="E109" s="191"/>
      <c r="F109" s="193"/>
      <c r="G109" s="191"/>
      <c r="H109" s="193"/>
      <c r="I109" s="191"/>
      <c r="J109" s="193"/>
      <c r="K109" s="175"/>
      <c r="L109" s="214"/>
      <c r="M109" s="175"/>
      <c r="N109" s="214"/>
      <c r="O109" s="175"/>
      <c r="P109" s="214"/>
      <c r="Q109" s="175"/>
      <c r="R109" s="214"/>
      <c r="S109" s="175"/>
      <c r="T109" s="214"/>
      <c r="U109" s="175"/>
      <c r="V109" s="214"/>
      <c r="W109" s="175"/>
      <c r="X109" s="214"/>
      <c r="Y109" s="175"/>
      <c r="Z109" s="214"/>
      <c r="AA109" s="175"/>
      <c r="AB109" s="214"/>
      <c r="AC109" s="175"/>
      <c r="AD109" s="214"/>
      <c r="AE109" s="175"/>
      <c r="AF109" s="214"/>
      <c r="AG109" s="175"/>
      <c r="AH109" s="214"/>
      <c r="AI109" s="175"/>
      <c r="AJ109" s="214"/>
      <c r="AK109" s="175"/>
      <c r="AL109" s="214"/>
      <c r="AM109" s="175"/>
      <c r="AN109" s="214"/>
      <c r="AO109" s="175"/>
      <c r="AP109" s="214"/>
      <c r="AQ109" s="175"/>
      <c r="AR109" s="214"/>
      <c r="AS109" s="175"/>
      <c r="AT109" s="214"/>
      <c r="AU109" s="175"/>
      <c r="AV109" s="214"/>
      <c r="AW109" s="175"/>
      <c r="AX109" s="214"/>
      <c r="AY109" s="175"/>
      <c r="AZ109" s="140"/>
      <c r="BA109" s="158"/>
      <c r="BB109" s="214"/>
      <c r="BC109" s="175"/>
      <c r="BD109" s="159"/>
      <c r="BE109" s="159"/>
      <c r="BF109" s="159"/>
      <c r="BG109" s="159"/>
      <c r="BH109" s="159"/>
      <c r="BI109" s="159"/>
      <c r="BJ109" s="159"/>
      <c r="BK109" s="159"/>
      <c r="BL109" s="159"/>
      <c r="BM109" s="159"/>
      <c r="BN109" s="159"/>
      <c r="BO109" s="159"/>
      <c r="BP109" s="159"/>
      <c r="BQ109" s="159"/>
      <c r="BR109" s="159"/>
      <c r="BS109" s="159"/>
      <c r="BT109" s="159"/>
      <c r="BU109" s="159"/>
      <c r="BV109" s="159"/>
      <c r="BW109" s="159"/>
      <c r="BX109" s="159"/>
      <c r="BY109" s="159"/>
      <c r="BZ109" s="159"/>
      <c r="CA109" s="159"/>
      <c r="CB109" s="159"/>
      <c r="CC109" s="159"/>
      <c r="CD109" s="159"/>
      <c r="CE109" s="159"/>
      <c r="CF109" s="159"/>
      <c r="CG109" s="159"/>
      <c r="CH109" s="159"/>
      <c r="CI109" s="159"/>
      <c r="CJ109" s="159"/>
      <c r="CK109" s="159"/>
      <c r="CL109" s="159"/>
      <c r="CM109" s="159"/>
      <c r="CN109" s="159"/>
      <c r="CO109" s="159"/>
      <c r="CP109" s="222"/>
      <c r="CQ109" s="223"/>
      <c r="CR109" s="223"/>
      <c r="CS109" s="223"/>
      <c r="CT109" s="223"/>
      <c r="CU109" s="223"/>
      <c r="CV109" s="223"/>
      <c r="CW109" s="223"/>
      <c r="CX109" s="223"/>
      <c r="CY109" s="223"/>
      <c r="CZ109" s="223"/>
      <c r="DA109" s="223"/>
      <c r="DB109" s="223"/>
      <c r="DC109" s="223"/>
      <c r="DD109" s="223"/>
      <c r="DE109" s="223"/>
      <c r="DF109" s="223"/>
      <c r="DG109" s="223"/>
      <c r="DH109" s="223"/>
      <c r="DI109" s="223"/>
      <c r="DJ109" s="223"/>
      <c r="DK109" s="223"/>
      <c r="DL109" s="159"/>
      <c r="DM109" s="159"/>
      <c r="DN109" s="159"/>
      <c r="DO109" s="159"/>
      <c r="DP109" s="159"/>
      <c r="DQ109" s="159"/>
      <c r="DR109" s="159"/>
      <c r="DS109" s="159"/>
      <c r="DT109" s="159"/>
      <c r="DU109" s="159"/>
      <c r="DV109" s="159"/>
      <c r="DW109" s="159"/>
      <c r="DX109" s="159"/>
      <c r="DY109" s="159"/>
      <c r="DZ109" s="159"/>
      <c r="EA109" s="159"/>
      <c r="EB109" s="159"/>
      <c r="EC109" s="159"/>
      <c r="ED109" s="159"/>
      <c r="EE109" s="159"/>
      <c r="EF109" s="159"/>
      <c r="EG109" s="159"/>
      <c r="EH109" s="159"/>
      <c r="EI109" s="159"/>
      <c r="EJ109" s="159"/>
      <c r="EK109" s="159"/>
    </row>
    <row r="110" spans="1:141" s="168" customFormat="1" ht="38.25" x14ac:dyDescent="0.2">
      <c r="A110" s="161" t="s">
        <v>263</v>
      </c>
      <c r="B110" s="162" t="s">
        <v>264</v>
      </c>
      <c r="C110" s="163" t="s">
        <v>98</v>
      </c>
      <c r="D110" s="165">
        <v>0</v>
      </c>
      <c r="E110" s="165" t="s">
        <v>98</v>
      </c>
      <c r="F110" s="165">
        <v>0</v>
      </c>
      <c r="G110" s="165" t="s">
        <v>98</v>
      </c>
      <c r="H110" s="165">
        <v>0</v>
      </c>
      <c r="I110" s="165" t="s">
        <v>98</v>
      </c>
      <c r="J110" s="165">
        <v>0</v>
      </c>
      <c r="K110" s="165" t="s">
        <v>98</v>
      </c>
      <c r="L110" s="165">
        <v>0</v>
      </c>
      <c r="M110" s="165" t="s">
        <v>98</v>
      </c>
      <c r="N110" s="165">
        <v>0</v>
      </c>
      <c r="O110" s="165" t="s">
        <v>98</v>
      </c>
      <c r="P110" s="165">
        <v>0</v>
      </c>
      <c r="Q110" s="165" t="s">
        <v>98</v>
      </c>
      <c r="R110" s="165">
        <v>0</v>
      </c>
      <c r="S110" s="165" t="s">
        <v>98</v>
      </c>
      <c r="T110" s="165">
        <v>0</v>
      </c>
      <c r="U110" s="165" t="s">
        <v>98</v>
      </c>
      <c r="V110" s="165">
        <v>0</v>
      </c>
      <c r="W110" s="165" t="s">
        <v>98</v>
      </c>
      <c r="X110" s="165">
        <v>0</v>
      </c>
      <c r="Y110" s="165" t="s">
        <v>98</v>
      </c>
      <c r="Z110" s="165">
        <v>0</v>
      </c>
      <c r="AA110" s="165" t="s">
        <v>98</v>
      </c>
      <c r="AB110" s="165">
        <v>0</v>
      </c>
      <c r="AC110" s="165" t="s">
        <v>98</v>
      </c>
      <c r="AD110" s="165">
        <v>0</v>
      </c>
      <c r="AE110" s="165" t="s">
        <v>98</v>
      </c>
      <c r="AF110" s="165">
        <v>0</v>
      </c>
      <c r="AG110" s="165" t="s">
        <v>98</v>
      </c>
      <c r="AH110" s="165">
        <v>0</v>
      </c>
      <c r="AI110" s="165" t="s">
        <v>98</v>
      </c>
      <c r="AJ110" s="165">
        <v>0</v>
      </c>
      <c r="AK110" s="165" t="s">
        <v>98</v>
      </c>
      <c r="AL110" s="165">
        <v>0</v>
      </c>
      <c r="AM110" s="165" t="s">
        <v>98</v>
      </c>
      <c r="AN110" s="165">
        <v>0</v>
      </c>
      <c r="AO110" s="165" t="s">
        <v>98</v>
      </c>
      <c r="AP110" s="165">
        <v>0</v>
      </c>
      <c r="AQ110" s="165" t="s">
        <v>98</v>
      </c>
      <c r="AR110" s="165">
        <v>0</v>
      </c>
      <c r="AS110" s="165" t="s">
        <v>98</v>
      </c>
      <c r="AT110" s="165">
        <v>0</v>
      </c>
      <c r="AU110" s="165" t="s">
        <v>98</v>
      </c>
      <c r="AV110" s="165">
        <v>0</v>
      </c>
      <c r="AW110" s="165" t="s">
        <v>98</v>
      </c>
      <c r="AX110" s="165" t="s">
        <v>98</v>
      </c>
      <c r="AY110" s="165">
        <v>0</v>
      </c>
      <c r="AZ110" s="140">
        <f>'2'!BL108</f>
        <v>0</v>
      </c>
      <c r="BA110" s="165">
        <v>0</v>
      </c>
      <c r="BB110" s="165">
        <v>0</v>
      </c>
      <c r="BC110" s="165" t="s">
        <v>98</v>
      </c>
      <c r="BD110" s="167"/>
      <c r="BE110" s="167"/>
      <c r="BF110" s="167"/>
      <c r="BG110" s="167"/>
      <c r="BH110" s="167"/>
      <c r="BI110" s="167"/>
      <c r="BJ110" s="167"/>
      <c r="BK110" s="167"/>
      <c r="BL110" s="167"/>
      <c r="BM110" s="167"/>
      <c r="BN110" s="167"/>
      <c r="BO110" s="167"/>
      <c r="BP110" s="167"/>
      <c r="BQ110" s="167"/>
      <c r="BR110" s="167"/>
      <c r="BS110" s="167"/>
      <c r="BT110" s="167"/>
      <c r="BU110" s="167"/>
      <c r="BV110" s="167"/>
      <c r="BW110" s="167"/>
      <c r="BX110" s="167"/>
      <c r="BY110" s="167"/>
      <c r="BZ110" s="167"/>
      <c r="CA110" s="167"/>
      <c r="CB110" s="167"/>
      <c r="CC110" s="167"/>
      <c r="CD110" s="167"/>
      <c r="CE110" s="167"/>
      <c r="CF110" s="167"/>
      <c r="CG110" s="167"/>
      <c r="CH110" s="167"/>
      <c r="CI110" s="167"/>
      <c r="CJ110" s="167"/>
      <c r="CK110" s="167"/>
      <c r="CL110" s="167"/>
      <c r="CM110" s="167"/>
      <c r="CN110" s="167"/>
      <c r="CO110" s="167"/>
      <c r="CP110" s="224"/>
      <c r="CQ110" s="225"/>
      <c r="CR110" s="225"/>
      <c r="CS110" s="225"/>
      <c r="CT110" s="225"/>
      <c r="CU110" s="225"/>
      <c r="CV110" s="225"/>
      <c r="CW110" s="225"/>
      <c r="CX110" s="225"/>
      <c r="CY110" s="225"/>
      <c r="CZ110" s="225"/>
      <c r="DA110" s="225"/>
      <c r="DB110" s="225"/>
      <c r="DC110" s="225"/>
      <c r="DD110" s="225"/>
      <c r="DE110" s="225"/>
      <c r="DF110" s="225"/>
      <c r="DG110" s="225"/>
      <c r="DH110" s="225"/>
      <c r="DI110" s="225"/>
      <c r="DJ110" s="225"/>
      <c r="DK110" s="225"/>
      <c r="DL110" s="167"/>
      <c r="DM110" s="167"/>
      <c r="DN110" s="167"/>
      <c r="DO110" s="167"/>
      <c r="DP110" s="167"/>
      <c r="DQ110" s="167"/>
      <c r="DR110" s="167"/>
      <c r="DS110" s="167"/>
      <c r="DT110" s="167"/>
      <c r="DU110" s="167"/>
      <c r="DV110" s="167"/>
      <c r="DW110" s="167"/>
      <c r="DX110" s="167"/>
      <c r="DY110" s="167"/>
      <c r="DZ110" s="167"/>
      <c r="EA110" s="167"/>
      <c r="EB110" s="167"/>
      <c r="EC110" s="167"/>
      <c r="ED110" s="167"/>
      <c r="EE110" s="167"/>
      <c r="EF110" s="167"/>
      <c r="EG110" s="167"/>
      <c r="EH110" s="167"/>
      <c r="EI110" s="167"/>
      <c r="EJ110" s="167"/>
      <c r="EK110" s="167"/>
    </row>
    <row r="111" spans="1:141" s="168" customFormat="1" ht="25.5" x14ac:dyDescent="0.2">
      <c r="A111" s="161" t="s">
        <v>265</v>
      </c>
      <c r="B111" s="162" t="s">
        <v>266</v>
      </c>
      <c r="C111" s="163" t="s">
        <v>98</v>
      </c>
      <c r="D111" s="165">
        <f>SUM(D112:D122)</f>
        <v>0</v>
      </c>
      <c r="E111" s="165" t="s">
        <v>98</v>
      </c>
      <c r="F111" s="165">
        <f>SUM(F112:F122)</f>
        <v>0</v>
      </c>
      <c r="G111" s="165" t="s">
        <v>98</v>
      </c>
      <c r="H111" s="165">
        <f>SUM(H112:H122)</f>
        <v>0</v>
      </c>
      <c r="I111" s="165" t="s">
        <v>98</v>
      </c>
      <c r="J111" s="165">
        <f>SUM(J112:J122)</f>
        <v>0</v>
      </c>
      <c r="K111" s="165" t="s">
        <v>98</v>
      </c>
      <c r="L111" s="165">
        <f>SUM(L112:L122)</f>
        <v>0</v>
      </c>
      <c r="M111" s="165" t="s">
        <v>98</v>
      </c>
      <c r="N111" s="165">
        <f>SUM(N112:N122)</f>
        <v>0</v>
      </c>
      <c r="O111" s="165" t="s">
        <v>98</v>
      </c>
      <c r="P111" s="165">
        <f>SUM(P112:P122)</f>
        <v>0</v>
      </c>
      <c r="Q111" s="165" t="s">
        <v>98</v>
      </c>
      <c r="R111" s="165">
        <f>SUM(R112:R122)</f>
        <v>0</v>
      </c>
      <c r="S111" s="165" t="s">
        <v>98</v>
      </c>
      <c r="T111" s="165">
        <f>SUM(T112:T122)</f>
        <v>0</v>
      </c>
      <c r="U111" s="165" t="s">
        <v>98</v>
      </c>
      <c r="V111" s="165">
        <f>SUM(V112:V122)</f>
        <v>0</v>
      </c>
      <c r="W111" s="165" t="s">
        <v>98</v>
      </c>
      <c r="X111" s="165">
        <f>SUM(X112:X122)</f>
        <v>0</v>
      </c>
      <c r="Y111" s="165" t="s">
        <v>98</v>
      </c>
      <c r="Z111" s="165">
        <f>SUM(Z112:Z122)</f>
        <v>0</v>
      </c>
      <c r="AA111" s="165" t="s">
        <v>98</v>
      </c>
      <c r="AB111" s="165">
        <f>SUM(AB112:AB122)</f>
        <v>0</v>
      </c>
      <c r="AC111" s="165" t="s">
        <v>98</v>
      </c>
      <c r="AD111" s="165">
        <f>SUM(AD112:AD122)</f>
        <v>0</v>
      </c>
      <c r="AE111" s="165" t="s">
        <v>98</v>
      </c>
      <c r="AF111" s="165">
        <f>SUM(AF112:AF122)</f>
        <v>0</v>
      </c>
      <c r="AG111" s="165" t="s">
        <v>98</v>
      </c>
      <c r="AH111" s="165">
        <f>SUM(AH112:AH122)</f>
        <v>0</v>
      </c>
      <c r="AI111" s="165" t="s">
        <v>98</v>
      </c>
      <c r="AJ111" s="165">
        <f>SUM(AJ112:AJ122)</f>
        <v>0</v>
      </c>
      <c r="AK111" s="165" t="s">
        <v>98</v>
      </c>
      <c r="AL111" s="165">
        <f>SUM(AL112:AL122)</f>
        <v>0</v>
      </c>
      <c r="AM111" s="165" t="s">
        <v>98</v>
      </c>
      <c r="AN111" s="165">
        <f>SUM(AN112:AN122)</f>
        <v>0</v>
      </c>
      <c r="AO111" s="165" t="s">
        <v>98</v>
      </c>
      <c r="AP111" s="165">
        <f>SUM(AP112:AP122)</f>
        <v>0</v>
      </c>
      <c r="AQ111" s="165" t="s">
        <v>98</v>
      </c>
      <c r="AR111" s="165">
        <f>SUM(AR112:AR122)</f>
        <v>0</v>
      </c>
      <c r="AS111" s="165" t="s">
        <v>98</v>
      </c>
      <c r="AT111" s="165">
        <f>SUM(AT112:AT122)</f>
        <v>0</v>
      </c>
      <c r="AU111" s="165" t="s">
        <v>98</v>
      </c>
      <c r="AV111" s="165">
        <f>SUM(AV112:AV122)</f>
        <v>0</v>
      </c>
      <c r="AW111" s="165" t="s">
        <v>98</v>
      </c>
      <c r="AX111" s="165">
        <v>2.37</v>
      </c>
      <c r="AY111" s="165">
        <v>0</v>
      </c>
      <c r="AZ111" s="140">
        <f>'2'!BL109</f>
        <v>2.0027439999999999</v>
      </c>
      <c r="BA111" s="165">
        <v>0</v>
      </c>
      <c r="BB111" s="165">
        <f>SUM(BB112:BB122)</f>
        <v>0</v>
      </c>
      <c r="BC111" s="165" t="s">
        <v>98</v>
      </c>
      <c r="BD111" s="167"/>
      <c r="BE111" s="167"/>
      <c r="BF111" s="167"/>
      <c r="BG111" s="167"/>
      <c r="BH111" s="167"/>
      <c r="BI111" s="167"/>
      <c r="BJ111" s="167"/>
      <c r="BK111" s="167"/>
      <c r="BL111" s="167"/>
      <c r="BM111" s="167"/>
      <c r="BN111" s="167"/>
      <c r="BO111" s="167"/>
      <c r="BP111" s="167"/>
      <c r="BQ111" s="167"/>
      <c r="BR111" s="167"/>
      <c r="BS111" s="167"/>
      <c r="BT111" s="167"/>
      <c r="BU111" s="167"/>
      <c r="BV111" s="167"/>
      <c r="BW111" s="167"/>
      <c r="BX111" s="167"/>
      <c r="BY111" s="167"/>
      <c r="BZ111" s="167"/>
      <c r="CA111" s="167"/>
      <c r="CB111" s="167"/>
      <c r="CC111" s="167"/>
      <c r="CD111" s="167"/>
      <c r="CE111" s="167"/>
      <c r="CF111" s="167"/>
      <c r="CG111" s="167"/>
      <c r="CH111" s="167"/>
      <c r="CI111" s="167"/>
      <c r="CJ111" s="167"/>
      <c r="CK111" s="167"/>
      <c r="CL111" s="167"/>
      <c r="CM111" s="167"/>
      <c r="CN111" s="167"/>
      <c r="CO111" s="167"/>
      <c r="CP111" s="224"/>
      <c r="CQ111" s="225"/>
      <c r="CR111" s="225"/>
      <c r="CS111" s="225"/>
      <c r="CT111" s="225"/>
      <c r="CU111" s="225"/>
      <c r="CV111" s="225"/>
      <c r="CW111" s="225"/>
      <c r="CX111" s="225"/>
      <c r="CY111" s="225"/>
      <c r="CZ111" s="225"/>
      <c r="DA111" s="225"/>
      <c r="DB111" s="225"/>
      <c r="DC111" s="225"/>
      <c r="DD111" s="225"/>
      <c r="DE111" s="225"/>
      <c r="DF111" s="225"/>
      <c r="DG111" s="225"/>
      <c r="DH111" s="225"/>
      <c r="DI111" s="225"/>
      <c r="DJ111" s="225"/>
      <c r="DK111" s="225"/>
      <c r="DL111" s="167"/>
      <c r="DM111" s="167"/>
      <c r="DN111" s="167"/>
      <c r="DO111" s="167"/>
      <c r="DP111" s="167"/>
      <c r="DQ111" s="167"/>
      <c r="DR111" s="167"/>
      <c r="DS111" s="167"/>
      <c r="DT111" s="167"/>
      <c r="DU111" s="167"/>
      <c r="DV111" s="167"/>
      <c r="DW111" s="167"/>
      <c r="DX111" s="167"/>
      <c r="DY111" s="167"/>
      <c r="DZ111" s="167"/>
      <c r="EA111" s="167"/>
      <c r="EB111" s="167"/>
      <c r="EC111" s="167"/>
      <c r="ED111" s="167"/>
      <c r="EE111" s="167"/>
      <c r="EF111" s="167"/>
      <c r="EG111" s="167"/>
      <c r="EH111" s="167"/>
      <c r="EI111" s="167"/>
      <c r="EJ111" s="167"/>
      <c r="EK111" s="167"/>
    </row>
    <row r="112" spans="1:141" s="160" customFormat="1" x14ac:dyDescent="0.2">
      <c r="A112" s="226" t="s">
        <v>265</v>
      </c>
      <c r="B112" s="156" t="s">
        <v>267</v>
      </c>
      <c r="C112" s="119" t="s">
        <v>98</v>
      </c>
      <c r="D112" s="158">
        <v>0</v>
      </c>
      <c r="E112" s="158" t="s">
        <v>98</v>
      </c>
      <c r="F112" s="158">
        <v>0</v>
      </c>
      <c r="G112" s="158" t="s">
        <v>98</v>
      </c>
      <c r="H112" s="158">
        <v>0</v>
      </c>
      <c r="I112" s="158" t="s">
        <v>98</v>
      </c>
      <c r="J112" s="158">
        <v>0</v>
      </c>
      <c r="K112" s="158" t="s">
        <v>98</v>
      </c>
      <c r="L112" s="158">
        <v>0</v>
      </c>
      <c r="M112" s="158" t="s">
        <v>98</v>
      </c>
      <c r="N112" s="158">
        <v>0</v>
      </c>
      <c r="O112" s="158" t="s">
        <v>98</v>
      </c>
      <c r="P112" s="158">
        <v>0</v>
      </c>
      <c r="Q112" s="158" t="s">
        <v>98</v>
      </c>
      <c r="R112" s="158">
        <v>0</v>
      </c>
      <c r="S112" s="158" t="s">
        <v>98</v>
      </c>
      <c r="T112" s="158">
        <v>0</v>
      </c>
      <c r="U112" s="158" t="s">
        <v>98</v>
      </c>
      <c r="V112" s="158">
        <v>0</v>
      </c>
      <c r="W112" s="158" t="s">
        <v>98</v>
      </c>
      <c r="X112" s="158">
        <v>0</v>
      </c>
      <c r="Y112" s="158" t="s">
        <v>98</v>
      </c>
      <c r="Z112" s="158">
        <v>0</v>
      </c>
      <c r="AA112" s="158" t="s">
        <v>98</v>
      </c>
      <c r="AB112" s="158">
        <v>0</v>
      </c>
      <c r="AC112" s="158" t="s">
        <v>98</v>
      </c>
      <c r="AD112" s="158">
        <v>0</v>
      </c>
      <c r="AE112" s="158" t="s">
        <v>98</v>
      </c>
      <c r="AF112" s="158">
        <v>0</v>
      </c>
      <c r="AG112" s="158" t="s">
        <v>98</v>
      </c>
      <c r="AH112" s="158">
        <v>0</v>
      </c>
      <c r="AI112" s="158" t="s">
        <v>98</v>
      </c>
      <c r="AJ112" s="158">
        <v>0</v>
      </c>
      <c r="AK112" s="158" t="s">
        <v>98</v>
      </c>
      <c r="AL112" s="158">
        <v>0</v>
      </c>
      <c r="AM112" s="158" t="s">
        <v>98</v>
      </c>
      <c r="AN112" s="158">
        <v>0</v>
      </c>
      <c r="AO112" s="158" t="s">
        <v>98</v>
      </c>
      <c r="AP112" s="158">
        <v>0</v>
      </c>
      <c r="AQ112" s="158" t="s">
        <v>98</v>
      </c>
      <c r="AR112" s="158">
        <v>0</v>
      </c>
      <c r="AS112" s="158" t="s">
        <v>98</v>
      </c>
      <c r="AT112" s="158">
        <v>0</v>
      </c>
      <c r="AU112" s="158" t="s">
        <v>98</v>
      </c>
      <c r="AV112" s="158">
        <v>0</v>
      </c>
      <c r="AW112" s="158" t="s">
        <v>98</v>
      </c>
      <c r="AX112" s="158" t="s">
        <v>98</v>
      </c>
      <c r="AY112" s="158">
        <v>0</v>
      </c>
      <c r="AZ112" s="140">
        <f>'2'!BL110</f>
        <v>1.6419440000000001</v>
      </c>
      <c r="BA112" s="193">
        <v>0</v>
      </c>
      <c r="BB112" s="158">
        <v>0</v>
      </c>
      <c r="BC112" s="158" t="s">
        <v>98</v>
      </c>
      <c r="BD112" s="215"/>
      <c r="BE112" s="159"/>
      <c r="BF112" s="159"/>
      <c r="BG112" s="159"/>
      <c r="BH112" s="159"/>
      <c r="BI112" s="159"/>
      <c r="BJ112" s="159"/>
      <c r="BK112" s="159"/>
      <c r="BL112" s="159"/>
      <c r="BM112" s="159"/>
      <c r="BN112" s="159"/>
      <c r="BO112" s="159"/>
      <c r="BP112" s="159"/>
      <c r="BQ112" s="159"/>
      <c r="BR112" s="159"/>
      <c r="BS112" s="159"/>
      <c r="BT112" s="159"/>
      <c r="BU112" s="159"/>
      <c r="BV112" s="159"/>
      <c r="BW112" s="159"/>
      <c r="BX112" s="159"/>
      <c r="BY112" s="159"/>
      <c r="BZ112" s="159"/>
      <c r="CA112" s="159"/>
      <c r="CB112" s="159"/>
      <c r="CC112" s="159"/>
      <c r="CD112" s="159"/>
      <c r="CE112" s="159"/>
      <c r="CF112" s="159"/>
      <c r="CG112" s="159"/>
      <c r="CH112" s="159"/>
      <c r="CI112" s="159"/>
      <c r="CJ112" s="159"/>
      <c r="CK112" s="159"/>
      <c r="CL112" s="159"/>
      <c r="CM112" s="159"/>
      <c r="CN112" s="159"/>
      <c r="CO112" s="159"/>
      <c r="CP112" s="222"/>
      <c r="CQ112" s="223"/>
      <c r="CR112" s="223"/>
      <c r="CS112" s="223"/>
      <c r="CT112" s="223"/>
      <c r="CU112" s="223"/>
      <c r="CV112" s="223"/>
      <c r="CW112" s="223"/>
      <c r="CX112" s="223"/>
      <c r="CY112" s="223"/>
      <c r="CZ112" s="223"/>
      <c r="DA112" s="223"/>
      <c r="DB112" s="223"/>
      <c r="DC112" s="223"/>
      <c r="DD112" s="223"/>
      <c r="DE112" s="223"/>
      <c r="DF112" s="223"/>
      <c r="DG112" s="223"/>
      <c r="DH112" s="223"/>
      <c r="DI112" s="223"/>
      <c r="DJ112" s="223"/>
      <c r="DK112" s="223"/>
      <c r="DL112" s="159"/>
      <c r="DM112" s="159"/>
      <c r="DN112" s="159"/>
      <c r="DO112" s="159"/>
      <c r="DP112" s="159"/>
      <c r="DQ112" s="159"/>
      <c r="DR112" s="159"/>
      <c r="DS112" s="159"/>
      <c r="DT112" s="159"/>
      <c r="DU112" s="159"/>
      <c r="DV112" s="159"/>
      <c r="DW112" s="159"/>
      <c r="DX112" s="159"/>
      <c r="DY112" s="159"/>
      <c r="DZ112" s="159"/>
      <c r="EA112" s="159"/>
      <c r="EB112" s="159"/>
      <c r="EC112" s="159"/>
      <c r="ED112" s="159"/>
      <c r="EE112" s="159"/>
      <c r="EF112" s="159"/>
      <c r="EG112" s="159"/>
      <c r="EH112" s="159"/>
      <c r="EI112" s="159"/>
      <c r="EJ112" s="159"/>
      <c r="EK112" s="159"/>
    </row>
    <row r="113" spans="1:141" s="183" customFormat="1" ht="38.25" x14ac:dyDescent="0.2">
      <c r="A113" s="226" t="s">
        <v>268</v>
      </c>
      <c r="B113" s="227" t="s">
        <v>269</v>
      </c>
      <c r="C113" s="228" t="s">
        <v>270</v>
      </c>
      <c r="D113" s="140">
        <v>0</v>
      </c>
      <c r="E113" s="140" t="s">
        <v>98</v>
      </c>
      <c r="F113" s="140">
        <v>0</v>
      </c>
      <c r="G113" s="140" t="s">
        <v>98</v>
      </c>
      <c r="H113" s="140">
        <v>0</v>
      </c>
      <c r="I113" s="140" t="s">
        <v>98</v>
      </c>
      <c r="J113" s="140">
        <v>0</v>
      </c>
      <c r="K113" s="140" t="s">
        <v>98</v>
      </c>
      <c r="L113" s="140">
        <v>0</v>
      </c>
      <c r="M113" s="140" t="s">
        <v>98</v>
      </c>
      <c r="N113" s="140">
        <v>0</v>
      </c>
      <c r="O113" s="140" t="s">
        <v>98</v>
      </c>
      <c r="P113" s="140">
        <v>0</v>
      </c>
      <c r="Q113" s="140" t="s">
        <v>98</v>
      </c>
      <c r="R113" s="140">
        <v>0</v>
      </c>
      <c r="S113" s="140" t="s">
        <v>98</v>
      </c>
      <c r="T113" s="140">
        <v>0</v>
      </c>
      <c r="U113" s="140" t="s">
        <v>98</v>
      </c>
      <c r="V113" s="140">
        <v>0</v>
      </c>
      <c r="W113" s="140" t="s">
        <v>98</v>
      </c>
      <c r="X113" s="140">
        <v>0</v>
      </c>
      <c r="Y113" s="140" t="s">
        <v>98</v>
      </c>
      <c r="Z113" s="140">
        <v>0</v>
      </c>
      <c r="AA113" s="140" t="s">
        <v>98</v>
      </c>
      <c r="AB113" s="140">
        <v>0</v>
      </c>
      <c r="AC113" s="140" t="s">
        <v>98</v>
      </c>
      <c r="AD113" s="140">
        <v>0</v>
      </c>
      <c r="AE113" s="140" t="s">
        <v>98</v>
      </c>
      <c r="AF113" s="140">
        <v>0</v>
      </c>
      <c r="AG113" s="140" t="s">
        <v>98</v>
      </c>
      <c r="AH113" s="140">
        <v>0</v>
      </c>
      <c r="AI113" s="140" t="s">
        <v>98</v>
      </c>
      <c r="AJ113" s="140">
        <v>0</v>
      </c>
      <c r="AK113" s="140" t="s">
        <v>98</v>
      </c>
      <c r="AL113" s="140">
        <v>0</v>
      </c>
      <c r="AM113" s="140" t="s">
        <v>98</v>
      </c>
      <c r="AN113" s="140">
        <v>0</v>
      </c>
      <c r="AO113" s="140" t="s">
        <v>98</v>
      </c>
      <c r="AP113" s="140">
        <v>0</v>
      </c>
      <c r="AQ113" s="140" t="s">
        <v>98</v>
      </c>
      <c r="AR113" s="140">
        <v>0</v>
      </c>
      <c r="AS113" s="140" t="s">
        <v>98</v>
      </c>
      <c r="AT113" s="140">
        <v>0</v>
      </c>
      <c r="AU113" s="140" t="s">
        <v>98</v>
      </c>
      <c r="AV113" s="140">
        <v>0</v>
      </c>
      <c r="AW113" s="140" t="s">
        <v>98</v>
      </c>
      <c r="AX113" s="140" t="s">
        <v>98</v>
      </c>
      <c r="AY113" s="140">
        <v>0</v>
      </c>
      <c r="AZ113" s="140">
        <f>'2'!BL111</f>
        <v>0</v>
      </c>
      <c r="BA113" s="193">
        <v>0</v>
      </c>
      <c r="BB113" s="140">
        <v>0</v>
      </c>
      <c r="BC113" s="140" t="s">
        <v>98</v>
      </c>
      <c r="BD113" s="229"/>
      <c r="BE113" s="182"/>
      <c r="BF113" s="182"/>
      <c r="BG113" s="182"/>
      <c r="BH113" s="182"/>
      <c r="BI113" s="182"/>
      <c r="BJ113" s="182"/>
      <c r="BK113" s="182"/>
      <c r="BL113" s="182"/>
      <c r="BM113" s="182"/>
      <c r="BN113" s="182"/>
      <c r="BO113" s="182"/>
      <c r="BP113" s="182"/>
      <c r="BQ113" s="182"/>
      <c r="BR113" s="182"/>
      <c r="BS113" s="182"/>
      <c r="BT113" s="182"/>
      <c r="BU113" s="182"/>
      <c r="BV113" s="182"/>
      <c r="BW113" s="182"/>
      <c r="BX113" s="182"/>
      <c r="BY113" s="182"/>
      <c r="BZ113" s="182"/>
      <c r="CA113" s="182"/>
      <c r="CB113" s="182"/>
      <c r="CC113" s="182"/>
      <c r="CD113" s="182"/>
      <c r="CE113" s="182"/>
      <c r="CF113" s="182"/>
      <c r="CG113" s="182"/>
      <c r="CH113" s="182"/>
      <c r="CI113" s="182"/>
      <c r="CJ113" s="182"/>
      <c r="CK113" s="182"/>
      <c r="CL113" s="182"/>
      <c r="CM113" s="182"/>
      <c r="CN113" s="182"/>
      <c r="CO113" s="182"/>
      <c r="CP113" s="182"/>
      <c r="CQ113" s="182"/>
      <c r="CR113" s="182"/>
      <c r="CS113" s="182"/>
      <c r="CT113" s="182"/>
      <c r="CU113" s="182"/>
      <c r="CV113" s="182"/>
      <c r="CW113" s="182"/>
      <c r="CX113" s="182"/>
      <c r="CY113" s="182"/>
      <c r="CZ113" s="182"/>
      <c r="DA113" s="182"/>
      <c r="DB113" s="182"/>
      <c r="DC113" s="182"/>
      <c r="DD113" s="182"/>
      <c r="DE113" s="182"/>
      <c r="DF113" s="182"/>
      <c r="DG113" s="182"/>
      <c r="DH113" s="182"/>
      <c r="DI113" s="182"/>
      <c r="DJ113" s="182"/>
      <c r="DK113" s="182"/>
      <c r="DL113" s="182"/>
      <c r="DM113" s="182"/>
      <c r="DN113" s="182"/>
      <c r="DO113" s="182"/>
      <c r="DP113" s="182"/>
      <c r="DQ113" s="182"/>
      <c r="DR113" s="182"/>
      <c r="DS113" s="182"/>
      <c r="DT113" s="182"/>
      <c r="DU113" s="182"/>
      <c r="DV113" s="182"/>
      <c r="DW113" s="182"/>
      <c r="DX113" s="182"/>
      <c r="DY113" s="182"/>
      <c r="DZ113" s="182"/>
      <c r="EA113" s="182"/>
      <c r="EB113" s="182"/>
      <c r="EC113" s="182"/>
      <c r="ED113" s="182"/>
      <c r="EE113" s="182"/>
      <c r="EF113" s="182"/>
      <c r="EG113" s="182"/>
      <c r="EH113" s="182"/>
      <c r="EI113" s="182"/>
      <c r="EJ113" s="182"/>
      <c r="EK113" s="182"/>
    </row>
    <row r="114" spans="1:141" s="183" customFormat="1" ht="25.5" x14ac:dyDescent="0.2">
      <c r="A114" s="226" t="s">
        <v>271</v>
      </c>
      <c r="B114" s="227" t="s">
        <v>272</v>
      </c>
      <c r="C114" s="228" t="s">
        <v>98</v>
      </c>
      <c r="D114" s="140">
        <v>0</v>
      </c>
      <c r="E114" s="140" t="s">
        <v>98</v>
      </c>
      <c r="F114" s="140">
        <v>0</v>
      </c>
      <c r="G114" s="140" t="s">
        <v>98</v>
      </c>
      <c r="H114" s="140">
        <v>0</v>
      </c>
      <c r="I114" s="140" t="s">
        <v>98</v>
      </c>
      <c r="J114" s="140">
        <v>0</v>
      </c>
      <c r="K114" s="140" t="s">
        <v>98</v>
      </c>
      <c r="L114" s="140">
        <v>0</v>
      </c>
      <c r="M114" s="140" t="s">
        <v>98</v>
      </c>
      <c r="N114" s="140">
        <v>0</v>
      </c>
      <c r="O114" s="140" t="s">
        <v>98</v>
      </c>
      <c r="P114" s="140">
        <v>0</v>
      </c>
      <c r="Q114" s="140" t="s">
        <v>98</v>
      </c>
      <c r="R114" s="140">
        <v>0</v>
      </c>
      <c r="S114" s="140" t="s">
        <v>98</v>
      </c>
      <c r="T114" s="140">
        <v>0</v>
      </c>
      <c r="U114" s="140" t="s">
        <v>98</v>
      </c>
      <c r="V114" s="140">
        <v>0</v>
      </c>
      <c r="W114" s="140" t="s">
        <v>98</v>
      </c>
      <c r="X114" s="140">
        <v>0</v>
      </c>
      <c r="Y114" s="140" t="s">
        <v>98</v>
      </c>
      <c r="Z114" s="140">
        <v>0</v>
      </c>
      <c r="AA114" s="140" t="s">
        <v>98</v>
      </c>
      <c r="AB114" s="140">
        <v>0</v>
      </c>
      <c r="AC114" s="140" t="s">
        <v>98</v>
      </c>
      <c r="AD114" s="140">
        <v>0</v>
      </c>
      <c r="AE114" s="140" t="s">
        <v>98</v>
      </c>
      <c r="AF114" s="140">
        <v>0</v>
      </c>
      <c r="AG114" s="140" t="s">
        <v>98</v>
      </c>
      <c r="AH114" s="140">
        <v>0</v>
      </c>
      <c r="AI114" s="140" t="s">
        <v>98</v>
      </c>
      <c r="AJ114" s="140">
        <v>0</v>
      </c>
      <c r="AK114" s="140" t="s">
        <v>98</v>
      </c>
      <c r="AL114" s="140">
        <v>0</v>
      </c>
      <c r="AM114" s="140" t="s">
        <v>98</v>
      </c>
      <c r="AN114" s="140">
        <v>0</v>
      </c>
      <c r="AO114" s="140" t="s">
        <v>98</v>
      </c>
      <c r="AP114" s="140">
        <v>0</v>
      </c>
      <c r="AQ114" s="140" t="s">
        <v>98</v>
      </c>
      <c r="AR114" s="140">
        <v>0</v>
      </c>
      <c r="AS114" s="140" t="s">
        <v>98</v>
      </c>
      <c r="AT114" s="140">
        <v>0</v>
      </c>
      <c r="AU114" s="140" t="s">
        <v>98</v>
      </c>
      <c r="AV114" s="140">
        <v>0</v>
      </c>
      <c r="AW114" s="140" t="s">
        <v>98</v>
      </c>
      <c r="AX114" s="140" t="s">
        <v>98</v>
      </c>
      <c r="AY114" s="140">
        <v>0</v>
      </c>
      <c r="AZ114" s="140">
        <f>'2'!BL112</f>
        <v>1.6419440000000001</v>
      </c>
      <c r="BA114" s="193">
        <v>0</v>
      </c>
      <c r="BB114" s="140">
        <v>0</v>
      </c>
      <c r="BC114" s="140" t="s">
        <v>98</v>
      </c>
      <c r="BD114" s="229"/>
      <c r="BE114" s="182"/>
      <c r="BF114" s="182"/>
      <c r="BG114" s="182"/>
      <c r="BH114" s="182"/>
      <c r="BI114" s="182"/>
      <c r="BJ114" s="182"/>
      <c r="BK114" s="182"/>
      <c r="BL114" s="182"/>
      <c r="BM114" s="182"/>
      <c r="BN114" s="182"/>
      <c r="BO114" s="182"/>
      <c r="BP114" s="182"/>
      <c r="BQ114" s="182"/>
      <c r="BR114" s="182"/>
      <c r="BS114" s="182"/>
      <c r="BT114" s="182"/>
      <c r="BU114" s="182"/>
      <c r="BV114" s="182"/>
      <c r="BW114" s="182"/>
      <c r="BX114" s="182"/>
      <c r="BY114" s="182"/>
      <c r="BZ114" s="182"/>
      <c r="CA114" s="182"/>
      <c r="CB114" s="182"/>
      <c r="CC114" s="182"/>
      <c r="CD114" s="182"/>
      <c r="CE114" s="182"/>
      <c r="CF114" s="182"/>
      <c r="CG114" s="182"/>
      <c r="CH114" s="182"/>
      <c r="CI114" s="182"/>
      <c r="CJ114" s="182"/>
      <c r="CK114" s="182"/>
      <c r="CL114" s="182"/>
      <c r="CM114" s="182"/>
      <c r="CN114" s="182"/>
      <c r="CO114" s="182"/>
      <c r="CP114" s="230"/>
      <c r="CQ114" s="231"/>
      <c r="CR114" s="231"/>
      <c r="CS114" s="231"/>
      <c r="CT114" s="231"/>
      <c r="CU114" s="231"/>
      <c r="CV114" s="231"/>
      <c r="CW114" s="231"/>
      <c r="CX114" s="231"/>
      <c r="CY114" s="231"/>
      <c r="CZ114" s="231"/>
      <c r="DA114" s="231"/>
      <c r="DB114" s="231"/>
      <c r="DC114" s="231"/>
      <c r="DD114" s="231"/>
      <c r="DE114" s="231"/>
      <c r="DF114" s="231"/>
      <c r="DG114" s="231"/>
      <c r="DH114" s="231"/>
      <c r="DI114" s="231"/>
      <c r="DJ114" s="231"/>
      <c r="DK114" s="231"/>
      <c r="DL114" s="182"/>
      <c r="DM114" s="182"/>
      <c r="DN114" s="182"/>
      <c r="DO114" s="182"/>
      <c r="DP114" s="182"/>
      <c r="DQ114" s="182"/>
      <c r="DR114" s="182"/>
      <c r="DS114" s="182"/>
      <c r="DT114" s="182"/>
      <c r="DU114" s="182"/>
      <c r="DV114" s="182"/>
      <c r="DW114" s="182"/>
      <c r="DX114" s="182"/>
      <c r="DY114" s="182"/>
      <c r="DZ114" s="182"/>
      <c r="EA114" s="182"/>
      <c r="EB114" s="182"/>
      <c r="EC114" s="182"/>
      <c r="ED114" s="182"/>
      <c r="EE114" s="182"/>
      <c r="EF114" s="182"/>
      <c r="EG114" s="182"/>
      <c r="EH114" s="182"/>
      <c r="EI114" s="182"/>
      <c r="EJ114" s="182"/>
      <c r="EK114" s="182"/>
    </row>
    <row r="115" spans="1:141" s="183" customFormat="1" ht="38.25" x14ac:dyDescent="0.2">
      <c r="A115" s="226" t="s">
        <v>273</v>
      </c>
      <c r="B115" s="227" t="s">
        <v>274</v>
      </c>
      <c r="C115" s="228" t="s">
        <v>275</v>
      </c>
      <c r="D115" s="140">
        <v>0</v>
      </c>
      <c r="E115" s="140" t="s">
        <v>98</v>
      </c>
      <c r="F115" s="140">
        <v>0</v>
      </c>
      <c r="G115" s="140" t="s">
        <v>98</v>
      </c>
      <c r="H115" s="140">
        <v>0</v>
      </c>
      <c r="I115" s="140" t="s">
        <v>98</v>
      </c>
      <c r="J115" s="140">
        <v>0</v>
      </c>
      <c r="K115" s="140" t="s">
        <v>98</v>
      </c>
      <c r="L115" s="140">
        <v>0</v>
      </c>
      <c r="M115" s="140" t="s">
        <v>98</v>
      </c>
      <c r="N115" s="140">
        <v>0</v>
      </c>
      <c r="O115" s="140" t="s">
        <v>98</v>
      </c>
      <c r="P115" s="140">
        <v>0</v>
      </c>
      <c r="Q115" s="140" t="s">
        <v>98</v>
      </c>
      <c r="R115" s="140">
        <v>0</v>
      </c>
      <c r="S115" s="140" t="s">
        <v>98</v>
      </c>
      <c r="T115" s="140">
        <v>0</v>
      </c>
      <c r="U115" s="140" t="s">
        <v>98</v>
      </c>
      <c r="V115" s="140">
        <v>0</v>
      </c>
      <c r="W115" s="140" t="s">
        <v>98</v>
      </c>
      <c r="X115" s="140">
        <v>0</v>
      </c>
      <c r="Y115" s="140" t="s">
        <v>98</v>
      </c>
      <c r="Z115" s="140">
        <v>0</v>
      </c>
      <c r="AA115" s="140" t="s">
        <v>98</v>
      </c>
      <c r="AB115" s="140">
        <v>0</v>
      </c>
      <c r="AC115" s="140" t="s">
        <v>98</v>
      </c>
      <c r="AD115" s="140">
        <v>0</v>
      </c>
      <c r="AE115" s="140" t="s">
        <v>98</v>
      </c>
      <c r="AF115" s="140">
        <v>0</v>
      </c>
      <c r="AG115" s="140" t="s">
        <v>98</v>
      </c>
      <c r="AH115" s="140">
        <v>0</v>
      </c>
      <c r="AI115" s="140" t="s">
        <v>98</v>
      </c>
      <c r="AJ115" s="140">
        <v>0</v>
      </c>
      <c r="AK115" s="140" t="s">
        <v>98</v>
      </c>
      <c r="AL115" s="140">
        <v>0</v>
      </c>
      <c r="AM115" s="140" t="s">
        <v>98</v>
      </c>
      <c r="AN115" s="140">
        <v>0</v>
      </c>
      <c r="AO115" s="140" t="s">
        <v>98</v>
      </c>
      <c r="AP115" s="140">
        <v>0</v>
      </c>
      <c r="AQ115" s="140" t="s">
        <v>98</v>
      </c>
      <c r="AR115" s="140">
        <v>0</v>
      </c>
      <c r="AS115" s="140" t="s">
        <v>98</v>
      </c>
      <c r="AT115" s="140">
        <v>0</v>
      </c>
      <c r="AU115" s="140" t="s">
        <v>98</v>
      </c>
      <c r="AV115" s="140">
        <v>0</v>
      </c>
      <c r="AW115" s="140" t="s">
        <v>98</v>
      </c>
      <c r="AX115" s="140" t="s">
        <v>98</v>
      </c>
      <c r="AY115" s="140">
        <v>0</v>
      </c>
      <c r="AZ115" s="140">
        <f>'2'!BL113</f>
        <v>0.33390399999999998</v>
      </c>
      <c r="BA115" s="193">
        <v>0</v>
      </c>
      <c r="BB115" s="140">
        <v>0</v>
      </c>
      <c r="BC115" s="140" t="s">
        <v>98</v>
      </c>
      <c r="BD115" s="229"/>
      <c r="BE115" s="182"/>
      <c r="BF115" s="182"/>
      <c r="BG115" s="182"/>
      <c r="BH115" s="182"/>
      <c r="BI115" s="182"/>
      <c r="BJ115" s="182"/>
      <c r="BK115" s="182"/>
      <c r="BL115" s="182"/>
      <c r="BM115" s="182"/>
      <c r="BN115" s="182"/>
      <c r="BO115" s="182"/>
      <c r="BP115" s="182"/>
      <c r="BQ115" s="182"/>
      <c r="BR115" s="182"/>
      <c r="BS115" s="182"/>
      <c r="BT115" s="182"/>
      <c r="BU115" s="182"/>
      <c r="BV115" s="182"/>
      <c r="BW115" s="182"/>
      <c r="BX115" s="182"/>
      <c r="BY115" s="182"/>
      <c r="BZ115" s="182"/>
      <c r="CA115" s="182"/>
      <c r="CB115" s="182"/>
      <c r="CC115" s="182"/>
      <c r="CD115" s="182"/>
      <c r="CE115" s="182"/>
      <c r="CF115" s="182"/>
      <c r="CG115" s="182"/>
      <c r="CH115" s="182"/>
      <c r="CI115" s="182"/>
      <c r="CJ115" s="182"/>
      <c r="CK115" s="182"/>
      <c r="CL115" s="182"/>
      <c r="CM115" s="182"/>
      <c r="CN115" s="182"/>
      <c r="CO115" s="182"/>
      <c r="CP115" s="182"/>
      <c r="CQ115" s="182"/>
      <c r="CR115" s="182"/>
      <c r="CS115" s="182"/>
      <c r="CT115" s="182"/>
      <c r="CU115" s="182"/>
      <c r="CV115" s="182"/>
      <c r="CW115" s="182"/>
      <c r="CX115" s="182"/>
      <c r="CY115" s="182"/>
      <c r="CZ115" s="182"/>
      <c r="DA115" s="182"/>
      <c r="DB115" s="182"/>
      <c r="DC115" s="182"/>
      <c r="DD115" s="182"/>
      <c r="DE115" s="182"/>
      <c r="DF115" s="182"/>
      <c r="DG115" s="182"/>
      <c r="DH115" s="182"/>
      <c r="DI115" s="182"/>
      <c r="DJ115" s="182"/>
      <c r="DK115" s="182"/>
      <c r="DL115" s="182"/>
      <c r="DM115" s="182"/>
      <c r="DN115" s="182"/>
      <c r="DO115" s="182"/>
      <c r="DP115" s="182"/>
      <c r="DQ115" s="182"/>
      <c r="DR115" s="182"/>
      <c r="DS115" s="182"/>
      <c r="DT115" s="182"/>
      <c r="DU115" s="182"/>
      <c r="DV115" s="182"/>
      <c r="DW115" s="182"/>
      <c r="DX115" s="182"/>
      <c r="DY115" s="182"/>
      <c r="DZ115" s="182"/>
      <c r="EA115" s="182"/>
      <c r="EB115" s="182"/>
      <c r="EC115" s="182"/>
      <c r="ED115" s="182"/>
      <c r="EE115" s="182"/>
      <c r="EF115" s="182"/>
      <c r="EG115" s="182"/>
      <c r="EH115" s="182"/>
      <c r="EI115" s="182"/>
      <c r="EJ115" s="182"/>
      <c r="EK115" s="182"/>
    </row>
    <row r="116" spans="1:141" s="183" customFormat="1" ht="38.25" x14ac:dyDescent="0.2">
      <c r="A116" s="226" t="s">
        <v>276</v>
      </c>
      <c r="B116" s="227" t="s">
        <v>277</v>
      </c>
      <c r="C116" s="228" t="s">
        <v>278</v>
      </c>
      <c r="D116" s="140">
        <v>0</v>
      </c>
      <c r="E116" s="140" t="s">
        <v>98</v>
      </c>
      <c r="F116" s="140">
        <v>0</v>
      </c>
      <c r="G116" s="140" t="s">
        <v>98</v>
      </c>
      <c r="H116" s="140">
        <v>0</v>
      </c>
      <c r="I116" s="140" t="s">
        <v>98</v>
      </c>
      <c r="J116" s="140">
        <v>0</v>
      </c>
      <c r="K116" s="140" t="s">
        <v>98</v>
      </c>
      <c r="L116" s="140">
        <v>0</v>
      </c>
      <c r="M116" s="140" t="s">
        <v>98</v>
      </c>
      <c r="N116" s="140">
        <v>0</v>
      </c>
      <c r="O116" s="140" t="s">
        <v>98</v>
      </c>
      <c r="P116" s="140">
        <v>0</v>
      </c>
      <c r="Q116" s="140" t="s">
        <v>98</v>
      </c>
      <c r="R116" s="140">
        <v>0</v>
      </c>
      <c r="S116" s="140" t="s">
        <v>98</v>
      </c>
      <c r="T116" s="140">
        <v>0</v>
      </c>
      <c r="U116" s="140" t="s">
        <v>98</v>
      </c>
      <c r="V116" s="140">
        <v>0</v>
      </c>
      <c r="W116" s="140" t="s">
        <v>98</v>
      </c>
      <c r="X116" s="140">
        <v>0</v>
      </c>
      <c r="Y116" s="140" t="s">
        <v>98</v>
      </c>
      <c r="Z116" s="140">
        <v>0</v>
      </c>
      <c r="AA116" s="140" t="s">
        <v>98</v>
      </c>
      <c r="AB116" s="140">
        <v>0</v>
      </c>
      <c r="AC116" s="140" t="s">
        <v>98</v>
      </c>
      <c r="AD116" s="140">
        <v>0</v>
      </c>
      <c r="AE116" s="140" t="s">
        <v>98</v>
      </c>
      <c r="AF116" s="140">
        <v>0</v>
      </c>
      <c r="AG116" s="140" t="s">
        <v>98</v>
      </c>
      <c r="AH116" s="140">
        <v>0</v>
      </c>
      <c r="AI116" s="140" t="s">
        <v>98</v>
      </c>
      <c r="AJ116" s="140">
        <v>0</v>
      </c>
      <c r="AK116" s="140" t="s">
        <v>98</v>
      </c>
      <c r="AL116" s="140">
        <v>0</v>
      </c>
      <c r="AM116" s="140" t="s">
        <v>98</v>
      </c>
      <c r="AN116" s="140">
        <v>0</v>
      </c>
      <c r="AO116" s="140" t="s">
        <v>98</v>
      </c>
      <c r="AP116" s="140">
        <v>0</v>
      </c>
      <c r="AQ116" s="140" t="s">
        <v>98</v>
      </c>
      <c r="AR116" s="140">
        <v>0</v>
      </c>
      <c r="AS116" s="140" t="s">
        <v>98</v>
      </c>
      <c r="AT116" s="140">
        <v>0</v>
      </c>
      <c r="AU116" s="140" t="s">
        <v>98</v>
      </c>
      <c r="AV116" s="140">
        <v>0</v>
      </c>
      <c r="AW116" s="140" t="s">
        <v>98</v>
      </c>
      <c r="AX116" s="140" t="s">
        <v>98</v>
      </c>
      <c r="AY116" s="140">
        <v>0</v>
      </c>
      <c r="AZ116" s="140">
        <f>'2'!BL114</f>
        <v>6.9655999999999996E-2</v>
      </c>
      <c r="BA116" s="193">
        <v>0</v>
      </c>
      <c r="BB116" s="140">
        <v>0</v>
      </c>
      <c r="BC116" s="140" t="s">
        <v>98</v>
      </c>
      <c r="BD116" s="229"/>
      <c r="BE116" s="182"/>
      <c r="BF116" s="182"/>
      <c r="BG116" s="182"/>
      <c r="BH116" s="182"/>
      <c r="BI116" s="182"/>
      <c r="BJ116" s="182"/>
      <c r="BK116" s="182"/>
      <c r="BL116" s="182"/>
      <c r="BM116" s="182"/>
      <c r="BN116" s="182"/>
      <c r="BO116" s="182"/>
      <c r="BP116" s="182"/>
      <c r="BQ116" s="182"/>
      <c r="BR116" s="182"/>
      <c r="BS116" s="182"/>
      <c r="BT116" s="182"/>
      <c r="BU116" s="182"/>
      <c r="BV116" s="182"/>
      <c r="BW116" s="182"/>
      <c r="BX116" s="182"/>
      <c r="BY116" s="182"/>
      <c r="BZ116" s="182"/>
      <c r="CA116" s="182"/>
      <c r="CB116" s="182"/>
      <c r="CC116" s="182"/>
      <c r="CD116" s="182"/>
      <c r="CE116" s="182"/>
      <c r="CF116" s="182"/>
      <c r="CG116" s="182"/>
      <c r="CH116" s="182"/>
      <c r="CI116" s="182"/>
      <c r="CJ116" s="182"/>
      <c r="CK116" s="182"/>
      <c r="CL116" s="182"/>
      <c r="CM116" s="182"/>
      <c r="CN116" s="182"/>
      <c r="CO116" s="182"/>
      <c r="CP116" s="182"/>
      <c r="CQ116" s="182"/>
      <c r="CR116" s="182"/>
      <c r="CS116" s="182"/>
      <c r="CT116" s="182"/>
      <c r="CU116" s="182"/>
      <c r="CV116" s="182"/>
      <c r="CW116" s="182"/>
      <c r="CX116" s="182"/>
      <c r="CY116" s="182"/>
      <c r="CZ116" s="182"/>
      <c r="DA116" s="182"/>
      <c r="DB116" s="182"/>
      <c r="DC116" s="182"/>
      <c r="DD116" s="182"/>
      <c r="DE116" s="182"/>
      <c r="DF116" s="182"/>
      <c r="DG116" s="182"/>
      <c r="DH116" s="182"/>
      <c r="DI116" s="182"/>
      <c r="DJ116" s="182"/>
      <c r="DK116" s="182"/>
      <c r="DL116" s="182"/>
      <c r="DM116" s="182"/>
      <c r="DN116" s="182"/>
      <c r="DO116" s="182"/>
      <c r="DP116" s="182"/>
      <c r="DQ116" s="182"/>
      <c r="DR116" s="182"/>
      <c r="DS116" s="182"/>
      <c r="DT116" s="182"/>
      <c r="DU116" s="182"/>
      <c r="DV116" s="182"/>
      <c r="DW116" s="182"/>
      <c r="DX116" s="182"/>
      <c r="DY116" s="182"/>
      <c r="DZ116" s="182"/>
      <c r="EA116" s="182"/>
      <c r="EB116" s="182"/>
      <c r="EC116" s="182"/>
      <c r="ED116" s="182"/>
      <c r="EE116" s="182"/>
      <c r="EF116" s="182"/>
      <c r="EG116" s="182"/>
      <c r="EH116" s="182"/>
      <c r="EI116" s="182"/>
      <c r="EJ116" s="182"/>
      <c r="EK116" s="182"/>
    </row>
    <row r="117" spans="1:141" s="183" customFormat="1" ht="25.5" hidden="1" x14ac:dyDescent="0.2">
      <c r="A117" s="226" t="s">
        <v>279</v>
      </c>
      <c r="B117" s="227" t="s">
        <v>280</v>
      </c>
      <c r="C117" s="228" t="s">
        <v>281</v>
      </c>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c r="AJ117" s="140"/>
      <c r="AK117" s="140"/>
      <c r="AL117" s="140"/>
      <c r="AM117" s="140"/>
      <c r="AN117" s="140"/>
      <c r="AO117" s="140"/>
      <c r="AP117" s="140"/>
      <c r="AQ117" s="140"/>
      <c r="AR117" s="140"/>
      <c r="AS117" s="140"/>
      <c r="AT117" s="140"/>
      <c r="AU117" s="140"/>
      <c r="AV117" s="140"/>
      <c r="AW117" s="140"/>
      <c r="AX117" s="140"/>
      <c r="AY117" s="140"/>
      <c r="AZ117" s="140"/>
      <c r="BA117" s="193"/>
      <c r="BB117" s="140"/>
      <c r="BC117" s="140"/>
      <c r="BD117" s="229"/>
      <c r="BE117" s="182"/>
      <c r="BF117" s="182"/>
      <c r="BG117" s="182"/>
      <c r="BH117" s="182"/>
      <c r="BI117" s="182"/>
      <c r="BJ117" s="182"/>
      <c r="BK117" s="182"/>
      <c r="BL117" s="182"/>
      <c r="BM117" s="182"/>
      <c r="BN117" s="182"/>
      <c r="BO117" s="182"/>
      <c r="BP117" s="182"/>
      <c r="BQ117" s="182"/>
      <c r="BR117" s="182"/>
      <c r="BS117" s="182"/>
      <c r="BT117" s="182"/>
      <c r="BU117" s="182"/>
      <c r="BV117" s="182"/>
      <c r="BW117" s="182"/>
      <c r="BX117" s="182"/>
      <c r="BY117" s="182"/>
      <c r="BZ117" s="182"/>
      <c r="CA117" s="182"/>
      <c r="CB117" s="182"/>
      <c r="CC117" s="182"/>
      <c r="CD117" s="182"/>
      <c r="CE117" s="182"/>
      <c r="CF117" s="182"/>
      <c r="CG117" s="182"/>
      <c r="CH117" s="182"/>
      <c r="CI117" s="182"/>
      <c r="CJ117" s="182"/>
      <c r="CK117" s="182"/>
      <c r="CL117" s="182"/>
      <c r="CM117" s="182"/>
      <c r="CN117" s="182"/>
      <c r="CO117" s="182"/>
      <c r="CP117" s="182"/>
      <c r="CQ117" s="182"/>
      <c r="CR117" s="182"/>
      <c r="CS117" s="182"/>
      <c r="CT117" s="182"/>
      <c r="CU117" s="182"/>
      <c r="CV117" s="182"/>
      <c r="CW117" s="182"/>
      <c r="CX117" s="182"/>
      <c r="CY117" s="182"/>
      <c r="CZ117" s="182"/>
      <c r="DA117" s="182"/>
      <c r="DB117" s="182"/>
      <c r="DC117" s="182"/>
      <c r="DD117" s="182"/>
      <c r="DE117" s="182"/>
      <c r="DF117" s="182"/>
      <c r="DG117" s="182"/>
      <c r="DH117" s="182"/>
      <c r="DI117" s="182"/>
      <c r="DJ117" s="182"/>
      <c r="DK117" s="182"/>
      <c r="DL117" s="182"/>
      <c r="DM117" s="182"/>
      <c r="DN117" s="182"/>
      <c r="DO117" s="182"/>
      <c r="DP117" s="182"/>
      <c r="DQ117" s="182"/>
      <c r="DR117" s="182"/>
      <c r="DS117" s="182"/>
      <c r="DT117" s="182"/>
      <c r="DU117" s="182"/>
      <c r="DV117" s="182"/>
      <c r="DW117" s="182"/>
      <c r="DX117" s="182"/>
      <c r="DY117" s="182"/>
      <c r="DZ117" s="182"/>
      <c r="EA117" s="182"/>
      <c r="EB117" s="182"/>
      <c r="EC117" s="182"/>
      <c r="ED117" s="182"/>
      <c r="EE117" s="182"/>
      <c r="EF117" s="182"/>
      <c r="EG117" s="182"/>
      <c r="EH117" s="182"/>
      <c r="EI117" s="182"/>
      <c r="EJ117" s="182"/>
      <c r="EK117" s="182"/>
    </row>
    <row r="118" spans="1:141" s="183" customFormat="1" ht="25.5" x14ac:dyDescent="0.2">
      <c r="A118" s="226" t="s">
        <v>282</v>
      </c>
      <c r="B118" s="227" t="s">
        <v>283</v>
      </c>
      <c r="C118" s="228" t="s">
        <v>284</v>
      </c>
      <c r="D118" s="140">
        <v>0</v>
      </c>
      <c r="E118" s="140" t="s">
        <v>98</v>
      </c>
      <c r="F118" s="140">
        <v>0</v>
      </c>
      <c r="G118" s="140" t="s">
        <v>98</v>
      </c>
      <c r="H118" s="140">
        <v>0</v>
      </c>
      <c r="I118" s="140" t="s">
        <v>98</v>
      </c>
      <c r="J118" s="140">
        <v>0</v>
      </c>
      <c r="K118" s="140" t="s">
        <v>98</v>
      </c>
      <c r="L118" s="140">
        <v>0</v>
      </c>
      <c r="M118" s="140" t="s">
        <v>98</v>
      </c>
      <c r="N118" s="140">
        <v>0</v>
      </c>
      <c r="O118" s="140" t="s">
        <v>98</v>
      </c>
      <c r="P118" s="140">
        <v>0</v>
      </c>
      <c r="Q118" s="140" t="s">
        <v>98</v>
      </c>
      <c r="R118" s="140">
        <v>0</v>
      </c>
      <c r="S118" s="140" t="s">
        <v>98</v>
      </c>
      <c r="T118" s="140">
        <v>0</v>
      </c>
      <c r="U118" s="140" t="s">
        <v>98</v>
      </c>
      <c r="V118" s="140">
        <v>0</v>
      </c>
      <c r="W118" s="140" t="s">
        <v>98</v>
      </c>
      <c r="X118" s="140">
        <v>0</v>
      </c>
      <c r="Y118" s="140" t="s">
        <v>98</v>
      </c>
      <c r="Z118" s="140">
        <v>0</v>
      </c>
      <c r="AA118" s="140" t="s">
        <v>98</v>
      </c>
      <c r="AB118" s="140">
        <v>0</v>
      </c>
      <c r="AC118" s="140" t="s">
        <v>98</v>
      </c>
      <c r="AD118" s="140">
        <v>0</v>
      </c>
      <c r="AE118" s="140" t="s">
        <v>98</v>
      </c>
      <c r="AF118" s="140">
        <v>0</v>
      </c>
      <c r="AG118" s="140" t="s">
        <v>98</v>
      </c>
      <c r="AH118" s="140">
        <v>0</v>
      </c>
      <c r="AI118" s="140" t="s">
        <v>98</v>
      </c>
      <c r="AJ118" s="140">
        <v>0</v>
      </c>
      <c r="AK118" s="140" t="s">
        <v>98</v>
      </c>
      <c r="AL118" s="140">
        <v>0</v>
      </c>
      <c r="AM118" s="140" t="s">
        <v>98</v>
      </c>
      <c r="AN118" s="140">
        <v>0</v>
      </c>
      <c r="AO118" s="140" t="s">
        <v>98</v>
      </c>
      <c r="AP118" s="140">
        <v>0</v>
      </c>
      <c r="AQ118" s="140" t="s">
        <v>98</v>
      </c>
      <c r="AR118" s="140">
        <v>0</v>
      </c>
      <c r="AS118" s="140" t="s">
        <v>98</v>
      </c>
      <c r="AT118" s="140">
        <v>0</v>
      </c>
      <c r="AU118" s="140" t="s">
        <v>98</v>
      </c>
      <c r="AV118" s="140">
        <v>0</v>
      </c>
      <c r="AW118" s="140" t="s">
        <v>98</v>
      </c>
      <c r="AX118" s="140" t="s">
        <v>98</v>
      </c>
      <c r="AY118" s="140">
        <v>0</v>
      </c>
      <c r="AZ118" s="140">
        <f>'2'!BL116</f>
        <v>0.72322399999999998</v>
      </c>
      <c r="BA118" s="193">
        <v>0</v>
      </c>
      <c r="BB118" s="140">
        <v>0</v>
      </c>
      <c r="BC118" s="140" t="s">
        <v>98</v>
      </c>
      <c r="BD118" s="229"/>
      <c r="BE118" s="182"/>
      <c r="BF118" s="182"/>
      <c r="BG118" s="182"/>
      <c r="BH118" s="182"/>
      <c r="BI118" s="182"/>
      <c r="BJ118" s="182"/>
      <c r="BK118" s="182"/>
      <c r="BL118" s="182"/>
      <c r="BM118" s="182"/>
      <c r="BN118" s="182"/>
      <c r="BO118" s="182"/>
      <c r="BP118" s="182"/>
      <c r="BQ118" s="182"/>
      <c r="BR118" s="182"/>
      <c r="BS118" s="182"/>
      <c r="BT118" s="182"/>
      <c r="BU118" s="182"/>
      <c r="BV118" s="182"/>
      <c r="BW118" s="182"/>
      <c r="BX118" s="182"/>
      <c r="BY118" s="182"/>
      <c r="BZ118" s="182"/>
      <c r="CA118" s="182"/>
      <c r="CB118" s="182"/>
      <c r="CC118" s="182"/>
      <c r="CD118" s="182"/>
      <c r="CE118" s="182"/>
      <c r="CF118" s="182"/>
      <c r="CG118" s="182"/>
      <c r="CH118" s="182"/>
      <c r="CI118" s="182"/>
      <c r="CJ118" s="182"/>
      <c r="CK118" s="182"/>
      <c r="CL118" s="182"/>
      <c r="CM118" s="182"/>
      <c r="CN118" s="182"/>
      <c r="CO118" s="182"/>
      <c r="CP118" s="182"/>
      <c r="CQ118" s="182"/>
      <c r="CR118" s="182"/>
      <c r="CS118" s="182"/>
      <c r="CT118" s="182"/>
      <c r="CU118" s="182"/>
      <c r="CV118" s="182"/>
      <c r="CW118" s="182"/>
      <c r="CX118" s="182"/>
      <c r="CY118" s="182"/>
      <c r="CZ118" s="182"/>
      <c r="DA118" s="182"/>
      <c r="DB118" s="182"/>
      <c r="DC118" s="182"/>
      <c r="DD118" s="182"/>
      <c r="DE118" s="182"/>
      <c r="DF118" s="182"/>
      <c r="DG118" s="182"/>
      <c r="DH118" s="182"/>
      <c r="DI118" s="182"/>
      <c r="DJ118" s="182"/>
      <c r="DK118" s="182"/>
      <c r="DL118" s="182"/>
      <c r="DM118" s="182"/>
      <c r="DN118" s="182"/>
      <c r="DO118" s="182"/>
      <c r="DP118" s="182"/>
      <c r="DQ118" s="182"/>
      <c r="DR118" s="182"/>
      <c r="DS118" s="182"/>
      <c r="DT118" s="182"/>
      <c r="DU118" s="182"/>
      <c r="DV118" s="182"/>
      <c r="DW118" s="182"/>
      <c r="DX118" s="182"/>
      <c r="DY118" s="182"/>
      <c r="DZ118" s="182"/>
      <c r="EA118" s="182"/>
      <c r="EB118" s="182"/>
      <c r="EC118" s="182"/>
      <c r="ED118" s="182"/>
      <c r="EE118" s="182"/>
      <c r="EF118" s="182"/>
      <c r="EG118" s="182"/>
      <c r="EH118" s="182"/>
      <c r="EI118" s="182"/>
      <c r="EJ118" s="182"/>
      <c r="EK118" s="182"/>
    </row>
    <row r="119" spans="1:141" s="183" customFormat="1" ht="38.25" x14ac:dyDescent="0.2">
      <c r="A119" s="226" t="s">
        <v>285</v>
      </c>
      <c r="B119" s="227" t="s">
        <v>286</v>
      </c>
      <c r="C119" s="228" t="s">
        <v>287</v>
      </c>
      <c r="D119" s="140">
        <v>0</v>
      </c>
      <c r="E119" s="140" t="s">
        <v>98</v>
      </c>
      <c r="F119" s="140">
        <v>0</v>
      </c>
      <c r="G119" s="140" t="s">
        <v>98</v>
      </c>
      <c r="H119" s="140">
        <v>0</v>
      </c>
      <c r="I119" s="140" t="s">
        <v>98</v>
      </c>
      <c r="J119" s="140">
        <v>0</v>
      </c>
      <c r="K119" s="140" t="s">
        <v>98</v>
      </c>
      <c r="L119" s="140">
        <v>0</v>
      </c>
      <c r="M119" s="140" t="s">
        <v>98</v>
      </c>
      <c r="N119" s="140">
        <v>0</v>
      </c>
      <c r="O119" s="140" t="s">
        <v>98</v>
      </c>
      <c r="P119" s="140">
        <v>0</v>
      </c>
      <c r="Q119" s="140" t="s">
        <v>98</v>
      </c>
      <c r="R119" s="140">
        <v>0</v>
      </c>
      <c r="S119" s="140" t="s">
        <v>98</v>
      </c>
      <c r="T119" s="140">
        <v>0</v>
      </c>
      <c r="U119" s="140" t="s">
        <v>98</v>
      </c>
      <c r="V119" s="140">
        <v>0</v>
      </c>
      <c r="W119" s="140" t="s">
        <v>98</v>
      </c>
      <c r="X119" s="140">
        <v>0</v>
      </c>
      <c r="Y119" s="140" t="s">
        <v>98</v>
      </c>
      <c r="Z119" s="140">
        <v>0</v>
      </c>
      <c r="AA119" s="140" t="s">
        <v>98</v>
      </c>
      <c r="AB119" s="140">
        <v>0</v>
      </c>
      <c r="AC119" s="140" t="s">
        <v>98</v>
      </c>
      <c r="AD119" s="140">
        <v>0</v>
      </c>
      <c r="AE119" s="140" t="s">
        <v>98</v>
      </c>
      <c r="AF119" s="140">
        <v>0</v>
      </c>
      <c r="AG119" s="140" t="s">
        <v>98</v>
      </c>
      <c r="AH119" s="140">
        <v>0</v>
      </c>
      <c r="AI119" s="140" t="s">
        <v>98</v>
      </c>
      <c r="AJ119" s="140">
        <v>0</v>
      </c>
      <c r="AK119" s="140" t="s">
        <v>98</v>
      </c>
      <c r="AL119" s="140">
        <v>0</v>
      </c>
      <c r="AM119" s="140" t="s">
        <v>98</v>
      </c>
      <c r="AN119" s="140">
        <v>0</v>
      </c>
      <c r="AO119" s="140" t="s">
        <v>98</v>
      </c>
      <c r="AP119" s="140">
        <v>0</v>
      </c>
      <c r="AQ119" s="140" t="s">
        <v>98</v>
      </c>
      <c r="AR119" s="140">
        <v>0</v>
      </c>
      <c r="AS119" s="140" t="s">
        <v>98</v>
      </c>
      <c r="AT119" s="140">
        <v>0</v>
      </c>
      <c r="AU119" s="140" t="s">
        <v>98</v>
      </c>
      <c r="AV119" s="140">
        <v>0</v>
      </c>
      <c r="AW119" s="140" t="s">
        <v>98</v>
      </c>
      <c r="AX119" s="140" t="s">
        <v>98</v>
      </c>
      <c r="AY119" s="140">
        <v>0</v>
      </c>
      <c r="AZ119" s="140">
        <f>'2'!BL117</f>
        <v>0.51516000000000006</v>
      </c>
      <c r="BA119" s="193">
        <v>0</v>
      </c>
      <c r="BB119" s="140">
        <v>0</v>
      </c>
      <c r="BC119" s="140" t="s">
        <v>98</v>
      </c>
      <c r="BD119" s="229"/>
      <c r="BE119" s="182"/>
      <c r="BF119" s="182"/>
      <c r="BG119" s="182"/>
      <c r="BH119" s="182"/>
      <c r="BI119" s="182"/>
      <c r="BJ119" s="182"/>
      <c r="BK119" s="182"/>
      <c r="BL119" s="182"/>
      <c r="BM119" s="182"/>
      <c r="BN119" s="182"/>
      <c r="BO119" s="182"/>
      <c r="BP119" s="182"/>
      <c r="BQ119" s="182"/>
      <c r="BR119" s="182"/>
      <c r="BS119" s="182"/>
      <c r="BT119" s="182"/>
      <c r="BU119" s="182"/>
      <c r="BV119" s="182"/>
      <c r="BW119" s="182"/>
      <c r="BX119" s="182"/>
      <c r="BY119" s="182"/>
      <c r="BZ119" s="182"/>
      <c r="CA119" s="182"/>
      <c r="CB119" s="182"/>
      <c r="CC119" s="182"/>
      <c r="CD119" s="182"/>
      <c r="CE119" s="182"/>
      <c r="CF119" s="182"/>
      <c r="CG119" s="182"/>
      <c r="CH119" s="182"/>
      <c r="CI119" s="182"/>
      <c r="CJ119" s="182"/>
      <c r="CK119" s="182"/>
      <c r="CL119" s="182"/>
      <c r="CM119" s="182"/>
      <c r="CN119" s="182"/>
      <c r="CO119" s="182"/>
      <c r="CP119" s="182"/>
      <c r="CQ119" s="182"/>
      <c r="CR119" s="182"/>
      <c r="CS119" s="182"/>
      <c r="CT119" s="182"/>
      <c r="CU119" s="182"/>
      <c r="CV119" s="182"/>
      <c r="CW119" s="182"/>
      <c r="CX119" s="182"/>
      <c r="CY119" s="182"/>
      <c r="CZ119" s="182"/>
      <c r="DA119" s="182"/>
      <c r="DB119" s="182"/>
      <c r="DC119" s="182"/>
      <c r="DD119" s="182"/>
      <c r="DE119" s="182"/>
      <c r="DF119" s="182"/>
      <c r="DG119" s="182"/>
      <c r="DH119" s="182"/>
      <c r="DI119" s="182"/>
      <c r="DJ119" s="182"/>
      <c r="DK119" s="182"/>
      <c r="DL119" s="182"/>
      <c r="DM119" s="182"/>
      <c r="DN119" s="182"/>
      <c r="DO119" s="182"/>
      <c r="DP119" s="182"/>
      <c r="DQ119" s="182"/>
      <c r="DR119" s="182"/>
      <c r="DS119" s="182"/>
      <c r="DT119" s="182"/>
      <c r="DU119" s="182"/>
      <c r="DV119" s="182"/>
      <c r="DW119" s="182"/>
      <c r="DX119" s="182"/>
      <c r="DY119" s="182"/>
      <c r="DZ119" s="182"/>
      <c r="EA119" s="182"/>
      <c r="EB119" s="182"/>
      <c r="EC119" s="182"/>
      <c r="ED119" s="182"/>
      <c r="EE119" s="182"/>
      <c r="EF119" s="182"/>
      <c r="EG119" s="182"/>
      <c r="EH119" s="182"/>
      <c r="EI119" s="182"/>
      <c r="EJ119" s="182"/>
      <c r="EK119" s="182"/>
    </row>
    <row r="120" spans="1:141" s="160" customFormat="1" ht="25.5" x14ac:dyDescent="0.2">
      <c r="A120" s="226" t="s">
        <v>265</v>
      </c>
      <c r="B120" s="227" t="s">
        <v>294</v>
      </c>
      <c r="C120" s="228" t="s">
        <v>295</v>
      </c>
      <c r="D120" s="158">
        <v>0</v>
      </c>
      <c r="E120" s="158" t="s">
        <v>98</v>
      </c>
      <c r="F120" s="158">
        <v>0</v>
      </c>
      <c r="G120" s="158" t="s">
        <v>98</v>
      </c>
      <c r="H120" s="158">
        <v>0</v>
      </c>
      <c r="I120" s="158" t="s">
        <v>98</v>
      </c>
      <c r="J120" s="158">
        <v>0</v>
      </c>
      <c r="K120" s="158" t="s">
        <v>98</v>
      </c>
      <c r="L120" s="158">
        <v>0</v>
      </c>
      <c r="M120" s="158" t="s">
        <v>98</v>
      </c>
      <c r="N120" s="158">
        <v>0</v>
      </c>
      <c r="O120" s="158" t="s">
        <v>98</v>
      </c>
      <c r="P120" s="158">
        <v>0</v>
      </c>
      <c r="Q120" s="158" t="s">
        <v>98</v>
      </c>
      <c r="R120" s="158">
        <v>0</v>
      </c>
      <c r="S120" s="158" t="s">
        <v>98</v>
      </c>
      <c r="T120" s="158">
        <v>0</v>
      </c>
      <c r="U120" s="158" t="s">
        <v>98</v>
      </c>
      <c r="V120" s="158">
        <v>0</v>
      </c>
      <c r="W120" s="158" t="s">
        <v>98</v>
      </c>
      <c r="X120" s="158">
        <v>0</v>
      </c>
      <c r="Y120" s="158" t="s">
        <v>98</v>
      </c>
      <c r="Z120" s="158">
        <v>0</v>
      </c>
      <c r="AA120" s="158" t="s">
        <v>98</v>
      </c>
      <c r="AB120" s="158">
        <v>0</v>
      </c>
      <c r="AC120" s="158" t="s">
        <v>98</v>
      </c>
      <c r="AD120" s="158">
        <v>0</v>
      </c>
      <c r="AE120" s="158" t="s">
        <v>98</v>
      </c>
      <c r="AF120" s="158">
        <v>0</v>
      </c>
      <c r="AG120" s="158" t="s">
        <v>98</v>
      </c>
      <c r="AH120" s="158">
        <v>0</v>
      </c>
      <c r="AI120" s="158" t="s">
        <v>98</v>
      </c>
      <c r="AJ120" s="158">
        <v>0</v>
      </c>
      <c r="AK120" s="158" t="s">
        <v>98</v>
      </c>
      <c r="AL120" s="158">
        <v>0</v>
      </c>
      <c r="AM120" s="158" t="s">
        <v>98</v>
      </c>
      <c r="AN120" s="158">
        <v>0</v>
      </c>
      <c r="AO120" s="158" t="s">
        <v>98</v>
      </c>
      <c r="AP120" s="158">
        <v>0</v>
      </c>
      <c r="AQ120" s="158" t="s">
        <v>98</v>
      </c>
      <c r="AR120" s="158">
        <v>0</v>
      </c>
      <c r="AS120" s="158" t="s">
        <v>98</v>
      </c>
      <c r="AT120" s="158">
        <v>0</v>
      </c>
      <c r="AU120" s="158" t="s">
        <v>98</v>
      </c>
      <c r="AV120" s="158">
        <v>0</v>
      </c>
      <c r="AW120" s="158" t="s">
        <v>98</v>
      </c>
      <c r="AX120" s="158" t="s">
        <v>98</v>
      </c>
      <c r="AY120" s="158">
        <v>0</v>
      </c>
      <c r="AZ120" s="140">
        <f>'2'!BL118</f>
        <v>0</v>
      </c>
      <c r="BA120" s="193">
        <v>0</v>
      </c>
      <c r="BB120" s="158">
        <v>0</v>
      </c>
      <c r="BC120" s="158" t="s">
        <v>98</v>
      </c>
      <c r="BD120" s="215"/>
      <c r="BE120" s="159"/>
      <c r="BF120" s="159"/>
      <c r="BG120" s="159"/>
      <c r="BH120" s="159"/>
      <c r="BI120" s="159"/>
      <c r="BJ120" s="159"/>
      <c r="BK120" s="159"/>
      <c r="BL120" s="159"/>
      <c r="BM120" s="159"/>
      <c r="BN120" s="159"/>
      <c r="BO120" s="159"/>
      <c r="BP120" s="159"/>
      <c r="BQ120" s="159"/>
      <c r="BR120" s="159"/>
      <c r="BS120" s="159"/>
      <c r="BT120" s="159"/>
      <c r="BU120" s="159"/>
      <c r="BV120" s="159"/>
      <c r="BW120" s="159"/>
      <c r="BX120" s="159"/>
      <c r="BY120" s="159"/>
      <c r="BZ120" s="159"/>
      <c r="CA120" s="159"/>
      <c r="CB120" s="159"/>
      <c r="CC120" s="159"/>
      <c r="CD120" s="159"/>
      <c r="CE120" s="159"/>
      <c r="CF120" s="159"/>
      <c r="CG120" s="159"/>
      <c r="CH120" s="159"/>
      <c r="CI120" s="159"/>
      <c r="CJ120" s="159"/>
      <c r="CK120" s="159"/>
      <c r="CL120" s="159"/>
      <c r="CM120" s="159"/>
      <c r="CN120" s="159"/>
      <c r="CO120" s="159"/>
      <c r="CP120" s="159"/>
      <c r="CQ120" s="159"/>
      <c r="CR120" s="159"/>
      <c r="CS120" s="159"/>
      <c r="CT120" s="159"/>
      <c r="CU120" s="159"/>
      <c r="CV120" s="159"/>
      <c r="CW120" s="159"/>
      <c r="CX120" s="159"/>
      <c r="CY120" s="159"/>
    </row>
    <row r="121" spans="1:141" s="160" customFormat="1" ht="25.5" x14ac:dyDescent="0.2">
      <c r="A121" s="226" t="s">
        <v>265</v>
      </c>
      <c r="B121" s="216" t="s">
        <v>288</v>
      </c>
      <c r="C121" s="228" t="s">
        <v>289</v>
      </c>
      <c r="D121" s="158">
        <v>0</v>
      </c>
      <c r="E121" s="158" t="s">
        <v>98</v>
      </c>
      <c r="F121" s="158">
        <v>0</v>
      </c>
      <c r="G121" s="158" t="s">
        <v>98</v>
      </c>
      <c r="H121" s="158">
        <v>0</v>
      </c>
      <c r="I121" s="158" t="s">
        <v>98</v>
      </c>
      <c r="J121" s="158">
        <v>0</v>
      </c>
      <c r="K121" s="158" t="s">
        <v>98</v>
      </c>
      <c r="L121" s="158">
        <v>0</v>
      </c>
      <c r="M121" s="158" t="s">
        <v>98</v>
      </c>
      <c r="N121" s="158">
        <v>0</v>
      </c>
      <c r="O121" s="158" t="s">
        <v>98</v>
      </c>
      <c r="P121" s="158">
        <v>0</v>
      </c>
      <c r="Q121" s="158" t="s">
        <v>98</v>
      </c>
      <c r="R121" s="158">
        <v>0</v>
      </c>
      <c r="S121" s="158" t="s">
        <v>98</v>
      </c>
      <c r="T121" s="158">
        <v>0</v>
      </c>
      <c r="U121" s="158" t="s">
        <v>98</v>
      </c>
      <c r="V121" s="158">
        <v>0</v>
      </c>
      <c r="W121" s="158" t="s">
        <v>98</v>
      </c>
      <c r="X121" s="158">
        <v>0</v>
      </c>
      <c r="Y121" s="158" t="s">
        <v>98</v>
      </c>
      <c r="Z121" s="158">
        <v>0</v>
      </c>
      <c r="AA121" s="158" t="s">
        <v>98</v>
      </c>
      <c r="AB121" s="158">
        <v>0</v>
      </c>
      <c r="AC121" s="158" t="s">
        <v>98</v>
      </c>
      <c r="AD121" s="158">
        <v>0</v>
      </c>
      <c r="AE121" s="158" t="s">
        <v>98</v>
      </c>
      <c r="AF121" s="158">
        <v>0</v>
      </c>
      <c r="AG121" s="158" t="s">
        <v>98</v>
      </c>
      <c r="AH121" s="158">
        <v>0</v>
      </c>
      <c r="AI121" s="158" t="s">
        <v>98</v>
      </c>
      <c r="AJ121" s="158">
        <v>0</v>
      </c>
      <c r="AK121" s="158" t="s">
        <v>98</v>
      </c>
      <c r="AL121" s="158">
        <v>0</v>
      </c>
      <c r="AM121" s="158" t="s">
        <v>98</v>
      </c>
      <c r="AN121" s="158">
        <v>0</v>
      </c>
      <c r="AO121" s="158" t="s">
        <v>98</v>
      </c>
      <c r="AP121" s="158">
        <v>0</v>
      </c>
      <c r="AQ121" s="158" t="s">
        <v>98</v>
      </c>
      <c r="AR121" s="158">
        <v>0</v>
      </c>
      <c r="AS121" s="158" t="s">
        <v>98</v>
      </c>
      <c r="AT121" s="158">
        <v>0</v>
      </c>
      <c r="AU121" s="158" t="s">
        <v>98</v>
      </c>
      <c r="AV121" s="158">
        <v>0</v>
      </c>
      <c r="AW121" s="158" t="s">
        <v>98</v>
      </c>
      <c r="AX121" s="193">
        <v>2.37</v>
      </c>
      <c r="AY121" s="193">
        <v>0</v>
      </c>
      <c r="AZ121" s="140">
        <f>'2'!BL119</f>
        <v>0.36080000000000001</v>
      </c>
      <c r="BA121" s="193">
        <v>0</v>
      </c>
      <c r="BB121" s="158">
        <v>0</v>
      </c>
      <c r="BC121" s="158" t="s">
        <v>98</v>
      </c>
      <c r="BD121" s="215"/>
      <c r="BE121" s="192"/>
      <c r="BF121" s="115"/>
      <c r="BG121" s="192"/>
      <c r="BH121" s="159"/>
      <c r="BI121" s="159"/>
      <c r="BJ121" s="159"/>
      <c r="BK121" s="159"/>
      <c r="BL121" s="159"/>
      <c r="BM121" s="159"/>
      <c r="BN121" s="159"/>
      <c r="BO121" s="159"/>
      <c r="BP121" s="159"/>
      <c r="BQ121" s="159"/>
      <c r="BR121" s="159"/>
      <c r="BS121" s="159"/>
      <c r="BT121" s="159"/>
      <c r="BU121" s="159"/>
      <c r="BV121" s="159"/>
      <c r="BW121" s="159"/>
      <c r="BX121" s="159"/>
      <c r="BY121" s="159"/>
      <c r="BZ121" s="159"/>
      <c r="CA121" s="159"/>
      <c r="CB121" s="159"/>
      <c r="CC121" s="159"/>
      <c r="CD121" s="159"/>
      <c r="CE121" s="159"/>
      <c r="CF121" s="159"/>
      <c r="CG121" s="159"/>
      <c r="CH121" s="159"/>
      <c r="CI121" s="159"/>
      <c r="CJ121" s="159"/>
      <c r="CK121" s="159"/>
      <c r="CL121" s="159"/>
      <c r="CM121" s="159"/>
      <c r="CN121" s="159"/>
      <c r="CO121" s="159"/>
      <c r="CP121" s="159"/>
      <c r="CQ121" s="159"/>
      <c r="CR121" s="159"/>
      <c r="CS121" s="159"/>
      <c r="CT121" s="159"/>
      <c r="CU121" s="159"/>
      <c r="CV121" s="159"/>
      <c r="CW121" s="159"/>
      <c r="CX121" s="159"/>
      <c r="CY121" s="159"/>
    </row>
    <row r="122" spans="1:141" s="235" customFormat="1" ht="25.5" x14ac:dyDescent="0.2">
      <c r="A122" s="226" t="s">
        <v>265</v>
      </c>
      <c r="B122" s="233" t="s">
        <v>290</v>
      </c>
      <c r="C122" s="228" t="s">
        <v>291</v>
      </c>
      <c r="D122" s="158">
        <v>0</v>
      </c>
      <c r="E122" s="158" t="s">
        <v>98</v>
      </c>
      <c r="F122" s="158">
        <v>0</v>
      </c>
      <c r="G122" s="158" t="s">
        <v>98</v>
      </c>
      <c r="H122" s="158">
        <v>0</v>
      </c>
      <c r="I122" s="158" t="s">
        <v>98</v>
      </c>
      <c r="J122" s="158">
        <v>0</v>
      </c>
      <c r="K122" s="158" t="s">
        <v>98</v>
      </c>
      <c r="L122" s="158">
        <v>0</v>
      </c>
      <c r="M122" s="158" t="s">
        <v>98</v>
      </c>
      <c r="N122" s="158">
        <v>0</v>
      </c>
      <c r="O122" s="158" t="s">
        <v>98</v>
      </c>
      <c r="P122" s="158">
        <v>0</v>
      </c>
      <c r="Q122" s="158" t="s">
        <v>98</v>
      </c>
      <c r="R122" s="158">
        <v>0</v>
      </c>
      <c r="S122" s="158" t="s">
        <v>98</v>
      </c>
      <c r="T122" s="158">
        <v>0</v>
      </c>
      <c r="U122" s="158" t="s">
        <v>98</v>
      </c>
      <c r="V122" s="158">
        <v>0</v>
      </c>
      <c r="W122" s="158" t="s">
        <v>98</v>
      </c>
      <c r="X122" s="158">
        <v>0</v>
      </c>
      <c r="Y122" s="158" t="s">
        <v>98</v>
      </c>
      <c r="Z122" s="158">
        <v>0</v>
      </c>
      <c r="AA122" s="158" t="s">
        <v>98</v>
      </c>
      <c r="AB122" s="158">
        <v>0</v>
      </c>
      <c r="AC122" s="158" t="s">
        <v>98</v>
      </c>
      <c r="AD122" s="158">
        <v>0</v>
      </c>
      <c r="AE122" s="158" t="s">
        <v>98</v>
      </c>
      <c r="AF122" s="158">
        <v>0</v>
      </c>
      <c r="AG122" s="158" t="s">
        <v>98</v>
      </c>
      <c r="AH122" s="158">
        <v>0</v>
      </c>
      <c r="AI122" s="158" t="s">
        <v>98</v>
      </c>
      <c r="AJ122" s="158">
        <v>0</v>
      </c>
      <c r="AK122" s="158" t="s">
        <v>98</v>
      </c>
      <c r="AL122" s="158">
        <v>0</v>
      </c>
      <c r="AM122" s="158" t="s">
        <v>98</v>
      </c>
      <c r="AN122" s="158">
        <v>0</v>
      </c>
      <c r="AO122" s="158" t="s">
        <v>98</v>
      </c>
      <c r="AP122" s="158">
        <v>0</v>
      </c>
      <c r="AQ122" s="158" t="s">
        <v>98</v>
      </c>
      <c r="AR122" s="158">
        <v>0</v>
      </c>
      <c r="AS122" s="158" t="s">
        <v>98</v>
      </c>
      <c r="AT122" s="158">
        <v>0</v>
      </c>
      <c r="AU122" s="158" t="s">
        <v>98</v>
      </c>
      <c r="AV122" s="158">
        <v>0</v>
      </c>
      <c r="AW122" s="158" t="s">
        <v>98</v>
      </c>
      <c r="AX122" s="193">
        <v>0</v>
      </c>
      <c r="AY122" s="193">
        <v>0</v>
      </c>
      <c r="AZ122" s="140">
        <f>'2'!BL120</f>
        <v>0</v>
      </c>
      <c r="BA122" s="193">
        <v>0</v>
      </c>
      <c r="BB122" s="158">
        <v>0</v>
      </c>
      <c r="BC122" s="158" t="s">
        <v>98</v>
      </c>
      <c r="BD122" s="215"/>
      <c r="BE122" s="192"/>
      <c r="BF122" s="115"/>
      <c r="BG122" s="192"/>
      <c r="BH122" s="234"/>
      <c r="BI122" s="234"/>
      <c r="BJ122" s="234"/>
      <c r="BK122" s="234"/>
      <c r="BL122" s="234"/>
      <c r="BM122" s="234"/>
      <c r="BN122" s="234"/>
      <c r="BO122" s="234"/>
      <c r="BP122" s="234"/>
      <c r="BQ122" s="234"/>
      <c r="BR122" s="234"/>
      <c r="BS122" s="234"/>
      <c r="BT122" s="234"/>
      <c r="BU122" s="234"/>
      <c r="BV122" s="234"/>
      <c r="BW122" s="234"/>
      <c r="BX122" s="234"/>
      <c r="BY122" s="234"/>
      <c r="BZ122" s="234"/>
      <c r="CA122" s="234"/>
      <c r="CB122" s="234"/>
      <c r="CC122" s="234"/>
      <c r="CD122" s="234"/>
      <c r="CE122" s="234"/>
      <c r="CF122" s="234"/>
      <c r="CG122" s="234"/>
      <c r="CH122" s="234"/>
      <c r="CI122" s="234"/>
      <c r="CJ122" s="234"/>
      <c r="CK122" s="234"/>
      <c r="CL122" s="234"/>
      <c r="CM122" s="234"/>
      <c r="CN122" s="234"/>
      <c r="CO122" s="234"/>
    </row>
  </sheetData>
  <autoFilter ref="A21:EK122"/>
  <mergeCells count="54">
    <mergeCell ref="X20:Y20"/>
    <mergeCell ref="Z20:AA20"/>
    <mergeCell ref="AB20:AC20"/>
    <mergeCell ref="D20:E20"/>
    <mergeCell ref="F20:G20"/>
    <mergeCell ref="H20:I20"/>
    <mergeCell ref="J20:K20"/>
    <mergeCell ref="V20:W20"/>
    <mergeCell ref="D19:E19"/>
    <mergeCell ref="F19:G19"/>
    <mergeCell ref="H19:K19"/>
    <mergeCell ref="V19:Y19"/>
    <mergeCell ref="Z19:AC19"/>
    <mergeCell ref="AT17:AU17"/>
    <mergeCell ref="AV17:AW17"/>
    <mergeCell ref="AX17:AY17"/>
    <mergeCell ref="AZ17:BA17"/>
    <mergeCell ref="BB17:BC17"/>
    <mergeCell ref="AJ17:AK17"/>
    <mergeCell ref="AL17:AM17"/>
    <mergeCell ref="AN17:AO17"/>
    <mergeCell ref="AP17:AQ17"/>
    <mergeCell ref="AR17:AS17"/>
    <mergeCell ref="V17:Y17"/>
    <mergeCell ref="Z17:AC17"/>
    <mergeCell ref="AD17:AE17"/>
    <mergeCell ref="AF17:AG17"/>
    <mergeCell ref="AH17:AI17"/>
    <mergeCell ref="L17:M17"/>
    <mergeCell ref="N17:O17"/>
    <mergeCell ref="P17:Q17"/>
    <mergeCell ref="R17:S17"/>
    <mergeCell ref="T17:U17"/>
    <mergeCell ref="A12:BC12"/>
    <mergeCell ref="A13:BC13"/>
    <mergeCell ref="A15:A18"/>
    <mergeCell ref="B15:B18"/>
    <mergeCell ref="C15:C18"/>
    <mergeCell ref="D15:BC15"/>
    <mergeCell ref="D16:S16"/>
    <mergeCell ref="T16:AG16"/>
    <mergeCell ref="AH16:AM16"/>
    <mergeCell ref="AN16:AQ16"/>
    <mergeCell ref="AR16:AW16"/>
    <mergeCell ref="AX16:BA16"/>
    <mergeCell ref="BB16:BC16"/>
    <mergeCell ref="D17:E17"/>
    <mergeCell ref="F17:G17"/>
    <mergeCell ref="H17:K17"/>
    <mergeCell ref="A1:BC4"/>
    <mergeCell ref="A5:BC5"/>
    <mergeCell ref="A7:BC7"/>
    <mergeCell ref="A8:BC8"/>
    <mergeCell ref="A10:BC10"/>
  </mergeCells>
  <pageMargins left="0.39374999999999999" right="0.39374999999999999" top="0.78749999999999998" bottom="0.39374999999999999" header="0.27569444444444402" footer="0.51180555555555496"/>
  <pageSetup paperSize="9" firstPageNumber="0" orientation="landscape" horizontalDpi="300" verticalDpi="300"/>
  <headerFooter>
    <oddHeader>&amp;L&amp;6Подготовлено с использованием системы ГАРАНТ</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66FF"/>
  </sheetPr>
  <dimension ref="A1:AMK122"/>
  <sheetViews>
    <sheetView topLeftCell="A16" zoomScaleNormal="100" zoomScalePageLayoutView="85" workbookViewId="0">
      <pane xSplit="2" ySplit="6" topLeftCell="AL22" activePane="bottomRight" state="frozen"/>
      <selection activeCell="A16" sqref="A16"/>
      <selection pane="topRight" activeCell="AL16" sqref="AL16"/>
      <selection pane="bottomLeft" activeCell="A22" sqref="A22"/>
      <selection pane="bottomRight" activeCell="A117" sqref="A117"/>
    </sheetView>
  </sheetViews>
  <sheetFormatPr defaultRowHeight="12.75" x14ac:dyDescent="0.2"/>
  <cols>
    <col min="1" max="1" width="11.140625" style="105" customWidth="1"/>
    <col min="2" max="2" width="38.7109375" style="106" customWidth="1"/>
    <col min="3" max="3" width="14.5703125" style="105" customWidth="1"/>
    <col min="4" max="53" width="9.28515625" style="106" customWidth="1"/>
    <col min="54" max="55" width="11" style="106" customWidth="1"/>
    <col min="56" max="93" width="9.140625" style="107" customWidth="1"/>
    <col min="94" max="1025" width="9.140625" style="106" customWidth="1"/>
  </cols>
  <sheetData>
    <row r="1" spans="1:93" s="109" customFormat="1" ht="11.25" hidden="1" customHeight="1" x14ac:dyDescent="0.2">
      <c r="A1" s="14" t="s">
        <v>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8"/>
      <c r="CK1" s="108"/>
      <c r="CL1" s="108"/>
      <c r="CM1" s="108"/>
      <c r="CN1" s="108"/>
      <c r="CO1" s="108"/>
    </row>
    <row r="2" spans="1:93" s="109" customFormat="1" ht="11.25" hidden="1" customHeight="1" x14ac:dyDescent="0.2">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8"/>
      <c r="CK2" s="108"/>
      <c r="CL2" s="108"/>
      <c r="CM2" s="108"/>
      <c r="CN2" s="108"/>
      <c r="CO2" s="108"/>
    </row>
    <row r="3" spans="1:93" s="109" customFormat="1" ht="11.25" hidden="1" customHeight="1" x14ac:dyDescent="0.2">
      <c r="A3" s="14"/>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8"/>
      <c r="CK3" s="108"/>
      <c r="CL3" s="108"/>
      <c r="CM3" s="108"/>
      <c r="CN3" s="108"/>
      <c r="CO3" s="108"/>
    </row>
    <row r="4" spans="1:93" ht="18.75" customHeight="1" x14ac:dyDescent="0.2">
      <c r="A4" s="14"/>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row>
    <row r="5" spans="1:93" ht="18.75" customHeight="1" x14ac:dyDescent="0.2">
      <c r="A5" s="14" t="s">
        <v>296</v>
      </c>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row>
    <row r="6" spans="1:93" ht="15.75" customHeight="1" x14ac:dyDescent="0.2"/>
    <row r="7" spans="1:93" ht="21.75" customHeight="1" x14ac:dyDescent="0.2">
      <c r="A7" s="13" t="s">
        <v>2</v>
      </c>
      <c r="B7" s="13"/>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row>
    <row r="8" spans="1:93" ht="15.75" customHeight="1" x14ac:dyDescent="0.2">
      <c r="A8" s="12" t="s">
        <v>3</v>
      </c>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row>
    <row r="9" spans="1:93" ht="12" customHeight="1" x14ac:dyDescent="0.2"/>
    <row r="10" spans="1:93" ht="16.5" customHeight="1" x14ac:dyDescent="0.2">
      <c r="A10" s="11" t="s">
        <v>4</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row>
    <row r="11" spans="1:93" ht="15" customHeight="1" x14ac:dyDescent="0.2">
      <c r="A11" s="110"/>
      <c r="B11" s="110"/>
      <c r="C11" s="110"/>
      <c r="D11" s="110"/>
      <c r="E11" s="110"/>
      <c r="F11" s="110"/>
      <c r="G11" s="110"/>
      <c r="H11" s="110"/>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0"/>
      <c r="AG11" s="110"/>
      <c r="AH11" s="111"/>
      <c r="AI11" s="111"/>
      <c r="AJ11" s="111"/>
      <c r="AK11" s="111"/>
      <c r="AL11" s="111"/>
      <c r="AM11" s="111"/>
      <c r="AN11" s="111"/>
      <c r="AO11" s="111"/>
      <c r="AP11" s="111"/>
      <c r="AQ11" s="111"/>
      <c r="AR11" s="111"/>
      <c r="AS11" s="111"/>
      <c r="AT11" s="111"/>
      <c r="AU11" s="111"/>
      <c r="AV11" s="111"/>
      <c r="AW11" s="111"/>
      <c r="AX11" s="110"/>
      <c r="AY11" s="110"/>
      <c r="AZ11" s="110"/>
      <c r="BA11" s="110"/>
      <c r="BB11" s="110"/>
      <c r="BC11" s="110"/>
    </row>
    <row r="12" spans="1:93" s="107" customFormat="1" ht="15.75" customHeight="1" x14ac:dyDescent="0.3">
      <c r="A12" s="10" t="s">
        <v>5</v>
      </c>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12"/>
      <c r="BE12" s="112"/>
      <c r="BF12" s="112"/>
      <c r="BG12" s="112"/>
      <c r="BH12" s="112"/>
      <c r="BI12" s="112"/>
      <c r="BJ12" s="112"/>
      <c r="BK12" s="112"/>
      <c r="BL12" s="112"/>
      <c r="BM12" s="112"/>
      <c r="BN12" s="112"/>
      <c r="BO12" s="112"/>
      <c r="BP12" s="112"/>
    </row>
    <row r="13" spans="1:93" s="107" customFormat="1" ht="15.75" customHeight="1" x14ac:dyDescent="0.2">
      <c r="A13" s="9" t="s">
        <v>6</v>
      </c>
      <c r="B13" s="9"/>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113"/>
      <c r="BE13" s="113"/>
      <c r="BF13" s="113"/>
      <c r="BG13" s="113"/>
      <c r="BH13" s="113"/>
      <c r="BI13" s="113"/>
      <c r="BJ13" s="113"/>
      <c r="BK13" s="113"/>
      <c r="BL13" s="113"/>
      <c r="BM13" s="113"/>
      <c r="BN13" s="113"/>
      <c r="BO13" s="113"/>
      <c r="BP13" s="113"/>
    </row>
    <row r="14" spans="1:93" s="107" customFormat="1" ht="15.75" customHeight="1" x14ac:dyDescent="0.3">
      <c r="A14" s="114"/>
      <c r="B14" s="114"/>
      <c r="C14" s="114"/>
      <c r="D14" s="114"/>
      <c r="E14" s="114"/>
      <c r="F14" s="114"/>
      <c r="G14" s="114"/>
      <c r="H14" s="114"/>
      <c r="I14" s="114"/>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2"/>
      <c r="BE14" s="112"/>
      <c r="BF14" s="112"/>
      <c r="BG14" s="112"/>
      <c r="BH14" s="112"/>
      <c r="BI14" s="112"/>
      <c r="BJ14" s="112"/>
      <c r="BK14" s="112"/>
      <c r="BL14" s="112"/>
      <c r="BM14" s="112"/>
      <c r="BN14" s="112"/>
      <c r="BO14" s="112"/>
      <c r="BP14" s="112"/>
    </row>
    <row r="15" spans="1:93" s="118" customFormat="1" ht="33.75" customHeight="1" x14ac:dyDescent="0.2">
      <c r="A15" s="8" t="s">
        <v>7</v>
      </c>
      <c r="B15" s="8" t="s">
        <v>8</v>
      </c>
      <c r="C15" s="8" t="s">
        <v>9</v>
      </c>
      <c r="D15" s="7" t="s">
        <v>10</v>
      </c>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117"/>
      <c r="BE15" s="117"/>
      <c r="BF15" s="117"/>
      <c r="BG15" s="117"/>
      <c r="BH15" s="117"/>
      <c r="BI15" s="117"/>
      <c r="BJ15" s="117"/>
      <c r="BK15" s="117"/>
      <c r="BL15" s="117"/>
      <c r="BM15" s="117"/>
      <c r="BN15" s="117"/>
      <c r="BO15" s="117"/>
      <c r="BP15" s="117"/>
      <c r="BQ15" s="117"/>
      <c r="BR15" s="117"/>
      <c r="BS15" s="117"/>
      <c r="BT15" s="117"/>
      <c r="BU15" s="117"/>
      <c r="BV15" s="117"/>
      <c r="BW15" s="117"/>
      <c r="BX15" s="117"/>
      <c r="BY15" s="117"/>
      <c r="BZ15" s="117"/>
      <c r="CA15" s="117"/>
      <c r="CB15" s="117"/>
      <c r="CC15" s="117"/>
      <c r="CD15" s="117"/>
      <c r="CE15" s="117"/>
      <c r="CF15" s="117"/>
      <c r="CG15" s="117"/>
      <c r="CH15" s="117"/>
      <c r="CI15" s="117"/>
      <c r="CJ15" s="117"/>
      <c r="CK15" s="117"/>
      <c r="CL15" s="117"/>
      <c r="CM15" s="117"/>
      <c r="CN15" s="117"/>
      <c r="CO15" s="117"/>
    </row>
    <row r="16" spans="1:93" s="122" customFormat="1" ht="45.75" customHeight="1" x14ac:dyDescent="0.2">
      <c r="A16" s="8"/>
      <c r="B16" s="8"/>
      <c r="C16" s="8"/>
      <c r="D16" s="6" t="s">
        <v>11</v>
      </c>
      <c r="E16" s="6"/>
      <c r="F16" s="6"/>
      <c r="G16" s="6"/>
      <c r="H16" s="6"/>
      <c r="I16" s="6"/>
      <c r="J16" s="6"/>
      <c r="K16" s="6"/>
      <c r="L16" s="6"/>
      <c r="M16" s="6"/>
      <c r="N16" s="6"/>
      <c r="O16" s="6"/>
      <c r="P16" s="6"/>
      <c r="Q16" s="6"/>
      <c r="R16" s="6"/>
      <c r="S16" s="6"/>
      <c r="T16" s="6" t="s">
        <v>12</v>
      </c>
      <c r="U16" s="6"/>
      <c r="V16" s="6"/>
      <c r="W16" s="6"/>
      <c r="X16" s="6"/>
      <c r="Y16" s="6"/>
      <c r="Z16" s="6"/>
      <c r="AA16" s="6"/>
      <c r="AB16" s="6"/>
      <c r="AC16" s="6"/>
      <c r="AD16" s="6"/>
      <c r="AE16" s="6"/>
      <c r="AF16" s="6"/>
      <c r="AG16" s="6"/>
      <c r="AH16" s="6" t="s">
        <v>13</v>
      </c>
      <c r="AI16" s="6"/>
      <c r="AJ16" s="6"/>
      <c r="AK16" s="6"/>
      <c r="AL16" s="6"/>
      <c r="AM16" s="6"/>
      <c r="AN16" s="6" t="s">
        <v>14</v>
      </c>
      <c r="AO16" s="6"/>
      <c r="AP16" s="6"/>
      <c r="AQ16" s="6"/>
      <c r="AR16" s="6" t="s">
        <v>15</v>
      </c>
      <c r="AS16" s="6"/>
      <c r="AT16" s="6"/>
      <c r="AU16" s="6"/>
      <c r="AV16" s="6"/>
      <c r="AW16" s="6"/>
      <c r="AX16" s="6" t="s">
        <v>16</v>
      </c>
      <c r="AY16" s="6"/>
      <c r="AZ16" s="6"/>
      <c r="BA16" s="6"/>
      <c r="BB16" s="5" t="s">
        <v>17</v>
      </c>
      <c r="BC16" s="5"/>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row>
    <row r="17" spans="1:103" s="124" customFormat="1" ht="122.25" customHeight="1" x14ac:dyDescent="0.2">
      <c r="A17" s="8"/>
      <c r="B17" s="8"/>
      <c r="C17" s="8"/>
      <c r="D17" s="6" t="s">
        <v>18</v>
      </c>
      <c r="E17" s="6"/>
      <c r="F17" s="6" t="s">
        <v>19</v>
      </c>
      <c r="G17" s="6"/>
      <c r="H17" s="6" t="s">
        <v>20</v>
      </c>
      <c r="I17" s="6"/>
      <c r="J17" s="6"/>
      <c r="K17" s="6"/>
      <c r="L17" s="6" t="s">
        <v>21</v>
      </c>
      <c r="M17" s="6"/>
      <c r="N17" s="6" t="s">
        <v>22</v>
      </c>
      <c r="O17" s="6"/>
      <c r="P17" s="6" t="s">
        <v>23</v>
      </c>
      <c r="Q17" s="6"/>
      <c r="R17" s="6" t="s">
        <v>24</v>
      </c>
      <c r="S17" s="6"/>
      <c r="T17" s="6" t="s">
        <v>25</v>
      </c>
      <c r="U17" s="6"/>
      <c r="V17" s="6" t="s">
        <v>26</v>
      </c>
      <c r="W17" s="6"/>
      <c r="X17" s="6"/>
      <c r="Y17" s="6"/>
      <c r="Z17" s="6" t="s">
        <v>27</v>
      </c>
      <c r="AA17" s="6"/>
      <c r="AB17" s="6"/>
      <c r="AC17" s="6"/>
      <c r="AD17" s="6" t="s">
        <v>28</v>
      </c>
      <c r="AE17" s="6"/>
      <c r="AF17" s="6" t="s">
        <v>29</v>
      </c>
      <c r="AG17" s="6"/>
      <c r="AH17" s="6" t="s">
        <v>30</v>
      </c>
      <c r="AI17" s="6"/>
      <c r="AJ17" s="6" t="s">
        <v>31</v>
      </c>
      <c r="AK17" s="6"/>
      <c r="AL17" s="6" t="s">
        <v>32</v>
      </c>
      <c r="AM17" s="6"/>
      <c r="AN17" s="6" t="s">
        <v>33</v>
      </c>
      <c r="AO17" s="6"/>
      <c r="AP17" s="6" t="s">
        <v>34</v>
      </c>
      <c r="AQ17" s="6"/>
      <c r="AR17" s="6" t="s">
        <v>35</v>
      </c>
      <c r="AS17" s="6"/>
      <c r="AT17" s="6" t="s">
        <v>36</v>
      </c>
      <c r="AU17" s="6"/>
      <c r="AV17" s="6" t="s">
        <v>37</v>
      </c>
      <c r="AW17" s="6"/>
      <c r="AX17" s="6" t="s">
        <v>38</v>
      </c>
      <c r="AY17" s="6"/>
      <c r="AZ17" s="6" t="s">
        <v>39</v>
      </c>
      <c r="BA17" s="6"/>
      <c r="BB17" s="5" t="s">
        <v>40</v>
      </c>
      <c r="BC17" s="5"/>
      <c r="BD17" s="123"/>
      <c r="BE17" s="123"/>
      <c r="BF17" s="123"/>
      <c r="BG17" s="123"/>
      <c r="BH17" s="123"/>
      <c r="BI17" s="123"/>
      <c r="BJ17" s="123"/>
      <c r="BK17" s="123"/>
      <c r="BL17" s="123"/>
      <c r="BM17" s="123"/>
      <c r="BN17" s="123"/>
      <c r="BO17" s="123"/>
      <c r="BP17" s="123"/>
      <c r="BQ17" s="123"/>
      <c r="BR17" s="123"/>
      <c r="BS17" s="123"/>
      <c r="BT17" s="123"/>
      <c r="BU17" s="123"/>
      <c r="BV17" s="123"/>
      <c r="BW17" s="123"/>
      <c r="BX17" s="123"/>
      <c r="BY17" s="123"/>
      <c r="BZ17" s="123"/>
      <c r="CA17" s="123"/>
      <c r="CB17" s="123"/>
      <c r="CC17" s="123"/>
      <c r="CD17" s="123"/>
      <c r="CE17" s="123"/>
      <c r="CF17" s="123"/>
      <c r="CG17" s="123"/>
      <c r="CH17" s="123"/>
      <c r="CI17" s="123"/>
      <c r="CJ17" s="123"/>
      <c r="CK17" s="123"/>
      <c r="CL17" s="123"/>
      <c r="CM17" s="123"/>
      <c r="CN17" s="123"/>
      <c r="CO17" s="123"/>
    </row>
    <row r="18" spans="1:103" s="109" customFormat="1" ht="39" customHeight="1" x14ac:dyDescent="0.2">
      <c r="A18" s="8"/>
      <c r="B18" s="8"/>
      <c r="C18" s="8"/>
      <c r="D18" s="125" t="s">
        <v>41</v>
      </c>
      <c r="E18" s="125" t="s">
        <v>42</v>
      </c>
      <c r="F18" s="125" t="s">
        <v>41</v>
      </c>
      <c r="G18" s="125" t="s">
        <v>42</v>
      </c>
      <c r="H18" s="125" t="s">
        <v>41</v>
      </c>
      <c r="I18" s="125" t="s">
        <v>42</v>
      </c>
      <c r="J18" s="125" t="s">
        <v>41</v>
      </c>
      <c r="K18" s="125" t="s">
        <v>42</v>
      </c>
      <c r="L18" s="125" t="s">
        <v>41</v>
      </c>
      <c r="M18" s="125" t="s">
        <v>42</v>
      </c>
      <c r="N18" s="125" t="s">
        <v>41</v>
      </c>
      <c r="O18" s="125" t="s">
        <v>42</v>
      </c>
      <c r="P18" s="125" t="s">
        <v>41</v>
      </c>
      <c r="Q18" s="125" t="s">
        <v>42</v>
      </c>
      <c r="R18" s="125" t="s">
        <v>41</v>
      </c>
      <c r="S18" s="125" t="s">
        <v>42</v>
      </c>
      <c r="T18" s="125" t="s">
        <v>41</v>
      </c>
      <c r="U18" s="125" t="s">
        <v>42</v>
      </c>
      <c r="V18" s="125" t="s">
        <v>41</v>
      </c>
      <c r="W18" s="125" t="s">
        <v>42</v>
      </c>
      <c r="X18" s="125" t="s">
        <v>41</v>
      </c>
      <c r="Y18" s="125" t="s">
        <v>42</v>
      </c>
      <c r="Z18" s="125" t="s">
        <v>41</v>
      </c>
      <c r="AA18" s="125" t="s">
        <v>42</v>
      </c>
      <c r="AB18" s="125" t="s">
        <v>41</v>
      </c>
      <c r="AC18" s="125" t="s">
        <v>42</v>
      </c>
      <c r="AD18" s="125" t="s">
        <v>41</v>
      </c>
      <c r="AE18" s="125" t="s">
        <v>42</v>
      </c>
      <c r="AF18" s="125" t="s">
        <v>41</v>
      </c>
      <c r="AG18" s="125" t="s">
        <v>42</v>
      </c>
      <c r="AH18" s="125" t="s">
        <v>41</v>
      </c>
      <c r="AI18" s="125" t="s">
        <v>42</v>
      </c>
      <c r="AJ18" s="125" t="s">
        <v>41</v>
      </c>
      <c r="AK18" s="125" t="s">
        <v>42</v>
      </c>
      <c r="AL18" s="125" t="s">
        <v>41</v>
      </c>
      <c r="AM18" s="125" t="s">
        <v>42</v>
      </c>
      <c r="AN18" s="125" t="s">
        <v>41</v>
      </c>
      <c r="AO18" s="125" t="s">
        <v>42</v>
      </c>
      <c r="AP18" s="125" t="s">
        <v>41</v>
      </c>
      <c r="AQ18" s="125" t="s">
        <v>42</v>
      </c>
      <c r="AR18" s="125" t="s">
        <v>41</v>
      </c>
      <c r="AS18" s="125" t="s">
        <v>42</v>
      </c>
      <c r="AT18" s="125" t="s">
        <v>41</v>
      </c>
      <c r="AU18" s="125" t="s">
        <v>42</v>
      </c>
      <c r="AV18" s="125" t="s">
        <v>41</v>
      </c>
      <c r="AW18" s="125" t="s">
        <v>42</v>
      </c>
      <c r="AX18" s="125" t="s">
        <v>41</v>
      </c>
      <c r="AY18" s="125" t="s">
        <v>42</v>
      </c>
      <c r="AZ18" s="125" t="s">
        <v>41</v>
      </c>
      <c r="BA18" s="125" t="s">
        <v>42</v>
      </c>
      <c r="BB18" s="125" t="s">
        <v>41</v>
      </c>
      <c r="BC18" s="125" t="s">
        <v>42</v>
      </c>
      <c r="BD18" s="108"/>
      <c r="BE18" s="108"/>
      <c r="BF18" s="108"/>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row>
    <row r="19" spans="1:103" s="129" customFormat="1" ht="12.75" customHeight="1" x14ac:dyDescent="0.2">
      <c r="A19" s="115"/>
      <c r="B19" s="115"/>
      <c r="C19" s="115"/>
      <c r="D19" s="8" t="s">
        <v>43</v>
      </c>
      <c r="E19" s="8"/>
      <c r="F19" s="8"/>
      <c r="G19" s="8"/>
      <c r="H19" s="8" t="s">
        <v>43</v>
      </c>
      <c r="I19" s="8"/>
      <c r="J19" s="8"/>
      <c r="K19" s="8"/>
      <c r="L19" s="126"/>
      <c r="M19" s="126"/>
      <c r="N19" s="126"/>
      <c r="O19" s="126"/>
      <c r="P19" s="126"/>
      <c r="Q19" s="126"/>
      <c r="R19" s="126"/>
      <c r="S19" s="126"/>
      <c r="T19" s="126"/>
      <c r="U19" s="126"/>
      <c r="V19" s="8" t="s">
        <v>43</v>
      </c>
      <c r="W19" s="8"/>
      <c r="X19" s="8"/>
      <c r="Y19" s="8"/>
      <c r="Z19" s="8" t="s">
        <v>43</v>
      </c>
      <c r="AA19" s="8"/>
      <c r="AB19" s="8"/>
      <c r="AC19" s="8"/>
      <c r="AD19" s="126"/>
      <c r="AE19" s="126"/>
      <c r="AF19" s="126"/>
      <c r="AG19" s="126"/>
      <c r="AH19" s="126"/>
      <c r="AI19" s="126"/>
      <c r="AJ19" s="126"/>
      <c r="AK19" s="126"/>
      <c r="AL19" s="126"/>
      <c r="AM19" s="126"/>
      <c r="AN19" s="126"/>
      <c r="AO19" s="126"/>
      <c r="AP19" s="126"/>
      <c r="AQ19" s="126"/>
      <c r="AR19" s="126"/>
      <c r="AS19" s="126"/>
      <c r="AT19" s="126"/>
      <c r="AU19" s="126"/>
      <c r="AV19" s="126"/>
      <c r="AW19" s="126"/>
      <c r="AX19" s="126"/>
      <c r="AY19" s="126"/>
      <c r="AZ19" s="126"/>
      <c r="BA19" s="126"/>
      <c r="BB19" s="126"/>
      <c r="BC19" s="126"/>
      <c r="BD19" s="127"/>
      <c r="BE19" s="127"/>
      <c r="BF19" s="127"/>
      <c r="BG19" s="127"/>
      <c r="BH19" s="127"/>
      <c r="BI19" s="127"/>
      <c r="BJ19" s="127"/>
      <c r="BK19" s="127"/>
      <c r="BL19" s="127"/>
      <c r="BM19" s="127"/>
      <c r="BN19" s="127"/>
      <c r="BO19" s="127"/>
      <c r="BP19" s="127"/>
      <c r="BQ19" s="127"/>
      <c r="BR19" s="127"/>
      <c r="BS19" s="127"/>
      <c r="BT19" s="127"/>
      <c r="BU19" s="127"/>
      <c r="BV19" s="127"/>
      <c r="BW19" s="127"/>
      <c r="BX19" s="127"/>
      <c r="BY19" s="127"/>
      <c r="BZ19" s="127"/>
      <c r="CA19" s="127"/>
      <c r="CB19" s="127"/>
      <c r="CC19" s="127"/>
      <c r="CD19" s="127"/>
      <c r="CE19" s="127"/>
      <c r="CF19" s="127"/>
      <c r="CG19" s="127"/>
      <c r="CH19" s="127"/>
      <c r="CI19" s="127"/>
      <c r="CJ19" s="127"/>
      <c r="CK19" s="127"/>
      <c r="CL19" s="127"/>
      <c r="CM19" s="127"/>
      <c r="CN19" s="127"/>
      <c r="CO19" s="127"/>
      <c r="CP19" s="128"/>
    </row>
    <row r="20" spans="1:103" s="129" customFormat="1" ht="12.75" customHeight="1" x14ac:dyDescent="0.2">
      <c r="A20" s="115"/>
      <c r="B20" s="115"/>
      <c r="C20" s="115"/>
      <c r="D20" s="4" t="s">
        <v>44</v>
      </c>
      <c r="E20" s="4"/>
      <c r="F20" s="3"/>
      <c r="G20" s="3"/>
      <c r="H20" s="4" t="s">
        <v>44</v>
      </c>
      <c r="I20" s="4"/>
      <c r="J20" s="8">
        <v>0.4</v>
      </c>
      <c r="K20" s="8"/>
      <c r="L20" s="126"/>
      <c r="M20" s="126"/>
      <c r="N20" s="126"/>
      <c r="O20" s="126"/>
      <c r="P20" s="126"/>
      <c r="Q20" s="126"/>
      <c r="R20" s="126"/>
      <c r="S20" s="126"/>
      <c r="T20" s="126"/>
      <c r="U20" s="126"/>
      <c r="V20" s="4" t="s">
        <v>44</v>
      </c>
      <c r="W20" s="4"/>
      <c r="X20" s="8">
        <v>0.4</v>
      </c>
      <c r="Y20" s="8"/>
      <c r="Z20" s="4" t="s">
        <v>44</v>
      </c>
      <c r="AA20" s="4"/>
      <c r="AB20" s="8">
        <v>110</v>
      </c>
      <c r="AC20" s="8"/>
      <c r="AD20" s="126"/>
      <c r="AE20" s="126"/>
      <c r="AF20" s="126"/>
      <c r="AG20" s="126"/>
      <c r="AH20" s="126"/>
      <c r="AI20" s="126"/>
      <c r="AJ20" s="126"/>
      <c r="AK20" s="126"/>
      <c r="AL20" s="126"/>
      <c r="AM20" s="126"/>
      <c r="AN20" s="126"/>
      <c r="AO20" s="126"/>
      <c r="AP20" s="126"/>
      <c r="AQ20" s="126"/>
      <c r="AR20" s="126"/>
      <c r="AS20" s="126"/>
      <c r="AT20" s="126"/>
      <c r="AU20" s="126"/>
      <c r="AV20" s="126"/>
      <c r="AW20" s="126"/>
      <c r="AX20" s="126"/>
      <c r="AY20" s="126"/>
      <c r="AZ20" s="126"/>
      <c r="BA20" s="126"/>
      <c r="BB20" s="126"/>
      <c r="BC20" s="126"/>
      <c r="BD20" s="127"/>
      <c r="BE20" s="127"/>
      <c r="BF20" s="127"/>
      <c r="BG20" s="127"/>
      <c r="BH20" s="127"/>
      <c r="BI20" s="127"/>
      <c r="BJ20" s="127"/>
      <c r="BK20" s="127"/>
      <c r="BL20" s="127"/>
      <c r="BM20" s="127"/>
      <c r="BN20" s="127"/>
      <c r="BO20" s="127"/>
      <c r="BP20" s="127"/>
      <c r="BQ20" s="127"/>
      <c r="BR20" s="127"/>
      <c r="BS20" s="127"/>
      <c r="BT20" s="127"/>
      <c r="BU20" s="127"/>
      <c r="BV20" s="127"/>
      <c r="BW20" s="127"/>
      <c r="BX20" s="127"/>
      <c r="BY20" s="127"/>
      <c r="BZ20" s="127"/>
      <c r="CA20" s="127"/>
      <c r="CB20" s="127"/>
      <c r="CC20" s="127"/>
      <c r="CD20" s="127"/>
      <c r="CE20" s="127"/>
      <c r="CF20" s="127"/>
      <c r="CG20" s="127"/>
      <c r="CH20" s="127"/>
      <c r="CI20" s="127"/>
      <c r="CJ20" s="127"/>
      <c r="CK20" s="127"/>
      <c r="CL20" s="127"/>
      <c r="CM20" s="127"/>
      <c r="CN20" s="127"/>
      <c r="CO20" s="127"/>
      <c r="CP20" s="128"/>
    </row>
    <row r="21" spans="1:103" s="134" customFormat="1" ht="15.75" customHeight="1" x14ac:dyDescent="0.2">
      <c r="A21" s="130">
        <v>1</v>
      </c>
      <c r="B21" s="131">
        <v>2</v>
      </c>
      <c r="C21" s="131">
        <v>3</v>
      </c>
      <c r="D21" s="132" t="s">
        <v>45</v>
      </c>
      <c r="E21" s="132" t="s">
        <v>46</v>
      </c>
      <c r="F21" s="132" t="s">
        <v>47</v>
      </c>
      <c r="G21" s="132" t="s">
        <v>48</v>
      </c>
      <c r="H21" s="132" t="s">
        <v>49</v>
      </c>
      <c r="I21" s="132" t="s">
        <v>50</v>
      </c>
      <c r="J21" s="132" t="s">
        <v>51</v>
      </c>
      <c r="K21" s="132" t="s">
        <v>52</v>
      </c>
      <c r="L21" s="132" t="s">
        <v>53</v>
      </c>
      <c r="M21" s="132" t="s">
        <v>54</v>
      </c>
      <c r="N21" s="132" t="s">
        <v>55</v>
      </c>
      <c r="O21" s="132" t="s">
        <v>56</v>
      </c>
      <c r="P21" s="132" t="s">
        <v>57</v>
      </c>
      <c r="Q21" s="132" t="s">
        <v>58</v>
      </c>
      <c r="R21" s="132" t="s">
        <v>59</v>
      </c>
      <c r="S21" s="132" t="s">
        <v>60</v>
      </c>
      <c r="T21" s="132" t="s">
        <v>61</v>
      </c>
      <c r="U21" s="132" t="s">
        <v>62</v>
      </c>
      <c r="V21" s="132" t="s">
        <v>63</v>
      </c>
      <c r="W21" s="132" t="s">
        <v>64</v>
      </c>
      <c r="X21" s="132" t="s">
        <v>65</v>
      </c>
      <c r="Y21" s="132" t="s">
        <v>66</v>
      </c>
      <c r="Z21" s="132" t="s">
        <v>67</v>
      </c>
      <c r="AA21" s="132" t="s">
        <v>68</v>
      </c>
      <c r="AB21" s="132" t="s">
        <v>69</v>
      </c>
      <c r="AC21" s="132" t="s">
        <v>70</v>
      </c>
      <c r="AD21" s="132" t="s">
        <v>71</v>
      </c>
      <c r="AE21" s="132" t="s">
        <v>72</v>
      </c>
      <c r="AF21" s="132" t="s">
        <v>73</v>
      </c>
      <c r="AG21" s="132" t="s">
        <v>74</v>
      </c>
      <c r="AH21" s="132" t="s">
        <v>75</v>
      </c>
      <c r="AI21" s="132" t="s">
        <v>76</v>
      </c>
      <c r="AJ21" s="132" t="s">
        <v>77</v>
      </c>
      <c r="AK21" s="132" t="s">
        <v>78</v>
      </c>
      <c r="AL21" s="132" t="s">
        <v>79</v>
      </c>
      <c r="AM21" s="132" t="s">
        <v>80</v>
      </c>
      <c r="AN21" s="132" t="s">
        <v>81</v>
      </c>
      <c r="AO21" s="132" t="s">
        <v>82</v>
      </c>
      <c r="AP21" s="132" t="s">
        <v>83</v>
      </c>
      <c r="AQ21" s="132" t="s">
        <v>84</v>
      </c>
      <c r="AR21" s="132" t="s">
        <v>85</v>
      </c>
      <c r="AS21" s="132" t="s">
        <v>86</v>
      </c>
      <c r="AT21" s="132" t="s">
        <v>87</v>
      </c>
      <c r="AU21" s="132" t="s">
        <v>88</v>
      </c>
      <c r="AV21" s="132" t="s">
        <v>89</v>
      </c>
      <c r="AW21" s="132" t="s">
        <v>90</v>
      </c>
      <c r="AX21" s="132" t="s">
        <v>91</v>
      </c>
      <c r="AY21" s="132" t="s">
        <v>92</v>
      </c>
      <c r="AZ21" s="132" t="s">
        <v>93</v>
      </c>
      <c r="BA21" s="132" t="s">
        <v>94</v>
      </c>
      <c r="BB21" s="132" t="s">
        <v>95</v>
      </c>
      <c r="BC21" s="132" t="s">
        <v>96</v>
      </c>
      <c r="BD21" s="133"/>
      <c r="BE21" s="133"/>
      <c r="BF21" s="133"/>
      <c r="BG21" s="133"/>
      <c r="BH21" s="133"/>
      <c r="BI21" s="133"/>
      <c r="BJ21" s="133"/>
      <c r="BK21" s="133"/>
      <c r="BL21" s="133"/>
      <c r="BM21" s="133"/>
      <c r="BN21" s="133"/>
      <c r="BO21" s="133"/>
      <c r="BP21" s="133"/>
      <c r="BQ21" s="133"/>
      <c r="BR21" s="133"/>
      <c r="BS21" s="133"/>
      <c r="BT21" s="133"/>
      <c r="BU21" s="133"/>
      <c r="BV21" s="133"/>
      <c r="BW21" s="133"/>
      <c r="BX21" s="133"/>
      <c r="BY21" s="133"/>
      <c r="BZ21" s="133"/>
      <c r="CA21" s="133"/>
      <c r="CB21" s="133"/>
      <c r="CC21" s="133"/>
      <c r="CD21" s="133"/>
      <c r="CE21" s="133"/>
      <c r="CF21" s="133"/>
      <c r="CG21" s="133"/>
      <c r="CH21" s="133"/>
      <c r="CI21" s="133"/>
      <c r="CJ21" s="133"/>
      <c r="CK21" s="133"/>
      <c r="CL21" s="133"/>
      <c r="CM21" s="133"/>
      <c r="CN21" s="133"/>
      <c r="CO21" s="133"/>
      <c r="CP21" s="133"/>
      <c r="CQ21" s="133"/>
      <c r="CR21" s="133"/>
      <c r="CS21" s="133"/>
      <c r="CT21" s="133"/>
      <c r="CU21" s="133"/>
      <c r="CV21" s="133"/>
      <c r="CW21" s="133"/>
      <c r="CX21" s="133"/>
      <c r="CY21" s="133"/>
    </row>
    <row r="22" spans="1:103" s="143" customFormat="1" ht="25.5" x14ac:dyDescent="0.2">
      <c r="A22" s="135">
        <v>0</v>
      </c>
      <c r="B22" s="136" t="s">
        <v>97</v>
      </c>
      <c r="C22" s="139" t="s">
        <v>98</v>
      </c>
      <c r="D22" s="139">
        <f>SUM(D23:D28)</f>
        <v>0</v>
      </c>
      <c r="E22" s="139" t="s">
        <v>98</v>
      </c>
      <c r="F22" s="139">
        <f>SUM(F23:F28)</f>
        <v>0</v>
      </c>
      <c r="G22" s="139" t="s">
        <v>98</v>
      </c>
      <c r="H22" s="139">
        <f>SUM(H23:H28)</f>
        <v>0</v>
      </c>
      <c r="I22" s="139" t="s">
        <v>98</v>
      </c>
      <c r="J22" s="139">
        <f>SUM(J23:J28)</f>
        <v>0</v>
      </c>
      <c r="K22" s="139" t="s">
        <v>98</v>
      </c>
      <c r="L22" s="139">
        <f>SUM(L23:L28)</f>
        <v>0</v>
      </c>
      <c r="M22" s="139" t="s">
        <v>98</v>
      </c>
      <c r="N22" s="139">
        <f>SUM(N23:N28)</f>
        <v>0</v>
      </c>
      <c r="O22" s="139" t="s">
        <v>98</v>
      </c>
      <c r="P22" s="139">
        <f>SUM(P23:P28)</f>
        <v>0</v>
      </c>
      <c r="Q22" s="139" t="s">
        <v>98</v>
      </c>
      <c r="R22" s="139">
        <f>SUM(R23:R28)</f>
        <v>0</v>
      </c>
      <c r="S22" s="139" t="s">
        <v>98</v>
      </c>
      <c r="T22" s="139">
        <f>SUM(T23:T28)</f>
        <v>0</v>
      </c>
      <c r="U22" s="139" t="s">
        <v>98</v>
      </c>
      <c r="V22" s="139">
        <f>SUM(V23:V28)</f>
        <v>0.8</v>
      </c>
      <c r="W22" s="139" t="s">
        <v>98</v>
      </c>
      <c r="X22" s="139">
        <f>SUM(X23:X28)</f>
        <v>0</v>
      </c>
      <c r="Y22" s="139" t="s">
        <v>98</v>
      </c>
      <c r="Z22" s="139">
        <f>SUM(Z23:Z28)</f>
        <v>0</v>
      </c>
      <c r="AA22" s="139" t="s">
        <v>98</v>
      </c>
      <c r="AB22" s="139">
        <f>SUM(AB23:AB28)</f>
        <v>0</v>
      </c>
      <c r="AC22" s="139" t="s">
        <v>98</v>
      </c>
      <c r="AD22" s="139">
        <f>SUM(AD23:AD28)</f>
        <v>0</v>
      </c>
      <c r="AE22" s="139" t="s">
        <v>98</v>
      </c>
      <c r="AF22" s="139">
        <f>SUM(AF23:AF28)</f>
        <v>0</v>
      </c>
      <c r="AG22" s="139" t="s">
        <v>98</v>
      </c>
      <c r="AH22" s="139">
        <f>SUM(AH23:AH28)</f>
        <v>0</v>
      </c>
      <c r="AI22" s="139" t="s">
        <v>98</v>
      </c>
      <c r="AJ22" s="139">
        <f>SUM(AJ23:AJ28)</f>
        <v>0</v>
      </c>
      <c r="AK22" s="139" t="s">
        <v>98</v>
      </c>
      <c r="AL22" s="139">
        <f>SUM(AL23:AL28)</f>
        <v>0</v>
      </c>
      <c r="AM22" s="139" t="s">
        <v>98</v>
      </c>
      <c r="AN22" s="139">
        <f>SUM(AN23:AN28)</f>
        <v>0</v>
      </c>
      <c r="AO22" s="139" t="s">
        <v>98</v>
      </c>
      <c r="AP22" s="139">
        <f>SUM(AP23:AP28)</f>
        <v>0</v>
      </c>
      <c r="AQ22" s="139" t="s">
        <v>98</v>
      </c>
      <c r="AR22" s="139">
        <f>SUM(AR23:AR28)</f>
        <v>0</v>
      </c>
      <c r="AS22" s="139" t="s">
        <v>98</v>
      </c>
      <c r="AT22" s="139">
        <f>SUM(AT23:AT28)</f>
        <v>0</v>
      </c>
      <c r="AU22" s="139" t="s">
        <v>98</v>
      </c>
      <c r="AV22" s="139">
        <f>SUM(AV23:AV28)</f>
        <v>0</v>
      </c>
      <c r="AW22" s="139" t="s">
        <v>98</v>
      </c>
      <c r="AX22" s="139">
        <f>SUM(AX23:AX28)</f>
        <v>0</v>
      </c>
      <c r="AY22" s="139">
        <f>SUM(AY23:AY28)</f>
        <v>0</v>
      </c>
      <c r="AZ22" s="140">
        <f>'2'!BY20</f>
        <v>21.34364012544491</v>
      </c>
      <c r="BA22" s="139">
        <v>0</v>
      </c>
      <c r="BB22" s="139">
        <f>SUM(BB23:BB28)</f>
        <v>0</v>
      </c>
      <c r="BC22" s="139">
        <f>SUM(BC23:BC28)</f>
        <v>0</v>
      </c>
      <c r="BD22" s="141"/>
      <c r="BE22" s="142"/>
      <c r="BF22" s="142"/>
      <c r="BG22" s="142"/>
      <c r="BH22" s="142"/>
      <c r="BI22" s="142"/>
      <c r="BJ22" s="142"/>
      <c r="BK22" s="142"/>
      <c r="BL22" s="142"/>
      <c r="BM22" s="142"/>
      <c r="BN22" s="142"/>
      <c r="BO22" s="142"/>
      <c r="BP22" s="142"/>
      <c r="BQ22" s="142"/>
      <c r="BR22" s="142"/>
      <c r="BS22" s="142"/>
      <c r="BT22" s="142"/>
      <c r="BU22" s="142"/>
      <c r="BV22" s="142"/>
      <c r="BW22" s="142"/>
      <c r="BX22" s="142"/>
      <c r="BY22" s="142"/>
      <c r="BZ22" s="142"/>
      <c r="CA22" s="142"/>
      <c r="CB22" s="142"/>
      <c r="CC22" s="142"/>
      <c r="CD22" s="142"/>
      <c r="CE22" s="142"/>
      <c r="CF22" s="142"/>
      <c r="CG22" s="142"/>
      <c r="CH22" s="142"/>
      <c r="CI22" s="142"/>
      <c r="CJ22" s="142"/>
      <c r="CK22" s="142"/>
      <c r="CL22" s="142"/>
      <c r="CM22" s="142"/>
      <c r="CN22" s="142"/>
      <c r="CO22" s="142"/>
      <c r="CP22" s="142"/>
      <c r="CQ22" s="142"/>
      <c r="CR22" s="142"/>
      <c r="CS22" s="142"/>
      <c r="CT22" s="142"/>
      <c r="CU22" s="142"/>
      <c r="CV22" s="142"/>
      <c r="CW22" s="142"/>
      <c r="CX22" s="142"/>
      <c r="CY22" s="142"/>
    </row>
    <row r="23" spans="1:103" s="151" customFormat="1" x14ac:dyDescent="0.2">
      <c r="A23" s="144" t="s">
        <v>99</v>
      </c>
      <c r="B23" s="145" t="s">
        <v>100</v>
      </c>
      <c r="C23" s="148" t="s">
        <v>98</v>
      </c>
      <c r="D23" s="148">
        <f>D30+D35+D38+D47</f>
        <v>0</v>
      </c>
      <c r="E23" s="148" t="str">
        <f>E30</f>
        <v>нд</v>
      </c>
      <c r="F23" s="148">
        <f>F30+F35+F38+F47</f>
        <v>0</v>
      </c>
      <c r="G23" s="148" t="str">
        <f>G30</f>
        <v>нд</v>
      </c>
      <c r="H23" s="148">
        <f>H30+H35+H38+H47</f>
        <v>0</v>
      </c>
      <c r="I23" s="148" t="str">
        <f>I30</f>
        <v>нд</v>
      </c>
      <c r="J23" s="148">
        <f>J30+J35+J38+J47</f>
        <v>0</v>
      </c>
      <c r="K23" s="148" t="str">
        <f>K30</f>
        <v>нд</v>
      </c>
      <c r="L23" s="148">
        <f>L30+L35+L38+L47</f>
        <v>0</v>
      </c>
      <c r="M23" s="148" t="str">
        <f>M30</f>
        <v>нд</v>
      </c>
      <c r="N23" s="148">
        <f>N30+N35+N38+N47</f>
        <v>0</v>
      </c>
      <c r="O23" s="148" t="str">
        <f>O30</f>
        <v>нд</v>
      </c>
      <c r="P23" s="148">
        <f>P30+P35+P38+P47</f>
        <v>0</v>
      </c>
      <c r="Q23" s="148" t="str">
        <f>Q30</f>
        <v>нд</v>
      </c>
      <c r="R23" s="148">
        <f>R30+R35+R38+R47</f>
        <v>0</v>
      </c>
      <c r="S23" s="148" t="str">
        <f>S30</f>
        <v>нд</v>
      </c>
      <c r="T23" s="148">
        <f>T30+T35+T38+T47</f>
        <v>0</v>
      </c>
      <c r="U23" s="148" t="str">
        <f>U30</f>
        <v>нд</v>
      </c>
      <c r="V23" s="148">
        <f>V30+V35+V38+V47</f>
        <v>0</v>
      </c>
      <c r="W23" s="148" t="str">
        <f>W30</f>
        <v>нд</v>
      </c>
      <c r="X23" s="148">
        <f>X30+X35+X38+X47</f>
        <v>0</v>
      </c>
      <c r="Y23" s="148" t="str">
        <f>Y30</f>
        <v>нд</v>
      </c>
      <c r="Z23" s="148">
        <f>Z30+Z35+Z38+Z47</f>
        <v>0</v>
      </c>
      <c r="AA23" s="148" t="str">
        <f>AA30</f>
        <v>нд</v>
      </c>
      <c r="AB23" s="148">
        <f>AB30+AB35+AB38+AB47</f>
        <v>0</v>
      </c>
      <c r="AC23" s="148" t="str">
        <f>AC30</f>
        <v>нд</v>
      </c>
      <c r="AD23" s="148">
        <f>AD30+AD35+AD38+AD47</f>
        <v>0</v>
      </c>
      <c r="AE23" s="148" t="str">
        <f>AE30</f>
        <v>нд</v>
      </c>
      <c r="AF23" s="148">
        <f>AF30+AF35+AF38+AF47</f>
        <v>0</v>
      </c>
      <c r="AG23" s="148" t="str">
        <f>AG30</f>
        <v>нд</v>
      </c>
      <c r="AH23" s="148">
        <f>AH30+AH35+AH38+AH47</f>
        <v>0</v>
      </c>
      <c r="AI23" s="148" t="str">
        <f>AI30</f>
        <v>нд</v>
      </c>
      <c r="AJ23" s="148">
        <f>AJ30+AJ35+AJ38+AJ47</f>
        <v>0</v>
      </c>
      <c r="AK23" s="148" t="str">
        <f>AK30</f>
        <v>нд</v>
      </c>
      <c r="AL23" s="148">
        <f>AL30+AL35+AL38+AL47</f>
        <v>0</v>
      </c>
      <c r="AM23" s="148" t="str">
        <f>AM30</f>
        <v>нд</v>
      </c>
      <c r="AN23" s="148">
        <f>AN30+AN35+AN38+AN47</f>
        <v>0</v>
      </c>
      <c r="AO23" s="148" t="str">
        <f>AO30</f>
        <v>нд</v>
      </c>
      <c r="AP23" s="148">
        <f>AP30+AP35+AP38+AP47</f>
        <v>0</v>
      </c>
      <c r="AQ23" s="148" t="str">
        <f>AQ30</f>
        <v>нд</v>
      </c>
      <c r="AR23" s="148">
        <f>AR30+AR35+AR38+AR47</f>
        <v>0</v>
      </c>
      <c r="AS23" s="148" t="str">
        <f>AS30</f>
        <v>нд</v>
      </c>
      <c r="AT23" s="148">
        <f>AT30+AT35+AT38+AT47</f>
        <v>0</v>
      </c>
      <c r="AU23" s="148" t="str">
        <f>AU30</f>
        <v>нд</v>
      </c>
      <c r="AV23" s="148">
        <f>AV30+AV35+AV38+AV47</f>
        <v>0</v>
      </c>
      <c r="AW23" s="148" t="str">
        <f>AW30</f>
        <v>нд</v>
      </c>
      <c r="AX23" s="148">
        <f>AX30+AX35+AX38+AX47</f>
        <v>0</v>
      </c>
      <c r="AY23" s="148">
        <v>0</v>
      </c>
      <c r="AZ23" s="140">
        <f>'2'!BY21</f>
        <v>2.8558055364449082</v>
      </c>
      <c r="BA23" s="148">
        <v>0</v>
      </c>
      <c r="BB23" s="148">
        <f>BB30+BB35+BB38+BB47</f>
        <v>0</v>
      </c>
      <c r="BC23" s="148" t="str">
        <f>BC30</f>
        <v>нд</v>
      </c>
      <c r="BD23" s="149"/>
      <c r="BE23" s="150"/>
      <c r="BF23" s="150"/>
      <c r="BG23" s="150"/>
      <c r="BH23" s="150"/>
      <c r="BI23" s="150"/>
      <c r="BJ23" s="150"/>
      <c r="BK23" s="150"/>
      <c r="BL23" s="150"/>
      <c r="BM23" s="150"/>
      <c r="BN23" s="150"/>
      <c r="BO23" s="150"/>
      <c r="BP23" s="150"/>
      <c r="BQ23" s="150"/>
      <c r="BR23" s="150"/>
      <c r="BS23" s="150"/>
      <c r="BT23" s="150"/>
      <c r="BU23" s="150"/>
      <c r="BV23" s="150"/>
      <c r="BW23" s="150"/>
      <c r="BX23" s="150"/>
      <c r="BY23" s="150"/>
      <c r="BZ23" s="150"/>
      <c r="CA23" s="150"/>
      <c r="CB23" s="150"/>
      <c r="CC23" s="150"/>
      <c r="CD23" s="150"/>
      <c r="CE23" s="150"/>
      <c r="CF23" s="150"/>
      <c r="CG23" s="150"/>
      <c r="CH23" s="150"/>
      <c r="CI23" s="150"/>
      <c r="CJ23" s="150"/>
      <c r="CK23" s="150"/>
      <c r="CL23" s="150"/>
      <c r="CM23" s="150"/>
      <c r="CN23" s="150"/>
      <c r="CO23" s="150"/>
      <c r="CP23" s="150"/>
      <c r="CQ23" s="150"/>
      <c r="CR23" s="150"/>
      <c r="CS23" s="150"/>
      <c r="CT23" s="150"/>
      <c r="CU23" s="150"/>
      <c r="CV23" s="150"/>
      <c r="CW23" s="150"/>
      <c r="CX23" s="150"/>
      <c r="CY23" s="150"/>
    </row>
    <row r="24" spans="1:103" s="151" customFormat="1" ht="40.5" customHeight="1" x14ac:dyDescent="0.2">
      <c r="A24" s="144" t="s">
        <v>101</v>
      </c>
      <c r="B24" s="145" t="s">
        <v>102</v>
      </c>
      <c r="C24" s="148" t="s">
        <v>98</v>
      </c>
      <c r="D24" s="148">
        <f t="shared" ref="D24:AX24" si="0">D50</f>
        <v>0</v>
      </c>
      <c r="E24" s="148" t="str">
        <f t="shared" si="0"/>
        <v>нд</v>
      </c>
      <c r="F24" s="148">
        <f t="shared" si="0"/>
        <v>0</v>
      </c>
      <c r="G24" s="148" t="str">
        <f t="shared" si="0"/>
        <v>нд</v>
      </c>
      <c r="H24" s="148">
        <f t="shared" si="0"/>
        <v>0</v>
      </c>
      <c r="I24" s="148" t="str">
        <f t="shared" si="0"/>
        <v>нд</v>
      </c>
      <c r="J24" s="148">
        <f t="shared" si="0"/>
        <v>0</v>
      </c>
      <c r="K24" s="148" t="str">
        <f t="shared" si="0"/>
        <v>нд</v>
      </c>
      <c r="L24" s="148">
        <f t="shared" si="0"/>
        <v>0</v>
      </c>
      <c r="M24" s="148" t="str">
        <f t="shared" si="0"/>
        <v>нд</v>
      </c>
      <c r="N24" s="148">
        <f t="shared" si="0"/>
        <v>0</v>
      </c>
      <c r="O24" s="148" t="str">
        <f t="shared" si="0"/>
        <v>нд</v>
      </c>
      <c r="P24" s="148">
        <f t="shared" si="0"/>
        <v>0</v>
      </c>
      <c r="Q24" s="148" t="str">
        <f t="shared" si="0"/>
        <v>нд</v>
      </c>
      <c r="R24" s="148">
        <f t="shared" si="0"/>
        <v>0</v>
      </c>
      <c r="S24" s="148" t="str">
        <f t="shared" si="0"/>
        <v>нд</v>
      </c>
      <c r="T24" s="148">
        <f t="shared" si="0"/>
        <v>0</v>
      </c>
      <c r="U24" s="148" t="str">
        <f t="shared" si="0"/>
        <v>нд</v>
      </c>
      <c r="V24" s="148">
        <f t="shared" si="0"/>
        <v>0.8</v>
      </c>
      <c r="W24" s="148" t="str">
        <f t="shared" si="0"/>
        <v>нд</v>
      </c>
      <c r="X24" s="148">
        <f t="shared" si="0"/>
        <v>0</v>
      </c>
      <c r="Y24" s="148" t="str">
        <f t="shared" si="0"/>
        <v>нд</v>
      </c>
      <c r="Z24" s="148">
        <f t="shared" si="0"/>
        <v>0</v>
      </c>
      <c r="AA24" s="148" t="str">
        <f t="shared" si="0"/>
        <v>нд</v>
      </c>
      <c r="AB24" s="148">
        <f t="shared" si="0"/>
        <v>0</v>
      </c>
      <c r="AC24" s="148" t="str">
        <f t="shared" si="0"/>
        <v>нд</v>
      </c>
      <c r="AD24" s="148">
        <f t="shared" si="0"/>
        <v>0</v>
      </c>
      <c r="AE24" s="148" t="str">
        <f t="shared" si="0"/>
        <v>нд</v>
      </c>
      <c r="AF24" s="148">
        <f t="shared" si="0"/>
        <v>0</v>
      </c>
      <c r="AG24" s="148" t="str">
        <f t="shared" si="0"/>
        <v>нд</v>
      </c>
      <c r="AH24" s="148">
        <f t="shared" si="0"/>
        <v>0</v>
      </c>
      <c r="AI24" s="148" t="str">
        <f t="shared" si="0"/>
        <v>нд</v>
      </c>
      <c r="AJ24" s="148">
        <f t="shared" si="0"/>
        <v>0</v>
      </c>
      <c r="AK24" s="148" t="str">
        <f t="shared" si="0"/>
        <v>нд</v>
      </c>
      <c r="AL24" s="148">
        <f t="shared" si="0"/>
        <v>0</v>
      </c>
      <c r="AM24" s="148" t="str">
        <f t="shared" si="0"/>
        <v>нд</v>
      </c>
      <c r="AN24" s="148">
        <f t="shared" si="0"/>
        <v>0</v>
      </c>
      <c r="AO24" s="148" t="str">
        <f t="shared" si="0"/>
        <v>нд</v>
      </c>
      <c r="AP24" s="148">
        <f t="shared" si="0"/>
        <v>0</v>
      </c>
      <c r="AQ24" s="148" t="str">
        <f t="shared" si="0"/>
        <v>нд</v>
      </c>
      <c r="AR24" s="148">
        <f t="shared" si="0"/>
        <v>0</v>
      </c>
      <c r="AS24" s="148" t="str">
        <f t="shared" si="0"/>
        <v>нд</v>
      </c>
      <c r="AT24" s="148">
        <f t="shared" si="0"/>
        <v>0</v>
      </c>
      <c r="AU24" s="148" t="str">
        <f t="shared" si="0"/>
        <v>нд</v>
      </c>
      <c r="AV24" s="148">
        <f t="shared" si="0"/>
        <v>0</v>
      </c>
      <c r="AW24" s="148" t="str">
        <f t="shared" si="0"/>
        <v>нд</v>
      </c>
      <c r="AX24" s="148">
        <f t="shared" si="0"/>
        <v>0</v>
      </c>
      <c r="AY24" s="148" t="s">
        <v>103</v>
      </c>
      <c r="AZ24" s="140">
        <f>'2'!BY22</f>
        <v>18.487834589000002</v>
      </c>
      <c r="BA24" s="148">
        <v>0</v>
      </c>
      <c r="BB24" s="148">
        <f>BB50</f>
        <v>0</v>
      </c>
      <c r="BC24" s="148" t="str">
        <f>BC50</f>
        <v>нд</v>
      </c>
      <c r="BD24" s="149"/>
      <c r="BE24" s="150"/>
      <c r="BF24" s="150"/>
      <c r="BG24" s="150"/>
      <c r="BH24" s="150"/>
      <c r="BI24" s="150"/>
      <c r="BJ24" s="150"/>
      <c r="BK24" s="150"/>
      <c r="BL24" s="150"/>
      <c r="BM24" s="150"/>
      <c r="BN24" s="150"/>
      <c r="BO24" s="150"/>
      <c r="BP24" s="150"/>
      <c r="BQ24" s="150"/>
      <c r="BR24" s="150"/>
      <c r="BS24" s="150"/>
      <c r="BT24" s="150"/>
      <c r="BU24" s="150"/>
      <c r="BV24" s="150"/>
      <c r="BW24" s="150"/>
      <c r="BX24" s="150"/>
      <c r="BY24" s="150"/>
      <c r="BZ24" s="150"/>
      <c r="CA24" s="150"/>
      <c r="CB24" s="150"/>
      <c r="CC24" s="150"/>
      <c r="CD24" s="150"/>
      <c r="CE24" s="150"/>
      <c r="CF24" s="150"/>
      <c r="CG24" s="150"/>
      <c r="CH24" s="150"/>
      <c r="CI24" s="150"/>
      <c r="CJ24" s="150"/>
      <c r="CK24" s="150"/>
      <c r="CL24" s="150"/>
      <c r="CM24" s="150"/>
      <c r="CN24" s="150"/>
      <c r="CO24" s="150"/>
      <c r="CP24" s="150"/>
      <c r="CQ24" s="150"/>
      <c r="CR24" s="150"/>
      <c r="CS24" s="150"/>
      <c r="CT24" s="150"/>
      <c r="CU24" s="150"/>
      <c r="CV24" s="150"/>
      <c r="CW24" s="150"/>
      <c r="CX24" s="150"/>
      <c r="CY24" s="150"/>
    </row>
    <row r="25" spans="1:103" s="151" customFormat="1" ht="89.25" x14ac:dyDescent="0.2">
      <c r="A25" s="144" t="s">
        <v>104</v>
      </c>
      <c r="B25" s="153" t="s">
        <v>105</v>
      </c>
      <c r="C25" s="148" t="s">
        <v>98</v>
      </c>
      <c r="D25" s="148">
        <f>D93</f>
        <v>0</v>
      </c>
      <c r="E25" s="148" t="str">
        <f t="shared" ref="E25:AX25" si="1">E38</f>
        <v>нд</v>
      </c>
      <c r="F25" s="148">
        <f t="shared" si="1"/>
        <v>0</v>
      </c>
      <c r="G25" s="148" t="str">
        <f t="shared" si="1"/>
        <v>нд</v>
      </c>
      <c r="H25" s="148">
        <f t="shared" si="1"/>
        <v>0</v>
      </c>
      <c r="I25" s="148" t="str">
        <f t="shared" si="1"/>
        <v>нд</v>
      </c>
      <c r="J25" s="148">
        <f t="shared" si="1"/>
        <v>0</v>
      </c>
      <c r="K25" s="148" t="str">
        <f t="shared" si="1"/>
        <v>нд</v>
      </c>
      <c r="L25" s="148">
        <f t="shared" si="1"/>
        <v>0</v>
      </c>
      <c r="M25" s="148" t="str">
        <f t="shared" si="1"/>
        <v>нд</v>
      </c>
      <c r="N25" s="148">
        <f t="shared" si="1"/>
        <v>0</v>
      </c>
      <c r="O25" s="148" t="str">
        <f t="shared" si="1"/>
        <v>нд</v>
      </c>
      <c r="P25" s="148">
        <f t="shared" si="1"/>
        <v>0</v>
      </c>
      <c r="Q25" s="148" t="str">
        <f t="shared" si="1"/>
        <v>нд</v>
      </c>
      <c r="R25" s="148">
        <f t="shared" si="1"/>
        <v>0</v>
      </c>
      <c r="S25" s="148" t="str">
        <f t="shared" si="1"/>
        <v>нд</v>
      </c>
      <c r="T25" s="148">
        <f t="shared" si="1"/>
        <v>0</v>
      </c>
      <c r="U25" s="148" t="str">
        <f t="shared" si="1"/>
        <v>нд</v>
      </c>
      <c r="V25" s="148">
        <f t="shared" si="1"/>
        <v>0</v>
      </c>
      <c r="W25" s="148" t="str">
        <f t="shared" si="1"/>
        <v>нд</v>
      </c>
      <c r="X25" s="148">
        <f t="shared" si="1"/>
        <v>0</v>
      </c>
      <c r="Y25" s="148" t="str">
        <f t="shared" si="1"/>
        <v>нд</v>
      </c>
      <c r="Z25" s="148">
        <f t="shared" si="1"/>
        <v>0</v>
      </c>
      <c r="AA25" s="148" t="str">
        <f t="shared" si="1"/>
        <v>нд</v>
      </c>
      <c r="AB25" s="148">
        <f t="shared" si="1"/>
        <v>0</v>
      </c>
      <c r="AC25" s="148" t="str">
        <f t="shared" si="1"/>
        <v>нд</v>
      </c>
      <c r="AD25" s="148">
        <f t="shared" si="1"/>
        <v>0</v>
      </c>
      <c r="AE25" s="148" t="str">
        <f t="shared" si="1"/>
        <v>нд</v>
      </c>
      <c r="AF25" s="148">
        <f t="shared" si="1"/>
        <v>0</v>
      </c>
      <c r="AG25" s="148" t="str">
        <f t="shared" si="1"/>
        <v>нд</v>
      </c>
      <c r="AH25" s="148">
        <f t="shared" si="1"/>
        <v>0</v>
      </c>
      <c r="AI25" s="148" t="str">
        <f t="shared" si="1"/>
        <v>нд</v>
      </c>
      <c r="AJ25" s="148">
        <f t="shared" si="1"/>
        <v>0</v>
      </c>
      <c r="AK25" s="148" t="str">
        <f t="shared" si="1"/>
        <v>нд</v>
      </c>
      <c r="AL25" s="148">
        <f t="shared" si="1"/>
        <v>0</v>
      </c>
      <c r="AM25" s="148" t="str">
        <f t="shared" si="1"/>
        <v>нд</v>
      </c>
      <c r="AN25" s="148">
        <f t="shared" si="1"/>
        <v>0</v>
      </c>
      <c r="AO25" s="148" t="str">
        <f t="shared" si="1"/>
        <v>нд</v>
      </c>
      <c r="AP25" s="148">
        <f t="shared" si="1"/>
        <v>0</v>
      </c>
      <c r="AQ25" s="148" t="str">
        <f t="shared" si="1"/>
        <v>нд</v>
      </c>
      <c r="AR25" s="148">
        <f t="shared" si="1"/>
        <v>0</v>
      </c>
      <c r="AS25" s="148" t="str">
        <f t="shared" si="1"/>
        <v>нд</v>
      </c>
      <c r="AT25" s="148">
        <f t="shared" si="1"/>
        <v>0</v>
      </c>
      <c r="AU25" s="148" t="str">
        <f t="shared" si="1"/>
        <v>нд</v>
      </c>
      <c r="AV25" s="148">
        <f t="shared" si="1"/>
        <v>0</v>
      </c>
      <c r="AW25" s="148" t="str">
        <f t="shared" si="1"/>
        <v>нд</v>
      </c>
      <c r="AX25" s="148">
        <f t="shared" si="1"/>
        <v>0</v>
      </c>
      <c r="AY25" s="148">
        <v>0</v>
      </c>
      <c r="AZ25" s="140">
        <f>'2'!BY23</f>
        <v>0</v>
      </c>
      <c r="BA25" s="148">
        <v>0</v>
      </c>
      <c r="BB25" s="148">
        <f>BB38</f>
        <v>0</v>
      </c>
      <c r="BC25" s="148" t="str">
        <f>BC38</f>
        <v>нд</v>
      </c>
      <c r="BD25" s="149"/>
      <c r="BE25" s="150"/>
      <c r="BF25" s="150"/>
      <c r="BG25" s="150"/>
      <c r="BH25" s="150"/>
      <c r="BI25" s="150"/>
      <c r="BJ25" s="150"/>
      <c r="BK25" s="150"/>
      <c r="BL25" s="150"/>
      <c r="BM25" s="150"/>
      <c r="BN25" s="150"/>
      <c r="BO25" s="150"/>
      <c r="BP25" s="150"/>
      <c r="BQ25" s="150"/>
      <c r="BR25" s="150"/>
      <c r="BS25" s="150"/>
      <c r="BT25" s="150"/>
      <c r="BU25" s="150"/>
      <c r="BV25" s="150"/>
      <c r="BW25" s="150"/>
      <c r="BX25" s="150"/>
      <c r="BY25" s="150"/>
      <c r="BZ25" s="150"/>
      <c r="CA25" s="150"/>
      <c r="CB25" s="150"/>
      <c r="CC25" s="150"/>
      <c r="CD25" s="150"/>
      <c r="CE25" s="150"/>
      <c r="CF25" s="150"/>
      <c r="CG25" s="150"/>
      <c r="CH25" s="150"/>
      <c r="CI25" s="150"/>
      <c r="CJ25" s="150"/>
      <c r="CK25" s="150"/>
      <c r="CL25" s="150"/>
      <c r="CM25" s="150"/>
      <c r="CN25" s="150"/>
      <c r="CO25" s="150"/>
      <c r="CP25" s="150"/>
      <c r="CQ25" s="150"/>
      <c r="CR25" s="150"/>
      <c r="CS25" s="150"/>
      <c r="CT25" s="150"/>
      <c r="CU25" s="150"/>
      <c r="CV25" s="150"/>
      <c r="CW25" s="150"/>
      <c r="CX25" s="150"/>
      <c r="CY25" s="150"/>
    </row>
    <row r="26" spans="1:103" s="151" customFormat="1" ht="25.5" x14ac:dyDescent="0.2">
      <c r="A26" s="154" t="s">
        <v>106</v>
      </c>
      <c r="B26" s="155" t="s">
        <v>107</v>
      </c>
      <c r="C26" s="148" t="s">
        <v>98</v>
      </c>
      <c r="D26" s="148">
        <f>D96</f>
        <v>0</v>
      </c>
      <c r="E26" s="148" t="str">
        <f>E47</f>
        <v>нд</v>
      </c>
      <c r="F26" s="148">
        <f>F96</f>
        <v>0</v>
      </c>
      <c r="G26" s="148" t="str">
        <f>G47</f>
        <v>нд</v>
      </c>
      <c r="H26" s="148">
        <f>H96</f>
        <v>0</v>
      </c>
      <c r="I26" s="148" t="str">
        <f>I47</f>
        <v>нд</v>
      </c>
      <c r="J26" s="148">
        <f>J96</f>
        <v>0</v>
      </c>
      <c r="K26" s="148" t="str">
        <f>K47</f>
        <v>нд</v>
      </c>
      <c r="L26" s="148">
        <f>L96</f>
        <v>0</v>
      </c>
      <c r="M26" s="148" t="str">
        <f>M47</f>
        <v>нд</v>
      </c>
      <c r="N26" s="148">
        <f>N96</f>
        <v>0</v>
      </c>
      <c r="O26" s="148" t="str">
        <f>O47</f>
        <v>нд</v>
      </c>
      <c r="P26" s="148">
        <f>P96</f>
        <v>0</v>
      </c>
      <c r="Q26" s="148" t="str">
        <f>Q47</f>
        <v>нд</v>
      </c>
      <c r="R26" s="148">
        <f>R96</f>
        <v>0</v>
      </c>
      <c r="S26" s="148" t="str">
        <f>S47</f>
        <v>нд</v>
      </c>
      <c r="T26" s="148">
        <f>T96</f>
        <v>0</v>
      </c>
      <c r="U26" s="148" t="str">
        <f>U47</f>
        <v>нд</v>
      </c>
      <c r="V26" s="148">
        <f>V96</f>
        <v>0</v>
      </c>
      <c r="W26" s="148" t="str">
        <f>W47</f>
        <v>нд</v>
      </c>
      <c r="X26" s="148">
        <f>X96</f>
        <v>0</v>
      </c>
      <c r="Y26" s="148" t="str">
        <f>Y47</f>
        <v>нд</v>
      </c>
      <c r="Z26" s="148">
        <f>Z96</f>
        <v>0</v>
      </c>
      <c r="AA26" s="148" t="str">
        <f>AA47</f>
        <v>нд</v>
      </c>
      <c r="AB26" s="148">
        <f>AB96</f>
        <v>0</v>
      </c>
      <c r="AC26" s="148" t="str">
        <f>AC47</f>
        <v>нд</v>
      </c>
      <c r="AD26" s="148">
        <f>AD96</f>
        <v>0</v>
      </c>
      <c r="AE26" s="148" t="str">
        <f>AE47</f>
        <v>нд</v>
      </c>
      <c r="AF26" s="148">
        <f>AF96</f>
        <v>0</v>
      </c>
      <c r="AG26" s="148" t="str">
        <f>AG47</f>
        <v>нд</v>
      </c>
      <c r="AH26" s="148">
        <f>AH96</f>
        <v>0</v>
      </c>
      <c r="AI26" s="148" t="str">
        <f>AI47</f>
        <v>нд</v>
      </c>
      <c r="AJ26" s="148">
        <f>AJ96</f>
        <v>0</v>
      </c>
      <c r="AK26" s="148" t="str">
        <f>AK47</f>
        <v>нд</v>
      </c>
      <c r="AL26" s="148">
        <f>AL96</f>
        <v>0</v>
      </c>
      <c r="AM26" s="148" t="str">
        <f>AM47</f>
        <v>нд</v>
      </c>
      <c r="AN26" s="148">
        <f>AN96</f>
        <v>0</v>
      </c>
      <c r="AO26" s="148" t="str">
        <f>AO47</f>
        <v>нд</v>
      </c>
      <c r="AP26" s="148">
        <f>AP96</f>
        <v>0</v>
      </c>
      <c r="AQ26" s="148" t="str">
        <f>AQ47</f>
        <v>нд</v>
      </c>
      <c r="AR26" s="148">
        <f>AR96</f>
        <v>0</v>
      </c>
      <c r="AS26" s="148" t="str">
        <f>AS47</f>
        <v>нд</v>
      </c>
      <c r="AT26" s="148">
        <f>AT96</f>
        <v>0</v>
      </c>
      <c r="AU26" s="148" t="str">
        <f>AU47</f>
        <v>нд</v>
      </c>
      <c r="AV26" s="148">
        <f>AV96</f>
        <v>0</v>
      </c>
      <c r="AW26" s="148" t="str">
        <f>AW47</f>
        <v>нд</v>
      </c>
      <c r="AX26" s="148">
        <f>AX96</f>
        <v>0</v>
      </c>
      <c r="AY26" s="148">
        <v>0</v>
      </c>
      <c r="AZ26" s="140">
        <f>'2'!BY24</f>
        <v>0</v>
      </c>
      <c r="BA26" s="148">
        <v>0</v>
      </c>
      <c r="BB26" s="148">
        <f>BB96</f>
        <v>0</v>
      </c>
      <c r="BC26" s="148" t="str">
        <f>BC47</f>
        <v>нд</v>
      </c>
      <c r="BD26" s="149"/>
      <c r="BE26" s="150"/>
      <c r="BF26" s="150"/>
      <c r="BG26" s="150"/>
      <c r="BH26" s="150"/>
      <c r="BI26" s="150"/>
      <c r="BJ26" s="150"/>
      <c r="BK26" s="150"/>
      <c r="BL26" s="150"/>
      <c r="BM26" s="150"/>
      <c r="BN26" s="150"/>
      <c r="BO26" s="150"/>
      <c r="BP26" s="150"/>
      <c r="BQ26" s="150"/>
      <c r="BR26" s="150"/>
      <c r="BS26" s="150"/>
      <c r="BT26" s="150"/>
      <c r="BU26" s="150"/>
      <c r="BV26" s="150"/>
      <c r="BW26" s="150"/>
      <c r="BX26" s="150"/>
      <c r="BY26" s="150"/>
      <c r="BZ26" s="150"/>
      <c r="CA26" s="150"/>
      <c r="CB26" s="150"/>
      <c r="CC26" s="150"/>
      <c r="CD26" s="150"/>
      <c r="CE26" s="150"/>
      <c r="CF26" s="150"/>
      <c r="CG26" s="150"/>
      <c r="CH26" s="150"/>
      <c r="CI26" s="150"/>
      <c r="CJ26" s="150"/>
      <c r="CK26" s="150"/>
      <c r="CL26" s="150"/>
      <c r="CM26" s="150"/>
      <c r="CN26" s="150"/>
      <c r="CO26" s="150"/>
      <c r="CP26" s="150"/>
      <c r="CQ26" s="150"/>
      <c r="CR26" s="150"/>
      <c r="CS26" s="150"/>
      <c r="CT26" s="150"/>
      <c r="CU26" s="150"/>
      <c r="CV26" s="150"/>
      <c r="CW26" s="150"/>
      <c r="CX26" s="150"/>
      <c r="CY26" s="150"/>
    </row>
    <row r="27" spans="1:103" s="151" customFormat="1" ht="25.5" x14ac:dyDescent="0.2">
      <c r="A27" s="154" t="s">
        <v>108</v>
      </c>
      <c r="B27" s="155" t="s">
        <v>109</v>
      </c>
      <c r="C27" s="148" t="s">
        <v>98</v>
      </c>
      <c r="D27" s="148">
        <f t="shared" ref="D27:AX27" si="2">D110</f>
        <v>0</v>
      </c>
      <c r="E27" s="148" t="str">
        <f t="shared" si="2"/>
        <v>нд</v>
      </c>
      <c r="F27" s="148">
        <f t="shared" si="2"/>
        <v>0</v>
      </c>
      <c r="G27" s="148" t="str">
        <f t="shared" si="2"/>
        <v>нд</v>
      </c>
      <c r="H27" s="148">
        <f t="shared" si="2"/>
        <v>0</v>
      </c>
      <c r="I27" s="148" t="str">
        <f t="shared" si="2"/>
        <v>нд</v>
      </c>
      <c r="J27" s="148">
        <f t="shared" si="2"/>
        <v>0</v>
      </c>
      <c r="K27" s="148" t="str">
        <f t="shared" si="2"/>
        <v>нд</v>
      </c>
      <c r="L27" s="148">
        <f t="shared" si="2"/>
        <v>0</v>
      </c>
      <c r="M27" s="148" t="str">
        <f t="shared" si="2"/>
        <v>нд</v>
      </c>
      <c r="N27" s="148">
        <f t="shared" si="2"/>
        <v>0</v>
      </c>
      <c r="O27" s="148" t="str">
        <f t="shared" si="2"/>
        <v>нд</v>
      </c>
      <c r="P27" s="148">
        <f t="shared" si="2"/>
        <v>0</v>
      </c>
      <c r="Q27" s="148" t="str">
        <f t="shared" si="2"/>
        <v>нд</v>
      </c>
      <c r="R27" s="148">
        <f t="shared" si="2"/>
        <v>0</v>
      </c>
      <c r="S27" s="148" t="str">
        <f t="shared" si="2"/>
        <v>нд</v>
      </c>
      <c r="T27" s="148">
        <f t="shared" si="2"/>
        <v>0</v>
      </c>
      <c r="U27" s="148" t="str">
        <f t="shared" si="2"/>
        <v>нд</v>
      </c>
      <c r="V27" s="148">
        <f t="shared" si="2"/>
        <v>0</v>
      </c>
      <c r="W27" s="148" t="str">
        <f t="shared" si="2"/>
        <v>нд</v>
      </c>
      <c r="X27" s="148">
        <f t="shared" si="2"/>
        <v>0</v>
      </c>
      <c r="Y27" s="148" t="str">
        <f t="shared" si="2"/>
        <v>нд</v>
      </c>
      <c r="Z27" s="148">
        <f t="shared" si="2"/>
        <v>0</v>
      </c>
      <c r="AA27" s="148" t="str">
        <f t="shared" si="2"/>
        <v>нд</v>
      </c>
      <c r="AB27" s="148">
        <f t="shared" si="2"/>
        <v>0</v>
      </c>
      <c r="AC27" s="148" t="str">
        <f t="shared" si="2"/>
        <v>нд</v>
      </c>
      <c r="AD27" s="148">
        <f t="shared" si="2"/>
        <v>0</v>
      </c>
      <c r="AE27" s="148" t="str">
        <f t="shared" si="2"/>
        <v>нд</v>
      </c>
      <c r="AF27" s="148">
        <f t="shared" si="2"/>
        <v>0</v>
      </c>
      <c r="AG27" s="148" t="str">
        <f t="shared" si="2"/>
        <v>нд</v>
      </c>
      <c r="AH27" s="148">
        <f t="shared" si="2"/>
        <v>0</v>
      </c>
      <c r="AI27" s="148" t="str">
        <f t="shared" si="2"/>
        <v>нд</v>
      </c>
      <c r="AJ27" s="148">
        <f t="shared" si="2"/>
        <v>0</v>
      </c>
      <c r="AK27" s="148" t="str">
        <f t="shared" si="2"/>
        <v>нд</v>
      </c>
      <c r="AL27" s="148">
        <f t="shared" si="2"/>
        <v>0</v>
      </c>
      <c r="AM27" s="148" t="str">
        <f t="shared" si="2"/>
        <v>нд</v>
      </c>
      <c r="AN27" s="148">
        <f t="shared" si="2"/>
        <v>0</v>
      </c>
      <c r="AO27" s="148" t="str">
        <f t="shared" si="2"/>
        <v>нд</v>
      </c>
      <c r="AP27" s="148">
        <f t="shared" si="2"/>
        <v>0</v>
      </c>
      <c r="AQ27" s="148" t="str">
        <f t="shared" si="2"/>
        <v>нд</v>
      </c>
      <c r="AR27" s="148">
        <f t="shared" si="2"/>
        <v>0</v>
      </c>
      <c r="AS27" s="148" t="str">
        <f t="shared" si="2"/>
        <v>нд</v>
      </c>
      <c r="AT27" s="148">
        <f t="shared" si="2"/>
        <v>0</v>
      </c>
      <c r="AU27" s="148" t="str">
        <f t="shared" si="2"/>
        <v>нд</v>
      </c>
      <c r="AV27" s="148">
        <f t="shared" si="2"/>
        <v>0</v>
      </c>
      <c r="AW27" s="148" t="str">
        <f t="shared" si="2"/>
        <v>нд</v>
      </c>
      <c r="AX27" s="148">
        <f t="shared" si="2"/>
        <v>0</v>
      </c>
      <c r="AY27" s="148">
        <v>0</v>
      </c>
      <c r="AZ27" s="140">
        <f>'2'!BY25</f>
        <v>0</v>
      </c>
      <c r="BA27" s="148">
        <v>0</v>
      </c>
      <c r="BB27" s="148">
        <f>BB110</f>
        <v>0</v>
      </c>
      <c r="BC27" s="148" t="str">
        <f>BC110</f>
        <v>нд</v>
      </c>
      <c r="BD27" s="149"/>
      <c r="BE27" s="150"/>
      <c r="BF27" s="150"/>
      <c r="BG27" s="150"/>
      <c r="BH27" s="150"/>
      <c r="BI27" s="150"/>
      <c r="BJ27" s="150"/>
      <c r="BK27" s="150"/>
      <c r="BL27" s="150"/>
      <c r="BM27" s="150"/>
      <c r="BN27" s="150"/>
      <c r="BO27" s="150"/>
      <c r="BP27" s="150"/>
      <c r="BQ27" s="150"/>
      <c r="BR27" s="150"/>
      <c r="BS27" s="150"/>
      <c r="BT27" s="150"/>
      <c r="BU27" s="150"/>
      <c r="BV27" s="150"/>
      <c r="BW27" s="150"/>
      <c r="BX27" s="150"/>
      <c r="BY27" s="150"/>
      <c r="BZ27" s="150"/>
      <c r="CA27" s="150"/>
      <c r="CB27" s="150"/>
      <c r="CC27" s="150"/>
      <c r="CD27" s="150"/>
      <c r="CE27" s="150"/>
      <c r="CF27" s="150"/>
      <c r="CG27" s="150"/>
      <c r="CH27" s="150"/>
      <c r="CI27" s="150"/>
      <c r="CJ27" s="150"/>
      <c r="CK27" s="150"/>
      <c r="CL27" s="150"/>
      <c r="CM27" s="150"/>
      <c r="CN27" s="150"/>
      <c r="CO27" s="150"/>
      <c r="CP27" s="150"/>
      <c r="CQ27" s="150"/>
      <c r="CR27" s="150"/>
      <c r="CS27" s="150"/>
      <c r="CT27" s="150"/>
      <c r="CU27" s="150"/>
      <c r="CV27" s="150"/>
      <c r="CW27" s="150"/>
      <c r="CX27" s="150"/>
      <c r="CY27" s="150"/>
    </row>
    <row r="28" spans="1:103" s="151" customFormat="1" x14ac:dyDescent="0.2">
      <c r="A28" s="154" t="s">
        <v>110</v>
      </c>
      <c r="B28" s="155" t="s">
        <v>111</v>
      </c>
      <c r="C28" s="148" t="s">
        <v>98</v>
      </c>
      <c r="D28" s="148">
        <f t="shared" ref="D28:AX28" si="3">D111</f>
        <v>0</v>
      </c>
      <c r="E28" s="148" t="str">
        <f t="shared" si="3"/>
        <v>нд</v>
      </c>
      <c r="F28" s="148">
        <f t="shared" si="3"/>
        <v>0</v>
      </c>
      <c r="G28" s="148" t="str">
        <f t="shared" si="3"/>
        <v>нд</v>
      </c>
      <c r="H28" s="148">
        <f t="shared" si="3"/>
        <v>0</v>
      </c>
      <c r="I28" s="148" t="str">
        <f t="shared" si="3"/>
        <v>нд</v>
      </c>
      <c r="J28" s="148">
        <f t="shared" si="3"/>
        <v>0</v>
      </c>
      <c r="K28" s="148" t="str">
        <f t="shared" si="3"/>
        <v>нд</v>
      </c>
      <c r="L28" s="148">
        <f t="shared" si="3"/>
        <v>0</v>
      </c>
      <c r="M28" s="148" t="str">
        <f t="shared" si="3"/>
        <v>нд</v>
      </c>
      <c r="N28" s="148">
        <f t="shared" si="3"/>
        <v>0</v>
      </c>
      <c r="O28" s="148" t="str">
        <f t="shared" si="3"/>
        <v>нд</v>
      </c>
      <c r="P28" s="148">
        <f t="shared" si="3"/>
        <v>0</v>
      </c>
      <c r="Q28" s="148" t="str">
        <f t="shared" si="3"/>
        <v>нд</v>
      </c>
      <c r="R28" s="148">
        <f t="shared" si="3"/>
        <v>0</v>
      </c>
      <c r="S28" s="148" t="str">
        <f t="shared" si="3"/>
        <v>нд</v>
      </c>
      <c r="T28" s="148">
        <f t="shared" si="3"/>
        <v>0</v>
      </c>
      <c r="U28" s="148" t="str">
        <f t="shared" si="3"/>
        <v>нд</v>
      </c>
      <c r="V28" s="148">
        <f t="shared" si="3"/>
        <v>0</v>
      </c>
      <c r="W28" s="148" t="str">
        <f t="shared" si="3"/>
        <v>нд</v>
      </c>
      <c r="X28" s="148">
        <f t="shared" si="3"/>
        <v>0</v>
      </c>
      <c r="Y28" s="148" t="str">
        <f t="shared" si="3"/>
        <v>нд</v>
      </c>
      <c r="Z28" s="148">
        <f t="shared" si="3"/>
        <v>0</v>
      </c>
      <c r="AA28" s="148" t="str">
        <f t="shared" si="3"/>
        <v>нд</v>
      </c>
      <c r="AB28" s="148">
        <f t="shared" si="3"/>
        <v>0</v>
      </c>
      <c r="AC28" s="148" t="str">
        <f t="shared" si="3"/>
        <v>нд</v>
      </c>
      <c r="AD28" s="148">
        <f t="shared" si="3"/>
        <v>0</v>
      </c>
      <c r="AE28" s="148" t="str">
        <f t="shared" si="3"/>
        <v>нд</v>
      </c>
      <c r="AF28" s="148">
        <f t="shared" si="3"/>
        <v>0</v>
      </c>
      <c r="AG28" s="148" t="str">
        <f t="shared" si="3"/>
        <v>нд</v>
      </c>
      <c r="AH28" s="148">
        <f t="shared" si="3"/>
        <v>0</v>
      </c>
      <c r="AI28" s="148" t="str">
        <f t="shared" si="3"/>
        <v>нд</v>
      </c>
      <c r="AJ28" s="148">
        <f t="shared" si="3"/>
        <v>0</v>
      </c>
      <c r="AK28" s="148" t="str">
        <f t="shared" si="3"/>
        <v>нд</v>
      </c>
      <c r="AL28" s="148">
        <f t="shared" si="3"/>
        <v>0</v>
      </c>
      <c r="AM28" s="148" t="str">
        <f t="shared" si="3"/>
        <v>нд</v>
      </c>
      <c r="AN28" s="148">
        <f t="shared" si="3"/>
        <v>0</v>
      </c>
      <c r="AO28" s="148" t="str">
        <f t="shared" si="3"/>
        <v>нд</v>
      </c>
      <c r="AP28" s="148">
        <f t="shared" si="3"/>
        <v>0</v>
      </c>
      <c r="AQ28" s="148" t="str">
        <f t="shared" si="3"/>
        <v>нд</v>
      </c>
      <c r="AR28" s="148">
        <f t="shared" si="3"/>
        <v>0</v>
      </c>
      <c r="AS28" s="148" t="str">
        <f t="shared" si="3"/>
        <v>нд</v>
      </c>
      <c r="AT28" s="148">
        <f t="shared" si="3"/>
        <v>0</v>
      </c>
      <c r="AU28" s="148" t="str">
        <f t="shared" si="3"/>
        <v>нд</v>
      </c>
      <c r="AV28" s="148">
        <f t="shared" si="3"/>
        <v>0</v>
      </c>
      <c r="AW28" s="148" t="str">
        <f t="shared" si="3"/>
        <v>нд</v>
      </c>
      <c r="AX28" s="148">
        <f t="shared" si="3"/>
        <v>0</v>
      </c>
      <c r="AY28" s="148">
        <f>AY111</f>
        <v>0</v>
      </c>
      <c r="AZ28" s="140">
        <f>'2'!BY26</f>
        <v>0</v>
      </c>
      <c r="BA28" s="148">
        <v>0</v>
      </c>
      <c r="BB28" s="148">
        <f>BB111</f>
        <v>0</v>
      </c>
      <c r="BC28" s="148" t="str">
        <f>BC111</f>
        <v>нд</v>
      </c>
      <c r="BD28" s="149"/>
      <c r="BE28" s="150"/>
      <c r="BF28" s="150"/>
      <c r="BG28" s="150"/>
      <c r="BH28" s="150"/>
      <c r="BI28" s="150"/>
      <c r="BJ28" s="150"/>
      <c r="BK28" s="150"/>
      <c r="BL28" s="150"/>
      <c r="BM28" s="150"/>
      <c r="BN28" s="150"/>
      <c r="BO28" s="150"/>
      <c r="BP28" s="150"/>
      <c r="BQ28" s="150"/>
      <c r="BR28" s="150"/>
      <c r="BS28" s="150"/>
      <c r="BT28" s="150"/>
      <c r="BU28" s="150"/>
      <c r="BV28" s="150"/>
      <c r="BW28" s="150"/>
      <c r="BX28" s="150"/>
      <c r="BY28" s="150"/>
      <c r="BZ28" s="150"/>
      <c r="CA28" s="150"/>
      <c r="CB28" s="150"/>
      <c r="CC28" s="150"/>
      <c r="CD28" s="150"/>
      <c r="CE28" s="150"/>
      <c r="CF28" s="150"/>
      <c r="CG28" s="150"/>
      <c r="CH28" s="150"/>
      <c r="CI28" s="150"/>
      <c r="CJ28" s="150"/>
      <c r="CK28" s="150"/>
      <c r="CL28" s="150"/>
      <c r="CM28" s="150"/>
      <c r="CN28" s="150"/>
      <c r="CO28" s="150"/>
      <c r="CP28" s="150"/>
      <c r="CQ28" s="150"/>
      <c r="CR28" s="150"/>
      <c r="CS28" s="150"/>
      <c r="CT28" s="150"/>
      <c r="CU28" s="150"/>
      <c r="CV28" s="150"/>
      <c r="CW28" s="150"/>
      <c r="CX28" s="150"/>
      <c r="CY28" s="150"/>
    </row>
    <row r="29" spans="1:103" s="160" customFormat="1" x14ac:dyDescent="0.2">
      <c r="A29" s="154">
        <v>1</v>
      </c>
      <c r="B29" s="156" t="s">
        <v>112</v>
      </c>
      <c r="C29" s="158" t="s">
        <v>98</v>
      </c>
      <c r="D29" s="158" t="s">
        <v>98</v>
      </c>
      <c r="E29" s="158" t="s">
        <v>98</v>
      </c>
      <c r="F29" s="158" t="s">
        <v>98</v>
      </c>
      <c r="G29" s="158" t="s">
        <v>98</v>
      </c>
      <c r="H29" s="158" t="s">
        <v>98</v>
      </c>
      <c r="I29" s="158" t="s">
        <v>98</v>
      </c>
      <c r="J29" s="158" t="s">
        <v>98</v>
      </c>
      <c r="K29" s="158" t="s">
        <v>98</v>
      </c>
      <c r="L29" s="158" t="s">
        <v>98</v>
      </c>
      <c r="M29" s="158" t="s">
        <v>98</v>
      </c>
      <c r="N29" s="158" t="s">
        <v>98</v>
      </c>
      <c r="O29" s="158" t="s">
        <v>98</v>
      </c>
      <c r="P29" s="158" t="s">
        <v>98</v>
      </c>
      <c r="Q29" s="158" t="s">
        <v>98</v>
      </c>
      <c r="R29" s="158" t="s">
        <v>98</v>
      </c>
      <c r="S29" s="158" t="s">
        <v>98</v>
      </c>
      <c r="T29" s="158" t="s">
        <v>98</v>
      </c>
      <c r="U29" s="158" t="s">
        <v>98</v>
      </c>
      <c r="V29" s="158" t="s">
        <v>98</v>
      </c>
      <c r="W29" s="158" t="s">
        <v>98</v>
      </c>
      <c r="X29" s="158" t="s">
        <v>98</v>
      </c>
      <c r="Y29" s="158" t="s">
        <v>98</v>
      </c>
      <c r="Z29" s="158" t="s">
        <v>98</v>
      </c>
      <c r="AA29" s="158" t="s">
        <v>98</v>
      </c>
      <c r="AB29" s="158" t="s">
        <v>98</v>
      </c>
      <c r="AC29" s="158" t="s">
        <v>98</v>
      </c>
      <c r="AD29" s="158" t="s">
        <v>98</v>
      </c>
      <c r="AE29" s="158" t="s">
        <v>98</v>
      </c>
      <c r="AF29" s="158" t="s">
        <v>98</v>
      </c>
      <c r="AG29" s="158" t="s">
        <v>98</v>
      </c>
      <c r="AH29" s="158" t="s">
        <v>98</v>
      </c>
      <c r="AI29" s="158" t="s">
        <v>98</v>
      </c>
      <c r="AJ29" s="158" t="s">
        <v>98</v>
      </c>
      <c r="AK29" s="158" t="s">
        <v>98</v>
      </c>
      <c r="AL29" s="158" t="s">
        <v>98</v>
      </c>
      <c r="AM29" s="158" t="s">
        <v>98</v>
      </c>
      <c r="AN29" s="158" t="s">
        <v>98</v>
      </c>
      <c r="AO29" s="158" t="s">
        <v>98</v>
      </c>
      <c r="AP29" s="158" t="s">
        <v>98</v>
      </c>
      <c r="AQ29" s="158" t="s">
        <v>98</v>
      </c>
      <c r="AR29" s="158" t="s">
        <v>98</v>
      </c>
      <c r="AS29" s="158" t="s">
        <v>98</v>
      </c>
      <c r="AT29" s="158" t="s">
        <v>98</v>
      </c>
      <c r="AU29" s="158" t="s">
        <v>98</v>
      </c>
      <c r="AV29" s="158" t="s">
        <v>98</v>
      </c>
      <c r="AW29" s="158" t="s">
        <v>98</v>
      </c>
      <c r="AX29" s="158" t="s">
        <v>98</v>
      </c>
      <c r="AY29" s="158" t="s">
        <v>98</v>
      </c>
      <c r="AZ29" s="140">
        <f>'2'!BY27</f>
        <v>0</v>
      </c>
      <c r="BA29" s="158" t="s">
        <v>98</v>
      </c>
      <c r="BB29" s="158" t="s">
        <v>98</v>
      </c>
      <c r="BC29" s="158" t="s">
        <v>98</v>
      </c>
      <c r="BD29" s="115"/>
      <c r="BE29" s="159"/>
      <c r="BF29" s="159"/>
      <c r="BG29" s="159"/>
      <c r="BH29" s="159"/>
      <c r="BI29" s="159"/>
      <c r="BJ29" s="159"/>
      <c r="BK29" s="159"/>
      <c r="BL29" s="159"/>
      <c r="BM29" s="159"/>
      <c r="BN29" s="159"/>
      <c r="BO29" s="159"/>
      <c r="BP29" s="159"/>
      <c r="BQ29" s="159"/>
      <c r="BR29" s="159"/>
      <c r="BS29" s="159"/>
      <c r="BT29" s="159"/>
      <c r="BU29" s="159"/>
      <c r="BV29" s="159"/>
      <c r="BW29" s="159"/>
      <c r="BX29" s="159"/>
      <c r="BY29" s="159"/>
      <c r="BZ29" s="159"/>
      <c r="CA29" s="159"/>
      <c r="CB29" s="159"/>
      <c r="CC29" s="159"/>
      <c r="CD29" s="159"/>
      <c r="CE29" s="159"/>
      <c r="CF29" s="159"/>
      <c r="CG29" s="159"/>
      <c r="CH29" s="159"/>
      <c r="CI29" s="159"/>
      <c r="CJ29" s="159"/>
      <c r="CK29" s="159"/>
      <c r="CL29" s="159"/>
      <c r="CM29" s="159"/>
      <c r="CN29" s="159"/>
      <c r="CO29" s="159"/>
      <c r="CP29" s="159"/>
      <c r="CQ29" s="159"/>
      <c r="CR29" s="159"/>
      <c r="CS29" s="159"/>
      <c r="CT29" s="159"/>
      <c r="CU29" s="159"/>
      <c r="CV29" s="159"/>
      <c r="CW29" s="159"/>
      <c r="CX29" s="159"/>
      <c r="CY29" s="159"/>
    </row>
    <row r="30" spans="1:103" s="168" customFormat="1" ht="38.25" x14ac:dyDescent="0.2">
      <c r="A30" s="161" t="s">
        <v>113</v>
      </c>
      <c r="B30" s="162" t="s">
        <v>114</v>
      </c>
      <c r="C30" s="165" t="s">
        <v>98</v>
      </c>
      <c r="D30" s="165">
        <f>D31+D33+D34</f>
        <v>0</v>
      </c>
      <c r="E30" s="165" t="s">
        <v>98</v>
      </c>
      <c r="F30" s="165">
        <f>F31+F33+F34</f>
        <v>0</v>
      </c>
      <c r="G30" s="165" t="s">
        <v>98</v>
      </c>
      <c r="H30" s="165">
        <f>H31+H33+H34</f>
        <v>0</v>
      </c>
      <c r="I30" s="165" t="s">
        <v>98</v>
      </c>
      <c r="J30" s="165">
        <f>J31+J33+J34</f>
        <v>0</v>
      </c>
      <c r="K30" s="165" t="s">
        <v>98</v>
      </c>
      <c r="L30" s="165">
        <f>L31+L33+L34</f>
        <v>0</v>
      </c>
      <c r="M30" s="165" t="s">
        <v>98</v>
      </c>
      <c r="N30" s="165">
        <f>N31+N33+N34</f>
        <v>0</v>
      </c>
      <c r="O30" s="165" t="s">
        <v>98</v>
      </c>
      <c r="P30" s="165">
        <f>P31+P33+P34</f>
        <v>0</v>
      </c>
      <c r="Q30" s="165" t="s">
        <v>98</v>
      </c>
      <c r="R30" s="165">
        <f>R31+R33+R34</f>
        <v>0</v>
      </c>
      <c r="S30" s="165" t="s">
        <v>98</v>
      </c>
      <c r="T30" s="165">
        <f>T31+T33+T34</f>
        <v>0</v>
      </c>
      <c r="U30" s="165" t="s">
        <v>98</v>
      </c>
      <c r="V30" s="165">
        <f>V31+V33+V34</f>
        <v>0</v>
      </c>
      <c r="W30" s="165" t="s">
        <v>98</v>
      </c>
      <c r="X30" s="165">
        <f>X31+X33+X34</f>
        <v>0</v>
      </c>
      <c r="Y30" s="165" t="s">
        <v>98</v>
      </c>
      <c r="Z30" s="165">
        <f>Z31+Z33+Z34</f>
        <v>0</v>
      </c>
      <c r="AA30" s="165" t="s">
        <v>98</v>
      </c>
      <c r="AB30" s="165">
        <f>AB31+AB33+AB34</f>
        <v>0</v>
      </c>
      <c r="AC30" s="165" t="s">
        <v>98</v>
      </c>
      <c r="AD30" s="165">
        <f>AD31+AD33+AD34</f>
        <v>0</v>
      </c>
      <c r="AE30" s="165" t="s">
        <v>98</v>
      </c>
      <c r="AF30" s="165">
        <f>AF31+AF33+AF34</f>
        <v>0</v>
      </c>
      <c r="AG30" s="165" t="s">
        <v>98</v>
      </c>
      <c r="AH30" s="165">
        <f>AH31+AH33+AH34</f>
        <v>0</v>
      </c>
      <c r="AI30" s="165" t="s">
        <v>98</v>
      </c>
      <c r="AJ30" s="165">
        <f>AJ31+AJ33+AJ34</f>
        <v>0</v>
      </c>
      <c r="AK30" s="165" t="s">
        <v>98</v>
      </c>
      <c r="AL30" s="165">
        <f>AL31+AL33+AL34</f>
        <v>0</v>
      </c>
      <c r="AM30" s="165" t="s">
        <v>98</v>
      </c>
      <c r="AN30" s="165">
        <f>AN31+AN33+AN34</f>
        <v>0</v>
      </c>
      <c r="AO30" s="165" t="s">
        <v>98</v>
      </c>
      <c r="AP30" s="165">
        <f>AP31+AP33+AP34</f>
        <v>0</v>
      </c>
      <c r="AQ30" s="165" t="s">
        <v>98</v>
      </c>
      <c r="AR30" s="165">
        <f>AR31+AR33+AR34</f>
        <v>0</v>
      </c>
      <c r="AS30" s="165" t="s">
        <v>98</v>
      </c>
      <c r="AT30" s="165">
        <f>AT31+AT33+AT34</f>
        <v>0</v>
      </c>
      <c r="AU30" s="165" t="s">
        <v>98</v>
      </c>
      <c r="AV30" s="165">
        <f>AV31+AV33+AV34</f>
        <v>0</v>
      </c>
      <c r="AW30" s="165" t="s">
        <v>98</v>
      </c>
      <c r="AX30" s="165">
        <f>AX31+AX33+AX34</f>
        <v>0</v>
      </c>
      <c r="AY30" s="165" t="s">
        <v>98</v>
      </c>
      <c r="AZ30" s="140">
        <f>'2'!BY28</f>
        <v>2.8558055364449082</v>
      </c>
      <c r="BA30" s="165">
        <v>0</v>
      </c>
      <c r="BB30" s="165">
        <f>BB31+BB33+BB34</f>
        <v>0</v>
      </c>
      <c r="BC30" s="165" t="s">
        <v>98</v>
      </c>
      <c r="BD30" s="166"/>
      <c r="BE30" s="167"/>
      <c r="BF30" s="167"/>
      <c r="BG30" s="167"/>
      <c r="BH30" s="167"/>
      <c r="BI30" s="167"/>
      <c r="BJ30" s="167"/>
      <c r="BK30" s="167"/>
      <c r="BL30" s="167"/>
      <c r="BM30" s="167"/>
      <c r="BN30" s="167"/>
      <c r="BO30" s="167"/>
      <c r="BP30" s="167"/>
      <c r="BQ30" s="167"/>
      <c r="BR30" s="167"/>
      <c r="BS30" s="167"/>
      <c r="BT30" s="167"/>
      <c r="BU30" s="167"/>
      <c r="BV30" s="167"/>
      <c r="BW30" s="167"/>
      <c r="BX30" s="167"/>
      <c r="BY30" s="167"/>
      <c r="BZ30" s="167"/>
      <c r="CA30" s="167"/>
      <c r="CB30" s="167"/>
      <c r="CC30" s="167"/>
      <c r="CD30" s="167"/>
      <c r="CE30" s="167"/>
      <c r="CF30" s="167"/>
      <c r="CG30" s="167"/>
      <c r="CH30" s="167"/>
      <c r="CI30" s="167"/>
      <c r="CJ30" s="167"/>
      <c r="CK30" s="167"/>
      <c r="CL30" s="167"/>
      <c r="CM30" s="167"/>
      <c r="CN30" s="167"/>
      <c r="CO30" s="167"/>
      <c r="CP30" s="167"/>
      <c r="CQ30" s="167"/>
      <c r="CR30" s="167"/>
      <c r="CS30" s="167"/>
      <c r="CT30" s="167"/>
      <c r="CU30" s="167"/>
      <c r="CV30" s="167"/>
      <c r="CW30" s="167"/>
      <c r="CX30" s="167"/>
      <c r="CY30" s="167"/>
    </row>
    <row r="31" spans="1:103" s="160" customFormat="1" ht="51" x14ac:dyDescent="0.2">
      <c r="A31" s="154" t="s">
        <v>115</v>
      </c>
      <c r="B31" s="155" t="s">
        <v>116</v>
      </c>
      <c r="C31" s="158" t="s">
        <v>98</v>
      </c>
      <c r="D31" s="158">
        <v>0</v>
      </c>
      <c r="E31" s="158" t="s">
        <v>98</v>
      </c>
      <c r="F31" s="158">
        <v>0</v>
      </c>
      <c r="G31" s="158" t="s">
        <v>98</v>
      </c>
      <c r="H31" s="158">
        <v>0</v>
      </c>
      <c r="I31" s="158" t="s">
        <v>98</v>
      </c>
      <c r="J31" s="158">
        <v>0</v>
      </c>
      <c r="K31" s="158" t="s">
        <v>98</v>
      </c>
      <c r="L31" s="158">
        <v>0</v>
      </c>
      <c r="M31" s="158" t="s">
        <v>98</v>
      </c>
      <c r="N31" s="158">
        <v>0</v>
      </c>
      <c r="O31" s="158" t="s">
        <v>98</v>
      </c>
      <c r="P31" s="158">
        <v>0</v>
      </c>
      <c r="Q31" s="158" t="s">
        <v>98</v>
      </c>
      <c r="R31" s="158">
        <v>0</v>
      </c>
      <c r="S31" s="158" t="s">
        <v>98</v>
      </c>
      <c r="T31" s="158">
        <v>0</v>
      </c>
      <c r="U31" s="158" t="s">
        <v>98</v>
      </c>
      <c r="V31" s="158">
        <v>0</v>
      </c>
      <c r="W31" s="158" t="s">
        <v>98</v>
      </c>
      <c r="X31" s="158">
        <v>0</v>
      </c>
      <c r="Y31" s="158" t="s">
        <v>98</v>
      </c>
      <c r="Z31" s="158">
        <v>0</v>
      </c>
      <c r="AA31" s="158" t="s">
        <v>98</v>
      </c>
      <c r="AB31" s="158">
        <v>0</v>
      </c>
      <c r="AC31" s="158" t="s">
        <v>98</v>
      </c>
      <c r="AD31" s="158">
        <v>0</v>
      </c>
      <c r="AE31" s="158" t="s">
        <v>98</v>
      </c>
      <c r="AF31" s="158">
        <v>0</v>
      </c>
      <c r="AG31" s="158" t="s">
        <v>98</v>
      </c>
      <c r="AH31" s="158">
        <v>0</v>
      </c>
      <c r="AI31" s="158" t="s">
        <v>98</v>
      </c>
      <c r="AJ31" s="158">
        <v>0</v>
      </c>
      <c r="AK31" s="158" t="s">
        <v>98</v>
      </c>
      <c r="AL31" s="158">
        <v>0</v>
      </c>
      <c r="AM31" s="158" t="s">
        <v>98</v>
      </c>
      <c r="AN31" s="158">
        <v>0</v>
      </c>
      <c r="AO31" s="158" t="s">
        <v>98</v>
      </c>
      <c r="AP31" s="158">
        <v>0</v>
      </c>
      <c r="AQ31" s="158" t="s">
        <v>98</v>
      </c>
      <c r="AR31" s="158">
        <v>0</v>
      </c>
      <c r="AS31" s="158" t="s">
        <v>98</v>
      </c>
      <c r="AT31" s="158">
        <v>0</v>
      </c>
      <c r="AU31" s="158" t="s">
        <v>98</v>
      </c>
      <c r="AV31" s="158">
        <v>0</v>
      </c>
      <c r="AW31" s="158" t="s">
        <v>98</v>
      </c>
      <c r="AX31" s="158">
        <v>0</v>
      </c>
      <c r="AY31" s="158" t="s">
        <v>98</v>
      </c>
      <c r="AZ31" s="140">
        <f>'2'!BY29</f>
        <v>2.8558055364449082</v>
      </c>
      <c r="BA31" s="158">
        <v>0</v>
      </c>
      <c r="BB31" s="158">
        <v>0</v>
      </c>
      <c r="BC31" s="158" t="s">
        <v>98</v>
      </c>
      <c r="BD31" s="159"/>
      <c r="BE31" s="159"/>
      <c r="BF31" s="159"/>
      <c r="BG31" s="159"/>
      <c r="BH31" s="159"/>
      <c r="BI31" s="159"/>
      <c r="BJ31" s="159"/>
      <c r="BK31" s="159"/>
      <c r="BL31" s="159"/>
      <c r="BM31" s="159"/>
      <c r="BN31" s="159"/>
      <c r="BO31" s="159"/>
      <c r="BP31" s="159"/>
      <c r="BQ31" s="159"/>
      <c r="BR31" s="159"/>
      <c r="BS31" s="159"/>
      <c r="BT31" s="159"/>
      <c r="BU31" s="159"/>
      <c r="BV31" s="159"/>
      <c r="BW31" s="159"/>
      <c r="BX31" s="159"/>
      <c r="BY31" s="159"/>
      <c r="BZ31" s="159"/>
      <c r="CA31" s="159"/>
      <c r="CB31" s="159"/>
      <c r="CC31" s="159"/>
      <c r="CD31" s="159"/>
      <c r="CE31" s="159"/>
      <c r="CF31" s="159"/>
      <c r="CG31" s="159"/>
      <c r="CH31" s="159"/>
      <c r="CI31" s="159"/>
      <c r="CJ31" s="159"/>
      <c r="CK31" s="159"/>
      <c r="CL31" s="159"/>
      <c r="CM31" s="159"/>
      <c r="CN31" s="159"/>
      <c r="CO31" s="159"/>
      <c r="CP31" s="159"/>
      <c r="CQ31" s="159"/>
      <c r="CR31" s="159"/>
      <c r="CS31" s="159"/>
      <c r="CT31" s="159"/>
      <c r="CU31" s="159"/>
      <c r="CV31" s="159"/>
      <c r="CW31" s="159"/>
      <c r="CX31" s="159"/>
      <c r="CY31" s="159"/>
    </row>
    <row r="32" spans="1:103" s="160" customFormat="1" ht="114.75" x14ac:dyDescent="0.2">
      <c r="A32" s="169" t="s">
        <v>117</v>
      </c>
      <c r="B32" s="170" t="s">
        <v>118</v>
      </c>
      <c r="C32" s="236" t="s">
        <v>119</v>
      </c>
      <c r="D32" s="157">
        <v>2.5000000000000001E-2</v>
      </c>
      <c r="E32" s="115" t="s">
        <v>98</v>
      </c>
      <c r="F32" s="157">
        <v>0</v>
      </c>
      <c r="G32" s="115" t="s">
        <v>98</v>
      </c>
      <c r="H32" s="157">
        <v>0</v>
      </c>
      <c r="I32" s="115" t="s">
        <v>98</v>
      </c>
      <c r="J32" s="157">
        <v>0</v>
      </c>
      <c r="K32" s="115" t="s">
        <v>98</v>
      </c>
      <c r="L32" s="157">
        <v>1.5</v>
      </c>
      <c r="M32" s="158" t="s">
        <v>98</v>
      </c>
      <c r="N32" s="158">
        <v>0</v>
      </c>
      <c r="O32" s="158" t="s">
        <v>98</v>
      </c>
      <c r="P32" s="158">
        <v>0</v>
      </c>
      <c r="Q32" s="158" t="s">
        <v>98</v>
      </c>
      <c r="R32" s="158">
        <v>0</v>
      </c>
      <c r="S32" s="158" t="s">
        <v>98</v>
      </c>
      <c r="T32" s="158">
        <v>0</v>
      </c>
      <c r="U32" s="158" t="s">
        <v>98</v>
      </c>
      <c r="V32" s="158">
        <v>0</v>
      </c>
      <c r="W32" s="158" t="s">
        <v>98</v>
      </c>
      <c r="X32" s="158">
        <v>0</v>
      </c>
      <c r="Y32" s="158" t="s">
        <v>98</v>
      </c>
      <c r="Z32" s="158">
        <v>0</v>
      </c>
      <c r="AA32" s="158" t="s">
        <v>98</v>
      </c>
      <c r="AB32" s="158">
        <v>0</v>
      </c>
      <c r="AC32" s="158" t="s">
        <v>98</v>
      </c>
      <c r="AD32" s="158">
        <v>0</v>
      </c>
      <c r="AE32" s="158" t="s">
        <v>98</v>
      </c>
      <c r="AF32" s="158">
        <v>0</v>
      </c>
      <c r="AG32" s="158" t="s">
        <v>98</v>
      </c>
      <c r="AH32" s="158">
        <v>0</v>
      </c>
      <c r="AI32" s="158" t="s">
        <v>98</v>
      </c>
      <c r="AJ32" s="158">
        <v>0</v>
      </c>
      <c r="AK32" s="158" t="s">
        <v>98</v>
      </c>
      <c r="AL32" s="158">
        <v>0</v>
      </c>
      <c r="AM32" s="158" t="s">
        <v>98</v>
      </c>
      <c r="AN32" s="158">
        <v>0</v>
      </c>
      <c r="AO32" s="158" t="s">
        <v>98</v>
      </c>
      <c r="AP32" s="158">
        <v>0</v>
      </c>
      <c r="AQ32" s="158" t="s">
        <v>98</v>
      </c>
      <c r="AR32" s="158">
        <v>0</v>
      </c>
      <c r="AS32" s="158" t="s">
        <v>98</v>
      </c>
      <c r="AT32" s="158">
        <v>0</v>
      </c>
      <c r="AU32" s="158" t="s">
        <v>98</v>
      </c>
      <c r="AV32" s="158">
        <v>0</v>
      </c>
      <c r="AW32" s="158" t="s">
        <v>98</v>
      </c>
      <c r="AX32" s="158">
        <v>0</v>
      </c>
      <c r="AY32" s="158" t="s">
        <v>98</v>
      </c>
      <c r="AZ32" s="140">
        <f>'2'!BY30</f>
        <v>2.8558055364449082</v>
      </c>
      <c r="BA32" s="158">
        <v>0</v>
      </c>
      <c r="BB32" s="158">
        <v>0</v>
      </c>
      <c r="BC32" s="158" t="s">
        <v>98</v>
      </c>
      <c r="BD32" s="159"/>
      <c r="BE32" s="159"/>
      <c r="BF32" s="159"/>
      <c r="BG32" s="159"/>
      <c r="BH32" s="159"/>
      <c r="BI32" s="159"/>
      <c r="BJ32" s="159"/>
      <c r="BK32" s="159"/>
      <c r="BL32" s="159"/>
      <c r="BM32" s="159"/>
      <c r="BN32" s="159"/>
      <c r="BO32" s="159"/>
      <c r="BP32" s="159"/>
      <c r="BQ32" s="159"/>
      <c r="BR32" s="159"/>
      <c r="BS32" s="159"/>
      <c r="BT32" s="159"/>
      <c r="BU32" s="159"/>
      <c r="BV32" s="159"/>
      <c r="BW32" s="159"/>
      <c r="BX32" s="159"/>
      <c r="BY32" s="159"/>
      <c r="BZ32" s="159"/>
      <c r="CA32" s="159"/>
      <c r="CB32" s="159"/>
      <c r="CC32" s="159"/>
      <c r="CD32" s="159"/>
      <c r="CE32" s="159"/>
      <c r="CF32" s="159"/>
      <c r="CG32" s="159"/>
      <c r="CH32" s="159"/>
      <c r="CI32" s="159"/>
      <c r="CJ32" s="159"/>
      <c r="CK32" s="159"/>
      <c r="CL32" s="159"/>
      <c r="CM32" s="159"/>
      <c r="CN32" s="159"/>
      <c r="CO32" s="159"/>
      <c r="CP32" s="159"/>
      <c r="CQ32" s="159"/>
      <c r="CR32" s="159"/>
      <c r="CS32" s="159"/>
      <c r="CT32" s="159"/>
      <c r="CU32" s="159"/>
      <c r="CV32" s="159"/>
      <c r="CW32" s="159"/>
      <c r="CX32" s="159"/>
      <c r="CY32" s="159"/>
    </row>
    <row r="33" spans="1:103" s="160" customFormat="1" ht="51" x14ac:dyDescent="0.2">
      <c r="A33" s="154" t="s">
        <v>120</v>
      </c>
      <c r="B33" s="155" t="s">
        <v>121</v>
      </c>
      <c r="C33" s="158" t="s">
        <v>98</v>
      </c>
      <c r="D33" s="158">
        <v>0</v>
      </c>
      <c r="E33" s="158" t="s">
        <v>98</v>
      </c>
      <c r="F33" s="158">
        <v>0</v>
      </c>
      <c r="G33" s="158" t="s">
        <v>98</v>
      </c>
      <c r="H33" s="158">
        <v>0</v>
      </c>
      <c r="I33" s="158" t="s">
        <v>98</v>
      </c>
      <c r="J33" s="158">
        <v>0</v>
      </c>
      <c r="K33" s="158" t="s">
        <v>98</v>
      </c>
      <c r="L33" s="158">
        <v>0</v>
      </c>
      <c r="M33" s="158" t="s">
        <v>98</v>
      </c>
      <c r="N33" s="158">
        <v>0</v>
      </c>
      <c r="O33" s="158" t="s">
        <v>98</v>
      </c>
      <c r="P33" s="158">
        <v>0</v>
      </c>
      <c r="Q33" s="158" t="s">
        <v>98</v>
      </c>
      <c r="R33" s="158">
        <v>0</v>
      </c>
      <c r="S33" s="158" t="s">
        <v>98</v>
      </c>
      <c r="T33" s="158">
        <v>0</v>
      </c>
      <c r="U33" s="158" t="s">
        <v>98</v>
      </c>
      <c r="V33" s="158">
        <v>0</v>
      </c>
      <c r="W33" s="158" t="s">
        <v>98</v>
      </c>
      <c r="X33" s="158">
        <v>0</v>
      </c>
      <c r="Y33" s="158" t="s">
        <v>98</v>
      </c>
      <c r="Z33" s="158">
        <v>0</v>
      </c>
      <c r="AA33" s="158" t="s">
        <v>98</v>
      </c>
      <c r="AB33" s="158">
        <v>0</v>
      </c>
      <c r="AC33" s="158" t="s">
        <v>98</v>
      </c>
      <c r="AD33" s="158">
        <v>0</v>
      </c>
      <c r="AE33" s="158" t="s">
        <v>98</v>
      </c>
      <c r="AF33" s="158">
        <v>0</v>
      </c>
      <c r="AG33" s="158" t="s">
        <v>98</v>
      </c>
      <c r="AH33" s="158">
        <v>0</v>
      </c>
      <c r="AI33" s="158" t="s">
        <v>98</v>
      </c>
      <c r="AJ33" s="158">
        <v>0</v>
      </c>
      <c r="AK33" s="158" t="s">
        <v>98</v>
      </c>
      <c r="AL33" s="158">
        <v>0</v>
      </c>
      <c r="AM33" s="158" t="s">
        <v>98</v>
      </c>
      <c r="AN33" s="158">
        <v>0</v>
      </c>
      <c r="AO33" s="158" t="s">
        <v>98</v>
      </c>
      <c r="AP33" s="158">
        <v>0</v>
      </c>
      <c r="AQ33" s="158" t="s">
        <v>98</v>
      </c>
      <c r="AR33" s="158">
        <v>0</v>
      </c>
      <c r="AS33" s="158" t="s">
        <v>98</v>
      </c>
      <c r="AT33" s="158">
        <v>0</v>
      </c>
      <c r="AU33" s="158" t="s">
        <v>98</v>
      </c>
      <c r="AV33" s="158">
        <v>0</v>
      </c>
      <c r="AW33" s="158" t="s">
        <v>98</v>
      </c>
      <c r="AX33" s="158">
        <v>0</v>
      </c>
      <c r="AY33" s="158" t="s">
        <v>98</v>
      </c>
      <c r="AZ33" s="140">
        <f>'2'!BY31</f>
        <v>0</v>
      </c>
      <c r="BA33" s="158">
        <v>0</v>
      </c>
      <c r="BB33" s="158">
        <v>0</v>
      </c>
      <c r="BC33" s="158" t="s">
        <v>98</v>
      </c>
      <c r="BD33" s="159"/>
      <c r="BE33" s="159"/>
      <c r="BF33" s="159"/>
      <c r="BG33" s="159"/>
      <c r="BH33" s="159"/>
      <c r="BI33" s="159"/>
      <c r="BJ33" s="159"/>
      <c r="BK33" s="159"/>
      <c r="BL33" s="159"/>
      <c r="BM33" s="159"/>
      <c r="BN33" s="159"/>
      <c r="BO33" s="159"/>
      <c r="BP33" s="159"/>
      <c r="BQ33" s="159"/>
      <c r="BR33" s="159"/>
      <c r="BS33" s="159"/>
      <c r="BT33" s="159"/>
      <c r="BU33" s="159"/>
      <c r="BV33" s="159"/>
      <c r="BW33" s="159"/>
      <c r="BX33" s="159"/>
      <c r="BY33" s="159"/>
      <c r="BZ33" s="159"/>
      <c r="CA33" s="159"/>
      <c r="CB33" s="159"/>
      <c r="CC33" s="159"/>
      <c r="CD33" s="159"/>
      <c r="CE33" s="159"/>
      <c r="CF33" s="159"/>
      <c r="CG33" s="159"/>
      <c r="CH33" s="159"/>
      <c r="CI33" s="159"/>
      <c r="CJ33" s="159"/>
      <c r="CK33" s="159"/>
      <c r="CL33" s="159"/>
      <c r="CM33" s="159"/>
      <c r="CN33" s="159"/>
      <c r="CO33" s="159"/>
      <c r="CP33" s="159"/>
      <c r="CQ33" s="159"/>
      <c r="CR33" s="159"/>
      <c r="CS33" s="159"/>
      <c r="CT33" s="159"/>
      <c r="CU33" s="159"/>
      <c r="CV33" s="159"/>
      <c r="CW33" s="159"/>
      <c r="CX33" s="159"/>
      <c r="CY33" s="159"/>
    </row>
    <row r="34" spans="1:103" s="160" customFormat="1" ht="38.25" x14ac:dyDescent="0.2">
      <c r="A34" s="154" t="s">
        <v>122</v>
      </c>
      <c r="B34" s="155" t="s">
        <v>123</v>
      </c>
      <c r="C34" s="158" t="s">
        <v>98</v>
      </c>
      <c r="D34" s="158">
        <v>0</v>
      </c>
      <c r="E34" s="158" t="s">
        <v>98</v>
      </c>
      <c r="F34" s="158">
        <v>0</v>
      </c>
      <c r="G34" s="158" t="s">
        <v>98</v>
      </c>
      <c r="H34" s="158">
        <v>0</v>
      </c>
      <c r="I34" s="158" t="s">
        <v>98</v>
      </c>
      <c r="J34" s="158">
        <v>0</v>
      </c>
      <c r="K34" s="158" t="s">
        <v>98</v>
      </c>
      <c r="L34" s="158">
        <v>0</v>
      </c>
      <c r="M34" s="158" t="s">
        <v>98</v>
      </c>
      <c r="N34" s="158">
        <v>0</v>
      </c>
      <c r="O34" s="158" t="s">
        <v>98</v>
      </c>
      <c r="P34" s="158">
        <v>0</v>
      </c>
      <c r="Q34" s="158" t="s">
        <v>98</v>
      </c>
      <c r="R34" s="158">
        <v>0</v>
      </c>
      <c r="S34" s="158" t="s">
        <v>98</v>
      </c>
      <c r="T34" s="158">
        <v>0</v>
      </c>
      <c r="U34" s="158" t="s">
        <v>98</v>
      </c>
      <c r="V34" s="158">
        <v>0</v>
      </c>
      <c r="W34" s="158" t="s">
        <v>98</v>
      </c>
      <c r="X34" s="158">
        <v>0</v>
      </c>
      <c r="Y34" s="158" t="s">
        <v>98</v>
      </c>
      <c r="Z34" s="158">
        <v>0</v>
      </c>
      <c r="AA34" s="158" t="s">
        <v>98</v>
      </c>
      <c r="AB34" s="158">
        <v>0</v>
      </c>
      <c r="AC34" s="158" t="s">
        <v>98</v>
      </c>
      <c r="AD34" s="158">
        <v>0</v>
      </c>
      <c r="AE34" s="158" t="s">
        <v>98</v>
      </c>
      <c r="AF34" s="158">
        <v>0</v>
      </c>
      <c r="AG34" s="158" t="s">
        <v>98</v>
      </c>
      <c r="AH34" s="158">
        <v>0</v>
      </c>
      <c r="AI34" s="158" t="s">
        <v>98</v>
      </c>
      <c r="AJ34" s="158">
        <v>0</v>
      </c>
      <c r="AK34" s="158" t="s">
        <v>98</v>
      </c>
      <c r="AL34" s="158">
        <v>0</v>
      </c>
      <c r="AM34" s="158" t="s">
        <v>98</v>
      </c>
      <c r="AN34" s="158">
        <v>0</v>
      </c>
      <c r="AO34" s="158" t="s">
        <v>98</v>
      </c>
      <c r="AP34" s="158">
        <v>0</v>
      </c>
      <c r="AQ34" s="158" t="s">
        <v>98</v>
      </c>
      <c r="AR34" s="158">
        <v>0</v>
      </c>
      <c r="AS34" s="158" t="s">
        <v>98</v>
      </c>
      <c r="AT34" s="158">
        <v>0</v>
      </c>
      <c r="AU34" s="158" t="s">
        <v>98</v>
      </c>
      <c r="AV34" s="158">
        <v>0</v>
      </c>
      <c r="AW34" s="158" t="s">
        <v>98</v>
      </c>
      <c r="AX34" s="158">
        <v>0</v>
      </c>
      <c r="AY34" s="158" t="s">
        <v>98</v>
      </c>
      <c r="AZ34" s="140">
        <f>'2'!BY32</f>
        <v>0</v>
      </c>
      <c r="BA34" s="158">
        <v>0</v>
      </c>
      <c r="BB34" s="158">
        <v>0</v>
      </c>
      <c r="BC34" s="158" t="s">
        <v>98</v>
      </c>
      <c r="BD34" s="159"/>
      <c r="BE34" s="159"/>
      <c r="BF34" s="159"/>
      <c r="BG34" s="159"/>
      <c r="BH34" s="159"/>
      <c r="BI34" s="159"/>
      <c r="BJ34" s="159"/>
      <c r="BK34" s="159"/>
      <c r="BL34" s="159"/>
      <c r="BM34" s="159"/>
      <c r="BN34" s="159"/>
      <c r="BO34" s="159"/>
      <c r="BP34" s="159"/>
      <c r="BQ34" s="159"/>
      <c r="BR34" s="159"/>
      <c r="BS34" s="159"/>
      <c r="BT34" s="159"/>
      <c r="BU34" s="159"/>
      <c r="BV34" s="159"/>
      <c r="BW34" s="159"/>
      <c r="BX34" s="159"/>
      <c r="BY34" s="159"/>
      <c r="BZ34" s="159"/>
      <c r="CA34" s="159"/>
      <c r="CB34" s="159"/>
      <c r="CC34" s="159"/>
      <c r="CD34" s="159"/>
      <c r="CE34" s="159"/>
      <c r="CF34" s="159"/>
      <c r="CG34" s="159"/>
      <c r="CH34" s="159"/>
      <c r="CI34" s="159"/>
      <c r="CJ34" s="159"/>
      <c r="CK34" s="159"/>
      <c r="CL34" s="159"/>
      <c r="CM34" s="159"/>
      <c r="CN34" s="159"/>
      <c r="CO34" s="159"/>
      <c r="CP34" s="159"/>
      <c r="CQ34" s="159"/>
      <c r="CR34" s="159"/>
      <c r="CS34" s="159"/>
      <c r="CT34" s="159"/>
      <c r="CU34" s="159"/>
      <c r="CV34" s="159"/>
      <c r="CW34" s="159"/>
      <c r="CX34" s="159"/>
      <c r="CY34" s="159"/>
    </row>
    <row r="35" spans="1:103" s="160" customFormat="1" ht="38.25" x14ac:dyDescent="0.2">
      <c r="A35" s="172" t="s">
        <v>124</v>
      </c>
      <c r="B35" s="155" t="s">
        <v>125</v>
      </c>
      <c r="C35" s="158" t="s">
        <v>98</v>
      </c>
      <c r="D35" s="158">
        <f>SUM(D36+D37)</f>
        <v>0</v>
      </c>
      <c r="E35" s="158" t="s">
        <v>98</v>
      </c>
      <c r="F35" s="158">
        <f>SUM(F36+F37)</f>
        <v>0</v>
      </c>
      <c r="G35" s="158" t="s">
        <v>98</v>
      </c>
      <c r="H35" s="158">
        <f>SUM(H36+H37)</f>
        <v>0</v>
      </c>
      <c r="I35" s="158" t="s">
        <v>98</v>
      </c>
      <c r="J35" s="158">
        <f>SUM(J36+J37)</f>
        <v>0</v>
      </c>
      <c r="K35" s="158" t="s">
        <v>98</v>
      </c>
      <c r="L35" s="158">
        <f>SUM(L36+L37)</f>
        <v>0</v>
      </c>
      <c r="M35" s="158" t="s">
        <v>98</v>
      </c>
      <c r="N35" s="158">
        <f>SUM(N36+N37)</f>
        <v>0</v>
      </c>
      <c r="O35" s="158" t="s">
        <v>98</v>
      </c>
      <c r="P35" s="158">
        <f>SUM(P36+P37)</f>
        <v>0</v>
      </c>
      <c r="Q35" s="158" t="s">
        <v>98</v>
      </c>
      <c r="R35" s="158">
        <f>SUM(R36+R37)</f>
        <v>0</v>
      </c>
      <c r="S35" s="158" t="s">
        <v>98</v>
      </c>
      <c r="T35" s="158">
        <f>SUM(T36+T37)</f>
        <v>0</v>
      </c>
      <c r="U35" s="158" t="s">
        <v>98</v>
      </c>
      <c r="V35" s="158">
        <f>SUM(V36+V37)</f>
        <v>0</v>
      </c>
      <c r="W35" s="158" t="s">
        <v>98</v>
      </c>
      <c r="X35" s="158">
        <f>SUM(X36+X37)</f>
        <v>0</v>
      </c>
      <c r="Y35" s="158" t="s">
        <v>98</v>
      </c>
      <c r="Z35" s="158">
        <f>SUM(Z36+Z37)</f>
        <v>0</v>
      </c>
      <c r="AA35" s="158" t="s">
        <v>98</v>
      </c>
      <c r="AB35" s="158">
        <f>SUM(AB36+AB37)</f>
        <v>0</v>
      </c>
      <c r="AC35" s="158" t="s">
        <v>98</v>
      </c>
      <c r="AD35" s="158">
        <f>SUM(AD36+AD37)</f>
        <v>0</v>
      </c>
      <c r="AE35" s="158" t="s">
        <v>98</v>
      </c>
      <c r="AF35" s="158">
        <f>SUM(AF36+AF37)</f>
        <v>0</v>
      </c>
      <c r="AG35" s="158" t="s">
        <v>98</v>
      </c>
      <c r="AH35" s="158">
        <f>SUM(AH36+AH37)</f>
        <v>0</v>
      </c>
      <c r="AI35" s="158" t="s">
        <v>98</v>
      </c>
      <c r="AJ35" s="158">
        <f>SUM(AJ36+AJ37)</f>
        <v>0</v>
      </c>
      <c r="AK35" s="158" t="s">
        <v>98</v>
      </c>
      <c r="AL35" s="158">
        <f>SUM(AL36+AL37)</f>
        <v>0</v>
      </c>
      <c r="AM35" s="158" t="s">
        <v>98</v>
      </c>
      <c r="AN35" s="158">
        <f>SUM(AN36+AN37)</f>
        <v>0</v>
      </c>
      <c r="AO35" s="158" t="s">
        <v>98</v>
      </c>
      <c r="AP35" s="158">
        <f>SUM(AP36+AP37)</f>
        <v>0</v>
      </c>
      <c r="AQ35" s="158" t="s">
        <v>98</v>
      </c>
      <c r="AR35" s="158">
        <f>SUM(AR36+AR37)</f>
        <v>0</v>
      </c>
      <c r="AS35" s="158" t="s">
        <v>98</v>
      </c>
      <c r="AT35" s="158">
        <f>SUM(AT36+AT37)</f>
        <v>0</v>
      </c>
      <c r="AU35" s="158" t="s">
        <v>98</v>
      </c>
      <c r="AV35" s="158">
        <f>SUM(AV36+AV37)</f>
        <v>0</v>
      </c>
      <c r="AW35" s="158" t="s">
        <v>98</v>
      </c>
      <c r="AX35" s="158">
        <f>SUM(AX36+AX37)</f>
        <v>0</v>
      </c>
      <c r="AY35" s="158" t="s">
        <v>98</v>
      </c>
      <c r="AZ35" s="140">
        <f>'2'!BY33</f>
        <v>0</v>
      </c>
      <c r="BA35" s="158">
        <v>0</v>
      </c>
      <c r="BB35" s="158">
        <f>SUM(BB36+BB37)</f>
        <v>0</v>
      </c>
      <c r="BC35" s="158" t="s">
        <v>98</v>
      </c>
      <c r="BD35" s="159"/>
      <c r="BE35" s="159"/>
      <c r="BF35" s="159"/>
      <c r="BG35" s="159"/>
      <c r="BH35" s="159"/>
      <c r="BI35" s="159"/>
      <c r="BJ35" s="159"/>
      <c r="BK35" s="159"/>
      <c r="BL35" s="159"/>
      <c r="BM35" s="159"/>
      <c r="BN35" s="159"/>
      <c r="BO35" s="159"/>
      <c r="BP35" s="159"/>
      <c r="BQ35" s="159"/>
      <c r="BR35" s="159"/>
      <c r="BS35" s="159"/>
      <c r="BT35" s="159"/>
      <c r="BU35" s="159"/>
      <c r="BV35" s="159"/>
      <c r="BW35" s="159"/>
      <c r="BX35" s="159"/>
      <c r="BY35" s="159"/>
      <c r="BZ35" s="159"/>
      <c r="CA35" s="159"/>
      <c r="CB35" s="159"/>
      <c r="CC35" s="159"/>
      <c r="CD35" s="159"/>
      <c r="CE35" s="159"/>
      <c r="CF35" s="159"/>
      <c r="CG35" s="159"/>
      <c r="CH35" s="159"/>
      <c r="CI35" s="159"/>
      <c r="CJ35" s="159"/>
      <c r="CK35" s="159"/>
      <c r="CL35" s="159"/>
      <c r="CM35" s="159"/>
      <c r="CN35" s="159"/>
      <c r="CO35" s="159"/>
      <c r="CP35" s="159"/>
      <c r="CQ35" s="159"/>
      <c r="CR35" s="159"/>
      <c r="CS35" s="159"/>
      <c r="CT35" s="159"/>
      <c r="CU35" s="159"/>
      <c r="CV35" s="159"/>
      <c r="CW35" s="159"/>
      <c r="CX35" s="159"/>
      <c r="CY35" s="159"/>
    </row>
    <row r="36" spans="1:103" s="160" customFormat="1" ht="51" x14ac:dyDescent="0.2">
      <c r="A36" s="154" t="s">
        <v>126</v>
      </c>
      <c r="B36" s="155" t="s">
        <v>127</v>
      </c>
      <c r="C36" s="158" t="s">
        <v>98</v>
      </c>
      <c r="D36" s="158">
        <v>0</v>
      </c>
      <c r="E36" s="158" t="s">
        <v>98</v>
      </c>
      <c r="F36" s="158">
        <v>0</v>
      </c>
      <c r="G36" s="158" t="s">
        <v>98</v>
      </c>
      <c r="H36" s="158">
        <v>0</v>
      </c>
      <c r="I36" s="158" t="s">
        <v>98</v>
      </c>
      <c r="J36" s="158">
        <v>0</v>
      </c>
      <c r="K36" s="158" t="s">
        <v>98</v>
      </c>
      <c r="L36" s="158">
        <v>0</v>
      </c>
      <c r="M36" s="158" t="s">
        <v>98</v>
      </c>
      <c r="N36" s="158">
        <v>0</v>
      </c>
      <c r="O36" s="158" t="s">
        <v>98</v>
      </c>
      <c r="P36" s="158">
        <v>0</v>
      </c>
      <c r="Q36" s="158" t="s">
        <v>98</v>
      </c>
      <c r="R36" s="158">
        <v>0</v>
      </c>
      <c r="S36" s="158" t="s">
        <v>98</v>
      </c>
      <c r="T36" s="158">
        <v>0</v>
      </c>
      <c r="U36" s="158" t="s">
        <v>98</v>
      </c>
      <c r="V36" s="158">
        <v>0</v>
      </c>
      <c r="W36" s="158" t="s">
        <v>98</v>
      </c>
      <c r="X36" s="158">
        <v>0</v>
      </c>
      <c r="Y36" s="158" t="s">
        <v>98</v>
      </c>
      <c r="Z36" s="158">
        <v>0</v>
      </c>
      <c r="AA36" s="158" t="s">
        <v>98</v>
      </c>
      <c r="AB36" s="158">
        <v>0</v>
      </c>
      <c r="AC36" s="158" t="s">
        <v>98</v>
      </c>
      <c r="AD36" s="158">
        <v>0</v>
      </c>
      <c r="AE36" s="158" t="s">
        <v>98</v>
      </c>
      <c r="AF36" s="158">
        <v>0</v>
      </c>
      <c r="AG36" s="158" t="s">
        <v>98</v>
      </c>
      <c r="AH36" s="158">
        <v>0</v>
      </c>
      <c r="AI36" s="158" t="s">
        <v>98</v>
      </c>
      <c r="AJ36" s="158">
        <v>0</v>
      </c>
      <c r="AK36" s="158" t="s">
        <v>98</v>
      </c>
      <c r="AL36" s="158">
        <v>0</v>
      </c>
      <c r="AM36" s="158" t="s">
        <v>98</v>
      </c>
      <c r="AN36" s="158">
        <v>0</v>
      </c>
      <c r="AO36" s="158" t="s">
        <v>98</v>
      </c>
      <c r="AP36" s="158">
        <v>0</v>
      </c>
      <c r="AQ36" s="158" t="s">
        <v>98</v>
      </c>
      <c r="AR36" s="158">
        <v>0</v>
      </c>
      <c r="AS36" s="158" t="s">
        <v>98</v>
      </c>
      <c r="AT36" s="158">
        <v>0</v>
      </c>
      <c r="AU36" s="158" t="s">
        <v>98</v>
      </c>
      <c r="AV36" s="158">
        <v>0</v>
      </c>
      <c r="AW36" s="158" t="s">
        <v>98</v>
      </c>
      <c r="AX36" s="158">
        <v>0</v>
      </c>
      <c r="AY36" s="158" t="s">
        <v>98</v>
      </c>
      <c r="AZ36" s="140">
        <f>'2'!BY34</f>
        <v>0</v>
      </c>
      <c r="BA36" s="158">
        <v>0</v>
      </c>
      <c r="BB36" s="158">
        <v>0</v>
      </c>
      <c r="BC36" s="158" t="s">
        <v>98</v>
      </c>
      <c r="BD36" s="159"/>
      <c r="BE36" s="159"/>
      <c r="BF36" s="159"/>
      <c r="BG36" s="159"/>
      <c r="BH36" s="159"/>
      <c r="BI36" s="159"/>
      <c r="BJ36" s="159"/>
      <c r="BK36" s="159"/>
      <c r="BL36" s="159"/>
      <c r="BM36" s="159"/>
      <c r="BN36" s="159"/>
      <c r="BO36" s="159"/>
      <c r="BP36" s="159"/>
      <c r="BQ36" s="159"/>
      <c r="BR36" s="159"/>
      <c r="BS36" s="159"/>
      <c r="BT36" s="159"/>
      <c r="BU36" s="159"/>
      <c r="BV36" s="159"/>
      <c r="BW36" s="159"/>
      <c r="BX36" s="159"/>
      <c r="BY36" s="159"/>
      <c r="BZ36" s="159"/>
      <c r="CA36" s="159"/>
      <c r="CB36" s="159"/>
      <c r="CC36" s="159"/>
      <c r="CD36" s="159"/>
      <c r="CE36" s="159"/>
      <c r="CF36" s="159"/>
      <c r="CG36" s="159"/>
      <c r="CH36" s="159"/>
      <c r="CI36" s="159"/>
      <c r="CJ36" s="159"/>
      <c r="CK36" s="159"/>
      <c r="CL36" s="159"/>
      <c r="CM36" s="159"/>
      <c r="CN36" s="159"/>
      <c r="CO36" s="159"/>
      <c r="CP36" s="159"/>
      <c r="CQ36" s="159"/>
      <c r="CR36" s="159"/>
      <c r="CS36" s="159"/>
      <c r="CT36" s="159"/>
      <c r="CU36" s="159"/>
      <c r="CV36" s="159"/>
      <c r="CW36" s="159"/>
      <c r="CX36" s="159"/>
      <c r="CY36" s="159"/>
    </row>
    <row r="37" spans="1:103" s="160" customFormat="1" ht="38.25" x14ac:dyDescent="0.2">
      <c r="A37" s="154" t="s">
        <v>128</v>
      </c>
      <c r="B37" s="155" t="s">
        <v>129</v>
      </c>
      <c r="C37" s="158" t="s">
        <v>98</v>
      </c>
      <c r="D37" s="158">
        <v>0</v>
      </c>
      <c r="E37" s="158" t="s">
        <v>98</v>
      </c>
      <c r="F37" s="158">
        <v>0</v>
      </c>
      <c r="G37" s="158" t="s">
        <v>98</v>
      </c>
      <c r="H37" s="158">
        <v>0</v>
      </c>
      <c r="I37" s="158" t="s">
        <v>98</v>
      </c>
      <c r="J37" s="158">
        <v>0</v>
      </c>
      <c r="K37" s="158" t="s">
        <v>98</v>
      </c>
      <c r="L37" s="158">
        <v>0</v>
      </c>
      <c r="M37" s="158" t="s">
        <v>98</v>
      </c>
      <c r="N37" s="158">
        <v>0</v>
      </c>
      <c r="O37" s="158" t="s">
        <v>98</v>
      </c>
      <c r="P37" s="158">
        <v>0</v>
      </c>
      <c r="Q37" s="158" t="s">
        <v>98</v>
      </c>
      <c r="R37" s="158">
        <v>0</v>
      </c>
      <c r="S37" s="158" t="s">
        <v>98</v>
      </c>
      <c r="T37" s="158">
        <v>0</v>
      </c>
      <c r="U37" s="158" t="s">
        <v>98</v>
      </c>
      <c r="V37" s="158">
        <v>0</v>
      </c>
      <c r="W37" s="158" t="s">
        <v>98</v>
      </c>
      <c r="X37" s="158">
        <v>0</v>
      </c>
      <c r="Y37" s="158" t="s">
        <v>98</v>
      </c>
      <c r="Z37" s="158">
        <v>0</v>
      </c>
      <c r="AA37" s="158" t="s">
        <v>98</v>
      </c>
      <c r="AB37" s="158">
        <v>0</v>
      </c>
      <c r="AC37" s="158" t="s">
        <v>98</v>
      </c>
      <c r="AD37" s="158">
        <v>0</v>
      </c>
      <c r="AE37" s="158" t="s">
        <v>98</v>
      </c>
      <c r="AF37" s="158">
        <v>0</v>
      </c>
      <c r="AG37" s="158" t="s">
        <v>98</v>
      </c>
      <c r="AH37" s="158">
        <v>0</v>
      </c>
      <c r="AI37" s="158" t="s">
        <v>98</v>
      </c>
      <c r="AJ37" s="158">
        <v>0</v>
      </c>
      <c r="AK37" s="158" t="s">
        <v>98</v>
      </c>
      <c r="AL37" s="158">
        <v>0</v>
      </c>
      <c r="AM37" s="158" t="s">
        <v>98</v>
      </c>
      <c r="AN37" s="158">
        <v>0</v>
      </c>
      <c r="AO37" s="158" t="s">
        <v>98</v>
      </c>
      <c r="AP37" s="158">
        <v>0</v>
      </c>
      <c r="AQ37" s="158" t="s">
        <v>98</v>
      </c>
      <c r="AR37" s="158">
        <v>0</v>
      </c>
      <c r="AS37" s="158" t="s">
        <v>98</v>
      </c>
      <c r="AT37" s="158">
        <v>0</v>
      </c>
      <c r="AU37" s="158" t="s">
        <v>98</v>
      </c>
      <c r="AV37" s="158">
        <v>0</v>
      </c>
      <c r="AW37" s="158" t="s">
        <v>98</v>
      </c>
      <c r="AX37" s="158">
        <v>0</v>
      </c>
      <c r="AY37" s="158" t="s">
        <v>98</v>
      </c>
      <c r="AZ37" s="140">
        <f>'2'!BY35</f>
        <v>0</v>
      </c>
      <c r="BA37" s="158">
        <v>0</v>
      </c>
      <c r="BB37" s="158">
        <v>0</v>
      </c>
      <c r="BC37" s="158" t="s">
        <v>98</v>
      </c>
      <c r="BD37" s="159"/>
      <c r="BE37" s="159"/>
      <c r="BF37" s="159"/>
      <c r="BG37" s="159"/>
      <c r="BH37" s="159"/>
      <c r="BI37" s="159"/>
      <c r="BJ37" s="159"/>
      <c r="BK37" s="159"/>
      <c r="BL37" s="159"/>
      <c r="BM37" s="159"/>
      <c r="BN37" s="159"/>
      <c r="BO37" s="159"/>
      <c r="BP37" s="159"/>
      <c r="BQ37" s="159"/>
      <c r="BR37" s="159"/>
      <c r="BS37" s="159"/>
      <c r="BT37" s="159"/>
      <c r="BU37" s="159"/>
      <c r="BV37" s="159"/>
      <c r="BW37" s="159"/>
      <c r="BX37" s="159"/>
      <c r="BY37" s="159"/>
      <c r="BZ37" s="159"/>
      <c r="CA37" s="159"/>
      <c r="CB37" s="159"/>
      <c r="CC37" s="159"/>
      <c r="CD37" s="159"/>
      <c r="CE37" s="159"/>
      <c r="CF37" s="159"/>
      <c r="CG37" s="159"/>
      <c r="CH37" s="159"/>
      <c r="CI37" s="159"/>
      <c r="CJ37" s="159"/>
      <c r="CK37" s="159"/>
      <c r="CL37" s="159"/>
      <c r="CM37" s="159"/>
      <c r="CN37" s="159"/>
      <c r="CO37" s="159"/>
      <c r="CP37" s="159"/>
      <c r="CQ37" s="159"/>
      <c r="CR37" s="159"/>
      <c r="CS37" s="159"/>
      <c r="CT37" s="159"/>
      <c r="CU37" s="159"/>
      <c r="CV37" s="159"/>
      <c r="CW37" s="159"/>
      <c r="CX37" s="159"/>
      <c r="CY37" s="159"/>
    </row>
    <row r="38" spans="1:103" s="160" customFormat="1" ht="38.25" x14ac:dyDescent="0.2">
      <c r="A38" s="172" t="s">
        <v>130</v>
      </c>
      <c r="B38" s="155" t="s">
        <v>131</v>
      </c>
      <c r="C38" s="158" t="s">
        <v>98</v>
      </c>
      <c r="D38" s="158">
        <f>D39+D43</f>
        <v>0</v>
      </c>
      <c r="E38" s="158" t="s">
        <v>98</v>
      </c>
      <c r="F38" s="158">
        <f>F39+F43</f>
        <v>0</v>
      </c>
      <c r="G38" s="158" t="s">
        <v>98</v>
      </c>
      <c r="H38" s="158">
        <f>H39+H43</f>
        <v>0</v>
      </c>
      <c r="I38" s="158" t="s">
        <v>98</v>
      </c>
      <c r="J38" s="158">
        <f>J39+J43</f>
        <v>0</v>
      </c>
      <c r="K38" s="158" t="s">
        <v>98</v>
      </c>
      <c r="L38" s="158">
        <f>L39+L43</f>
        <v>0</v>
      </c>
      <c r="M38" s="158" t="s">
        <v>98</v>
      </c>
      <c r="N38" s="158">
        <f>N39+N43</f>
        <v>0</v>
      </c>
      <c r="O38" s="158" t="s">
        <v>98</v>
      </c>
      <c r="P38" s="158">
        <f>P39+P43</f>
        <v>0</v>
      </c>
      <c r="Q38" s="158" t="s">
        <v>98</v>
      </c>
      <c r="R38" s="158">
        <f>R39+R43</f>
        <v>0</v>
      </c>
      <c r="S38" s="158" t="s">
        <v>98</v>
      </c>
      <c r="T38" s="158">
        <f>T39+T43</f>
        <v>0</v>
      </c>
      <c r="U38" s="158" t="s">
        <v>98</v>
      </c>
      <c r="V38" s="158">
        <f>V39+V43</f>
        <v>0</v>
      </c>
      <c r="W38" s="158" t="s">
        <v>98</v>
      </c>
      <c r="X38" s="158">
        <f>X39+X43</f>
        <v>0</v>
      </c>
      <c r="Y38" s="158" t="s">
        <v>98</v>
      </c>
      <c r="Z38" s="158">
        <f>Z39+Z43</f>
        <v>0</v>
      </c>
      <c r="AA38" s="158" t="s">
        <v>98</v>
      </c>
      <c r="AB38" s="158">
        <f>AB39+AB43</f>
        <v>0</v>
      </c>
      <c r="AC38" s="158" t="s">
        <v>98</v>
      </c>
      <c r="AD38" s="158">
        <f>AD39+AD43</f>
        <v>0</v>
      </c>
      <c r="AE38" s="158" t="s">
        <v>98</v>
      </c>
      <c r="AF38" s="158">
        <f>AF39+AF43</f>
        <v>0</v>
      </c>
      <c r="AG38" s="158" t="s">
        <v>98</v>
      </c>
      <c r="AH38" s="158">
        <f>AH39+AH43</f>
        <v>0</v>
      </c>
      <c r="AI38" s="158" t="s">
        <v>98</v>
      </c>
      <c r="AJ38" s="158">
        <f>AJ39+AJ43</f>
        <v>0</v>
      </c>
      <c r="AK38" s="158" t="s">
        <v>98</v>
      </c>
      <c r="AL38" s="158">
        <f>AL39+AL43</f>
        <v>0</v>
      </c>
      <c r="AM38" s="158" t="s">
        <v>98</v>
      </c>
      <c r="AN38" s="158">
        <f>AN39+AN43</f>
        <v>0</v>
      </c>
      <c r="AO38" s="158" t="s">
        <v>98</v>
      </c>
      <c r="AP38" s="158">
        <f>AP39+AP43</f>
        <v>0</v>
      </c>
      <c r="AQ38" s="158" t="s">
        <v>98</v>
      </c>
      <c r="AR38" s="158">
        <f>AR39+AR43</f>
        <v>0</v>
      </c>
      <c r="AS38" s="158" t="s">
        <v>98</v>
      </c>
      <c r="AT38" s="158">
        <f>AT39+AT43</f>
        <v>0</v>
      </c>
      <c r="AU38" s="158" t="s">
        <v>98</v>
      </c>
      <c r="AV38" s="158">
        <f>AV39+AV43</f>
        <v>0</v>
      </c>
      <c r="AW38" s="158" t="s">
        <v>98</v>
      </c>
      <c r="AX38" s="158">
        <f>AX39+AX43</f>
        <v>0</v>
      </c>
      <c r="AY38" s="158" t="s">
        <v>98</v>
      </c>
      <c r="AZ38" s="140">
        <f>'2'!BY36</f>
        <v>0</v>
      </c>
      <c r="BA38" s="158">
        <v>0</v>
      </c>
      <c r="BB38" s="158">
        <f>BB39+BB43</f>
        <v>0</v>
      </c>
      <c r="BC38" s="158" t="s">
        <v>98</v>
      </c>
      <c r="BD38" s="159"/>
      <c r="BE38" s="159"/>
      <c r="BF38" s="159"/>
      <c r="BG38" s="159"/>
      <c r="BH38" s="159"/>
      <c r="BI38" s="159"/>
      <c r="BJ38" s="159"/>
      <c r="BK38" s="159"/>
      <c r="BL38" s="159"/>
      <c r="BM38" s="159"/>
      <c r="BN38" s="159"/>
      <c r="BO38" s="159"/>
      <c r="BP38" s="159"/>
      <c r="BQ38" s="159"/>
      <c r="BR38" s="159"/>
      <c r="BS38" s="159"/>
      <c r="BT38" s="159"/>
      <c r="BU38" s="159"/>
      <c r="BV38" s="159"/>
      <c r="BW38" s="159"/>
      <c r="BX38" s="159"/>
      <c r="BY38" s="159"/>
      <c r="BZ38" s="159"/>
      <c r="CA38" s="159"/>
      <c r="CB38" s="159"/>
      <c r="CC38" s="159"/>
      <c r="CD38" s="159"/>
      <c r="CE38" s="159"/>
      <c r="CF38" s="159"/>
      <c r="CG38" s="159"/>
      <c r="CH38" s="159"/>
      <c r="CI38" s="159"/>
      <c r="CJ38" s="159"/>
      <c r="CK38" s="159"/>
      <c r="CL38" s="159"/>
      <c r="CM38" s="159"/>
      <c r="CN38" s="159"/>
      <c r="CO38" s="159"/>
      <c r="CP38" s="159"/>
      <c r="CQ38" s="159"/>
      <c r="CR38" s="159"/>
      <c r="CS38" s="159"/>
      <c r="CT38" s="159"/>
      <c r="CU38" s="159"/>
      <c r="CV38" s="159"/>
      <c r="CW38" s="159"/>
      <c r="CX38" s="159"/>
      <c r="CY38" s="159"/>
    </row>
    <row r="39" spans="1:103" s="160" customFormat="1" ht="38.25" x14ac:dyDescent="0.2">
      <c r="A39" s="154" t="s">
        <v>132</v>
      </c>
      <c r="B39" s="155" t="s">
        <v>133</v>
      </c>
      <c r="C39" s="158" t="s">
        <v>98</v>
      </c>
      <c r="D39" s="175">
        <f>SUM(D40:D42)</f>
        <v>0</v>
      </c>
      <c r="E39" s="175" t="s">
        <v>98</v>
      </c>
      <c r="F39" s="175">
        <f>SUM(F40:F42)</f>
        <v>0</v>
      </c>
      <c r="G39" s="175" t="s">
        <v>98</v>
      </c>
      <c r="H39" s="175">
        <f>SUM(H40:H42)</f>
        <v>0</v>
      </c>
      <c r="I39" s="175" t="s">
        <v>98</v>
      </c>
      <c r="J39" s="175">
        <f>SUM(J40:J42)</f>
        <v>0</v>
      </c>
      <c r="K39" s="175" t="s">
        <v>98</v>
      </c>
      <c r="L39" s="175">
        <f>SUM(L40:L42)</f>
        <v>0</v>
      </c>
      <c r="M39" s="175" t="s">
        <v>98</v>
      </c>
      <c r="N39" s="175">
        <f>SUM(N40:N42)</f>
        <v>0</v>
      </c>
      <c r="O39" s="175" t="s">
        <v>98</v>
      </c>
      <c r="P39" s="175">
        <f>SUM(P40:P42)</f>
        <v>0</v>
      </c>
      <c r="Q39" s="175" t="s">
        <v>98</v>
      </c>
      <c r="R39" s="175">
        <f>SUM(R40:R42)</f>
        <v>0</v>
      </c>
      <c r="S39" s="175" t="s">
        <v>98</v>
      </c>
      <c r="T39" s="175">
        <f>SUM(T40:T42)</f>
        <v>0</v>
      </c>
      <c r="U39" s="175" t="s">
        <v>98</v>
      </c>
      <c r="V39" s="175">
        <f>SUM(V40:V42)</f>
        <v>0</v>
      </c>
      <c r="W39" s="175" t="s">
        <v>98</v>
      </c>
      <c r="X39" s="175">
        <f>SUM(X40:X42)</f>
        <v>0</v>
      </c>
      <c r="Y39" s="175" t="s">
        <v>98</v>
      </c>
      <c r="Z39" s="175">
        <f>SUM(Z40:Z42)</f>
        <v>0</v>
      </c>
      <c r="AA39" s="175" t="s">
        <v>98</v>
      </c>
      <c r="AB39" s="175">
        <f>SUM(AB40:AB42)</f>
        <v>0</v>
      </c>
      <c r="AC39" s="175" t="s">
        <v>98</v>
      </c>
      <c r="AD39" s="175">
        <f>SUM(AD40:AD42)</f>
        <v>0</v>
      </c>
      <c r="AE39" s="175" t="s">
        <v>98</v>
      </c>
      <c r="AF39" s="175">
        <f>SUM(AF40:AF42)</f>
        <v>0</v>
      </c>
      <c r="AG39" s="175" t="s">
        <v>98</v>
      </c>
      <c r="AH39" s="175">
        <f>SUM(AH40:AH42)</f>
        <v>0</v>
      </c>
      <c r="AI39" s="175" t="s">
        <v>98</v>
      </c>
      <c r="AJ39" s="175">
        <f>SUM(AJ40:AJ42)</f>
        <v>0</v>
      </c>
      <c r="AK39" s="175" t="s">
        <v>98</v>
      </c>
      <c r="AL39" s="175">
        <f>SUM(AL40:AL42)</f>
        <v>0</v>
      </c>
      <c r="AM39" s="175" t="s">
        <v>98</v>
      </c>
      <c r="AN39" s="175">
        <f>SUM(AN40:AN42)</f>
        <v>0</v>
      </c>
      <c r="AO39" s="175" t="s">
        <v>98</v>
      </c>
      <c r="AP39" s="175">
        <f>SUM(AP40:AP42)</f>
        <v>0</v>
      </c>
      <c r="AQ39" s="175" t="s">
        <v>98</v>
      </c>
      <c r="AR39" s="175">
        <f>SUM(AR40:AR42)</f>
        <v>0</v>
      </c>
      <c r="AS39" s="175" t="s">
        <v>98</v>
      </c>
      <c r="AT39" s="175">
        <f>SUM(AT40:AT42)</f>
        <v>0</v>
      </c>
      <c r="AU39" s="175" t="s">
        <v>98</v>
      </c>
      <c r="AV39" s="175">
        <f>SUM(AV40:AV42)</f>
        <v>0</v>
      </c>
      <c r="AW39" s="175" t="s">
        <v>98</v>
      </c>
      <c r="AX39" s="175">
        <f>SUM(AX40:AX42)</f>
        <v>0</v>
      </c>
      <c r="AY39" s="175" t="s">
        <v>98</v>
      </c>
      <c r="AZ39" s="140">
        <f>'2'!BY37</f>
        <v>0</v>
      </c>
      <c r="BA39" s="158">
        <v>0</v>
      </c>
      <c r="BB39" s="175">
        <f>SUM(BB40:BB42)</f>
        <v>0</v>
      </c>
      <c r="BC39" s="175" t="s">
        <v>98</v>
      </c>
      <c r="BD39" s="159"/>
      <c r="BE39" s="159"/>
      <c r="BF39" s="159"/>
      <c r="BG39" s="159"/>
      <c r="BH39" s="159"/>
      <c r="BI39" s="159"/>
      <c r="BJ39" s="159"/>
      <c r="BK39" s="159"/>
      <c r="BL39" s="159"/>
      <c r="BM39" s="159"/>
      <c r="BN39" s="159"/>
      <c r="BO39" s="159"/>
      <c r="BP39" s="159"/>
      <c r="BQ39" s="159"/>
      <c r="BR39" s="159"/>
      <c r="BS39" s="159"/>
      <c r="BT39" s="159"/>
      <c r="BU39" s="159"/>
      <c r="BV39" s="159"/>
      <c r="BW39" s="159"/>
      <c r="BX39" s="159"/>
      <c r="BY39" s="159"/>
      <c r="BZ39" s="159"/>
      <c r="CA39" s="159"/>
      <c r="CB39" s="159"/>
      <c r="CC39" s="159"/>
      <c r="CD39" s="159"/>
      <c r="CE39" s="159"/>
      <c r="CF39" s="159"/>
      <c r="CG39" s="159"/>
      <c r="CH39" s="159"/>
      <c r="CI39" s="159"/>
      <c r="CJ39" s="159"/>
      <c r="CK39" s="159"/>
      <c r="CL39" s="159"/>
      <c r="CM39" s="159"/>
      <c r="CN39" s="159"/>
      <c r="CO39" s="159"/>
      <c r="CP39" s="159"/>
      <c r="CQ39" s="159"/>
      <c r="CR39" s="159"/>
      <c r="CS39" s="159"/>
      <c r="CT39" s="159"/>
      <c r="CU39" s="159"/>
      <c r="CV39" s="159"/>
      <c r="CW39" s="159"/>
      <c r="CX39" s="159"/>
      <c r="CY39" s="159"/>
    </row>
    <row r="40" spans="1:103" s="160" customFormat="1" ht="89.25" x14ac:dyDescent="0.2">
      <c r="A40" s="154" t="s">
        <v>132</v>
      </c>
      <c r="B40" s="155" t="s">
        <v>134</v>
      </c>
      <c r="C40" s="158" t="s">
        <v>98</v>
      </c>
      <c r="D40" s="175" t="s">
        <v>103</v>
      </c>
      <c r="E40" s="175" t="s">
        <v>98</v>
      </c>
      <c r="F40" s="175" t="s">
        <v>103</v>
      </c>
      <c r="G40" s="175" t="s">
        <v>98</v>
      </c>
      <c r="H40" s="175" t="s">
        <v>103</v>
      </c>
      <c r="I40" s="175" t="s">
        <v>98</v>
      </c>
      <c r="J40" s="175" t="s">
        <v>103</v>
      </c>
      <c r="K40" s="175" t="s">
        <v>98</v>
      </c>
      <c r="L40" s="175" t="s">
        <v>103</v>
      </c>
      <c r="M40" s="175" t="s">
        <v>98</v>
      </c>
      <c r="N40" s="175" t="s">
        <v>103</v>
      </c>
      <c r="O40" s="175" t="s">
        <v>98</v>
      </c>
      <c r="P40" s="175" t="s">
        <v>103</v>
      </c>
      <c r="Q40" s="175" t="s">
        <v>98</v>
      </c>
      <c r="R40" s="175" t="s">
        <v>103</v>
      </c>
      <c r="S40" s="175" t="s">
        <v>98</v>
      </c>
      <c r="T40" s="175" t="s">
        <v>103</v>
      </c>
      <c r="U40" s="175" t="s">
        <v>98</v>
      </c>
      <c r="V40" s="175" t="s">
        <v>103</v>
      </c>
      <c r="W40" s="175" t="s">
        <v>98</v>
      </c>
      <c r="X40" s="175" t="s">
        <v>103</v>
      </c>
      <c r="Y40" s="175" t="s">
        <v>98</v>
      </c>
      <c r="Z40" s="175" t="s">
        <v>103</v>
      </c>
      <c r="AA40" s="175" t="s">
        <v>98</v>
      </c>
      <c r="AB40" s="175" t="s">
        <v>103</v>
      </c>
      <c r="AC40" s="175" t="s">
        <v>98</v>
      </c>
      <c r="AD40" s="175" t="s">
        <v>103</v>
      </c>
      <c r="AE40" s="175" t="s">
        <v>98</v>
      </c>
      <c r="AF40" s="175" t="s">
        <v>103</v>
      </c>
      <c r="AG40" s="175" t="s">
        <v>98</v>
      </c>
      <c r="AH40" s="175" t="s">
        <v>103</v>
      </c>
      <c r="AI40" s="175" t="s">
        <v>98</v>
      </c>
      <c r="AJ40" s="175" t="s">
        <v>103</v>
      </c>
      <c r="AK40" s="175" t="s">
        <v>98</v>
      </c>
      <c r="AL40" s="175" t="s">
        <v>103</v>
      </c>
      <c r="AM40" s="175" t="s">
        <v>98</v>
      </c>
      <c r="AN40" s="175" t="s">
        <v>103</v>
      </c>
      <c r="AO40" s="175" t="s">
        <v>98</v>
      </c>
      <c r="AP40" s="175" t="s">
        <v>103</v>
      </c>
      <c r="AQ40" s="175" t="s">
        <v>98</v>
      </c>
      <c r="AR40" s="175" t="s">
        <v>103</v>
      </c>
      <c r="AS40" s="175" t="s">
        <v>98</v>
      </c>
      <c r="AT40" s="175" t="s">
        <v>103</v>
      </c>
      <c r="AU40" s="175" t="s">
        <v>98</v>
      </c>
      <c r="AV40" s="175" t="s">
        <v>103</v>
      </c>
      <c r="AW40" s="175" t="s">
        <v>98</v>
      </c>
      <c r="AX40" s="175" t="s">
        <v>103</v>
      </c>
      <c r="AY40" s="175" t="s">
        <v>98</v>
      </c>
      <c r="AZ40" s="140">
        <f>'2'!BY38</f>
        <v>0</v>
      </c>
      <c r="BA40" s="158" t="s">
        <v>103</v>
      </c>
      <c r="BB40" s="175" t="s">
        <v>103</v>
      </c>
      <c r="BC40" s="175" t="s">
        <v>98</v>
      </c>
      <c r="BD40" s="159"/>
      <c r="BE40" s="159"/>
      <c r="BF40" s="159"/>
      <c r="BG40" s="159"/>
      <c r="BH40" s="159"/>
      <c r="BI40" s="159"/>
      <c r="BJ40" s="159"/>
      <c r="BK40" s="159"/>
      <c r="BL40" s="159"/>
      <c r="BM40" s="159"/>
      <c r="BN40" s="159"/>
      <c r="BO40" s="159"/>
      <c r="BP40" s="159"/>
      <c r="BQ40" s="159"/>
      <c r="BR40" s="159"/>
      <c r="BS40" s="159"/>
      <c r="BT40" s="159"/>
      <c r="BU40" s="159"/>
      <c r="BV40" s="159"/>
      <c r="BW40" s="159"/>
      <c r="BX40" s="159"/>
      <c r="BY40" s="159"/>
      <c r="BZ40" s="159"/>
      <c r="CA40" s="159"/>
      <c r="CB40" s="159"/>
      <c r="CC40" s="159"/>
      <c r="CD40" s="159"/>
      <c r="CE40" s="159"/>
      <c r="CF40" s="159"/>
      <c r="CG40" s="159"/>
      <c r="CH40" s="159"/>
      <c r="CI40" s="159"/>
      <c r="CJ40" s="159"/>
      <c r="CK40" s="159"/>
      <c r="CL40" s="159"/>
      <c r="CM40" s="159"/>
      <c r="CN40" s="159"/>
      <c r="CO40" s="159"/>
      <c r="CP40" s="159"/>
      <c r="CQ40" s="159"/>
      <c r="CR40" s="159"/>
      <c r="CS40" s="159"/>
      <c r="CT40" s="159"/>
      <c r="CU40" s="159"/>
      <c r="CV40" s="159"/>
      <c r="CW40" s="159"/>
      <c r="CX40" s="159"/>
      <c r="CY40" s="159"/>
    </row>
    <row r="41" spans="1:103" s="160" customFormat="1" ht="76.5" x14ac:dyDescent="0.2">
      <c r="A41" s="154" t="s">
        <v>132</v>
      </c>
      <c r="B41" s="155" t="s">
        <v>135</v>
      </c>
      <c r="C41" s="158" t="s">
        <v>98</v>
      </c>
      <c r="D41" s="175" t="s">
        <v>103</v>
      </c>
      <c r="E41" s="175" t="s">
        <v>98</v>
      </c>
      <c r="F41" s="175" t="s">
        <v>103</v>
      </c>
      <c r="G41" s="175" t="s">
        <v>98</v>
      </c>
      <c r="H41" s="175" t="s">
        <v>103</v>
      </c>
      <c r="I41" s="175" t="s">
        <v>98</v>
      </c>
      <c r="J41" s="175" t="s">
        <v>103</v>
      </c>
      <c r="K41" s="175" t="s">
        <v>98</v>
      </c>
      <c r="L41" s="175" t="s">
        <v>103</v>
      </c>
      <c r="M41" s="175" t="s">
        <v>98</v>
      </c>
      <c r="N41" s="175" t="s">
        <v>103</v>
      </c>
      <c r="O41" s="175" t="s">
        <v>98</v>
      </c>
      <c r="P41" s="175" t="s">
        <v>103</v>
      </c>
      <c r="Q41" s="175" t="s">
        <v>98</v>
      </c>
      <c r="R41" s="175" t="s">
        <v>103</v>
      </c>
      <c r="S41" s="175" t="s">
        <v>98</v>
      </c>
      <c r="T41" s="175" t="s">
        <v>103</v>
      </c>
      <c r="U41" s="175" t="s">
        <v>98</v>
      </c>
      <c r="V41" s="175" t="s">
        <v>103</v>
      </c>
      <c r="W41" s="175" t="s">
        <v>98</v>
      </c>
      <c r="X41" s="175" t="s">
        <v>103</v>
      </c>
      <c r="Y41" s="175" t="s">
        <v>98</v>
      </c>
      <c r="Z41" s="175" t="s">
        <v>103</v>
      </c>
      <c r="AA41" s="175" t="s">
        <v>98</v>
      </c>
      <c r="AB41" s="175" t="s">
        <v>103</v>
      </c>
      <c r="AC41" s="175" t="s">
        <v>98</v>
      </c>
      <c r="AD41" s="175" t="s">
        <v>103</v>
      </c>
      <c r="AE41" s="175" t="s">
        <v>98</v>
      </c>
      <c r="AF41" s="175" t="s">
        <v>103</v>
      </c>
      <c r="AG41" s="175" t="s">
        <v>98</v>
      </c>
      <c r="AH41" s="175" t="s">
        <v>103</v>
      </c>
      <c r="AI41" s="175" t="s">
        <v>98</v>
      </c>
      <c r="AJ41" s="175" t="s">
        <v>103</v>
      </c>
      <c r="AK41" s="175" t="s">
        <v>98</v>
      </c>
      <c r="AL41" s="175" t="s">
        <v>103</v>
      </c>
      <c r="AM41" s="175" t="s">
        <v>98</v>
      </c>
      <c r="AN41" s="175" t="s">
        <v>103</v>
      </c>
      <c r="AO41" s="175" t="s">
        <v>98</v>
      </c>
      <c r="AP41" s="175" t="s">
        <v>103</v>
      </c>
      <c r="AQ41" s="175" t="s">
        <v>98</v>
      </c>
      <c r="AR41" s="175" t="s">
        <v>103</v>
      </c>
      <c r="AS41" s="175" t="s">
        <v>98</v>
      </c>
      <c r="AT41" s="175" t="s">
        <v>103</v>
      </c>
      <c r="AU41" s="175" t="s">
        <v>98</v>
      </c>
      <c r="AV41" s="175" t="s">
        <v>103</v>
      </c>
      <c r="AW41" s="175" t="s">
        <v>98</v>
      </c>
      <c r="AX41" s="175" t="s">
        <v>103</v>
      </c>
      <c r="AY41" s="175" t="s">
        <v>98</v>
      </c>
      <c r="AZ41" s="140">
        <f>'2'!BY39</f>
        <v>0</v>
      </c>
      <c r="BA41" s="158" t="s">
        <v>103</v>
      </c>
      <c r="BB41" s="175" t="s">
        <v>103</v>
      </c>
      <c r="BC41" s="175" t="s">
        <v>98</v>
      </c>
      <c r="BD41" s="176"/>
      <c r="BE41" s="177"/>
      <c r="BF41" s="159"/>
      <c r="BG41" s="159"/>
      <c r="BH41" s="159"/>
      <c r="BI41" s="159"/>
      <c r="BJ41" s="159"/>
      <c r="BK41" s="159"/>
      <c r="BL41" s="159"/>
      <c r="BM41" s="159"/>
      <c r="BN41" s="159"/>
      <c r="BO41" s="159"/>
      <c r="BP41" s="159"/>
      <c r="BQ41" s="159"/>
      <c r="BR41" s="159"/>
      <c r="BS41" s="159"/>
      <c r="BT41" s="159"/>
      <c r="BU41" s="159"/>
      <c r="BV41" s="159"/>
      <c r="BW41" s="159"/>
      <c r="BX41" s="159"/>
      <c r="BY41" s="159"/>
      <c r="BZ41" s="159"/>
      <c r="CA41" s="159"/>
      <c r="CB41" s="159"/>
      <c r="CC41" s="159"/>
      <c r="CD41" s="159"/>
      <c r="CE41" s="159"/>
      <c r="CF41" s="159"/>
      <c r="CG41" s="159"/>
      <c r="CH41" s="159"/>
      <c r="CI41" s="159"/>
      <c r="CJ41" s="159"/>
      <c r="CK41" s="159"/>
      <c r="CL41" s="159"/>
      <c r="CM41" s="159"/>
      <c r="CN41" s="159"/>
      <c r="CO41" s="159"/>
      <c r="CP41" s="159"/>
      <c r="CQ41" s="159"/>
      <c r="CR41" s="159"/>
      <c r="CS41" s="159"/>
      <c r="CT41" s="159"/>
      <c r="CU41" s="159"/>
      <c r="CV41" s="159"/>
      <c r="CW41" s="159"/>
      <c r="CX41" s="159"/>
      <c r="CY41" s="159"/>
    </row>
    <row r="42" spans="1:103" s="160" customFormat="1" ht="76.5" x14ac:dyDescent="0.2">
      <c r="A42" s="154" t="s">
        <v>132</v>
      </c>
      <c r="B42" s="155" t="s">
        <v>136</v>
      </c>
      <c r="C42" s="158" t="s">
        <v>98</v>
      </c>
      <c r="D42" s="175" t="s">
        <v>103</v>
      </c>
      <c r="E42" s="175" t="s">
        <v>98</v>
      </c>
      <c r="F42" s="175" t="s">
        <v>103</v>
      </c>
      <c r="G42" s="175" t="s">
        <v>98</v>
      </c>
      <c r="H42" s="175" t="s">
        <v>103</v>
      </c>
      <c r="I42" s="175" t="s">
        <v>98</v>
      </c>
      <c r="J42" s="175" t="s">
        <v>103</v>
      </c>
      <c r="K42" s="175" t="s">
        <v>98</v>
      </c>
      <c r="L42" s="175" t="s">
        <v>103</v>
      </c>
      <c r="M42" s="175" t="s">
        <v>98</v>
      </c>
      <c r="N42" s="175" t="s">
        <v>103</v>
      </c>
      <c r="O42" s="175" t="s">
        <v>98</v>
      </c>
      <c r="P42" s="175" t="s">
        <v>103</v>
      </c>
      <c r="Q42" s="175" t="s">
        <v>98</v>
      </c>
      <c r="R42" s="175" t="s">
        <v>103</v>
      </c>
      <c r="S42" s="175" t="s">
        <v>98</v>
      </c>
      <c r="T42" s="175" t="s">
        <v>103</v>
      </c>
      <c r="U42" s="175" t="s">
        <v>98</v>
      </c>
      <c r="V42" s="175" t="s">
        <v>103</v>
      </c>
      <c r="W42" s="175" t="s">
        <v>98</v>
      </c>
      <c r="X42" s="175" t="s">
        <v>103</v>
      </c>
      <c r="Y42" s="175" t="s">
        <v>98</v>
      </c>
      <c r="Z42" s="175" t="s">
        <v>103</v>
      </c>
      <c r="AA42" s="175" t="s">
        <v>98</v>
      </c>
      <c r="AB42" s="175" t="s">
        <v>103</v>
      </c>
      <c r="AC42" s="175" t="s">
        <v>98</v>
      </c>
      <c r="AD42" s="175" t="s">
        <v>103</v>
      </c>
      <c r="AE42" s="175" t="s">
        <v>98</v>
      </c>
      <c r="AF42" s="175" t="s">
        <v>103</v>
      </c>
      <c r="AG42" s="175" t="s">
        <v>98</v>
      </c>
      <c r="AH42" s="175" t="s">
        <v>103</v>
      </c>
      <c r="AI42" s="175" t="s">
        <v>98</v>
      </c>
      <c r="AJ42" s="175" t="s">
        <v>103</v>
      </c>
      <c r="AK42" s="175" t="s">
        <v>98</v>
      </c>
      <c r="AL42" s="175" t="s">
        <v>103</v>
      </c>
      <c r="AM42" s="175" t="s">
        <v>98</v>
      </c>
      <c r="AN42" s="175" t="s">
        <v>103</v>
      </c>
      <c r="AO42" s="175" t="s">
        <v>98</v>
      </c>
      <c r="AP42" s="175" t="s">
        <v>103</v>
      </c>
      <c r="AQ42" s="175" t="s">
        <v>98</v>
      </c>
      <c r="AR42" s="175" t="s">
        <v>103</v>
      </c>
      <c r="AS42" s="175" t="s">
        <v>98</v>
      </c>
      <c r="AT42" s="175" t="s">
        <v>103</v>
      </c>
      <c r="AU42" s="175" t="s">
        <v>98</v>
      </c>
      <c r="AV42" s="175" t="s">
        <v>103</v>
      </c>
      <c r="AW42" s="175" t="s">
        <v>98</v>
      </c>
      <c r="AX42" s="175" t="s">
        <v>103</v>
      </c>
      <c r="AY42" s="175" t="s">
        <v>98</v>
      </c>
      <c r="AZ42" s="140">
        <f>'2'!BY40</f>
        <v>0</v>
      </c>
      <c r="BA42" s="158" t="s">
        <v>103</v>
      </c>
      <c r="BB42" s="175" t="s">
        <v>103</v>
      </c>
      <c r="BC42" s="175" t="s">
        <v>98</v>
      </c>
      <c r="BD42" s="159"/>
      <c r="BE42" s="159"/>
      <c r="BF42" s="159"/>
      <c r="BG42" s="159"/>
      <c r="BH42" s="159"/>
      <c r="BI42" s="159"/>
      <c r="BJ42" s="159"/>
      <c r="BK42" s="159"/>
      <c r="BL42" s="159"/>
      <c r="BM42" s="159"/>
      <c r="BN42" s="159"/>
      <c r="BO42" s="159"/>
      <c r="BP42" s="159"/>
      <c r="BQ42" s="159"/>
      <c r="BR42" s="159"/>
      <c r="BS42" s="159"/>
      <c r="BT42" s="159"/>
      <c r="BU42" s="159"/>
      <c r="BV42" s="159"/>
      <c r="BW42" s="159"/>
      <c r="BX42" s="159"/>
      <c r="BY42" s="159"/>
      <c r="BZ42" s="159"/>
      <c r="CA42" s="159"/>
      <c r="CB42" s="159"/>
      <c r="CC42" s="159"/>
      <c r="CD42" s="159"/>
      <c r="CE42" s="159"/>
      <c r="CF42" s="159"/>
      <c r="CG42" s="159"/>
      <c r="CH42" s="159"/>
      <c r="CI42" s="159"/>
      <c r="CJ42" s="159"/>
      <c r="CK42" s="159"/>
      <c r="CL42" s="159"/>
      <c r="CM42" s="159"/>
      <c r="CN42" s="159"/>
      <c r="CO42" s="159"/>
      <c r="CP42" s="159"/>
      <c r="CQ42" s="159"/>
      <c r="CR42" s="159"/>
      <c r="CS42" s="159"/>
      <c r="CT42" s="159"/>
      <c r="CU42" s="159"/>
      <c r="CV42" s="159"/>
      <c r="CW42" s="159"/>
      <c r="CX42" s="159"/>
      <c r="CY42" s="159"/>
    </row>
    <row r="43" spans="1:103" s="160" customFormat="1" ht="38.25" x14ac:dyDescent="0.2">
      <c r="A43" s="154" t="s">
        <v>137</v>
      </c>
      <c r="B43" s="155" t="s">
        <v>133</v>
      </c>
      <c r="C43" s="158" t="s">
        <v>98</v>
      </c>
      <c r="D43" s="175">
        <f>SUM(D44:D46)</f>
        <v>0</v>
      </c>
      <c r="E43" s="175" t="s">
        <v>98</v>
      </c>
      <c r="F43" s="175">
        <f>SUM(F44:F46)</f>
        <v>0</v>
      </c>
      <c r="G43" s="175" t="s">
        <v>98</v>
      </c>
      <c r="H43" s="175">
        <f>SUM(H44:H46)</f>
        <v>0</v>
      </c>
      <c r="I43" s="175" t="s">
        <v>98</v>
      </c>
      <c r="J43" s="175">
        <f>SUM(J44:J46)</f>
        <v>0</v>
      </c>
      <c r="K43" s="175" t="s">
        <v>98</v>
      </c>
      <c r="L43" s="175">
        <f>SUM(L44:L46)</f>
        <v>0</v>
      </c>
      <c r="M43" s="175" t="s">
        <v>98</v>
      </c>
      <c r="N43" s="175">
        <f>SUM(N44:N46)</f>
        <v>0</v>
      </c>
      <c r="O43" s="175" t="s">
        <v>98</v>
      </c>
      <c r="P43" s="175">
        <f>SUM(P44:P46)</f>
        <v>0</v>
      </c>
      <c r="Q43" s="175" t="s">
        <v>98</v>
      </c>
      <c r="R43" s="175">
        <f>SUM(R44:R46)</f>
        <v>0</v>
      </c>
      <c r="S43" s="175" t="s">
        <v>98</v>
      </c>
      <c r="T43" s="175">
        <f>SUM(T44:T46)</f>
        <v>0</v>
      </c>
      <c r="U43" s="175" t="s">
        <v>98</v>
      </c>
      <c r="V43" s="175">
        <f>SUM(V44:V46)</f>
        <v>0</v>
      </c>
      <c r="W43" s="175" t="s">
        <v>98</v>
      </c>
      <c r="X43" s="175">
        <f>SUM(X44:X46)</f>
        <v>0</v>
      </c>
      <c r="Y43" s="175" t="s">
        <v>98</v>
      </c>
      <c r="Z43" s="175">
        <f>SUM(Z44:Z46)</f>
        <v>0</v>
      </c>
      <c r="AA43" s="175" t="s">
        <v>98</v>
      </c>
      <c r="AB43" s="175">
        <f>SUM(AB44:AB46)</f>
        <v>0</v>
      </c>
      <c r="AC43" s="175" t="s">
        <v>98</v>
      </c>
      <c r="AD43" s="175">
        <f>SUM(AD44:AD46)</f>
        <v>0</v>
      </c>
      <c r="AE43" s="175" t="s">
        <v>98</v>
      </c>
      <c r="AF43" s="175">
        <f>SUM(AF44:AF46)</f>
        <v>0</v>
      </c>
      <c r="AG43" s="175" t="s">
        <v>98</v>
      </c>
      <c r="AH43" s="175">
        <f>SUM(AH44:AH46)</f>
        <v>0</v>
      </c>
      <c r="AI43" s="175" t="s">
        <v>98</v>
      </c>
      <c r="AJ43" s="175">
        <f>SUM(AJ44:AJ46)</f>
        <v>0</v>
      </c>
      <c r="AK43" s="175" t="s">
        <v>98</v>
      </c>
      <c r="AL43" s="175">
        <f>SUM(AL44:AL46)</f>
        <v>0</v>
      </c>
      <c r="AM43" s="175" t="s">
        <v>98</v>
      </c>
      <c r="AN43" s="175">
        <f>SUM(AN44:AN46)</f>
        <v>0</v>
      </c>
      <c r="AO43" s="175" t="s">
        <v>98</v>
      </c>
      <c r="AP43" s="175">
        <f>SUM(AP44:AP46)</f>
        <v>0</v>
      </c>
      <c r="AQ43" s="175" t="s">
        <v>98</v>
      </c>
      <c r="AR43" s="175">
        <f>SUM(AR44:AR46)</f>
        <v>0</v>
      </c>
      <c r="AS43" s="175" t="s">
        <v>98</v>
      </c>
      <c r="AT43" s="175">
        <f>SUM(AT44:AT46)</f>
        <v>0</v>
      </c>
      <c r="AU43" s="175" t="s">
        <v>98</v>
      </c>
      <c r="AV43" s="175">
        <f>SUM(AV44:AV46)</f>
        <v>0</v>
      </c>
      <c r="AW43" s="175" t="s">
        <v>98</v>
      </c>
      <c r="AX43" s="175">
        <f>SUM(AX44:AX46)</f>
        <v>0</v>
      </c>
      <c r="AY43" s="175" t="s">
        <v>98</v>
      </c>
      <c r="AZ43" s="140">
        <f>'2'!BY41</f>
        <v>0</v>
      </c>
      <c r="BA43" s="158">
        <v>0</v>
      </c>
      <c r="BB43" s="175">
        <f>SUM(BB44:BB46)</f>
        <v>0</v>
      </c>
      <c r="BC43" s="175" t="s">
        <v>98</v>
      </c>
      <c r="BD43" s="159"/>
      <c r="BE43" s="159"/>
      <c r="BF43" s="159"/>
      <c r="BG43" s="159"/>
      <c r="BH43" s="159"/>
      <c r="BI43" s="159"/>
      <c r="BJ43" s="159"/>
      <c r="BK43" s="159"/>
      <c r="BL43" s="159"/>
      <c r="BM43" s="159"/>
      <c r="BN43" s="159"/>
      <c r="BO43" s="159"/>
      <c r="BP43" s="159"/>
      <c r="BQ43" s="159"/>
      <c r="BR43" s="159"/>
      <c r="BS43" s="159"/>
      <c r="BT43" s="159"/>
      <c r="BU43" s="159"/>
      <c r="BV43" s="159"/>
      <c r="BW43" s="159"/>
      <c r="BX43" s="159"/>
      <c r="BY43" s="159"/>
      <c r="BZ43" s="159"/>
      <c r="CA43" s="159"/>
      <c r="CB43" s="159"/>
      <c r="CC43" s="159"/>
      <c r="CD43" s="159"/>
      <c r="CE43" s="159"/>
      <c r="CF43" s="159"/>
      <c r="CG43" s="159"/>
      <c r="CH43" s="159"/>
      <c r="CI43" s="159"/>
      <c r="CJ43" s="159"/>
      <c r="CK43" s="159"/>
      <c r="CL43" s="159"/>
      <c r="CM43" s="159"/>
      <c r="CN43" s="159"/>
      <c r="CO43" s="159"/>
      <c r="CP43" s="159"/>
      <c r="CQ43" s="159"/>
      <c r="CR43" s="159"/>
      <c r="CS43" s="159"/>
      <c r="CT43" s="159"/>
      <c r="CU43" s="159"/>
      <c r="CV43" s="159"/>
      <c r="CW43" s="159"/>
      <c r="CX43" s="159"/>
      <c r="CY43" s="159"/>
    </row>
    <row r="44" spans="1:103" s="160" customFormat="1" ht="89.25" x14ac:dyDescent="0.2">
      <c r="A44" s="154" t="s">
        <v>137</v>
      </c>
      <c r="B44" s="155" t="s">
        <v>134</v>
      </c>
      <c r="C44" s="158" t="s">
        <v>98</v>
      </c>
      <c r="D44" s="158">
        <v>0</v>
      </c>
      <c r="E44" s="158" t="s">
        <v>98</v>
      </c>
      <c r="F44" s="158">
        <v>0</v>
      </c>
      <c r="G44" s="158" t="s">
        <v>98</v>
      </c>
      <c r="H44" s="158">
        <v>0</v>
      </c>
      <c r="I44" s="158" t="s">
        <v>98</v>
      </c>
      <c r="J44" s="158">
        <v>0</v>
      </c>
      <c r="K44" s="158" t="s">
        <v>98</v>
      </c>
      <c r="L44" s="158">
        <v>0</v>
      </c>
      <c r="M44" s="158" t="s">
        <v>98</v>
      </c>
      <c r="N44" s="158">
        <v>0</v>
      </c>
      <c r="O44" s="158" t="s">
        <v>98</v>
      </c>
      <c r="P44" s="158">
        <v>0</v>
      </c>
      <c r="Q44" s="158" t="s">
        <v>98</v>
      </c>
      <c r="R44" s="158">
        <v>0</v>
      </c>
      <c r="S44" s="158" t="s">
        <v>98</v>
      </c>
      <c r="T44" s="158">
        <v>0</v>
      </c>
      <c r="U44" s="158" t="s">
        <v>98</v>
      </c>
      <c r="V44" s="158">
        <v>0</v>
      </c>
      <c r="W44" s="158" t="s">
        <v>98</v>
      </c>
      <c r="X44" s="158">
        <v>0</v>
      </c>
      <c r="Y44" s="158" t="s">
        <v>98</v>
      </c>
      <c r="Z44" s="158">
        <v>0</v>
      </c>
      <c r="AA44" s="158" t="s">
        <v>98</v>
      </c>
      <c r="AB44" s="158">
        <v>0</v>
      </c>
      <c r="AC44" s="158" t="s">
        <v>98</v>
      </c>
      <c r="AD44" s="158">
        <v>0</v>
      </c>
      <c r="AE44" s="158" t="s">
        <v>98</v>
      </c>
      <c r="AF44" s="158">
        <v>0</v>
      </c>
      <c r="AG44" s="158" t="s">
        <v>98</v>
      </c>
      <c r="AH44" s="158">
        <v>0</v>
      </c>
      <c r="AI44" s="158" t="s">
        <v>98</v>
      </c>
      <c r="AJ44" s="158">
        <v>0</v>
      </c>
      <c r="AK44" s="158" t="s">
        <v>98</v>
      </c>
      <c r="AL44" s="158">
        <v>0</v>
      </c>
      <c r="AM44" s="158" t="s">
        <v>98</v>
      </c>
      <c r="AN44" s="158">
        <v>0</v>
      </c>
      <c r="AO44" s="158" t="s">
        <v>98</v>
      </c>
      <c r="AP44" s="158">
        <v>0</v>
      </c>
      <c r="AQ44" s="158" t="s">
        <v>98</v>
      </c>
      <c r="AR44" s="158">
        <v>0</v>
      </c>
      <c r="AS44" s="158" t="s">
        <v>98</v>
      </c>
      <c r="AT44" s="158">
        <v>0</v>
      </c>
      <c r="AU44" s="158" t="s">
        <v>98</v>
      </c>
      <c r="AV44" s="158">
        <v>0</v>
      </c>
      <c r="AW44" s="158" t="s">
        <v>98</v>
      </c>
      <c r="AX44" s="158">
        <v>0</v>
      </c>
      <c r="AY44" s="158" t="s">
        <v>98</v>
      </c>
      <c r="AZ44" s="140">
        <f>'2'!BY42</f>
        <v>0</v>
      </c>
      <c r="BA44" s="158">
        <v>0</v>
      </c>
      <c r="BB44" s="158">
        <v>0</v>
      </c>
      <c r="BC44" s="158" t="s">
        <v>98</v>
      </c>
      <c r="BD44" s="159"/>
      <c r="BE44" s="159"/>
      <c r="BF44" s="159"/>
      <c r="BG44" s="159"/>
      <c r="BH44" s="159"/>
      <c r="BI44" s="159"/>
      <c r="BJ44" s="159"/>
      <c r="BK44" s="159"/>
      <c r="BL44" s="159"/>
      <c r="BM44" s="159"/>
      <c r="BN44" s="159"/>
      <c r="BO44" s="159"/>
      <c r="BP44" s="159"/>
      <c r="BQ44" s="159"/>
      <c r="BR44" s="159"/>
      <c r="BS44" s="159"/>
      <c r="BT44" s="159"/>
      <c r="BU44" s="159"/>
      <c r="BV44" s="159"/>
      <c r="BW44" s="159"/>
      <c r="BX44" s="159"/>
      <c r="BY44" s="159"/>
      <c r="BZ44" s="159"/>
      <c r="CA44" s="159"/>
      <c r="CB44" s="159"/>
      <c r="CC44" s="159"/>
      <c r="CD44" s="159"/>
      <c r="CE44" s="159"/>
      <c r="CF44" s="159"/>
      <c r="CG44" s="159"/>
      <c r="CH44" s="159"/>
      <c r="CI44" s="159"/>
      <c r="CJ44" s="159"/>
      <c r="CK44" s="159"/>
      <c r="CL44" s="159"/>
      <c r="CM44" s="159"/>
      <c r="CN44" s="159"/>
      <c r="CO44" s="159"/>
      <c r="CP44" s="159"/>
      <c r="CQ44" s="159"/>
      <c r="CR44" s="159"/>
      <c r="CS44" s="159"/>
      <c r="CT44" s="159"/>
      <c r="CU44" s="159"/>
      <c r="CV44" s="159"/>
      <c r="CW44" s="159"/>
      <c r="CX44" s="159"/>
      <c r="CY44" s="159"/>
    </row>
    <row r="45" spans="1:103" s="160" customFormat="1" ht="76.5" x14ac:dyDescent="0.2">
      <c r="A45" s="154" t="s">
        <v>137</v>
      </c>
      <c r="B45" s="155" t="s">
        <v>135</v>
      </c>
      <c r="C45" s="158" t="s">
        <v>98</v>
      </c>
      <c r="D45" s="175" t="s">
        <v>103</v>
      </c>
      <c r="E45" s="175" t="s">
        <v>98</v>
      </c>
      <c r="F45" s="175" t="s">
        <v>103</v>
      </c>
      <c r="G45" s="175" t="s">
        <v>98</v>
      </c>
      <c r="H45" s="175" t="s">
        <v>103</v>
      </c>
      <c r="I45" s="175" t="s">
        <v>98</v>
      </c>
      <c r="J45" s="175" t="s">
        <v>103</v>
      </c>
      <c r="K45" s="175" t="s">
        <v>98</v>
      </c>
      <c r="L45" s="175" t="s">
        <v>103</v>
      </c>
      <c r="M45" s="175" t="s">
        <v>98</v>
      </c>
      <c r="N45" s="175" t="s">
        <v>103</v>
      </c>
      <c r="O45" s="175" t="s">
        <v>98</v>
      </c>
      <c r="P45" s="175" t="s">
        <v>103</v>
      </c>
      <c r="Q45" s="175" t="s">
        <v>98</v>
      </c>
      <c r="R45" s="175" t="s">
        <v>103</v>
      </c>
      <c r="S45" s="175" t="s">
        <v>98</v>
      </c>
      <c r="T45" s="175" t="s">
        <v>103</v>
      </c>
      <c r="U45" s="175" t="s">
        <v>98</v>
      </c>
      <c r="V45" s="175" t="s">
        <v>103</v>
      </c>
      <c r="W45" s="175" t="s">
        <v>98</v>
      </c>
      <c r="X45" s="175" t="s">
        <v>103</v>
      </c>
      <c r="Y45" s="175" t="s">
        <v>98</v>
      </c>
      <c r="Z45" s="175" t="s">
        <v>103</v>
      </c>
      <c r="AA45" s="175" t="s">
        <v>98</v>
      </c>
      <c r="AB45" s="175" t="s">
        <v>103</v>
      </c>
      <c r="AC45" s="175" t="s">
        <v>98</v>
      </c>
      <c r="AD45" s="175" t="s">
        <v>103</v>
      </c>
      <c r="AE45" s="175" t="s">
        <v>98</v>
      </c>
      <c r="AF45" s="175" t="s">
        <v>103</v>
      </c>
      <c r="AG45" s="175" t="s">
        <v>98</v>
      </c>
      <c r="AH45" s="175" t="s">
        <v>103</v>
      </c>
      <c r="AI45" s="175" t="s">
        <v>98</v>
      </c>
      <c r="AJ45" s="175" t="s">
        <v>103</v>
      </c>
      <c r="AK45" s="175" t="s">
        <v>98</v>
      </c>
      <c r="AL45" s="175" t="s">
        <v>103</v>
      </c>
      <c r="AM45" s="175" t="s">
        <v>98</v>
      </c>
      <c r="AN45" s="175" t="s">
        <v>103</v>
      </c>
      <c r="AO45" s="175" t="s">
        <v>98</v>
      </c>
      <c r="AP45" s="175" t="s">
        <v>103</v>
      </c>
      <c r="AQ45" s="175" t="s">
        <v>98</v>
      </c>
      <c r="AR45" s="175" t="s">
        <v>103</v>
      </c>
      <c r="AS45" s="175" t="s">
        <v>98</v>
      </c>
      <c r="AT45" s="175" t="s">
        <v>103</v>
      </c>
      <c r="AU45" s="175" t="s">
        <v>98</v>
      </c>
      <c r="AV45" s="175" t="s">
        <v>103</v>
      </c>
      <c r="AW45" s="175" t="s">
        <v>98</v>
      </c>
      <c r="AX45" s="175" t="s">
        <v>103</v>
      </c>
      <c r="AY45" s="175" t="s">
        <v>98</v>
      </c>
      <c r="AZ45" s="140">
        <f>'2'!BY43</f>
        <v>0</v>
      </c>
      <c r="BA45" s="158" t="s">
        <v>103</v>
      </c>
      <c r="BB45" s="175" t="s">
        <v>103</v>
      </c>
      <c r="BC45" s="175" t="s">
        <v>98</v>
      </c>
      <c r="BD45" s="159"/>
      <c r="BE45" s="159"/>
      <c r="BF45" s="159"/>
      <c r="BG45" s="159"/>
      <c r="BH45" s="159"/>
      <c r="BI45" s="159"/>
      <c r="BJ45" s="159"/>
      <c r="BK45" s="159"/>
      <c r="BL45" s="159"/>
      <c r="BM45" s="159"/>
      <c r="BN45" s="159"/>
      <c r="BO45" s="159"/>
      <c r="BP45" s="159"/>
      <c r="BQ45" s="159"/>
      <c r="BR45" s="159"/>
      <c r="BS45" s="159"/>
      <c r="BT45" s="159"/>
      <c r="BU45" s="159"/>
      <c r="BV45" s="159"/>
      <c r="BW45" s="159"/>
      <c r="BX45" s="159"/>
      <c r="BY45" s="159"/>
      <c r="BZ45" s="159"/>
      <c r="CA45" s="159"/>
      <c r="CB45" s="159"/>
      <c r="CC45" s="159"/>
      <c r="CD45" s="159"/>
      <c r="CE45" s="159"/>
      <c r="CF45" s="159"/>
      <c r="CG45" s="159"/>
      <c r="CH45" s="159"/>
      <c r="CI45" s="159"/>
      <c r="CJ45" s="159"/>
      <c r="CK45" s="159"/>
      <c r="CL45" s="159"/>
      <c r="CM45" s="159"/>
      <c r="CN45" s="159"/>
      <c r="CO45" s="159"/>
      <c r="CP45" s="159"/>
      <c r="CQ45" s="159"/>
      <c r="CR45" s="159"/>
      <c r="CS45" s="159"/>
      <c r="CT45" s="159"/>
      <c r="CU45" s="159"/>
      <c r="CV45" s="159"/>
      <c r="CW45" s="159"/>
      <c r="CX45" s="159"/>
      <c r="CY45" s="159"/>
    </row>
    <row r="46" spans="1:103" s="160" customFormat="1" ht="76.5" x14ac:dyDescent="0.2">
      <c r="A46" s="154" t="s">
        <v>137</v>
      </c>
      <c r="B46" s="155" t="s">
        <v>136</v>
      </c>
      <c r="C46" s="158" t="s">
        <v>98</v>
      </c>
      <c r="D46" s="175" t="s">
        <v>103</v>
      </c>
      <c r="E46" s="175" t="s">
        <v>98</v>
      </c>
      <c r="F46" s="175" t="s">
        <v>103</v>
      </c>
      <c r="G46" s="175" t="s">
        <v>98</v>
      </c>
      <c r="H46" s="175" t="s">
        <v>103</v>
      </c>
      <c r="I46" s="175" t="s">
        <v>98</v>
      </c>
      <c r="J46" s="175" t="s">
        <v>103</v>
      </c>
      <c r="K46" s="175" t="s">
        <v>98</v>
      </c>
      <c r="L46" s="175" t="s">
        <v>103</v>
      </c>
      <c r="M46" s="175" t="s">
        <v>98</v>
      </c>
      <c r="N46" s="175" t="s">
        <v>103</v>
      </c>
      <c r="O46" s="175" t="s">
        <v>98</v>
      </c>
      <c r="P46" s="175" t="s">
        <v>103</v>
      </c>
      <c r="Q46" s="175" t="s">
        <v>98</v>
      </c>
      <c r="R46" s="175" t="s">
        <v>103</v>
      </c>
      <c r="S46" s="175" t="s">
        <v>98</v>
      </c>
      <c r="T46" s="175" t="s">
        <v>103</v>
      </c>
      <c r="U46" s="175" t="s">
        <v>98</v>
      </c>
      <c r="V46" s="175" t="s">
        <v>103</v>
      </c>
      <c r="W46" s="175" t="s">
        <v>98</v>
      </c>
      <c r="X46" s="175" t="s">
        <v>103</v>
      </c>
      <c r="Y46" s="175" t="s">
        <v>98</v>
      </c>
      <c r="Z46" s="175" t="s">
        <v>103</v>
      </c>
      <c r="AA46" s="175" t="s">
        <v>98</v>
      </c>
      <c r="AB46" s="175" t="s">
        <v>103</v>
      </c>
      <c r="AC46" s="175" t="s">
        <v>98</v>
      </c>
      <c r="AD46" s="175" t="s">
        <v>103</v>
      </c>
      <c r="AE46" s="175" t="s">
        <v>98</v>
      </c>
      <c r="AF46" s="175" t="s">
        <v>103</v>
      </c>
      <c r="AG46" s="175" t="s">
        <v>98</v>
      </c>
      <c r="AH46" s="175" t="s">
        <v>103</v>
      </c>
      <c r="AI46" s="175" t="s">
        <v>98</v>
      </c>
      <c r="AJ46" s="175" t="s">
        <v>103</v>
      </c>
      <c r="AK46" s="175" t="s">
        <v>98</v>
      </c>
      <c r="AL46" s="175" t="s">
        <v>103</v>
      </c>
      <c r="AM46" s="175" t="s">
        <v>98</v>
      </c>
      <c r="AN46" s="175" t="s">
        <v>103</v>
      </c>
      <c r="AO46" s="175" t="s">
        <v>98</v>
      </c>
      <c r="AP46" s="175" t="s">
        <v>103</v>
      </c>
      <c r="AQ46" s="175" t="s">
        <v>98</v>
      </c>
      <c r="AR46" s="175" t="s">
        <v>103</v>
      </c>
      <c r="AS46" s="175" t="s">
        <v>98</v>
      </c>
      <c r="AT46" s="175" t="s">
        <v>103</v>
      </c>
      <c r="AU46" s="175" t="s">
        <v>98</v>
      </c>
      <c r="AV46" s="175" t="s">
        <v>103</v>
      </c>
      <c r="AW46" s="175" t="s">
        <v>98</v>
      </c>
      <c r="AX46" s="175" t="s">
        <v>103</v>
      </c>
      <c r="AY46" s="175" t="s">
        <v>98</v>
      </c>
      <c r="AZ46" s="140">
        <f>'2'!BY44</f>
        <v>0</v>
      </c>
      <c r="BA46" s="158" t="s">
        <v>103</v>
      </c>
      <c r="BB46" s="175" t="s">
        <v>103</v>
      </c>
      <c r="BC46" s="175" t="s">
        <v>98</v>
      </c>
      <c r="BD46" s="159"/>
      <c r="BE46" s="159"/>
      <c r="BF46" s="159"/>
      <c r="BG46" s="159"/>
      <c r="BH46" s="159"/>
      <c r="BI46" s="159"/>
      <c r="BJ46" s="159"/>
      <c r="BK46" s="159"/>
      <c r="BL46" s="159"/>
      <c r="BM46" s="159"/>
      <c r="BN46" s="159"/>
      <c r="BO46" s="159"/>
      <c r="BP46" s="159"/>
      <c r="BQ46" s="159"/>
      <c r="BR46" s="159"/>
      <c r="BS46" s="159"/>
      <c r="BT46" s="159"/>
      <c r="BU46" s="159"/>
      <c r="BV46" s="159"/>
      <c r="BW46" s="159"/>
      <c r="BX46" s="159"/>
      <c r="BY46" s="159"/>
      <c r="BZ46" s="159"/>
      <c r="CA46" s="159"/>
      <c r="CB46" s="159"/>
      <c r="CC46" s="159"/>
      <c r="CD46" s="159"/>
      <c r="CE46" s="159"/>
      <c r="CF46" s="159"/>
      <c r="CG46" s="159"/>
      <c r="CH46" s="159"/>
      <c r="CI46" s="159"/>
      <c r="CJ46" s="159"/>
      <c r="CK46" s="159"/>
      <c r="CL46" s="159"/>
      <c r="CM46" s="159"/>
      <c r="CN46" s="159"/>
      <c r="CO46" s="159"/>
      <c r="CP46" s="159"/>
      <c r="CQ46" s="159"/>
      <c r="CR46" s="159"/>
      <c r="CS46" s="159"/>
      <c r="CT46" s="159"/>
      <c r="CU46" s="159"/>
      <c r="CV46" s="159"/>
      <c r="CW46" s="159"/>
      <c r="CX46" s="159"/>
      <c r="CY46" s="159"/>
    </row>
    <row r="47" spans="1:103" s="160" customFormat="1" ht="76.5" x14ac:dyDescent="0.2">
      <c r="A47" s="172" t="s">
        <v>138</v>
      </c>
      <c r="B47" s="155" t="s">
        <v>139</v>
      </c>
      <c r="C47" s="158" t="s">
        <v>98</v>
      </c>
      <c r="D47" s="175">
        <f>D48+D49</f>
        <v>0</v>
      </c>
      <c r="E47" s="175" t="s">
        <v>98</v>
      </c>
      <c r="F47" s="175">
        <f>F48+F49</f>
        <v>0</v>
      </c>
      <c r="G47" s="175" t="s">
        <v>98</v>
      </c>
      <c r="H47" s="175">
        <f>H48+H49</f>
        <v>0</v>
      </c>
      <c r="I47" s="175" t="s">
        <v>98</v>
      </c>
      <c r="J47" s="175">
        <f>J48+J49</f>
        <v>0</v>
      </c>
      <c r="K47" s="175" t="s">
        <v>98</v>
      </c>
      <c r="L47" s="175">
        <f>L48+L49</f>
        <v>0</v>
      </c>
      <c r="M47" s="175" t="s">
        <v>98</v>
      </c>
      <c r="N47" s="175">
        <f>N48+N49</f>
        <v>0</v>
      </c>
      <c r="O47" s="175" t="s">
        <v>98</v>
      </c>
      <c r="P47" s="175">
        <f>P48+P49</f>
        <v>0</v>
      </c>
      <c r="Q47" s="175" t="s">
        <v>98</v>
      </c>
      <c r="R47" s="175">
        <f>R48+R49</f>
        <v>0</v>
      </c>
      <c r="S47" s="175" t="s">
        <v>98</v>
      </c>
      <c r="T47" s="175">
        <f>T48+T49</f>
        <v>0</v>
      </c>
      <c r="U47" s="175" t="s">
        <v>98</v>
      </c>
      <c r="V47" s="175">
        <f>V48+V49</f>
        <v>0</v>
      </c>
      <c r="W47" s="175" t="s">
        <v>98</v>
      </c>
      <c r="X47" s="175">
        <f>X48+X49</f>
        <v>0</v>
      </c>
      <c r="Y47" s="175" t="s">
        <v>98</v>
      </c>
      <c r="Z47" s="175">
        <f>Z48+Z49</f>
        <v>0</v>
      </c>
      <c r="AA47" s="175" t="s">
        <v>98</v>
      </c>
      <c r="AB47" s="175">
        <f>AB48+AB49</f>
        <v>0</v>
      </c>
      <c r="AC47" s="175" t="s">
        <v>98</v>
      </c>
      <c r="AD47" s="175">
        <f>AD48+AD49</f>
        <v>0</v>
      </c>
      <c r="AE47" s="175" t="s">
        <v>98</v>
      </c>
      <c r="AF47" s="175">
        <f>AF48+AF49</f>
        <v>0</v>
      </c>
      <c r="AG47" s="175" t="s">
        <v>98</v>
      </c>
      <c r="AH47" s="175">
        <f>AH48+AH49</f>
        <v>0</v>
      </c>
      <c r="AI47" s="175" t="s">
        <v>98</v>
      </c>
      <c r="AJ47" s="175">
        <f>AJ48+AJ49</f>
        <v>0</v>
      </c>
      <c r="AK47" s="175" t="s">
        <v>98</v>
      </c>
      <c r="AL47" s="175">
        <f>AL48+AL49</f>
        <v>0</v>
      </c>
      <c r="AM47" s="175" t="s">
        <v>98</v>
      </c>
      <c r="AN47" s="175">
        <f>AN48+AN49</f>
        <v>0</v>
      </c>
      <c r="AO47" s="175" t="s">
        <v>98</v>
      </c>
      <c r="AP47" s="175">
        <f>AP48+AP49</f>
        <v>0</v>
      </c>
      <c r="AQ47" s="175" t="s">
        <v>98</v>
      </c>
      <c r="AR47" s="175">
        <f>AR48+AR49</f>
        <v>0</v>
      </c>
      <c r="AS47" s="175" t="s">
        <v>98</v>
      </c>
      <c r="AT47" s="175">
        <f>AT48+AT49</f>
        <v>0</v>
      </c>
      <c r="AU47" s="175" t="s">
        <v>98</v>
      </c>
      <c r="AV47" s="175">
        <f>AV48+AV49</f>
        <v>0</v>
      </c>
      <c r="AW47" s="175" t="s">
        <v>98</v>
      </c>
      <c r="AX47" s="175">
        <f>AX48+AX49</f>
        <v>0</v>
      </c>
      <c r="AY47" s="175" t="s">
        <v>98</v>
      </c>
      <c r="AZ47" s="140">
        <f>'2'!BY45</f>
        <v>0</v>
      </c>
      <c r="BA47" s="158">
        <v>0</v>
      </c>
      <c r="BB47" s="175">
        <f>BB48+BB49</f>
        <v>0</v>
      </c>
      <c r="BC47" s="175" t="s">
        <v>98</v>
      </c>
      <c r="BD47" s="159"/>
      <c r="BE47" s="159"/>
      <c r="BF47" s="159"/>
      <c r="BG47" s="159"/>
      <c r="BH47" s="159"/>
      <c r="BI47" s="159"/>
      <c r="BJ47" s="159"/>
      <c r="BK47" s="159"/>
      <c r="BL47" s="159"/>
      <c r="BM47" s="159"/>
      <c r="BN47" s="159"/>
      <c r="BO47" s="159"/>
      <c r="BP47" s="159"/>
      <c r="BQ47" s="159"/>
      <c r="BR47" s="159"/>
      <c r="BS47" s="159"/>
      <c r="BT47" s="159"/>
      <c r="BU47" s="159"/>
      <c r="BV47" s="159"/>
      <c r="BW47" s="159"/>
      <c r="BX47" s="159"/>
      <c r="BY47" s="159"/>
      <c r="BZ47" s="159"/>
      <c r="CA47" s="159"/>
      <c r="CB47" s="159"/>
      <c r="CC47" s="159"/>
      <c r="CD47" s="159"/>
      <c r="CE47" s="159"/>
      <c r="CF47" s="159"/>
      <c r="CG47" s="159"/>
      <c r="CH47" s="159"/>
      <c r="CI47" s="159"/>
      <c r="CJ47" s="159"/>
      <c r="CK47" s="159"/>
      <c r="CL47" s="159"/>
      <c r="CM47" s="159"/>
      <c r="CN47" s="159"/>
      <c r="CO47" s="159"/>
      <c r="CP47" s="159"/>
      <c r="CQ47" s="159"/>
      <c r="CR47" s="159"/>
      <c r="CS47" s="159"/>
      <c r="CT47" s="159"/>
      <c r="CU47" s="159"/>
      <c r="CV47" s="159"/>
      <c r="CW47" s="159"/>
      <c r="CX47" s="159"/>
      <c r="CY47" s="159"/>
    </row>
    <row r="48" spans="1:103" s="160" customFormat="1" ht="76.5" x14ac:dyDescent="0.2">
      <c r="A48" s="154" t="s">
        <v>140</v>
      </c>
      <c r="B48" s="155" t="s">
        <v>135</v>
      </c>
      <c r="C48" s="158" t="s">
        <v>98</v>
      </c>
      <c r="D48" s="175" t="s">
        <v>103</v>
      </c>
      <c r="E48" s="175" t="s">
        <v>98</v>
      </c>
      <c r="F48" s="175" t="s">
        <v>103</v>
      </c>
      <c r="G48" s="175" t="s">
        <v>98</v>
      </c>
      <c r="H48" s="175" t="s">
        <v>103</v>
      </c>
      <c r="I48" s="175" t="s">
        <v>98</v>
      </c>
      <c r="J48" s="175" t="s">
        <v>103</v>
      </c>
      <c r="K48" s="175" t="s">
        <v>98</v>
      </c>
      <c r="L48" s="175" t="s">
        <v>103</v>
      </c>
      <c r="M48" s="175" t="s">
        <v>98</v>
      </c>
      <c r="N48" s="175" t="s">
        <v>103</v>
      </c>
      <c r="O48" s="175" t="s">
        <v>98</v>
      </c>
      <c r="P48" s="175" t="s">
        <v>103</v>
      </c>
      <c r="Q48" s="175" t="s">
        <v>98</v>
      </c>
      <c r="R48" s="175" t="s">
        <v>103</v>
      </c>
      <c r="S48" s="175" t="s">
        <v>98</v>
      </c>
      <c r="T48" s="175" t="s">
        <v>103</v>
      </c>
      <c r="U48" s="175" t="s">
        <v>98</v>
      </c>
      <c r="V48" s="175" t="s">
        <v>103</v>
      </c>
      <c r="W48" s="175" t="s">
        <v>98</v>
      </c>
      <c r="X48" s="175" t="s">
        <v>103</v>
      </c>
      <c r="Y48" s="175" t="s">
        <v>98</v>
      </c>
      <c r="Z48" s="175" t="s">
        <v>103</v>
      </c>
      <c r="AA48" s="175" t="s">
        <v>98</v>
      </c>
      <c r="AB48" s="175" t="s">
        <v>103</v>
      </c>
      <c r="AC48" s="175" t="s">
        <v>98</v>
      </c>
      <c r="AD48" s="175" t="s">
        <v>103</v>
      </c>
      <c r="AE48" s="175" t="s">
        <v>98</v>
      </c>
      <c r="AF48" s="175" t="s">
        <v>103</v>
      </c>
      <c r="AG48" s="175" t="s">
        <v>98</v>
      </c>
      <c r="AH48" s="175" t="s">
        <v>103</v>
      </c>
      <c r="AI48" s="175" t="s">
        <v>98</v>
      </c>
      <c r="AJ48" s="175" t="s">
        <v>103</v>
      </c>
      <c r="AK48" s="175" t="s">
        <v>98</v>
      </c>
      <c r="AL48" s="175" t="s">
        <v>103</v>
      </c>
      <c r="AM48" s="175" t="s">
        <v>98</v>
      </c>
      <c r="AN48" s="175" t="s">
        <v>103</v>
      </c>
      <c r="AO48" s="175" t="s">
        <v>98</v>
      </c>
      <c r="AP48" s="175" t="s">
        <v>103</v>
      </c>
      <c r="AQ48" s="175" t="s">
        <v>98</v>
      </c>
      <c r="AR48" s="175" t="s">
        <v>103</v>
      </c>
      <c r="AS48" s="175" t="s">
        <v>98</v>
      </c>
      <c r="AT48" s="175" t="s">
        <v>103</v>
      </c>
      <c r="AU48" s="175" t="s">
        <v>98</v>
      </c>
      <c r="AV48" s="175" t="s">
        <v>103</v>
      </c>
      <c r="AW48" s="175" t="s">
        <v>98</v>
      </c>
      <c r="AX48" s="175" t="s">
        <v>103</v>
      </c>
      <c r="AY48" s="175" t="s">
        <v>98</v>
      </c>
      <c r="AZ48" s="140">
        <f>'2'!BY46</f>
        <v>0</v>
      </c>
      <c r="BA48" s="158" t="s">
        <v>103</v>
      </c>
      <c r="BB48" s="175" t="s">
        <v>103</v>
      </c>
      <c r="BC48" s="175" t="s">
        <v>98</v>
      </c>
      <c r="BD48" s="159"/>
      <c r="BE48" s="159"/>
      <c r="BF48" s="159"/>
      <c r="BG48" s="159"/>
      <c r="BH48" s="159"/>
      <c r="BI48" s="159"/>
      <c r="BJ48" s="159"/>
      <c r="BK48" s="159"/>
      <c r="BL48" s="159"/>
      <c r="BM48" s="159"/>
      <c r="BN48" s="159"/>
      <c r="BO48" s="159"/>
      <c r="BP48" s="159"/>
      <c r="BQ48" s="159"/>
      <c r="BR48" s="159"/>
      <c r="BS48" s="159"/>
      <c r="BT48" s="159"/>
      <c r="BU48" s="159"/>
      <c r="BV48" s="159"/>
      <c r="BW48" s="159"/>
      <c r="BX48" s="159"/>
      <c r="BY48" s="159"/>
      <c r="BZ48" s="159"/>
      <c r="CA48" s="159"/>
      <c r="CB48" s="159"/>
      <c r="CC48" s="159"/>
      <c r="CD48" s="159"/>
      <c r="CE48" s="159"/>
      <c r="CF48" s="159"/>
      <c r="CG48" s="159"/>
      <c r="CH48" s="159"/>
      <c r="CI48" s="159"/>
      <c r="CJ48" s="159"/>
      <c r="CK48" s="159"/>
      <c r="CL48" s="159"/>
      <c r="CM48" s="159"/>
      <c r="CN48" s="159"/>
      <c r="CO48" s="159"/>
      <c r="CP48" s="159"/>
      <c r="CQ48" s="159"/>
      <c r="CR48" s="159"/>
      <c r="CS48" s="159"/>
      <c r="CT48" s="159"/>
      <c r="CU48" s="159"/>
      <c r="CV48" s="159"/>
      <c r="CW48" s="159"/>
      <c r="CX48" s="159"/>
      <c r="CY48" s="159"/>
    </row>
    <row r="49" spans="1:103" s="160" customFormat="1" ht="63.75" x14ac:dyDescent="0.2">
      <c r="A49" s="154" t="s">
        <v>141</v>
      </c>
      <c r="B49" s="155" t="s">
        <v>142</v>
      </c>
      <c r="C49" s="158" t="s">
        <v>98</v>
      </c>
      <c r="D49" s="175" t="s">
        <v>103</v>
      </c>
      <c r="E49" s="175" t="s">
        <v>98</v>
      </c>
      <c r="F49" s="175" t="s">
        <v>103</v>
      </c>
      <c r="G49" s="175" t="s">
        <v>98</v>
      </c>
      <c r="H49" s="175" t="s">
        <v>103</v>
      </c>
      <c r="I49" s="175" t="s">
        <v>98</v>
      </c>
      <c r="J49" s="175" t="s">
        <v>103</v>
      </c>
      <c r="K49" s="175" t="s">
        <v>98</v>
      </c>
      <c r="L49" s="175" t="s">
        <v>103</v>
      </c>
      <c r="M49" s="175" t="s">
        <v>98</v>
      </c>
      <c r="N49" s="175" t="s">
        <v>103</v>
      </c>
      <c r="O49" s="175" t="s">
        <v>98</v>
      </c>
      <c r="P49" s="175" t="s">
        <v>103</v>
      </c>
      <c r="Q49" s="175" t="s">
        <v>98</v>
      </c>
      <c r="R49" s="175" t="s">
        <v>103</v>
      </c>
      <c r="S49" s="175" t="s">
        <v>98</v>
      </c>
      <c r="T49" s="175" t="s">
        <v>103</v>
      </c>
      <c r="U49" s="175" t="s">
        <v>98</v>
      </c>
      <c r="V49" s="175" t="s">
        <v>103</v>
      </c>
      <c r="W49" s="175" t="s">
        <v>98</v>
      </c>
      <c r="X49" s="175" t="s">
        <v>103</v>
      </c>
      <c r="Y49" s="175" t="s">
        <v>98</v>
      </c>
      <c r="Z49" s="175" t="s">
        <v>103</v>
      </c>
      <c r="AA49" s="175" t="s">
        <v>98</v>
      </c>
      <c r="AB49" s="175" t="s">
        <v>103</v>
      </c>
      <c r="AC49" s="175" t="s">
        <v>98</v>
      </c>
      <c r="AD49" s="175" t="s">
        <v>103</v>
      </c>
      <c r="AE49" s="175" t="s">
        <v>98</v>
      </c>
      <c r="AF49" s="175" t="s">
        <v>103</v>
      </c>
      <c r="AG49" s="175" t="s">
        <v>98</v>
      </c>
      <c r="AH49" s="175" t="s">
        <v>103</v>
      </c>
      <c r="AI49" s="175" t="s">
        <v>98</v>
      </c>
      <c r="AJ49" s="175" t="s">
        <v>103</v>
      </c>
      <c r="AK49" s="175" t="s">
        <v>98</v>
      </c>
      <c r="AL49" s="175" t="s">
        <v>103</v>
      </c>
      <c r="AM49" s="175" t="s">
        <v>98</v>
      </c>
      <c r="AN49" s="175" t="s">
        <v>103</v>
      </c>
      <c r="AO49" s="175" t="s">
        <v>98</v>
      </c>
      <c r="AP49" s="175" t="s">
        <v>103</v>
      </c>
      <c r="AQ49" s="175" t="s">
        <v>98</v>
      </c>
      <c r="AR49" s="175" t="s">
        <v>103</v>
      </c>
      <c r="AS49" s="175" t="s">
        <v>98</v>
      </c>
      <c r="AT49" s="175" t="s">
        <v>103</v>
      </c>
      <c r="AU49" s="175" t="s">
        <v>98</v>
      </c>
      <c r="AV49" s="175" t="s">
        <v>103</v>
      </c>
      <c r="AW49" s="175" t="s">
        <v>98</v>
      </c>
      <c r="AX49" s="175" t="s">
        <v>103</v>
      </c>
      <c r="AY49" s="175" t="s">
        <v>98</v>
      </c>
      <c r="AZ49" s="140">
        <f>'2'!BY47</f>
        <v>0</v>
      </c>
      <c r="BA49" s="158" t="s">
        <v>103</v>
      </c>
      <c r="BB49" s="175" t="s">
        <v>103</v>
      </c>
      <c r="BC49" s="175" t="s">
        <v>98</v>
      </c>
      <c r="BD49" s="159"/>
      <c r="BE49" s="159"/>
      <c r="BF49" s="159"/>
      <c r="BG49" s="159"/>
      <c r="BH49" s="159"/>
      <c r="BI49" s="159"/>
      <c r="BJ49" s="159"/>
      <c r="BK49" s="159"/>
      <c r="BL49" s="159"/>
      <c r="BM49" s="159"/>
      <c r="BN49" s="159"/>
      <c r="BO49" s="159"/>
      <c r="BP49" s="159"/>
      <c r="BQ49" s="159"/>
      <c r="BR49" s="159"/>
      <c r="BS49" s="159"/>
      <c r="BT49" s="159"/>
      <c r="BU49" s="159"/>
      <c r="BV49" s="159"/>
      <c r="BW49" s="159"/>
      <c r="BX49" s="159"/>
      <c r="BY49" s="159"/>
      <c r="BZ49" s="159"/>
      <c r="CA49" s="159"/>
      <c r="CB49" s="159"/>
      <c r="CC49" s="159"/>
      <c r="CD49" s="159"/>
      <c r="CE49" s="159"/>
      <c r="CF49" s="159"/>
      <c r="CG49" s="159"/>
      <c r="CH49" s="159"/>
      <c r="CI49" s="159"/>
      <c r="CJ49" s="159"/>
      <c r="CK49" s="159"/>
      <c r="CL49" s="159"/>
      <c r="CM49" s="159"/>
      <c r="CN49" s="159"/>
      <c r="CO49" s="159"/>
      <c r="CP49" s="159"/>
      <c r="CQ49" s="159"/>
      <c r="CR49" s="159"/>
      <c r="CS49" s="159"/>
      <c r="CT49" s="159"/>
      <c r="CU49" s="159"/>
      <c r="CV49" s="159"/>
      <c r="CW49" s="159"/>
      <c r="CX49" s="159"/>
      <c r="CY49" s="159"/>
    </row>
    <row r="50" spans="1:103" s="168" customFormat="1" ht="25.5" x14ac:dyDescent="0.2">
      <c r="A50" s="161" t="s">
        <v>143</v>
      </c>
      <c r="B50" s="162" t="s">
        <v>144</v>
      </c>
      <c r="C50" s="165" t="s">
        <v>98</v>
      </c>
      <c r="D50" s="165">
        <f>D51+D55+D76+D86</f>
        <v>0</v>
      </c>
      <c r="E50" s="165" t="s">
        <v>98</v>
      </c>
      <c r="F50" s="165">
        <f>F51+F55+F76+F86</f>
        <v>0</v>
      </c>
      <c r="G50" s="165" t="s">
        <v>98</v>
      </c>
      <c r="H50" s="165">
        <f>H51+H55+H76+H86</f>
        <v>0</v>
      </c>
      <c r="I50" s="165" t="s">
        <v>98</v>
      </c>
      <c r="J50" s="165">
        <f>J51+J55+J76+J86</f>
        <v>0</v>
      </c>
      <c r="K50" s="165" t="s">
        <v>98</v>
      </c>
      <c r="L50" s="165">
        <f>L51+L55+L76+L86</f>
        <v>0</v>
      </c>
      <c r="M50" s="165" t="s">
        <v>98</v>
      </c>
      <c r="N50" s="165">
        <f>N51+N55+N76+N86</f>
        <v>0</v>
      </c>
      <c r="O50" s="165" t="s">
        <v>98</v>
      </c>
      <c r="P50" s="165">
        <f>P51+P55+P76+P86</f>
        <v>0</v>
      </c>
      <c r="Q50" s="165" t="s">
        <v>98</v>
      </c>
      <c r="R50" s="165">
        <f>R51+R55+R76+R86</f>
        <v>0</v>
      </c>
      <c r="S50" s="165" t="s">
        <v>98</v>
      </c>
      <c r="T50" s="165">
        <f>T51+T55+T76+T86</f>
        <v>0</v>
      </c>
      <c r="U50" s="165" t="s">
        <v>98</v>
      </c>
      <c r="V50" s="165">
        <f>V51+V55+V76+V86</f>
        <v>0.8</v>
      </c>
      <c r="W50" s="165" t="s">
        <v>98</v>
      </c>
      <c r="X50" s="165">
        <f>X51+X55+X76+X86</f>
        <v>0</v>
      </c>
      <c r="Y50" s="165" t="s">
        <v>98</v>
      </c>
      <c r="Z50" s="165">
        <f>Z51+Z55+Z76+Z86</f>
        <v>0</v>
      </c>
      <c r="AA50" s="165" t="s">
        <v>98</v>
      </c>
      <c r="AB50" s="165">
        <f>AB51+AB55+AB76+AB86</f>
        <v>0</v>
      </c>
      <c r="AC50" s="165" t="s">
        <v>98</v>
      </c>
      <c r="AD50" s="165">
        <f>AD51+AD55+AD76+AD86</f>
        <v>0</v>
      </c>
      <c r="AE50" s="165" t="s">
        <v>98</v>
      </c>
      <c r="AF50" s="165">
        <f>AF51+AF55+AF76+AF86</f>
        <v>0</v>
      </c>
      <c r="AG50" s="165" t="s">
        <v>98</v>
      </c>
      <c r="AH50" s="165">
        <f>AH51+AH55+AH76+AH86</f>
        <v>0</v>
      </c>
      <c r="AI50" s="165" t="s">
        <v>98</v>
      </c>
      <c r="AJ50" s="165">
        <f>AJ51+AJ55+AJ76+AJ86</f>
        <v>0</v>
      </c>
      <c r="AK50" s="165" t="s">
        <v>98</v>
      </c>
      <c r="AL50" s="165">
        <f>AL51+AL55+AL76+AL86</f>
        <v>0</v>
      </c>
      <c r="AM50" s="165" t="s">
        <v>98</v>
      </c>
      <c r="AN50" s="165">
        <f>AN51+AN55+AN76+AN86</f>
        <v>0</v>
      </c>
      <c r="AO50" s="165" t="s">
        <v>98</v>
      </c>
      <c r="AP50" s="165">
        <f>AP51+AP55+AP76+AP86</f>
        <v>0</v>
      </c>
      <c r="AQ50" s="165" t="s">
        <v>98</v>
      </c>
      <c r="AR50" s="165">
        <f>AR51+AR55+AR76+AR86</f>
        <v>0</v>
      </c>
      <c r="AS50" s="165" t="s">
        <v>98</v>
      </c>
      <c r="AT50" s="165">
        <f>AT51+AT55+AT76+AT86</f>
        <v>0</v>
      </c>
      <c r="AU50" s="165" t="s">
        <v>98</v>
      </c>
      <c r="AV50" s="165">
        <f>AV51+AV55+AV76+AV86</f>
        <v>0</v>
      </c>
      <c r="AW50" s="165" t="s">
        <v>98</v>
      </c>
      <c r="AX50" s="165">
        <f>AX51+AX55+AX76+AX86</f>
        <v>0</v>
      </c>
      <c r="AY50" s="165" t="s">
        <v>98</v>
      </c>
      <c r="AZ50" s="140">
        <f>'2'!BY48</f>
        <v>18.487834589000002</v>
      </c>
      <c r="BA50" s="165">
        <v>0</v>
      </c>
      <c r="BB50" s="165">
        <f>BB51+BB55+BB76+BB86</f>
        <v>0</v>
      </c>
      <c r="BC50" s="165" t="s">
        <v>98</v>
      </c>
      <c r="BD50" s="167"/>
      <c r="BE50" s="167"/>
      <c r="BF50" s="167"/>
      <c r="BG50" s="167"/>
      <c r="BH50" s="167"/>
      <c r="BI50" s="167"/>
      <c r="BJ50" s="167"/>
      <c r="BK50" s="167"/>
      <c r="BL50" s="167"/>
      <c r="BM50" s="167"/>
      <c r="BN50" s="167"/>
      <c r="BO50" s="167"/>
      <c r="BP50" s="167"/>
      <c r="BQ50" s="167"/>
      <c r="BR50" s="167"/>
      <c r="BS50" s="167"/>
      <c r="BT50" s="167"/>
      <c r="BU50" s="167"/>
      <c r="BV50" s="167"/>
      <c r="BW50" s="167"/>
      <c r="BX50" s="167"/>
      <c r="BY50" s="167"/>
      <c r="BZ50" s="167"/>
      <c r="CA50" s="167"/>
      <c r="CB50" s="167"/>
      <c r="CC50" s="167"/>
      <c r="CD50" s="167"/>
      <c r="CE50" s="167"/>
      <c r="CF50" s="167"/>
      <c r="CG50" s="167"/>
      <c r="CH50" s="167"/>
      <c r="CI50" s="167"/>
      <c r="CJ50" s="167"/>
      <c r="CK50" s="167"/>
      <c r="CL50" s="167"/>
      <c r="CM50" s="167"/>
      <c r="CN50" s="167"/>
      <c r="CO50" s="167"/>
      <c r="CP50" s="167"/>
      <c r="CQ50" s="167"/>
      <c r="CR50" s="167"/>
      <c r="CS50" s="167"/>
      <c r="CT50" s="167"/>
      <c r="CU50" s="167"/>
      <c r="CV50" s="167"/>
      <c r="CW50" s="167"/>
      <c r="CX50" s="167"/>
      <c r="CY50" s="167"/>
    </row>
    <row r="51" spans="1:103" s="183" customFormat="1" ht="51" x14ac:dyDescent="0.2">
      <c r="A51" s="179" t="s">
        <v>145</v>
      </c>
      <c r="B51" s="156" t="s">
        <v>146</v>
      </c>
      <c r="C51" s="140" t="s">
        <v>98</v>
      </c>
      <c r="D51" s="140">
        <f>D52+D54</f>
        <v>0</v>
      </c>
      <c r="E51" s="140" t="s">
        <v>98</v>
      </c>
      <c r="F51" s="140">
        <f>F52+F54</f>
        <v>0</v>
      </c>
      <c r="G51" s="140" t="s">
        <v>98</v>
      </c>
      <c r="H51" s="140">
        <f>H52+H54</f>
        <v>0</v>
      </c>
      <c r="I51" s="140" t="s">
        <v>98</v>
      </c>
      <c r="J51" s="140">
        <f>J52+J54</f>
        <v>0</v>
      </c>
      <c r="K51" s="140" t="s">
        <v>98</v>
      </c>
      <c r="L51" s="140">
        <f>L52+L54</f>
        <v>0</v>
      </c>
      <c r="M51" s="140" t="s">
        <v>98</v>
      </c>
      <c r="N51" s="140">
        <f>N52+N54</f>
        <v>0</v>
      </c>
      <c r="O51" s="140" t="s">
        <v>98</v>
      </c>
      <c r="P51" s="140">
        <f>P52+P54</f>
        <v>0</v>
      </c>
      <c r="Q51" s="140" t="s">
        <v>98</v>
      </c>
      <c r="R51" s="140">
        <f>R52+R54</f>
        <v>0</v>
      </c>
      <c r="S51" s="140" t="s">
        <v>98</v>
      </c>
      <c r="T51" s="140">
        <f>T52+T54</f>
        <v>0</v>
      </c>
      <c r="U51" s="140" t="s">
        <v>98</v>
      </c>
      <c r="V51" s="140">
        <f>V52+V54</f>
        <v>0</v>
      </c>
      <c r="W51" s="140" t="s">
        <v>98</v>
      </c>
      <c r="X51" s="140">
        <f>X52+X54</f>
        <v>0</v>
      </c>
      <c r="Y51" s="140" t="s">
        <v>98</v>
      </c>
      <c r="Z51" s="140">
        <f>Z52+Z54</f>
        <v>0</v>
      </c>
      <c r="AA51" s="140" t="s">
        <v>98</v>
      </c>
      <c r="AB51" s="140">
        <f>AB52+AB54</f>
        <v>0</v>
      </c>
      <c r="AC51" s="140" t="s">
        <v>98</v>
      </c>
      <c r="AD51" s="140">
        <f>AD52+AD54</f>
        <v>0</v>
      </c>
      <c r="AE51" s="140" t="s">
        <v>98</v>
      </c>
      <c r="AF51" s="140">
        <f>AF52+AF54</f>
        <v>0</v>
      </c>
      <c r="AG51" s="140" t="s">
        <v>98</v>
      </c>
      <c r="AH51" s="140">
        <f>AH52+AH54</f>
        <v>0</v>
      </c>
      <c r="AI51" s="140" t="s">
        <v>98</v>
      </c>
      <c r="AJ51" s="140">
        <f>AJ52+AJ54</f>
        <v>0</v>
      </c>
      <c r="AK51" s="140" t="s">
        <v>98</v>
      </c>
      <c r="AL51" s="140">
        <f>AL52+AL54</f>
        <v>0</v>
      </c>
      <c r="AM51" s="140" t="s">
        <v>98</v>
      </c>
      <c r="AN51" s="140">
        <f>AN52+AN54</f>
        <v>0</v>
      </c>
      <c r="AO51" s="140" t="s">
        <v>98</v>
      </c>
      <c r="AP51" s="140">
        <f>AP52+AP54</f>
        <v>0</v>
      </c>
      <c r="AQ51" s="140" t="s">
        <v>98</v>
      </c>
      <c r="AR51" s="140">
        <f>AR52+AR54</f>
        <v>0</v>
      </c>
      <c r="AS51" s="140" t="s">
        <v>98</v>
      </c>
      <c r="AT51" s="140">
        <f>AT52+AT54</f>
        <v>0</v>
      </c>
      <c r="AU51" s="140" t="s">
        <v>98</v>
      </c>
      <c r="AV51" s="140">
        <f>AV52+AV54</f>
        <v>0</v>
      </c>
      <c r="AW51" s="140" t="s">
        <v>98</v>
      </c>
      <c r="AX51" s="140">
        <f>AX52+AX54</f>
        <v>0</v>
      </c>
      <c r="AY51" s="140" t="s">
        <v>98</v>
      </c>
      <c r="AZ51" s="140">
        <f>'2'!BY49</f>
        <v>0</v>
      </c>
      <c r="BA51" s="140">
        <v>0</v>
      </c>
      <c r="BB51" s="140">
        <f>BB52+BB54</f>
        <v>0</v>
      </c>
      <c r="BC51" s="140" t="s">
        <v>98</v>
      </c>
      <c r="BD51" s="182"/>
      <c r="BE51" s="182"/>
      <c r="BF51" s="182"/>
      <c r="BG51" s="182"/>
      <c r="BH51" s="182"/>
      <c r="BI51" s="182"/>
      <c r="BJ51" s="182"/>
      <c r="BK51" s="182"/>
      <c r="BL51" s="182"/>
      <c r="BM51" s="182"/>
      <c r="BN51" s="182"/>
      <c r="BO51" s="182"/>
      <c r="BP51" s="182"/>
      <c r="BQ51" s="182"/>
      <c r="BR51" s="182"/>
      <c r="BS51" s="182"/>
      <c r="BT51" s="182"/>
      <c r="BU51" s="182"/>
      <c r="BV51" s="182"/>
      <c r="BW51" s="182"/>
      <c r="BX51" s="182"/>
      <c r="BY51" s="182"/>
      <c r="BZ51" s="182"/>
      <c r="CA51" s="182"/>
      <c r="CB51" s="182"/>
      <c r="CC51" s="182"/>
      <c r="CD51" s="182"/>
      <c r="CE51" s="182"/>
      <c r="CF51" s="182"/>
      <c r="CG51" s="182"/>
      <c r="CH51" s="182"/>
      <c r="CI51" s="182"/>
      <c r="CJ51" s="182"/>
      <c r="CK51" s="182"/>
      <c r="CL51" s="182"/>
      <c r="CM51" s="182"/>
      <c r="CN51" s="182"/>
      <c r="CO51" s="182"/>
      <c r="CP51" s="182"/>
      <c r="CQ51" s="182"/>
      <c r="CR51" s="182"/>
      <c r="CS51" s="182"/>
      <c r="CT51" s="182"/>
      <c r="CU51" s="182"/>
      <c r="CV51" s="182"/>
      <c r="CW51" s="182"/>
      <c r="CX51" s="182"/>
      <c r="CY51" s="182"/>
    </row>
    <row r="52" spans="1:103" s="183" customFormat="1" ht="25.5" x14ac:dyDescent="0.2">
      <c r="A52" s="179" t="s">
        <v>147</v>
      </c>
      <c r="B52" s="156" t="s">
        <v>148</v>
      </c>
      <c r="C52" s="140" t="s">
        <v>98</v>
      </c>
      <c r="D52" s="140">
        <f>SUM(D53)</f>
        <v>0</v>
      </c>
      <c r="E52" s="140" t="s">
        <v>98</v>
      </c>
      <c r="F52" s="140">
        <f>SUM(F53)</f>
        <v>0</v>
      </c>
      <c r="G52" s="140" t="s">
        <v>98</v>
      </c>
      <c r="H52" s="140">
        <f>SUM(H53)</f>
        <v>0</v>
      </c>
      <c r="I52" s="140" t="s">
        <v>98</v>
      </c>
      <c r="J52" s="140">
        <f>SUM(J53)</f>
        <v>0</v>
      </c>
      <c r="K52" s="140" t="s">
        <v>98</v>
      </c>
      <c r="L52" s="140">
        <f>SUM(L53)</f>
        <v>0</v>
      </c>
      <c r="M52" s="140" t="s">
        <v>98</v>
      </c>
      <c r="N52" s="140">
        <f>SUM(N53)</f>
        <v>0</v>
      </c>
      <c r="O52" s="140" t="s">
        <v>98</v>
      </c>
      <c r="P52" s="140">
        <f>SUM(P53)</f>
        <v>0</v>
      </c>
      <c r="Q52" s="140" t="s">
        <v>98</v>
      </c>
      <c r="R52" s="140">
        <f>SUM(R53)</f>
        <v>0</v>
      </c>
      <c r="S52" s="140" t="s">
        <v>98</v>
      </c>
      <c r="T52" s="140">
        <f>SUM(T53)</f>
        <v>0</v>
      </c>
      <c r="U52" s="140" t="s">
        <v>98</v>
      </c>
      <c r="V52" s="140">
        <f>SUM(V53)</f>
        <v>0</v>
      </c>
      <c r="W52" s="140" t="s">
        <v>98</v>
      </c>
      <c r="X52" s="140">
        <f>SUM(X53)</f>
        <v>0</v>
      </c>
      <c r="Y52" s="140" t="s">
        <v>98</v>
      </c>
      <c r="Z52" s="140">
        <f>SUM(Z53)</f>
        <v>0</v>
      </c>
      <c r="AA52" s="140" t="s">
        <v>98</v>
      </c>
      <c r="AB52" s="140">
        <f>SUM(AB53)</f>
        <v>0</v>
      </c>
      <c r="AC52" s="140" t="s">
        <v>98</v>
      </c>
      <c r="AD52" s="140">
        <f>SUM(AD53)</f>
        <v>0</v>
      </c>
      <c r="AE52" s="140" t="s">
        <v>98</v>
      </c>
      <c r="AF52" s="140">
        <f>SUM(AF53)</f>
        <v>0</v>
      </c>
      <c r="AG52" s="140" t="s">
        <v>98</v>
      </c>
      <c r="AH52" s="140">
        <f>SUM(AH53)</f>
        <v>0</v>
      </c>
      <c r="AI52" s="140" t="s">
        <v>98</v>
      </c>
      <c r="AJ52" s="140">
        <f>SUM(AJ53)</f>
        <v>0</v>
      </c>
      <c r="AK52" s="140" t="s">
        <v>98</v>
      </c>
      <c r="AL52" s="140">
        <f>SUM(AL53)</f>
        <v>0</v>
      </c>
      <c r="AM52" s="140" t="s">
        <v>98</v>
      </c>
      <c r="AN52" s="140">
        <f>SUM(AN53)</f>
        <v>0</v>
      </c>
      <c r="AO52" s="140" t="s">
        <v>98</v>
      </c>
      <c r="AP52" s="140">
        <f>SUM(AP53)</f>
        <v>0</v>
      </c>
      <c r="AQ52" s="140" t="s">
        <v>98</v>
      </c>
      <c r="AR52" s="140">
        <f>SUM(AR53)</f>
        <v>0</v>
      </c>
      <c r="AS52" s="140" t="s">
        <v>98</v>
      </c>
      <c r="AT52" s="140">
        <f>SUM(AT53)</f>
        <v>0</v>
      </c>
      <c r="AU52" s="140" t="s">
        <v>98</v>
      </c>
      <c r="AV52" s="140">
        <f>SUM(AV53)</f>
        <v>0</v>
      </c>
      <c r="AW52" s="140" t="s">
        <v>98</v>
      </c>
      <c r="AX52" s="140">
        <f>SUM(AX53)</f>
        <v>0</v>
      </c>
      <c r="AY52" s="140" t="s">
        <v>98</v>
      </c>
      <c r="AZ52" s="140">
        <f>'2'!BY50</f>
        <v>0</v>
      </c>
      <c r="BA52" s="140">
        <v>0</v>
      </c>
      <c r="BB52" s="140">
        <f>SUM(BB53)</f>
        <v>0</v>
      </c>
      <c r="BC52" s="140" t="s">
        <v>98</v>
      </c>
      <c r="BD52" s="182"/>
      <c r="BE52" s="182"/>
      <c r="BF52" s="182"/>
      <c r="BG52" s="182"/>
      <c r="BH52" s="182"/>
      <c r="BI52" s="182"/>
      <c r="BJ52" s="182"/>
      <c r="BK52" s="182"/>
      <c r="BL52" s="182"/>
      <c r="BM52" s="182"/>
      <c r="BN52" s="182"/>
      <c r="BO52" s="182"/>
      <c r="BP52" s="182"/>
      <c r="BQ52" s="182"/>
      <c r="BR52" s="182"/>
      <c r="BS52" s="182"/>
      <c r="BT52" s="182"/>
      <c r="BU52" s="182"/>
      <c r="BV52" s="182"/>
      <c r="BW52" s="182"/>
      <c r="BX52" s="182"/>
      <c r="BY52" s="182"/>
      <c r="BZ52" s="182"/>
      <c r="CA52" s="182"/>
      <c r="CB52" s="182"/>
      <c r="CC52" s="182"/>
      <c r="CD52" s="182"/>
      <c r="CE52" s="182"/>
      <c r="CF52" s="182"/>
      <c r="CG52" s="182"/>
      <c r="CH52" s="182"/>
      <c r="CI52" s="182"/>
      <c r="CJ52" s="182"/>
      <c r="CK52" s="182"/>
      <c r="CL52" s="182"/>
      <c r="CM52" s="182"/>
      <c r="CN52" s="182"/>
      <c r="CO52" s="182"/>
      <c r="CP52" s="182"/>
      <c r="CQ52" s="182"/>
      <c r="CR52" s="182"/>
      <c r="CS52" s="182"/>
      <c r="CT52" s="182"/>
      <c r="CU52" s="182"/>
      <c r="CV52" s="182"/>
      <c r="CW52" s="182"/>
      <c r="CX52" s="182"/>
      <c r="CY52" s="182"/>
    </row>
    <row r="53" spans="1:103" s="160" customFormat="1" ht="51" hidden="1" x14ac:dyDescent="0.2">
      <c r="A53" s="185" t="s">
        <v>147</v>
      </c>
      <c r="B53" s="186" t="s">
        <v>149</v>
      </c>
      <c r="C53" s="214" t="s">
        <v>150</v>
      </c>
      <c r="D53" s="175"/>
      <c r="E53" s="175"/>
      <c r="F53" s="175"/>
      <c r="G53" s="175"/>
      <c r="H53" s="175"/>
      <c r="I53" s="175"/>
      <c r="J53" s="175"/>
      <c r="K53" s="175"/>
      <c r="L53" s="175"/>
      <c r="M53" s="175"/>
      <c r="N53" s="175"/>
      <c r="O53" s="175"/>
      <c r="P53" s="175"/>
      <c r="Q53" s="175"/>
      <c r="R53" s="175"/>
      <c r="S53" s="175"/>
      <c r="T53" s="175"/>
      <c r="U53" s="175"/>
      <c r="V53" s="175"/>
      <c r="W53" s="175"/>
      <c r="X53" s="175"/>
      <c r="Y53" s="175"/>
      <c r="Z53" s="191"/>
      <c r="AA53" s="191"/>
      <c r="AB53" s="191"/>
      <c r="AC53" s="175"/>
      <c r="AD53" s="175"/>
      <c r="AE53" s="175"/>
      <c r="AF53" s="175"/>
      <c r="AG53" s="175"/>
      <c r="AH53" s="175"/>
      <c r="AI53" s="175"/>
      <c r="AJ53" s="175"/>
      <c r="AK53" s="175"/>
      <c r="AL53" s="175"/>
      <c r="AM53" s="175"/>
      <c r="AN53" s="175"/>
      <c r="AO53" s="175"/>
      <c r="AP53" s="175"/>
      <c r="AQ53" s="175"/>
      <c r="AR53" s="175"/>
      <c r="AS53" s="175"/>
      <c r="AT53" s="175"/>
      <c r="AU53" s="175"/>
      <c r="AV53" s="175"/>
      <c r="AW53" s="175"/>
      <c r="AX53" s="175"/>
      <c r="AY53" s="175"/>
      <c r="AZ53" s="140"/>
      <c r="BA53" s="158"/>
      <c r="BB53" s="175"/>
      <c r="BC53" s="175"/>
      <c r="BD53" s="159"/>
      <c r="BE53" s="159"/>
      <c r="BF53" s="159"/>
      <c r="BG53" s="159"/>
      <c r="BH53" s="159"/>
      <c r="BI53" s="159"/>
      <c r="BJ53" s="159"/>
      <c r="BK53" s="159"/>
      <c r="BL53" s="159"/>
      <c r="BM53" s="159"/>
      <c r="BN53" s="159"/>
      <c r="BO53" s="159"/>
      <c r="BP53" s="159"/>
      <c r="BQ53" s="159"/>
      <c r="BR53" s="159"/>
      <c r="BS53" s="159"/>
      <c r="BT53" s="159"/>
      <c r="BU53" s="159"/>
      <c r="BV53" s="159"/>
      <c r="BW53" s="159"/>
      <c r="BX53" s="159"/>
      <c r="BY53" s="159"/>
      <c r="BZ53" s="159"/>
      <c r="CA53" s="159"/>
      <c r="CB53" s="159"/>
      <c r="CC53" s="159"/>
      <c r="CD53" s="159"/>
      <c r="CE53" s="159"/>
      <c r="CF53" s="159"/>
      <c r="CG53" s="159"/>
      <c r="CH53" s="159"/>
      <c r="CI53" s="159"/>
      <c r="CJ53" s="159"/>
      <c r="CK53" s="159"/>
      <c r="CL53" s="159"/>
      <c r="CM53" s="159"/>
      <c r="CN53" s="159"/>
      <c r="CO53" s="159"/>
      <c r="CP53" s="159"/>
      <c r="CQ53" s="159"/>
      <c r="CR53" s="159"/>
      <c r="CS53" s="159"/>
      <c r="CT53" s="159"/>
      <c r="CU53" s="159"/>
      <c r="CV53" s="159"/>
      <c r="CW53" s="159"/>
      <c r="CX53" s="159"/>
      <c r="CY53" s="159"/>
    </row>
    <row r="54" spans="1:103" s="160" customFormat="1" ht="51" x14ac:dyDescent="0.2">
      <c r="A54" s="172" t="s">
        <v>151</v>
      </c>
      <c r="B54" s="155" t="s">
        <v>152</v>
      </c>
      <c r="C54" s="158" t="s">
        <v>98</v>
      </c>
      <c r="D54" s="140">
        <v>0</v>
      </c>
      <c r="E54" s="140" t="s">
        <v>98</v>
      </c>
      <c r="F54" s="140">
        <v>0</v>
      </c>
      <c r="G54" s="140" t="s">
        <v>98</v>
      </c>
      <c r="H54" s="140">
        <v>0</v>
      </c>
      <c r="I54" s="140" t="s">
        <v>98</v>
      </c>
      <c r="J54" s="140">
        <v>0</v>
      </c>
      <c r="K54" s="140" t="s">
        <v>98</v>
      </c>
      <c r="L54" s="140">
        <v>0</v>
      </c>
      <c r="M54" s="140" t="s">
        <v>98</v>
      </c>
      <c r="N54" s="140">
        <v>0</v>
      </c>
      <c r="O54" s="140" t="s">
        <v>98</v>
      </c>
      <c r="P54" s="140">
        <v>0</v>
      </c>
      <c r="Q54" s="140" t="s">
        <v>98</v>
      </c>
      <c r="R54" s="140">
        <v>0</v>
      </c>
      <c r="S54" s="140" t="s">
        <v>98</v>
      </c>
      <c r="T54" s="140">
        <v>0</v>
      </c>
      <c r="U54" s="140" t="s">
        <v>98</v>
      </c>
      <c r="V54" s="140">
        <v>0</v>
      </c>
      <c r="W54" s="140" t="s">
        <v>98</v>
      </c>
      <c r="X54" s="140">
        <v>0</v>
      </c>
      <c r="Y54" s="140" t="s">
        <v>98</v>
      </c>
      <c r="Z54" s="140">
        <v>0</v>
      </c>
      <c r="AA54" s="140" t="s">
        <v>98</v>
      </c>
      <c r="AB54" s="140">
        <v>0</v>
      </c>
      <c r="AC54" s="140" t="s">
        <v>98</v>
      </c>
      <c r="AD54" s="140">
        <v>0</v>
      </c>
      <c r="AE54" s="140" t="s">
        <v>98</v>
      </c>
      <c r="AF54" s="140">
        <v>0</v>
      </c>
      <c r="AG54" s="140" t="s">
        <v>98</v>
      </c>
      <c r="AH54" s="140">
        <v>0</v>
      </c>
      <c r="AI54" s="140" t="s">
        <v>98</v>
      </c>
      <c r="AJ54" s="140">
        <v>0</v>
      </c>
      <c r="AK54" s="140" t="s">
        <v>98</v>
      </c>
      <c r="AL54" s="140">
        <v>0</v>
      </c>
      <c r="AM54" s="140" t="s">
        <v>98</v>
      </c>
      <c r="AN54" s="140">
        <v>0</v>
      </c>
      <c r="AO54" s="140" t="s">
        <v>98</v>
      </c>
      <c r="AP54" s="140">
        <v>0</v>
      </c>
      <c r="AQ54" s="140" t="s">
        <v>98</v>
      </c>
      <c r="AR54" s="140">
        <v>0</v>
      </c>
      <c r="AS54" s="140" t="s">
        <v>98</v>
      </c>
      <c r="AT54" s="140">
        <v>0</v>
      </c>
      <c r="AU54" s="140" t="s">
        <v>98</v>
      </c>
      <c r="AV54" s="140">
        <v>0</v>
      </c>
      <c r="AW54" s="140" t="s">
        <v>98</v>
      </c>
      <c r="AX54" s="140">
        <v>0</v>
      </c>
      <c r="AY54" s="140" t="s">
        <v>98</v>
      </c>
      <c r="AZ54" s="140">
        <f>'2'!BY52</f>
        <v>0</v>
      </c>
      <c r="BA54" s="140">
        <v>0</v>
      </c>
      <c r="BB54" s="140">
        <v>0</v>
      </c>
      <c r="BC54" s="140" t="s">
        <v>98</v>
      </c>
      <c r="BD54" s="119"/>
      <c r="BE54" s="181"/>
      <c r="BF54" s="159"/>
      <c r="BG54" s="159"/>
      <c r="BH54" s="159"/>
      <c r="BI54" s="159"/>
      <c r="BJ54" s="159"/>
      <c r="BK54" s="159"/>
      <c r="BL54" s="159"/>
      <c r="BM54" s="159"/>
      <c r="BN54" s="159"/>
      <c r="BO54" s="159"/>
      <c r="BP54" s="159"/>
      <c r="BQ54" s="159"/>
      <c r="BR54" s="159"/>
      <c r="BS54" s="159"/>
      <c r="BT54" s="159"/>
      <c r="BU54" s="159"/>
      <c r="BV54" s="159"/>
      <c r="BW54" s="159"/>
      <c r="BX54" s="159"/>
      <c r="BY54" s="159"/>
      <c r="BZ54" s="159"/>
      <c r="CA54" s="159"/>
      <c r="CB54" s="159"/>
      <c r="CC54" s="159"/>
      <c r="CD54" s="159"/>
      <c r="CE54" s="159"/>
      <c r="CF54" s="159"/>
      <c r="CG54" s="159"/>
      <c r="CH54" s="159"/>
      <c r="CI54" s="159"/>
      <c r="CJ54" s="159"/>
      <c r="CK54" s="159"/>
      <c r="CL54" s="159"/>
      <c r="CM54" s="159"/>
      <c r="CN54" s="159"/>
      <c r="CO54" s="159"/>
      <c r="CP54" s="159"/>
      <c r="CQ54" s="159"/>
      <c r="CR54" s="159"/>
      <c r="CS54" s="159"/>
      <c r="CT54" s="159"/>
      <c r="CU54" s="159"/>
      <c r="CV54" s="159"/>
      <c r="CW54" s="159"/>
      <c r="CX54" s="159"/>
      <c r="CY54" s="159"/>
    </row>
    <row r="55" spans="1:103" s="183" customFormat="1" ht="38.25" x14ac:dyDescent="0.2">
      <c r="A55" s="179" t="s">
        <v>153</v>
      </c>
      <c r="B55" s="156" t="s">
        <v>154</v>
      </c>
      <c r="C55" s="140" t="s">
        <v>98</v>
      </c>
      <c r="D55" s="140">
        <f>D56+D75</f>
        <v>0</v>
      </c>
      <c r="E55" s="140" t="s">
        <v>98</v>
      </c>
      <c r="F55" s="140">
        <f>F56+F75</f>
        <v>0</v>
      </c>
      <c r="G55" s="140" t="s">
        <v>98</v>
      </c>
      <c r="H55" s="140">
        <f>H56+H75</f>
        <v>0</v>
      </c>
      <c r="I55" s="140" t="s">
        <v>98</v>
      </c>
      <c r="J55" s="140">
        <f>J56+J75</f>
        <v>0</v>
      </c>
      <c r="K55" s="140" t="s">
        <v>98</v>
      </c>
      <c r="L55" s="140">
        <f>L56+L75</f>
        <v>0</v>
      </c>
      <c r="M55" s="140" t="s">
        <v>98</v>
      </c>
      <c r="N55" s="140">
        <f>N56+N75</f>
        <v>0</v>
      </c>
      <c r="O55" s="140" t="s">
        <v>98</v>
      </c>
      <c r="P55" s="140">
        <f>P56+P75</f>
        <v>0</v>
      </c>
      <c r="Q55" s="140" t="s">
        <v>98</v>
      </c>
      <c r="R55" s="140">
        <f>R56+R75</f>
        <v>0</v>
      </c>
      <c r="S55" s="140" t="s">
        <v>98</v>
      </c>
      <c r="T55" s="140">
        <f>T56+T75</f>
        <v>0</v>
      </c>
      <c r="U55" s="140" t="s">
        <v>98</v>
      </c>
      <c r="V55" s="140">
        <f>V56+V75</f>
        <v>0.8</v>
      </c>
      <c r="W55" s="140" t="s">
        <v>98</v>
      </c>
      <c r="X55" s="140">
        <f>X56+X75</f>
        <v>0</v>
      </c>
      <c r="Y55" s="140" t="s">
        <v>98</v>
      </c>
      <c r="Z55" s="140">
        <f>Z56+Z75</f>
        <v>0</v>
      </c>
      <c r="AA55" s="140" t="s">
        <v>98</v>
      </c>
      <c r="AB55" s="140">
        <f>AB56+AB75</f>
        <v>0</v>
      </c>
      <c r="AC55" s="140" t="s">
        <v>98</v>
      </c>
      <c r="AD55" s="140">
        <f>AD56+AD75</f>
        <v>0</v>
      </c>
      <c r="AE55" s="140" t="s">
        <v>98</v>
      </c>
      <c r="AF55" s="140">
        <f>AF56+AF75</f>
        <v>0</v>
      </c>
      <c r="AG55" s="140" t="s">
        <v>98</v>
      </c>
      <c r="AH55" s="140">
        <f>AH56+AH75</f>
        <v>0</v>
      </c>
      <c r="AI55" s="140" t="s">
        <v>98</v>
      </c>
      <c r="AJ55" s="140">
        <f>AJ56+AJ75</f>
        <v>0</v>
      </c>
      <c r="AK55" s="140" t="s">
        <v>98</v>
      </c>
      <c r="AL55" s="140">
        <f>AL56+AL75</f>
        <v>0</v>
      </c>
      <c r="AM55" s="140" t="s">
        <v>98</v>
      </c>
      <c r="AN55" s="140">
        <f>AN56+AN75</f>
        <v>0</v>
      </c>
      <c r="AO55" s="140" t="s">
        <v>98</v>
      </c>
      <c r="AP55" s="140">
        <f>AP56+AP75</f>
        <v>0</v>
      </c>
      <c r="AQ55" s="140" t="s">
        <v>98</v>
      </c>
      <c r="AR55" s="140">
        <f>AR56+AR75</f>
        <v>0</v>
      </c>
      <c r="AS55" s="140" t="s">
        <v>98</v>
      </c>
      <c r="AT55" s="140">
        <f>AT56+AT75</f>
        <v>0</v>
      </c>
      <c r="AU55" s="140" t="s">
        <v>98</v>
      </c>
      <c r="AV55" s="140">
        <f>AV56+AV75</f>
        <v>0</v>
      </c>
      <c r="AW55" s="140" t="s">
        <v>98</v>
      </c>
      <c r="AX55" s="140">
        <f>AX56+AX75</f>
        <v>0</v>
      </c>
      <c r="AY55" s="140" t="s">
        <v>98</v>
      </c>
      <c r="AZ55" s="140">
        <f>'2'!BY53</f>
        <v>9.3251300000000015</v>
      </c>
      <c r="BA55" s="140">
        <v>0</v>
      </c>
      <c r="BB55" s="140">
        <f>BB56+BB75</f>
        <v>0</v>
      </c>
      <c r="BC55" s="140" t="s">
        <v>98</v>
      </c>
      <c r="BD55" s="182"/>
      <c r="BE55" s="182"/>
      <c r="BF55" s="182"/>
      <c r="BG55" s="182"/>
      <c r="BH55" s="182"/>
      <c r="BI55" s="182"/>
      <c r="BJ55" s="182"/>
      <c r="BK55" s="182"/>
      <c r="BL55" s="182"/>
      <c r="BM55" s="182"/>
      <c r="BN55" s="182"/>
      <c r="BO55" s="182"/>
      <c r="BP55" s="182"/>
      <c r="BQ55" s="182"/>
      <c r="BR55" s="182"/>
      <c r="BS55" s="182"/>
      <c r="BT55" s="182"/>
      <c r="BU55" s="182"/>
      <c r="BV55" s="182"/>
      <c r="BW55" s="182"/>
      <c r="BX55" s="182"/>
      <c r="BY55" s="182"/>
      <c r="BZ55" s="182"/>
      <c r="CA55" s="182"/>
      <c r="CB55" s="182"/>
      <c r="CC55" s="182"/>
      <c r="CD55" s="182"/>
      <c r="CE55" s="182"/>
      <c r="CF55" s="182"/>
      <c r="CG55" s="182"/>
      <c r="CH55" s="182"/>
      <c r="CI55" s="182"/>
      <c r="CJ55" s="182"/>
      <c r="CK55" s="182"/>
      <c r="CL55" s="182"/>
      <c r="CM55" s="182"/>
      <c r="CN55" s="182"/>
      <c r="CO55" s="182"/>
      <c r="CP55" s="182"/>
      <c r="CQ55" s="182"/>
      <c r="CR55" s="182"/>
      <c r="CS55" s="182"/>
      <c r="CT55" s="182"/>
      <c r="CU55" s="182"/>
      <c r="CV55" s="182"/>
      <c r="CW55" s="182"/>
      <c r="CX55" s="182"/>
      <c r="CY55" s="182"/>
    </row>
    <row r="56" spans="1:103" s="183" customFormat="1" ht="25.5" x14ac:dyDescent="0.2">
      <c r="A56" s="179" t="s">
        <v>155</v>
      </c>
      <c r="B56" s="156" t="s">
        <v>156</v>
      </c>
      <c r="C56" s="140" t="s">
        <v>98</v>
      </c>
      <c r="D56" s="140">
        <f>SUM(D57:D74)</f>
        <v>0</v>
      </c>
      <c r="E56" s="140" t="s">
        <v>98</v>
      </c>
      <c r="F56" s="140">
        <f>SUM(F57:F74)</f>
        <v>0</v>
      </c>
      <c r="G56" s="140" t="s">
        <v>98</v>
      </c>
      <c r="H56" s="140">
        <f>SUM(H57:H74)</f>
        <v>0</v>
      </c>
      <c r="I56" s="140" t="s">
        <v>98</v>
      </c>
      <c r="J56" s="140">
        <f>SUM(J57:J74)</f>
        <v>0</v>
      </c>
      <c r="K56" s="140" t="s">
        <v>98</v>
      </c>
      <c r="L56" s="140">
        <f>SUM(L57:L74)</f>
        <v>0</v>
      </c>
      <c r="M56" s="140" t="s">
        <v>98</v>
      </c>
      <c r="N56" s="140">
        <f>SUM(N57:N74)</f>
        <v>0</v>
      </c>
      <c r="O56" s="140" t="s">
        <v>98</v>
      </c>
      <c r="P56" s="140">
        <f>SUM(P57:P74)</f>
        <v>0</v>
      </c>
      <c r="Q56" s="140" t="s">
        <v>98</v>
      </c>
      <c r="R56" s="140">
        <f>SUM(R57:R74)</f>
        <v>0</v>
      </c>
      <c r="S56" s="140" t="s">
        <v>98</v>
      </c>
      <c r="T56" s="140">
        <f>SUM(T57:T74)</f>
        <v>0</v>
      </c>
      <c r="U56" s="140" t="s">
        <v>98</v>
      </c>
      <c r="V56" s="140">
        <f>SUM(V57:V74)</f>
        <v>0.8</v>
      </c>
      <c r="W56" s="140" t="s">
        <v>98</v>
      </c>
      <c r="X56" s="140">
        <f>SUM(X57:X74)</f>
        <v>0</v>
      </c>
      <c r="Y56" s="140" t="s">
        <v>98</v>
      </c>
      <c r="Z56" s="140">
        <f>SUM(Z57:Z74)</f>
        <v>0</v>
      </c>
      <c r="AA56" s="140" t="s">
        <v>98</v>
      </c>
      <c r="AB56" s="140">
        <f>SUM(AB57:AB74)</f>
        <v>0</v>
      </c>
      <c r="AC56" s="140" t="s">
        <v>98</v>
      </c>
      <c r="AD56" s="140">
        <f>SUM(AD57:AD74)</f>
        <v>0</v>
      </c>
      <c r="AE56" s="140" t="s">
        <v>98</v>
      </c>
      <c r="AF56" s="140">
        <f>SUM(AF57:AF74)</f>
        <v>0</v>
      </c>
      <c r="AG56" s="140" t="s">
        <v>98</v>
      </c>
      <c r="AH56" s="140">
        <f>SUM(AH57:AH74)</f>
        <v>0</v>
      </c>
      <c r="AI56" s="140" t="s">
        <v>98</v>
      </c>
      <c r="AJ56" s="140">
        <f>SUM(AJ57:AJ74)</f>
        <v>0</v>
      </c>
      <c r="AK56" s="140" t="s">
        <v>98</v>
      </c>
      <c r="AL56" s="140">
        <f>SUM(AL57:AL74)</f>
        <v>0</v>
      </c>
      <c r="AM56" s="140" t="s">
        <v>98</v>
      </c>
      <c r="AN56" s="140">
        <f>SUM(AN57:AN74)</f>
        <v>0</v>
      </c>
      <c r="AO56" s="140" t="s">
        <v>98</v>
      </c>
      <c r="AP56" s="140">
        <f>SUM(AP57:AP74)</f>
        <v>0</v>
      </c>
      <c r="AQ56" s="140" t="s">
        <v>98</v>
      </c>
      <c r="AR56" s="140">
        <f>SUM(AR57:AR74)</f>
        <v>0</v>
      </c>
      <c r="AS56" s="140" t="s">
        <v>98</v>
      </c>
      <c r="AT56" s="140">
        <f>SUM(AT57:AT74)</f>
        <v>0</v>
      </c>
      <c r="AU56" s="140" t="s">
        <v>98</v>
      </c>
      <c r="AV56" s="140">
        <f>SUM(AV57:AV74)</f>
        <v>0</v>
      </c>
      <c r="AW56" s="140" t="s">
        <v>98</v>
      </c>
      <c r="AX56" s="140">
        <f>SUM(AX57:AX74)</f>
        <v>0</v>
      </c>
      <c r="AY56" s="140" t="s">
        <v>98</v>
      </c>
      <c r="AZ56" s="140">
        <f>'2'!BY54</f>
        <v>9.3251300000000015</v>
      </c>
      <c r="BA56" s="140">
        <v>0</v>
      </c>
      <c r="BB56" s="140">
        <f>SUM(BB57:BB74)</f>
        <v>0</v>
      </c>
      <c r="BC56" s="140" t="s">
        <v>98</v>
      </c>
      <c r="BD56" s="182"/>
      <c r="BE56" s="182"/>
      <c r="BF56" s="182"/>
      <c r="BG56" s="182"/>
      <c r="BH56" s="182"/>
      <c r="BI56" s="182"/>
      <c r="BJ56" s="182"/>
      <c r="BK56" s="182"/>
      <c r="BL56" s="182"/>
      <c r="BM56" s="182"/>
      <c r="BN56" s="182"/>
      <c r="BO56" s="182"/>
      <c r="BP56" s="182"/>
      <c r="BQ56" s="182"/>
      <c r="BR56" s="182"/>
      <c r="BS56" s="182"/>
      <c r="BT56" s="182"/>
      <c r="BU56" s="182"/>
      <c r="BV56" s="182"/>
      <c r="BW56" s="182"/>
      <c r="BX56" s="182"/>
      <c r="BY56" s="182"/>
      <c r="BZ56" s="182"/>
      <c r="CA56" s="182"/>
      <c r="CB56" s="182"/>
      <c r="CC56" s="182"/>
      <c r="CD56" s="182"/>
      <c r="CE56" s="182"/>
      <c r="CF56" s="182"/>
      <c r="CG56" s="182"/>
      <c r="CH56" s="182"/>
      <c r="CI56" s="182"/>
      <c r="CJ56" s="182"/>
      <c r="CK56" s="182"/>
      <c r="CL56" s="182"/>
      <c r="CM56" s="182"/>
      <c r="CN56" s="182"/>
      <c r="CO56" s="182"/>
      <c r="CP56" s="182"/>
      <c r="CQ56" s="182"/>
      <c r="CR56" s="182"/>
      <c r="CS56" s="182"/>
      <c r="CT56" s="182"/>
      <c r="CU56" s="182"/>
      <c r="CV56" s="182"/>
      <c r="CW56" s="182"/>
      <c r="CX56" s="182"/>
      <c r="CY56" s="182"/>
    </row>
    <row r="57" spans="1:103" s="160" customFormat="1" ht="76.5" x14ac:dyDescent="0.2">
      <c r="A57" s="185" t="s">
        <v>155</v>
      </c>
      <c r="B57" s="186" t="s">
        <v>157</v>
      </c>
      <c r="C57" s="214" t="s">
        <v>158</v>
      </c>
      <c r="D57" s="158">
        <v>0</v>
      </c>
      <c r="E57" s="158" t="s">
        <v>98</v>
      </c>
      <c r="F57" s="158">
        <v>0</v>
      </c>
      <c r="G57" s="158" t="s">
        <v>98</v>
      </c>
      <c r="H57" s="158">
        <v>0</v>
      </c>
      <c r="I57" s="158" t="s">
        <v>98</v>
      </c>
      <c r="J57" s="158">
        <v>0</v>
      </c>
      <c r="K57" s="158" t="s">
        <v>98</v>
      </c>
      <c r="L57" s="158">
        <v>0</v>
      </c>
      <c r="M57" s="158" t="s">
        <v>98</v>
      </c>
      <c r="N57" s="158">
        <v>0</v>
      </c>
      <c r="O57" s="158" t="s">
        <v>98</v>
      </c>
      <c r="P57" s="158">
        <v>0</v>
      </c>
      <c r="Q57" s="158" t="s">
        <v>98</v>
      </c>
      <c r="R57" s="158">
        <v>0</v>
      </c>
      <c r="S57" s="158" t="s">
        <v>98</v>
      </c>
      <c r="T57" s="158">
        <v>0</v>
      </c>
      <c r="U57" s="158" t="s">
        <v>98</v>
      </c>
      <c r="V57" s="158">
        <v>0</v>
      </c>
      <c r="W57" s="140" t="s">
        <v>98</v>
      </c>
      <c r="X57" s="193">
        <v>0</v>
      </c>
      <c r="Y57" s="158" t="s">
        <v>98</v>
      </c>
      <c r="Z57" s="158">
        <v>0</v>
      </c>
      <c r="AA57" s="158" t="s">
        <v>98</v>
      </c>
      <c r="AB57" s="158">
        <v>0</v>
      </c>
      <c r="AC57" s="158" t="s">
        <v>98</v>
      </c>
      <c r="AD57" s="158">
        <v>0</v>
      </c>
      <c r="AE57" s="158" t="s">
        <v>98</v>
      </c>
      <c r="AF57" s="158">
        <v>0</v>
      </c>
      <c r="AG57" s="158" t="s">
        <v>98</v>
      </c>
      <c r="AH57" s="158">
        <v>0</v>
      </c>
      <c r="AI57" s="158" t="s">
        <v>98</v>
      </c>
      <c r="AJ57" s="158">
        <v>0</v>
      </c>
      <c r="AK57" s="158" t="s">
        <v>98</v>
      </c>
      <c r="AL57" s="158">
        <v>0</v>
      </c>
      <c r="AM57" s="158" t="s">
        <v>98</v>
      </c>
      <c r="AN57" s="158">
        <v>0</v>
      </c>
      <c r="AO57" s="158" t="s">
        <v>98</v>
      </c>
      <c r="AP57" s="158">
        <v>0</v>
      </c>
      <c r="AQ57" s="158" t="s">
        <v>98</v>
      </c>
      <c r="AR57" s="158">
        <v>0</v>
      </c>
      <c r="AS57" s="158" t="s">
        <v>98</v>
      </c>
      <c r="AT57" s="158">
        <v>0</v>
      </c>
      <c r="AU57" s="158" t="s">
        <v>98</v>
      </c>
      <c r="AV57" s="158">
        <v>0</v>
      </c>
      <c r="AW57" s="158" t="s">
        <v>98</v>
      </c>
      <c r="AX57" s="158">
        <v>0</v>
      </c>
      <c r="AY57" s="158" t="s">
        <v>98</v>
      </c>
      <c r="AZ57" s="140">
        <f>'2'!BY55</f>
        <v>0</v>
      </c>
      <c r="BA57" s="158">
        <v>0</v>
      </c>
      <c r="BB57" s="158">
        <v>0</v>
      </c>
      <c r="BC57" s="158" t="s">
        <v>98</v>
      </c>
      <c r="BD57" s="159"/>
      <c r="BE57" s="159"/>
      <c r="BF57" s="159"/>
      <c r="BG57" s="159"/>
      <c r="BH57" s="159"/>
      <c r="BI57" s="159"/>
      <c r="BJ57" s="159"/>
      <c r="BK57" s="159"/>
      <c r="BL57" s="159"/>
      <c r="BM57" s="159"/>
      <c r="BN57" s="159"/>
      <c r="BO57" s="159"/>
      <c r="BP57" s="159"/>
      <c r="BQ57" s="159"/>
      <c r="BR57" s="159"/>
      <c r="BS57" s="159"/>
      <c r="BT57" s="159"/>
      <c r="BU57" s="159"/>
      <c r="BV57" s="159"/>
      <c r="BW57" s="159"/>
      <c r="BX57" s="159"/>
      <c r="BY57" s="159"/>
      <c r="BZ57" s="159"/>
      <c r="CA57" s="159"/>
      <c r="CB57" s="159"/>
      <c r="CC57" s="159"/>
      <c r="CD57" s="159"/>
      <c r="CE57" s="159"/>
      <c r="CF57" s="159"/>
      <c r="CG57" s="159"/>
      <c r="CH57" s="159"/>
      <c r="CI57" s="159"/>
      <c r="CJ57" s="159"/>
      <c r="CK57" s="159"/>
      <c r="CL57" s="159"/>
      <c r="CM57" s="159"/>
      <c r="CN57" s="159"/>
      <c r="CO57" s="159"/>
      <c r="CP57" s="159"/>
      <c r="CQ57" s="159"/>
      <c r="CR57" s="159"/>
      <c r="CS57" s="159"/>
      <c r="CT57" s="159"/>
      <c r="CU57" s="159"/>
      <c r="CV57" s="159"/>
      <c r="CW57" s="159"/>
      <c r="CX57" s="159"/>
      <c r="CY57" s="159"/>
    </row>
    <row r="58" spans="1:103" s="160" customFormat="1" ht="51" x14ac:dyDescent="0.2">
      <c r="A58" s="185" t="s">
        <v>155</v>
      </c>
      <c r="B58" s="186" t="s">
        <v>159</v>
      </c>
      <c r="C58" s="214" t="s">
        <v>160</v>
      </c>
      <c r="D58" s="158">
        <v>0</v>
      </c>
      <c r="E58" s="158" t="s">
        <v>98</v>
      </c>
      <c r="F58" s="158">
        <v>0</v>
      </c>
      <c r="G58" s="158" t="s">
        <v>98</v>
      </c>
      <c r="H58" s="158">
        <v>0</v>
      </c>
      <c r="I58" s="158" t="s">
        <v>98</v>
      </c>
      <c r="J58" s="158">
        <v>0</v>
      </c>
      <c r="K58" s="158" t="s">
        <v>98</v>
      </c>
      <c r="L58" s="158">
        <v>0</v>
      </c>
      <c r="M58" s="158" t="s">
        <v>98</v>
      </c>
      <c r="N58" s="158">
        <v>0</v>
      </c>
      <c r="O58" s="158" t="s">
        <v>98</v>
      </c>
      <c r="P58" s="158">
        <v>0</v>
      </c>
      <c r="Q58" s="158" t="s">
        <v>98</v>
      </c>
      <c r="R58" s="158">
        <v>0</v>
      </c>
      <c r="S58" s="158" t="s">
        <v>98</v>
      </c>
      <c r="T58" s="158">
        <v>0</v>
      </c>
      <c r="U58" s="158" t="s">
        <v>98</v>
      </c>
      <c r="V58" s="158">
        <v>0</v>
      </c>
      <c r="W58" s="140" t="s">
        <v>98</v>
      </c>
      <c r="X58" s="193">
        <v>0</v>
      </c>
      <c r="Y58" s="158" t="s">
        <v>98</v>
      </c>
      <c r="Z58" s="158">
        <v>0</v>
      </c>
      <c r="AA58" s="158" t="s">
        <v>98</v>
      </c>
      <c r="AB58" s="158">
        <v>0</v>
      </c>
      <c r="AC58" s="158" t="s">
        <v>98</v>
      </c>
      <c r="AD58" s="158">
        <v>0</v>
      </c>
      <c r="AE58" s="158" t="s">
        <v>98</v>
      </c>
      <c r="AF58" s="158">
        <v>0</v>
      </c>
      <c r="AG58" s="158" t="s">
        <v>98</v>
      </c>
      <c r="AH58" s="158">
        <v>0</v>
      </c>
      <c r="AI58" s="158" t="s">
        <v>98</v>
      </c>
      <c r="AJ58" s="158">
        <v>0</v>
      </c>
      <c r="AK58" s="158" t="s">
        <v>98</v>
      </c>
      <c r="AL58" s="158">
        <v>0</v>
      </c>
      <c r="AM58" s="158" t="s">
        <v>98</v>
      </c>
      <c r="AN58" s="158">
        <v>0</v>
      </c>
      <c r="AO58" s="158" t="s">
        <v>98</v>
      </c>
      <c r="AP58" s="158">
        <v>0</v>
      </c>
      <c r="AQ58" s="158" t="s">
        <v>98</v>
      </c>
      <c r="AR58" s="158">
        <v>0</v>
      </c>
      <c r="AS58" s="158" t="s">
        <v>98</v>
      </c>
      <c r="AT58" s="158">
        <v>0</v>
      </c>
      <c r="AU58" s="158" t="s">
        <v>98</v>
      </c>
      <c r="AV58" s="158">
        <v>0</v>
      </c>
      <c r="AW58" s="158" t="s">
        <v>98</v>
      </c>
      <c r="AX58" s="158">
        <v>0</v>
      </c>
      <c r="AY58" s="158" t="s">
        <v>98</v>
      </c>
      <c r="AZ58" s="140">
        <f>'2'!BY56</f>
        <v>2.0378599999999998</v>
      </c>
      <c r="BA58" s="158">
        <v>0</v>
      </c>
      <c r="BB58" s="158">
        <v>0</v>
      </c>
      <c r="BC58" s="158" t="s">
        <v>98</v>
      </c>
      <c r="BD58" s="159"/>
      <c r="BE58" s="159"/>
      <c r="BF58" s="159"/>
      <c r="BG58" s="159"/>
      <c r="BH58" s="159"/>
      <c r="BI58" s="159"/>
      <c r="BJ58" s="159"/>
      <c r="BK58" s="159"/>
      <c r="BL58" s="159"/>
      <c r="BM58" s="159"/>
      <c r="BN58" s="159"/>
      <c r="BO58" s="159"/>
      <c r="BP58" s="159"/>
      <c r="BQ58" s="159"/>
      <c r="BR58" s="159"/>
      <c r="BS58" s="159"/>
      <c r="BT58" s="159"/>
      <c r="BU58" s="159"/>
      <c r="BV58" s="159"/>
      <c r="BW58" s="159"/>
      <c r="BX58" s="159"/>
      <c r="BY58" s="159"/>
      <c r="BZ58" s="159"/>
      <c r="CA58" s="159"/>
      <c r="CB58" s="159"/>
      <c r="CC58" s="159"/>
      <c r="CD58" s="159"/>
      <c r="CE58" s="159"/>
      <c r="CF58" s="159"/>
      <c r="CG58" s="159"/>
      <c r="CH58" s="159"/>
      <c r="CI58" s="159"/>
      <c r="CJ58" s="159"/>
      <c r="CK58" s="159"/>
      <c r="CL58" s="159"/>
      <c r="CM58" s="159"/>
      <c r="CN58" s="159"/>
      <c r="CO58" s="159"/>
      <c r="CP58" s="159"/>
      <c r="CQ58" s="159"/>
      <c r="CR58" s="159"/>
      <c r="CS58" s="159"/>
      <c r="CT58" s="159"/>
      <c r="CU58" s="159"/>
      <c r="CV58" s="159"/>
      <c r="CW58" s="159"/>
      <c r="CX58" s="159"/>
      <c r="CY58" s="159"/>
    </row>
    <row r="59" spans="1:103" s="160" customFormat="1" ht="76.5" x14ac:dyDescent="0.2">
      <c r="A59" s="185" t="s">
        <v>155</v>
      </c>
      <c r="B59" s="186" t="s">
        <v>161</v>
      </c>
      <c r="C59" s="214" t="s">
        <v>162</v>
      </c>
      <c r="D59" s="158">
        <v>0</v>
      </c>
      <c r="E59" s="158" t="s">
        <v>98</v>
      </c>
      <c r="F59" s="158">
        <v>0</v>
      </c>
      <c r="G59" s="158" t="s">
        <v>98</v>
      </c>
      <c r="H59" s="158">
        <v>0</v>
      </c>
      <c r="I59" s="158" t="s">
        <v>98</v>
      </c>
      <c r="J59" s="158">
        <v>0</v>
      </c>
      <c r="K59" s="158" t="s">
        <v>98</v>
      </c>
      <c r="L59" s="158">
        <v>0</v>
      </c>
      <c r="M59" s="158" t="s">
        <v>98</v>
      </c>
      <c r="N59" s="158">
        <v>0</v>
      </c>
      <c r="O59" s="158" t="s">
        <v>98</v>
      </c>
      <c r="P59" s="158">
        <v>0</v>
      </c>
      <c r="Q59" s="158" t="s">
        <v>98</v>
      </c>
      <c r="R59" s="158">
        <v>0</v>
      </c>
      <c r="S59" s="158" t="s">
        <v>98</v>
      </c>
      <c r="T59" s="158">
        <v>0</v>
      </c>
      <c r="U59" s="158" t="s">
        <v>98</v>
      </c>
      <c r="V59" s="158">
        <v>0</v>
      </c>
      <c r="W59" s="140" t="s">
        <v>98</v>
      </c>
      <c r="X59" s="193">
        <v>0</v>
      </c>
      <c r="Y59" s="158" t="s">
        <v>98</v>
      </c>
      <c r="Z59" s="158">
        <v>0</v>
      </c>
      <c r="AA59" s="158" t="s">
        <v>98</v>
      </c>
      <c r="AB59" s="158">
        <v>0</v>
      </c>
      <c r="AC59" s="158" t="s">
        <v>98</v>
      </c>
      <c r="AD59" s="158">
        <v>0</v>
      </c>
      <c r="AE59" s="158" t="s">
        <v>98</v>
      </c>
      <c r="AF59" s="158">
        <v>0</v>
      </c>
      <c r="AG59" s="158" t="s">
        <v>98</v>
      </c>
      <c r="AH59" s="158">
        <v>0</v>
      </c>
      <c r="AI59" s="158" t="s">
        <v>98</v>
      </c>
      <c r="AJ59" s="158">
        <v>0</v>
      </c>
      <c r="AK59" s="158" t="s">
        <v>98</v>
      </c>
      <c r="AL59" s="158">
        <v>0</v>
      </c>
      <c r="AM59" s="158" t="s">
        <v>98</v>
      </c>
      <c r="AN59" s="158">
        <v>0</v>
      </c>
      <c r="AO59" s="158" t="s">
        <v>98</v>
      </c>
      <c r="AP59" s="158">
        <v>0</v>
      </c>
      <c r="AQ59" s="158" t="s">
        <v>98</v>
      </c>
      <c r="AR59" s="158">
        <v>0</v>
      </c>
      <c r="AS59" s="158" t="s">
        <v>98</v>
      </c>
      <c r="AT59" s="158">
        <v>0</v>
      </c>
      <c r="AU59" s="158" t="s">
        <v>98</v>
      </c>
      <c r="AV59" s="158">
        <v>0</v>
      </c>
      <c r="AW59" s="158" t="s">
        <v>98</v>
      </c>
      <c r="AX59" s="158">
        <v>0</v>
      </c>
      <c r="AY59" s="158" t="s">
        <v>98</v>
      </c>
      <c r="AZ59" s="140">
        <f>'2'!BY57</f>
        <v>0</v>
      </c>
      <c r="BA59" s="158">
        <v>0</v>
      </c>
      <c r="BB59" s="158">
        <v>0</v>
      </c>
      <c r="BC59" s="158" t="s">
        <v>98</v>
      </c>
      <c r="BD59" s="159"/>
      <c r="BE59" s="159"/>
      <c r="BF59" s="159"/>
      <c r="BG59" s="159"/>
      <c r="BH59" s="159"/>
      <c r="BI59" s="159"/>
      <c r="BJ59" s="159"/>
      <c r="BK59" s="159"/>
      <c r="BL59" s="159"/>
      <c r="BM59" s="159"/>
      <c r="BN59" s="159"/>
      <c r="BO59" s="159"/>
      <c r="BP59" s="159"/>
      <c r="BQ59" s="159"/>
      <c r="BR59" s="159"/>
      <c r="BS59" s="159"/>
      <c r="BT59" s="159"/>
      <c r="BU59" s="159"/>
      <c r="BV59" s="159"/>
      <c r="BW59" s="159"/>
      <c r="BX59" s="159"/>
      <c r="BY59" s="159"/>
      <c r="BZ59" s="159"/>
      <c r="CA59" s="159"/>
      <c r="CB59" s="159"/>
      <c r="CC59" s="159"/>
      <c r="CD59" s="159"/>
      <c r="CE59" s="159"/>
      <c r="CF59" s="159"/>
      <c r="CG59" s="159"/>
      <c r="CH59" s="159"/>
      <c r="CI59" s="159"/>
      <c r="CJ59" s="159"/>
      <c r="CK59" s="159"/>
      <c r="CL59" s="159"/>
      <c r="CM59" s="159"/>
      <c r="CN59" s="159"/>
      <c r="CO59" s="159"/>
      <c r="CP59" s="159"/>
      <c r="CQ59" s="159"/>
      <c r="CR59" s="159"/>
      <c r="CS59" s="159"/>
      <c r="CT59" s="159"/>
      <c r="CU59" s="159"/>
      <c r="CV59" s="159"/>
      <c r="CW59" s="159"/>
      <c r="CX59" s="159"/>
      <c r="CY59" s="159"/>
    </row>
    <row r="60" spans="1:103" s="160" customFormat="1" ht="63.75" hidden="1" x14ac:dyDescent="0.2">
      <c r="A60" s="185" t="s">
        <v>155</v>
      </c>
      <c r="B60" s="186" t="s">
        <v>163</v>
      </c>
      <c r="C60" s="214" t="s">
        <v>164</v>
      </c>
      <c r="D60" s="158"/>
      <c r="E60" s="158"/>
      <c r="F60" s="158"/>
      <c r="G60" s="158"/>
      <c r="H60" s="158"/>
      <c r="I60" s="158"/>
      <c r="J60" s="158"/>
      <c r="K60" s="158"/>
      <c r="L60" s="158"/>
      <c r="M60" s="158"/>
      <c r="N60" s="158"/>
      <c r="O60" s="158"/>
      <c r="P60" s="158"/>
      <c r="Q60" s="158"/>
      <c r="R60" s="158"/>
      <c r="S60" s="158"/>
      <c r="T60" s="158"/>
      <c r="U60" s="158"/>
      <c r="V60" s="158"/>
      <c r="W60" s="140"/>
      <c r="X60" s="193"/>
      <c r="Y60" s="158"/>
      <c r="Z60" s="158"/>
      <c r="AA60" s="158"/>
      <c r="AB60" s="158"/>
      <c r="AC60" s="158"/>
      <c r="AD60" s="158"/>
      <c r="AE60" s="158"/>
      <c r="AF60" s="158"/>
      <c r="AG60" s="158"/>
      <c r="AH60" s="158"/>
      <c r="AI60" s="158"/>
      <c r="AJ60" s="158"/>
      <c r="AK60" s="158"/>
      <c r="AL60" s="158"/>
      <c r="AM60" s="158"/>
      <c r="AN60" s="158"/>
      <c r="AO60" s="158"/>
      <c r="AP60" s="158"/>
      <c r="AQ60" s="158"/>
      <c r="AR60" s="158"/>
      <c r="AS60" s="158"/>
      <c r="AT60" s="158"/>
      <c r="AU60" s="158"/>
      <c r="AV60" s="158"/>
      <c r="AW60" s="158"/>
      <c r="AX60" s="158"/>
      <c r="AY60" s="158"/>
      <c r="AZ60" s="140"/>
      <c r="BA60" s="158"/>
      <c r="BB60" s="158"/>
      <c r="BC60" s="158"/>
      <c r="BD60" s="159"/>
      <c r="BE60" s="159"/>
      <c r="BF60" s="159"/>
      <c r="BG60" s="159"/>
      <c r="BH60" s="159"/>
      <c r="BI60" s="159"/>
      <c r="BJ60" s="159"/>
      <c r="BK60" s="159"/>
      <c r="BL60" s="159"/>
      <c r="BM60" s="159"/>
      <c r="BN60" s="159"/>
      <c r="BO60" s="159"/>
      <c r="BP60" s="159"/>
      <c r="BQ60" s="159"/>
      <c r="BR60" s="159"/>
      <c r="BS60" s="159"/>
      <c r="BT60" s="159"/>
      <c r="BU60" s="159"/>
      <c r="BV60" s="159"/>
      <c r="BW60" s="159"/>
      <c r="BX60" s="159"/>
      <c r="BY60" s="159"/>
      <c r="BZ60" s="159"/>
      <c r="CA60" s="159"/>
      <c r="CB60" s="159"/>
      <c r="CC60" s="159"/>
      <c r="CD60" s="159"/>
      <c r="CE60" s="159"/>
      <c r="CF60" s="159"/>
      <c r="CG60" s="159"/>
      <c r="CH60" s="159"/>
      <c r="CI60" s="159"/>
      <c r="CJ60" s="159"/>
      <c r="CK60" s="159"/>
      <c r="CL60" s="159"/>
      <c r="CM60" s="159"/>
      <c r="CN60" s="159"/>
      <c r="CO60" s="159"/>
      <c r="CP60" s="159"/>
      <c r="CQ60" s="159"/>
      <c r="CR60" s="159"/>
      <c r="CS60" s="159"/>
      <c r="CT60" s="159"/>
      <c r="CU60" s="159"/>
      <c r="CV60" s="159"/>
      <c r="CW60" s="159"/>
      <c r="CX60" s="159"/>
      <c r="CY60" s="159"/>
    </row>
    <row r="61" spans="1:103" s="160" customFormat="1" ht="76.5" hidden="1" x14ac:dyDescent="0.2">
      <c r="A61" s="185" t="s">
        <v>155</v>
      </c>
      <c r="B61" s="186" t="s">
        <v>165</v>
      </c>
      <c r="C61" s="214" t="s">
        <v>166</v>
      </c>
      <c r="D61" s="158"/>
      <c r="E61" s="158"/>
      <c r="F61" s="158"/>
      <c r="G61" s="158"/>
      <c r="H61" s="158"/>
      <c r="I61" s="158"/>
      <c r="J61" s="158"/>
      <c r="K61" s="158"/>
      <c r="L61" s="158"/>
      <c r="M61" s="158"/>
      <c r="N61" s="158"/>
      <c r="O61" s="158"/>
      <c r="P61" s="158"/>
      <c r="Q61" s="158"/>
      <c r="R61" s="158"/>
      <c r="S61" s="158"/>
      <c r="T61" s="158"/>
      <c r="U61" s="158"/>
      <c r="V61" s="158"/>
      <c r="W61" s="140"/>
      <c r="X61" s="193"/>
      <c r="Y61" s="158"/>
      <c r="Z61" s="158"/>
      <c r="AA61" s="158"/>
      <c r="AB61" s="158"/>
      <c r="AC61" s="158"/>
      <c r="AD61" s="158"/>
      <c r="AE61" s="158"/>
      <c r="AF61" s="158"/>
      <c r="AG61" s="158"/>
      <c r="AH61" s="158"/>
      <c r="AI61" s="158"/>
      <c r="AJ61" s="158"/>
      <c r="AK61" s="158"/>
      <c r="AL61" s="158"/>
      <c r="AM61" s="158"/>
      <c r="AN61" s="158"/>
      <c r="AO61" s="158"/>
      <c r="AP61" s="158"/>
      <c r="AQ61" s="158"/>
      <c r="AR61" s="158"/>
      <c r="AS61" s="158"/>
      <c r="AT61" s="158"/>
      <c r="AU61" s="158"/>
      <c r="AV61" s="158"/>
      <c r="AW61" s="158"/>
      <c r="AX61" s="158"/>
      <c r="AY61" s="158"/>
      <c r="AZ61" s="140"/>
      <c r="BA61" s="158"/>
      <c r="BB61" s="158"/>
      <c r="BC61" s="158"/>
      <c r="BD61" s="159"/>
      <c r="BE61" s="159"/>
      <c r="BF61" s="159"/>
      <c r="BG61" s="159"/>
      <c r="BH61" s="159"/>
      <c r="BI61" s="159"/>
      <c r="BJ61" s="159"/>
      <c r="BK61" s="159"/>
      <c r="BL61" s="159"/>
      <c r="BM61" s="159"/>
      <c r="BN61" s="159"/>
      <c r="BO61" s="159"/>
      <c r="BP61" s="159"/>
      <c r="BQ61" s="159"/>
      <c r="BR61" s="159"/>
      <c r="BS61" s="159"/>
      <c r="BT61" s="159"/>
      <c r="BU61" s="159"/>
      <c r="BV61" s="159"/>
      <c r="BW61" s="159"/>
      <c r="BX61" s="159"/>
      <c r="BY61" s="159"/>
      <c r="BZ61" s="159"/>
      <c r="CA61" s="159"/>
      <c r="CB61" s="159"/>
      <c r="CC61" s="159"/>
      <c r="CD61" s="159"/>
      <c r="CE61" s="159"/>
      <c r="CF61" s="159"/>
      <c r="CG61" s="159"/>
      <c r="CH61" s="159"/>
      <c r="CI61" s="159"/>
      <c r="CJ61" s="159"/>
      <c r="CK61" s="159"/>
      <c r="CL61" s="159"/>
      <c r="CM61" s="159"/>
      <c r="CN61" s="159"/>
      <c r="CO61" s="159"/>
      <c r="CP61" s="159"/>
      <c r="CQ61" s="159"/>
      <c r="CR61" s="159"/>
      <c r="CS61" s="159"/>
      <c r="CT61" s="159"/>
      <c r="CU61" s="159"/>
      <c r="CV61" s="159"/>
      <c r="CW61" s="159"/>
      <c r="CX61" s="159"/>
      <c r="CY61" s="159"/>
    </row>
    <row r="62" spans="1:103" s="160" customFormat="1" ht="63.75" x14ac:dyDescent="0.2">
      <c r="A62" s="185" t="s">
        <v>155</v>
      </c>
      <c r="B62" s="186" t="s">
        <v>167</v>
      </c>
      <c r="C62" s="214" t="s">
        <v>168</v>
      </c>
      <c r="D62" s="158">
        <v>0</v>
      </c>
      <c r="E62" s="158" t="s">
        <v>98</v>
      </c>
      <c r="F62" s="158">
        <v>0</v>
      </c>
      <c r="G62" s="158" t="s">
        <v>98</v>
      </c>
      <c r="H62" s="158">
        <v>0</v>
      </c>
      <c r="I62" s="158" t="s">
        <v>98</v>
      </c>
      <c r="J62" s="158">
        <v>0</v>
      </c>
      <c r="K62" s="158" t="s">
        <v>98</v>
      </c>
      <c r="L62" s="158">
        <v>0</v>
      </c>
      <c r="M62" s="158" t="s">
        <v>98</v>
      </c>
      <c r="N62" s="158">
        <v>0</v>
      </c>
      <c r="O62" s="158" t="s">
        <v>98</v>
      </c>
      <c r="P62" s="158">
        <v>0</v>
      </c>
      <c r="Q62" s="158" t="s">
        <v>98</v>
      </c>
      <c r="R62" s="158">
        <v>0</v>
      </c>
      <c r="S62" s="158" t="s">
        <v>98</v>
      </c>
      <c r="T62" s="158">
        <v>0</v>
      </c>
      <c r="U62" s="158" t="s">
        <v>98</v>
      </c>
      <c r="V62" s="158">
        <v>0</v>
      </c>
      <c r="W62" s="140" t="s">
        <v>98</v>
      </c>
      <c r="X62" s="193">
        <v>0</v>
      </c>
      <c r="Y62" s="158" t="s">
        <v>98</v>
      </c>
      <c r="Z62" s="158">
        <v>0</v>
      </c>
      <c r="AA62" s="158" t="s">
        <v>98</v>
      </c>
      <c r="AB62" s="158">
        <v>0</v>
      </c>
      <c r="AC62" s="158" t="s">
        <v>98</v>
      </c>
      <c r="AD62" s="158">
        <v>0</v>
      </c>
      <c r="AE62" s="158" t="s">
        <v>98</v>
      </c>
      <c r="AF62" s="158">
        <v>0</v>
      </c>
      <c r="AG62" s="158" t="s">
        <v>98</v>
      </c>
      <c r="AH62" s="158">
        <v>0</v>
      </c>
      <c r="AI62" s="158" t="s">
        <v>98</v>
      </c>
      <c r="AJ62" s="158">
        <v>0</v>
      </c>
      <c r="AK62" s="158" t="s">
        <v>98</v>
      </c>
      <c r="AL62" s="158">
        <v>0</v>
      </c>
      <c r="AM62" s="158" t="s">
        <v>98</v>
      </c>
      <c r="AN62" s="158">
        <v>0</v>
      </c>
      <c r="AO62" s="158" t="s">
        <v>98</v>
      </c>
      <c r="AP62" s="158">
        <v>0</v>
      </c>
      <c r="AQ62" s="158" t="s">
        <v>98</v>
      </c>
      <c r="AR62" s="158">
        <v>0</v>
      </c>
      <c r="AS62" s="158" t="s">
        <v>98</v>
      </c>
      <c r="AT62" s="158">
        <v>0</v>
      </c>
      <c r="AU62" s="158" t="s">
        <v>98</v>
      </c>
      <c r="AV62" s="158">
        <v>0</v>
      </c>
      <c r="AW62" s="158" t="s">
        <v>98</v>
      </c>
      <c r="AX62" s="158">
        <v>0</v>
      </c>
      <c r="AY62" s="158" t="s">
        <v>98</v>
      </c>
      <c r="AZ62" s="140">
        <f>'2'!BY60</f>
        <v>0</v>
      </c>
      <c r="BA62" s="158">
        <v>0</v>
      </c>
      <c r="BB62" s="158">
        <v>0</v>
      </c>
      <c r="BC62" s="158" t="s">
        <v>98</v>
      </c>
      <c r="BD62" s="159"/>
      <c r="BE62" s="159"/>
      <c r="BF62" s="159"/>
      <c r="BG62" s="159"/>
      <c r="BH62" s="159"/>
      <c r="BI62" s="159"/>
      <c r="BJ62" s="159"/>
      <c r="BK62" s="159"/>
      <c r="BL62" s="159"/>
      <c r="BM62" s="159"/>
      <c r="BN62" s="159"/>
      <c r="BO62" s="159"/>
      <c r="BP62" s="159"/>
      <c r="BQ62" s="159"/>
      <c r="BR62" s="159"/>
      <c r="BS62" s="159"/>
      <c r="BT62" s="159"/>
      <c r="BU62" s="159"/>
      <c r="BV62" s="159"/>
      <c r="BW62" s="159"/>
      <c r="BX62" s="159"/>
      <c r="BY62" s="159"/>
      <c r="BZ62" s="159"/>
      <c r="CA62" s="159"/>
      <c r="CB62" s="159"/>
      <c r="CC62" s="159"/>
      <c r="CD62" s="159"/>
      <c r="CE62" s="159"/>
      <c r="CF62" s="159"/>
      <c r="CG62" s="159"/>
      <c r="CH62" s="159"/>
      <c r="CI62" s="159"/>
      <c r="CJ62" s="159"/>
      <c r="CK62" s="159"/>
      <c r="CL62" s="159"/>
      <c r="CM62" s="159"/>
      <c r="CN62" s="159"/>
      <c r="CO62" s="159"/>
      <c r="CP62" s="159"/>
      <c r="CQ62" s="159"/>
      <c r="CR62" s="159"/>
      <c r="CS62" s="159"/>
      <c r="CT62" s="159"/>
      <c r="CU62" s="159"/>
      <c r="CV62" s="159"/>
      <c r="CW62" s="159"/>
      <c r="CX62" s="159"/>
      <c r="CY62" s="159"/>
    </row>
    <row r="63" spans="1:103" s="160" customFormat="1" ht="51" x14ac:dyDescent="0.2">
      <c r="A63" s="185" t="s">
        <v>155</v>
      </c>
      <c r="B63" s="186" t="s">
        <v>169</v>
      </c>
      <c r="C63" s="214" t="s">
        <v>170</v>
      </c>
      <c r="D63" s="158">
        <v>0</v>
      </c>
      <c r="E63" s="158" t="s">
        <v>98</v>
      </c>
      <c r="F63" s="158">
        <v>0</v>
      </c>
      <c r="G63" s="158" t="s">
        <v>98</v>
      </c>
      <c r="H63" s="158">
        <v>0</v>
      </c>
      <c r="I63" s="158" t="s">
        <v>98</v>
      </c>
      <c r="J63" s="158">
        <v>0</v>
      </c>
      <c r="K63" s="158" t="s">
        <v>98</v>
      </c>
      <c r="L63" s="158">
        <v>0</v>
      </c>
      <c r="M63" s="158" t="s">
        <v>98</v>
      </c>
      <c r="N63" s="158">
        <v>0</v>
      </c>
      <c r="O63" s="158" t="s">
        <v>98</v>
      </c>
      <c r="P63" s="158">
        <v>0</v>
      </c>
      <c r="Q63" s="158" t="s">
        <v>98</v>
      </c>
      <c r="R63" s="158">
        <v>0</v>
      </c>
      <c r="S63" s="158" t="s">
        <v>98</v>
      </c>
      <c r="T63" s="158">
        <v>0</v>
      </c>
      <c r="U63" s="158" t="s">
        <v>98</v>
      </c>
      <c r="V63" s="158">
        <v>0</v>
      </c>
      <c r="W63" s="140" t="s">
        <v>98</v>
      </c>
      <c r="X63" s="193">
        <v>0</v>
      </c>
      <c r="Y63" s="158" t="s">
        <v>98</v>
      </c>
      <c r="Z63" s="158">
        <v>0</v>
      </c>
      <c r="AA63" s="158" t="s">
        <v>98</v>
      </c>
      <c r="AB63" s="158">
        <v>0</v>
      </c>
      <c r="AC63" s="158" t="s">
        <v>98</v>
      </c>
      <c r="AD63" s="158">
        <v>0</v>
      </c>
      <c r="AE63" s="158" t="s">
        <v>98</v>
      </c>
      <c r="AF63" s="158">
        <v>0</v>
      </c>
      <c r="AG63" s="158" t="s">
        <v>98</v>
      </c>
      <c r="AH63" s="158">
        <v>0</v>
      </c>
      <c r="AI63" s="158" t="s">
        <v>98</v>
      </c>
      <c r="AJ63" s="158">
        <v>0</v>
      </c>
      <c r="AK63" s="158" t="s">
        <v>98</v>
      </c>
      <c r="AL63" s="158">
        <v>0</v>
      </c>
      <c r="AM63" s="158" t="s">
        <v>98</v>
      </c>
      <c r="AN63" s="158">
        <v>0</v>
      </c>
      <c r="AO63" s="158" t="s">
        <v>98</v>
      </c>
      <c r="AP63" s="158">
        <v>0</v>
      </c>
      <c r="AQ63" s="158" t="s">
        <v>98</v>
      </c>
      <c r="AR63" s="158">
        <v>0</v>
      </c>
      <c r="AS63" s="158" t="s">
        <v>98</v>
      </c>
      <c r="AT63" s="158">
        <v>0</v>
      </c>
      <c r="AU63" s="158" t="s">
        <v>98</v>
      </c>
      <c r="AV63" s="158">
        <v>0</v>
      </c>
      <c r="AW63" s="158" t="s">
        <v>98</v>
      </c>
      <c r="AX63" s="158">
        <v>0</v>
      </c>
      <c r="AY63" s="158" t="s">
        <v>98</v>
      </c>
      <c r="AZ63" s="140">
        <f>'2'!BY61</f>
        <v>0</v>
      </c>
      <c r="BA63" s="158">
        <v>0</v>
      </c>
      <c r="BB63" s="158">
        <v>0</v>
      </c>
      <c r="BC63" s="158" t="s">
        <v>98</v>
      </c>
      <c r="BD63" s="159"/>
      <c r="BE63" s="159"/>
      <c r="BF63" s="159"/>
      <c r="BG63" s="159"/>
      <c r="BH63" s="159"/>
      <c r="BI63" s="159"/>
      <c r="BJ63" s="159"/>
      <c r="BK63" s="159"/>
      <c r="BL63" s="159"/>
      <c r="BM63" s="159"/>
      <c r="BN63" s="159"/>
      <c r="BO63" s="159"/>
      <c r="BP63" s="159"/>
      <c r="BQ63" s="159"/>
      <c r="BR63" s="159"/>
      <c r="BS63" s="159"/>
      <c r="BT63" s="159"/>
      <c r="BU63" s="159"/>
      <c r="BV63" s="159"/>
      <c r="BW63" s="159"/>
      <c r="BX63" s="159"/>
      <c r="BY63" s="159"/>
      <c r="BZ63" s="159"/>
      <c r="CA63" s="159"/>
      <c r="CB63" s="159"/>
      <c r="CC63" s="159"/>
      <c r="CD63" s="159"/>
      <c r="CE63" s="159"/>
      <c r="CF63" s="159"/>
      <c r="CG63" s="159"/>
      <c r="CH63" s="159"/>
      <c r="CI63" s="159"/>
      <c r="CJ63" s="159"/>
      <c r="CK63" s="159"/>
      <c r="CL63" s="159"/>
      <c r="CM63" s="159"/>
      <c r="CN63" s="159"/>
      <c r="CO63" s="159"/>
      <c r="CP63" s="159"/>
      <c r="CQ63" s="159"/>
      <c r="CR63" s="159"/>
      <c r="CS63" s="159"/>
      <c r="CT63" s="159"/>
      <c r="CU63" s="159"/>
      <c r="CV63" s="159"/>
      <c r="CW63" s="159"/>
      <c r="CX63" s="159"/>
      <c r="CY63" s="159"/>
    </row>
    <row r="64" spans="1:103" s="160" customFormat="1" ht="63.75" x14ac:dyDescent="0.2">
      <c r="A64" s="185" t="s">
        <v>155</v>
      </c>
      <c r="B64" s="186" t="s">
        <v>171</v>
      </c>
      <c r="C64" s="214" t="s">
        <v>172</v>
      </c>
      <c r="D64" s="158">
        <v>0</v>
      </c>
      <c r="E64" s="158" t="s">
        <v>98</v>
      </c>
      <c r="F64" s="158">
        <v>0</v>
      </c>
      <c r="G64" s="158" t="s">
        <v>98</v>
      </c>
      <c r="H64" s="158">
        <v>0</v>
      </c>
      <c r="I64" s="158" t="s">
        <v>98</v>
      </c>
      <c r="J64" s="158">
        <v>0</v>
      </c>
      <c r="K64" s="158" t="s">
        <v>98</v>
      </c>
      <c r="L64" s="158">
        <v>0</v>
      </c>
      <c r="M64" s="158" t="s">
        <v>98</v>
      </c>
      <c r="N64" s="158">
        <v>0</v>
      </c>
      <c r="O64" s="158" t="s">
        <v>98</v>
      </c>
      <c r="P64" s="158">
        <v>0</v>
      </c>
      <c r="Q64" s="158" t="s">
        <v>98</v>
      </c>
      <c r="R64" s="158">
        <v>0</v>
      </c>
      <c r="S64" s="158" t="s">
        <v>98</v>
      </c>
      <c r="T64" s="158">
        <v>0</v>
      </c>
      <c r="U64" s="158" t="s">
        <v>98</v>
      </c>
      <c r="V64" s="158">
        <v>0</v>
      </c>
      <c r="W64" s="140" t="s">
        <v>98</v>
      </c>
      <c r="X64" s="193">
        <v>0</v>
      </c>
      <c r="Y64" s="158" t="s">
        <v>98</v>
      </c>
      <c r="Z64" s="158">
        <v>0</v>
      </c>
      <c r="AA64" s="158" t="s">
        <v>98</v>
      </c>
      <c r="AB64" s="158">
        <v>0</v>
      </c>
      <c r="AC64" s="158" t="s">
        <v>98</v>
      </c>
      <c r="AD64" s="158">
        <v>0</v>
      </c>
      <c r="AE64" s="158" t="s">
        <v>98</v>
      </c>
      <c r="AF64" s="158">
        <v>0</v>
      </c>
      <c r="AG64" s="158" t="s">
        <v>98</v>
      </c>
      <c r="AH64" s="158">
        <v>0</v>
      </c>
      <c r="AI64" s="158" t="s">
        <v>98</v>
      </c>
      <c r="AJ64" s="158">
        <v>0</v>
      </c>
      <c r="AK64" s="158" t="s">
        <v>98</v>
      </c>
      <c r="AL64" s="158">
        <v>0</v>
      </c>
      <c r="AM64" s="158" t="s">
        <v>98</v>
      </c>
      <c r="AN64" s="158">
        <v>0</v>
      </c>
      <c r="AO64" s="158" t="s">
        <v>98</v>
      </c>
      <c r="AP64" s="158">
        <v>0</v>
      </c>
      <c r="AQ64" s="158" t="s">
        <v>98</v>
      </c>
      <c r="AR64" s="158">
        <v>0</v>
      </c>
      <c r="AS64" s="158" t="s">
        <v>98</v>
      </c>
      <c r="AT64" s="158">
        <v>0</v>
      </c>
      <c r="AU64" s="158" t="s">
        <v>98</v>
      </c>
      <c r="AV64" s="158">
        <v>0</v>
      </c>
      <c r="AW64" s="158" t="s">
        <v>98</v>
      </c>
      <c r="AX64" s="158">
        <v>0</v>
      </c>
      <c r="AY64" s="158" t="s">
        <v>98</v>
      </c>
      <c r="AZ64" s="140">
        <f>'2'!BY62</f>
        <v>5.7472700000000003</v>
      </c>
      <c r="BA64" s="158">
        <v>0</v>
      </c>
      <c r="BB64" s="158">
        <v>0</v>
      </c>
      <c r="BC64" s="158" t="s">
        <v>98</v>
      </c>
      <c r="BD64" s="159"/>
      <c r="BE64" s="159"/>
      <c r="BF64" s="159"/>
      <c r="BG64" s="159"/>
      <c r="BH64" s="159"/>
      <c r="BI64" s="159"/>
      <c r="BJ64" s="159"/>
      <c r="BK64" s="159"/>
      <c r="BL64" s="159"/>
      <c r="BM64" s="159"/>
      <c r="BN64" s="159"/>
      <c r="BO64" s="159"/>
      <c r="BP64" s="159"/>
      <c r="BQ64" s="159"/>
      <c r="BR64" s="159"/>
      <c r="BS64" s="159"/>
      <c r="BT64" s="159"/>
      <c r="BU64" s="159"/>
      <c r="BV64" s="159"/>
      <c r="BW64" s="159"/>
      <c r="BX64" s="159"/>
      <c r="BY64" s="159"/>
      <c r="BZ64" s="159"/>
      <c r="CA64" s="159"/>
      <c r="CB64" s="159"/>
      <c r="CC64" s="159"/>
      <c r="CD64" s="159"/>
      <c r="CE64" s="159"/>
      <c r="CF64" s="159"/>
      <c r="CG64" s="159"/>
      <c r="CH64" s="159"/>
      <c r="CI64" s="159"/>
      <c r="CJ64" s="159"/>
      <c r="CK64" s="159"/>
      <c r="CL64" s="159"/>
      <c r="CM64" s="159"/>
      <c r="CN64" s="159"/>
      <c r="CO64" s="159"/>
      <c r="CP64" s="159"/>
      <c r="CQ64" s="159"/>
      <c r="CR64" s="159"/>
      <c r="CS64" s="159"/>
      <c r="CT64" s="159"/>
      <c r="CU64" s="159"/>
      <c r="CV64" s="159"/>
      <c r="CW64" s="159"/>
      <c r="CX64" s="159"/>
      <c r="CY64" s="159"/>
    </row>
    <row r="65" spans="1:103" s="160" customFormat="1" ht="63.75" x14ac:dyDescent="0.2">
      <c r="A65" s="185" t="s">
        <v>155</v>
      </c>
      <c r="B65" s="186" t="s">
        <v>173</v>
      </c>
      <c r="C65" s="214" t="s">
        <v>174</v>
      </c>
      <c r="D65" s="158">
        <v>0</v>
      </c>
      <c r="E65" s="158" t="s">
        <v>98</v>
      </c>
      <c r="F65" s="158">
        <v>0</v>
      </c>
      <c r="G65" s="158" t="s">
        <v>98</v>
      </c>
      <c r="H65" s="158">
        <v>0</v>
      </c>
      <c r="I65" s="158" t="s">
        <v>98</v>
      </c>
      <c r="J65" s="158">
        <v>0</v>
      </c>
      <c r="K65" s="158" t="s">
        <v>98</v>
      </c>
      <c r="L65" s="158">
        <v>0</v>
      </c>
      <c r="M65" s="158" t="s">
        <v>98</v>
      </c>
      <c r="N65" s="158">
        <v>0</v>
      </c>
      <c r="O65" s="158" t="s">
        <v>98</v>
      </c>
      <c r="P65" s="158">
        <v>0</v>
      </c>
      <c r="Q65" s="158" t="s">
        <v>98</v>
      </c>
      <c r="R65" s="158">
        <v>0</v>
      </c>
      <c r="S65" s="158" t="s">
        <v>98</v>
      </c>
      <c r="T65" s="158">
        <v>0</v>
      </c>
      <c r="U65" s="158" t="s">
        <v>98</v>
      </c>
      <c r="V65" s="158">
        <v>0</v>
      </c>
      <c r="W65" s="140" t="s">
        <v>98</v>
      </c>
      <c r="X65" s="193">
        <v>0</v>
      </c>
      <c r="Y65" s="158" t="s">
        <v>98</v>
      </c>
      <c r="Z65" s="158">
        <v>0</v>
      </c>
      <c r="AA65" s="158" t="s">
        <v>98</v>
      </c>
      <c r="AB65" s="158">
        <v>0</v>
      </c>
      <c r="AC65" s="158" t="s">
        <v>98</v>
      </c>
      <c r="AD65" s="158">
        <v>0</v>
      </c>
      <c r="AE65" s="158" t="s">
        <v>98</v>
      </c>
      <c r="AF65" s="158">
        <v>0</v>
      </c>
      <c r="AG65" s="158" t="s">
        <v>98</v>
      </c>
      <c r="AH65" s="158">
        <v>0</v>
      </c>
      <c r="AI65" s="158" t="s">
        <v>98</v>
      </c>
      <c r="AJ65" s="158">
        <v>0</v>
      </c>
      <c r="AK65" s="158" t="s">
        <v>98</v>
      </c>
      <c r="AL65" s="158">
        <v>0</v>
      </c>
      <c r="AM65" s="158" t="s">
        <v>98</v>
      </c>
      <c r="AN65" s="158">
        <v>0</v>
      </c>
      <c r="AO65" s="158" t="s">
        <v>98</v>
      </c>
      <c r="AP65" s="158">
        <v>0</v>
      </c>
      <c r="AQ65" s="158" t="s">
        <v>98</v>
      </c>
      <c r="AR65" s="158">
        <v>0</v>
      </c>
      <c r="AS65" s="158" t="s">
        <v>98</v>
      </c>
      <c r="AT65" s="158">
        <v>0</v>
      </c>
      <c r="AU65" s="158" t="s">
        <v>98</v>
      </c>
      <c r="AV65" s="158">
        <v>0</v>
      </c>
      <c r="AW65" s="158" t="s">
        <v>98</v>
      </c>
      <c r="AX65" s="158">
        <v>0</v>
      </c>
      <c r="AY65" s="158" t="s">
        <v>98</v>
      </c>
      <c r="AZ65" s="140">
        <f>'2'!BY63</f>
        <v>0</v>
      </c>
      <c r="BA65" s="158">
        <v>0</v>
      </c>
      <c r="BB65" s="158">
        <v>0</v>
      </c>
      <c r="BC65" s="158" t="s">
        <v>98</v>
      </c>
      <c r="BD65" s="159"/>
      <c r="BE65" s="159"/>
      <c r="BF65" s="159"/>
      <c r="BG65" s="159"/>
      <c r="BH65" s="159"/>
      <c r="BI65" s="159"/>
      <c r="BJ65" s="159"/>
      <c r="BK65" s="159"/>
      <c r="BL65" s="159"/>
      <c r="BM65" s="159"/>
      <c r="BN65" s="159"/>
      <c r="BO65" s="159"/>
      <c r="BP65" s="159"/>
      <c r="BQ65" s="159"/>
      <c r="BR65" s="159"/>
      <c r="BS65" s="159"/>
      <c r="BT65" s="159"/>
      <c r="BU65" s="159"/>
      <c r="BV65" s="159"/>
      <c r="BW65" s="159"/>
      <c r="BX65" s="159"/>
      <c r="BY65" s="159"/>
      <c r="BZ65" s="159"/>
      <c r="CA65" s="159"/>
      <c r="CB65" s="159"/>
      <c r="CC65" s="159"/>
      <c r="CD65" s="159"/>
      <c r="CE65" s="159"/>
      <c r="CF65" s="159"/>
      <c r="CG65" s="159"/>
      <c r="CH65" s="159"/>
      <c r="CI65" s="159"/>
      <c r="CJ65" s="159"/>
      <c r="CK65" s="159"/>
      <c r="CL65" s="159"/>
      <c r="CM65" s="159"/>
      <c r="CN65" s="159"/>
      <c r="CO65" s="159"/>
      <c r="CP65" s="159"/>
      <c r="CQ65" s="159"/>
      <c r="CR65" s="159"/>
      <c r="CS65" s="159"/>
      <c r="CT65" s="159"/>
      <c r="CU65" s="159"/>
      <c r="CV65" s="159"/>
      <c r="CW65" s="159"/>
      <c r="CX65" s="159"/>
      <c r="CY65" s="159"/>
    </row>
    <row r="66" spans="1:103" s="160" customFormat="1" ht="51" x14ac:dyDescent="0.2">
      <c r="A66" s="185" t="s">
        <v>155</v>
      </c>
      <c r="B66" s="186" t="s">
        <v>175</v>
      </c>
      <c r="C66" s="214" t="s">
        <v>176</v>
      </c>
      <c r="D66" s="158">
        <v>0</v>
      </c>
      <c r="E66" s="158" t="s">
        <v>98</v>
      </c>
      <c r="F66" s="158">
        <v>0</v>
      </c>
      <c r="G66" s="158" t="s">
        <v>98</v>
      </c>
      <c r="H66" s="158">
        <v>0</v>
      </c>
      <c r="I66" s="158" t="s">
        <v>98</v>
      </c>
      <c r="J66" s="158">
        <v>0</v>
      </c>
      <c r="K66" s="158" t="s">
        <v>98</v>
      </c>
      <c r="L66" s="158">
        <v>0</v>
      </c>
      <c r="M66" s="158" t="s">
        <v>98</v>
      </c>
      <c r="N66" s="158">
        <v>0</v>
      </c>
      <c r="O66" s="158" t="s">
        <v>98</v>
      </c>
      <c r="P66" s="158">
        <v>0</v>
      </c>
      <c r="Q66" s="158" t="s">
        <v>98</v>
      </c>
      <c r="R66" s="158">
        <v>0</v>
      </c>
      <c r="S66" s="158" t="s">
        <v>98</v>
      </c>
      <c r="T66" s="158">
        <v>0</v>
      </c>
      <c r="U66" s="158" t="s">
        <v>98</v>
      </c>
      <c r="V66" s="158">
        <v>0</v>
      </c>
      <c r="W66" s="140" t="s">
        <v>98</v>
      </c>
      <c r="X66" s="193">
        <v>0</v>
      </c>
      <c r="Y66" s="158" t="s">
        <v>98</v>
      </c>
      <c r="Z66" s="158">
        <v>0</v>
      </c>
      <c r="AA66" s="158" t="s">
        <v>98</v>
      </c>
      <c r="AB66" s="158">
        <v>0</v>
      </c>
      <c r="AC66" s="158" t="s">
        <v>98</v>
      </c>
      <c r="AD66" s="158">
        <v>0</v>
      </c>
      <c r="AE66" s="158" t="s">
        <v>98</v>
      </c>
      <c r="AF66" s="158">
        <v>0</v>
      </c>
      <c r="AG66" s="158" t="s">
        <v>98</v>
      </c>
      <c r="AH66" s="158">
        <v>0</v>
      </c>
      <c r="AI66" s="158" t="s">
        <v>98</v>
      </c>
      <c r="AJ66" s="158">
        <v>0</v>
      </c>
      <c r="AK66" s="158" t="s">
        <v>98</v>
      </c>
      <c r="AL66" s="158">
        <v>0</v>
      </c>
      <c r="AM66" s="158" t="s">
        <v>98</v>
      </c>
      <c r="AN66" s="158">
        <v>0</v>
      </c>
      <c r="AO66" s="158" t="s">
        <v>98</v>
      </c>
      <c r="AP66" s="158">
        <v>0</v>
      </c>
      <c r="AQ66" s="158" t="s">
        <v>98</v>
      </c>
      <c r="AR66" s="158">
        <v>0</v>
      </c>
      <c r="AS66" s="158" t="s">
        <v>98</v>
      </c>
      <c r="AT66" s="158">
        <v>0</v>
      </c>
      <c r="AU66" s="158" t="s">
        <v>98</v>
      </c>
      <c r="AV66" s="158">
        <v>0</v>
      </c>
      <c r="AW66" s="158" t="s">
        <v>98</v>
      </c>
      <c r="AX66" s="158">
        <v>0</v>
      </c>
      <c r="AY66" s="158" t="s">
        <v>98</v>
      </c>
      <c r="AZ66" s="140">
        <f>'2'!BY64</f>
        <v>0</v>
      </c>
      <c r="BA66" s="158">
        <v>0</v>
      </c>
      <c r="BB66" s="158">
        <v>0</v>
      </c>
      <c r="BC66" s="158" t="s">
        <v>98</v>
      </c>
      <c r="BD66" s="159"/>
      <c r="BE66" s="159"/>
      <c r="BF66" s="159"/>
      <c r="BG66" s="159"/>
      <c r="BH66" s="159"/>
      <c r="BI66" s="159"/>
      <c r="BJ66" s="159"/>
      <c r="BK66" s="159"/>
      <c r="BL66" s="159"/>
      <c r="BM66" s="159"/>
      <c r="BN66" s="159"/>
      <c r="BO66" s="159"/>
      <c r="BP66" s="159"/>
      <c r="BQ66" s="159"/>
      <c r="BR66" s="159"/>
      <c r="BS66" s="159"/>
      <c r="BT66" s="159"/>
      <c r="BU66" s="159"/>
      <c r="BV66" s="159"/>
      <c r="BW66" s="159"/>
      <c r="BX66" s="159"/>
      <c r="BY66" s="159"/>
      <c r="BZ66" s="159"/>
      <c r="CA66" s="159"/>
      <c r="CB66" s="159"/>
      <c r="CC66" s="159"/>
      <c r="CD66" s="159"/>
      <c r="CE66" s="159"/>
      <c r="CF66" s="159"/>
      <c r="CG66" s="159"/>
      <c r="CH66" s="159"/>
      <c r="CI66" s="159"/>
      <c r="CJ66" s="159"/>
      <c r="CK66" s="159"/>
      <c r="CL66" s="159"/>
      <c r="CM66" s="159"/>
      <c r="CN66" s="159"/>
      <c r="CO66" s="159"/>
      <c r="CP66" s="159"/>
      <c r="CQ66" s="159"/>
      <c r="CR66" s="159"/>
      <c r="CS66" s="159"/>
      <c r="CT66" s="159"/>
      <c r="CU66" s="159"/>
      <c r="CV66" s="159"/>
      <c r="CW66" s="159"/>
      <c r="CX66" s="159"/>
      <c r="CY66" s="159"/>
    </row>
    <row r="67" spans="1:103" s="160" customFormat="1" ht="51" x14ac:dyDescent="0.2">
      <c r="A67" s="185" t="s">
        <v>155</v>
      </c>
      <c r="B67" s="186" t="s">
        <v>177</v>
      </c>
      <c r="C67" s="214" t="s">
        <v>178</v>
      </c>
      <c r="D67" s="158">
        <v>0</v>
      </c>
      <c r="E67" s="158" t="s">
        <v>98</v>
      </c>
      <c r="F67" s="158">
        <v>0</v>
      </c>
      <c r="G67" s="158" t="s">
        <v>98</v>
      </c>
      <c r="H67" s="158">
        <v>0</v>
      </c>
      <c r="I67" s="158" t="s">
        <v>98</v>
      </c>
      <c r="J67" s="158">
        <v>0</v>
      </c>
      <c r="K67" s="158" t="s">
        <v>98</v>
      </c>
      <c r="L67" s="158">
        <v>0</v>
      </c>
      <c r="M67" s="158" t="s">
        <v>98</v>
      </c>
      <c r="N67" s="158">
        <v>0</v>
      </c>
      <c r="O67" s="158" t="s">
        <v>98</v>
      </c>
      <c r="P67" s="158">
        <v>0</v>
      </c>
      <c r="Q67" s="158" t="s">
        <v>98</v>
      </c>
      <c r="R67" s="158">
        <v>0</v>
      </c>
      <c r="S67" s="158" t="s">
        <v>98</v>
      </c>
      <c r="T67" s="158">
        <v>0</v>
      </c>
      <c r="U67" s="158" t="s">
        <v>98</v>
      </c>
      <c r="V67" s="158">
        <v>0</v>
      </c>
      <c r="W67" s="140" t="s">
        <v>98</v>
      </c>
      <c r="X67" s="193">
        <v>0</v>
      </c>
      <c r="Y67" s="158" t="s">
        <v>98</v>
      </c>
      <c r="Z67" s="158">
        <v>0</v>
      </c>
      <c r="AA67" s="158" t="s">
        <v>98</v>
      </c>
      <c r="AB67" s="158">
        <v>0</v>
      </c>
      <c r="AC67" s="158" t="s">
        <v>98</v>
      </c>
      <c r="AD67" s="158">
        <v>0</v>
      </c>
      <c r="AE67" s="158" t="s">
        <v>98</v>
      </c>
      <c r="AF67" s="158">
        <v>0</v>
      </c>
      <c r="AG67" s="158" t="s">
        <v>98</v>
      </c>
      <c r="AH67" s="158">
        <v>0</v>
      </c>
      <c r="AI67" s="158" t="s">
        <v>98</v>
      </c>
      <c r="AJ67" s="158">
        <v>0</v>
      </c>
      <c r="AK67" s="158" t="s">
        <v>98</v>
      </c>
      <c r="AL67" s="158">
        <v>0</v>
      </c>
      <c r="AM67" s="158" t="s">
        <v>98</v>
      </c>
      <c r="AN67" s="158">
        <v>0</v>
      </c>
      <c r="AO67" s="158" t="s">
        <v>98</v>
      </c>
      <c r="AP67" s="158">
        <v>0</v>
      </c>
      <c r="AQ67" s="158" t="s">
        <v>98</v>
      </c>
      <c r="AR67" s="158">
        <v>0</v>
      </c>
      <c r="AS67" s="158" t="s">
        <v>98</v>
      </c>
      <c r="AT67" s="158">
        <v>0</v>
      </c>
      <c r="AU67" s="158" t="s">
        <v>98</v>
      </c>
      <c r="AV67" s="158">
        <v>0</v>
      </c>
      <c r="AW67" s="158" t="s">
        <v>98</v>
      </c>
      <c r="AX67" s="158">
        <v>0</v>
      </c>
      <c r="AY67" s="158" t="s">
        <v>98</v>
      </c>
      <c r="AZ67" s="140">
        <f>'2'!BY65</f>
        <v>0</v>
      </c>
      <c r="BA67" s="158">
        <v>0</v>
      </c>
      <c r="BB67" s="158">
        <v>0</v>
      </c>
      <c r="BC67" s="158" t="s">
        <v>98</v>
      </c>
      <c r="BD67" s="159"/>
      <c r="BE67" s="159"/>
      <c r="BF67" s="159"/>
      <c r="BG67" s="159"/>
      <c r="BH67" s="159"/>
      <c r="BI67" s="159"/>
      <c r="BJ67" s="159"/>
      <c r="BK67" s="159"/>
      <c r="BL67" s="159"/>
      <c r="BM67" s="159"/>
      <c r="BN67" s="159"/>
      <c r="BO67" s="159"/>
      <c r="BP67" s="159"/>
      <c r="BQ67" s="159"/>
      <c r="BR67" s="159"/>
      <c r="BS67" s="159"/>
      <c r="BT67" s="159"/>
      <c r="BU67" s="159"/>
      <c r="BV67" s="159"/>
      <c r="BW67" s="159"/>
      <c r="BX67" s="159"/>
      <c r="BY67" s="159"/>
      <c r="BZ67" s="159"/>
      <c r="CA67" s="159"/>
      <c r="CB67" s="159"/>
      <c r="CC67" s="159"/>
      <c r="CD67" s="159"/>
      <c r="CE67" s="159"/>
      <c r="CF67" s="159"/>
      <c r="CG67" s="159"/>
      <c r="CH67" s="159"/>
      <c r="CI67" s="159"/>
      <c r="CJ67" s="159"/>
      <c r="CK67" s="159"/>
      <c r="CL67" s="159"/>
      <c r="CM67" s="159"/>
      <c r="CN67" s="159"/>
      <c r="CO67" s="159"/>
      <c r="CP67" s="159"/>
      <c r="CQ67" s="159"/>
      <c r="CR67" s="159"/>
      <c r="CS67" s="159"/>
      <c r="CT67" s="159"/>
      <c r="CU67" s="159"/>
      <c r="CV67" s="159"/>
      <c r="CW67" s="159"/>
      <c r="CX67" s="159"/>
      <c r="CY67" s="159"/>
    </row>
    <row r="68" spans="1:103" s="160" customFormat="1" ht="51" x14ac:dyDescent="0.2">
      <c r="A68" s="185" t="s">
        <v>155</v>
      </c>
      <c r="B68" s="186" t="s">
        <v>179</v>
      </c>
      <c r="C68" s="214" t="s">
        <v>180</v>
      </c>
      <c r="D68" s="158">
        <v>0</v>
      </c>
      <c r="E68" s="158" t="s">
        <v>98</v>
      </c>
      <c r="F68" s="158">
        <v>0</v>
      </c>
      <c r="G68" s="158" t="s">
        <v>98</v>
      </c>
      <c r="H68" s="158">
        <v>0</v>
      </c>
      <c r="I68" s="158" t="s">
        <v>98</v>
      </c>
      <c r="J68" s="158">
        <v>0</v>
      </c>
      <c r="K68" s="158" t="s">
        <v>98</v>
      </c>
      <c r="L68" s="158">
        <v>0</v>
      </c>
      <c r="M68" s="158" t="s">
        <v>98</v>
      </c>
      <c r="N68" s="158">
        <v>0</v>
      </c>
      <c r="O68" s="158" t="s">
        <v>98</v>
      </c>
      <c r="P68" s="158">
        <v>0</v>
      </c>
      <c r="Q68" s="158" t="s">
        <v>98</v>
      </c>
      <c r="R68" s="158">
        <v>0</v>
      </c>
      <c r="S68" s="158" t="s">
        <v>98</v>
      </c>
      <c r="T68" s="158">
        <v>0</v>
      </c>
      <c r="U68" s="158" t="s">
        <v>98</v>
      </c>
      <c r="V68" s="140">
        <v>0</v>
      </c>
      <c r="W68" s="140" t="s">
        <v>98</v>
      </c>
      <c r="X68" s="193">
        <v>0</v>
      </c>
      <c r="Y68" s="140" t="s">
        <v>98</v>
      </c>
      <c r="Z68" s="158">
        <v>0</v>
      </c>
      <c r="AA68" s="158" t="s">
        <v>98</v>
      </c>
      <c r="AB68" s="158">
        <v>0</v>
      </c>
      <c r="AC68" s="158" t="s">
        <v>98</v>
      </c>
      <c r="AD68" s="158">
        <v>0</v>
      </c>
      <c r="AE68" s="158" t="s">
        <v>98</v>
      </c>
      <c r="AF68" s="158">
        <v>0</v>
      </c>
      <c r="AG68" s="158" t="s">
        <v>98</v>
      </c>
      <c r="AH68" s="158">
        <v>0</v>
      </c>
      <c r="AI68" s="158" t="s">
        <v>98</v>
      </c>
      <c r="AJ68" s="158">
        <v>0</v>
      </c>
      <c r="AK68" s="158" t="s">
        <v>98</v>
      </c>
      <c r="AL68" s="158">
        <v>0</v>
      </c>
      <c r="AM68" s="158" t="s">
        <v>98</v>
      </c>
      <c r="AN68" s="158">
        <v>0</v>
      </c>
      <c r="AO68" s="158" t="s">
        <v>98</v>
      </c>
      <c r="AP68" s="158">
        <v>0</v>
      </c>
      <c r="AQ68" s="158" t="s">
        <v>98</v>
      </c>
      <c r="AR68" s="158">
        <v>0</v>
      </c>
      <c r="AS68" s="158" t="s">
        <v>98</v>
      </c>
      <c r="AT68" s="158">
        <v>0</v>
      </c>
      <c r="AU68" s="158" t="s">
        <v>98</v>
      </c>
      <c r="AV68" s="158">
        <v>0</v>
      </c>
      <c r="AW68" s="158" t="s">
        <v>98</v>
      </c>
      <c r="AX68" s="158">
        <v>0</v>
      </c>
      <c r="AY68" s="158" t="s">
        <v>98</v>
      </c>
      <c r="AZ68" s="140">
        <f>'2'!BY66</f>
        <v>0</v>
      </c>
      <c r="BA68" s="158">
        <v>0</v>
      </c>
      <c r="BB68" s="158">
        <v>0</v>
      </c>
      <c r="BC68" s="158" t="s">
        <v>98</v>
      </c>
      <c r="BD68" s="159"/>
      <c r="BE68" s="159"/>
      <c r="BF68" s="159"/>
      <c r="BG68" s="159"/>
      <c r="BH68" s="159"/>
      <c r="BI68" s="159"/>
      <c r="BJ68" s="159"/>
      <c r="BK68" s="159"/>
      <c r="BL68" s="159"/>
      <c r="BM68" s="159"/>
      <c r="BN68" s="159"/>
      <c r="BO68" s="159"/>
      <c r="BP68" s="159"/>
      <c r="BQ68" s="159"/>
      <c r="BR68" s="159"/>
      <c r="BS68" s="159"/>
      <c r="BT68" s="159"/>
      <c r="BU68" s="159"/>
      <c r="BV68" s="159"/>
      <c r="BW68" s="159"/>
      <c r="BX68" s="159"/>
      <c r="BY68" s="159"/>
      <c r="BZ68" s="159"/>
      <c r="CA68" s="159"/>
      <c r="CB68" s="159"/>
      <c r="CC68" s="159"/>
      <c r="CD68" s="159"/>
      <c r="CE68" s="159"/>
      <c r="CF68" s="159"/>
      <c r="CG68" s="159"/>
      <c r="CH68" s="159"/>
      <c r="CI68" s="159"/>
      <c r="CJ68" s="159"/>
      <c r="CK68" s="159"/>
      <c r="CL68" s="159"/>
      <c r="CM68" s="159"/>
      <c r="CN68" s="159"/>
      <c r="CO68" s="159"/>
      <c r="CP68" s="159"/>
      <c r="CQ68" s="159"/>
      <c r="CR68" s="159"/>
      <c r="CS68" s="159"/>
      <c r="CT68" s="159"/>
      <c r="CU68" s="159"/>
      <c r="CV68" s="159"/>
      <c r="CW68" s="159"/>
      <c r="CX68" s="159"/>
      <c r="CY68" s="159"/>
    </row>
    <row r="69" spans="1:103" s="160" customFormat="1" ht="51" hidden="1" x14ac:dyDescent="0.2">
      <c r="A69" s="185" t="s">
        <v>155</v>
      </c>
      <c r="B69" s="186" t="s">
        <v>181</v>
      </c>
      <c r="C69" s="214" t="s">
        <v>182</v>
      </c>
      <c r="D69" s="158"/>
      <c r="E69" s="158"/>
      <c r="F69" s="158"/>
      <c r="G69" s="158"/>
      <c r="H69" s="158"/>
      <c r="I69" s="158"/>
      <c r="J69" s="158"/>
      <c r="K69" s="158"/>
      <c r="L69" s="158"/>
      <c r="M69" s="158"/>
      <c r="N69" s="158"/>
      <c r="O69" s="158"/>
      <c r="P69" s="158"/>
      <c r="Q69" s="158"/>
      <c r="R69" s="158"/>
      <c r="S69" s="158"/>
      <c r="T69" s="158"/>
      <c r="U69" s="158"/>
      <c r="V69" s="140"/>
      <c r="W69" s="140"/>
      <c r="X69" s="193"/>
      <c r="Y69" s="140"/>
      <c r="Z69" s="158"/>
      <c r="AA69" s="158"/>
      <c r="AB69" s="158"/>
      <c r="AC69" s="158"/>
      <c r="AD69" s="158"/>
      <c r="AE69" s="158"/>
      <c r="AF69" s="158"/>
      <c r="AG69" s="158"/>
      <c r="AH69" s="158"/>
      <c r="AI69" s="158"/>
      <c r="AJ69" s="158"/>
      <c r="AK69" s="158"/>
      <c r="AL69" s="158"/>
      <c r="AM69" s="158"/>
      <c r="AN69" s="158"/>
      <c r="AO69" s="158"/>
      <c r="AP69" s="158"/>
      <c r="AQ69" s="158"/>
      <c r="AR69" s="158"/>
      <c r="AS69" s="158"/>
      <c r="AT69" s="158"/>
      <c r="AU69" s="158"/>
      <c r="AV69" s="158"/>
      <c r="AW69" s="158"/>
      <c r="AX69" s="158"/>
      <c r="AY69" s="158"/>
      <c r="AZ69" s="140"/>
      <c r="BA69" s="158"/>
      <c r="BB69" s="158"/>
      <c r="BC69" s="158"/>
      <c r="BD69" s="159"/>
      <c r="BE69" s="159"/>
      <c r="BF69" s="159"/>
      <c r="BG69" s="159"/>
      <c r="BH69" s="159"/>
      <c r="BI69" s="159"/>
      <c r="BJ69" s="159"/>
      <c r="BK69" s="159"/>
      <c r="BL69" s="159"/>
      <c r="BM69" s="159"/>
      <c r="BN69" s="159"/>
      <c r="BO69" s="159"/>
      <c r="BP69" s="159"/>
      <c r="BQ69" s="159"/>
      <c r="BR69" s="159"/>
      <c r="BS69" s="159"/>
      <c r="BT69" s="159"/>
      <c r="BU69" s="159"/>
      <c r="BV69" s="159"/>
      <c r="BW69" s="159"/>
      <c r="BX69" s="159"/>
      <c r="BY69" s="159"/>
      <c r="BZ69" s="159"/>
      <c r="CA69" s="159"/>
      <c r="CB69" s="159"/>
      <c r="CC69" s="159"/>
      <c r="CD69" s="159"/>
      <c r="CE69" s="159"/>
      <c r="CF69" s="159"/>
      <c r="CG69" s="159"/>
      <c r="CH69" s="159"/>
      <c r="CI69" s="159"/>
      <c r="CJ69" s="159"/>
      <c r="CK69" s="159"/>
      <c r="CL69" s="159"/>
      <c r="CM69" s="159"/>
      <c r="CN69" s="159"/>
      <c r="CO69" s="159"/>
      <c r="CP69" s="159"/>
      <c r="CQ69" s="159"/>
      <c r="CR69" s="159"/>
      <c r="CS69" s="159"/>
      <c r="CT69" s="159"/>
      <c r="CU69" s="159"/>
      <c r="CV69" s="159"/>
      <c r="CW69" s="159"/>
      <c r="CX69" s="159"/>
      <c r="CY69" s="159"/>
    </row>
    <row r="70" spans="1:103" s="160" customFormat="1" ht="51" x14ac:dyDescent="0.2">
      <c r="A70" s="185" t="s">
        <v>155</v>
      </c>
      <c r="B70" s="186" t="s">
        <v>183</v>
      </c>
      <c r="C70" s="214" t="s">
        <v>184</v>
      </c>
      <c r="D70" s="158">
        <v>0</v>
      </c>
      <c r="E70" s="158" t="s">
        <v>98</v>
      </c>
      <c r="F70" s="158">
        <v>0</v>
      </c>
      <c r="G70" s="158" t="s">
        <v>98</v>
      </c>
      <c r="H70" s="158">
        <v>0</v>
      </c>
      <c r="I70" s="158" t="s">
        <v>98</v>
      </c>
      <c r="J70" s="158">
        <v>0</v>
      </c>
      <c r="K70" s="158" t="s">
        <v>98</v>
      </c>
      <c r="L70" s="158">
        <v>0</v>
      </c>
      <c r="M70" s="158" t="s">
        <v>98</v>
      </c>
      <c r="N70" s="158">
        <v>0</v>
      </c>
      <c r="O70" s="158" t="s">
        <v>98</v>
      </c>
      <c r="P70" s="158">
        <v>0</v>
      </c>
      <c r="Q70" s="158" t="s">
        <v>98</v>
      </c>
      <c r="R70" s="158">
        <v>0</v>
      </c>
      <c r="S70" s="158" t="s">
        <v>98</v>
      </c>
      <c r="T70" s="158">
        <v>0</v>
      </c>
      <c r="U70" s="158" t="s">
        <v>98</v>
      </c>
      <c r="V70" s="140">
        <v>0</v>
      </c>
      <c r="W70" s="140" t="s">
        <v>98</v>
      </c>
      <c r="X70" s="193">
        <v>0</v>
      </c>
      <c r="Y70" s="140" t="s">
        <v>98</v>
      </c>
      <c r="Z70" s="158">
        <v>0</v>
      </c>
      <c r="AA70" s="158" t="s">
        <v>98</v>
      </c>
      <c r="AB70" s="158">
        <v>0</v>
      </c>
      <c r="AC70" s="158" t="s">
        <v>98</v>
      </c>
      <c r="AD70" s="158">
        <v>0</v>
      </c>
      <c r="AE70" s="158" t="s">
        <v>98</v>
      </c>
      <c r="AF70" s="158">
        <v>0</v>
      </c>
      <c r="AG70" s="158" t="s">
        <v>98</v>
      </c>
      <c r="AH70" s="158">
        <v>0</v>
      </c>
      <c r="AI70" s="158" t="s">
        <v>98</v>
      </c>
      <c r="AJ70" s="158">
        <v>0</v>
      </c>
      <c r="AK70" s="158" t="s">
        <v>98</v>
      </c>
      <c r="AL70" s="158">
        <v>0</v>
      </c>
      <c r="AM70" s="158" t="s">
        <v>98</v>
      </c>
      <c r="AN70" s="158">
        <v>0</v>
      </c>
      <c r="AO70" s="158" t="s">
        <v>98</v>
      </c>
      <c r="AP70" s="158">
        <v>0</v>
      </c>
      <c r="AQ70" s="158" t="s">
        <v>98</v>
      </c>
      <c r="AR70" s="158">
        <v>0</v>
      </c>
      <c r="AS70" s="158" t="s">
        <v>98</v>
      </c>
      <c r="AT70" s="158">
        <v>0</v>
      </c>
      <c r="AU70" s="158" t="s">
        <v>98</v>
      </c>
      <c r="AV70" s="158">
        <v>0</v>
      </c>
      <c r="AW70" s="158" t="s">
        <v>98</v>
      </c>
      <c r="AX70" s="158">
        <v>0</v>
      </c>
      <c r="AY70" s="158" t="s">
        <v>98</v>
      </c>
      <c r="AZ70" s="140">
        <f>'2'!BY68</f>
        <v>0</v>
      </c>
      <c r="BA70" s="158">
        <v>0</v>
      </c>
      <c r="BB70" s="158">
        <v>0</v>
      </c>
      <c r="BC70" s="158" t="s">
        <v>98</v>
      </c>
      <c r="BD70" s="159"/>
      <c r="BE70" s="159"/>
      <c r="BF70" s="159"/>
      <c r="BG70" s="159"/>
      <c r="BH70" s="159"/>
      <c r="BI70" s="159"/>
      <c r="BJ70" s="159"/>
      <c r="BK70" s="159"/>
      <c r="BL70" s="159"/>
      <c r="BM70" s="159"/>
      <c r="BN70" s="159"/>
      <c r="BO70" s="159"/>
      <c r="BP70" s="159"/>
      <c r="BQ70" s="159"/>
      <c r="BR70" s="159"/>
      <c r="BS70" s="159"/>
      <c r="BT70" s="159"/>
      <c r="BU70" s="159"/>
      <c r="BV70" s="159"/>
      <c r="BW70" s="159"/>
      <c r="BX70" s="159"/>
      <c r="BY70" s="159"/>
      <c r="BZ70" s="159"/>
      <c r="CA70" s="159"/>
      <c r="CB70" s="159"/>
      <c r="CC70" s="159"/>
      <c r="CD70" s="159"/>
      <c r="CE70" s="159"/>
      <c r="CF70" s="159"/>
      <c r="CG70" s="159"/>
      <c r="CH70" s="159"/>
      <c r="CI70" s="159"/>
      <c r="CJ70" s="159"/>
      <c r="CK70" s="159"/>
      <c r="CL70" s="159"/>
      <c r="CM70" s="159"/>
      <c r="CN70" s="159"/>
      <c r="CO70" s="159"/>
      <c r="CP70" s="159"/>
      <c r="CQ70" s="159"/>
      <c r="CR70" s="159"/>
      <c r="CS70" s="159"/>
      <c r="CT70" s="159"/>
      <c r="CU70" s="159"/>
      <c r="CV70" s="159"/>
      <c r="CW70" s="159"/>
      <c r="CX70" s="159"/>
      <c r="CY70" s="159"/>
    </row>
    <row r="71" spans="1:103" s="160" customFormat="1" ht="63.75" x14ac:dyDescent="0.2">
      <c r="A71" s="185" t="s">
        <v>155</v>
      </c>
      <c r="B71" s="186" t="s">
        <v>185</v>
      </c>
      <c r="C71" s="214" t="s">
        <v>186</v>
      </c>
      <c r="D71" s="158">
        <f>D72+D77</f>
        <v>0</v>
      </c>
      <c r="E71" s="158" t="s">
        <v>98</v>
      </c>
      <c r="F71" s="158">
        <f>F72+F77</f>
        <v>0</v>
      </c>
      <c r="G71" s="158" t="s">
        <v>98</v>
      </c>
      <c r="H71" s="158">
        <f>H72+H77</f>
        <v>0</v>
      </c>
      <c r="I71" s="158" t="s">
        <v>98</v>
      </c>
      <c r="J71" s="158">
        <f>J72+J77</f>
        <v>0</v>
      </c>
      <c r="K71" s="158" t="s">
        <v>98</v>
      </c>
      <c r="L71" s="158">
        <f>L72+L77</f>
        <v>0</v>
      </c>
      <c r="M71" s="158" t="s">
        <v>98</v>
      </c>
      <c r="N71" s="158">
        <f>N72+N77</f>
        <v>0</v>
      </c>
      <c r="O71" s="158" t="s">
        <v>98</v>
      </c>
      <c r="P71" s="158">
        <f>P72+P77</f>
        <v>0</v>
      </c>
      <c r="Q71" s="158" t="s">
        <v>98</v>
      </c>
      <c r="R71" s="158">
        <f>R72+R77</f>
        <v>0</v>
      </c>
      <c r="S71" s="158" t="s">
        <v>98</v>
      </c>
      <c r="T71" s="158">
        <f>T72+T77</f>
        <v>0</v>
      </c>
      <c r="U71" s="158" t="s">
        <v>98</v>
      </c>
      <c r="V71" s="193">
        <v>0.8</v>
      </c>
      <c r="W71" s="140" t="s">
        <v>98</v>
      </c>
      <c r="X71" s="140">
        <f>X72+X77</f>
        <v>0</v>
      </c>
      <c r="Y71" s="140" t="s">
        <v>98</v>
      </c>
      <c r="Z71" s="158">
        <f>Z72+Z77</f>
        <v>0</v>
      </c>
      <c r="AA71" s="158" t="s">
        <v>98</v>
      </c>
      <c r="AB71" s="158">
        <f>AB72+AB77</f>
        <v>0</v>
      </c>
      <c r="AC71" s="158" t="s">
        <v>98</v>
      </c>
      <c r="AD71" s="158">
        <f>AD72+AD77</f>
        <v>0</v>
      </c>
      <c r="AE71" s="158" t="s">
        <v>98</v>
      </c>
      <c r="AF71" s="158">
        <f>AF72+AF77</f>
        <v>0</v>
      </c>
      <c r="AG71" s="158" t="s">
        <v>98</v>
      </c>
      <c r="AH71" s="158">
        <f>AH72+AH77</f>
        <v>0</v>
      </c>
      <c r="AI71" s="158" t="s">
        <v>98</v>
      </c>
      <c r="AJ71" s="158">
        <f>AJ72+AJ77</f>
        <v>0</v>
      </c>
      <c r="AK71" s="158" t="s">
        <v>98</v>
      </c>
      <c r="AL71" s="158">
        <f>AL72+AL77</f>
        <v>0</v>
      </c>
      <c r="AM71" s="158" t="s">
        <v>98</v>
      </c>
      <c r="AN71" s="158">
        <f>AN72+AN77</f>
        <v>0</v>
      </c>
      <c r="AO71" s="158" t="s">
        <v>98</v>
      </c>
      <c r="AP71" s="158">
        <f>AP72+AP77</f>
        <v>0</v>
      </c>
      <c r="AQ71" s="158" t="s">
        <v>98</v>
      </c>
      <c r="AR71" s="158">
        <f>AR72+AR77</f>
        <v>0</v>
      </c>
      <c r="AS71" s="158" t="s">
        <v>98</v>
      </c>
      <c r="AT71" s="158">
        <f>AT72+AT77</f>
        <v>0</v>
      </c>
      <c r="AU71" s="158" t="s">
        <v>98</v>
      </c>
      <c r="AV71" s="158">
        <f>AV72+AV77</f>
        <v>0</v>
      </c>
      <c r="AW71" s="158" t="s">
        <v>98</v>
      </c>
      <c r="AX71" s="158">
        <f>AX72+AX77</f>
        <v>0</v>
      </c>
      <c r="AY71" s="158" t="s">
        <v>98</v>
      </c>
      <c r="AZ71" s="140">
        <f>'2'!BY69</f>
        <v>1.54</v>
      </c>
      <c r="BA71" s="158">
        <v>0</v>
      </c>
      <c r="BB71" s="158">
        <f>BB72+BB77</f>
        <v>0</v>
      </c>
      <c r="BC71" s="158" t="s">
        <v>98</v>
      </c>
      <c r="BD71" s="159"/>
      <c r="BE71" s="159"/>
      <c r="BF71" s="159"/>
      <c r="BG71" s="159"/>
      <c r="BH71" s="159"/>
      <c r="BI71" s="159"/>
      <c r="BJ71" s="159"/>
      <c r="BK71" s="159"/>
      <c r="BL71" s="159"/>
      <c r="BM71" s="159"/>
      <c r="BN71" s="159"/>
      <c r="BO71" s="159"/>
      <c r="BP71" s="159"/>
      <c r="BQ71" s="159"/>
      <c r="BR71" s="159"/>
      <c r="BS71" s="159"/>
      <c r="BT71" s="159"/>
      <c r="BU71" s="159"/>
      <c r="BV71" s="159"/>
      <c r="BW71" s="159"/>
      <c r="BX71" s="159"/>
      <c r="BY71" s="159"/>
      <c r="BZ71" s="159"/>
      <c r="CA71" s="159"/>
      <c r="CB71" s="159"/>
      <c r="CC71" s="159"/>
      <c r="CD71" s="159"/>
      <c r="CE71" s="159"/>
      <c r="CF71" s="159"/>
      <c r="CG71" s="159"/>
      <c r="CH71" s="159"/>
      <c r="CI71" s="159"/>
      <c r="CJ71" s="159"/>
      <c r="CK71" s="159"/>
      <c r="CL71" s="159"/>
      <c r="CM71" s="159"/>
      <c r="CN71" s="159"/>
      <c r="CO71" s="159"/>
      <c r="CP71" s="159"/>
      <c r="CQ71" s="159"/>
      <c r="CR71" s="159"/>
      <c r="CS71" s="159"/>
      <c r="CT71" s="159"/>
      <c r="CU71" s="159"/>
      <c r="CV71" s="159"/>
      <c r="CW71" s="159"/>
      <c r="CX71" s="159"/>
      <c r="CY71" s="159"/>
    </row>
    <row r="72" spans="1:103" s="160" customFormat="1" ht="51" hidden="1" x14ac:dyDescent="0.2">
      <c r="A72" s="185" t="s">
        <v>155</v>
      </c>
      <c r="B72" s="186" t="s">
        <v>187</v>
      </c>
      <c r="C72" s="214" t="s">
        <v>188</v>
      </c>
      <c r="D72" s="158"/>
      <c r="E72" s="158"/>
      <c r="F72" s="158"/>
      <c r="G72" s="158"/>
      <c r="H72" s="158"/>
      <c r="I72" s="158"/>
      <c r="J72" s="158"/>
      <c r="K72" s="158"/>
      <c r="L72" s="158"/>
      <c r="M72" s="158"/>
      <c r="N72" s="158"/>
      <c r="O72" s="158"/>
      <c r="P72" s="158"/>
      <c r="Q72" s="158"/>
      <c r="R72" s="158"/>
      <c r="S72" s="158"/>
      <c r="T72" s="158"/>
      <c r="U72" s="158"/>
      <c r="V72" s="193"/>
      <c r="W72" s="140"/>
      <c r="X72" s="140"/>
      <c r="Y72" s="140"/>
      <c r="Z72" s="158"/>
      <c r="AA72" s="158"/>
      <c r="AB72" s="158"/>
      <c r="AC72" s="158"/>
      <c r="AD72" s="158"/>
      <c r="AE72" s="158"/>
      <c r="AF72" s="158"/>
      <c r="AG72" s="158"/>
      <c r="AH72" s="158"/>
      <c r="AI72" s="158"/>
      <c r="AJ72" s="158"/>
      <c r="AK72" s="158"/>
      <c r="AL72" s="158"/>
      <c r="AM72" s="158"/>
      <c r="AN72" s="158"/>
      <c r="AO72" s="158"/>
      <c r="AP72" s="158"/>
      <c r="AQ72" s="158"/>
      <c r="AR72" s="158"/>
      <c r="AS72" s="158"/>
      <c r="AT72" s="158"/>
      <c r="AU72" s="158"/>
      <c r="AV72" s="158"/>
      <c r="AW72" s="158"/>
      <c r="AX72" s="158"/>
      <c r="AY72" s="158"/>
      <c r="AZ72" s="140"/>
      <c r="BA72" s="158"/>
      <c r="BB72" s="158"/>
      <c r="BC72" s="158"/>
      <c r="BD72" s="159"/>
      <c r="BE72" s="159"/>
      <c r="BF72" s="159"/>
      <c r="BG72" s="159"/>
      <c r="BH72" s="159"/>
      <c r="BI72" s="159"/>
      <c r="BJ72" s="159"/>
      <c r="BK72" s="159"/>
      <c r="BL72" s="159"/>
      <c r="BM72" s="159"/>
      <c r="BN72" s="159"/>
      <c r="BO72" s="159"/>
      <c r="BP72" s="159"/>
      <c r="BQ72" s="159"/>
      <c r="BR72" s="159"/>
      <c r="BS72" s="159"/>
      <c r="BT72" s="159"/>
      <c r="BU72" s="159"/>
      <c r="BV72" s="159"/>
      <c r="BW72" s="159"/>
      <c r="BX72" s="159"/>
      <c r="BY72" s="159"/>
      <c r="BZ72" s="159"/>
      <c r="CA72" s="159"/>
      <c r="CB72" s="159"/>
      <c r="CC72" s="159"/>
      <c r="CD72" s="159"/>
      <c r="CE72" s="159"/>
      <c r="CF72" s="159"/>
      <c r="CG72" s="159"/>
      <c r="CH72" s="159"/>
      <c r="CI72" s="159"/>
      <c r="CJ72" s="159"/>
      <c r="CK72" s="159"/>
      <c r="CL72" s="159"/>
      <c r="CM72" s="159"/>
      <c r="CN72" s="159"/>
      <c r="CO72" s="159"/>
      <c r="CP72" s="159"/>
      <c r="CQ72" s="159"/>
      <c r="CR72" s="159"/>
      <c r="CS72" s="159"/>
      <c r="CT72" s="159"/>
      <c r="CU72" s="159"/>
      <c r="CV72" s="159"/>
      <c r="CW72" s="159"/>
      <c r="CX72" s="159"/>
      <c r="CY72" s="159"/>
    </row>
    <row r="73" spans="1:103" s="160" customFormat="1" ht="51" x14ac:dyDescent="0.2">
      <c r="A73" s="185" t="s">
        <v>155</v>
      </c>
      <c r="B73" s="186" t="s">
        <v>189</v>
      </c>
      <c r="C73" s="214" t="s">
        <v>190</v>
      </c>
      <c r="D73" s="158">
        <f>D74+D80</f>
        <v>0</v>
      </c>
      <c r="E73" s="158" t="s">
        <v>98</v>
      </c>
      <c r="F73" s="158">
        <f>F74+F80</f>
        <v>0</v>
      </c>
      <c r="G73" s="158" t="s">
        <v>98</v>
      </c>
      <c r="H73" s="158">
        <f>H74+H80</f>
        <v>0</v>
      </c>
      <c r="I73" s="158" t="s">
        <v>98</v>
      </c>
      <c r="J73" s="158">
        <f>J74+J80</f>
        <v>0</v>
      </c>
      <c r="K73" s="158" t="s">
        <v>98</v>
      </c>
      <c r="L73" s="158">
        <f>L74+L80</f>
        <v>0</v>
      </c>
      <c r="M73" s="158" t="s">
        <v>98</v>
      </c>
      <c r="N73" s="158">
        <f>N74+N80</f>
        <v>0</v>
      </c>
      <c r="O73" s="158" t="s">
        <v>98</v>
      </c>
      <c r="P73" s="158">
        <f>P74+P80</f>
        <v>0</v>
      </c>
      <c r="Q73" s="158" t="s">
        <v>98</v>
      </c>
      <c r="R73" s="158">
        <f>R74+R80</f>
        <v>0</v>
      </c>
      <c r="S73" s="158" t="s">
        <v>98</v>
      </c>
      <c r="T73" s="158">
        <f>T74+T80</f>
        <v>0</v>
      </c>
      <c r="U73" s="158" t="s">
        <v>98</v>
      </c>
      <c r="V73" s="193">
        <v>0</v>
      </c>
      <c r="W73" s="140" t="s">
        <v>98</v>
      </c>
      <c r="X73" s="140">
        <f>X74+X80</f>
        <v>0</v>
      </c>
      <c r="Y73" s="140" t="s">
        <v>98</v>
      </c>
      <c r="Z73" s="158">
        <f>Z74+Z80</f>
        <v>0</v>
      </c>
      <c r="AA73" s="158" t="s">
        <v>98</v>
      </c>
      <c r="AB73" s="158">
        <f>AB74+AB80</f>
        <v>0</v>
      </c>
      <c r="AC73" s="158" t="s">
        <v>98</v>
      </c>
      <c r="AD73" s="158">
        <f>AD74+AD80</f>
        <v>0</v>
      </c>
      <c r="AE73" s="158" t="s">
        <v>98</v>
      </c>
      <c r="AF73" s="158">
        <f>AF74+AF80</f>
        <v>0</v>
      </c>
      <c r="AG73" s="158" t="s">
        <v>98</v>
      </c>
      <c r="AH73" s="158">
        <f>AH74+AH80</f>
        <v>0</v>
      </c>
      <c r="AI73" s="158" t="s">
        <v>98</v>
      </c>
      <c r="AJ73" s="158">
        <f>AJ74+AJ80</f>
        <v>0</v>
      </c>
      <c r="AK73" s="158" t="s">
        <v>98</v>
      </c>
      <c r="AL73" s="158">
        <f>AL74+AL80</f>
        <v>0</v>
      </c>
      <c r="AM73" s="158" t="s">
        <v>98</v>
      </c>
      <c r="AN73" s="158">
        <f>AN74+AN80</f>
        <v>0</v>
      </c>
      <c r="AO73" s="158" t="s">
        <v>98</v>
      </c>
      <c r="AP73" s="158">
        <f>AP74+AP80</f>
        <v>0</v>
      </c>
      <c r="AQ73" s="158" t="s">
        <v>98</v>
      </c>
      <c r="AR73" s="158">
        <f>AR74+AR80</f>
        <v>0</v>
      </c>
      <c r="AS73" s="158" t="s">
        <v>98</v>
      </c>
      <c r="AT73" s="158">
        <f>AT74+AT80</f>
        <v>0</v>
      </c>
      <c r="AU73" s="158" t="s">
        <v>98</v>
      </c>
      <c r="AV73" s="158">
        <f>AV74+AV80</f>
        <v>0</v>
      </c>
      <c r="AW73" s="158" t="s">
        <v>98</v>
      </c>
      <c r="AX73" s="158">
        <f>AX74+AX80</f>
        <v>0</v>
      </c>
      <c r="AY73" s="158" t="s">
        <v>98</v>
      </c>
      <c r="AZ73" s="140">
        <f>'2'!BY71</f>
        <v>0</v>
      </c>
      <c r="BA73" s="158">
        <v>0</v>
      </c>
      <c r="BB73" s="158">
        <f>BB74+BB80</f>
        <v>0</v>
      </c>
      <c r="BC73" s="158" t="s">
        <v>98</v>
      </c>
      <c r="BD73" s="159"/>
      <c r="BE73" s="159"/>
      <c r="BF73" s="159"/>
      <c r="BG73" s="159"/>
      <c r="BH73" s="159"/>
      <c r="BI73" s="159"/>
      <c r="BJ73" s="159"/>
      <c r="BK73" s="159"/>
      <c r="BL73" s="159"/>
      <c r="BM73" s="159"/>
      <c r="BN73" s="159"/>
      <c r="BO73" s="159"/>
      <c r="BP73" s="159"/>
      <c r="BQ73" s="159"/>
      <c r="BR73" s="159"/>
      <c r="BS73" s="159"/>
      <c r="BT73" s="159"/>
      <c r="BU73" s="159"/>
      <c r="BV73" s="159"/>
      <c r="BW73" s="159"/>
      <c r="BX73" s="159"/>
      <c r="BY73" s="159"/>
      <c r="BZ73" s="159"/>
      <c r="CA73" s="159"/>
      <c r="CB73" s="159"/>
      <c r="CC73" s="159"/>
      <c r="CD73" s="159"/>
      <c r="CE73" s="159"/>
      <c r="CF73" s="159"/>
      <c r="CG73" s="159"/>
      <c r="CH73" s="159"/>
      <c r="CI73" s="159"/>
      <c r="CJ73" s="159"/>
      <c r="CK73" s="159"/>
      <c r="CL73" s="159"/>
      <c r="CM73" s="159"/>
      <c r="CN73" s="159"/>
      <c r="CO73" s="159"/>
      <c r="CP73" s="159"/>
      <c r="CQ73" s="159"/>
      <c r="CR73" s="159"/>
      <c r="CS73" s="159"/>
      <c r="CT73" s="159"/>
      <c r="CU73" s="159"/>
      <c r="CV73" s="159"/>
      <c r="CW73" s="159"/>
      <c r="CX73" s="159"/>
      <c r="CY73" s="159"/>
    </row>
    <row r="74" spans="1:103" s="160" customFormat="1" ht="51" x14ac:dyDescent="0.2">
      <c r="A74" s="185" t="s">
        <v>155</v>
      </c>
      <c r="B74" s="186" t="s">
        <v>191</v>
      </c>
      <c r="C74" s="214" t="s">
        <v>192</v>
      </c>
      <c r="D74" s="158">
        <f>D75+D81</f>
        <v>0</v>
      </c>
      <c r="E74" s="158" t="s">
        <v>98</v>
      </c>
      <c r="F74" s="158">
        <f>F75+F81</f>
        <v>0</v>
      </c>
      <c r="G74" s="158" t="s">
        <v>98</v>
      </c>
      <c r="H74" s="158">
        <f>H75+H81</f>
        <v>0</v>
      </c>
      <c r="I74" s="158" t="s">
        <v>98</v>
      </c>
      <c r="J74" s="158">
        <f>J75+J81</f>
        <v>0</v>
      </c>
      <c r="K74" s="158" t="s">
        <v>98</v>
      </c>
      <c r="L74" s="158">
        <f>L75+L81</f>
        <v>0</v>
      </c>
      <c r="M74" s="158" t="s">
        <v>98</v>
      </c>
      <c r="N74" s="158">
        <f>N75+N81</f>
        <v>0</v>
      </c>
      <c r="O74" s="158" t="s">
        <v>98</v>
      </c>
      <c r="P74" s="158">
        <f>P75+P81</f>
        <v>0</v>
      </c>
      <c r="Q74" s="158" t="s">
        <v>98</v>
      </c>
      <c r="R74" s="158">
        <f>R75+R81</f>
        <v>0</v>
      </c>
      <c r="S74" s="158" t="s">
        <v>98</v>
      </c>
      <c r="T74" s="158">
        <f>T75+T81</f>
        <v>0</v>
      </c>
      <c r="U74" s="158" t="s">
        <v>98</v>
      </c>
      <c r="V74" s="193">
        <v>0</v>
      </c>
      <c r="W74" s="140" t="s">
        <v>98</v>
      </c>
      <c r="X74" s="140">
        <f>X75+X81</f>
        <v>0</v>
      </c>
      <c r="Y74" s="140" t="s">
        <v>98</v>
      </c>
      <c r="Z74" s="158">
        <f>Z75+Z81</f>
        <v>0</v>
      </c>
      <c r="AA74" s="158" t="s">
        <v>98</v>
      </c>
      <c r="AB74" s="158">
        <f>AB75+AB81</f>
        <v>0</v>
      </c>
      <c r="AC74" s="158" t="s">
        <v>98</v>
      </c>
      <c r="AD74" s="158">
        <f>AD75+AD81</f>
        <v>0</v>
      </c>
      <c r="AE74" s="158" t="s">
        <v>98</v>
      </c>
      <c r="AF74" s="158">
        <f>AF75+AF81</f>
        <v>0</v>
      </c>
      <c r="AG74" s="158" t="s">
        <v>98</v>
      </c>
      <c r="AH74" s="158">
        <f>AH75+AH81</f>
        <v>0</v>
      </c>
      <c r="AI74" s="158" t="s">
        <v>98</v>
      </c>
      <c r="AJ74" s="158">
        <f>AJ75+AJ81</f>
        <v>0</v>
      </c>
      <c r="AK74" s="158" t="s">
        <v>98</v>
      </c>
      <c r="AL74" s="158">
        <f>AL75+AL81</f>
        <v>0</v>
      </c>
      <c r="AM74" s="158" t="s">
        <v>98</v>
      </c>
      <c r="AN74" s="158">
        <f>AN75+AN81</f>
        <v>0</v>
      </c>
      <c r="AO74" s="158" t="s">
        <v>98</v>
      </c>
      <c r="AP74" s="158">
        <f>AP75+AP81</f>
        <v>0</v>
      </c>
      <c r="AQ74" s="158" t="s">
        <v>98</v>
      </c>
      <c r="AR74" s="158">
        <f>AR75+AR81</f>
        <v>0</v>
      </c>
      <c r="AS74" s="158" t="s">
        <v>98</v>
      </c>
      <c r="AT74" s="158">
        <f>AT75+AT81</f>
        <v>0</v>
      </c>
      <c r="AU74" s="158" t="s">
        <v>98</v>
      </c>
      <c r="AV74" s="158">
        <f>AV75+AV81</f>
        <v>0</v>
      </c>
      <c r="AW74" s="158" t="s">
        <v>98</v>
      </c>
      <c r="AX74" s="158">
        <f>AX75+AX81</f>
        <v>0</v>
      </c>
      <c r="AY74" s="158" t="s">
        <v>98</v>
      </c>
      <c r="AZ74" s="140">
        <f>'2'!BY72</f>
        <v>0</v>
      </c>
      <c r="BA74" s="158">
        <v>0</v>
      </c>
      <c r="BB74" s="158">
        <f>BB75+BB81</f>
        <v>0</v>
      </c>
      <c r="BC74" s="158" t="s">
        <v>98</v>
      </c>
      <c r="BD74" s="159"/>
      <c r="BE74" s="159"/>
      <c r="BF74" s="159"/>
      <c r="BG74" s="159"/>
      <c r="BH74" s="159"/>
      <c r="BI74" s="159"/>
      <c r="BJ74" s="159"/>
      <c r="BK74" s="159"/>
      <c r="BL74" s="159"/>
      <c r="BM74" s="159"/>
      <c r="BN74" s="159"/>
      <c r="BO74" s="159"/>
      <c r="BP74" s="159"/>
      <c r="BQ74" s="159"/>
      <c r="BR74" s="159"/>
      <c r="BS74" s="159"/>
      <c r="BT74" s="159"/>
      <c r="BU74" s="159"/>
      <c r="BV74" s="159"/>
      <c r="BW74" s="159"/>
      <c r="BX74" s="159"/>
      <c r="BY74" s="159"/>
      <c r="BZ74" s="159"/>
      <c r="CA74" s="159"/>
      <c r="CB74" s="159"/>
      <c r="CC74" s="159"/>
      <c r="CD74" s="159"/>
      <c r="CE74" s="159"/>
      <c r="CF74" s="159"/>
      <c r="CG74" s="159"/>
      <c r="CH74" s="159"/>
      <c r="CI74" s="159"/>
      <c r="CJ74" s="159"/>
      <c r="CK74" s="159"/>
      <c r="CL74" s="159"/>
      <c r="CM74" s="159"/>
      <c r="CN74" s="159"/>
      <c r="CO74" s="159"/>
      <c r="CP74" s="159"/>
      <c r="CQ74" s="159"/>
      <c r="CR74" s="159"/>
      <c r="CS74" s="159"/>
      <c r="CT74" s="159"/>
      <c r="CU74" s="159"/>
      <c r="CV74" s="159"/>
      <c r="CW74" s="159"/>
      <c r="CX74" s="159"/>
      <c r="CY74" s="159"/>
    </row>
    <row r="75" spans="1:103" s="183" customFormat="1" ht="25.5" x14ac:dyDescent="0.2">
      <c r="A75" s="204" t="s">
        <v>193</v>
      </c>
      <c r="B75" s="156" t="s">
        <v>194</v>
      </c>
      <c r="C75" s="140" t="s">
        <v>98</v>
      </c>
      <c r="D75" s="140">
        <v>0</v>
      </c>
      <c r="E75" s="140" t="s">
        <v>98</v>
      </c>
      <c r="F75" s="140">
        <v>0</v>
      </c>
      <c r="G75" s="140" t="s">
        <v>98</v>
      </c>
      <c r="H75" s="140">
        <v>0</v>
      </c>
      <c r="I75" s="140" t="s">
        <v>98</v>
      </c>
      <c r="J75" s="140">
        <v>0</v>
      </c>
      <c r="K75" s="140" t="s">
        <v>98</v>
      </c>
      <c r="L75" s="140">
        <v>0</v>
      </c>
      <c r="M75" s="140" t="s">
        <v>98</v>
      </c>
      <c r="N75" s="140">
        <v>0</v>
      </c>
      <c r="O75" s="140" t="s">
        <v>98</v>
      </c>
      <c r="P75" s="140">
        <v>0</v>
      </c>
      <c r="Q75" s="140" t="s">
        <v>98</v>
      </c>
      <c r="R75" s="140">
        <v>0</v>
      </c>
      <c r="S75" s="140" t="s">
        <v>98</v>
      </c>
      <c r="T75" s="140">
        <v>0</v>
      </c>
      <c r="U75" s="140" t="s">
        <v>98</v>
      </c>
      <c r="V75" s="140">
        <v>0</v>
      </c>
      <c r="W75" s="140" t="s">
        <v>98</v>
      </c>
      <c r="X75" s="140">
        <v>0</v>
      </c>
      <c r="Y75" s="140" t="s">
        <v>98</v>
      </c>
      <c r="Z75" s="140">
        <v>0</v>
      </c>
      <c r="AA75" s="140" t="s">
        <v>98</v>
      </c>
      <c r="AB75" s="140">
        <v>0</v>
      </c>
      <c r="AC75" s="140" t="s">
        <v>98</v>
      </c>
      <c r="AD75" s="140">
        <v>0</v>
      </c>
      <c r="AE75" s="140" t="s">
        <v>98</v>
      </c>
      <c r="AF75" s="140">
        <v>0</v>
      </c>
      <c r="AG75" s="140" t="s">
        <v>98</v>
      </c>
      <c r="AH75" s="140">
        <v>0</v>
      </c>
      <c r="AI75" s="140" t="s">
        <v>98</v>
      </c>
      <c r="AJ75" s="140">
        <v>0</v>
      </c>
      <c r="AK75" s="140" t="s">
        <v>98</v>
      </c>
      <c r="AL75" s="140">
        <v>0</v>
      </c>
      <c r="AM75" s="140" t="s">
        <v>98</v>
      </c>
      <c r="AN75" s="140">
        <v>0</v>
      </c>
      <c r="AO75" s="140" t="s">
        <v>98</v>
      </c>
      <c r="AP75" s="140">
        <v>0</v>
      </c>
      <c r="AQ75" s="140" t="s">
        <v>98</v>
      </c>
      <c r="AR75" s="140">
        <v>0</v>
      </c>
      <c r="AS75" s="140" t="s">
        <v>98</v>
      </c>
      <c r="AT75" s="140">
        <v>0</v>
      </c>
      <c r="AU75" s="140" t="s">
        <v>98</v>
      </c>
      <c r="AV75" s="140">
        <v>0</v>
      </c>
      <c r="AW75" s="140" t="s">
        <v>98</v>
      </c>
      <c r="AX75" s="140">
        <v>0</v>
      </c>
      <c r="AY75" s="140" t="s">
        <v>98</v>
      </c>
      <c r="AZ75" s="140">
        <f>'2'!BY73</f>
        <v>0</v>
      </c>
      <c r="BA75" s="140">
        <v>0</v>
      </c>
      <c r="BB75" s="140">
        <v>0</v>
      </c>
      <c r="BC75" s="140" t="s">
        <v>98</v>
      </c>
      <c r="BD75" s="181"/>
      <c r="BE75" s="181"/>
      <c r="BF75" s="181"/>
      <c r="BG75" s="181"/>
      <c r="BH75" s="182"/>
      <c r="BI75" s="182"/>
      <c r="BJ75" s="182"/>
      <c r="BK75" s="182"/>
      <c r="BL75" s="182"/>
      <c r="BM75" s="182"/>
      <c r="BN75" s="182"/>
      <c r="BO75" s="182"/>
      <c r="BP75" s="182"/>
      <c r="BQ75" s="182"/>
      <c r="BR75" s="182"/>
      <c r="BS75" s="182"/>
      <c r="BT75" s="182"/>
      <c r="BU75" s="182"/>
      <c r="BV75" s="182"/>
      <c r="BW75" s="182"/>
      <c r="BX75" s="182"/>
      <c r="BY75" s="182"/>
      <c r="BZ75" s="182"/>
      <c r="CA75" s="182"/>
      <c r="CB75" s="182"/>
      <c r="CC75" s="182"/>
      <c r="CD75" s="182"/>
      <c r="CE75" s="182"/>
      <c r="CF75" s="182"/>
      <c r="CG75" s="182"/>
      <c r="CH75" s="182"/>
      <c r="CI75" s="182"/>
      <c r="CJ75" s="182"/>
      <c r="CK75" s="182"/>
      <c r="CL75" s="182"/>
      <c r="CM75" s="182"/>
      <c r="CN75" s="182"/>
      <c r="CO75" s="182"/>
      <c r="CP75" s="182"/>
      <c r="CQ75" s="182"/>
      <c r="CR75" s="182"/>
      <c r="CS75" s="182"/>
      <c r="CT75" s="182"/>
      <c r="CU75" s="182"/>
      <c r="CV75" s="182"/>
      <c r="CW75" s="182"/>
      <c r="CX75" s="182"/>
      <c r="CY75" s="182"/>
    </row>
    <row r="76" spans="1:103" s="183" customFormat="1" ht="38.25" x14ac:dyDescent="0.2">
      <c r="A76" s="179" t="s">
        <v>195</v>
      </c>
      <c r="B76" s="156" t="s">
        <v>196</v>
      </c>
      <c r="C76" s="140" t="s">
        <v>98</v>
      </c>
      <c r="D76" s="140">
        <f>SUM(D77:D85)</f>
        <v>0</v>
      </c>
      <c r="E76" s="140" t="s">
        <v>98</v>
      </c>
      <c r="F76" s="140">
        <f>SUM(F77:F85)</f>
        <v>0</v>
      </c>
      <c r="G76" s="140" t="s">
        <v>98</v>
      </c>
      <c r="H76" s="140">
        <f>SUM(H77:H85)</f>
        <v>0</v>
      </c>
      <c r="I76" s="140" t="s">
        <v>98</v>
      </c>
      <c r="J76" s="140">
        <f>SUM(J77:J85)</f>
        <v>0</v>
      </c>
      <c r="K76" s="140" t="s">
        <v>98</v>
      </c>
      <c r="L76" s="140">
        <f>SUM(L77:L85)</f>
        <v>0</v>
      </c>
      <c r="M76" s="140" t="s">
        <v>98</v>
      </c>
      <c r="N76" s="140">
        <f>SUM(N77:N85)</f>
        <v>0</v>
      </c>
      <c r="O76" s="140" t="s">
        <v>98</v>
      </c>
      <c r="P76" s="140">
        <f>SUM(P77:P85)</f>
        <v>0</v>
      </c>
      <c r="Q76" s="140" t="s">
        <v>98</v>
      </c>
      <c r="R76" s="140">
        <f>SUM(R77:R85)</f>
        <v>0</v>
      </c>
      <c r="S76" s="140" t="s">
        <v>98</v>
      </c>
      <c r="T76" s="140">
        <f>SUM(T77:T85)</f>
        <v>0</v>
      </c>
      <c r="U76" s="140" t="s">
        <v>98</v>
      </c>
      <c r="V76" s="140">
        <f>SUM(V77:V85)</f>
        <v>0</v>
      </c>
      <c r="W76" s="140" t="s">
        <v>98</v>
      </c>
      <c r="X76" s="140">
        <f>SUM(X77:X85)</f>
        <v>0</v>
      </c>
      <c r="Y76" s="140" t="s">
        <v>98</v>
      </c>
      <c r="Z76" s="140">
        <f>SUM(Z77:Z85)</f>
        <v>0</v>
      </c>
      <c r="AA76" s="140" t="s">
        <v>98</v>
      </c>
      <c r="AB76" s="140">
        <f>SUM(AB77:AB85)</f>
        <v>0</v>
      </c>
      <c r="AC76" s="140" t="s">
        <v>98</v>
      </c>
      <c r="AD76" s="140">
        <f>SUM(AD77:AD85)</f>
        <v>0</v>
      </c>
      <c r="AE76" s="140" t="s">
        <v>98</v>
      </c>
      <c r="AF76" s="140">
        <f>SUM(AF77:AF85)</f>
        <v>0</v>
      </c>
      <c r="AG76" s="140" t="s">
        <v>98</v>
      </c>
      <c r="AH76" s="140">
        <f>SUM(AH77:AH85)</f>
        <v>0</v>
      </c>
      <c r="AI76" s="140" t="s">
        <v>98</v>
      </c>
      <c r="AJ76" s="140">
        <f>SUM(AJ77:AJ85)</f>
        <v>0</v>
      </c>
      <c r="AK76" s="140" t="s">
        <v>98</v>
      </c>
      <c r="AL76" s="140">
        <f>SUM(AL77:AL85)</f>
        <v>0</v>
      </c>
      <c r="AM76" s="140" t="s">
        <v>98</v>
      </c>
      <c r="AN76" s="140">
        <f>SUM(AN77:AN85)</f>
        <v>0</v>
      </c>
      <c r="AO76" s="140" t="s">
        <v>98</v>
      </c>
      <c r="AP76" s="140">
        <f>SUM(AP77:AP85)</f>
        <v>0</v>
      </c>
      <c r="AQ76" s="140" t="s">
        <v>98</v>
      </c>
      <c r="AR76" s="140">
        <f>SUM(AR77:AR85)</f>
        <v>0</v>
      </c>
      <c r="AS76" s="140" t="s">
        <v>98</v>
      </c>
      <c r="AT76" s="140">
        <f>SUM(AT77:AT85)</f>
        <v>0</v>
      </c>
      <c r="AU76" s="140" t="s">
        <v>98</v>
      </c>
      <c r="AV76" s="140">
        <f>SUM(AV77:AV85)</f>
        <v>0</v>
      </c>
      <c r="AW76" s="140" t="s">
        <v>98</v>
      </c>
      <c r="AX76" s="140">
        <f>SUM(AX77:AX85)</f>
        <v>0</v>
      </c>
      <c r="AY76" s="140" t="s">
        <v>98</v>
      </c>
      <c r="AZ76" s="140">
        <f>'2'!BY74</f>
        <v>6.6750045889999994</v>
      </c>
      <c r="BA76" s="140">
        <v>0</v>
      </c>
      <c r="BB76" s="140">
        <f>SUM(BB77:BB85)</f>
        <v>0</v>
      </c>
      <c r="BC76" s="140" t="s">
        <v>98</v>
      </c>
      <c r="BD76" s="182"/>
      <c r="BE76" s="182"/>
      <c r="BF76" s="182"/>
      <c r="BG76" s="182"/>
      <c r="BH76" s="182"/>
      <c r="BI76" s="182"/>
      <c r="BJ76" s="182"/>
      <c r="BK76" s="182"/>
      <c r="BL76" s="182"/>
      <c r="BM76" s="182"/>
      <c r="BN76" s="182"/>
      <c r="BO76" s="182"/>
      <c r="BP76" s="182"/>
      <c r="BQ76" s="182"/>
      <c r="BR76" s="182"/>
      <c r="BS76" s="182"/>
      <c r="BT76" s="182"/>
      <c r="BU76" s="182"/>
      <c r="BV76" s="182"/>
      <c r="BW76" s="182"/>
      <c r="BX76" s="182"/>
      <c r="BY76" s="182"/>
      <c r="BZ76" s="182"/>
      <c r="CA76" s="182"/>
      <c r="CB76" s="182"/>
      <c r="CC76" s="182"/>
      <c r="CD76" s="182"/>
      <c r="CE76" s="182"/>
      <c r="CF76" s="182"/>
      <c r="CG76" s="182"/>
      <c r="CH76" s="182"/>
      <c r="CI76" s="182"/>
      <c r="CJ76" s="182"/>
      <c r="CK76" s="182"/>
      <c r="CL76" s="182"/>
      <c r="CM76" s="182"/>
      <c r="CN76" s="182"/>
      <c r="CO76" s="182"/>
      <c r="CP76" s="182"/>
      <c r="CQ76" s="182"/>
      <c r="CR76" s="182"/>
      <c r="CS76" s="182"/>
      <c r="CT76" s="182"/>
      <c r="CU76" s="182"/>
      <c r="CV76" s="182"/>
      <c r="CW76" s="182"/>
      <c r="CX76" s="182"/>
      <c r="CY76" s="182"/>
    </row>
    <row r="77" spans="1:103" s="160" customFormat="1" ht="38.25" x14ac:dyDescent="0.2">
      <c r="A77" s="154" t="s">
        <v>197</v>
      </c>
      <c r="B77" s="155" t="s">
        <v>198</v>
      </c>
      <c r="C77" s="158" t="s">
        <v>98</v>
      </c>
      <c r="D77" s="158">
        <f>D79+D84</f>
        <v>0</v>
      </c>
      <c r="E77" s="158" t="s">
        <v>98</v>
      </c>
      <c r="F77" s="158">
        <f>F79+F84</f>
        <v>0</v>
      </c>
      <c r="G77" s="158" t="s">
        <v>98</v>
      </c>
      <c r="H77" s="158">
        <f>H79+H84</f>
        <v>0</v>
      </c>
      <c r="I77" s="158" t="s">
        <v>98</v>
      </c>
      <c r="J77" s="158">
        <f>J79+J84</f>
        <v>0</v>
      </c>
      <c r="K77" s="158" t="s">
        <v>98</v>
      </c>
      <c r="L77" s="158">
        <f>L79+L84</f>
        <v>0</v>
      </c>
      <c r="M77" s="158" t="s">
        <v>98</v>
      </c>
      <c r="N77" s="158">
        <f>N79+N84</f>
        <v>0</v>
      </c>
      <c r="O77" s="158" t="s">
        <v>98</v>
      </c>
      <c r="P77" s="158">
        <f>P79+P84</f>
        <v>0</v>
      </c>
      <c r="Q77" s="158" t="s">
        <v>98</v>
      </c>
      <c r="R77" s="158">
        <f>R79+R84</f>
        <v>0</v>
      </c>
      <c r="S77" s="158" t="s">
        <v>98</v>
      </c>
      <c r="T77" s="158">
        <f>T79+T84</f>
        <v>0</v>
      </c>
      <c r="U77" s="158" t="s">
        <v>98</v>
      </c>
      <c r="V77" s="158">
        <f>V79+V84</f>
        <v>0</v>
      </c>
      <c r="W77" s="158" t="s">
        <v>98</v>
      </c>
      <c r="X77" s="158">
        <f>X79+X84</f>
        <v>0</v>
      </c>
      <c r="Y77" s="158" t="s">
        <v>98</v>
      </c>
      <c r="Z77" s="158">
        <f>Z79+Z84</f>
        <v>0</v>
      </c>
      <c r="AA77" s="158" t="s">
        <v>98</v>
      </c>
      <c r="AB77" s="158">
        <f>AB79+AB84</f>
        <v>0</v>
      </c>
      <c r="AC77" s="158" t="s">
        <v>98</v>
      </c>
      <c r="AD77" s="158">
        <f>AD79+AD84</f>
        <v>0</v>
      </c>
      <c r="AE77" s="158" t="s">
        <v>98</v>
      </c>
      <c r="AF77" s="158">
        <f>AF79+AF84</f>
        <v>0</v>
      </c>
      <c r="AG77" s="158" t="s">
        <v>98</v>
      </c>
      <c r="AH77" s="158">
        <f>AH79+AH84</f>
        <v>0</v>
      </c>
      <c r="AI77" s="158" t="s">
        <v>98</v>
      </c>
      <c r="AJ77" s="158">
        <f>AJ79+AJ84</f>
        <v>0</v>
      </c>
      <c r="AK77" s="158" t="s">
        <v>98</v>
      </c>
      <c r="AL77" s="158">
        <f>AL79+AL84</f>
        <v>0</v>
      </c>
      <c r="AM77" s="158" t="s">
        <v>98</v>
      </c>
      <c r="AN77" s="158">
        <f>AN79+AN84</f>
        <v>0</v>
      </c>
      <c r="AO77" s="158" t="s">
        <v>98</v>
      </c>
      <c r="AP77" s="158">
        <f>AP79+AP84</f>
        <v>0</v>
      </c>
      <c r="AQ77" s="158" t="s">
        <v>98</v>
      </c>
      <c r="AR77" s="158">
        <f>AR79+AR84</f>
        <v>0</v>
      </c>
      <c r="AS77" s="158" t="s">
        <v>98</v>
      </c>
      <c r="AT77" s="158">
        <f>AT79+AT84</f>
        <v>0</v>
      </c>
      <c r="AU77" s="158" t="s">
        <v>98</v>
      </c>
      <c r="AV77" s="158">
        <f>AV79+AV84</f>
        <v>0</v>
      </c>
      <c r="AW77" s="158" t="s">
        <v>98</v>
      </c>
      <c r="AX77" s="158">
        <f>AX79+AX84</f>
        <v>0</v>
      </c>
      <c r="AY77" s="158" t="s">
        <v>98</v>
      </c>
      <c r="AZ77" s="140">
        <f>'2'!BY75</f>
        <v>6.6750045889999994</v>
      </c>
      <c r="BA77" s="158">
        <v>0</v>
      </c>
      <c r="BB77" s="158">
        <f>BB79+BB84</f>
        <v>0</v>
      </c>
      <c r="BC77" s="158" t="s">
        <v>98</v>
      </c>
      <c r="BD77" s="159"/>
      <c r="BE77" s="159"/>
      <c r="BF77" s="159"/>
      <c r="BG77" s="159"/>
      <c r="BH77" s="159"/>
      <c r="BI77" s="159"/>
      <c r="BJ77" s="159"/>
      <c r="BK77" s="159"/>
      <c r="BL77" s="159"/>
      <c r="BM77" s="159"/>
      <c r="BN77" s="159"/>
      <c r="BO77" s="159"/>
      <c r="BP77" s="159"/>
      <c r="BQ77" s="159"/>
      <c r="BR77" s="159"/>
      <c r="BS77" s="159"/>
      <c r="BT77" s="159"/>
      <c r="BU77" s="159"/>
      <c r="BV77" s="159"/>
      <c r="BW77" s="159"/>
      <c r="BX77" s="159"/>
      <c r="BY77" s="159"/>
      <c r="BZ77" s="159"/>
      <c r="CA77" s="159"/>
      <c r="CB77" s="159"/>
      <c r="CC77" s="159"/>
      <c r="CD77" s="159"/>
      <c r="CE77" s="159"/>
      <c r="CF77" s="159"/>
      <c r="CG77" s="159"/>
      <c r="CH77" s="159"/>
      <c r="CI77" s="159"/>
      <c r="CJ77" s="159"/>
      <c r="CK77" s="159"/>
      <c r="CL77" s="159"/>
      <c r="CM77" s="159"/>
      <c r="CN77" s="159"/>
      <c r="CO77" s="159"/>
      <c r="CP77" s="159"/>
      <c r="CQ77" s="159"/>
      <c r="CR77" s="159"/>
      <c r="CS77" s="159"/>
      <c r="CT77" s="159"/>
      <c r="CU77" s="159"/>
      <c r="CV77" s="159"/>
      <c r="CW77" s="159"/>
      <c r="CX77" s="159"/>
      <c r="CY77" s="159"/>
    </row>
    <row r="78" spans="1:103" s="160" customFormat="1" ht="25.5" x14ac:dyDescent="0.2">
      <c r="A78" s="169" t="s">
        <v>199</v>
      </c>
      <c r="B78" s="205" t="s">
        <v>200</v>
      </c>
      <c r="C78" s="236" t="s">
        <v>201</v>
      </c>
      <c r="D78" s="158">
        <f>D80+D85</f>
        <v>0</v>
      </c>
      <c r="E78" s="158" t="s">
        <v>98</v>
      </c>
      <c r="F78" s="158">
        <f>F80+F85</f>
        <v>0</v>
      </c>
      <c r="G78" s="158" t="s">
        <v>98</v>
      </c>
      <c r="H78" s="158">
        <f>H80+H85</f>
        <v>0</v>
      </c>
      <c r="I78" s="158" t="s">
        <v>98</v>
      </c>
      <c r="J78" s="158">
        <f>J80+J85</f>
        <v>0</v>
      </c>
      <c r="K78" s="158" t="s">
        <v>98</v>
      </c>
      <c r="L78" s="158">
        <f>L80+L85</f>
        <v>0</v>
      </c>
      <c r="M78" s="158" t="s">
        <v>98</v>
      </c>
      <c r="N78" s="158">
        <f>N80+N85</f>
        <v>0</v>
      </c>
      <c r="O78" s="158" t="s">
        <v>98</v>
      </c>
      <c r="P78" s="158">
        <f>P80+P85</f>
        <v>0</v>
      </c>
      <c r="Q78" s="158" t="s">
        <v>98</v>
      </c>
      <c r="R78" s="158">
        <f>R80+R85</f>
        <v>0</v>
      </c>
      <c r="S78" s="158" t="s">
        <v>98</v>
      </c>
      <c r="T78" s="158">
        <f>T80+T85</f>
        <v>0</v>
      </c>
      <c r="U78" s="158" t="s">
        <v>98</v>
      </c>
      <c r="V78" s="140">
        <f>V80+V85</f>
        <v>0</v>
      </c>
      <c r="W78" s="140" t="s">
        <v>98</v>
      </c>
      <c r="X78" s="140">
        <f>X80+X85</f>
        <v>0</v>
      </c>
      <c r="Y78" s="140" t="s">
        <v>98</v>
      </c>
      <c r="Z78" s="158">
        <f>Z80+Z85</f>
        <v>0</v>
      </c>
      <c r="AA78" s="158" t="s">
        <v>98</v>
      </c>
      <c r="AB78" s="158">
        <f>AB80+AB85</f>
        <v>0</v>
      </c>
      <c r="AC78" s="158" t="s">
        <v>98</v>
      </c>
      <c r="AD78" s="158">
        <f>AD80+AD85</f>
        <v>0</v>
      </c>
      <c r="AE78" s="158" t="s">
        <v>98</v>
      </c>
      <c r="AF78" s="158">
        <f>AF80+AF85</f>
        <v>0</v>
      </c>
      <c r="AG78" s="158" t="s">
        <v>98</v>
      </c>
      <c r="AH78" s="158">
        <f>AH80+AH85</f>
        <v>0</v>
      </c>
      <c r="AI78" s="158" t="s">
        <v>98</v>
      </c>
      <c r="AJ78" s="158">
        <f>AJ80+AJ85</f>
        <v>0</v>
      </c>
      <c r="AK78" s="158" t="s">
        <v>98</v>
      </c>
      <c r="AL78" s="158">
        <f>AL80+AL85</f>
        <v>0</v>
      </c>
      <c r="AM78" s="158" t="s">
        <v>98</v>
      </c>
      <c r="AN78" s="158">
        <f>AN80+AN85</f>
        <v>0</v>
      </c>
      <c r="AO78" s="158" t="s">
        <v>98</v>
      </c>
      <c r="AP78" s="158">
        <f>AP80+AP85</f>
        <v>0</v>
      </c>
      <c r="AQ78" s="158" t="s">
        <v>98</v>
      </c>
      <c r="AR78" s="158">
        <f>AR80+AR85</f>
        <v>0</v>
      </c>
      <c r="AS78" s="158" t="s">
        <v>98</v>
      </c>
      <c r="AT78" s="158">
        <f>AT80+AT85</f>
        <v>0</v>
      </c>
      <c r="AU78" s="158" t="s">
        <v>98</v>
      </c>
      <c r="AV78" s="158">
        <f>AV80+AV85</f>
        <v>0</v>
      </c>
      <c r="AW78" s="158" t="s">
        <v>98</v>
      </c>
      <c r="AX78" s="158" t="s">
        <v>98</v>
      </c>
      <c r="AY78" s="158">
        <v>0</v>
      </c>
      <c r="AZ78" s="140">
        <f>'2'!BY76</f>
        <v>6.6750045889999994</v>
      </c>
      <c r="BA78" s="158">
        <v>0</v>
      </c>
      <c r="BB78" s="158">
        <f>BB80+BB85</f>
        <v>0</v>
      </c>
      <c r="BC78" s="158" t="s">
        <v>98</v>
      </c>
      <c r="BD78" s="159"/>
      <c r="BE78" s="159"/>
      <c r="BF78" s="159"/>
      <c r="BG78" s="159"/>
      <c r="BH78" s="159"/>
      <c r="BI78" s="159"/>
      <c r="BJ78" s="159"/>
      <c r="BK78" s="159"/>
      <c r="BL78" s="159"/>
      <c r="BM78" s="159"/>
      <c r="BN78" s="159"/>
      <c r="BO78" s="159"/>
      <c r="BP78" s="159"/>
      <c r="BQ78" s="159"/>
      <c r="BR78" s="159"/>
      <c r="BS78" s="159"/>
      <c r="BT78" s="159"/>
      <c r="BU78" s="159"/>
      <c r="BV78" s="159"/>
      <c r="BW78" s="159"/>
      <c r="BX78" s="159"/>
      <c r="BY78" s="159"/>
      <c r="BZ78" s="159"/>
      <c r="CA78" s="159"/>
      <c r="CB78" s="159"/>
      <c r="CC78" s="159"/>
      <c r="CD78" s="159"/>
      <c r="CE78" s="159"/>
      <c r="CF78" s="159"/>
      <c r="CG78" s="159"/>
      <c r="CH78" s="159"/>
      <c r="CI78" s="159"/>
      <c r="CJ78" s="159"/>
      <c r="CK78" s="159"/>
      <c r="CL78" s="159"/>
      <c r="CM78" s="159"/>
      <c r="CN78" s="159"/>
      <c r="CO78" s="159"/>
      <c r="CP78" s="159"/>
      <c r="CQ78" s="159"/>
      <c r="CR78" s="159"/>
      <c r="CS78" s="159"/>
      <c r="CT78" s="159"/>
      <c r="CU78" s="159"/>
      <c r="CV78" s="159"/>
      <c r="CW78" s="159"/>
      <c r="CX78" s="159"/>
      <c r="CY78" s="159"/>
    </row>
    <row r="79" spans="1:103" s="160" customFormat="1" ht="25.5" x14ac:dyDescent="0.2">
      <c r="A79" s="154" t="s">
        <v>202</v>
      </c>
      <c r="B79" s="155" t="s">
        <v>203</v>
      </c>
      <c r="C79" s="158" t="s">
        <v>98</v>
      </c>
      <c r="D79" s="158">
        <f t="shared" ref="D79:D86" si="4">D80+D85</f>
        <v>0</v>
      </c>
      <c r="E79" s="158" t="s">
        <v>98</v>
      </c>
      <c r="F79" s="158">
        <f t="shared" ref="F79:F86" si="5">F80+F85</f>
        <v>0</v>
      </c>
      <c r="G79" s="158" t="s">
        <v>98</v>
      </c>
      <c r="H79" s="158">
        <f t="shared" ref="H79:H86" si="6">H80+H85</f>
        <v>0</v>
      </c>
      <c r="I79" s="158" t="s">
        <v>98</v>
      </c>
      <c r="J79" s="158">
        <f t="shared" ref="J79:J86" si="7">J80+J85</f>
        <v>0</v>
      </c>
      <c r="K79" s="158" t="s">
        <v>98</v>
      </c>
      <c r="L79" s="158">
        <f t="shared" ref="L79:L86" si="8">L80+L85</f>
        <v>0</v>
      </c>
      <c r="M79" s="158" t="s">
        <v>98</v>
      </c>
      <c r="N79" s="158">
        <f t="shared" ref="N79:N86" si="9">N80+N85</f>
        <v>0</v>
      </c>
      <c r="O79" s="158" t="s">
        <v>98</v>
      </c>
      <c r="P79" s="158">
        <f t="shared" ref="P79:P86" si="10">P80+P85</f>
        <v>0</v>
      </c>
      <c r="Q79" s="158" t="s">
        <v>98</v>
      </c>
      <c r="R79" s="158">
        <f t="shared" ref="R79:R86" si="11">R80+R85</f>
        <v>0</v>
      </c>
      <c r="S79" s="158" t="s">
        <v>98</v>
      </c>
      <c r="T79" s="158">
        <f t="shared" ref="T79:T86" si="12">T80+T85</f>
        <v>0</v>
      </c>
      <c r="U79" s="158" t="s">
        <v>98</v>
      </c>
      <c r="V79" s="158">
        <f t="shared" ref="V79:V86" si="13">V80+V85</f>
        <v>0</v>
      </c>
      <c r="W79" s="158" t="s">
        <v>98</v>
      </c>
      <c r="X79" s="158">
        <f t="shared" ref="X79:X86" si="14">X80+X85</f>
        <v>0</v>
      </c>
      <c r="Y79" s="158" t="s">
        <v>98</v>
      </c>
      <c r="Z79" s="158">
        <f t="shared" ref="Z79:Z86" si="15">Z80+Z85</f>
        <v>0</v>
      </c>
      <c r="AA79" s="158" t="s">
        <v>98</v>
      </c>
      <c r="AB79" s="158">
        <f t="shared" ref="AB79:AB86" si="16">AB80+AB85</f>
        <v>0</v>
      </c>
      <c r="AC79" s="158" t="s">
        <v>98</v>
      </c>
      <c r="AD79" s="158">
        <f t="shared" ref="AD79:AD86" si="17">AD80+AD85</f>
        <v>0</v>
      </c>
      <c r="AE79" s="158" t="s">
        <v>98</v>
      </c>
      <c r="AF79" s="158">
        <f t="shared" ref="AF79:AF86" si="18">AF80+AF85</f>
        <v>0</v>
      </c>
      <c r="AG79" s="158" t="s">
        <v>98</v>
      </c>
      <c r="AH79" s="158">
        <f t="shared" ref="AH79:AH86" si="19">AH80+AH85</f>
        <v>0</v>
      </c>
      <c r="AI79" s="158" t="s">
        <v>98</v>
      </c>
      <c r="AJ79" s="158">
        <f t="shared" ref="AJ79:AJ86" si="20">AJ80+AJ85</f>
        <v>0</v>
      </c>
      <c r="AK79" s="158" t="s">
        <v>98</v>
      </c>
      <c r="AL79" s="158">
        <f t="shared" ref="AL79:AL86" si="21">AL80+AL85</f>
        <v>0</v>
      </c>
      <c r="AM79" s="158" t="s">
        <v>98</v>
      </c>
      <c r="AN79" s="158">
        <f t="shared" ref="AN79:AN86" si="22">AN80+AN85</f>
        <v>0</v>
      </c>
      <c r="AO79" s="158" t="s">
        <v>98</v>
      </c>
      <c r="AP79" s="158">
        <f t="shared" ref="AP79:AP86" si="23">AP80+AP85</f>
        <v>0</v>
      </c>
      <c r="AQ79" s="158" t="s">
        <v>98</v>
      </c>
      <c r="AR79" s="158">
        <f t="shared" ref="AR79:AR86" si="24">AR80+AR85</f>
        <v>0</v>
      </c>
      <c r="AS79" s="158" t="s">
        <v>98</v>
      </c>
      <c r="AT79" s="158">
        <f t="shared" ref="AT79:AT86" si="25">AT80+AT85</f>
        <v>0</v>
      </c>
      <c r="AU79" s="158" t="s">
        <v>98</v>
      </c>
      <c r="AV79" s="158">
        <f t="shared" ref="AV79:AV86" si="26">AV80+AV85</f>
        <v>0</v>
      </c>
      <c r="AW79" s="158" t="s">
        <v>98</v>
      </c>
      <c r="AX79" s="158">
        <f t="shared" ref="AX79:AX86" si="27">AX80+AX85</f>
        <v>0</v>
      </c>
      <c r="AY79" s="158" t="s">
        <v>98</v>
      </c>
      <c r="AZ79" s="140">
        <f>'2'!BY77</f>
        <v>0</v>
      </c>
      <c r="BA79" s="158">
        <v>0</v>
      </c>
      <c r="BB79" s="158">
        <f t="shared" ref="BB79:BB86" si="28">BB80+BB85</f>
        <v>0</v>
      </c>
      <c r="BC79" s="158" t="s">
        <v>98</v>
      </c>
      <c r="BD79" s="159"/>
      <c r="BE79" s="159"/>
      <c r="BF79" s="159"/>
      <c r="BG79" s="159"/>
      <c r="BH79" s="159"/>
      <c r="BI79" s="159"/>
      <c r="BJ79" s="159"/>
      <c r="BK79" s="159"/>
      <c r="BL79" s="159"/>
      <c r="BM79" s="159"/>
      <c r="BN79" s="159"/>
      <c r="BO79" s="159"/>
      <c r="BP79" s="159"/>
      <c r="BQ79" s="159"/>
      <c r="BR79" s="159"/>
      <c r="BS79" s="159"/>
      <c r="BT79" s="159"/>
      <c r="BU79" s="159"/>
      <c r="BV79" s="159"/>
      <c r="BW79" s="159"/>
      <c r="BX79" s="159"/>
      <c r="BY79" s="159"/>
      <c r="BZ79" s="159"/>
      <c r="CA79" s="159"/>
      <c r="CB79" s="159"/>
      <c r="CC79" s="159"/>
      <c r="CD79" s="159"/>
      <c r="CE79" s="159"/>
      <c r="CF79" s="159"/>
      <c r="CG79" s="159"/>
      <c r="CH79" s="159"/>
      <c r="CI79" s="159"/>
      <c r="CJ79" s="159"/>
      <c r="CK79" s="159"/>
      <c r="CL79" s="159"/>
      <c r="CM79" s="159"/>
      <c r="CN79" s="159"/>
      <c r="CO79" s="159"/>
      <c r="CP79" s="159"/>
      <c r="CQ79" s="159"/>
      <c r="CR79" s="159"/>
      <c r="CS79" s="159"/>
      <c r="CT79" s="159"/>
      <c r="CU79" s="159"/>
      <c r="CV79" s="159"/>
      <c r="CW79" s="159"/>
      <c r="CX79" s="159"/>
      <c r="CY79" s="159"/>
    </row>
    <row r="80" spans="1:103" s="160" customFormat="1" ht="25.5" x14ac:dyDescent="0.2">
      <c r="A80" s="154" t="s">
        <v>204</v>
      </c>
      <c r="B80" s="155" t="s">
        <v>205</v>
      </c>
      <c r="C80" s="158" t="s">
        <v>98</v>
      </c>
      <c r="D80" s="158">
        <f t="shared" si="4"/>
        <v>0</v>
      </c>
      <c r="E80" s="158" t="s">
        <v>98</v>
      </c>
      <c r="F80" s="158">
        <f t="shared" si="5"/>
        <v>0</v>
      </c>
      <c r="G80" s="158" t="s">
        <v>98</v>
      </c>
      <c r="H80" s="158">
        <f t="shared" si="6"/>
        <v>0</v>
      </c>
      <c r="I80" s="158" t="s">
        <v>98</v>
      </c>
      <c r="J80" s="158">
        <f t="shared" si="7"/>
        <v>0</v>
      </c>
      <c r="K80" s="158" t="s">
        <v>98</v>
      </c>
      <c r="L80" s="158">
        <f t="shared" si="8"/>
        <v>0</v>
      </c>
      <c r="M80" s="158" t="s">
        <v>98</v>
      </c>
      <c r="N80" s="158">
        <f t="shared" si="9"/>
        <v>0</v>
      </c>
      <c r="O80" s="158" t="s">
        <v>98</v>
      </c>
      <c r="P80" s="158">
        <f t="shared" si="10"/>
        <v>0</v>
      </c>
      <c r="Q80" s="158" t="s">
        <v>98</v>
      </c>
      <c r="R80" s="158">
        <f t="shared" si="11"/>
        <v>0</v>
      </c>
      <c r="S80" s="158" t="s">
        <v>98</v>
      </c>
      <c r="T80" s="158">
        <f t="shared" si="12"/>
        <v>0</v>
      </c>
      <c r="U80" s="158" t="s">
        <v>98</v>
      </c>
      <c r="V80" s="158">
        <f t="shared" si="13"/>
        <v>0</v>
      </c>
      <c r="W80" s="158" t="s">
        <v>98</v>
      </c>
      <c r="X80" s="158">
        <f t="shared" si="14"/>
        <v>0</v>
      </c>
      <c r="Y80" s="158" t="s">
        <v>98</v>
      </c>
      <c r="Z80" s="158">
        <f t="shared" si="15"/>
        <v>0</v>
      </c>
      <c r="AA80" s="158" t="s">
        <v>98</v>
      </c>
      <c r="AB80" s="158">
        <f t="shared" si="16"/>
        <v>0</v>
      </c>
      <c r="AC80" s="158" t="s">
        <v>98</v>
      </c>
      <c r="AD80" s="158">
        <f t="shared" si="17"/>
        <v>0</v>
      </c>
      <c r="AE80" s="158" t="s">
        <v>98</v>
      </c>
      <c r="AF80" s="158">
        <f t="shared" si="18"/>
        <v>0</v>
      </c>
      <c r="AG80" s="158" t="s">
        <v>98</v>
      </c>
      <c r="AH80" s="158">
        <f t="shared" si="19"/>
        <v>0</v>
      </c>
      <c r="AI80" s="158" t="s">
        <v>98</v>
      </c>
      <c r="AJ80" s="158">
        <f t="shared" si="20"/>
        <v>0</v>
      </c>
      <c r="AK80" s="158" t="s">
        <v>98</v>
      </c>
      <c r="AL80" s="158">
        <f t="shared" si="21"/>
        <v>0</v>
      </c>
      <c r="AM80" s="158" t="s">
        <v>98</v>
      </c>
      <c r="AN80" s="158">
        <f t="shared" si="22"/>
        <v>0</v>
      </c>
      <c r="AO80" s="158" t="s">
        <v>98</v>
      </c>
      <c r="AP80" s="158">
        <f t="shared" si="23"/>
        <v>0</v>
      </c>
      <c r="AQ80" s="158" t="s">
        <v>98</v>
      </c>
      <c r="AR80" s="158">
        <f t="shared" si="24"/>
        <v>0</v>
      </c>
      <c r="AS80" s="158" t="s">
        <v>98</v>
      </c>
      <c r="AT80" s="158">
        <f t="shared" si="25"/>
        <v>0</v>
      </c>
      <c r="AU80" s="158" t="s">
        <v>98</v>
      </c>
      <c r="AV80" s="158">
        <f t="shared" si="26"/>
        <v>0</v>
      </c>
      <c r="AW80" s="158" t="s">
        <v>98</v>
      </c>
      <c r="AX80" s="158">
        <f t="shared" si="27"/>
        <v>0</v>
      </c>
      <c r="AY80" s="158" t="s">
        <v>98</v>
      </c>
      <c r="AZ80" s="140">
        <f>'2'!BY78</f>
        <v>0</v>
      </c>
      <c r="BA80" s="158">
        <v>0</v>
      </c>
      <c r="BB80" s="158">
        <f t="shared" si="28"/>
        <v>0</v>
      </c>
      <c r="BC80" s="158" t="s">
        <v>98</v>
      </c>
      <c r="BD80" s="159"/>
      <c r="BE80" s="159"/>
      <c r="BF80" s="159"/>
      <c r="BG80" s="159"/>
      <c r="BH80" s="159"/>
      <c r="BI80" s="159"/>
      <c r="BJ80" s="159"/>
      <c r="BK80" s="159"/>
      <c r="BL80" s="159"/>
      <c r="BM80" s="159"/>
      <c r="BN80" s="159"/>
      <c r="BO80" s="159"/>
      <c r="BP80" s="159"/>
      <c r="BQ80" s="159"/>
      <c r="BR80" s="159"/>
      <c r="BS80" s="159"/>
      <c r="BT80" s="159"/>
      <c r="BU80" s="159"/>
      <c r="BV80" s="159"/>
      <c r="BW80" s="159"/>
      <c r="BX80" s="159"/>
      <c r="BY80" s="159"/>
      <c r="BZ80" s="159"/>
      <c r="CA80" s="159"/>
      <c r="CB80" s="159"/>
      <c r="CC80" s="159"/>
      <c r="CD80" s="159"/>
      <c r="CE80" s="159"/>
      <c r="CF80" s="159"/>
      <c r="CG80" s="159"/>
      <c r="CH80" s="159"/>
      <c r="CI80" s="159"/>
      <c r="CJ80" s="159"/>
      <c r="CK80" s="159"/>
      <c r="CL80" s="159"/>
      <c r="CM80" s="159"/>
      <c r="CN80" s="159"/>
      <c r="CO80" s="159"/>
      <c r="CP80" s="159"/>
      <c r="CQ80" s="159"/>
      <c r="CR80" s="159"/>
      <c r="CS80" s="159"/>
      <c r="CT80" s="159"/>
      <c r="CU80" s="159"/>
      <c r="CV80" s="159"/>
      <c r="CW80" s="159"/>
      <c r="CX80" s="159"/>
      <c r="CY80" s="159"/>
    </row>
    <row r="81" spans="1:103" s="160" customFormat="1" ht="38.25" x14ac:dyDescent="0.2">
      <c r="A81" s="154" t="s">
        <v>206</v>
      </c>
      <c r="B81" s="155" t="s">
        <v>207</v>
      </c>
      <c r="C81" s="158" t="s">
        <v>98</v>
      </c>
      <c r="D81" s="158">
        <f t="shared" si="4"/>
        <v>0</v>
      </c>
      <c r="E81" s="158" t="s">
        <v>98</v>
      </c>
      <c r="F81" s="158">
        <f t="shared" si="5"/>
        <v>0</v>
      </c>
      <c r="G81" s="158" t="s">
        <v>98</v>
      </c>
      <c r="H81" s="158">
        <f t="shared" si="6"/>
        <v>0</v>
      </c>
      <c r="I81" s="158" t="s">
        <v>98</v>
      </c>
      <c r="J81" s="158">
        <f t="shared" si="7"/>
        <v>0</v>
      </c>
      <c r="K81" s="158" t="s">
        <v>98</v>
      </c>
      <c r="L81" s="158">
        <f t="shared" si="8"/>
        <v>0</v>
      </c>
      <c r="M81" s="158" t="s">
        <v>98</v>
      </c>
      <c r="N81" s="158">
        <f t="shared" si="9"/>
        <v>0</v>
      </c>
      <c r="O81" s="158" t="s">
        <v>98</v>
      </c>
      <c r="P81" s="158">
        <f t="shared" si="10"/>
        <v>0</v>
      </c>
      <c r="Q81" s="158" t="s">
        <v>98</v>
      </c>
      <c r="R81" s="158">
        <f t="shared" si="11"/>
        <v>0</v>
      </c>
      <c r="S81" s="158" t="s">
        <v>98</v>
      </c>
      <c r="T81" s="158">
        <f t="shared" si="12"/>
        <v>0</v>
      </c>
      <c r="U81" s="158" t="s">
        <v>98</v>
      </c>
      <c r="V81" s="158">
        <f t="shared" si="13"/>
        <v>0</v>
      </c>
      <c r="W81" s="158" t="s">
        <v>98</v>
      </c>
      <c r="X81" s="158">
        <f t="shared" si="14"/>
        <v>0</v>
      </c>
      <c r="Y81" s="158" t="s">
        <v>98</v>
      </c>
      <c r="Z81" s="158">
        <f t="shared" si="15"/>
        <v>0</v>
      </c>
      <c r="AA81" s="158" t="s">
        <v>98</v>
      </c>
      <c r="AB81" s="158">
        <f t="shared" si="16"/>
        <v>0</v>
      </c>
      <c r="AC81" s="158" t="s">
        <v>98</v>
      </c>
      <c r="AD81" s="158">
        <f t="shared" si="17"/>
        <v>0</v>
      </c>
      <c r="AE81" s="158" t="s">
        <v>98</v>
      </c>
      <c r="AF81" s="158">
        <f t="shared" si="18"/>
        <v>0</v>
      </c>
      <c r="AG81" s="158" t="s">
        <v>98</v>
      </c>
      <c r="AH81" s="158">
        <f t="shared" si="19"/>
        <v>0</v>
      </c>
      <c r="AI81" s="158" t="s">
        <v>98</v>
      </c>
      <c r="AJ81" s="158">
        <f t="shared" si="20"/>
        <v>0</v>
      </c>
      <c r="AK81" s="158" t="s">
        <v>98</v>
      </c>
      <c r="AL81" s="158">
        <f t="shared" si="21"/>
        <v>0</v>
      </c>
      <c r="AM81" s="158" t="s">
        <v>98</v>
      </c>
      <c r="AN81" s="158">
        <f t="shared" si="22"/>
        <v>0</v>
      </c>
      <c r="AO81" s="158" t="s">
        <v>98</v>
      </c>
      <c r="AP81" s="158">
        <f t="shared" si="23"/>
        <v>0</v>
      </c>
      <c r="AQ81" s="158" t="s">
        <v>98</v>
      </c>
      <c r="AR81" s="158">
        <f t="shared" si="24"/>
        <v>0</v>
      </c>
      <c r="AS81" s="158" t="s">
        <v>98</v>
      </c>
      <c r="AT81" s="158">
        <f t="shared" si="25"/>
        <v>0</v>
      </c>
      <c r="AU81" s="158" t="s">
        <v>98</v>
      </c>
      <c r="AV81" s="158">
        <f t="shared" si="26"/>
        <v>0</v>
      </c>
      <c r="AW81" s="158" t="s">
        <v>98</v>
      </c>
      <c r="AX81" s="158">
        <f t="shared" si="27"/>
        <v>0</v>
      </c>
      <c r="AY81" s="158" t="s">
        <v>98</v>
      </c>
      <c r="AZ81" s="140">
        <f>'2'!BY79</f>
        <v>0</v>
      </c>
      <c r="BA81" s="158">
        <v>0</v>
      </c>
      <c r="BB81" s="158">
        <f t="shared" si="28"/>
        <v>0</v>
      </c>
      <c r="BC81" s="158" t="s">
        <v>98</v>
      </c>
      <c r="BD81" s="159"/>
      <c r="BE81" s="159"/>
      <c r="BF81" s="159"/>
      <c r="BG81" s="159"/>
      <c r="BH81" s="159"/>
      <c r="BI81" s="159"/>
      <c r="BJ81" s="159"/>
      <c r="BK81" s="159"/>
      <c r="BL81" s="159"/>
      <c r="BM81" s="159"/>
      <c r="BN81" s="159"/>
      <c r="BO81" s="159"/>
      <c r="BP81" s="159"/>
      <c r="BQ81" s="159"/>
      <c r="BR81" s="159"/>
      <c r="BS81" s="159"/>
      <c r="BT81" s="159"/>
      <c r="BU81" s="159"/>
      <c r="BV81" s="159"/>
      <c r="BW81" s="159"/>
      <c r="BX81" s="159"/>
      <c r="BY81" s="159"/>
      <c r="BZ81" s="159"/>
      <c r="CA81" s="159"/>
      <c r="CB81" s="159"/>
      <c r="CC81" s="159"/>
      <c r="CD81" s="159"/>
      <c r="CE81" s="159"/>
      <c r="CF81" s="159"/>
      <c r="CG81" s="159"/>
      <c r="CH81" s="159"/>
      <c r="CI81" s="159"/>
      <c r="CJ81" s="159"/>
      <c r="CK81" s="159"/>
      <c r="CL81" s="159"/>
      <c r="CM81" s="159"/>
      <c r="CN81" s="159"/>
      <c r="CO81" s="159"/>
      <c r="CP81" s="159"/>
      <c r="CQ81" s="159"/>
      <c r="CR81" s="159"/>
      <c r="CS81" s="159"/>
      <c r="CT81" s="159"/>
      <c r="CU81" s="159"/>
      <c r="CV81" s="159"/>
      <c r="CW81" s="159"/>
      <c r="CX81" s="159"/>
      <c r="CY81" s="159"/>
    </row>
    <row r="82" spans="1:103" s="160" customFormat="1" ht="38.25" x14ac:dyDescent="0.2">
      <c r="A82" s="154" t="s">
        <v>208</v>
      </c>
      <c r="B82" s="155" t="s">
        <v>209</v>
      </c>
      <c r="C82" s="158" t="s">
        <v>98</v>
      </c>
      <c r="D82" s="158">
        <f t="shared" si="4"/>
        <v>0</v>
      </c>
      <c r="E82" s="158" t="s">
        <v>98</v>
      </c>
      <c r="F82" s="158">
        <f t="shared" si="5"/>
        <v>0</v>
      </c>
      <c r="G82" s="158" t="s">
        <v>98</v>
      </c>
      <c r="H82" s="158">
        <f t="shared" si="6"/>
        <v>0</v>
      </c>
      <c r="I82" s="158" t="s">
        <v>98</v>
      </c>
      <c r="J82" s="158">
        <f t="shared" si="7"/>
        <v>0</v>
      </c>
      <c r="K82" s="158" t="s">
        <v>98</v>
      </c>
      <c r="L82" s="158">
        <f t="shared" si="8"/>
        <v>0</v>
      </c>
      <c r="M82" s="158" t="s">
        <v>98</v>
      </c>
      <c r="N82" s="158">
        <f t="shared" si="9"/>
        <v>0</v>
      </c>
      <c r="O82" s="158" t="s">
        <v>98</v>
      </c>
      <c r="P82" s="158">
        <f t="shared" si="10"/>
        <v>0</v>
      </c>
      <c r="Q82" s="158" t="s">
        <v>98</v>
      </c>
      <c r="R82" s="158">
        <f t="shared" si="11"/>
        <v>0</v>
      </c>
      <c r="S82" s="158" t="s">
        <v>98</v>
      </c>
      <c r="T82" s="158">
        <f t="shared" si="12"/>
        <v>0</v>
      </c>
      <c r="U82" s="158" t="s">
        <v>98</v>
      </c>
      <c r="V82" s="158">
        <f t="shared" si="13"/>
        <v>0</v>
      </c>
      <c r="W82" s="158" t="s">
        <v>98</v>
      </c>
      <c r="X82" s="158">
        <f t="shared" si="14"/>
        <v>0</v>
      </c>
      <c r="Y82" s="158" t="s">
        <v>98</v>
      </c>
      <c r="Z82" s="158">
        <f t="shared" si="15"/>
        <v>0</v>
      </c>
      <c r="AA82" s="158" t="s">
        <v>98</v>
      </c>
      <c r="AB82" s="158">
        <f t="shared" si="16"/>
        <v>0</v>
      </c>
      <c r="AC82" s="158" t="s">
        <v>98</v>
      </c>
      <c r="AD82" s="158">
        <f t="shared" si="17"/>
        <v>0</v>
      </c>
      <c r="AE82" s="158" t="s">
        <v>98</v>
      </c>
      <c r="AF82" s="158">
        <f t="shared" si="18"/>
        <v>0</v>
      </c>
      <c r="AG82" s="158" t="s">
        <v>98</v>
      </c>
      <c r="AH82" s="158">
        <f t="shared" si="19"/>
        <v>0</v>
      </c>
      <c r="AI82" s="158" t="s">
        <v>98</v>
      </c>
      <c r="AJ82" s="158">
        <f t="shared" si="20"/>
        <v>0</v>
      </c>
      <c r="AK82" s="158" t="s">
        <v>98</v>
      </c>
      <c r="AL82" s="158">
        <f t="shared" si="21"/>
        <v>0</v>
      </c>
      <c r="AM82" s="158" t="s">
        <v>98</v>
      </c>
      <c r="AN82" s="158">
        <f t="shared" si="22"/>
        <v>0</v>
      </c>
      <c r="AO82" s="158" t="s">
        <v>98</v>
      </c>
      <c r="AP82" s="158">
        <f t="shared" si="23"/>
        <v>0</v>
      </c>
      <c r="AQ82" s="158" t="s">
        <v>98</v>
      </c>
      <c r="AR82" s="158">
        <f t="shared" si="24"/>
        <v>0</v>
      </c>
      <c r="AS82" s="158" t="s">
        <v>98</v>
      </c>
      <c r="AT82" s="158">
        <f t="shared" si="25"/>
        <v>0</v>
      </c>
      <c r="AU82" s="158" t="s">
        <v>98</v>
      </c>
      <c r="AV82" s="158">
        <f t="shared" si="26"/>
        <v>0</v>
      </c>
      <c r="AW82" s="158" t="s">
        <v>98</v>
      </c>
      <c r="AX82" s="158">
        <f t="shared" si="27"/>
        <v>0</v>
      </c>
      <c r="AY82" s="158" t="s">
        <v>98</v>
      </c>
      <c r="AZ82" s="140">
        <f>'2'!BY80</f>
        <v>0</v>
      </c>
      <c r="BA82" s="158">
        <v>0</v>
      </c>
      <c r="BB82" s="158">
        <f t="shared" si="28"/>
        <v>0</v>
      </c>
      <c r="BC82" s="158" t="s">
        <v>98</v>
      </c>
      <c r="BD82" s="159"/>
      <c r="BE82" s="159"/>
      <c r="BF82" s="159"/>
      <c r="BG82" s="159"/>
      <c r="BH82" s="159"/>
      <c r="BI82" s="159"/>
      <c r="BJ82" s="159"/>
      <c r="BK82" s="159"/>
      <c r="BL82" s="159"/>
      <c r="BM82" s="159"/>
      <c r="BN82" s="159"/>
      <c r="BO82" s="159"/>
      <c r="BP82" s="159"/>
      <c r="BQ82" s="159"/>
      <c r="BR82" s="159"/>
      <c r="BS82" s="159"/>
      <c r="BT82" s="159"/>
      <c r="BU82" s="159"/>
      <c r="BV82" s="159"/>
      <c r="BW82" s="159"/>
      <c r="BX82" s="159"/>
      <c r="BY82" s="159"/>
      <c r="BZ82" s="159"/>
      <c r="CA82" s="159"/>
      <c r="CB82" s="159"/>
      <c r="CC82" s="159"/>
      <c r="CD82" s="159"/>
      <c r="CE82" s="159"/>
      <c r="CF82" s="159"/>
      <c r="CG82" s="159"/>
      <c r="CH82" s="159"/>
      <c r="CI82" s="159"/>
      <c r="CJ82" s="159"/>
      <c r="CK82" s="159"/>
      <c r="CL82" s="159"/>
      <c r="CM82" s="159"/>
      <c r="CN82" s="159"/>
      <c r="CO82" s="159"/>
      <c r="CP82" s="159"/>
      <c r="CQ82" s="159"/>
      <c r="CR82" s="159"/>
      <c r="CS82" s="159"/>
      <c r="CT82" s="159"/>
      <c r="CU82" s="159"/>
      <c r="CV82" s="159"/>
      <c r="CW82" s="159"/>
      <c r="CX82" s="159"/>
      <c r="CY82" s="159"/>
    </row>
    <row r="83" spans="1:103" s="160" customFormat="1" ht="38.25" x14ac:dyDescent="0.2">
      <c r="A83" s="154" t="s">
        <v>210</v>
      </c>
      <c r="B83" s="155" t="s">
        <v>211</v>
      </c>
      <c r="C83" s="158" t="s">
        <v>98</v>
      </c>
      <c r="D83" s="158">
        <f t="shared" si="4"/>
        <v>0</v>
      </c>
      <c r="E83" s="158" t="s">
        <v>98</v>
      </c>
      <c r="F83" s="158">
        <f t="shared" si="5"/>
        <v>0</v>
      </c>
      <c r="G83" s="158" t="s">
        <v>98</v>
      </c>
      <c r="H83" s="158">
        <f t="shared" si="6"/>
        <v>0</v>
      </c>
      <c r="I83" s="158" t="s">
        <v>98</v>
      </c>
      <c r="J83" s="158">
        <f t="shared" si="7"/>
        <v>0</v>
      </c>
      <c r="K83" s="158" t="s">
        <v>98</v>
      </c>
      <c r="L83" s="158">
        <f t="shared" si="8"/>
        <v>0</v>
      </c>
      <c r="M83" s="158" t="s">
        <v>98</v>
      </c>
      <c r="N83" s="158">
        <f t="shared" si="9"/>
        <v>0</v>
      </c>
      <c r="O83" s="158" t="s">
        <v>98</v>
      </c>
      <c r="P83" s="158">
        <f t="shared" si="10"/>
        <v>0</v>
      </c>
      <c r="Q83" s="158" t="s">
        <v>98</v>
      </c>
      <c r="R83" s="158">
        <f t="shared" si="11"/>
        <v>0</v>
      </c>
      <c r="S83" s="158" t="s">
        <v>98</v>
      </c>
      <c r="T83" s="158">
        <f t="shared" si="12"/>
        <v>0</v>
      </c>
      <c r="U83" s="158" t="s">
        <v>98</v>
      </c>
      <c r="V83" s="158">
        <f t="shared" si="13"/>
        <v>0</v>
      </c>
      <c r="W83" s="158" t="s">
        <v>98</v>
      </c>
      <c r="X83" s="158">
        <f t="shared" si="14"/>
        <v>0</v>
      </c>
      <c r="Y83" s="158" t="s">
        <v>98</v>
      </c>
      <c r="Z83" s="158">
        <f t="shared" si="15"/>
        <v>0</v>
      </c>
      <c r="AA83" s="158" t="s">
        <v>98</v>
      </c>
      <c r="AB83" s="158">
        <f t="shared" si="16"/>
        <v>0</v>
      </c>
      <c r="AC83" s="158" t="s">
        <v>98</v>
      </c>
      <c r="AD83" s="158">
        <f t="shared" si="17"/>
        <v>0</v>
      </c>
      <c r="AE83" s="158" t="s">
        <v>98</v>
      </c>
      <c r="AF83" s="158">
        <f t="shared" si="18"/>
        <v>0</v>
      </c>
      <c r="AG83" s="158" t="s">
        <v>98</v>
      </c>
      <c r="AH83" s="158">
        <f t="shared" si="19"/>
        <v>0</v>
      </c>
      <c r="AI83" s="158" t="s">
        <v>98</v>
      </c>
      <c r="AJ83" s="158">
        <f t="shared" si="20"/>
        <v>0</v>
      </c>
      <c r="AK83" s="158" t="s">
        <v>98</v>
      </c>
      <c r="AL83" s="158">
        <f t="shared" si="21"/>
        <v>0</v>
      </c>
      <c r="AM83" s="158" t="s">
        <v>98</v>
      </c>
      <c r="AN83" s="158">
        <f t="shared" si="22"/>
        <v>0</v>
      </c>
      <c r="AO83" s="158" t="s">
        <v>98</v>
      </c>
      <c r="AP83" s="158">
        <f t="shared" si="23"/>
        <v>0</v>
      </c>
      <c r="AQ83" s="158" t="s">
        <v>98</v>
      </c>
      <c r="AR83" s="158">
        <f t="shared" si="24"/>
        <v>0</v>
      </c>
      <c r="AS83" s="158" t="s">
        <v>98</v>
      </c>
      <c r="AT83" s="158">
        <f t="shared" si="25"/>
        <v>0</v>
      </c>
      <c r="AU83" s="158" t="s">
        <v>98</v>
      </c>
      <c r="AV83" s="158">
        <f t="shared" si="26"/>
        <v>0</v>
      </c>
      <c r="AW83" s="158" t="s">
        <v>98</v>
      </c>
      <c r="AX83" s="158">
        <f t="shared" si="27"/>
        <v>0</v>
      </c>
      <c r="AY83" s="158" t="s">
        <v>98</v>
      </c>
      <c r="AZ83" s="140">
        <f>'2'!BY81</f>
        <v>0</v>
      </c>
      <c r="BA83" s="158">
        <v>0</v>
      </c>
      <c r="BB83" s="158">
        <f t="shared" si="28"/>
        <v>0</v>
      </c>
      <c r="BC83" s="158" t="s">
        <v>98</v>
      </c>
      <c r="BD83" s="159"/>
      <c r="BE83" s="159"/>
      <c r="BF83" s="159"/>
      <c r="BG83" s="159"/>
      <c r="BH83" s="159"/>
      <c r="BI83" s="159"/>
      <c r="BJ83" s="159"/>
      <c r="BK83" s="159"/>
      <c r="BL83" s="159"/>
      <c r="BM83" s="159"/>
      <c r="BN83" s="159"/>
      <c r="BO83" s="159"/>
      <c r="BP83" s="159"/>
      <c r="BQ83" s="159"/>
      <c r="BR83" s="159"/>
      <c r="BS83" s="159"/>
      <c r="BT83" s="159"/>
      <c r="BU83" s="159"/>
      <c r="BV83" s="159"/>
      <c r="BW83" s="159"/>
      <c r="BX83" s="159"/>
      <c r="BY83" s="159"/>
      <c r="BZ83" s="159"/>
      <c r="CA83" s="159"/>
      <c r="CB83" s="159"/>
      <c r="CC83" s="159"/>
      <c r="CD83" s="159"/>
      <c r="CE83" s="159"/>
      <c r="CF83" s="159"/>
      <c r="CG83" s="159"/>
      <c r="CH83" s="159"/>
      <c r="CI83" s="159"/>
      <c r="CJ83" s="159"/>
      <c r="CK83" s="159"/>
      <c r="CL83" s="159"/>
      <c r="CM83" s="159"/>
      <c r="CN83" s="159"/>
      <c r="CO83" s="159"/>
      <c r="CP83" s="159"/>
      <c r="CQ83" s="159"/>
      <c r="CR83" s="159"/>
      <c r="CS83" s="159"/>
      <c r="CT83" s="159"/>
      <c r="CU83" s="159"/>
      <c r="CV83" s="159"/>
      <c r="CW83" s="159"/>
      <c r="CX83" s="159"/>
      <c r="CY83" s="159"/>
    </row>
    <row r="84" spans="1:103" s="160" customFormat="1" ht="38.25" x14ac:dyDescent="0.2">
      <c r="A84" s="154" t="s">
        <v>212</v>
      </c>
      <c r="B84" s="155" t="s">
        <v>213</v>
      </c>
      <c r="C84" s="158" t="s">
        <v>98</v>
      </c>
      <c r="D84" s="158">
        <f t="shared" si="4"/>
        <v>0</v>
      </c>
      <c r="E84" s="158" t="s">
        <v>98</v>
      </c>
      <c r="F84" s="158">
        <f t="shared" si="5"/>
        <v>0</v>
      </c>
      <c r="G84" s="158" t="s">
        <v>98</v>
      </c>
      <c r="H84" s="158">
        <f t="shared" si="6"/>
        <v>0</v>
      </c>
      <c r="I84" s="158" t="s">
        <v>98</v>
      </c>
      <c r="J84" s="158">
        <f t="shared" si="7"/>
        <v>0</v>
      </c>
      <c r="K84" s="158" t="s">
        <v>98</v>
      </c>
      <c r="L84" s="158">
        <f t="shared" si="8"/>
        <v>0</v>
      </c>
      <c r="M84" s="158" t="s">
        <v>98</v>
      </c>
      <c r="N84" s="158">
        <f t="shared" si="9"/>
        <v>0</v>
      </c>
      <c r="O84" s="158" t="s">
        <v>98</v>
      </c>
      <c r="P84" s="158">
        <f t="shared" si="10"/>
        <v>0</v>
      </c>
      <c r="Q84" s="158" t="s">
        <v>98</v>
      </c>
      <c r="R84" s="158">
        <f t="shared" si="11"/>
        <v>0</v>
      </c>
      <c r="S84" s="158" t="s">
        <v>98</v>
      </c>
      <c r="T84" s="158">
        <f t="shared" si="12"/>
        <v>0</v>
      </c>
      <c r="U84" s="158" t="s">
        <v>98</v>
      </c>
      <c r="V84" s="158">
        <f t="shared" si="13"/>
        <v>0</v>
      </c>
      <c r="W84" s="158" t="s">
        <v>98</v>
      </c>
      <c r="X84" s="158">
        <f t="shared" si="14"/>
        <v>0</v>
      </c>
      <c r="Y84" s="158" t="s">
        <v>98</v>
      </c>
      <c r="Z84" s="158">
        <f t="shared" si="15"/>
        <v>0</v>
      </c>
      <c r="AA84" s="158" t="s">
        <v>98</v>
      </c>
      <c r="AB84" s="158">
        <f t="shared" si="16"/>
        <v>0</v>
      </c>
      <c r="AC84" s="158" t="s">
        <v>98</v>
      </c>
      <c r="AD84" s="158">
        <f t="shared" si="17"/>
        <v>0</v>
      </c>
      <c r="AE84" s="158" t="s">
        <v>98</v>
      </c>
      <c r="AF84" s="158">
        <f t="shared" si="18"/>
        <v>0</v>
      </c>
      <c r="AG84" s="158" t="s">
        <v>98</v>
      </c>
      <c r="AH84" s="158">
        <f t="shared" si="19"/>
        <v>0</v>
      </c>
      <c r="AI84" s="158" t="s">
        <v>98</v>
      </c>
      <c r="AJ84" s="158">
        <f t="shared" si="20"/>
        <v>0</v>
      </c>
      <c r="AK84" s="158" t="s">
        <v>98</v>
      </c>
      <c r="AL84" s="158">
        <f t="shared" si="21"/>
        <v>0</v>
      </c>
      <c r="AM84" s="158" t="s">
        <v>98</v>
      </c>
      <c r="AN84" s="158">
        <f t="shared" si="22"/>
        <v>0</v>
      </c>
      <c r="AO84" s="158" t="s">
        <v>98</v>
      </c>
      <c r="AP84" s="158">
        <f t="shared" si="23"/>
        <v>0</v>
      </c>
      <c r="AQ84" s="158" t="s">
        <v>98</v>
      </c>
      <c r="AR84" s="158">
        <f t="shared" si="24"/>
        <v>0</v>
      </c>
      <c r="AS84" s="158" t="s">
        <v>98</v>
      </c>
      <c r="AT84" s="158">
        <f t="shared" si="25"/>
        <v>0</v>
      </c>
      <c r="AU84" s="158" t="s">
        <v>98</v>
      </c>
      <c r="AV84" s="158">
        <f t="shared" si="26"/>
        <v>0</v>
      </c>
      <c r="AW84" s="158" t="s">
        <v>98</v>
      </c>
      <c r="AX84" s="158">
        <f t="shared" si="27"/>
        <v>0</v>
      </c>
      <c r="AY84" s="158" t="s">
        <v>98</v>
      </c>
      <c r="AZ84" s="140">
        <f>'2'!BY82</f>
        <v>0</v>
      </c>
      <c r="BA84" s="158">
        <v>0</v>
      </c>
      <c r="BB84" s="158">
        <f t="shared" si="28"/>
        <v>0</v>
      </c>
      <c r="BC84" s="158" t="s">
        <v>98</v>
      </c>
      <c r="BD84" s="159"/>
      <c r="BE84" s="159"/>
      <c r="BF84" s="159"/>
      <c r="BG84" s="159"/>
      <c r="BH84" s="159"/>
      <c r="BI84" s="159"/>
      <c r="BJ84" s="159"/>
      <c r="BK84" s="159"/>
      <c r="BL84" s="159"/>
      <c r="BM84" s="159"/>
      <c r="BN84" s="159"/>
      <c r="BO84" s="159"/>
      <c r="BP84" s="159"/>
      <c r="BQ84" s="159"/>
      <c r="BR84" s="159"/>
      <c r="BS84" s="159"/>
      <c r="BT84" s="159"/>
      <c r="BU84" s="159"/>
      <c r="BV84" s="159"/>
      <c r="BW84" s="159"/>
      <c r="BX84" s="159"/>
      <c r="BY84" s="159"/>
      <c r="BZ84" s="159"/>
      <c r="CA84" s="159"/>
      <c r="CB84" s="159"/>
      <c r="CC84" s="159"/>
      <c r="CD84" s="159"/>
      <c r="CE84" s="159"/>
      <c r="CF84" s="159"/>
      <c r="CG84" s="159"/>
      <c r="CH84" s="159"/>
      <c r="CI84" s="159"/>
      <c r="CJ84" s="159"/>
      <c r="CK84" s="159"/>
      <c r="CL84" s="159"/>
      <c r="CM84" s="159"/>
      <c r="CN84" s="159"/>
      <c r="CO84" s="159"/>
      <c r="CP84" s="159"/>
      <c r="CQ84" s="159"/>
      <c r="CR84" s="159"/>
      <c r="CS84" s="159"/>
      <c r="CT84" s="159"/>
      <c r="CU84" s="159"/>
      <c r="CV84" s="159"/>
      <c r="CW84" s="159"/>
      <c r="CX84" s="159"/>
      <c r="CY84" s="159"/>
    </row>
    <row r="85" spans="1:103" s="160" customFormat="1" ht="38.25" x14ac:dyDescent="0.2">
      <c r="A85" s="154" t="s">
        <v>214</v>
      </c>
      <c r="B85" s="155" t="s">
        <v>215</v>
      </c>
      <c r="C85" s="158" t="s">
        <v>98</v>
      </c>
      <c r="D85" s="158">
        <f t="shared" si="4"/>
        <v>0</v>
      </c>
      <c r="E85" s="158" t="s">
        <v>98</v>
      </c>
      <c r="F85" s="158">
        <f t="shared" si="5"/>
        <v>0</v>
      </c>
      <c r="G85" s="158" t="s">
        <v>98</v>
      </c>
      <c r="H85" s="158">
        <f t="shared" si="6"/>
        <v>0</v>
      </c>
      <c r="I85" s="158" t="s">
        <v>98</v>
      </c>
      <c r="J85" s="158">
        <f t="shared" si="7"/>
        <v>0</v>
      </c>
      <c r="K85" s="158" t="s">
        <v>98</v>
      </c>
      <c r="L85" s="158">
        <f t="shared" si="8"/>
        <v>0</v>
      </c>
      <c r="M85" s="158" t="s">
        <v>98</v>
      </c>
      <c r="N85" s="158">
        <f t="shared" si="9"/>
        <v>0</v>
      </c>
      <c r="O85" s="158" t="s">
        <v>98</v>
      </c>
      <c r="P85" s="158">
        <f t="shared" si="10"/>
        <v>0</v>
      </c>
      <c r="Q85" s="158" t="s">
        <v>98</v>
      </c>
      <c r="R85" s="158">
        <f t="shared" si="11"/>
        <v>0</v>
      </c>
      <c r="S85" s="158" t="s">
        <v>98</v>
      </c>
      <c r="T85" s="158">
        <f t="shared" si="12"/>
        <v>0</v>
      </c>
      <c r="U85" s="158" t="s">
        <v>98</v>
      </c>
      <c r="V85" s="158">
        <f t="shared" si="13"/>
        <v>0</v>
      </c>
      <c r="W85" s="158" t="s">
        <v>98</v>
      </c>
      <c r="X85" s="158">
        <f t="shared" si="14"/>
        <v>0</v>
      </c>
      <c r="Y85" s="158" t="s">
        <v>98</v>
      </c>
      <c r="Z85" s="158">
        <f t="shared" si="15"/>
        <v>0</v>
      </c>
      <c r="AA85" s="158" t="s">
        <v>98</v>
      </c>
      <c r="AB85" s="158">
        <f t="shared" si="16"/>
        <v>0</v>
      </c>
      <c r="AC85" s="158" t="s">
        <v>98</v>
      </c>
      <c r="AD85" s="158">
        <f t="shared" si="17"/>
        <v>0</v>
      </c>
      <c r="AE85" s="158" t="s">
        <v>98</v>
      </c>
      <c r="AF85" s="158">
        <f t="shared" si="18"/>
        <v>0</v>
      </c>
      <c r="AG85" s="158" t="s">
        <v>98</v>
      </c>
      <c r="AH85" s="158">
        <f t="shared" si="19"/>
        <v>0</v>
      </c>
      <c r="AI85" s="158" t="s">
        <v>98</v>
      </c>
      <c r="AJ85" s="158">
        <f t="shared" si="20"/>
        <v>0</v>
      </c>
      <c r="AK85" s="158" t="s">
        <v>98</v>
      </c>
      <c r="AL85" s="158">
        <f t="shared" si="21"/>
        <v>0</v>
      </c>
      <c r="AM85" s="158" t="s">
        <v>98</v>
      </c>
      <c r="AN85" s="158">
        <f t="shared" si="22"/>
        <v>0</v>
      </c>
      <c r="AO85" s="158" t="s">
        <v>98</v>
      </c>
      <c r="AP85" s="158">
        <f t="shared" si="23"/>
        <v>0</v>
      </c>
      <c r="AQ85" s="158" t="s">
        <v>98</v>
      </c>
      <c r="AR85" s="158">
        <f t="shared" si="24"/>
        <v>0</v>
      </c>
      <c r="AS85" s="158" t="s">
        <v>98</v>
      </c>
      <c r="AT85" s="158">
        <f t="shared" si="25"/>
        <v>0</v>
      </c>
      <c r="AU85" s="158" t="s">
        <v>98</v>
      </c>
      <c r="AV85" s="158">
        <f t="shared" si="26"/>
        <v>0</v>
      </c>
      <c r="AW85" s="158" t="s">
        <v>98</v>
      </c>
      <c r="AX85" s="158">
        <f t="shared" si="27"/>
        <v>0</v>
      </c>
      <c r="AY85" s="158" t="s">
        <v>98</v>
      </c>
      <c r="AZ85" s="140">
        <f>'2'!BY83</f>
        <v>0</v>
      </c>
      <c r="BA85" s="158">
        <v>0</v>
      </c>
      <c r="BB85" s="158">
        <f t="shared" si="28"/>
        <v>0</v>
      </c>
      <c r="BC85" s="158" t="s">
        <v>98</v>
      </c>
      <c r="BD85" s="206"/>
      <c r="BE85" s="207"/>
      <c r="BF85" s="206"/>
      <c r="BG85" s="207"/>
      <c r="BH85" s="159"/>
      <c r="BI85" s="159"/>
      <c r="BJ85" s="159"/>
      <c r="BK85" s="159"/>
      <c r="BL85" s="159"/>
      <c r="BM85" s="159"/>
      <c r="BN85" s="159"/>
      <c r="BO85" s="159"/>
      <c r="BP85" s="159"/>
      <c r="BQ85" s="159"/>
      <c r="BR85" s="159"/>
      <c r="BS85" s="159"/>
      <c r="BT85" s="159"/>
      <c r="BU85" s="159"/>
      <c r="BV85" s="159"/>
      <c r="BW85" s="159"/>
      <c r="BX85" s="159"/>
      <c r="BY85" s="159"/>
      <c r="BZ85" s="159"/>
      <c r="CA85" s="159"/>
      <c r="CB85" s="159"/>
      <c r="CC85" s="159"/>
      <c r="CD85" s="159"/>
      <c r="CE85" s="159"/>
      <c r="CF85" s="159"/>
      <c r="CG85" s="159"/>
      <c r="CH85" s="159"/>
      <c r="CI85" s="159"/>
      <c r="CJ85" s="159"/>
      <c r="CK85" s="159"/>
      <c r="CL85" s="159"/>
      <c r="CM85" s="159"/>
      <c r="CN85" s="159"/>
      <c r="CO85" s="159"/>
      <c r="CP85" s="159"/>
      <c r="CQ85" s="159"/>
      <c r="CR85" s="159"/>
      <c r="CS85" s="159"/>
      <c r="CT85" s="159"/>
      <c r="CU85" s="159"/>
      <c r="CV85" s="159"/>
      <c r="CW85" s="159"/>
      <c r="CX85" s="159"/>
      <c r="CY85" s="159"/>
    </row>
    <row r="86" spans="1:103" s="183" customFormat="1" ht="38.25" x14ac:dyDescent="0.2">
      <c r="A86" s="179" t="s">
        <v>216</v>
      </c>
      <c r="B86" s="156" t="s">
        <v>217</v>
      </c>
      <c r="C86" s="140" t="s">
        <v>98</v>
      </c>
      <c r="D86" s="210">
        <f t="shared" si="4"/>
        <v>0</v>
      </c>
      <c r="E86" s="210" t="s">
        <v>98</v>
      </c>
      <c r="F86" s="210">
        <f t="shared" si="5"/>
        <v>0</v>
      </c>
      <c r="G86" s="210" t="s">
        <v>98</v>
      </c>
      <c r="H86" s="210">
        <f t="shared" si="6"/>
        <v>0</v>
      </c>
      <c r="I86" s="210" t="s">
        <v>98</v>
      </c>
      <c r="J86" s="210">
        <f t="shared" si="7"/>
        <v>0</v>
      </c>
      <c r="K86" s="210" t="s">
        <v>98</v>
      </c>
      <c r="L86" s="210">
        <f t="shared" si="8"/>
        <v>0</v>
      </c>
      <c r="M86" s="210" t="s">
        <v>98</v>
      </c>
      <c r="N86" s="210">
        <f t="shared" si="9"/>
        <v>0</v>
      </c>
      <c r="O86" s="210" t="s">
        <v>98</v>
      </c>
      <c r="P86" s="210">
        <f t="shared" si="10"/>
        <v>0</v>
      </c>
      <c r="Q86" s="210" t="s">
        <v>98</v>
      </c>
      <c r="R86" s="210">
        <f t="shared" si="11"/>
        <v>0</v>
      </c>
      <c r="S86" s="210" t="s">
        <v>98</v>
      </c>
      <c r="T86" s="210">
        <f t="shared" si="12"/>
        <v>0</v>
      </c>
      <c r="U86" s="210" t="s">
        <v>98</v>
      </c>
      <c r="V86" s="210">
        <f t="shared" si="13"/>
        <v>0</v>
      </c>
      <c r="W86" s="210" t="s">
        <v>98</v>
      </c>
      <c r="X86" s="210">
        <f t="shared" si="14"/>
        <v>0</v>
      </c>
      <c r="Y86" s="210" t="s">
        <v>98</v>
      </c>
      <c r="Z86" s="210">
        <f t="shared" si="15"/>
        <v>0</v>
      </c>
      <c r="AA86" s="210" t="s">
        <v>98</v>
      </c>
      <c r="AB86" s="210">
        <f t="shared" si="16"/>
        <v>0</v>
      </c>
      <c r="AC86" s="210" t="s">
        <v>98</v>
      </c>
      <c r="AD86" s="210">
        <f t="shared" si="17"/>
        <v>0</v>
      </c>
      <c r="AE86" s="210" t="s">
        <v>98</v>
      </c>
      <c r="AF86" s="210">
        <f t="shared" si="18"/>
        <v>0</v>
      </c>
      <c r="AG86" s="210" t="s">
        <v>98</v>
      </c>
      <c r="AH86" s="210">
        <f t="shared" si="19"/>
        <v>0</v>
      </c>
      <c r="AI86" s="210" t="s">
        <v>98</v>
      </c>
      <c r="AJ86" s="210">
        <f t="shared" si="20"/>
        <v>0</v>
      </c>
      <c r="AK86" s="210" t="s">
        <v>98</v>
      </c>
      <c r="AL86" s="210">
        <f t="shared" si="21"/>
        <v>0</v>
      </c>
      <c r="AM86" s="210" t="s">
        <v>98</v>
      </c>
      <c r="AN86" s="210">
        <f t="shared" si="22"/>
        <v>0</v>
      </c>
      <c r="AO86" s="210" t="s">
        <v>98</v>
      </c>
      <c r="AP86" s="210">
        <f t="shared" si="23"/>
        <v>0</v>
      </c>
      <c r="AQ86" s="210" t="s">
        <v>98</v>
      </c>
      <c r="AR86" s="210">
        <f t="shared" si="24"/>
        <v>0</v>
      </c>
      <c r="AS86" s="210" t="s">
        <v>98</v>
      </c>
      <c r="AT86" s="210">
        <f t="shared" si="25"/>
        <v>0</v>
      </c>
      <c r="AU86" s="210" t="s">
        <v>98</v>
      </c>
      <c r="AV86" s="210">
        <f t="shared" si="26"/>
        <v>0</v>
      </c>
      <c r="AW86" s="210" t="s">
        <v>98</v>
      </c>
      <c r="AX86" s="210">
        <f t="shared" si="27"/>
        <v>0</v>
      </c>
      <c r="AY86" s="210" t="s">
        <v>98</v>
      </c>
      <c r="AZ86" s="140">
        <f>'2'!BY84</f>
        <v>2.4876999999999998</v>
      </c>
      <c r="BA86" s="140">
        <v>0</v>
      </c>
      <c r="BB86" s="210">
        <f t="shared" si="28"/>
        <v>0</v>
      </c>
      <c r="BC86" s="210" t="s">
        <v>98</v>
      </c>
      <c r="BD86" s="182"/>
      <c r="BE86" s="182"/>
      <c r="BF86" s="182"/>
      <c r="BG86" s="182"/>
      <c r="BH86" s="182"/>
      <c r="BI86" s="182"/>
      <c r="BJ86" s="182"/>
      <c r="BK86" s="182"/>
      <c r="BL86" s="182"/>
      <c r="BM86" s="182"/>
      <c r="BN86" s="182"/>
      <c r="BO86" s="182"/>
      <c r="BP86" s="182"/>
      <c r="BQ86" s="182"/>
      <c r="BR86" s="182"/>
      <c r="BS86" s="182"/>
      <c r="BT86" s="182"/>
      <c r="BU86" s="182"/>
      <c r="BV86" s="182"/>
      <c r="BW86" s="182"/>
      <c r="BX86" s="182"/>
      <c r="BY86" s="182"/>
      <c r="BZ86" s="182"/>
      <c r="CA86" s="182"/>
      <c r="CB86" s="182"/>
      <c r="CC86" s="182"/>
      <c r="CD86" s="182"/>
      <c r="CE86" s="182"/>
      <c r="CF86" s="182"/>
      <c r="CG86" s="182"/>
      <c r="CH86" s="182"/>
      <c r="CI86" s="182"/>
      <c r="CJ86" s="182"/>
      <c r="CK86" s="182"/>
      <c r="CL86" s="182"/>
      <c r="CM86" s="182"/>
      <c r="CN86" s="182"/>
      <c r="CO86" s="182"/>
      <c r="CP86" s="182"/>
      <c r="CQ86" s="182"/>
      <c r="CR86" s="182"/>
      <c r="CS86" s="182"/>
      <c r="CT86" s="182"/>
      <c r="CU86" s="182"/>
      <c r="CV86" s="182"/>
      <c r="CW86" s="182"/>
      <c r="CX86" s="182"/>
      <c r="CY86" s="182"/>
    </row>
    <row r="87" spans="1:103" s="183" customFormat="1" ht="25.5" x14ac:dyDescent="0.2">
      <c r="A87" s="204" t="s">
        <v>218</v>
      </c>
      <c r="B87" s="156" t="s">
        <v>219</v>
      </c>
      <c r="C87" s="140" t="s">
        <v>98</v>
      </c>
      <c r="D87" s="140">
        <f>SUM(D88:D91)</f>
        <v>0</v>
      </c>
      <c r="E87" s="140" t="s">
        <v>98</v>
      </c>
      <c r="F87" s="140">
        <f>SUM(F88:F91)</f>
        <v>0</v>
      </c>
      <c r="G87" s="140" t="s">
        <v>98</v>
      </c>
      <c r="H87" s="140">
        <f>SUM(H88:H91)</f>
        <v>0</v>
      </c>
      <c r="I87" s="140" t="s">
        <v>98</v>
      </c>
      <c r="J87" s="140">
        <f>SUM(J88:J91)</f>
        <v>0</v>
      </c>
      <c r="K87" s="140" t="s">
        <v>98</v>
      </c>
      <c r="L87" s="140">
        <f>SUM(L88:L91)</f>
        <v>0</v>
      </c>
      <c r="M87" s="140" t="s">
        <v>98</v>
      </c>
      <c r="N87" s="140">
        <f>SUM(N88:N91)</f>
        <v>0</v>
      </c>
      <c r="O87" s="140" t="s">
        <v>98</v>
      </c>
      <c r="P87" s="140">
        <f>SUM(P88:P91)</f>
        <v>0</v>
      </c>
      <c r="Q87" s="140" t="s">
        <v>98</v>
      </c>
      <c r="R87" s="140">
        <f>SUM(R88:R91)</f>
        <v>0</v>
      </c>
      <c r="S87" s="140" t="s">
        <v>98</v>
      </c>
      <c r="T87" s="140">
        <f>SUM(T88:T91)</f>
        <v>0</v>
      </c>
      <c r="U87" s="140" t="s">
        <v>98</v>
      </c>
      <c r="V87" s="140">
        <f>SUM(V88:V91)</f>
        <v>0</v>
      </c>
      <c r="W87" s="140" t="s">
        <v>98</v>
      </c>
      <c r="X87" s="140">
        <f>SUM(X88:X91)</f>
        <v>0</v>
      </c>
      <c r="Y87" s="140" t="s">
        <v>98</v>
      </c>
      <c r="Z87" s="140">
        <f>SUM(Z88:Z91)</f>
        <v>0</v>
      </c>
      <c r="AA87" s="140" t="s">
        <v>98</v>
      </c>
      <c r="AB87" s="140">
        <f>SUM(AB88:AB91)</f>
        <v>0</v>
      </c>
      <c r="AC87" s="140" t="s">
        <v>98</v>
      </c>
      <c r="AD87" s="140">
        <f>SUM(AD88:AD91)</f>
        <v>0</v>
      </c>
      <c r="AE87" s="140" t="s">
        <v>98</v>
      </c>
      <c r="AF87" s="140">
        <f>SUM(AF88:AF91)</f>
        <v>0</v>
      </c>
      <c r="AG87" s="140" t="s">
        <v>98</v>
      </c>
      <c r="AH87" s="140">
        <f>SUM(AH88:AH91)</f>
        <v>0</v>
      </c>
      <c r="AI87" s="140" t="s">
        <v>98</v>
      </c>
      <c r="AJ87" s="140">
        <f>SUM(AJ88:AJ91)</f>
        <v>0</v>
      </c>
      <c r="AK87" s="140" t="s">
        <v>98</v>
      </c>
      <c r="AL87" s="140">
        <f>SUM(AL88:AL91)</f>
        <v>0</v>
      </c>
      <c r="AM87" s="140" t="s">
        <v>98</v>
      </c>
      <c r="AN87" s="140">
        <f>SUM(AN88:AN91)</f>
        <v>0</v>
      </c>
      <c r="AO87" s="140" t="s">
        <v>98</v>
      </c>
      <c r="AP87" s="140">
        <f>SUM(AP88:AP91)</f>
        <v>0</v>
      </c>
      <c r="AQ87" s="140" t="s">
        <v>98</v>
      </c>
      <c r="AR87" s="140">
        <f>SUM(AR88:AR91)</f>
        <v>0</v>
      </c>
      <c r="AS87" s="140" t="s">
        <v>98</v>
      </c>
      <c r="AT87" s="140">
        <f>SUM(AT88:AT91)</f>
        <v>0</v>
      </c>
      <c r="AU87" s="140" t="s">
        <v>98</v>
      </c>
      <c r="AV87" s="140">
        <f>SUM(AV88:AV91)</f>
        <v>0</v>
      </c>
      <c r="AW87" s="140" t="s">
        <v>98</v>
      </c>
      <c r="AX87" s="140">
        <f>SUM(AX88:AX91)</f>
        <v>0</v>
      </c>
      <c r="AY87" s="140" t="s">
        <v>98</v>
      </c>
      <c r="AZ87" s="140">
        <f>'2'!BY85</f>
        <v>2.4876999999999998</v>
      </c>
      <c r="BA87" s="140">
        <v>0</v>
      </c>
      <c r="BB87" s="140">
        <f>SUM(BB88:BB91)</f>
        <v>0</v>
      </c>
      <c r="BC87" s="140" t="s">
        <v>98</v>
      </c>
      <c r="BD87" s="182"/>
      <c r="BE87" s="182"/>
      <c r="BF87" s="182"/>
      <c r="BG87" s="182"/>
      <c r="BH87" s="182"/>
      <c r="BI87" s="182"/>
      <c r="BJ87" s="182"/>
      <c r="BK87" s="182"/>
      <c r="BL87" s="182"/>
      <c r="BM87" s="182"/>
      <c r="BN87" s="182"/>
      <c r="BO87" s="182"/>
      <c r="BP87" s="182"/>
      <c r="BQ87" s="182"/>
      <c r="BR87" s="182"/>
      <c r="BS87" s="182"/>
      <c r="BT87" s="182"/>
      <c r="BU87" s="182"/>
      <c r="BV87" s="182"/>
      <c r="BW87" s="182"/>
      <c r="BX87" s="182"/>
      <c r="BY87" s="182"/>
      <c r="BZ87" s="182"/>
      <c r="CA87" s="182"/>
      <c r="CB87" s="182"/>
      <c r="CC87" s="182"/>
      <c r="CD87" s="182"/>
      <c r="CE87" s="182"/>
      <c r="CF87" s="182"/>
      <c r="CG87" s="182"/>
      <c r="CH87" s="182"/>
      <c r="CI87" s="182"/>
      <c r="CJ87" s="182"/>
      <c r="CK87" s="182"/>
      <c r="CL87" s="182"/>
      <c r="CM87" s="182"/>
      <c r="CN87" s="182"/>
      <c r="CO87" s="182"/>
      <c r="CP87" s="182"/>
      <c r="CQ87" s="182"/>
      <c r="CR87" s="182"/>
      <c r="CS87" s="182"/>
      <c r="CT87" s="182"/>
      <c r="CU87" s="182"/>
      <c r="CV87" s="182"/>
      <c r="CW87" s="182"/>
      <c r="CX87" s="182"/>
      <c r="CY87" s="182"/>
    </row>
    <row r="88" spans="1:103" s="160" customFormat="1" ht="15.75" customHeight="1" x14ac:dyDescent="0.2">
      <c r="A88" s="212" t="s">
        <v>218</v>
      </c>
      <c r="B88" s="186" t="s">
        <v>220</v>
      </c>
      <c r="C88" s="214" t="s">
        <v>221</v>
      </c>
      <c r="D88" s="214">
        <v>0</v>
      </c>
      <c r="E88" s="175" t="s">
        <v>98</v>
      </c>
      <c r="F88" s="214">
        <v>0</v>
      </c>
      <c r="G88" s="175" t="s">
        <v>98</v>
      </c>
      <c r="H88" s="214">
        <v>0</v>
      </c>
      <c r="I88" s="175" t="s">
        <v>98</v>
      </c>
      <c r="J88" s="214">
        <v>0</v>
      </c>
      <c r="K88" s="175" t="s">
        <v>98</v>
      </c>
      <c r="L88" s="214">
        <v>0</v>
      </c>
      <c r="M88" s="175" t="s">
        <v>98</v>
      </c>
      <c r="N88" s="214">
        <v>0</v>
      </c>
      <c r="O88" s="175" t="s">
        <v>98</v>
      </c>
      <c r="P88" s="214">
        <v>0</v>
      </c>
      <c r="Q88" s="175" t="s">
        <v>98</v>
      </c>
      <c r="R88" s="214">
        <v>0</v>
      </c>
      <c r="S88" s="175" t="s">
        <v>98</v>
      </c>
      <c r="T88" s="214">
        <v>0</v>
      </c>
      <c r="U88" s="175" t="s">
        <v>98</v>
      </c>
      <c r="V88" s="214">
        <v>0</v>
      </c>
      <c r="W88" s="175" t="s">
        <v>98</v>
      </c>
      <c r="X88" s="214">
        <v>0</v>
      </c>
      <c r="Y88" s="175" t="s">
        <v>98</v>
      </c>
      <c r="Z88" s="214">
        <v>0</v>
      </c>
      <c r="AA88" s="175" t="s">
        <v>98</v>
      </c>
      <c r="AB88" s="214">
        <v>0</v>
      </c>
      <c r="AC88" s="175" t="s">
        <v>98</v>
      </c>
      <c r="AD88" s="214">
        <v>0</v>
      </c>
      <c r="AE88" s="175" t="s">
        <v>98</v>
      </c>
      <c r="AF88" s="214">
        <v>0</v>
      </c>
      <c r="AG88" s="175" t="s">
        <v>98</v>
      </c>
      <c r="AH88" s="214">
        <v>0</v>
      </c>
      <c r="AI88" s="175" t="s">
        <v>98</v>
      </c>
      <c r="AJ88" s="214">
        <v>0</v>
      </c>
      <c r="AK88" s="175" t="s">
        <v>98</v>
      </c>
      <c r="AL88" s="214">
        <v>0</v>
      </c>
      <c r="AM88" s="175" t="s">
        <v>98</v>
      </c>
      <c r="AN88" s="214">
        <v>0</v>
      </c>
      <c r="AO88" s="175" t="s">
        <v>98</v>
      </c>
      <c r="AP88" s="214">
        <v>0</v>
      </c>
      <c r="AQ88" s="175" t="s">
        <v>98</v>
      </c>
      <c r="AR88" s="214">
        <v>0</v>
      </c>
      <c r="AS88" s="175" t="s">
        <v>98</v>
      </c>
      <c r="AT88" s="214">
        <v>0</v>
      </c>
      <c r="AU88" s="175" t="s">
        <v>98</v>
      </c>
      <c r="AV88" s="214">
        <v>0</v>
      </c>
      <c r="AW88" s="175" t="s">
        <v>98</v>
      </c>
      <c r="AX88" s="214">
        <v>0</v>
      </c>
      <c r="AY88" s="175" t="s">
        <v>98</v>
      </c>
      <c r="AZ88" s="140">
        <f>'2'!BY86</f>
        <v>0</v>
      </c>
      <c r="BA88" s="193">
        <v>0</v>
      </c>
      <c r="BB88" s="214">
        <v>0</v>
      </c>
      <c r="BC88" s="175" t="s">
        <v>98</v>
      </c>
      <c r="BD88" s="215"/>
      <c r="BF88" s="159"/>
      <c r="BG88" s="159"/>
      <c r="BH88" s="159"/>
      <c r="BI88" s="159"/>
      <c r="BJ88" s="159"/>
      <c r="BK88" s="159"/>
      <c r="BL88" s="159"/>
      <c r="BM88" s="159"/>
      <c r="BN88" s="159"/>
      <c r="BO88" s="159"/>
      <c r="BP88" s="159"/>
      <c r="BQ88" s="159"/>
      <c r="BR88" s="159"/>
      <c r="BS88" s="159"/>
      <c r="BT88" s="159"/>
      <c r="BU88" s="159"/>
      <c r="BV88" s="159"/>
      <c r="BW88" s="159"/>
      <c r="BX88" s="159"/>
      <c r="BY88" s="159"/>
      <c r="BZ88" s="159"/>
      <c r="CA88" s="159"/>
      <c r="CB88" s="159"/>
      <c r="CC88" s="159"/>
      <c r="CD88" s="159"/>
      <c r="CE88" s="159"/>
      <c r="CF88" s="159"/>
      <c r="CG88" s="159"/>
      <c r="CH88" s="159"/>
      <c r="CI88" s="159"/>
      <c r="CJ88" s="159"/>
      <c r="CK88" s="159"/>
      <c r="CL88" s="159"/>
      <c r="CM88" s="159"/>
      <c r="CN88" s="159"/>
      <c r="CO88" s="159"/>
      <c r="CP88" s="159"/>
      <c r="CQ88" s="159"/>
      <c r="CR88" s="159"/>
      <c r="CS88" s="159"/>
      <c r="CT88" s="159"/>
      <c r="CU88" s="159"/>
      <c r="CV88" s="159"/>
      <c r="CW88" s="159"/>
      <c r="CX88" s="159"/>
      <c r="CY88" s="159"/>
    </row>
    <row r="89" spans="1:103" s="160" customFormat="1" ht="25.5" hidden="1" x14ac:dyDescent="0.2">
      <c r="A89" s="212" t="s">
        <v>218</v>
      </c>
      <c r="B89" s="186" t="s">
        <v>222</v>
      </c>
      <c r="C89" s="214" t="s">
        <v>223</v>
      </c>
      <c r="D89" s="214"/>
      <c r="E89" s="175"/>
      <c r="F89" s="214"/>
      <c r="G89" s="175"/>
      <c r="H89" s="214"/>
      <c r="I89" s="175"/>
      <c r="J89" s="214"/>
      <c r="K89" s="175"/>
      <c r="L89" s="214"/>
      <c r="M89" s="175"/>
      <c r="N89" s="214"/>
      <c r="O89" s="175"/>
      <c r="P89" s="214"/>
      <c r="Q89" s="175"/>
      <c r="R89" s="214"/>
      <c r="S89" s="175"/>
      <c r="T89" s="214"/>
      <c r="U89" s="175"/>
      <c r="V89" s="214"/>
      <c r="W89" s="175"/>
      <c r="X89" s="214"/>
      <c r="Y89" s="175"/>
      <c r="Z89" s="214"/>
      <c r="AA89" s="175"/>
      <c r="AB89" s="214"/>
      <c r="AC89" s="175"/>
      <c r="AD89" s="214"/>
      <c r="AE89" s="175"/>
      <c r="AF89" s="214"/>
      <c r="AG89" s="175"/>
      <c r="AH89" s="214"/>
      <c r="AI89" s="175"/>
      <c r="AJ89" s="214"/>
      <c r="AK89" s="175"/>
      <c r="AL89" s="214"/>
      <c r="AM89" s="175"/>
      <c r="AN89" s="214"/>
      <c r="AO89" s="175"/>
      <c r="AP89" s="214"/>
      <c r="AQ89" s="175"/>
      <c r="AR89" s="214"/>
      <c r="AS89" s="175"/>
      <c r="AT89" s="214"/>
      <c r="AU89" s="175"/>
      <c r="AV89" s="214"/>
      <c r="AW89" s="175"/>
      <c r="AX89" s="214"/>
      <c r="AY89" s="175"/>
      <c r="AZ89" s="140"/>
      <c r="BA89" s="193"/>
      <c r="BB89" s="214"/>
      <c r="BC89" s="175"/>
      <c r="BD89" s="215"/>
      <c r="BF89" s="159"/>
      <c r="BG89" s="159"/>
      <c r="BH89" s="159"/>
      <c r="BI89" s="159"/>
      <c r="BJ89" s="159"/>
      <c r="BK89" s="159"/>
      <c r="BL89" s="159"/>
      <c r="BM89" s="159"/>
      <c r="BN89" s="159"/>
      <c r="BO89" s="159"/>
      <c r="BP89" s="159"/>
      <c r="BQ89" s="159"/>
      <c r="BR89" s="159"/>
      <c r="BS89" s="159"/>
      <c r="BT89" s="159"/>
      <c r="BU89" s="159"/>
      <c r="BV89" s="159"/>
      <c r="BW89" s="159"/>
      <c r="BX89" s="159"/>
      <c r="BY89" s="159"/>
      <c r="BZ89" s="159"/>
      <c r="CA89" s="159"/>
      <c r="CB89" s="159"/>
      <c r="CC89" s="159"/>
      <c r="CD89" s="159"/>
      <c r="CE89" s="159"/>
      <c r="CF89" s="159"/>
      <c r="CG89" s="159"/>
      <c r="CH89" s="159"/>
      <c r="CI89" s="159"/>
      <c r="CJ89" s="159"/>
      <c r="CK89" s="159"/>
      <c r="CL89" s="159"/>
      <c r="CM89" s="159"/>
      <c r="CN89" s="159"/>
      <c r="CO89" s="159"/>
      <c r="CP89" s="159"/>
      <c r="CQ89" s="159"/>
      <c r="CR89" s="159"/>
      <c r="CS89" s="159"/>
      <c r="CT89" s="159"/>
      <c r="CU89" s="159"/>
      <c r="CV89" s="159"/>
      <c r="CW89" s="159"/>
      <c r="CX89" s="159"/>
      <c r="CY89" s="159"/>
    </row>
    <row r="90" spans="1:103" s="160" customFormat="1" ht="25.5" x14ac:dyDescent="0.2">
      <c r="A90" s="212" t="s">
        <v>218</v>
      </c>
      <c r="B90" s="186" t="s">
        <v>224</v>
      </c>
      <c r="C90" s="214" t="s">
        <v>225</v>
      </c>
      <c r="D90" s="214">
        <v>0</v>
      </c>
      <c r="E90" s="175" t="s">
        <v>98</v>
      </c>
      <c r="F90" s="214">
        <v>0</v>
      </c>
      <c r="G90" s="175" t="s">
        <v>98</v>
      </c>
      <c r="H90" s="214">
        <v>0</v>
      </c>
      <c r="I90" s="175" t="s">
        <v>98</v>
      </c>
      <c r="J90" s="214">
        <v>0</v>
      </c>
      <c r="K90" s="175" t="s">
        <v>98</v>
      </c>
      <c r="L90" s="214">
        <v>0</v>
      </c>
      <c r="M90" s="175" t="s">
        <v>98</v>
      </c>
      <c r="N90" s="214">
        <v>0</v>
      </c>
      <c r="O90" s="175" t="s">
        <v>98</v>
      </c>
      <c r="P90" s="214">
        <v>0</v>
      </c>
      <c r="Q90" s="175" t="s">
        <v>98</v>
      </c>
      <c r="R90" s="214">
        <v>0</v>
      </c>
      <c r="S90" s="175" t="s">
        <v>98</v>
      </c>
      <c r="T90" s="214">
        <v>0</v>
      </c>
      <c r="U90" s="175" t="s">
        <v>98</v>
      </c>
      <c r="V90" s="214">
        <v>0</v>
      </c>
      <c r="W90" s="175" t="s">
        <v>98</v>
      </c>
      <c r="X90" s="214">
        <v>0</v>
      </c>
      <c r="Y90" s="175" t="s">
        <v>98</v>
      </c>
      <c r="Z90" s="214">
        <v>0</v>
      </c>
      <c r="AA90" s="175" t="s">
        <v>98</v>
      </c>
      <c r="AB90" s="214">
        <v>0</v>
      </c>
      <c r="AC90" s="175" t="s">
        <v>98</v>
      </c>
      <c r="AD90" s="214">
        <v>0</v>
      </c>
      <c r="AE90" s="175" t="s">
        <v>98</v>
      </c>
      <c r="AF90" s="214">
        <v>0</v>
      </c>
      <c r="AG90" s="175" t="s">
        <v>98</v>
      </c>
      <c r="AH90" s="214">
        <v>0</v>
      </c>
      <c r="AI90" s="175" t="s">
        <v>98</v>
      </c>
      <c r="AJ90" s="214">
        <v>0</v>
      </c>
      <c r="AK90" s="175" t="s">
        <v>98</v>
      </c>
      <c r="AL90" s="214">
        <v>0</v>
      </c>
      <c r="AM90" s="175" t="s">
        <v>98</v>
      </c>
      <c r="AN90" s="214">
        <v>0</v>
      </c>
      <c r="AO90" s="175" t="s">
        <v>98</v>
      </c>
      <c r="AP90" s="214">
        <v>0</v>
      </c>
      <c r="AQ90" s="175" t="s">
        <v>98</v>
      </c>
      <c r="AR90" s="214">
        <v>0</v>
      </c>
      <c r="AS90" s="175" t="s">
        <v>98</v>
      </c>
      <c r="AT90" s="214">
        <v>0</v>
      </c>
      <c r="AU90" s="175" t="s">
        <v>98</v>
      </c>
      <c r="AV90" s="214">
        <v>0</v>
      </c>
      <c r="AW90" s="175" t="s">
        <v>98</v>
      </c>
      <c r="AX90" s="214">
        <v>0</v>
      </c>
      <c r="AY90" s="175" t="s">
        <v>98</v>
      </c>
      <c r="AZ90" s="140">
        <f>'2'!BY88</f>
        <v>0.57769999999999999</v>
      </c>
      <c r="BA90" s="193">
        <v>0</v>
      </c>
      <c r="BB90" s="214">
        <v>0</v>
      </c>
      <c r="BC90" s="175" t="s">
        <v>98</v>
      </c>
      <c r="BD90" s="215"/>
      <c r="BF90" s="159"/>
      <c r="BG90" s="159"/>
      <c r="BH90" s="159"/>
      <c r="BI90" s="159"/>
      <c r="BJ90" s="159"/>
      <c r="BK90" s="159"/>
      <c r="BL90" s="159"/>
      <c r="BM90" s="159"/>
      <c r="BN90" s="159"/>
      <c r="BO90" s="159"/>
      <c r="BP90" s="159"/>
      <c r="BQ90" s="159"/>
      <c r="BR90" s="159"/>
      <c r="BS90" s="159"/>
      <c r="BT90" s="159"/>
      <c r="BU90" s="159"/>
      <c r="BV90" s="159"/>
      <c r="BW90" s="159"/>
      <c r="BX90" s="159"/>
      <c r="BY90" s="159"/>
      <c r="BZ90" s="159"/>
      <c r="CA90" s="159"/>
      <c r="CB90" s="159"/>
      <c r="CC90" s="159"/>
      <c r="CD90" s="159"/>
      <c r="CE90" s="159"/>
      <c r="CF90" s="159"/>
      <c r="CG90" s="159"/>
      <c r="CH90" s="159"/>
      <c r="CI90" s="159"/>
      <c r="CJ90" s="159"/>
      <c r="CK90" s="159"/>
      <c r="CL90" s="159"/>
      <c r="CM90" s="159"/>
      <c r="CN90" s="159"/>
      <c r="CO90" s="159"/>
      <c r="CP90" s="159"/>
      <c r="CQ90" s="159"/>
      <c r="CR90" s="159"/>
      <c r="CS90" s="159"/>
      <c r="CT90" s="159"/>
      <c r="CU90" s="159"/>
      <c r="CV90" s="159"/>
      <c r="CW90" s="159"/>
      <c r="CX90" s="159"/>
      <c r="CY90" s="159"/>
    </row>
    <row r="91" spans="1:103" s="160" customFormat="1" ht="25.5" x14ac:dyDescent="0.2">
      <c r="A91" s="212" t="s">
        <v>218</v>
      </c>
      <c r="B91" s="216" t="s">
        <v>226</v>
      </c>
      <c r="C91" s="214" t="s">
        <v>227</v>
      </c>
      <c r="D91" s="214">
        <v>0</v>
      </c>
      <c r="E91" s="175" t="s">
        <v>98</v>
      </c>
      <c r="F91" s="214">
        <v>0</v>
      </c>
      <c r="G91" s="175" t="s">
        <v>98</v>
      </c>
      <c r="H91" s="214">
        <v>0</v>
      </c>
      <c r="I91" s="175" t="s">
        <v>98</v>
      </c>
      <c r="J91" s="214">
        <v>0</v>
      </c>
      <c r="K91" s="175" t="s">
        <v>98</v>
      </c>
      <c r="L91" s="214">
        <v>0</v>
      </c>
      <c r="M91" s="175" t="s">
        <v>98</v>
      </c>
      <c r="N91" s="214">
        <v>0</v>
      </c>
      <c r="O91" s="175" t="s">
        <v>98</v>
      </c>
      <c r="P91" s="214">
        <v>0</v>
      </c>
      <c r="Q91" s="175" t="s">
        <v>98</v>
      </c>
      <c r="R91" s="214">
        <v>0</v>
      </c>
      <c r="S91" s="175" t="s">
        <v>98</v>
      </c>
      <c r="T91" s="214">
        <v>0</v>
      </c>
      <c r="U91" s="175" t="s">
        <v>98</v>
      </c>
      <c r="V91" s="214">
        <v>0</v>
      </c>
      <c r="W91" s="175" t="s">
        <v>98</v>
      </c>
      <c r="X91" s="214">
        <v>0</v>
      </c>
      <c r="Y91" s="175" t="s">
        <v>98</v>
      </c>
      <c r="Z91" s="214">
        <v>0</v>
      </c>
      <c r="AA91" s="175" t="s">
        <v>98</v>
      </c>
      <c r="AB91" s="214">
        <v>0</v>
      </c>
      <c r="AC91" s="175" t="s">
        <v>98</v>
      </c>
      <c r="AD91" s="214">
        <v>0</v>
      </c>
      <c r="AE91" s="175" t="s">
        <v>98</v>
      </c>
      <c r="AF91" s="214">
        <v>0</v>
      </c>
      <c r="AG91" s="175" t="s">
        <v>98</v>
      </c>
      <c r="AH91" s="214">
        <v>0</v>
      </c>
      <c r="AI91" s="175" t="s">
        <v>98</v>
      </c>
      <c r="AJ91" s="214">
        <v>0</v>
      </c>
      <c r="AK91" s="175" t="s">
        <v>98</v>
      </c>
      <c r="AL91" s="214">
        <v>0</v>
      </c>
      <c r="AM91" s="175" t="s">
        <v>98</v>
      </c>
      <c r="AN91" s="214">
        <v>0</v>
      </c>
      <c r="AO91" s="175" t="s">
        <v>98</v>
      </c>
      <c r="AP91" s="214">
        <v>0</v>
      </c>
      <c r="AQ91" s="175" t="s">
        <v>98</v>
      </c>
      <c r="AR91" s="214">
        <v>0</v>
      </c>
      <c r="AS91" s="175" t="s">
        <v>98</v>
      </c>
      <c r="AT91" s="214">
        <v>0</v>
      </c>
      <c r="AU91" s="175" t="s">
        <v>98</v>
      </c>
      <c r="AV91" s="214">
        <v>0</v>
      </c>
      <c r="AW91" s="175" t="s">
        <v>98</v>
      </c>
      <c r="AX91" s="214">
        <v>0</v>
      </c>
      <c r="AY91" s="175" t="s">
        <v>98</v>
      </c>
      <c r="AZ91" s="140">
        <f>'2'!BY89</f>
        <v>1.91</v>
      </c>
      <c r="BA91" s="193">
        <v>0</v>
      </c>
      <c r="BB91" s="214">
        <v>0</v>
      </c>
      <c r="BC91" s="175" t="s">
        <v>98</v>
      </c>
      <c r="BD91" s="215"/>
      <c r="BF91" s="159"/>
      <c r="BG91" s="159"/>
      <c r="BH91" s="159"/>
      <c r="BI91" s="159"/>
      <c r="BJ91" s="159"/>
      <c r="BK91" s="159"/>
      <c r="BL91" s="159"/>
      <c r="BM91" s="159"/>
      <c r="BN91" s="159"/>
      <c r="BO91" s="159"/>
      <c r="BP91" s="159"/>
      <c r="BQ91" s="159"/>
      <c r="BR91" s="159"/>
      <c r="BS91" s="159"/>
      <c r="BT91" s="159"/>
      <c r="BU91" s="159"/>
      <c r="BV91" s="159"/>
      <c r="BW91" s="159"/>
      <c r="BX91" s="159"/>
      <c r="BY91" s="159"/>
      <c r="BZ91" s="159"/>
      <c r="CA91" s="159"/>
      <c r="CB91" s="159"/>
      <c r="CC91" s="159"/>
      <c r="CD91" s="159"/>
      <c r="CE91" s="159"/>
      <c r="CF91" s="159"/>
      <c r="CG91" s="159"/>
      <c r="CH91" s="159"/>
      <c r="CI91" s="159"/>
      <c r="CJ91" s="159"/>
      <c r="CK91" s="159"/>
      <c r="CL91" s="159"/>
      <c r="CM91" s="159"/>
      <c r="CN91" s="159"/>
      <c r="CO91" s="159"/>
      <c r="CP91" s="159"/>
      <c r="CQ91" s="159"/>
      <c r="CR91" s="159"/>
      <c r="CS91" s="159"/>
      <c r="CT91" s="159"/>
      <c r="CU91" s="159"/>
      <c r="CV91" s="159"/>
      <c r="CW91" s="159"/>
      <c r="CX91" s="159"/>
      <c r="CY91" s="159"/>
    </row>
    <row r="92" spans="1:103" s="160" customFormat="1" ht="38.25" x14ac:dyDescent="0.2">
      <c r="A92" s="154" t="s">
        <v>228</v>
      </c>
      <c r="B92" s="155" t="s">
        <v>229</v>
      </c>
      <c r="C92" s="158" t="s">
        <v>98</v>
      </c>
      <c r="D92" s="214">
        <v>0</v>
      </c>
      <c r="E92" s="175" t="s">
        <v>98</v>
      </c>
      <c r="F92" s="214">
        <v>0</v>
      </c>
      <c r="G92" s="175" t="s">
        <v>98</v>
      </c>
      <c r="H92" s="214">
        <v>0</v>
      </c>
      <c r="I92" s="175" t="s">
        <v>98</v>
      </c>
      <c r="J92" s="214">
        <v>0</v>
      </c>
      <c r="K92" s="175" t="s">
        <v>98</v>
      </c>
      <c r="L92" s="214">
        <v>0</v>
      </c>
      <c r="M92" s="175" t="s">
        <v>98</v>
      </c>
      <c r="N92" s="214">
        <v>0</v>
      </c>
      <c r="O92" s="175" t="s">
        <v>98</v>
      </c>
      <c r="P92" s="214">
        <v>0</v>
      </c>
      <c r="Q92" s="175" t="s">
        <v>98</v>
      </c>
      <c r="R92" s="214">
        <v>0</v>
      </c>
      <c r="S92" s="175" t="s">
        <v>98</v>
      </c>
      <c r="T92" s="214">
        <v>0</v>
      </c>
      <c r="U92" s="175" t="s">
        <v>98</v>
      </c>
      <c r="V92" s="214">
        <v>0</v>
      </c>
      <c r="W92" s="175" t="s">
        <v>98</v>
      </c>
      <c r="X92" s="214">
        <v>0</v>
      </c>
      <c r="Y92" s="175" t="s">
        <v>98</v>
      </c>
      <c r="Z92" s="214">
        <v>0</v>
      </c>
      <c r="AA92" s="175" t="s">
        <v>98</v>
      </c>
      <c r="AB92" s="214">
        <v>0</v>
      </c>
      <c r="AC92" s="175" t="s">
        <v>98</v>
      </c>
      <c r="AD92" s="214">
        <v>0</v>
      </c>
      <c r="AE92" s="175" t="s">
        <v>98</v>
      </c>
      <c r="AF92" s="214">
        <v>0</v>
      </c>
      <c r="AG92" s="175" t="s">
        <v>98</v>
      </c>
      <c r="AH92" s="214">
        <v>0</v>
      </c>
      <c r="AI92" s="175" t="s">
        <v>98</v>
      </c>
      <c r="AJ92" s="214">
        <v>0</v>
      </c>
      <c r="AK92" s="175" t="s">
        <v>98</v>
      </c>
      <c r="AL92" s="214">
        <v>0</v>
      </c>
      <c r="AM92" s="175" t="s">
        <v>98</v>
      </c>
      <c r="AN92" s="214">
        <v>0</v>
      </c>
      <c r="AO92" s="175" t="s">
        <v>98</v>
      </c>
      <c r="AP92" s="214">
        <v>0</v>
      </c>
      <c r="AQ92" s="175" t="s">
        <v>98</v>
      </c>
      <c r="AR92" s="214">
        <v>0</v>
      </c>
      <c r="AS92" s="175" t="s">
        <v>98</v>
      </c>
      <c r="AT92" s="214">
        <v>0</v>
      </c>
      <c r="AU92" s="175" t="s">
        <v>98</v>
      </c>
      <c r="AV92" s="214">
        <v>0</v>
      </c>
      <c r="AW92" s="175" t="s">
        <v>98</v>
      </c>
      <c r="AX92" s="214">
        <v>0</v>
      </c>
      <c r="AY92" s="175" t="s">
        <v>98</v>
      </c>
      <c r="AZ92" s="140">
        <f>'2'!BY90</f>
        <v>0</v>
      </c>
      <c r="BA92" s="158">
        <v>0</v>
      </c>
      <c r="BB92" s="214">
        <v>0</v>
      </c>
      <c r="BC92" s="175" t="s">
        <v>98</v>
      </c>
      <c r="BD92" s="159"/>
      <c r="BE92" s="159"/>
      <c r="BF92" s="159"/>
      <c r="BG92" s="159"/>
      <c r="BH92" s="159"/>
      <c r="BI92" s="159"/>
      <c r="BJ92" s="159"/>
      <c r="BK92" s="159"/>
      <c r="BL92" s="159"/>
      <c r="BM92" s="159"/>
      <c r="BN92" s="159"/>
      <c r="BO92" s="159"/>
      <c r="BP92" s="159"/>
      <c r="BQ92" s="159"/>
      <c r="BR92" s="159"/>
      <c r="BS92" s="159"/>
      <c r="BT92" s="159"/>
      <c r="BU92" s="159"/>
      <c r="BV92" s="159"/>
      <c r="BW92" s="159"/>
      <c r="BX92" s="159"/>
      <c r="BY92" s="159"/>
      <c r="BZ92" s="159"/>
      <c r="CA92" s="159"/>
      <c r="CB92" s="159"/>
      <c r="CC92" s="159"/>
      <c r="CD92" s="159"/>
      <c r="CE92" s="159"/>
      <c r="CF92" s="159"/>
      <c r="CG92" s="159"/>
      <c r="CH92" s="159"/>
      <c r="CI92" s="159"/>
      <c r="CJ92" s="159"/>
      <c r="CK92" s="159"/>
      <c r="CL92" s="159"/>
      <c r="CM92" s="159"/>
      <c r="CN92" s="159"/>
      <c r="CO92" s="159"/>
      <c r="CP92" s="159"/>
      <c r="CQ92" s="159"/>
      <c r="CR92" s="159"/>
      <c r="CS92" s="159"/>
      <c r="CT92" s="159"/>
      <c r="CU92" s="159"/>
      <c r="CV92" s="159"/>
      <c r="CW92" s="159"/>
      <c r="CX92" s="159"/>
      <c r="CY92" s="159"/>
    </row>
    <row r="93" spans="1:103" s="168" customFormat="1" ht="89.25" x14ac:dyDescent="0.2">
      <c r="A93" s="161" t="s">
        <v>230</v>
      </c>
      <c r="B93" s="162" t="s">
        <v>231</v>
      </c>
      <c r="C93" s="165" t="s">
        <v>98</v>
      </c>
      <c r="D93" s="219">
        <f>SUM(D94:D95)</f>
        <v>0</v>
      </c>
      <c r="E93" s="220" t="s">
        <v>98</v>
      </c>
      <c r="F93" s="219">
        <f>SUM(F94:F95)</f>
        <v>0</v>
      </c>
      <c r="G93" s="220" t="s">
        <v>98</v>
      </c>
      <c r="H93" s="219">
        <f>SUM(H94:H95)</f>
        <v>0</v>
      </c>
      <c r="I93" s="220" t="s">
        <v>98</v>
      </c>
      <c r="J93" s="219">
        <f>SUM(J94:J95)</f>
        <v>0</v>
      </c>
      <c r="K93" s="220" t="s">
        <v>98</v>
      </c>
      <c r="L93" s="219">
        <f>SUM(L94:L95)</f>
        <v>0</v>
      </c>
      <c r="M93" s="220" t="s">
        <v>98</v>
      </c>
      <c r="N93" s="219">
        <f>SUM(N94:N95)</f>
        <v>0</v>
      </c>
      <c r="O93" s="220" t="s">
        <v>98</v>
      </c>
      <c r="P93" s="219">
        <f>SUM(P94:P95)</f>
        <v>0</v>
      </c>
      <c r="Q93" s="220" t="s">
        <v>98</v>
      </c>
      <c r="R93" s="219">
        <f>SUM(R94:R95)</f>
        <v>0</v>
      </c>
      <c r="S93" s="220" t="s">
        <v>98</v>
      </c>
      <c r="T93" s="219">
        <f>SUM(T94:T95)</f>
        <v>0</v>
      </c>
      <c r="U93" s="220" t="s">
        <v>98</v>
      </c>
      <c r="V93" s="219">
        <f>SUM(V94:V95)</f>
        <v>0</v>
      </c>
      <c r="W93" s="220" t="s">
        <v>98</v>
      </c>
      <c r="X93" s="219">
        <f>SUM(X94:X95)</f>
        <v>0</v>
      </c>
      <c r="Y93" s="220" t="s">
        <v>98</v>
      </c>
      <c r="Z93" s="219">
        <f>SUM(Z94:Z95)</f>
        <v>0</v>
      </c>
      <c r="AA93" s="220" t="s">
        <v>98</v>
      </c>
      <c r="AB93" s="219">
        <f>SUM(AB94:AB95)</f>
        <v>0</v>
      </c>
      <c r="AC93" s="220" t="s">
        <v>98</v>
      </c>
      <c r="AD93" s="219">
        <f>SUM(AD94:AD95)</f>
        <v>0</v>
      </c>
      <c r="AE93" s="220" t="s">
        <v>98</v>
      </c>
      <c r="AF93" s="219">
        <f>SUM(AF94:AF95)</f>
        <v>0</v>
      </c>
      <c r="AG93" s="220" t="s">
        <v>98</v>
      </c>
      <c r="AH93" s="219">
        <f>SUM(AH94:AH95)</f>
        <v>0</v>
      </c>
      <c r="AI93" s="220" t="s">
        <v>98</v>
      </c>
      <c r="AJ93" s="219">
        <f>SUM(AJ94:AJ95)</f>
        <v>0</v>
      </c>
      <c r="AK93" s="220" t="s">
        <v>98</v>
      </c>
      <c r="AL93" s="219">
        <f>SUM(AL94:AL95)</f>
        <v>0</v>
      </c>
      <c r="AM93" s="220" t="s">
        <v>98</v>
      </c>
      <c r="AN93" s="219">
        <f>SUM(AN94:AN95)</f>
        <v>0</v>
      </c>
      <c r="AO93" s="220" t="s">
        <v>98</v>
      </c>
      <c r="AP93" s="219">
        <f>SUM(AP94:AP95)</f>
        <v>0</v>
      </c>
      <c r="AQ93" s="220" t="s">
        <v>98</v>
      </c>
      <c r="AR93" s="219">
        <f>SUM(AR94:AR95)</f>
        <v>0</v>
      </c>
      <c r="AS93" s="220" t="s">
        <v>98</v>
      </c>
      <c r="AT93" s="219">
        <f>SUM(AT94:AT95)</f>
        <v>0</v>
      </c>
      <c r="AU93" s="220" t="s">
        <v>98</v>
      </c>
      <c r="AV93" s="219">
        <f>SUM(AV94:AV95)</f>
        <v>0</v>
      </c>
      <c r="AW93" s="220" t="s">
        <v>98</v>
      </c>
      <c r="AX93" s="219">
        <f>SUM(AX94:AX95)</f>
        <v>0</v>
      </c>
      <c r="AY93" s="220" t="s">
        <v>98</v>
      </c>
      <c r="AZ93" s="140">
        <f>'2'!BY91</f>
        <v>0</v>
      </c>
      <c r="BA93" s="165">
        <v>0</v>
      </c>
      <c r="BB93" s="219">
        <f>SUM(BB94:BB95)</f>
        <v>0</v>
      </c>
      <c r="BC93" s="220" t="s">
        <v>98</v>
      </c>
      <c r="BD93" s="167"/>
      <c r="BE93" s="167"/>
      <c r="BF93" s="167"/>
      <c r="BG93" s="167"/>
      <c r="BH93" s="167"/>
      <c r="BI93" s="167"/>
      <c r="BJ93" s="167"/>
      <c r="BK93" s="167"/>
      <c r="BL93" s="167"/>
      <c r="BM93" s="167"/>
      <c r="BN93" s="167"/>
      <c r="BO93" s="167"/>
      <c r="BP93" s="167"/>
      <c r="BQ93" s="167"/>
      <c r="BR93" s="167"/>
      <c r="BS93" s="167"/>
      <c r="BT93" s="167"/>
      <c r="BU93" s="167"/>
      <c r="BV93" s="167"/>
      <c r="BW93" s="167"/>
      <c r="BX93" s="167"/>
      <c r="BY93" s="167"/>
      <c r="BZ93" s="167"/>
      <c r="CA93" s="167"/>
      <c r="CB93" s="167"/>
      <c r="CC93" s="167"/>
      <c r="CD93" s="167"/>
      <c r="CE93" s="167"/>
      <c r="CF93" s="167"/>
      <c r="CG93" s="167"/>
      <c r="CH93" s="167"/>
      <c r="CI93" s="167"/>
      <c r="CJ93" s="167"/>
      <c r="CK93" s="167"/>
      <c r="CL93" s="167"/>
      <c r="CM93" s="167"/>
      <c r="CN93" s="167"/>
      <c r="CO93" s="167"/>
      <c r="CP93" s="167"/>
      <c r="CQ93" s="167"/>
      <c r="CR93" s="167"/>
      <c r="CS93" s="167"/>
      <c r="CT93" s="167"/>
      <c r="CU93" s="167"/>
      <c r="CV93" s="167"/>
      <c r="CW93" s="167"/>
      <c r="CX93" s="167"/>
      <c r="CY93" s="167"/>
    </row>
    <row r="94" spans="1:103" s="160" customFormat="1" ht="51" x14ac:dyDescent="0.2">
      <c r="A94" s="172" t="s">
        <v>232</v>
      </c>
      <c r="B94" s="155" t="s">
        <v>233</v>
      </c>
      <c r="C94" s="158" t="s">
        <v>98</v>
      </c>
      <c r="D94" s="214">
        <v>0</v>
      </c>
      <c r="E94" s="175" t="s">
        <v>98</v>
      </c>
      <c r="F94" s="214">
        <v>0</v>
      </c>
      <c r="G94" s="175" t="s">
        <v>98</v>
      </c>
      <c r="H94" s="214">
        <v>0</v>
      </c>
      <c r="I94" s="175" t="s">
        <v>98</v>
      </c>
      <c r="J94" s="214">
        <v>0</v>
      </c>
      <c r="K94" s="175" t="s">
        <v>98</v>
      </c>
      <c r="L94" s="214">
        <v>0</v>
      </c>
      <c r="M94" s="175" t="s">
        <v>98</v>
      </c>
      <c r="N94" s="214">
        <v>0</v>
      </c>
      <c r="O94" s="175" t="s">
        <v>98</v>
      </c>
      <c r="P94" s="214">
        <v>0</v>
      </c>
      <c r="Q94" s="175" t="s">
        <v>98</v>
      </c>
      <c r="R94" s="214">
        <v>0</v>
      </c>
      <c r="S94" s="175" t="s">
        <v>98</v>
      </c>
      <c r="T94" s="214">
        <v>0</v>
      </c>
      <c r="U94" s="175" t="s">
        <v>98</v>
      </c>
      <c r="V94" s="214">
        <v>0</v>
      </c>
      <c r="W94" s="175" t="s">
        <v>98</v>
      </c>
      <c r="X94" s="214">
        <v>0</v>
      </c>
      <c r="Y94" s="175" t="s">
        <v>98</v>
      </c>
      <c r="Z94" s="214">
        <v>0</v>
      </c>
      <c r="AA94" s="175" t="s">
        <v>98</v>
      </c>
      <c r="AB94" s="214">
        <v>0</v>
      </c>
      <c r="AC94" s="175" t="s">
        <v>98</v>
      </c>
      <c r="AD94" s="214">
        <v>0</v>
      </c>
      <c r="AE94" s="175" t="s">
        <v>98</v>
      </c>
      <c r="AF94" s="214">
        <v>0</v>
      </c>
      <c r="AG94" s="175" t="s">
        <v>98</v>
      </c>
      <c r="AH94" s="214">
        <v>0</v>
      </c>
      <c r="AI94" s="175" t="s">
        <v>98</v>
      </c>
      <c r="AJ94" s="214">
        <v>0</v>
      </c>
      <c r="AK94" s="175" t="s">
        <v>98</v>
      </c>
      <c r="AL94" s="214">
        <v>0</v>
      </c>
      <c r="AM94" s="175" t="s">
        <v>98</v>
      </c>
      <c r="AN94" s="214">
        <v>0</v>
      </c>
      <c r="AO94" s="175" t="s">
        <v>98</v>
      </c>
      <c r="AP94" s="214">
        <v>0</v>
      </c>
      <c r="AQ94" s="175" t="s">
        <v>98</v>
      </c>
      <c r="AR94" s="214">
        <v>0</v>
      </c>
      <c r="AS94" s="175" t="s">
        <v>98</v>
      </c>
      <c r="AT94" s="214">
        <v>0</v>
      </c>
      <c r="AU94" s="175" t="s">
        <v>98</v>
      </c>
      <c r="AV94" s="214">
        <v>0</v>
      </c>
      <c r="AW94" s="175" t="s">
        <v>98</v>
      </c>
      <c r="AX94" s="214">
        <v>0</v>
      </c>
      <c r="AY94" s="175" t="s">
        <v>98</v>
      </c>
      <c r="AZ94" s="140">
        <f>'2'!BY92</f>
        <v>0</v>
      </c>
      <c r="BA94" s="175">
        <v>0</v>
      </c>
      <c r="BB94" s="214">
        <v>0</v>
      </c>
      <c r="BC94" s="175" t="s">
        <v>98</v>
      </c>
      <c r="BD94" s="174"/>
      <c r="BE94" s="221"/>
      <c r="BF94" s="159"/>
      <c r="BG94" s="159"/>
      <c r="BH94" s="159"/>
      <c r="BI94" s="159"/>
      <c r="BJ94" s="159"/>
      <c r="BK94" s="159"/>
      <c r="BL94" s="159"/>
      <c r="BM94" s="159"/>
      <c r="BN94" s="159"/>
      <c r="BO94" s="159"/>
      <c r="BP94" s="159"/>
      <c r="BQ94" s="159"/>
      <c r="BR94" s="159"/>
      <c r="BS94" s="159"/>
      <c r="BT94" s="159"/>
      <c r="BU94" s="159"/>
      <c r="BV94" s="159"/>
      <c r="BW94" s="159"/>
      <c r="BX94" s="159"/>
      <c r="BY94" s="159"/>
      <c r="BZ94" s="159"/>
      <c r="CA94" s="159"/>
      <c r="CB94" s="159"/>
      <c r="CC94" s="159"/>
      <c r="CD94" s="159"/>
      <c r="CE94" s="159"/>
      <c r="CF94" s="159"/>
      <c r="CG94" s="159"/>
      <c r="CH94" s="159"/>
      <c r="CI94" s="159"/>
      <c r="CJ94" s="159"/>
      <c r="CK94" s="159"/>
      <c r="CL94" s="159"/>
      <c r="CM94" s="159"/>
      <c r="CN94" s="159"/>
      <c r="CO94" s="159"/>
      <c r="CP94" s="159"/>
      <c r="CQ94" s="159"/>
      <c r="CR94" s="159"/>
      <c r="CS94" s="159"/>
      <c r="CT94" s="159"/>
      <c r="CU94" s="159"/>
      <c r="CV94" s="159"/>
      <c r="CW94" s="159"/>
      <c r="CX94" s="159"/>
      <c r="CY94" s="159"/>
    </row>
    <row r="95" spans="1:103" s="160" customFormat="1" ht="38.25" x14ac:dyDescent="0.2">
      <c r="A95" s="172" t="s">
        <v>234</v>
      </c>
      <c r="B95" s="155" t="s">
        <v>235</v>
      </c>
      <c r="C95" s="158" t="s">
        <v>98</v>
      </c>
      <c r="D95" s="214">
        <v>0</v>
      </c>
      <c r="E95" s="175" t="s">
        <v>98</v>
      </c>
      <c r="F95" s="214">
        <v>0</v>
      </c>
      <c r="G95" s="175" t="s">
        <v>98</v>
      </c>
      <c r="H95" s="214">
        <v>0</v>
      </c>
      <c r="I95" s="175" t="s">
        <v>98</v>
      </c>
      <c r="J95" s="214">
        <v>0</v>
      </c>
      <c r="K95" s="175" t="s">
        <v>98</v>
      </c>
      <c r="L95" s="214">
        <v>0</v>
      </c>
      <c r="M95" s="175" t="s">
        <v>98</v>
      </c>
      <c r="N95" s="214">
        <v>0</v>
      </c>
      <c r="O95" s="175" t="s">
        <v>98</v>
      </c>
      <c r="P95" s="214">
        <v>0</v>
      </c>
      <c r="Q95" s="175" t="s">
        <v>98</v>
      </c>
      <c r="R95" s="214">
        <v>0</v>
      </c>
      <c r="S95" s="175" t="s">
        <v>98</v>
      </c>
      <c r="T95" s="214">
        <v>0</v>
      </c>
      <c r="U95" s="175" t="s">
        <v>98</v>
      </c>
      <c r="V95" s="214">
        <v>0</v>
      </c>
      <c r="W95" s="175" t="s">
        <v>98</v>
      </c>
      <c r="X95" s="214">
        <v>0</v>
      </c>
      <c r="Y95" s="175" t="s">
        <v>98</v>
      </c>
      <c r="Z95" s="214">
        <v>0</v>
      </c>
      <c r="AA95" s="175" t="s">
        <v>98</v>
      </c>
      <c r="AB95" s="214">
        <v>0</v>
      </c>
      <c r="AC95" s="175" t="s">
        <v>98</v>
      </c>
      <c r="AD95" s="214">
        <v>0</v>
      </c>
      <c r="AE95" s="175" t="s">
        <v>98</v>
      </c>
      <c r="AF95" s="214">
        <v>0</v>
      </c>
      <c r="AG95" s="175" t="s">
        <v>98</v>
      </c>
      <c r="AH95" s="214">
        <v>0</v>
      </c>
      <c r="AI95" s="175" t="s">
        <v>98</v>
      </c>
      <c r="AJ95" s="214">
        <v>0</v>
      </c>
      <c r="AK95" s="175" t="s">
        <v>98</v>
      </c>
      <c r="AL95" s="214">
        <v>0</v>
      </c>
      <c r="AM95" s="175" t="s">
        <v>98</v>
      </c>
      <c r="AN95" s="214">
        <v>0</v>
      </c>
      <c r="AO95" s="175" t="s">
        <v>98</v>
      </c>
      <c r="AP95" s="214">
        <v>0</v>
      </c>
      <c r="AQ95" s="175" t="s">
        <v>98</v>
      </c>
      <c r="AR95" s="214">
        <v>0</v>
      </c>
      <c r="AS95" s="175" t="s">
        <v>98</v>
      </c>
      <c r="AT95" s="214">
        <v>0</v>
      </c>
      <c r="AU95" s="175" t="s">
        <v>98</v>
      </c>
      <c r="AV95" s="214">
        <v>0</v>
      </c>
      <c r="AW95" s="175" t="s">
        <v>98</v>
      </c>
      <c r="AX95" s="214">
        <v>0</v>
      </c>
      <c r="AY95" s="175" t="s">
        <v>98</v>
      </c>
      <c r="AZ95" s="140">
        <f>'2'!BY93</f>
        <v>0</v>
      </c>
      <c r="BA95" s="175">
        <v>0</v>
      </c>
      <c r="BB95" s="214">
        <v>0</v>
      </c>
      <c r="BC95" s="175" t="s">
        <v>98</v>
      </c>
      <c r="BD95" s="174"/>
      <c r="BE95" s="221"/>
      <c r="BF95" s="159"/>
      <c r="BG95" s="159"/>
      <c r="BH95" s="159"/>
      <c r="BI95" s="159"/>
      <c r="BJ95" s="159"/>
      <c r="BK95" s="159"/>
      <c r="BL95" s="159"/>
      <c r="BM95" s="159"/>
      <c r="BN95" s="159"/>
      <c r="BO95" s="159"/>
      <c r="BP95" s="159"/>
      <c r="BQ95" s="159"/>
      <c r="BR95" s="159"/>
      <c r="BS95" s="159"/>
      <c r="BT95" s="159"/>
      <c r="BU95" s="159"/>
      <c r="BV95" s="159"/>
      <c r="BW95" s="159"/>
      <c r="BX95" s="159"/>
      <c r="BY95" s="159"/>
      <c r="BZ95" s="159"/>
      <c r="CA95" s="159"/>
      <c r="CB95" s="159"/>
      <c r="CC95" s="159"/>
      <c r="CD95" s="159"/>
      <c r="CE95" s="159"/>
      <c r="CF95" s="159"/>
      <c r="CG95" s="159"/>
      <c r="CH95" s="159"/>
      <c r="CI95" s="159"/>
      <c r="CJ95" s="159"/>
      <c r="CK95" s="159"/>
      <c r="CL95" s="159"/>
      <c r="CM95" s="159"/>
      <c r="CN95" s="159"/>
      <c r="CO95" s="159"/>
      <c r="CP95" s="159"/>
      <c r="CQ95" s="159"/>
      <c r="CR95" s="159"/>
      <c r="CS95" s="159"/>
      <c r="CT95" s="159"/>
      <c r="CU95" s="159"/>
      <c r="CV95" s="159"/>
      <c r="CW95" s="159"/>
      <c r="CX95" s="159"/>
      <c r="CY95" s="159"/>
    </row>
    <row r="96" spans="1:103" s="168" customFormat="1" ht="25.5" x14ac:dyDescent="0.2">
      <c r="A96" s="161" t="s">
        <v>236</v>
      </c>
      <c r="B96" s="162" t="s">
        <v>107</v>
      </c>
      <c r="C96" s="165" t="s">
        <v>98</v>
      </c>
      <c r="D96" s="165">
        <f>SUM(D97:D109)</f>
        <v>0</v>
      </c>
      <c r="E96" s="165" t="s">
        <v>98</v>
      </c>
      <c r="F96" s="165">
        <f>SUM(F97:F109)</f>
        <v>0</v>
      </c>
      <c r="G96" s="165" t="s">
        <v>98</v>
      </c>
      <c r="H96" s="165">
        <f>SUM(H97:H109)</f>
        <v>0</v>
      </c>
      <c r="I96" s="165" t="s">
        <v>98</v>
      </c>
      <c r="J96" s="165">
        <f>SUM(J97:J109)</f>
        <v>0</v>
      </c>
      <c r="K96" s="165" t="s">
        <v>98</v>
      </c>
      <c r="L96" s="165">
        <f>SUM(L97:L109)</f>
        <v>0</v>
      </c>
      <c r="M96" s="165" t="s">
        <v>98</v>
      </c>
      <c r="N96" s="165">
        <f>SUM(N97:N109)</f>
        <v>0</v>
      </c>
      <c r="O96" s="165" t="s">
        <v>98</v>
      </c>
      <c r="P96" s="165">
        <f>SUM(P97:P109)</f>
        <v>0</v>
      </c>
      <c r="Q96" s="165" t="s">
        <v>98</v>
      </c>
      <c r="R96" s="165">
        <f>SUM(R97:R109)</f>
        <v>0</v>
      </c>
      <c r="S96" s="165" t="s">
        <v>98</v>
      </c>
      <c r="T96" s="165">
        <f>SUM(T97:T109)</f>
        <v>0</v>
      </c>
      <c r="U96" s="165" t="s">
        <v>98</v>
      </c>
      <c r="V96" s="165">
        <f>SUM(V97:V109)</f>
        <v>0</v>
      </c>
      <c r="W96" s="165" t="s">
        <v>98</v>
      </c>
      <c r="X96" s="165">
        <f>SUM(X97:X109)</f>
        <v>0</v>
      </c>
      <c r="Y96" s="165" t="s">
        <v>98</v>
      </c>
      <c r="Z96" s="165">
        <f>SUM(Z97:Z109)</f>
        <v>0</v>
      </c>
      <c r="AA96" s="165" t="s">
        <v>98</v>
      </c>
      <c r="AB96" s="165">
        <f>SUM(AB97:AB109)</f>
        <v>0</v>
      </c>
      <c r="AC96" s="165" t="s">
        <v>98</v>
      </c>
      <c r="AD96" s="165">
        <f>SUM(AD97:AD109)</f>
        <v>0</v>
      </c>
      <c r="AE96" s="165" t="s">
        <v>98</v>
      </c>
      <c r="AF96" s="165">
        <f>SUM(AF97:AF109)</f>
        <v>0</v>
      </c>
      <c r="AG96" s="165" t="s">
        <v>98</v>
      </c>
      <c r="AH96" s="165">
        <f>SUM(AH97:AH109)</f>
        <v>0</v>
      </c>
      <c r="AI96" s="165" t="s">
        <v>98</v>
      </c>
      <c r="AJ96" s="165">
        <f>SUM(AJ97:AJ109)</f>
        <v>0</v>
      </c>
      <c r="AK96" s="165" t="s">
        <v>98</v>
      </c>
      <c r="AL96" s="165">
        <f>SUM(AL97:AL109)</f>
        <v>0</v>
      </c>
      <c r="AM96" s="165" t="s">
        <v>98</v>
      </c>
      <c r="AN96" s="165">
        <f>SUM(AN97:AN109)</f>
        <v>0</v>
      </c>
      <c r="AO96" s="165" t="s">
        <v>98</v>
      </c>
      <c r="AP96" s="165">
        <f>SUM(AP97:AP109)</f>
        <v>0</v>
      </c>
      <c r="AQ96" s="165" t="s">
        <v>98</v>
      </c>
      <c r="AR96" s="165">
        <f>SUM(AR97:AR109)</f>
        <v>0</v>
      </c>
      <c r="AS96" s="165" t="s">
        <v>98</v>
      </c>
      <c r="AT96" s="165">
        <f>SUM(AT97:AT109)</f>
        <v>0</v>
      </c>
      <c r="AU96" s="165" t="s">
        <v>98</v>
      </c>
      <c r="AV96" s="165">
        <f>SUM(AV97:AV109)</f>
        <v>0</v>
      </c>
      <c r="AW96" s="165" t="s">
        <v>98</v>
      </c>
      <c r="AX96" s="165">
        <f>SUM(AX97:AX109)</f>
        <v>0</v>
      </c>
      <c r="AY96" s="165" t="s">
        <v>98</v>
      </c>
      <c r="AZ96" s="140">
        <f>'2'!BY94</f>
        <v>0</v>
      </c>
      <c r="BA96" s="165">
        <v>0</v>
      </c>
      <c r="BB96" s="165">
        <f>SUM(BB97:BB109)</f>
        <v>0</v>
      </c>
      <c r="BC96" s="165" t="s">
        <v>98</v>
      </c>
      <c r="BD96" s="167"/>
      <c r="BE96" s="167"/>
      <c r="BF96" s="167"/>
      <c r="BG96" s="167"/>
      <c r="BH96" s="167"/>
      <c r="BI96" s="167"/>
      <c r="BJ96" s="167"/>
      <c r="BK96" s="167"/>
      <c r="BL96" s="167"/>
      <c r="BM96" s="167"/>
      <c r="BN96" s="167"/>
      <c r="BO96" s="167"/>
      <c r="BP96" s="167"/>
      <c r="BQ96" s="167"/>
      <c r="BR96" s="167"/>
      <c r="BS96" s="167"/>
      <c r="BT96" s="167"/>
      <c r="BU96" s="167"/>
      <c r="BV96" s="167"/>
      <c r="BW96" s="167"/>
      <c r="BX96" s="167"/>
      <c r="BY96" s="167"/>
      <c r="BZ96" s="167"/>
      <c r="CA96" s="167"/>
      <c r="CB96" s="167"/>
      <c r="CC96" s="167"/>
      <c r="CD96" s="167"/>
      <c r="CE96" s="167"/>
      <c r="CF96" s="167"/>
      <c r="CG96" s="167"/>
      <c r="CH96" s="167"/>
      <c r="CI96" s="167"/>
      <c r="CJ96" s="167"/>
      <c r="CK96" s="167"/>
      <c r="CL96" s="167"/>
      <c r="CM96" s="167"/>
      <c r="CN96" s="167"/>
      <c r="CO96" s="167"/>
      <c r="CP96" s="167"/>
      <c r="CQ96" s="167"/>
      <c r="CR96" s="167"/>
      <c r="CS96" s="167"/>
      <c r="CT96" s="167"/>
      <c r="CU96" s="167"/>
      <c r="CV96" s="167"/>
      <c r="CW96" s="167"/>
      <c r="CX96" s="167"/>
      <c r="CY96" s="167"/>
    </row>
    <row r="97" spans="1:141" s="160" customFormat="1" ht="38.25" hidden="1" x14ac:dyDescent="0.2">
      <c r="A97" s="237" t="s">
        <v>236</v>
      </c>
      <c r="B97" s="186" t="s">
        <v>237</v>
      </c>
      <c r="C97" s="193" t="s">
        <v>238</v>
      </c>
      <c r="D97" s="191"/>
      <c r="E97" s="191"/>
      <c r="F97" s="193"/>
      <c r="G97" s="191"/>
      <c r="H97" s="193"/>
      <c r="I97" s="191"/>
      <c r="J97" s="193"/>
      <c r="K97" s="175"/>
      <c r="L97" s="214"/>
      <c r="M97" s="175"/>
      <c r="N97" s="214"/>
      <c r="O97" s="175"/>
      <c r="P97" s="214"/>
      <c r="Q97" s="175"/>
      <c r="R97" s="214"/>
      <c r="S97" s="175"/>
      <c r="T97" s="214"/>
      <c r="U97" s="175"/>
      <c r="V97" s="214"/>
      <c r="W97" s="175"/>
      <c r="X97" s="214"/>
      <c r="Y97" s="175"/>
      <c r="Z97" s="214"/>
      <c r="AA97" s="175"/>
      <c r="AB97" s="214"/>
      <c r="AC97" s="175"/>
      <c r="AD97" s="214"/>
      <c r="AE97" s="175"/>
      <c r="AF97" s="214"/>
      <c r="AG97" s="175"/>
      <c r="AH97" s="214"/>
      <c r="AI97" s="175"/>
      <c r="AJ97" s="214"/>
      <c r="AK97" s="175"/>
      <c r="AL97" s="214"/>
      <c r="AM97" s="175"/>
      <c r="AN97" s="214"/>
      <c r="AO97" s="175"/>
      <c r="AP97" s="214"/>
      <c r="AQ97" s="175"/>
      <c r="AR97" s="214"/>
      <c r="AS97" s="175"/>
      <c r="AT97" s="214"/>
      <c r="AU97" s="175"/>
      <c r="AV97" s="214"/>
      <c r="AW97" s="175"/>
      <c r="AX97" s="214"/>
      <c r="AY97" s="175"/>
      <c r="AZ97" s="140"/>
      <c r="BA97" s="158"/>
      <c r="BB97" s="214"/>
      <c r="BC97" s="175"/>
      <c r="BD97" s="159"/>
      <c r="BE97" s="159"/>
      <c r="BF97" s="159"/>
      <c r="BG97" s="159"/>
      <c r="BH97" s="159"/>
      <c r="BI97" s="159"/>
      <c r="BJ97" s="159"/>
      <c r="BK97" s="159"/>
      <c r="BL97" s="159"/>
      <c r="BM97" s="159"/>
      <c r="BN97" s="159"/>
      <c r="BO97" s="159"/>
      <c r="BP97" s="159"/>
      <c r="BQ97" s="159"/>
      <c r="BR97" s="159"/>
      <c r="BS97" s="159"/>
      <c r="BT97" s="159"/>
      <c r="BU97" s="159"/>
      <c r="BV97" s="159"/>
      <c r="BW97" s="159"/>
      <c r="BX97" s="159"/>
      <c r="BY97" s="159"/>
      <c r="BZ97" s="159"/>
      <c r="CA97" s="159"/>
      <c r="CB97" s="159"/>
      <c r="CC97" s="159"/>
      <c r="CD97" s="159"/>
      <c r="CE97" s="159"/>
      <c r="CF97" s="159"/>
      <c r="CG97" s="159"/>
      <c r="CH97" s="159"/>
      <c r="CI97" s="159"/>
      <c r="CJ97" s="159"/>
      <c r="CK97" s="159"/>
      <c r="CL97" s="159"/>
      <c r="CM97" s="159"/>
      <c r="CN97" s="159"/>
      <c r="CO97" s="159"/>
      <c r="CP97" s="222"/>
      <c r="CQ97" s="223"/>
      <c r="CR97" s="223"/>
      <c r="CS97" s="223"/>
      <c r="CT97" s="223"/>
      <c r="CU97" s="223"/>
      <c r="CV97" s="223"/>
      <c r="CW97" s="223"/>
      <c r="CX97" s="223"/>
      <c r="CY97" s="223"/>
      <c r="CZ97" s="223"/>
      <c r="DA97" s="223"/>
      <c r="DB97" s="223"/>
      <c r="DC97" s="223"/>
      <c r="DD97" s="223"/>
      <c r="DE97" s="223"/>
      <c r="DF97" s="223"/>
      <c r="DG97" s="223"/>
      <c r="DH97" s="223"/>
      <c r="DI97" s="223"/>
      <c r="DJ97" s="223"/>
      <c r="DK97" s="223"/>
      <c r="DL97" s="159"/>
      <c r="DM97" s="159"/>
      <c r="DN97" s="159"/>
      <c r="DO97" s="159"/>
      <c r="DP97" s="159"/>
      <c r="DQ97" s="159"/>
      <c r="DR97" s="159"/>
      <c r="DS97" s="159"/>
      <c r="DT97" s="159"/>
      <c r="DU97" s="159"/>
      <c r="DV97" s="159"/>
      <c r="DW97" s="159"/>
      <c r="DX97" s="159"/>
      <c r="DY97" s="159"/>
      <c r="DZ97" s="159"/>
      <c r="EA97" s="159"/>
      <c r="EB97" s="159"/>
      <c r="EC97" s="159"/>
      <c r="ED97" s="159"/>
      <c r="EE97" s="159"/>
      <c r="EF97" s="159"/>
      <c r="EG97" s="159"/>
      <c r="EH97" s="159"/>
      <c r="EI97" s="159"/>
      <c r="EJ97" s="159"/>
      <c r="EK97" s="159"/>
    </row>
    <row r="98" spans="1:141" s="160" customFormat="1" ht="38.25" hidden="1" x14ac:dyDescent="0.2">
      <c r="A98" s="237" t="s">
        <v>236</v>
      </c>
      <c r="B98" s="186" t="s">
        <v>239</v>
      </c>
      <c r="C98" s="193" t="s">
        <v>240</v>
      </c>
      <c r="D98" s="191"/>
      <c r="E98" s="191"/>
      <c r="F98" s="193"/>
      <c r="G98" s="191"/>
      <c r="H98" s="193"/>
      <c r="I98" s="191"/>
      <c r="J98" s="193"/>
      <c r="K98" s="175"/>
      <c r="L98" s="214"/>
      <c r="M98" s="175"/>
      <c r="N98" s="214"/>
      <c r="O98" s="175"/>
      <c r="P98" s="214"/>
      <c r="Q98" s="175"/>
      <c r="R98" s="214"/>
      <c r="S98" s="175"/>
      <c r="T98" s="214"/>
      <c r="U98" s="175"/>
      <c r="V98" s="214"/>
      <c r="W98" s="175"/>
      <c r="X98" s="214"/>
      <c r="Y98" s="175"/>
      <c r="Z98" s="214"/>
      <c r="AA98" s="175"/>
      <c r="AB98" s="214"/>
      <c r="AC98" s="175"/>
      <c r="AD98" s="214"/>
      <c r="AE98" s="175"/>
      <c r="AF98" s="214"/>
      <c r="AG98" s="175"/>
      <c r="AH98" s="214"/>
      <c r="AI98" s="175"/>
      <c r="AJ98" s="214"/>
      <c r="AK98" s="175"/>
      <c r="AL98" s="214"/>
      <c r="AM98" s="175"/>
      <c r="AN98" s="214"/>
      <c r="AO98" s="175"/>
      <c r="AP98" s="214"/>
      <c r="AQ98" s="175"/>
      <c r="AR98" s="214"/>
      <c r="AS98" s="175"/>
      <c r="AT98" s="214"/>
      <c r="AU98" s="175"/>
      <c r="AV98" s="214"/>
      <c r="AW98" s="175"/>
      <c r="AX98" s="214"/>
      <c r="AY98" s="175"/>
      <c r="AZ98" s="140"/>
      <c r="BA98" s="158"/>
      <c r="BB98" s="214"/>
      <c r="BC98" s="175"/>
      <c r="BD98" s="159"/>
      <c r="BE98" s="159"/>
      <c r="BF98" s="159"/>
      <c r="BG98" s="159"/>
      <c r="BH98" s="159"/>
      <c r="BI98" s="159"/>
      <c r="BJ98" s="159"/>
      <c r="BK98" s="159"/>
      <c r="BL98" s="159"/>
      <c r="BM98" s="159"/>
      <c r="BN98" s="159"/>
      <c r="BO98" s="159"/>
      <c r="BP98" s="159"/>
      <c r="BQ98" s="159"/>
      <c r="BR98" s="159"/>
      <c r="BS98" s="159"/>
      <c r="BT98" s="159"/>
      <c r="BU98" s="159"/>
      <c r="BV98" s="159"/>
      <c r="BW98" s="159"/>
      <c r="BX98" s="159"/>
      <c r="BY98" s="159"/>
      <c r="BZ98" s="159"/>
      <c r="CA98" s="159"/>
      <c r="CB98" s="159"/>
      <c r="CC98" s="159"/>
      <c r="CD98" s="159"/>
      <c r="CE98" s="159"/>
      <c r="CF98" s="159"/>
      <c r="CG98" s="159"/>
      <c r="CH98" s="159"/>
      <c r="CI98" s="159"/>
      <c r="CJ98" s="159"/>
      <c r="CK98" s="159"/>
      <c r="CL98" s="159"/>
      <c r="CM98" s="159"/>
      <c r="CN98" s="159"/>
      <c r="CO98" s="159"/>
      <c r="CP98" s="222"/>
      <c r="CQ98" s="223"/>
      <c r="CR98" s="223"/>
      <c r="CS98" s="223"/>
      <c r="CT98" s="223"/>
      <c r="CU98" s="223"/>
      <c r="CV98" s="223"/>
      <c r="CW98" s="223"/>
      <c r="CX98" s="223"/>
      <c r="CY98" s="223"/>
      <c r="CZ98" s="223"/>
      <c r="DA98" s="223"/>
      <c r="DB98" s="223"/>
      <c r="DC98" s="223"/>
      <c r="DD98" s="223"/>
      <c r="DE98" s="223"/>
      <c r="DF98" s="223"/>
      <c r="DG98" s="223"/>
      <c r="DH98" s="223"/>
      <c r="DI98" s="223"/>
      <c r="DJ98" s="223"/>
      <c r="DK98" s="223"/>
      <c r="DL98" s="159"/>
      <c r="DM98" s="159"/>
      <c r="DN98" s="159"/>
      <c r="DO98" s="159"/>
      <c r="DP98" s="159"/>
      <c r="DQ98" s="159"/>
      <c r="DR98" s="159"/>
      <c r="DS98" s="159"/>
      <c r="DT98" s="159"/>
      <c r="DU98" s="159"/>
      <c r="DV98" s="159"/>
      <c r="DW98" s="159"/>
      <c r="DX98" s="159"/>
      <c r="DY98" s="159"/>
      <c r="DZ98" s="159"/>
      <c r="EA98" s="159"/>
      <c r="EB98" s="159"/>
      <c r="EC98" s="159"/>
      <c r="ED98" s="159"/>
      <c r="EE98" s="159"/>
      <c r="EF98" s="159"/>
      <c r="EG98" s="159"/>
      <c r="EH98" s="159"/>
      <c r="EI98" s="159"/>
      <c r="EJ98" s="159"/>
      <c r="EK98" s="159"/>
    </row>
    <row r="99" spans="1:141" s="160" customFormat="1" ht="51" hidden="1" x14ac:dyDescent="0.2">
      <c r="A99" s="237" t="s">
        <v>236</v>
      </c>
      <c r="B99" s="186" t="s">
        <v>241</v>
      </c>
      <c r="C99" s="193" t="s">
        <v>242</v>
      </c>
      <c r="D99" s="191"/>
      <c r="E99" s="191"/>
      <c r="F99" s="193"/>
      <c r="G99" s="191"/>
      <c r="H99" s="193"/>
      <c r="I99" s="191"/>
      <c r="J99" s="193"/>
      <c r="K99" s="175"/>
      <c r="L99" s="214"/>
      <c r="M99" s="175"/>
      <c r="N99" s="214"/>
      <c r="O99" s="175"/>
      <c r="P99" s="214"/>
      <c r="Q99" s="175"/>
      <c r="R99" s="214"/>
      <c r="S99" s="175"/>
      <c r="T99" s="214"/>
      <c r="U99" s="175"/>
      <c r="V99" s="214"/>
      <c r="W99" s="175"/>
      <c r="X99" s="214"/>
      <c r="Y99" s="175"/>
      <c r="Z99" s="214"/>
      <c r="AA99" s="175"/>
      <c r="AB99" s="214"/>
      <c r="AC99" s="175"/>
      <c r="AD99" s="214"/>
      <c r="AE99" s="175"/>
      <c r="AF99" s="214"/>
      <c r="AG99" s="175"/>
      <c r="AH99" s="214"/>
      <c r="AI99" s="175"/>
      <c r="AJ99" s="214"/>
      <c r="AK99" s="175"/>
      <c r="AL99" s="214"/>
      <c r="AM99" s="175"/>
      <c r="AN99" s="214"/>
      <c r="AO99" s="175"/>
      <c r="AP99" s="214"/>
      <c r="AQ99" s="175"/>
      <c r="AR99" s="214"/>
      <c r="AS99" s="175"/>
      <c r="AT99" s="214"/>
      <c r="AU99" s="175"/>
      <c r="AV99" s="214"/>
      <c r="AW99" s="175"/>
      <c r="AX99" s="214"/>
      <c r="AY99" s="175"/>
      <c r="AZ99" s="140"/>
      <c r="BA99" s="158"/>
      <c r="BB99" s="214"/>
      <c r="BC99" s="175"/>
      <c r="BD99" s="159"/>
      <c r="BE99" s="159"/>
      <c r="BF99" s="159"/>
      <c r="BG99" s="159"/>
      <c r="BH99" s="159"/>
      <c r="BI99" s="159"/>
      <c r="BJ99" s="159"/>
      <c r="BK99" s="159"/>
      <c r="BL99" s="159"/>
      <c r="BM99" s="159"/>
      <c r="BN99" s="159"/>
      <c r="BO99" s="159"/>
      <c r="BP99" s="159"/>
      <c r="BQ99" s="159"/>
      <c r="BR99" s="159"/>
      <c r="BS99" s="159"/>
      <c r="BT99" s="159"/>
      <c r="BU99" s="159"/>
      <c r="BV99" s="159"/>
      <c r="BW99" s="159"/>
      <c r="BX99" s="159"/>
      <c r="BY99" s="159"/>
      <c r="BZ99" s="159"/>
      <c r="CA99" s="159"/>
      <c r="CB99" s="159"/>
      <c r="CC99" s="159"/>
      <c r="CD99" s="159"/>
      <c r="CE99" s="159"/>
      <c r="CF99" s="159"/>
      <c r="CG99" s="159"/>
      <c r="CH99" s="159"/>
      <c r="CI99" s="159"/>
      <c r="CJ99" s="159"/>
      <c r="CK99" s="159"/>
      <c r="CL99" s="159"/>
      <c r="CM99" s="159"/>
      <c r="CN99" s="159"/>
      <c r="CO99" s="159"/>
      <c r="CP99" s="222"/>
      <c r="CQ99" s="223"/>
      <c r="CR99" s="223"/>
      <c r="CS99" s="223"/>
      <c r="CT99" s="223"/>
      <c r="CU99" s="223"/>
      <c r="CV99" s="223"/>
      <c r="CW99" s="223"/>
      <c r="CX99" s="223"/>
      <c r="CY99" s="223"/>
      <c r="CZ99" s="223"/>
      <c r="DA99" s="223"/>
      <c r="DB99" s="223"/>
      <c r="DC99" s="223"/>
      <c r="DD99" s="223"/>
      <c r="DE99" s="223"/>
      <c r="DF99" s="223"/>
      <c r="DG99" s="223"/>
      <c r="DH99" s="223"/>
      <c r="DI99" s="223"/>
      <c r="DJ99" s="223"/>
      <c r="DK99" s="223"/>
      <c r="DL99" s="159"/>
      <c r="DM99" s="159"/>
      <c r="DN99" s="159"/>
      <c r="DO99" s="159"/>
      <c r="DP99" s="159"/>
      <c r="DQ99" s="159"/>
      <c r="DR99" s="159"/>
      <c r="DS99" s="159"/>
      <c r="DT99" s="159"/>
      <c r="DU99" s="159"/>
      <c r="DV99" s="159"/>
      <c r="DW99" s="159"/>
      <c r="DX99" s="159"/>
      <c r="DY99" s="159"/>
      <c r="DZ99" s="159"/>
      <c r="EA99" s="159"/>
      <c r="EB99" s="159"/>
      <c r="EC99" s="159"/>
      <c r="ED99" s="159"/>
      <c r="EE99" s="159"/>
      <c r="EF99" s="159"/>
      <c r="EG99" s="159"/>
      <c r="EH99" s="159"/>
      <c r="EI99" s="159"/>
      <c r="EJ99" s="159"/>
      <c r="EK99" s="159"/>
    </row>
    <row r="100" spans="1:141" s="160" customFormat="1" ht="63.75" hidden="1" x14ac:dyDescent="0.2">
      <c r="A100" s="237" t="s">
        <v>236</v>
      </c>
      <c r="B100" s="186" t="s">
        <v>243</v>
      </c>
      <c r="C100" s="193" t="s">
        <v>244</v>
      </c>
      <c r="D100" s="191"/>
      <c r="E100" s="191"/>
      <c r="F100" s="193"/>
      <c r="G100" s="191"/>
      <c r="H100" s="193"/>
      <c r="I100" s="191"/>
      <c r="J100" s="193"/>
      <c r="K100" s="175"/>
      <c r="L100" s="214"/>
      <c r="M100" s="175"/>
      <c r="N100" s="214"/>
      <c r="O100" s="175"/>
      <c r="P100" s="214"/>
      <c r="Q100" s="175"/>
      <c r="R100" s="214"/>
      <c r="S100" s="175"/>
      <c r="T100" s="214"/>
      <c r="U100" s="175"/>
      <c r="V100" s="214"/>
      <c r="W100" s="175"/>
      <c r="X100" s="214"/>
      <c r="Y100" s="175"/>
      <c r="Z100" s="214"/>
      <c r="AA100" s="175"/>
      <c r="AB100" s="214"/>
      <c r="AC100" s="175"/>
      <c r="AD100" s="214"/>
      <c r="AE100" s="175"/>
      <c r="AF100" s="214"/>
      <c r="AG100" s="175"/>
      <c r="AH100" s="214"/>
      <c r="AI100" s="175"/>
      <c r="AJ100" s="214"/>
      <c r="AK100" s="175"/>
      <c r="AL100" s="214"/>
      <c r="AM100" s="175"/>
      <c r="AN100" s="214"/>
      <c r="AO100" s="175"/>
      <c r="AP100" s="214"/>
      <c r="AQ100" s="175"/>
      <c r="AR100" s="214"/>
      <c r="AS100" s="175"/>
      <c r="AT100" s="214"/>
      <c r="AU100" s="175"/>
      <c r="AV100" s="214"/>
      <c r="AW100" s="175"/>
      <c r="AX100" s="214"/>
      <c r="AY100" s="175"/>
      <c r="AZ100" s="140"/>
      <c r="BA100" s="158"/>
      <c r="BB100" s="214"/>
      <c r="BC100" s="175"/>
      <c r="BD100" s="159"/>
      <c r="BE100" s="159"/>
      <c r="BF100" s="159"/>
      <c r="BG100" s="159"/>
      <c r="BH100" s="159"/>
      <c r="BI100" s="159"/>
      <c r="BJ100" s="159"/>
      <c r="BK100" s="159"/>
      <c r="BL100" s="159"/>
      <c r="BM100" s="159"/>
      <c r="BN100" s="159"/>
      <c r="BO100" s="159"/>
      <c r="BP100" s="159"/>
      <c r="BQ100" s="159"/>
      <c r="BR100" s="159"/>
      <c r="BS100" s="159"/>
      <c r="BT100" s="159"/>
      <c r="BU100" s="159"/>
      <c r="BV100" s="159"/>
      <c r="BW100" s="159"/>
      <c r="BX100" s="159"/>
      <c r="BY100" s="159"/>
      <c r="BZ100" s="159"/>
      <c r="CA100" s="159"/>
      <c r="CB100" s="159"/>
      <c r="CC100" s="159"/>
      <c r="CD100" s="159"/>
      <c r="CE100" s="159"/>
      <c r="CF100" s="159"/>
      <c r="CG100" s="159"/>
      <c r="CH100" s="159"/>
      <c r="CI100" s="159"/>
      <c r="CJ100" s="159"/>
      <c r="CK100" s="159"/>
      <c r="CL100" s="159"/>
      <c r="CM100" s="159"/>
      <c r="CN100" s="159"/>
      <c r="CO100" s="159"/>
      <c r="CP100" s="222"/>
      <c r="CQ100" s="223"/>
      <c r="CR100" s="223"/>
      <c r="CS100" s="223"/>
      <c r="CT100" s="223"/>
      <c r="CU100" s="223"/>
      <c r="CV100" s="223"/>
      <c r="CW100" s="223"/>
      <c r="CX100" s="223"/>
      <c r="CY100" s="223"/>
      <c r="CZ100" s="223"/>
      <c r="DA100" s="223"/>
      <c r="DB100" s="223"/>
      <c r="DC100" s="223"/>
      <c r="DD100" s="223"/>
      <c r="DE100" s="223"/>
      <c r="DF100" s="223"/>
      <c r="DG100" s="223"/>
      <c r="DH100" s="223"/>
      <c r="DI100" s="223"/>
      <c r="DJ100" s="223"/>
      <c r="DK100" s="223"/>
      <c r="DL100" s="159"/>
      <c r="DM100" s="159"/>
      <c r="DN100" s="159"/>
      <c r="DO100" s="159"/>
      <c r="DP100" s="159"/>
      <c r="DQ100" s="159"/>
      <c r="DR100" s="159"/>
      <c r="DS100" s="159"/>
      <c r="DT100" s="159"/>
      <c r="DU100" s="159"/>
      <c r="DV100" s="159"/>
      <c r="DW100" s="159"/>
      <c r="DX100" s="159"/>
      <c r="DY100" s="159"/>
      <c r="DZ100" s="159"/>
      <c r="EA100" s="159"/>
      <c r="EB100" s="159"/>
      <c r="EC100" s="159"/>
      <c r="ED100" s="159"/>
      <c r="EE100" s="159"/>
      <c r="EF100" s="159"/>
      <c r="EG100" s="159"/>
      <c r="EH100" s="159"/>
      <c r="EI100" s="159"/>
      <c r="EJ100" s="159"/>
      <c r="EK100" s="159"/>
    </row>
    <row r="101" spans="1:141" s="160" customFormat="1" ht="63.75" hidden="1" x14ac:dyDescent="0.2">
      <c r="A101" s="237" t="s">
        <v>236</v>
      </c>
      <c r="B101" s="186" t="s">
        <v>245</v>
      </c>
      <c r="C101" s="193" t="s">
        <v>246</v>
      </c>
      <c r="D101" s="191"/>
      <c r="E101" s="191"/>
      <c r="F101" s="193"/>
      <c r="G101" s="191"/>
      <c r="H101" s="193"/>
      <c r="I101" s="191"/>
      <c r="J101" s="193"/>
      <c r="K101" s="175"/>
      <c r="L101" s="214"/>
      <c r="M101" s="175"/>
      <c r="N101" s="214"/>
      <c r="O101" s="175"/>
      <c r="P101" s="214"/>
      <c r="Q101" s="175"/>
      <c r="R101" s="214"/>
      <c r="S101" s="175"/>
      <c r="T101" s="214"/>
      <c r="U101" s="175"/>
      <c r="V101" s="214"/>
      <c r="W101" s="175"/>
      <c r="X101" s="214"/>
      <c r="Y101" s="175"/>
      <c r="Z101" s="214"/>
      <c r="AA101" s="175"/>
      <c r="AB101" s="214"/>
      <c r="AC101" s="175"/>
      <c r="AD101" s="214"/>
      <c r="AE101" s="175"/>
      <c r="AF101" s="214"/>
      <c r="AG101" s="175"/>
      <c r="AH101" s="214"/>
      <c r="AI101" s="175"/>
      <c r="AJ101" s="214"/>
      <c r="AK101" s="175"/>
      <c r="AL101" s="214"/>
      <c r="AM101" s="175"/>
      <c r="AN101" s="214"/>
      <c r="AO101" s="175"/>
      <c r="AP101" s="214"/>
      <c r="AQ101" s="175"/>
      <c r="AR101" s="214"/>
      <c r="AS101" s="175"/>
      <c r="AT101" s="214"/>
      <c r="AU101" s="175"/>
      <c r="AV101" s="214"/>
      <c r="AW101" s="175"/>
      <c r="AX101" s="214"/>
      <c r="AY101" s="175"/>
      <c r="AZ101" s="140"/>
      <c r="BA101" s="158"/>
      <c r="BB101" s="214"/>
      <c r="BC101" s="175"/>
      <c r="BD101" s="159"/>
      <c r="BE101" s="159"/>
      <c r="BF101" s="159"/>
      <c r="BG101" s="159"/>
      <c r="BH101" s="159"/>
      <c r="BI101" s="159"/>
      <c r="BJ101" s="159"/>
      <c r="BK101" s="159"/>
      <c r="BL101" s="159"/>
      <c r="BM101" s="159"/>
      <c r="BN101" s="159"/>
      <c r="BO101" s="159"/>
      <c r="BP101" s="159"/>
      <c r="BQ101" s="159"/>
      <c r="BR101" s="159"/>
      <c r="BS101" s="159"/>
      <c r="BT101" s="159"/>
      <c r="BU101" s="159"/>
      <c r="BV101" s="159"/>
      <c r="BW101" s="159"/>
      <c r="BX101" s="159"/>
      <c r="BY101" s="159"/>
      <c r="BZ101" s="159"/>
      <c r="CA101" s="159"/>
      <c r="CB101" s="159"/>
      <c r="CC101" s="159"/>
      <c r="CD101" s="159"/>
      <c r="CE101" s="159"/>
      <c r="CF101" s="159"/>
      <c r="CG101" s="159"/>
      <c r="CH101" s="159"/>
      <c r="CI101" s="159"/>
      <c r="CJ101" s="159"/>
      <c r="CK101" s="159"/>
      <c r="CL101" s="159"/>
      <c r="CM101" s="159"/>
      <c r="CN101" s="159"/>
      <c r="CO101" s="159"/>
      <c r="CP101" s="222"/>
      <c r="CQ101" s="223"/>
      <c r="CR101" s="223"/>
      <c r="CS101" s="223"/>
      <c r="CT101" s="223"/>
      <c r="CU101" s="223"/>
      <c r="CV101" s="223"/>
      <c r="CW101" s="223"/>
      <c r="CX101" s="223"/>
      <c r="CY101" s="223"/>
      <c r="CZ101" s="223"/>
      <c r="DA101" s="223"/>
      <c r="DB101" s="223"/>
      <c r="DC101" s="223"/>
      <c r="DD101" s="223"/>
      <c r="DE101" s="223"/>
      <c r="DF101" s="223"/>
      <c r="DG101" s="223"/>
      <c r="DH101" s="223"/>
      <c r="DI101" s="223"/>
      <c r="DJ101" s="223"/>
      <c r="DK101" s="223"/>
      <c r="DL101" s="159"/>
      <c r="DM101" s="159"/>
      <c r="DN101" s="159"/>
      <c r="DO101" s="159"/>
      <c r="DP101" s="159"/>
      <c r="DQ101" s="159"/>
      <c r="DR101" s="159"/>
      <c r="DS101" s="159"/>
      <c r="DT101" s="159"/>
      <c r="DU101" s="159"/>
      <c r="DV101" s="159"/>
      <c r="DW101" s="159"/>
      <c r="DX101" s="159"/>
      <c r="DY101" s="159"/>
      <c r="DZ101" s="159"/>
      <c r="EA101" s="159"/>
      <c r="EB101" s="159"/>
      <c r="EC101" s="159"/>
      <c r="ED101" s="159"/>
      <c r="EE101" s="159"/>
      <c r="EF101" s="159"/>
      <c r="EG101" s="159"/>
      <c r="EH101" s="159"/>
      <c r="EI101" s="159"/>
      <c r="EJ101" s="159"/>
      <c r="EK101" s="159"/>
    </row>
    <row r="102" spans="1:141" s="160" customFormat="1" ht="51" hidden="1" x14ac:dyDescent="0.2">
      <c r="A102" s="237" t="s">
        <v>236</v>
      </c>
      <c r="B102" s="186" t="s">
        <v>247</v>
      </c>
      <c r="C102" s="193" t="s">
        <v>248</v>
      </c>
      <c r="D102" s="191"/>
      <c r="E102" s="191"/>
      <c r="F102" s="193"/>
      <c r="G102" s="191"/>
      <c r="H102" s="193"/>
      <c r="I102" s="191"/>
      <c r="J102" s="193"/>
      <c r="K102" s="175"/>
      <c r="L102" s="214"/>
      <c r="M102" s="175"/>
      <c r="N102" s="214"/>
      <c r="O102" s="175"/>
      <c r="P102" s="214"/>
      <c r="Q102" s="175"/>
      <c r="R102" s="214"/>
      <c r="S102" s="175"/>
      <c r="T102" s="214"/>
      <c r="U102" s="175"/>
      <c r="V102" s="214"/>
      <c r="W102" s="175"/>
      <c r="X102" s="214"/>
      <c r="Y102" s="175"/>
      <c r="Z102" s="214"/>
      <c r="AA102" s="175"/>
      <c r="AB102" s="214"/>
      <c r="AC102" s="175"/>
      <c r="AD102" s="214"/>
      <c r="AE102" s="175"/>
      <c r="AF102" s="214"/>
      <c r="AG102" s="175"/>
      <c r="AH102" s="214"/>
      <c r="AI102" s="175"/>
      <c r="AJ102" s="214"/>
      <c r="AK102" s="175"/>
      <c r="AL102" s="214"/>
      <c r="AM102" s="175"/>
      <c r="AN102" s="214"/>
      <c r="AO102" s="175"/>
      <c r="AP102" s="214"/>
      <c r="AQ102" s="175"/>
      <c r="AR102" s="214"/>
      <c r="AS102" s="175"/>
      <c r="AT102" s="214"/>
      <c r="AU102" s="175"/>
      <c r="AV102" s="214"/>
      <c r="AW102" s="175"/>
      <c r="AX102" s="214"/>
      <c r="AY102" s="175"/>
      <c r="AZ102" s="140"/>
      <c r="BA102" s="158"/>
      <c r="BB102" s="214"/>
      <c r="BC102" s="175"/>
      <c r="BD102" s="159"/>
      <c r="BE102" s="159"/>
      <c r="BF102" s="159"/>
      <c r="BG102" s="159"/>
      <c r="BH102" s="159"/>
      <c r="BI102" s="159"/>
      <c r="BJ102" s="159"/>
      <c r="BK102" s="159"/>
      <c r="BL102" s="159"/>
      <c r="BM102" s="159"/>
      <c r="BN102" s="159"/>
      <c r="BO102" s="159"/>
      <c r="BP102" s="159"/>
      <c r="BQ102" s="159"/>
      <c r="BR102" s="159"/>
      <c r="BS102" s="159"/>
      <c r="BT102" s="159"/>
      <c r="BU102" s="159"/>
      <c r="BV102" s="159"/>
      <c r="BW102" s="159"/>
      <c r="BX102" s="159"/>
      <c r="BY102" s="159"/>
      <c r="BZ102" s="159"/>
      <c r="CA102" s="159"/>
      <c r="CB102" s="159"/>
      <c r="CC102" s="159"/>
      <c r="CD102" s="159"/>
      <c r="CE102" s="159"/>
      <c r="CF102" s="159"/>
      <c r="CG102" s="159"/>
      <c r="CH102" s="159"/>
      <c r="CI102" s="159"/>
      <c r="CJ102" s="159"/>
      <c r="CK102" s="159"/>
      <c r="CL102" s="159"/>
      <c r="CM102" s="159"/>
      <c r="CN102" s="159"/>
      <c r="CO102" s="159"/>
      <c r="CP102" s="222"/>
      <c r="CQ102" s="223"/>
      <c r="CR102" s="223"/>
      <c r="CS102" s="223"/>
      <c r="CT102" s="223"/>
      <c r="CU102" s="223"/>
      <c r="CV102" s="223"/>
      <c r="CW102" s="223"/>
      <c r="CX102" s="223"/>
      <c r="CY102" s="223"/>
      <c r="CZ102" s="223"/>
      <c r="DA102" s="223"/>
      <c r="DB102" s="223"/>
      <c r="DC102" s="223"/>
      <c r="DD102" s="223"/>
      <c r="DE102" s="223"/>
      <c r="DF102" s="223"/>
      <c r="DG102" s="223"/>
      <c r="DH102" s="223"/>
      <c r="DI102" s="223"/>
      <c r="DJ102" s="223"/>
      <c r="DK102" s="223"/>
      <c r="DL102" s="159"/>
      <c r="DM102" s="159"/>
      <c r="DN102" s="159"/>
      <c r="DO102" s="159"/>
      <c r="DP102" s="159"/>
      <c r="DQ102" s="159"/>
      <c r="DR102" s="159"/>
      <c r="DS102" s="159"/>
      <c r="DT102" s="159"/>
      <c r="DU102" s="159"/>
      <c r="DV102" s="159"/>
      <c r="DW102" s="159"/>
      <c r="DX102" s="159"/>
      <c r="DY102" s="159"/>
      <c r="DZ102" s="159"/>
      <c r="EA102" s="159"/>
      <c r="EB102" s="159"/>
      <c r="EC102" s="159"/>
      <c r="ED102" s="159"/>
      <c r="EE102" s="159"/>
      <c r="EF102" s="159"/>
      <c r="EG102" s="159"/>
      <c r="EH102" s="159"/>
      <c r="EI102" s="159"/>
      <c r="EJ102" s="159"/>
      <c r="EK102" s="159"/>
    </row>
    <row r="103" spans="1:141" s="160" customFormat="1" ht="63.75" hidden="1" x14ac:dyDescent="0.2">
      <c r="A103" s="237" t="s">
        <v>236</v>
      </c>
      <c r="B103" s="186" t="s">
        <v>249</v>
      </c>
      <c r="C103" s="193" t="s">
        <v>250</v>
      </c>
      <c r="D103" s="191"/>
      <c r="E103" s="191"/>
      <c r="F103" s="193"/>
      <c r="G103" s="191"/>
      <c r="H103" s="193"/>
      <c r="I103" s="191"/>
      <c r="J103" s="193"/>
      <c r="K103" s="175"/>
      <c r="L103" s="214"/>
      <c r="M103" s="175"/>
      <c r="N103" s="214"/>
      <c r="O103" s="175"/>
      <c r="P103" s="214"/>
      <c r="Q103" s="175"/>
      <c r="R103" s="214"/>
      <c r="S103" s="175"/>
      <c r="T103" s="214"/>
      <c r="U103" s="175"/>
      <c r="V103" s="214"/>
      <c r="W103" s="175"/>
      <c r="X103" s="214"/>
      <c r="Y103" s="175"/>
      <c r="Z103" s="214"/>
      <c r="AA103" s="175"/>
      <c r="AB103" s="214"/>
      <c r="AC103" s="175"/>
      <c r="AD103" s="214"/>
      <c r="AE103" s="175"/>
      <c r="AF103" s="214"/>
      <c r="AG103" s="175"/>
      <c r="AH103" s="214"/>
      <c r="AI103" s="175"/>
      <c r="AJ103" s="214"/>
      <c r="AK103" s="175"/>
      <c r="AL103" s="214"/>
      <c r="AM103" s="175"/>
      <c r="AN103" s="214"/>
      <c r="AO103" s="175"/>
      <c r="AP103" s="214"/>
      <c r="AQ103" s="175"/>
      <c r="AR103" s="214"/>
      <c r="AS103" s="175"/>
      <c r="AT103" s="214"/>
      <c r="AU103" s="175"/>
      <c r="AV103" s="214"/>
      <c r="AW103" s="175"/>
      <c r="AX103" s="214"/>
      <c r="AY103" s="175"/>
      <c r="AZ103" s="140"/>
      <c r="BA103" s="158"/>
      <c r="BB103" s="214"/>
      <c r="BC103" s="175"/>
      <c r="BD103" s="159"/>
      <c r="BE103" s="159"/>
      <c r="BF103" s="159"/>
      <c r="BG103" s="159"/>
      <c r="BH103" s="159"/>
      <c r="BI103" s="159"/>
      <c r="BJ103" s="159"/>
      <c r="BK103" s="159"/>
      <c r="BL103" s="159"/>
      <c r="BM103" s="159"/>
      <c r="BN103" s="159"/>
      <c r="BO103" s="159"/>
      <c r="BP103" s="159"/>
      <c r="BQ103" s="159"/>
      <c r="BR103" s="159"/>
      <c r="BS103" s="159"/>
      <c r="BT103" s="159"/>
      <c r="BU103" s="159"/>
      <c r="BV103" s="159"/>
      <c r="BW103" s="159"/>
      <c r="BX103" s="159"/>
      <c r="BY103" s="159"/>
      <c r="BZ103" s="159"/>
      <c r="CA103" s="159"/>
      <c r="CB103" s="159"/>
      <c r="CC103" s="159"/>
      <c r="CD103" s="159"/>
      <c r="CE103" s="159"/>
      <c r="CF103" s="159"/>
      <c r="CG103" s="159"/>
      <c r="CH103" s="159"/>
      <c r="CI103" s="159"/>
      <c r="CJ103" s="159"/>
      <c r="CK103" s="159"/>
      <c r="CL103" s="159"/>
      <c r="CM103" s="159"/>
      <c r="CN103" s="159"/>
      <c r="CO103" s="159"/>
      <c r="CP103" s="222"/>
      <c r="CQ103" s="223"/>
      <c r="CR103" s="223"/>
      <c r="CS103" s="223"/>
      <c r="CT103" s="223"/>
      <c r="CU103" s="223"/>
      <c r="CV103" s="223"/>
      <c r="CW103" s="223"/>
      <c r="CX103" s="223"/>
      <c r="CY103" s="223"/>
      <c r="CZ103" s="223"/>
      <c r="DA103" s="223"/>
      <c r="DB103" s="223"/>
      <c r="DC103" s="223"/>
      <c r="DD103" s="223"/>
      <c r="DE103" s="223"/>
      <c r="DF103" s="223"/>
      <c r="DG103" s="223"/>
      <c r="DH103" s="223"/>
      <c r="DI103" s="223"/>
      <c r="DJ103" s="223"/>
      <c r="DK103" s="223"/>
      <c r="DL103" s="159"/>
      <c r="DM103" s="159"/>
      <c r="DN103" s="159"/>
      <c r="DO103" s="159"/>
      <c r="DP103" s="159"/>
      <c r="DQ103" s="159"/>
      <c r="DR103" s="159"/>
      <c r="DS103" s="159"/>
      <c r="DT103" s="159"/>
      <c r="DU103" s="159"/>
      <c r="DV103" s="159"/>
      <c r="DW103" s="159"/>
      <c r="DX103" s="159"/>
      <c r="DY103" s="159"/>
      <c r="DZ103" s="159"/>
      <c r="EA103" s="159"/>
      <c r="EB103" s="159"/>
      <c r="EC103" s="159"/>
      <c r="ED103" s="159"/>
      <c r="EE103" s="159"/>
      <c r="EF103" s="159"/>
      <c r="EG103" s="159"/>
      <c r="EH103" s="159"/>
      <c r="EI103" s="159"/>
      <c r="EJ103" s="159"/>
      <c r="EK103" s="159"/>
    </row>
    <row r="104" spans="1:141" s="160" customFormat="1" ht="51" hidden="1" x14ac:dyDescent="0.2">
      <c r="A104" s="237" t="s">
        <v>236</v>
      </c>
      <c r="B104" s="186" t="s">
        <v>251</v>
      </c>
      <c r="C104" s="193" t="s">
        <v>252</v>
      </c>
      <c r="D104" s="191"/>
      <c r="E104" s="191"/>
      <c r="F104" s="193"/>
      <c r="G104" s="191"/>
      <c r="H104" s="193"/>
      <c r="I104" s="191"/>
      <c r="J104" s="193"/>
      <c r="K104" s="175"/>
      <c r="L104" s="214"/>
      <c r="M104" s="175"/>
      <c r="N104" s="214"/>
      <c r="O104" s="175"/>
      <c r="P104" s="214"/>
      <c r="Q104" s="175"/>
      <c r="R104" s="214"/>
      <c r="S104" s="175"/>
      <c r="T104" s="214"/>
      <c r="U104" s="175"/>
      <c r="V104" s="214"/>
      <c r="W104" s="175"/>
      <c r="X104" s="214"/>
      <c r="Y104" s="175"/>
      <c r="Z104" s="214"/>
      <c r="AA104" s="175"/>
      <c r="AB104" s="214"/>
      <c r="AC104" s="175"/>
      <c r="AD104" s="214"/>
      <c r="AE104" s="175"/>
      <c r="AF104" s="214"/>
      <c r="AG104" s="175"/>
      <c r="AH104" s="214"/>
      <c r="AI104" s="175"/>
      <c r="AJ104" s="214"/>
      <c r="AK104" s="175"/>
      <c r="AL104" s="214"/>
      <c r="AM104" s="175"/>
      <c r="AN104" s="214"/>
      <c r="AO104" s="175"/>
      <c r="AP104" s="214"/>
      <c r="AQ104" s="175"/>
      <c r="AR104" s="214"/>
      <c r="AS104" s="175"/>
      <c r="AT104" s="214"/>
      <c r="AU104" s="175"/>
      <c r="AV104" s="214"/>
      <c r="AW104" s="175"/>
      <c r="AX104" s="214"/>
      <c r="AY104" s="175"/>
      <c r="AZ104" s="140"/>
      <c r="BA104" s="158"/>
      <c r="BB104" s="214"/>
      <c r="BC104" s="175"/>
      <c r="BD104" s="159"/>
      <c r="BE104" s="159"/>
      <c r="BF104" s="159"/>
      <c r="BG104" s="159"/>
      <c r="BH104" s="159"/>
      <c r="BI104" s="159"/>
      <c r="BJ104" s="159"/>
      <c r="BK104" s="159"/>
      <c r="BL104" s="159"/>
      <c r="BM104" s="159"/>
      <c r="BN104" s="159"/>
      <c r="BO104" s="159"/>
      <c r="BP104" s="159"/>
      <c r="BQ104" s="159"/>
      <c r="BR104" s="159"/>
      <c r="BS104" s="159"/>
      <c r="BT104" s="159"/>
      <c r="BU104" s="159"/>
      <c r="BV104" s="159"/>
      <c r="BW104" s="159"/>
      <c r="BX104" s="159"/>
      <c r="BY104" s="159"/>
      <c r="BZ104" s="159"/>
      <c r="CA104" s="159"/>
      <c r="CB104" s="159"/>
      <c r="CC104" s="159"/>
      <c r="CD104" s="159"/>
      <c r="CE104" s="159"/>
      <c r="CF104" s="159"/>
      <c r="CG104" s="159"/>
      <c r="CH104" s="159"/>
      <c r="CI104" s="159"/>
      <c r="CJ104" s="159"/>
      <c r="CK104" s="159"/>
      <c r="CL104" s="159"/>
      <c r="CM104" s="159"/>
      <c r="CN104" s="159"/>
      <c r="CO104" s="159"/>
      <c r="CP104" s="222"/>
      <c r="CQ104" s="223"/>
      <c r="CR104" s="223"/>
      <c r="CS104" s="223"/>
      <c r="CT104" s="223"/>
      <c r="CU104" s="223"/>
      <c r="CV104" s="223"/>
      <c r="CW104" s="223"/>
      <c r="CX104" s="223"/>
      <c r="CY104" s="223"/>
      <c r="CZ104" s="223"/>
      <c r="DA104" s="223"/>
      <c r="DB104" s="223"/>
      <c r="DC104" s="223"/>
      <c r="DD104" s="223"/>
      <c r="DE104" s="223"/>
      <c r="DF104" s="223"/>
      <c r="DG104" s="223"/>
      <c r="DH104" s="223"/>
      <c r="DI104" s="223"/>
      <c r="DJ104" s="223"/>
      <c r="DK104" s="223"/>
      <c r="DL104" s="159"/>
      <c r="DM104" s="159"/>
      <c r="DN104" s="159"/>
      <c r="DO104" s="159"/>
      <c r="DP104" s="159"/>
      <c r="DQ104" s="159"/>
      <c r="DR104" s="159"/>
      <c r="DS104" s="159"/>
      <c r="DT104" s="159"/>
      <c r="DU104" s="159"/>
      <c r="DV104" s="159"/>
      <c r="DW104" s="159"/>
      <c r="DX104" s="159"/>
      <c r="DY104" s="159"/>
      <c r="DZ104" s="159"/>
      <c r="EA104" s="159"/>
      <c r="EB104" s="159"/>
      <c r="EC104" s="159"/>
      <c r="ED104" s="159"/>
      <c r="EE104" s="159"/>
      <c r="EF104" s="159"/>
      <c r="EG104" s="159"/>
      <c r="EH104" s="159"/>
      <c r="EI104" s="159"/>
      <c r="EJ104" s="159"/>
      <c r="EK104" s="159"/>
    </row>
    <row r="105" spans="1:141" s="160" customFormat="1" ht="63.75" hidden="1" x14ac:dyDescent="0.2">
      <c r="A105" s="237" t="s">
        <v>236</v>
      </c>
      <c r="B105" s="186" t="s">
        <v>253</v>
      </c>
      <c r="C105" s="193" t="s">
        <v>254</v>
      </c>
      <c r="D105" s="191"/>
      <c r="E105" s="191"/>
      <c r="F105" s="193"/>
      <c r="G105" s="191"/>
      <c r="H105" s="193"/>
      <c r="I105" s="191"/>
      <c r="J105" s="193"/>
      <c r="K105" s="175"/>
      <c r="L105" s="214"/>
      <c r="M105" s="175"/>
      <c r="N105" s="214"/>
      <c r="O105" s="175"/>
      <c r="P105" s="214"/>
      <c r="Q105" s="175"/>
      <c r="R105" s="214"/>
      <c r="S105" s="175"/>
      <c r="T105" s="214"/>
      <c r="U105" s="175"/>
      <c r="V105" s="214"/>
      <c r="W105" s="175"/>
      <c r="X105" s="214"/>
      <c r="Y105" s="175"/>
      <c r="Z105" s="214"/>
      <c r="AA105" s="175"/>
      <c r="AB105" s="214"/>
      <c r="AC105" s="175"/>
      <c r="AD105" s="214"/>
      <c r="AE105" s="175"/>
      <c r="AF105" s="214"/>
      <c r="AG105" s="175"/>
      <c r="AH105" s="214"/>
      <c r="AI105" s="175"/>
      <c r="AJ105" s="214"/>
      <c r="AK105" s="175"/>
      <c r="AL105" s="214"/>
      <c r="AM105" s="175"/>
      <c r="AN105" s="214"/>
      <c r="AO105" s="175"/>
      <c r="AP105" s="214"/>
      <c r="AQ105" s="175"/>
      <c r="AR105" s="214"/>
      <c r="AS105" s="175"/>
      <c r="AT105" s="214"/>
      <c r="AU105" s="175"/>
      <c r="AV105" s="214"/>
      <c r="AW105" s="175"/>
      <c r="AX105" s="214"/>
      <c r="AY105" s="175"/>
      <c r="AZ105" s="140"/>
      <c r="BA105" s="158"/>
      <c r="BB105" s="214"/>
      <c r="BC105" s="175"/>
      <c r="BD105" s="159"/>
      <c r="BE105" s="159"/>
      <c r="BF105" s="159"/>
      <c r="BG105" s="159"/>
      <c r="BH105" s="159"/>
      <c r="BI105" s="159"/>
      <c r="BJ105" s="159"/>
      <c r="BK105" s="159"/>
      <c r="BL105" s="159"/>
      <c r="BM105" s="159"/>
      <c r="BN105" s="159"/>
      <c r="BO105" s="159"/>
      <c r="BP105" s="159"/>
      <c r="BQ105" s="159"/>
      <c r="BR105" s="159"/>
      <c r="BS105" s="159"/>
      <c r="BT105" s="159"/>
      <c r="BU105" s="159"/>
      <c r="BV105" s="159"/>
      <c r="BW105" s="159"/>
      <c r="BX105" s="159"/>
      <c r="BY105" s="159"/>
      <c r="BZ105" s="159"/>
      <c r="CA105" s="159"/>
      <c r="CB105" s="159"/>
      <c r="CC105" s="159"/>
      <c r="CD105" s="159"/>
      <c r="CE105" s="159"/>
      <c r="CF105" s="159"/>
      <c r="CG105" s="159"/>
      <c r="CH105" s="159"/>
      <c r="CI105" s="159"/>
      <c r="CJ105" s="159"/>
      <c r="CK105" s="159"/>
      <c r="CL105" s="159"/>
      <c r="CM105" s="159"/>
      <c r="CN105" s="159"/>
      <c r="CO105" s="159"/>
      <c r="CP105" s="222"/>
      <c r="CQ105" s="223"/>
      <c r="CR105" s="223"/>
      <c r="CS105" s="223"/>
      <c r="CT105" s="223"/>
      <c r="CU105" s="223"/>
      <c r="CV105" s="223"/>
      <c r="CW105" s="223"/>
      <c r="CX105" s="223"/>
      <c r="CY105" s="223"/>
      <c r="CZ105" s="223"/>
      <c r="DA105" s="223"/>
      <c r="DB105" s="223"/>
      <c r="DC105" s="223"/>
      <c r="DD105" s="223"/>
      <c r="DE105" s="223"/>
      <c r="DF105" s="223"/>
      <c r="DG105" s="223"/>
      <c r="DH105" s="223"/>
      <c r="DI105" s="223"/>
      <c r="DJ105" s="223"/>
      <c r="DK105" s="223"/>
      <c r="DL105" s="159"/>
      <c r="DM105" s="159"/>
      <c r="DN105" s="159"/>
      <c r="DO105" s="159"/>
      <c r="DP105" s="159"/>
      <c r="DQ105" s="159"/>
      <c r="DR105" s="159"/>
      <c r="DS105" s="159"/>
      <c r="DT105" s="159"/>
      <c r="DU105" s="159"/>
      <c r="DV105" s="159"/>
      <c r="DW105" s="159"/>
      <c r="DX105" s="159"/>
      <c r="DY105" s="159"/>
      <c r="DZ105" s="159"/>
      <c r="EA105" s="159"/>
      <c r="EB105" s="159"/>
      <c r="EC105" s="159"/>
      <c r="ED105" s="159"/>
      <c r="EE105" s="159"/>
      <c r="EF105" s="159"/>
      <c r="EG105" s="159"/>
      <c r="EH105" s="159"/>
      <c r="EI105" s="159"/>
      <c r="EJ105" s="159"/>
      <c r="EK105" s="159"/>
    </row>
    <row r="106" spans="1:141" s="160" customFormat="1" ht="63.75" hidden="1" x14ac:dyDescent="0.2">
      <c r="A106" s="237" t="s">
        <v>236</v>
      </c>
      <c r="B106" s="186" t="s">
        <v>255</v>
      </c>
      <c r="C106" s="193" t="s">
        <v>256</v>
      </c>
      <c r="D106" s="191"/>
      <c r="E106" s="191"/>
      <c r="F106" s="193"/>
      <c r="G106" s="191"/>
      <c r="H106" s="193"/>
      <c r="I106" s="191"/>
      <c r="J106" s="193"/>
      <c r="K106" s="175"/>
      <c r="L106" s="214"/>
      <c r="M106" s="175"/>
      <c r="N106" s="214"/>
      <c r="O106" s="175"/>
      <c r="P106" s="214"/>
      <c r="Q106" s="175"/>
      <c r="R106" s="214"/>
      <c r="S106" s="175"/>
      <c r="T106" s="214"/>
      <c r="U106" s="175"/>
      <c r="V106" s="214"/>
      <c r="W106" s="175"/>
      <c r="X106" s="214"/>
      <c r="Y106" s="175"/>
      <c r="Z106" s="214"/>
      <c r="AA106" s="175"/>
      <c r="AB106" s="214"/>
      <c r="AC106" s="175"/>
      <c r="AD106" s="214"/>
      <c r="AE106" s="175"/>
      <c r="AF106" s="214"/>
      <c r="AG106" s="175"/>
      <c r="AH106" s="214"/>
      <c r="AI106" s="175"/>
      <c r="AJ106" s="214"/>
      <c r="AK106" s="175"/>
      <c r="AL106" s="214"/>
      <c r="AM106" s="175"/>
      <c r="AN106" s="214"/>
      <c r="AO106" s="175"/>
      <c r="AP106" s="214"/>
      <c r="AQ106" s="175"/>
      <c r="AR106" s="214"/>
      <c r="AS106" s="175"/>
      <c r="AT106" s="214"/>
      <c r="AU106" s="175"/>
      <c r="AV106" s="214"/>
      <c r="AW106" s="175"/>
      <c r="AX106" s="214"/>
      <c r="AY106" s="175"/>
      <c r="AZ106" s="140"/>
      <c r="BA106" s="158"/>
      <c r="BB106" s="214"/>
      <c r="BC106" s="175"/>
      <c r="BD106" s="159"/>
      <c r="BE106" s="159"/>
      <c r="BF106" s="159"/>
      <c r="BG106" s="159"/>
      <c r="BH106" s="159"/>
      <c r="BI106" s="159"/>
      <c r="BJ106" s="159"/>
      <c r="BK106" s="159"/>
      <c r="BL106" s="159"/>
      <c r="BM106" s="159"/>
      <c r="BN106" s="159"/>
      <c r="BO106" s="159"/>
      <c r="BP106" s="159"/>
      <c r="BQ106" s="159"/>
      <c r="BR106" s="159"/>
      <c r="BS106" s="159"/>
      <c r="BT106" s="159"/>
      <c r="BU106" s="159"/>
      <c r="BV106" s="159"/>
      <c r="BW106" s="159"/>
      <c r="BX106" s="159"/>
      <c r="BY106" s="159"/>
      <c r="BZ106" s="159"/>
      <c r="CA106" s="159"/>
      <c r="CB106" s="159"/>
      <c r="CC106" s="159"/>
      <c r="CD106" s="159"/>
      <c r="CE106" s="159"/>
      <c r="CF106" s="159"/>
      <c r="CG106" s="159"/>
      <c r="CH106" s="159"/>
      <c r="CI106" s="159"/>
      <c r="CJ106" s="159"/>
      <c r="CK106" s="159"/>
      <c r="CL106" s="159"/>
      <c r="CM106" s="159"/>
      <c r="CN106" s="159"/>
      <c r="CO106" s="159"/>
      <c r="CP106" s="222"/>
      <c r="CQ106" s="223"/>
      <c r="CR106" s="223"/>
      <c r="CS106" s="223"/>
      <c r="CT106" s="223"/>
      <c r="CU106" s="223"/>
      <c r="CV106" s="223"/>
      <c r="CW106" s="223"/>
      <c r="CX106" s="223"/>
      <c r="CY106" s="223"/>
      <c r="CZ106" s="223"/>
      <c r="DA106" s="223"/>
      <c r="DB106" s="223"/>
      <c r="DC106" s="223"/>
      <c r="DD106" s="223"/>
      <c r="DE106" s="223"/>
      <c r="DF106" s="223"/>
      <c r="DG106" s="223"/>
      <c r="DH106" s="223"/>
      <c r="DI106" s="223"/>
      <c r="DJ106" s="223"/>
      <c r="DK106" s="223"/>
      <c r="DL106" s="159"/>
      <c r="DM106" s="159"/>
      <c r="DN106" s="159"/>
      <c r="DO106" s="159"/>
      <c r="DP106" s="159"/>
      <c r="DQ106" s="159"/>
      <c r="DR106" s="159"/>
      <c r="DS106" s="159"/>
      <c r="DT106" s="159"/>
      <c r="DU106" s="159"/>
      <c r="DV106" s="159"/>
      <c r="DW106" s="159"/>
      <c r="DX106" s="159"/>
      <c r="DY106" s="159"/>
      <c r="DZ106" s="159"/>
      <c r="EA106" s="159"/>
      <c r="EB106" s="159"/>
      <c r="EC106" s="159"/>
      <c r="ED106" s="159"/>
      <c r="EE106" s="159"/>
      <c r="EF106" s="159"/>
      <c r="EG106" s="159"/>
      <c r="EH106" s="159"/>
      <c r="EI106" s="159"/>
      <c r="EJ106" s="159"/>
      <c r="EK106" s="159"/>
    </row>
    <row r="107" spans="1:141" s="160" customFormat="1" ht="63.75" hidden="1" x14ac:dyDescent="0.2">
      <c r="A107" s="237" t="s">
        <v>236</v>
      </c>
      <c r="B107" s="186" t="s">
        <v>257</v>
      </c>
      <c r="C107" s="193" t="s">
        <v>258</v>
      </c>
      <c r="D107" s="191"/>
      <c r="E107" s="191"/>
      <c r="F107" s="193"/>
      <c r="G107" s="191"/>
      <c r="H107" s="193"/>
      <c r="I107" s="191"/>
      <c r="J107" s="193"/>
      <c r="K107" s="175"/>
      <c r="L107" s="214"/>
      <c r="M107" s="175"/>
      <c r="N107" s="214"/>
      <c r="O107" s="175"/>
      <c r="P107" s="214"/>
      <c r="Q107" s="175"/>
      <c r="R107" s="214"/>
      <c r="S107" s="175"/>
      <c r="T107" s="214"/>
      <c r="U107" s="175"/>
      <c r="V107" s="214"/>
      <c r="W107" s="175"/>
      <c r="X107" s="214"/>
      <c r="Y107" s="175"/>
      <c r="Z107" s="214"/>
      <c r="AA107" s="175"/>
      <c r="AB107" s="214"/>
      <c r="AC107" s="175"/>
      <c r="AD107" s="214"/>
      <c r="AE107" s="175"/>
      <c r="AF107" s="214"/>
      <c r="AG107" s="175"/>
      <c r="AH107" s="214"/>
      <c r="AI107" s="175"/>
      <c r="AJ107" s="214"/>
      <c r="AK107" s="175"/>
      <c r="AL107" s="214"/>
      <c r="AM107" s="175"/>
      <c r="AN107" s="214"/>
      <c r="AO107" s="175"/>
      <c r="AP107" s="214"/>
      <c r="AQ107" s="175"/>
      <c r="AR107" s="214"/>
      <c r="AS107" s="175"/>
      <c r="AT107" s="214"/>
      <c r="AU107" s="175"/>
      <c r="AV107" s="214"/>
      <c r="AW107" s="175"/>
      <c r="AX107" s="214"/>
      <c r="AY107" s="175"/>
      <c r="AZ107" s="140"/>
      <c r="BA107" s="158"/>
      <c r="BB107" s="214"/>
      <c r="BC107" s="175"/>
      <c r="BD107" s="159"/>
      <c r="BE107" s="159"/>
      <c r="BF107" s="159"/>
      <c r="BG107" s="159"/>
      <c r="BH107" s="159"/>
      <c r="BI107" s="159"/>
      <c r="BJ107" s="159"/>
      <c r="BK107" s="159"/>
      <c r="BL107" s="159"/>
      <c r="BM107" s="159"/>
      <c r="BN107" s="159"/>
      <c r="BO107" s="159"/>
      <c r="BP107" s="159"/>
      <c r="BQ107" s="159"/>
      <c r="BR107" s="159"/>
      <c r="BS107" s="159"/>
      <c r="BT107" s="159"/>
      <c r="BU107" s="159"/>
      <c r="BV107" s="159"/>
      <c r="BW107" s="159"/>
      <c r="BX107" s="159"/>
      <c r="BY107" s="159"/>
      <c r="BZ107" s="159"/>
      <c r="CA107" s="159"/>
      <c r="CB107" s="159"/>
      <c r="CC107" s="159"/>
      <c r="CD107" s="159"/>
      <c r="CE107" s="159"/>
      <c r="CF107" s="159"/>
      <c r="CG107" s="159"/>
      <c r="CH107" s="159"/>
      <c r="CI107" s="159"/>
      <c r="CJ107" s="159"/>
      <c r="CK107" s="159"/>
      <c r="CL107" s="159"/>
      <c r="CM107" s="159"/>
      <c r="CN107" s="159"/>
      <c r="CO107" s="159"/>
      <c r="CP107" s="222"/>
      <c r="CQ107" s="223"/>
      <c r="CR107" s="223"/>
      <c r="CS107" s="223"/>
      <c r="CT107" s="223"/>
      <c r="CU107" s="223"/>
      <c r="CV107" s="223"/>
      <c r="CW107" s="223"/>
      <c r="CX107" s="223"/>
      <c r="CY107" s="223"/>
      <c r="CZ107" s="223"/>
      <c r="DA107" s="223"/>
      <c r="DB107" s="223"/>
      <c r="DC107" s="223"/>
      <c r="DD107" s="223"/>
      <c r="DE107" s="223"/>
      <c r="DF107" s="223"/>
      <c r="DG107" s="223"/>
      <c r="DH107" s="223"/>
      <c r="DI107" s="223"/>
      <c r="DJ107" s="223"/>
      <c r="DK107" s="223"/>
      <c r="DL107" s="159"/>
      <c r="DM107" s="159"/>
      <c r="DN107" s="159"/>
      <c r="DO107" s="159"/>
      <c r="DP107" s="159"/>
      <c r="DQ107" s="159"/>
      <c r="DR107" s="159"/>
      <c r="DS107" s="159"/>
      <c r="DT107" s="159"/>
      <c r="DU107" s="159"/>
      <c r="DV107" s="159"/>
      <c r="DW107" s="159"/>
      <c r="DX107" s="159"/>
      <c r="DY107" s="159"/>
      <c r="DZ107" s="159"/>
      <c r="EA107" s="159"/>
      <c r="EB107" s="159"/>
      <c r="EC107" s="159"/>
      <c r="ED107" s="159"/>
      <c r="EE107" s="159"/>
      <c r="EF107" s="159"/>
      <c r="EG107" s="159"/>
      <c r="EH107" s="159"/>
      <c r="EI107" s="159"/>
      <c r="EJ107" s="159"/>
      <c r="EK107" s="159"/>
    </row>
    <row r="108" spans="1:141" s="160" customFormat="1" ht="63.75" hidden="1" x14ac:dyDescent="0.2">
      <c r="A108" s="237" t="s">
        <v>236</v>
      </c>
      <c r="B108" s="186" t="s">
        <v>259</v>
      </c>
      <c r="C108" s="193" t="s">
        <v>260</v>
      </c>
      <c r="D108" s="191"/>
      <c r="E108" s="191"/>
      <c r="F108" s="193"/>
      <c r="G108" s="191"/>
      <c r="H108" s="193"/>
      <c r="I108" s="191"/>
      <c r="J108" s="193"/>
      <c r="K108" s="175"/>
      <c r="L108" s="214"/>
      <c r="M108" s="175"/>
      <c r="N108" s="214"/>
      <c r="O108" s="175"/>
      <c r="P108" s="214"/>
      <c r="Q108" s="175"/>
      <c r="R108" s="214"/>
      <c r="S108" s="175"/>
      <c r="T108" s="214"/>
      <c r="U108" s="175"/>
      <c r="V108" s="214"/>
      <c r="W108" s="175"/>
      <c r="X108" s="214"/>
      <c r="Y108" s="175"/>
      <c r="Z108" s="214"/>
      <c r="AA108" s="175"/>
      <c r="AB108" s="214"/>
      <c r="AC108" s="175"/>
      <c r="AD108" s="214"/>
      <c r="AE108" s="175"/>
      <c r="AF108" s="214"/>
      <c r="AG108" s="175"/>
      <c r="AH108" s="214"/>
      <c r="AI108" s="175"/>
      <c r="AJ108" s="214"/>
      <c r="AK108" s="175"/>
      <c r="AL108" s="214"/>
      <c r="AM108" s="175"/>
      <c r="AN108" s="214"/>
      <c r="AO108" s="175"/>
      <c r="AP108" s="214"/>
      <c r="AQ108" s="175"/>
      <c r="AR108" s="214"/>
      <c r="AS108" s="175"/>
      <c r="AT108" s="214"/>
      <c r="AU108" s="175"/>
      <c r="AV108" s="214"/>
      <c r="AW108" s="175"/>
      <c r="AX108" s="214"/>
      <c r="AY108" s="175"/>
      <c r="AZ108" s="140"/>
      <c r="BA108" s="158"/>
      <c r="BB108" s="214"/>
      <c r="BC108" s="175"/>
      <c r="BD108" s="159"/>
      <c r="BE108" s="159"/>
      <c r="BF108" s="159"/>
      <c r="BG108" s="159"/>
      <c r="BH108" s="159"/>
      <c r="BI108" s="159"/>
      <c r="BJ108" s="159"/>
      <c r="BK108" s="159"/>
      <c r="BL108" s="159"/>
      <c r="BM108" s="159"/>
      <c r="BN108" s="159"/>
      <c r="BO108" s="159"/>
      <c r="BP108" s="159"/>
      <c r="BQ108" s="159"/>
      <c r="BR108" s="159"/>
      <c r="BS108" s="159"/>
      <c r="BT108" s="159"/>
      <c r="BU108" s="159"/>
      <c r="BV108" s="159"/>
      <c r="BW108" s="159"/>
      <c r="BX108" s="159"/>
      <c r="BY108" s="159"/>
      <c r="BZ108" s="159"/>
      <c r="CA108" s="159"/>
      <c r="CB108" s="159"/>
      <c r="CC108" s="159"/>
      <c r="CD108" s="159"/>
      <c r="CE108" s="159"/>
      <c r="CF108" s="159"/>
      <c r="CG108" s="159"/>
      <c r="CH108" s="159"/>
      <c r="CI108" s="159"/>
      <c r="CJ108" s="159"/>
      <c r="CK108" s="159"/>
      <c r="CL108" s="159"/>
      <c r="CM108" s="159"/>
      <c r="CN108" s="159"/>
      <c r="CO108" s="159"/>
      <c r="CP108" s="222"/>
      <c r="CQ108" s="223"/>
      <c r="CR108" s="223"/>
      <c r="CS108" s="223"/>
      <c r="CT108" s="223"/>
      <c r="CU108" s="223"/>
      <c r="CV108" s="223"/>
      <c r="CW108" s="223"/>
      <c r="CX108" s="223"/>
      <c r="CY108" s="223"/>
      <c r="CZ108" s="223"/>
      <c r="DA108" s="223"/>
      <c r="DB108" s="223"/>
      <c r="DC108" s="223"/>
      <c r="DD108" s="223"/>
      <c r="DE108" s="223"/>
      <c r="DF108" s="223"/>
      <c r="DG108" s="223"/>
      <c r="DH108" s="223"/>
      <c r="DI108" s="223"/>
      <c r="DJ108" s="223"/>
      <c r="DK108" s="223"/>
      <c r="DL108" s="159"/>
      <c r="DM108" s="159"/>
      <c r="DN108" s="159"/>
      <c r="DO108" s="159"/>
      <c r="DP108" s="159"/>
      <c r="DQ108" s="159"/>
      <c r="DR108" s="159"/>
      <c r="DS108" s="159"/>
      <c r="DT108" s="159"/>
      <c r="DU108" s="159"/>
      <c r="DV108" s="159"/>
      <c r="DW108" s="159"/>
      <c r="DX108" s="159"/>
      <c r="DY108" s="159"/>
      <c r="DZ108" s="159"/>
      <c r="EA108" s="159"/>
      <c r="EB108" s="159"/>
      <c r="EC108" s="159"/>
      <c r="ED108" s="159"/>
      <c r="EE108" s="159"/>
      <c r="EF108" s="159"/>
      <c r="EG108" s="159"/>
      <c r="EH108" s="159"/>
      <c r="EI108" s="159"/>
      <c r="EJ108" s="159"/>
      <c r="EK108" s="159"/>
    </row>
    <row r="109" spans="1:141" s="160" customFormat="1" ht="63.75" hidden="1" x14ac:dyDescent="0.2">
      <c r="A109" s="237" t="s">
        <v>236</v>
      </c>
      <c r="B109" s="186" t="s">
        <v>261</v>
      </c>
      <c r="C109" s="193" t="s">
        <v>262</v>
      </c>
      <c r="D109" s="191"/>
      <c r="E109" s="191"/>
      <c r="F109" s="193"/>
      <c r="G109" s="191"/>
      <c r="H109" s="193"/>
      <c r="I109" s="191"/>
      <c r="J109" s="193"/>
      <c r="K109" s="175"/>
      <c r="L109" s="214"/>
      <c r="M109" s="175"/>
      <c r="N109" s="214"/>
      <c r="O109" s="175"/>
      <c r="P109" s="214"/>
      <c r="Q109" s="175"/>
      <c r="R109" s="214"/>
      <c r="S109" s="175"/>
      <c r="T109" s="214"/>
      <c r="U109" s="175"/>
      <c r="V109" s="214"/>
      <c r="W109" s="175"/>
      <c r="X109" s="214"/>
      <c r="Y109" s="175"/>
      <c r="Z109" s="214"/>
      <c r="AA109" s="175"/>
      <c r="AB109" s="214"/>
      <c r="AC109" s="175"/>
      <c r="AD109" s="214"/>
      <c r="AE109" s="175"/>
      <c r="AF109" s="214"/>
      <c r="AG109" s="175"/>
      <c r="AH109" s="214"/>
      <c r="AI109" s="175"/>
      <c r="AJ109" s="214"/>
      <c r="AK109" s="175"/>
      <c r="AL109" s="214"/>
      <c r="AM109" s="175"/>
      <c r="AN109" s="214"/>
      <c r="AO109" s="175"/>
      <c r="AP109" s="214"/>
      <c r="AQ109" s="175"/>
      <c r="AR109" s="214"/>
      <c r="AS109" s="175"/>
      <c r="AT109" s="214"/>
      <c r="AU109" s="175"/>
      <c r="AV109" s="214"/>
      <c r="AW109" s="175"/>
      <c r="AX109" s="214"/>
      <c r="AY109" s="175"/>
      <c r="AZ109" s="140"/>
      <c r="BA109" s="158"/>
      <c r="BB109" s="214"/>
      <c r="BC109" s="175"/>
      <c r="BD109" s="159"/>
      <c r="BE109" s="159"/>
      <c r="BF109" s="159"/>
      <c r="BG109" s="159"/>
      <c r="BH109" s="159"/>
      <c r="BI109" s="159"/>
      <c r="BJ109" s="159"/>
      <c r="BK109" s="159"/>
      <c r="BL109" s="159"/>
      <c r="BM109" s="159"/>
      <c r="BN109" s="159"/>
      <c r="BO109" s="159"/>
      <c r="BP109" s="159"/>
      <c r="BQ109" s="159"/>
      <c r="BR109" s="159"/>
      <c r="BS109" s="159"/>
      <c r="BT109" s="159"/>
      <c r="BU109" s="159"/>
      <c r="BV109" s="159"/>
      <c r="BW109" s="159"/>
      <c r="BX109" s="159"/>
      <c r="BY109" s="159"/>
      <c r="BZ109" s="159"/>
      <c r="CA109" s="159"/>
      <c r="CB109" s="159"/>
      <c r="CC109" s="159"/>
      <c r="CD109" s="159"/>
      <c r="CE109" s="159"/>
      <c r="CF109" s="159"/>
      <c r="CG109" s="159"/>
      <c r="CH109" s="159"/>
      <c r="CI109" s="159"/>
      <c r="CJ109" s="159"/>
      <c r="CK109" s="159"/>
      <c r="CL109" s="159"/>
      <c r="CM109" s="159"/>
      <c r="CN109" s="159"/>
      <c r="CO109" s="159"/>
      <c r="CP109" s="222"/>
      <c r="CQ109" s="223"/>
      <c r="CR109" s="223"/>
      <c r="CS109" s="223"/>
      <c r="CT109" s="223"/>
      <c r="CU109" s="223"/>
      <c r="CV109" s="223"/>
      <c r="CW109" s="223"/>
      <c r="CX109" s="223"/>
      <c r="CY109" s="223"/>
      <c r="CZ109" s="223"/>
      <c r="DA109" s="223"/>
      <c r="DB109" s="223"/>
      <c r="DC109" s="223"/>
      <c r="DD109" s="223"/>
      <c r="DE109" s="223"/>
      <c r="DF109" s="223"/>
      <c r="DG109" s="223"/>
      <c r="DH109" s="223"/>
      <c r="DI109" s="223"/>
      <c r="DJ109" s="223"/>
      <c r="DK109" s="223"/>
      <c r="DL109" s="159"/>
      <c r="DM109" s="159"/>
      <c r="DN109" s="159"/>
      <c r="DO109" s="159"/>
      <c r="DP109" s="159"/>
      <c r="DQ109" s="159"/>
      <c r="DR109" s="159"/>
      <c r="DS109" s="159"/>
      <c r="DT109" s="159"/>
      <c r="DU109" s="159"/>
      <c r="DV109" s="159"/>
      <c r="DW109" s="159"/>
      <c r="DX109" s="159"/>
      <c r="DY109" s="159"/>
      <c r="DZ109" s="159"/>
      <c r="EA109" s="159"/>
      <c r="EB109" s="159"/>
      <c r="EC109" s="159"/>
      <c r="ED109" s="159"/>
      <c r="EE109" s="159"/>
      <c r="EF109" s="159"/>
      <c r="EG109" s="159"/>
      <c r="EH109" s="159"/>
      <c r="EI109" s="159"/>
      <c r="EJ109" s="159"/>
      <c r="EK109" s="159"/>
    </row>
    <row r="110" spans="1:141" s="168" customFormat="1" ht="38.25" x14ac:dyDescent="0.2">
      <c r="A110" s="161" t="s">
        <v>263</v>
      </c>
      <c r="B110" s="162" t="s">
        <v>264</v>
      </c>
      <c r="C110" s="165" t="s">
        <v>98</v>
      </c>
      <c r="D110" s="165">
        <v>0</v>
      </c>
      <c r="E110" s="165" t="s">
        <v>98</v>
      </c>
      <c r="F110" s="165">
        <v>0</v>
      </c>
      <c r="G110" s="165" t="s">
        <v>98</v>
      </c>
      <c r="H110" s="165">
        <v>0</v>
      </c>
      <c r="I110" s="165" t="s">
        <v>98</v>
      </c>
      <c r="J110" s="165">
        <v>0</v>
      </c>
      <c r="K110" s="165" t="s">
        <v>98</v>
      </c>
      <c r="L110" s="165">
        <v>0</v>
      </c>
      <c r="M110" s="165" t="s">
        <v>98</v>
      </c>
      <c r="N110" s="165">
        <v>0</v>
      </c>
      <c r="O110" s="165" t="s">
        <v>98</v>
      </c>
      <c r="P110" s="165">
        <v>0</v>
      </c>
      <c r="Q110" s="165" t="s">
        <v>98</v>
      </c>
      <c r="R110" s="165">
        <v>0</v>
      </c>
      <c r="S110" s="165" t="s">
        <v>98</v>
      </c>
      <c r="T110" s="165">
        <v>0</v>
      </c>
      <c r="U110" s="165" t="s">
        <v>98</v>
      </c>
      <c r="V110" s="165">
        <v>0</v>
      </c>
      <c r="W110" s="165" t="s">
        <v>98</v>
      </c>
      <c r="X110" s="165">
        <v>0</v>
      </c>
      <c r="Y110" s="165" t="s">
        <v>98</v>
      </c>
      <c r="Z110" s="165">
        <v>0</v>
      </c>
      <c r="AA110" s="165" t="s">
        <v>98</v>
      </c>
      <c r="AB110" s="165">
        <v>0</v>
      </c>
      <c r="AC110" s="165" t="s">
        <v>98</v>
      </c>
      <c r="AD110" s="165">
        <v>0</v>
      </c>
      <c r="AE110" s="165" t="s">
        <v>98</v>
      </c>
      <c r="AF110" s="165">
        <v>0</v>
      </c>
      <c r="AG110" s="165" t="s">
        <v>98</v>
      </c>
      <c r="AH110" s="165">
        <v>0</v>
      </c>
      <c r="AI110" s="165" t="s">
        <v>98</v>
      </c>
      <c r="AJ110" s="165">
        <v>0</v>
      </c>
      <c r="AK110" s="165" t="s">
        <v>98</v>
      </c>
      <c r="AL110" s="165">
        <v>0</v>
      </c>
      <c r="AM110" s="165" t="s">
        <v>98</v>
      </c>
      <c r="AN110" s="165">
        <v>0</v>
      </c>
      <c r="AO110" s="165" t="s">
        <v>98</v>
      </c>
      <c r="AP110" s="165">
        <v>0</v>
      </c>
      <c r="AQ110" s="165" t="s">
        <v>98</v>
      </c>
      <c r="AR110" s="165">
        <v>0</v>
      </c>
      <c r="AS110" s="165" t="s">
        <v>98</v>
      </c>
      <c r="AT110" s="165">
        <v>0</v>
      </c>
      <c r="AU110" s="165" t="s">
        <v>98</v>
      </c>
      <c r="AV110" s="165">
        <v>0</v>
      </c>
      <c r="AW110" s="165" t="s">
        <v>98</v>
      </c>
      <c r="AX110" s="165">
        <v>0</v>
      </c>
      <c r="AY110" s="165" t="s">
        <v>98</v>
      </c>
      <c r="AZ110" s="140">
        <f>'2'!BY108</f>
        <v>0</v>
      </c>
      <c r="BA110" s="165">
        <v>0</v>
      </c>
      <c r="BB110" s="165">
        <v>0</v>
      </c>
      <c r="BC110" s="165" t="s">
        <v>98</v>
      </c>
      <c r="BD110" s="167"/>
      <c r="BE110" s="167"/>
      <c r="BF110" s="167"/>
      <c r="BG110" s="167"/>
      <c r="BH110" s="167"/>
      <c r="BI110" s="167"/>
      <c r="BJ110" s="167"/>
      <c r="BK110" s="167"/>
      <c r="BL110" s="167"/>
      <c r="BM110" s="167"/>
      <c r="BN110" s="167"/>
      <c r="BO110" s="167"/>
      <c r="BP110" s="167"/>
      <c r="BQ110" s="167"/>
      <c r="BR110" s="167"/>
      <c r="BS110" s="167"/>
      <c r="BT110" s="167"/>
      <c r="BU110" s="167"/>
      <c r="BV110" s="167"/>
      <c r="BW110" s="167"/>
      <c r="BX110" s="167"/>
      <c r="BY110" s="167"/>
      <c r="BZ110" s="167"/>
      <c r="CA110" s="167"/>
      <c r="CB110" s="167"/>
      <c r="CC110" s="167"/>
      <c r="CD110" s="167"/>
      <c r="CE110" s="167"/>
      <c r="CF110" s="167"/>
      <c r="CG110" s="167"/>
      <c r="CH110" s="167"/>
      <c r="CI110" s="167"/>
      <c r="CJ110" s="167"/>
      <c r="CK110" s="167"/>
      <c r="CL110" s="167"/>
      <c r="CM110" s="167"/>
      <c r="CN110" s="167"/>
      <c r="CO110" s="167"/>
      <c r="CP110" s="224"/>
      <c r="CQ110" s="225"/>
      <c r="CR110" s="225"/>
      <c r="CS110" s="225"/>
      <c r="CT110" s="225"/>
      <c r="CU110" s="225"/>
      <c r="CV110" s="225"/>
      <c r="CW110" s="225"/>
      <c r="CX110" s="225"/>
      <c r="CY110" s="225"/>
      <c r="CZ110" s="225"/>
      <c r="DA110" s="225"/>
      <c r="DB110" s="225"/>
      <c r="DC110" s="225"/>
      <c r="DD110" s="225"/>
      <c r="DE110" s="225"/>
      <c r="DF110" s="225"/>
      <c r="DG110" s="225"/>
      <c r="DH110" s="225"/>
      <c r="DI110" s="225"/>
      <c r="DJ110" s="225"/>
      <c r="DK110" s="225"/>
      <c r="DL110" s="167"/>
      <c r="DM110" s="167"/>
      <c r="DN110" s="167"/>
      <c r="DO110" s="167"/>
      <c r="DP110" s="167"/>
      <c r="DQ110" s="167"/>
      <c r="DR110" s="167"/>
      <c r="DS110" s="167"/>
      <c r="DT110" s="167"/>
      <c r="DU110" s="167"/>
      <c r="DV110" s="167"/>
      <c r="DW110" s="167"/>
      <c r="DX110" s="167"/>
      <c r="DY110" s="167"/>
      <c r="DZ110" s="167"/>
      <c r="EA110" s="167"/>
      <c r="EB110" s="167"/>
      <c r="EC110" s="167"/>
      <c r="ED110" s="167"/>
      <c r="EE110" s="167"/>
      <c r="EF110" s="167"/>
      <c r="EG110" s="167"/>
      <c r="EH110" s="167"/>
      <c r="EI110" s="167"/>
      <c r="EJ110" s="167"/>
      <c r="EK110" s="167"/>
    </row>
    <row r="111" spans="1:141" s="168" customFormat="1" ht="25.5" x14ac:dyDescent="0.2">
      <c r="A111" s="161" t="s">
        <v>265</v>
      </c>
      <c r="B111" s="162" t="s">
        <v>266</v>
      </c>
      <c r="C111" s="165" t="s">
        <v>98</v>
      </c>
      <c r="D111" s="165">
        <f>SUM(D112:D122)</f>
        <v>0</v>
      </c>
      <c r="E111" s="165" t="s">
        <v>98</v>
      </c>
      <c r="F111" s="165">
        <f>SUM(F112:F122)</f>
        <v>0</v>
      </c>
      <c r="G111" s="165" t="s">
        <v>98</v>
      </c>
      <c r="H111" s="165">
        <f>SUM(H112:H122)</f>
        <v>0</v>
      </c>
      <c r="I111" s="165" t="s">
        <v>98</v>
      </c>
      <c r="J111" s="165">
        <f>SUM(J112:J122)</f>
        <v>0</v>
      </c>
      <c r="K111" s="165" t="s">
        <v>98</v>
      </c>
      <c r="L111" s="165">
        <f>SUM(L112:L122)</f>
        <v>0</v>
      </c>
      <c r="M111" s="165" t="s">
        <v>98</v>
      </c>
      <c r="N111" s="165">
        <f>SUM(N112:N122)</f>
        <v>0</v>
      </c>
      <c r="O111" s="165" t="s">
        <v>98</v>
      </c>
      <c r="P111" s="165">
        <f>SUM(P112:P122)</f>
        <v>0</v>
      </c>
      <c r="Q111" s="165" t="s">
        <v>98</v>
      </c>
      <c r="R111" s="165">
        <f>SUM(R112:R122)</f>
        <v>0</v>
      </c>
      <c r="S111" s="165" t="s">
        <v>98</v>
      </c>
      <c r="T111" s="165">
        <f>SUM(T112:T122)</f>
        <v>0</v>
      </c>
      <c r="U111" s="165" t="s">
        <v>98</v>
      </c>
      <c r="V111" s="165">
        <f>SUM(V112:V122)</f>
        <v>0</v>
      </c>
      <c r="W111" s="165" t="s">
        <v>98</v>
      </c>
      <c r="X111" s="165">
        <f>SUM(X112:X122)</f>
        <v>0</v>
      </c>
      <c r="Y111" s="165" t="s">
        <v>98</v>
      </c>
      <c r="Z111" s="165">
        <f>SUM(Z112:Z122)</f>
        <v>0</v>
      </c>
      <c r="AA111" s="165" t="s">
        <v>98</v>
      </c>
      <c r="AB111" s="165">
        <f>SUM(AB112:AB122)</f>
        <v>0</v>
      </c>
      <c r="AC111" s="165" t="s">
        <v>98</v>
      </c>
      <c r="AD111" s="165">
        <f>SUM(AD112:AD122)</f>
        <v>0</v>
      </c>
      <c r="AE111" s="165" t="s">
        <v>98</v>
      </c>
      <c r="AF111" s="165">
        <f>SUM(AF112:AF122)</f>
        <v>0</v>
      </c>
      <c r="AG111" s="165" t="s">
        <v>98</v>
      </c>
      <c r="AH111" s="165">
        <f>SUM(AH112:AH122)</f>
        <v>0</v>
      </c>
      <c r="AI111" s="165" t="s">
        <v>98</v>
      </c>
      <c r="AJ111" s="165">
        <f>SUM(AJ112:AJ122)</f>
        <v>0</v>
      </c>
      <c r="AK111" s="165" t="s">
        <v>98</v>
      </c>
      <c r="AL111" s="165">
        <f>SUM(AL112:AL122)</f>
        <v>0</v>
      </c>
      <c r="AM111" s="165" t="s">
        <v>98</v>
      </c>
      <c r="AN111" s="165">
        <f>SUM(AN112:AN122)</f>
        <v>0</v>
      </c>
      <c r="AO111" s="165" t="s">
        <v>98</v>
      </c>
      <c r="AP111" s="165">
        <f>SUM(AP112:AP122)</f>
        <v>0</v>
      </c>
      <c r="AQ111" s="165" t="s">
        <v>98</v>
      </c>
      <c r="AR111" s="165">
        <f>SUM(AR112:AR122)</f>
        <v>0</v>
      </c>
      <c r="AS111" s="165" t="s">
        <v>98</v>
      </c>
      <c r="AT111" s="165">
        <f>SUM(AT112:AT122)</f>
        <v>0</v>
      </c>
      <c r="AU111" s="165" t="s">
        <v>98</v>
      </c>
      <c r="AV111" s="165">
        <f>SUM(AV112:AV122)</f>
        <v>0</v>
      </c>
      <c r="AW111" s="165" t="s">
        <v>98</v>
      </c>
      <c r="AX111" s="165">
        <f>SUM(AX112:AX122)</f>
        <v>0</v>
      </c>
      <c r="AY111" s="165">
        <f>SUM(AY112:AY122)</f>
        <v>0</v>
      </c>
      <c r="AZ111" s="140">
        <f>'2'!BY109</f>
        <v>0</v>
      </c>
      <c r="BA111" s="165">
        <v>0</v>
      </c>
      <c r="BB111" s="165">
        <f>SUM(BB112:BB122)</f>
        <v>0</v>
      </c>
      <c r="BC111" s="165" t="s">
        <v>98</v>
      </c>
      <c r="BD111" s="167"/>
      <c r="BE111" s="167"/>
      <c r="BF111" s="167"/>
      <c r="BG111" s="167"/>
      <c r="BH111" s="167"/>
      <c r="BI111" s="167"/>
      <c r="BJ111" s="167"/>
      <c r="BK111" s="167"/>
      <c r="BL111" s="167"/>
      <c r="BM111" s="167"/>
      <c r="BN111" s="167"/>
      <c r="BO111" s="167"/>
      <c r="BP111" s="167"/>
      <c r="BQ111" s="167"/>
      <c r="BR111" s="167"/>
      <c r="BS111" s="167"/>
      <c r="BT111" s="167"/>
      <c r="BU111" s="167"/>
      <c r="BV111" s="167"/>
      <c r="BW111" s="167"/>
      <c r="BX111" s="167"/>
      <c r="BY111" s="167"/>
      <c r="BZ111" s="167"/>
      <c r="CA111" s="167"/>
      <c r="CB111" s="167"/>
      <c r="CC111" s="167"/>
      <c r="CD111" s="167"/>
      <c r="CE111" s="167"/>
      <c r="CF111" s="167"/>
      <c r="CG111" s="167"/>
      <c r="CH111" s="167"/>
      <c r="CI111" s="167"/>
      <c r="CJ111" s="167"/>
      <c r="CK111" s="167"/>
      <c r="CL111" s="167"/>
      <c r="CM111" s="167"/>
      <c r="CN111" s="167"/>
      <c r="CO111" s="167"/>
      <c r="CP111" s="224"/>
      <c r="CQ111" s="225"/>
      <c r="CR111" s="225"/>
      <c r="CS111" s="225"/>
      <c r="CT111" s="225"/>
      <c r="CU111" s="225"/>
      <c r="CV111" s="225"/>
      <c r="CW111" s="225"/>
      <c r="CX111" s="225"/>
      <c r="CY111" s="225"/>
      <c r="CZ111" s="225"/>
      <c r="DA111" s="225"/>
      <c r="DB111" s="225"/>
      <c r="DC111" s="225"/>
      <c r="DD111" s="225"/>
      <c r="DE111" s="225"/>
      <c r="DF111" s="225"/>
      <c r="DG111" s="225"/>
      <c r="DH111" s="225"/>
      <c r="DI111" s="225"/>
      <c r="DJ111" s="225"/>
      <c r="DK111" s="225"/>
      <c r="DL111" s="167"/>
      <c r="DM111" s="167"/>
      <c r="DN111" s="167"/>
      <c r="DO111" s="167"/>
      <c r="DP111" s="167"/>
      <c r="DQ111" s="167"/>
      <c r="DR111" s="167"/>
      <c r="DS111" s="167"/>
      <c r="DT111" s="167"/>
      <c r="DU111" s="167"/>
      <c r="DV111" s="167"/>
      <c r="DW111" s="167"/>
      <c r="DX111" s="167"/>
      <c r="DY111" s="167"/>
      <c r="DZ111" s="167"/>
      <c r="EA111" s="167"/>
      <c r="EB111" s="167"/>
      <c r="EC111" s="167"/>
      <c r="ED111" s="167"/>
      <c r="EE111" s="167"/>
      <c r="EF111" s="167"/>
      <c r="EG111" s="167"/>
      <c r="EH111" s="167"/>
      <c r="EI111" s="167"/>
      <c r="EJ111" s="167"/>
      <c r="EK111" s="167"/>
    </row>
    <row r="112" spans="1:141" s="160" customFormat="1" x14ac:dyDescent="0.2">
      <c r="A112" s="226" t="s">
        <v>265</v>
      </c>
      <c r="B112" s="156" t="s">
        <v>267</v>
      </c>
      <c r="C112" s="140" t="s">
        <v>98</v>
      </c>
      <c r="D112" s="140">
        <v>0</v>
      </c>
      <c r="E112" s="140" t="s">
        <v>98</v>
      </c>
      <c r="F112" s="158">
        <v>0</v>
      </c>
      <c r="G112" s="158" t="s">
        <v>98</v>
      </c>
      <c r="H112" s="158">
        <v>0</v>
      </c>
      <c r="I112" s="158" t="s">
        <v>98</v>
      </c>
      <c r="J112" s="158">
        <v>0</v>
      </c>
      <c r="K112" s="158" t="s">
        <v>98</v>
      </c>
      <c r="L112" s="158">
        <v>0</v>
      </c>
      <c r="M112" s="158" t="s">
        <v>98</v>
      </c>
      <c r="N112" s="158">
        <v>0</v>
      </c>
      <c r="O112" s="158" t="s">
        <v>98</v>
      </c>
      <c r="P112" s="158">
        <v>0</v>
      </c>
      <c r="Q112" s="158" t="s">
        <v>98</v>
      </c>
      <c r="R112" s="158">
        <v>0</v>
      </c>
      <c r="S112" s="158" t="s">
        <v>98</v>
      </c>
      <c r="T112" s="158">
        <v>0</v>
      </c>
      <c r="U112" s="158" t="s">
        <v>98</v>
      </c>
      <c r="V112" s="158">
        <v>0</v>
      </c>
      <c r="W112" s="158" t="s">
        <v>98</v>
      </c>
      <c r="X112" s="158">
        <v>0</v>
      </c>
      <c r="Y112" s="158" t="s">
        <v>98</v>
      </c>
      <c r="Z112" s="158">
        <v>0</v>
      </c>
      <c r="AA112" s="158" t="s">
        <v>98</v>
      </c>
      <c r="AB112" s="158">
        <v>0</v>
      </c>
      <c r="AC112" s="158" t="s">
        <v>98</v>
      </c>
      <c r="AD112" s="158">
        <v>0</v>
      </c>
      <c r="AE112" s="158" t="s">
        <v>98</v>
      </c>
      <c r="AF112" s="158">
        <v>0</v>
      </c>
      <c r="AG112" s="158" t="s">
        <v>98</v>
      </c>
      <c r="AH112" s="158">
        <v>0</v>
      </c>
      <c r="AI112" s="158" t="s">
        <v>98</v>
      </c>
      <c r="AJ112" s="158">
        <v>0</v>
      </c>
      <c r="AK112" s="158" t="s">
        <v>98</v>
      </c>
      <c r="AL112" s="158">
        <v>0</v>
      </c>
      <c r="AM112" s="158" t="s">
        <v>98</v>
      </c>
      <c r="AN112" s="158">
        <v>0</v>
      </c>
      <c r="AO112" s="158" t="s">
        <v>98</v>
      </c>
      <c r="AP112" s="158">
        <v>0</v>
      </c>
      <c r="AQ112" s="158" t="s">
        <v>98</v>
      </c>
      <c r="AR112" s="158">
        <v>0</v>
      </c>
      <c r="AS112" s="158" t="s">
        <v>98</v>
      </c>
      <c r="AT112" s="158">
        <v>0</v>
      </c>
      <c r="AU112" s="158" t="s">
        <v>98</v>
      </c>
      <c r="AV112" s="158">
        <v>0</v>
      </c>
      <c r="AW112" s="158" t="s">
        <v>98</v>
      </c>
      <c r="AX112" s="158">
        <v>0</v>
      </c>
      <c r="AY112" s="158" t="s">
        <v>98</v>
      </c>
      <c r="AZ112" s="140">
        <f>'2'!BY110</f>
        <v>0</v>
      </c>
      <c r="BA112" s="193">
        <v>0</v>
      </c>
      <c r="BB112" s="158">
        <v>0</v>
      </c>
      <c r="BC112" s="158" t="s">
        <v>98</v>
      </c>
      <c r="BD112" s="215"/>
      <c r="BE112" s="159"/>
      <c r="BF112" s="159"/>
      <c r="BG112" s="159"/>
      <c r="BH112" s="159"/>
      <c r="BI112" s="159"/>
      <c r="BJ112" s="159"/>
      <c r="BK112" s="159"/>
      <c r="BL112" s="159"/>
      <c r="BM112" s="159"/>
      <c r="BN112" s="159"/>
      <c r="BO112" s="159"/>
      <c r="BP112" s="159"/>
      <c r="BQ112" s="159"/>
      <c r="BR112" s="159"/>
      <c r="BS112" s="159"/>
      <c r="BT112" s="159"/>
      <c r="BU112" s="159"/>
      <c r="BV112" s="159"/>
      <c r="BW112" s="159"/>
      <c r="BX112" s="159"/>
      <c r="BY112" s="159"/>
      <c r="BZ112" s="159"/>
      <c r="CA112" s="159"/>
      <c r="CB112" s="159"/>
      <c r="CC112" s="159"/>
      <c r="CD112" s="159"/>
      <c r="CE112" s="159"/>
      <c r="CF112" s="159"/>
      <c r="CG112" s="159"/>
      <c r="CH112" s="159"/>
      <c r="CI112" s="159"/>
      <c r="CJ112" s="159"/>
      <c r="CK112" s="159"/>
      <c r="CL112" s="159"/>
      <c r="CM112" s="159"/>
      <c r="CN112" s="159"/>
      <c r="CO112" s="159"/>
      <c r="CP112" s="222"/>
      <c r="CQ112" s="223"/>
      <c r="CR112" s="223"/>
      <c r="CS112" s="223"/>
      <c r="CT112" s="223"/>
      <c r="CU112" s="223"/>
      <c r="CV112" s="223"/>
      <c r="CW112" s="223"/>
      <c r="CX112" s="223"/>
      <c r="CY112" s="223"/>
      <c r="CZ112" s="223"/>
      <c r="DA112" s="223"/>
      <c r="DB112" s="223"/>
      <c r="DC112" s="223"/>
      <c r="DD112" s="223"/>
      <c r="DE112" s="223"/>
      <c r="DF112" s="223"/>
      <c r="DG112" s="223"/>
      <c r="DH112" s="223"/>
      <c r="DI112" s="223"/>
      <c r="DJ112" s="223"/>
      <c r="DK112" s="223"/>
      <c r="DL112" s="159"/>
      <c r="DM112" s="159"/>
      <c r="DN112" s="159"/>
      <c r="DO112" s="159"/>
      <c r="DP112" s="159"/>
      <c r="DQ112" s="159"/>
      <c r="DR112" s="159"/>
      <c r="DS112" s="159"/>
      <c r="DT112" s="159"/>
      <c r="DU112" s="159"/>
      <c r="DV112" s="159"/>
      <c r="DW112" s="159"/>
      <c r="DX112" s="159"/>
      <c r="DY112" s="159"/>
      <c r="DZ112" s="159"/>
      <c r="EA112" s="159"/>
      <c r="EB112" s="159"/>
      <c r="EC112" s="159"/>
      <c r="ED112" s="159"/>
      <c r="EE112" s="159"/>
      <c r="EF112" s="159"/>
      <c r="EG112" s="159"/>
      <c r="EH112" s="159"/>
      <c r="EI112" s="159"/>
      <c r="EJ112" s="159"/>
      <c r="EK112" s="159"/>
    </row>
    <row r="113" spans="1:141" s="183" customFormat="1" ht="38.25" x14ac:dyDescent="0.2">
      <c r="A113" s="226" t="s">
        <v>268</v>
      </c>
      <c r="B113" s="227" t="s">
        <v>269</v>
      </c>
      <c r="C113" s="193" t="s">
        <v>270</v>
      </c>
      <c r="D113" s="140">
        <v>0</v>
      </c>
      <c r="E113" s="140" t="s">
        <v>98</v>
      </c>
      <c r="F113" s="140">
        <v>0</v>
      </c>
      <c r="G113" s="140" t="s">
        <v>98</v>
      </c>
      <c r="H113" s="140">
        <v>0</v>
      </c>
      <c r="I113" s="140" t="s">
        <v>98</v>
      </c>
      <c r="J113" s="140">
        <v>0</v>
      </c>
      <c r="K113" s="140" t="s">
        <v>98</v>
      </c>
      <c r="L113" s="140">
        <v>0</v>
      </c>
      <c r="M113" s="140" t="s">
        <v>98</v>
      </c>
      <c r="N113" s="140">
        <v>0</v>
      </c>
      <c r="O113" s="140" t="s">
        <v>98</v>
      </c>
      <c r="P113" s="140">
        <v>0</v>
      </c>
      <c r="Q113" s="140" t="s">
        <v>98</v>
      </c>
      <c r="R113" s="140">
        <v>0</v>
      </c>
      <c r="S113" s="140" t="s">
        <v>98</v>
      </c>
      <c r="T113" s="140">
        <v>0</v>
      </c>
      <c r="U113" s="140" t="s">
        <v>98</v>
      </c>
      <c r="V113" s="140">
        <v>0</v>
      </c>
      <c r="W113" s="140" t="s">
        <v>98</v>
      </c>
      <c r="X113" s="140">
        <v>0</v>
      </c>
      <c r="Y113" s="140" t="s">
        <v>98</v>
      </c>
      <c r="Z113" s="140">
        <v>0</v>
      </c>
      <c r="AA113" s="140" t="s">
        <v>98</v>
      </c>
      <c r="AB113" s="140">
        <v>0</v>
      </c>
      <c r="AC113" s="140" t="s">
        <v>98</v>
      </c>
      <c r="AD113" s="140">
        <v>0</v>
      </c>
      <c r="AE113" s="140" t="s">
        <v>98</v>
      </c>
      <c r="AF113" s="140">
        <v>0</v>
      </c>
      <c r="AG113" s="140" t="s">
        <v>98</v>
      </c>
      <c r="AH113" s="140">
        <v>0</v>
      </c>
      <c r="AI113" s="140" t="s">
        <v>98</v>
      </c>
      <c r="AJ113" s="140">
        <v>0</v>
      </c>
      <c r="AK113" s="140" t="s">
        <v>98</v>
      </c>
      <c r="AL113" s="140">
        <v>0</v>
      </c>
      <c r="AM113" s="140" t="s">
        <v>98</v>
      </c>
      <c r="AN113" s="140">
        <v>0</v>
      </c>
      <c r="AO113" s="140" t="s">
        <v>98</v>
      </c>
      <c r="AP113" s="140">
        <v>0</v>
      </c>
      <c r="AQ113" s="140" t="s">
        <v>98</v>
      </c>
      <c r="AR113" s="140">
        <v>0</v>
      </c>
      <c r="AS113" s="140" t="s">
        <v>98</v>
      </c>
      <c r="AT113" s="140">
        <v>0</v>
      </c>
      <c r="AU113" s="140" t="s">
        <v>98</v>
      </c>
      <c r="AV113" s="140">
        <v>0</v>
      </c>
      <c r="AW113" s="140" t="s">
        <v>98</v>
      </c>
      <c r="AX113" s="140">
        <v>0</v>
      </c>
      <c r="AY113" s="140" t="s">
        <v>98</v>
      </c>
      <c r="AZ113" s="140">
        <f>'2'!BY111</f>
        <v>0</v>
      </c>
      <c r="BA113" s="193">
        <v>0</v>
      </c>
      <c r="BB113" s="140">
        <v>0</v>
      </c>
      <c r="BC113" s="140" t="s">
        <v>98</v>
      </c>
      <c r="BD113" s="229"/>
      <c r="BE113" s="182"/>
      <c r="BF113" s="182"/>
      <c r="BG113" s="182"/>
      <c r="BH113" s="182"/>
      <c r="BI113" s="182"/>
      <c r="BJ113" s="182"/>
      <c r="BK113" s="182"/>
      <c r="BL113" s="182"/>
      <c r="BM113" s="182"/>
      <c r="BN113" s="182"/>
      <c r="BO113" s="182"/>
      <c r="BP113" s="182"/>
      <c r="BQ113" s="182"/>
      <c r="BR113" s="182"/>
      <c r="BS113" s="182"/>
      <c r="BT113" s="182"/>
      <c r="BU113" s="182"/>
      <c r="BV113" s="182"/>
      <c r="BW113" s="182"/>
      <c r="BX113" s="182"/>
      <c r="BY113" s="182"/>
      <c r="BZ113" s="182"/>
      <c r="CA113" s="182"/>
      <c r="CB113" s="182"/>
      <c r="CC113" s="182"/>
      <c r="CD113" s="182"/>
      <c r="CE113" s="182"/>
      <c r="CF113" s="182"/>
      <c r="CG113" s="182"/>
      <c r="CH113" s="182"/>
      <c r="CI113" s="182"/>
      <c r="CJ113" s="182"/>
      <c r="CK113" s="182"/>
      <c r="CL113" s="182"/>
      <c r="CM113" s="182"/>
      <c r="CN113" s="182"/>
      <c r="CO113" s="182"/>
      <c r="CP113" s="182"/>
      <c r="CQ113" s="182"/>
      <c r="CR113" s="182"/>
      <c r="CS113" s="182"/>
      <c r="CT113" s="182"/>
      <c r="CU113" s="182"/>
      <c r="CV113" s="182"/>
      <c r="CW113" s="182"/>
      <c r="CX113" s="182"/>
      <c r="CY113" s="182"/>
      <c r="CZ113" s="182"/>
      <c r="DA113" s="182"/>
      <c r="DB113" s="182"/>
      <c r="DC113" s="182"/>
      <c r="DD113" s="182"/>
      <c r="DE113" s="182"/>
      <c r="DF113" s="182"/>
      <c r="DG113" s="182"/>
      <c r="DH113" s="182"/>
      <c r="DI113" s="182"/>
      <c r="DJ113" s="182"/>
      <c r="DK113" s="182"/>
      <c r="DL113" s="182"/>
      <c r="DM113" s="182"/>
      <c r="DN113" s="182"/>
      <c r="DO113" s="182"/>
      <c r="DP113" s="182"/>
      <c r="DQ113" s="182"/>
      <c r="DR113" s="182"/>
      <c r="DS113" s="182"/>
      <c r="DT113" s="182"/>
      <c r="DU113" s="182"/>
      <c r="DV113" s="182"/>
      <c r="DW113" s="182"/>
      <c r="DX113" s="182"/>
      <c r="DY113" s="182"/>
      <c r="DZ113" s="182"/>
      <c r="EA113" s="182"/>
      <c r="EB113" s="182"/>
      <c r="EC113" s="182"/>
      <c r="ED113" s="182"/>
      <c r="EE113" s="182"/>
      <c r="EF113" s="182"/>
      <c r="EG113" s="182"/>
      <c r="EH113" s="182"/>
      <c r="EI113" s="182"/>
      <c r="EJ113" s="182"/>
      <c r="EK113" s="182"/>
    </row>
    <row r="114" spans="1:141" s="183" customFormat="1" ht="25.5" x14ac:dyDescent="0.2">
      <c r="A114" s="226" t="s">
        <v>271</v>
      </c>
      <c r="B114" s="227" t="s">
        <v>272</v>
      </c>
      <c r="C114" s="193" t="s">
        <v>98</v>
      </c>
      <c r="D114" s="140">
        <v>0</v>
      </c>
      <c r="E114" s="140" t="s">
        <v>98</v>
      </c>
      <c r="F114" s="140">
        <v>0</v>
      </c>
      <c r="G114" s="140" t="s">
        <v>98</v>
      </c>
      <c r="H114" s="140">
        <v>0</v>
      </c>
      <c r="I114" s="140" t="s">
        <v>98</v>
      </c>
      <c r="J114" s="140">
        <v>0</v>
      </c>
      <c r="K114" s="140" t="s">
        <v>98</v>
      </c>
      <c r="L114" s="140">
        <v>0</v>
      </c>
      <c r="M114" s="140" t="s">
        <v>98</v>
      </c>
      <c r="N114" s="140">
        <v>0</v>
      </c>
      <c r="O114" s="140" t="s">
        <v>98</v>
      </c>
      <c r="P114" s="140">
        <v>0</v>
      </c>
      <c r="Q114" s="140" t="s">
        <v>98</v>
      </c>
      <c r="R114" s="140">
        <v>0</v>
      </c>
      <c r="S114" s="140" t="s">
        <v>98</v>
      </c>
      <c r="T114" s="140">
        <v>0</v>
      </c>
      <c r="U114" s="140" t="s">
        <v>98</v>
      </c>
      <c r="V114" s="140">
        <v>0</v>
      </c>
      <c r="W114" s="140" t="s">
        <v>98</v>
      </c>
      <c r="X114" s="140">
        <v>0</v>
      </c>
      <c r="Y114" s="140" t="s">
        <v>98</v>
      </c>
      <c r="Z114" s="140">
        <v>0</v>
      </c>
      <c r="AA114" s="140" t="s">
        <v>98</v>
      </c>
      <c r="AB114" s="140">
        <v>0</v>
      </c>
      <c r="AC114" s="140" t="s">
        <v>98</v>
      </c>
      <c r="AD114" s="140">
        <v>0</v>
      </c>
      <c r="AE114" s="140" t="s">
        <v>98</v>
      </c>
      <c r="AF114" s="140">
        <v>0</v>
      </c>
      <c r="AG114" s="140" t="s">
        <v>98</v>
      </c>
      <c r="AH114" s="140">
        <v>0</v>
      </c>
      <c r="AI114" s="140" t="s">
        <v>98</v>
      </c>
      <c r="AJ114" s="140">
        <v>0</v>
      </c>
      <c r="AK114" s="140" t="s">
        <v>98</v>
      </c>
      <c r="AL114" s="140">
        <v>0</v>
      </c>
      <c r="AM114" s="140" t="s">
        <v>98</v>
      </c>
      <c r="AN114" s="140">
        <v>0</v>
      </c>
      <c r="AO114" s="140" t="s">
        <v>98</v>
      </c>
      <c r="AP114" s="140">
        <v>0</v>
      </c>
      <c r="AQ114" s="140" t="s">
        <v>98</v>
      </c>
      <c r="AR114" s="140">
        <v>0</v>
      </c>
      <c r="AS114" s="140" t="s">
        <v>98</v>
      </c>
      <c r="AT114" s="140">
        <v>0</v>
      </c>
      <c r="AU114" s="140" t="s">
        <v>98</v>
      </c>
      <c r="AV114" s="140">
        <v>0</v>
      </c>
      <c r="AW114" s="140" t="s">
        <v>98</v>
      </c>
      <c r="AX114" s="140">
        <v>0</v>
      </c>
      <c r="AY114" s="140" t="s">
        <v>98</v>
      </c>
      <c r="AZ114" s="140">
        <f>'2'!BY112</f>
        <v>0</v>
      </c>
      <c r="BA114" s="193">
        <v>0</v>
      </c>
      <c r="BB114" s="140">
        <v>0</v>
      </c>
      <c r="BC114" s="140" t="s">
        <v>98</v>
      </c>
      <c r="BD114" s="229"/>
      <c r="BE114" s="182"/>
      <c r="BF114" s="182"/>
      <c r="BG114" s="182"/>
      <c r="BH114" s="182"/>
      <c r="BI114" s="182"/>
      <c r="BJ114" s="182"/>
      <c r="BK114" s="182"/>
      <c r="BL114" s="182"/>
      <c r="BM114" s="182"/>
      <c r="BN114" s="182"/>
      <c r="BO114" s="182"/>
      <c r="BP114" s="182"/>
      <c r="BQ114" s="182"/>
      <c r="BR114" s="182"/>
      <c r="BS114" s="182"/>
      <c r="BT114" s="182"/>
      <c r="BU114" s="182"/>
      <c r="BV114" s="182"/>
      <c r="BW114" s="182"/>
      <c r="BX114" s="182"/>
      <c r="BY114" s="182"/>
      <c r="BZ114" s="182"/>
      <c r="CA114" s="182"/>
      <c r="CB114" s="182"/>
      <c r="CC114" s="182"/>
      <c r="CD114" s="182"/>
      <c r="CE114" s="182"/>
      <c r="CF114" s="182"/>
      <c r="CG114" s="182"/>
      <c r="CH114" s="182"/>
      <c r="CI114" s="182"/>
      <c r="CJ114" s="182"/>
      <c r="CK114" s="182"/>
      <c r="CL114" s="182"/>
      <c r="CM114" s="182"/>
      <c r="CN114" s="182"/>
      <c r="CO114" s="182"/>
      <c r="CP114" s="230"/>
      <c r="CQ114" s="231"/>
      <c r="CR114" s="231"/>
      <c r="CS114" s="231"/>
      <c r="CT114" s="231"/>
      <c r="CU114" s="231"/>
      <c r="CV114" s="231"/>
      <c r="CW114" s="231"/>
      <c r="CX114" s="231"/>
      <c r="CY114" s="231"/>
      <c r="CZ114" s="231"/>
      <c r="DA114" s="231"/>
      <c r="DB114" s="231"/>
      <c r="DC114" s="231"/>
      <c r="DD114" s="231"/>
      <c r="DE114" s="231"/>
      <c r="DF114" s="231"/>
      <c r="DG114" s="231"/>
      <c r="DH114" s="231"/>
      <c r="DI114" s="231"/>
      <c r="DJ114" s="231"/>
      <c r="DK114" s="231"/>
      <c r="DL114" s="182"/>
      <c r="DM114" s="182"/>
      <c r="DN114" s="182"/>
      <c r="DO114" s="182"/>
      <c r="DP114" s="182"/>
      <c r="DQ114" s="182"/>
      <c r="DR114" s="182"/>
      <c r="DS114" s="182"/>
      <c r="DT114" s="182"/>
      <c r="DU114" s="182"/>
      <c r="DV114" s="182"/>
      <c r="DW114" s="182"/>
      <c r="DX114" s="182"/>
      <c r="DY114" s="182"/>
      <c r="DZ114" s="182"/>
      <c r="EA114" s="182"/>
      <c r="EB114" s="182"/>
      <c r="EC114" s="182"/>
      <c r="ED114" s="182"/>
      <c r="EE114" s="182"/>
      <c r="EF114" s="182"/>
      <c r="EG114" s="182"/>
      <c r="EH114" s="182"/>
      <c r="EI114" s="182"/>
      <c r="EJ114" s="182"/>
      <c r="EK114" s="182"/>
    </row>
    <row r="115" spans="1:141" s="183" customFormat="1" ht="38.25" x14ac:dyDescent="0.2">
      <c r="A115" s="226" t="s">
        <v>273</v>
      </c>
      <c r="B115" s="227" t="s">
        <v>274</v>
      </c>
      <c r="C115" s="193" t="s">
        <v>275</v>
      </c>
      <c r="D115" s="140">
        <v>0</v>
      </c>
      <c r="E115" s="140" t="s">
        <v>98</v>
      </c>
      <c r="F115" s="140">
        <v>0</v>
      </c>
      <c r="G115" s="140" t="s">
        <v>98</v>
      </c>
      <c r="H115" s="140">
        <v>0</v>
      </c>
      <c r="I115" s="140" t="s">
        <v>98</v>
      </c>
      <c r="J115" s="140">
        <v>0</v>
      </c>
      <c r="K115" s="140" t="s">
        <v>98</v>
      </c>
      <c r="L115" s="140">
        <v>0</v>
      </c>
      <c r="M115" s="140" t="s">
        <v>98</v>
      </c>
      <c r="N115" s="140">
        <v>0</v>
      </c>
      <c r="O115" s="140" t="s">
        <v>98</v>
      </c>
      <c r="P115" s="140">
        <v>0</v>
      </c>
      <c r="Q115" s="140" t="s">
        <v>98</v>
      </c>
      <c r="R115" s="140">
        <v>0</v>
      </c>
      <c r="S115" s="140" t="s">
        <v>98</v>
      </c>
      <c r="T115" s="140">
        <v>0</v>
      </c>
      <c r="U115" s="140" t="s">
        <v>98</v>
      </c>
      <c r="V115" s="140">
        <v>0</v>
      </c>
      <c r="W115" s="140" t="s">
        <v>98</v>
      </c>
      <c r="X115" s="140">
        <v>0</v>
      </c>
      <c r="Y115" s="140" t="s">
        <v>98</v>
      </c>
      <c r="Z115" s="140">
        <v>0</v>
      </c>
      <c r="AA115" s="140" t="s">
        <v>98</v>
      </c>
      <c r="AB115" s="140">
        <v>0</v>
      </c>
      <c r="AC115" s="140" t="s">
        <v>98</v>
      </c>
      <c r="AD115" s="140">
        <v>0</v>
      </c>
      <c r="AE115" s="140" t="s">
        <v>98</v>
      </c>
      <c r="AF115" s="140">
        <v>0</v>
      </c>
      <c r="AG115" s="140" t="s">
        <v>98</v>
      </c>
      <c r="AH115" s="140">
        <v>0</v>
      </c>
      <c r="AI115" s="140" t="s">
        <v>98</v>
      </c>
      <c r="AJ115" s="140">
        <v>0</v>
      </c>
      <c r="AK115" s="140" t="s">
        <v>98</v>
      </c>
      <c r="AL115" s="140">
        <v>0</v>
      </c>
      <c r="AM115" s="140" t="s">
        <v>98</v>
      </c>
      <c r="AN115" s="140">
        <v>0</v>
      </c>
      <c r="AO115" s="140" t="s">
        <v>98</v>
      </c>
      <c r="AP115" s="140">
        <v>0</v>
      </c>
      <c r="AQ115" s="140" t="s">
        <v>98</v>
      </c>
      <c r="AR115" s="140">
        <v>0</v>
      </c>
      <c r="AS115" s="140" t="s">
        <v>98</v>
      </c>
      <c r="AT115" s="140">
        <v>0</v>
      </c>
      <c r="AU115" s="140" t="s">
        <v>98</v>
      </c>
      <c r="AV115" s="140">
        <v>0</v>
      </c>
      <c r="AW115" s="140" t="s">
        <v>98</v>
      </c>
      <c r="AX115" s="140" t="s">
        <v>98</v>
      </c>
      <c r="AY115" s="140">
        <v>0</v>
      </c>
      <c r="AZ115" s="140">
        <f>'2'!BY113</f>
        <v>0</v>
      </c>
      <c r="BA115" s="193">
        <v>0</v>
      </c>
      <c r="BB115" s="140">
        <v>0</v>
      </c>
      <c r="BC115" s="140" t="s">
        <v>98</v>
      </c>
      <c r="BD115" s="229"/>
      <c r="BE115" s="182"/>
      <c r="BF115" s="182"/>
      <c r="BG115" s="182"/>
      <c r="BH115" s="182"/>
      <c r="BI115" s="182"/>
      <c r="BJ115" s="182"/>
      <c r="BK115" s="182"/>
      <c r="BL115" s="182"/>
      <c r="BM115" s="182"/>
      <c r="BN115" s="182"/>
      <c r="BO115" s="182"/>
      <c r="BP115" s="182"/>
      <c r="BQ115" s="182"/>
      <c r="BR115" s="182"/>
      <c r="BS115" s="182"/>
      <c r="BT115" s="182"/>
      <c r="BU115" s="182"/>
      <c r="BV115" s="182"/>
      <c r="BW115" s="182"/>
      <c r="BX115" s="182"/>
      <c r="BY115" s="182"/>
      <c r="BZ115" s="182"/>
      <c r="CA115" s="182"/>
      <c r="CB115" s="182"/>
      <c r="CC115" s="182"/>
      <c r="CD115" s="182"/>
      <c r="CE115" s="182"/>
      <c r="CF115" s="182"/>
      <c r="CG115" s="182"/>
      <c r="CH115" s="182"/>
      <c r="CI115" s="182"/>
      <c r="CJ115" s="182"/>
      <c r="CK115" s="182"/>
      <c r="CL115" s="182"/>
      <c r="CM115" s="182"/>
      <c r="CN115" s="182"/>
      <c r="CO115" s="182"/>
      <c r="CP115" s="182"/>
      <c r="CQ115" s="182"/>
      <c r="CR115" s="182"/>
      <c r="CS115" s="182"/>
      <c r="CT115" s="182"/>
      <c r="CU115" s="182"/>
      <c r="CV115" s="182"/>
      <c r="CW115" s="182"/>
      <c r="CX115" s="182"/>
      <c r="CY115" s="182"/>
      <c r="CZ115" s="182"/>
      <c r="DA115" s="182"/>
      <c r="DB115" s="182"/>
      <c r="DC115" s="182"/>
      <c r="DD115" s="182"/>
      <c r="DE115" s="182"/>
      <c r="DF115" s="182"/>
      <c r="DG115" s="182"/>
      <c r="DH115" s="182"/>
      <c r="DI115" s="182"/>
      <c r="DJ115" s="182"/>
      <c r="DK115" s="182"/>
      <c r="DL115" s="182"/>
      <c r="DM115" s="182"/>
      <c r="DN115" s="182"/>
      <c r="DO115" s="182"/>
      <c r="DP115" s="182"/>
      <c r="DQ115" s="182"/>
      <c r="DR115" s="182"/>
      <c r="DS115" s="182"/>
      <c r="DT115" s="182"/>
      <c r="DU115" s="182"/>
      <c r="DV115" s="182"/>
      <c r="DW115" s="182"/>
      <c r="DX115" s="182"/>
      <c r="DY115" s="182"/>
      <c r="DZ115" s="182"/>
      <c r="EA115" s="182"/>
      <c r="EB115" s="182"/>
      <c r="EC115" s="182"/>
      <c r="ED115" s="182"/>
      <c r="EE115" s="182"/>
      <c r="EF115" s="182"/>
      <c r="EG115" s="182"/>
      <c r="EH115" s="182"/>
      <c r="EI115" s="182"/>
      <c r="EJ115" s="182"/>
      <c r="EK115" s="182"/>
    </row>
    <row r="116" spans="1:141" s="183" customFormat="1" ht="38.25" x14ac:dyDescent="0.2">
      <c r="A116" s="226" t="s">
        <v>276</v>
      </c>
      <c r="B116" s="227" t="s">
        <v>277</v>
      </c>
      <c r="C116" s="193" t="s">
        <v>278</v>
      </c>
      <c r="D116" s="140">
        <v>0</v>
      </c>
      <c r="E116" s="140" t="s">
        <v>98</v>
      </c>
      <c r="F116" s="140">
        <v>0</v>
      </c>
      <c r="G116" s="140" t="s">
        <v>98</v>
      </c>
      <c r="H116" s="140">
        <v>0</v>
      </c>
      <c r="I116" s="140" t="s">
        <v>98</v>
      </c>
      <c r="J116" s="140">
        <v>0</v>
      </c>
      <c r="K116" s="140" t="s">
        <v>98</v>
      </c>
      <c r="L116" s="140">
        <v>0</v>
      </c>
      <c r="M116" s="140" t="s">
        <v>98</v>
      </c>
      <c r="N116" s="140">
        <v>0</v>
      </c>
      <c r="O116" s="140" t="s">
        <v>98</v>
      </c>
      <c r="P116" s="140">
        <v>0</v>
      </c>
      <c r="Q116" s="140" t="s">
        <v>98</v>
      </c>
      <c r="R116" s="140">
        <v>0</v>
      </c>
      <c r="S116" s="140" t="s">
        <v>98</v>
      </c>
      <c r="T116" s="140">
        <v>0</v>
      </c>
      <c r="U116" s="140" t="s">
        <v>98</v>
      </c>
      <c r="V116" s="140">
        <v>0</v>
      </c>
      <c r="W116" s="140" t="s">
        <v>98</v>
      </c>
      <c r="X116" s="140">
        <v>0</v>
      </c>
      <c r="Y116" s="140" t="s">
        <v>98</v>
      </c>
      <c r="Z116" s="140">
        <v>0</v>
      </c>
      <c r="AA116" s="140" t="s">
        <v>98</v>
      </c>
      <c r="AB116" s="140">
        <v>0</v>
      </c>
      <c r="AC116" s="140" t="s">
        <v>98</v>
      </c>
      <c r="AD116" s="140">
        <v>0</v>
      </c>
      <c r="AE116" s="140" t="s">
        <v>98</v>
      </c>
      <c r="AF116" s="140">
        <v>0</v>
      </c>
      <c r="AG116" s="140" t="s">
        <v>98</v>
      </c>
      <c r="AH116" s="140">
        <v>0</v>
      </c>
      <c r="AI116" s="140" t="s">
        <v>98</v>
      </c>
      <c r="AJ116" s="140">
        <v>0</v>
      </c>
      <c r="AK116" s="140" t="s">
        <v>98</v>
      </c>
      <c r="AL116" s="140">
        <v>0</v>
      </c>
      <c r="AM116" s="140" t="s">
        <v>98</v>
      </c>
      <c r="AN116" s="140">
        <v>0</v>
      </c>
      <c r="AO116" s="140" t="s">
        <v>98</v>
      </c>
      <c r="AP116" s="140">
        <v>0</v>
      </c>
      <c r="AQ116" s="140" t="s">
        <v>98</v>
      </c>
      <c r="AR116" s="140">
        <v>0</v>
      </c>
      <c r="AS116" s="140" t="s">
        <v>98</v>
      </c>
      <c r="AT116" s="140">
        <v>0</v>
      </c>
      <c r="AU116" s="140" t="s">
        <v>98</v>
      </c>
      <c r="AV116" s="140">
        <v>0</v>
      </c>
      <c r="AW116" s="140" t="s">
        <v>98</v>
      </c>
      <c r="AX116" s="140" t="s">
        <v>98</v>
      </c>
      <c r="AY116" s="140">
        <v>0</v>
      </c>
      <c r="AZ116" s="140">
        <f>'2'!BY114</f>
        <v>0</v>
      </c>
      <c r="BA116" s="193">
        <v>0</v>
      </c>
      <c r="BB116" s="140">
        <v>0</v>
      </c>
      <c r="BC116" s="140" t="s">
        <v>98</v>
      </c>
      <c r="BD116" s="229"/>
      <c r="BE116" s="182"/>
      <c r="BF116" s="182"/>
      <c r="BG116" s="182"/>
      <c r="BH116" s="182"/>
      <c r="BI116" s="182"/>
      <c r="BJ116" s="182"/>
      <c r="BK116" s="182"/>
      <c r="BL116" s="182"/>
      <c r="BM116" s="182"/>
      <c r="BN116" s="182"/>
      <c r="BO116" s="182"/>
      <c r="BP116" s="182"/>
      <c r="BQ116" s="182"/>
      <c r="BR116" s="182"/>
      <c r="BS116" s="182"/>
      <c r="BT116" s="182"/>
      <c r="BU116" s="182"/>
      <c r="BV116" s="182"/>
      <c r="BW116" s="182"/>
      <c r="BX116" s="182"/>
      <c r="BY116" s="182"/>
      <c r="BZ116" s="182"/>
      <c r="CA116" s="182"/>
      <c r="CB116" s="182"/>
      <c r="CC116" s="182"/>
      <c r="CD116" s="182"/>
      <c r="CE116" s="182"/>
      <c r="CF116" s="182"/>
      <c r="CG116" s="182"/>
      <c r="CH116" s="182"/>
      <c r="CI116" s="182"/>
      <c r="CJ116" s="182"/>
      <c r="CK116" s="182"/>
      <c r="CL116" s="182"/>
      <c r="CM116" s="182"/>
      <c r="CN116" s="182"/>
      <c r="CO116" s="182"/>
      <c r="CP116" s="182"/>
      <c r="CQ116" s="182"/>
      <c r="CR116" s="182"/>
      <c r="CS116" s="182"/>
      <c r="CT116" s="182"/>
      <c r="CU116" s="182"/>
      <c r="CV116" s="182"/>
      <c r="CW116" s="182"/>
      <c r="CX116" s="182"/>
      <c r="CY116" s="182"/>
      <c r="CZ116" s="182"/>
      <c r="DA116" s="182"/>
      <c r="DB116" s="182"/>
      <c r="DC116" s="182"/>
      <c r="DD116" s="182"/>
      <c r="DE116" s="182"/>
      <c r="DF116" s="182"/>
      <c r="DG116" s="182"/>
      <c r="DH116" s="182"/>
      <c r="DI116" s="182"/>
      <c r="DJ116" s="182"/>
      <c r="DK116" s="182"/>
      <c r="DL116" s="182"/>
      <c r="DM116" s="182"/>
      <c r="DN116" s="182"/>
      <c r="DO116" s="182"/>
      <c r="DP116" s="182"/>
      <c r="DQ116" s="182"/>
      <c r="DR116" s="182"/>
      <c r="DS116" s="182"/>
      <c r="DT116" s="182"/>
      <c r="DU116" s="182"/>
      <c r="DV116" s="182"/>
      <c r="DW116" s="182"/>
      <c r="DX116" s="182"/>
      <c r="DY116" s="182"/>
      <c r="DZ116" s="182"/>
      <c r="EA116" s="182"/>
      <c r="EB116" s="182"/>
      <c r="EC116" s="182"/>
      <c r="ED116" s="182"/>
      <c r="EE116" s="182"/>
      <c r="EF116" s="182"/>
      <c r="EG116" s="182"/>
      <c r="EH116" s="182"/>
      <c r="EI116" s="182"/>
      <c r="EJ116" s="182"/>
      <c r="EK116" s="182"/>
    </row>
    <row r="117" spans="1:141" s="183" customFormat="1" ht="25.5" hidden="1" x14ac:dyDescent="0.2">
      <c r="A117" s="226" t="s">
        <v>279</v>
      </c>
      <c r="B117" s="227" t="s">
        <v>280</v>
      </c>
      <c r="C117" s="193" t="s">
        <v>281</v>
      </c>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c r="AJ117" s="140"/>
      <c r="AK117" s="140"/>
      <c r="AL117" s="140"/>
      <c r="AM117" s="140"/>
      <c r="AN117" s="140"/>
      <c r="AO117" s="140"/>
      <c r="AP117" s="140"/>
      <c r="AQ117" s="140"/>
      <c r="AR117" s="140"/>
      <c r="AS117" s="140"/>
      <c r="AT117" s="140"/>
      <c r="AU117" s="140"/>
      <c r="AV117" s="140"/>
      <c r="AW117" s="140"/>
      <c r="AX117" s="140"/>
      <c r="AY117" s="140"/>
      <c r="AZ117" s="140"/>
      <c r="BA117" s="193"/>
      <c r="BB117" s="140"/>
      <c r="BC117" s="140"/>
      <c r="BD117" s="229"/>
      <c r="BE117" s="182"/>
      <c r="BF117" s="182"/>
      <c r="BG117" s="182"/>
      <c r="BH117" s="182"/>
      <c r="BI117" s="182"/>
      <c r="BJ117" s="182"/>
      <c r="BK117" s="182"/>
      <c r="BL117" s="182"/>
      <c r="BM117" s="182"/>
      <c r="BN117" s="182"/>
      <c r="BO117" s="182"/>
      <c r="BP117" s="182"/>
      <c r="BQ117" s="182"/>
      <c r="BR117" s="182"/>
      <c r="BS117" s="182"/>
      <c r="BT117" s="182"/>
      <c r="BU117" s="182"/>
      <c r="BV117" s="182"/>
      <c r="BW117" s="182"/>
      <c r="BX117" s="182"/>
      <c r="BY117" s="182"/>
      <c r="BZ117" s="182"/>
      <c r="CA117" s="182"/>
      <c r="CB117" s="182"/>
      <c r="CC117" s="182"/>
      <c r="CD117" s="182"/>
      <c r="CE117" s="182"/>
      <c r="CF117" s="182"/>
      <c r="CG117" s="182"/>
      <c r="CH117" s="182"/>
      <c r="CI117" s="182"/>
      <c r="CJ117" s="182"/>
      <c r="CK117" s="182"/>
      <c r="CL117" s="182"/>
      <c r="CM117" s="182"/>
      <c r="CN117" s="182"/>
      <c r="CO117" s="182"/>
      <c r="CP117" s="182"/>
      <c r="CQ117" s="182"/>
      <c r="CR117" s="182"/>
      <c r="CS117" s="182"/>
      <c r="CT117" s="182"/>
      <c r="CU117" s="182"/>
      <c r="CV117" s="182"/>
      <c r="CW117" s="182"/>
      <c r="CX117" s="182"/>
      <c r="CY117" s="182"/>
      <c r="CZ117" s="182"/>
      <c r="DA117" s="182"/>
      <c r="DB117" s="182"/>
      <c r="DC117" s="182"/>
      <c r="DD117" s="182"/>
      <c r="DE117" s="182"/>
      <c r="DF117" s="182"/>
      <c r="DG117" s="182"/>
      <c r="DH117" s="182"/>
      <c r="DI117" s="182"/>
      <c r="DJ117" s="182"/>
      <c r="DK117" s="182"/>
      <c r="DL117" s="182"/>
      <c r="DM117" s="182"/>
      <c r="DN117" s="182"/>
      <c r="DO117" s="182"/>
      <c r="DP117" s="182"/>
      <c r="DQ117" s="182"/>
      <c r="DR117" s="182"/>
      <c r="DS117" s="182"/>
      <c r="DT117" s="182"/>
      <c r="DU117" s="182"/>
      <c r="DV117" s="182"/>
      <c r="DW117" s="182"/>
      <c r="DX117" s="182"/>
      <c r="DY117" s="182"/>
      <c r="DZ117" s="182"/>
      <c r="EA117" s="182"/>
      <c r="EB117" s="182"/>
      <c r="EC117" s="182"/>
      <c r="ED117" s="182"/>
      <c r="EE117" s="182"/>
      <c r="EF117" s="182"/>
      <c r="EG117" s="182"/>
      <c r="EH117" s="182"/>
      <c r="EI117" s="182"/>
      <c r="EJ117" s="182"/>
      <c r="EK117" s="182"/>
    </row>
    <row r="118" spans="1:141" s="183" customFormat="1" ht="25.5" x14ac:dyDescent="0.2">
      <c r="A118" s="226" t="s">
        <v>282</v>
      </c>
      <c r="B118" s="227" t="s">
        <v>283</v>
      </c>
      <c r="C118" s="193" t="s">
        <v>284</v>
      </c>
      <c r="D118" s="140">
        <v>0</v>
      </c>
      <c r="E118" s="140" t="s">
        <v>98</v>
      </c>
      <c r="F118" s="140">
        <v>0</v>
      </c>
      <c r="G118" s="140" t="s">
        <v>98</v>
      </c>
      <c r="H118" s="140">
        <v>0</v>
      </c>
      <c r="I118" s="140" t="s">
        <v>98</v>
      </c>
      <c r="J118" s="140">
        <v>0</v>
      </c>
      <c r="K118" s="140" t="s">
        <v>98</v>
      </c>
      <c r="L118" s="140">
        <v>0</v>
      </c>
      <c r="M118" s="140" t="s">
        <v>98</v>
      </c>
      <c r="N118" s="140">
        <v>0</v>
      </c>
      <c r="O118" s="140" t="s">
        <v>98</v>
      </c>
      <c r="P118" s="140">
        <v>0</v>
      </c>
      <c r="Q118" s="140" t="s">
        <v>98</v>
      </c>
      <c r="R118" s="140">
        <v>0</v>
      </c>
      <c r="S118" s="140" t="s">
        <v>98</v>
      </c>
      <c r="T118" s="140">
        <v>0</v>
      </c>
      <c r="U118" s="140" t="s">
        <v>98</v>
      </c>
      <c r="V118" s="140">
        <v>0</v>
      </c>
      <c r="W118" s="140" t="s">
        <v>98</v>
      </c>
      <c r="X118" s="140">
        <v>0</v>
      </c>
      <c r="Y118" s="140" t="s">
        <v>98</v>
      </c>
      <c r="Z118" s="140">
        <v>0</v>
      </c>
      <c r="AA118" s="140" t="s">
        <v>98</v>
      </c>
      <c r="AB118" s="140">
        <v>0</v>
      </c>
      <c r="AC118" s="140" t="s">
        <v>98</v>
      </c>
      <c r="AD118" s="140">
        <v>0</v>
      </c>
      <c r="AE118" s="140" t="s">
        <v>98</v>
      </c>
      <c r="AF118" s="140">
        <v>0</v>
      </c>
      <c r="AG118" s="140" t="s">
        <v>98</v>
      </c>
      <c r="AH118" s="140">
        <v>0</v>
      </c>
      <c r="AI118" s="140" t="s">
        <v>98</v>
      </c>
      <c r="AJ118" s="140">
        <v>0</v>
      </c>
      <c r="AK118" s="140" t="s">
        <v>98</v>
      </c>
      <c r="AL118" s="140">
        <v>0</v>
      </c>
      <c r="AM118" s="140" t="s">
        <v>98</v>
      </c>
      <c r="AN118" s="140">
        <v>0</v>
      </c>
      <c r="AO118" s="140" t="s">
        <v>98</v>
      </c>
      <c r="AP118" s="140">
        <v>0</v>
      </c>
      <c r="AQ118" s="140" t="s">
        <v>98</v>
      </c>
      <c r="AR118" s="140">
        <v>0</v>
      </c>
      <c r="AS118" s="140" t="s">
        <v>98</v>
      </c>
      <c r="AT118" s="140">
        <v>0</v>
      </c>
      <c r="AU118" s="140" t="s">
        <v>98</v>
      </c>
      <c r="AV118" s="140">
        <v>0</v>
      </c>
      <c r="AW118" s="140" t="s">
        <v>98</v>
      </c>
      <c r="AX118" s="140" t="s">
        <v>98</v>
      </c>
      <c r="AY118" s="140">
        <v>0</v>
      </c>
      <c r="AZ118" s="140">
        <f>'2'!BY116</f>
        <v>0</v>
      </c>
      <c r="BA118" s="193">
        <v>0</v>
      </c>
      <c r="BB118" s="140">
        <v>0</v>
      </c>
      <c r="BC118" s="140" t="s">
        <v>98</v>
      </c>
      <c r="BD118" s="229"/>
      <c r="BE118" s="182"/>
      <c r="BF118" s="182"/>
      <c r="BG118" s="182"/>
      <c r="BH118" s="182"/>
      <c r="BI118" s="182"/>
      <c r="BJ118" s="182"/>
      <c r="BK118" s="182"/>
      <c r="BL118" s="182"/>
      <c r="BM118" s="182"/>
      <c r="BN118" s="182"/>
      <c r="BO118" s="182"/>
      <c r="BP118" s="182"/>
      <c r="BQ118" s="182"/>
      <c r="BR118" s="182"/>
      <c r="BS118" s="182"/>
      <c r="BT118" s="182"/>
      <c r="BU118" s="182"/>
      <c r="BV118" s="182"/>
      <c r="BW118" s="182"/>
      <c r="BX118" s="182"/>
      <c r="BY118" s="182"/>
      <c r="BZ118" s="182"/>
      <c r="CA118" s="182"/>
      <c r="CB118" s="182"/>
      <c r="CC118" s="182"/>
      <c r="CD118" s="182"/>
      <c r="CE118" s="182"/>
      <c r="CF118" s="182"/>
      <c r="CG118" s="182"/>
      <c r="CH118" s="182"/>
      <c r="CI118" s="182"/>
      <c r="CJ118" s="182"/>
      <c r="CK118" s="182"/>
      <c r="CL118" s="182"/>
      <c r="CM118" s="182"/>
      <c r="CN118" s="182"/>
      <c r="CO118" s="182"/>
      <c r="CP118" s="182"/>
      <c r="CQ118" s="182"/>
      <c r="CR118" s="182"/>
      <c r="CS118" s="182"/>
      <c r="CT118" s="182"/>
      <c r="CU118" s="182"/>
      <c r="CV118" s="182"/>
      <c r="CW118" s="182"/>
      <c r="CX118" s="182"/>
      <c r="CY118" s="182"/>
      <c r="CZ118" s="182"/>
      <c r="DA118" s="182"/>
      <c r="DB118" s="182"/>
      <c r="DC118" s="182"/>
      <c r="DD118" s="182"/>
      <c r="DE118" s="182"/>
      <c r="DF118" s="182"/>
      <c r="DG118" s="182"/>
      <c r="DH118" s="182"/>
      <c r="DI118" s="182"/>
      <c r="DJ118" s="182"/>
      <c r="DK118" s="182"/>
      <c r="DL118" s="182"/>
      <c r="DM118" s="182"/>
      <c r="DN118" s="182"/>
      <c r="DO118" s="182"/>
      <c r="DP118" s="182"/>
      <c r="DQ118" s="182"/>
      <c r="DR118" s="182"/>
      <c r="DS118" s="182"/>
      <c r="DT118" s="182"/>
      <c r="DU118" s="182"/>
      <c r="DV118" s="182"/>
      <c r="DW118" s="182"/>
      <c r="DX118" s="182"/>
      <c r="DY118" s="182"/>
      <c r="DZ118" s="182"/>
      <c r="EA118" s="182"/>
      <c r="EB118" s="182"/>
      <c r="EC118" s="182"/>
      <c r="ED118" s="182"/>
      <c r="EE118" s="182"/>
      <c r="EF118" s="182"/>
      <c r="EG118" s="182"/>
      <c r="EH118" s="182"/>
      <c r="EI118" s="182"/>
      <c r="EJ118" s="182"/>
      <c r="EK118" s="182"/>
    </row>
    <row r="119" spans="1:141" s="183" customFormat="1" ht="38.25" x14ac:dyDescent="0.2">
      <c r="A119" s="226" t="s">
        <v>285</v>
      </c>
      <c r="B119" s="227" t="s">
        <v>286</v>
      </c>
      <c r="C119" s="193" t="s">
        <v>287</v>
      </c>
      <c r="D119" s="140">
        <v>0</v>
      </c>
      <c r="E119" s="140" t="s">
        <v>98</v>
      </c>
      <c r="F119" s="140">
        <v>0</v>
      </c>
      <c r="G119" s="140" t="s">
        <v>98</v>
      </c>
      <c r="H119" s="140">
        <v>0</v>
      </c>
      <c r="I119" s="140" t="s">
        <v>98</v>
      </c>
      <c r="J119" s="140">
        <v>0</v>
      </c>
      <c r="K119" s="140" t="s">
        <v>98</v>
      </c>
      <c r="L119" s="140">
        <v>0</v>
      </c>
      <c r="M119" s="140" t="s">
        <v>98</v>
      </c>
      <c r="N119" s="140">
        <v>0</v>
      </c>
      <c r="O119" s="140" t="s">
        <v>98</v>
      </c>
      <c r="P119" s="140">
        <v>0</v>
      </c>
      <c r="Q119" s="140" t="s">
        <v>98</v>
      </c>
      <c r="R119" s="140">
        <v>0</v>
      </c>
      <c r="S119" s="140" t="s">
        <v>98</v>
      </c>
      <c r="T119" s="140">
        <v>0</v>
      </c>
      <c r="U119" s="140" t="s">
        <v>98</v>
      </c>
      <c r="V119" s="140">
        <v>0</v>
      </c>
      <c r="W119" s="140" t="s">
        <v>98</v>
      </c>
      <c r="X119" s="140">
        <v>0</v>
      </c>
      <c r="Y119" s="140" t="s">
        <v>98</v>
      </c>
      <c r="Z119" s="140">
        <v>0</v>
      </c>
      <c r="AA119" s="140" t="s">
        <v>98</v>
      </c>
      <c r="AB119" s="140">
        <v>0</v>
      </c>
      <c r="AC119" s="140" t="s">
        <v>98</v>
      </c>
      <c r="AD119" s="140">
        <v>0</v>
      </c>
      <c r="AE119" s="140" t="s">
        <v>98</v>
      </c>
      <c r="AF119" s="140">
        <v>0</v>
      </c>
      <c r="AG119" s="140" t="s">
        <v>98</v>
      </c>
      <c r="AH119" s="140">
        <v>0</v>
      </c>
      <c r="AI119" s="140" t="s">
        <v>98</v>
      </c>
      <c r="AJ119" s="140">
        <v>0</v>
      </c>
      <c r="AK119" s="140" t="s">
        <v>98</v>
      </c>
      <c r="AL119" s="140">
        <v>0</v>
      </c>
      <c r="AM119" s="140" t="s">
        <v>98</v>
      </c>
      <c r="AN119" s="140">
        <v>0</v>
      </c>
      <c r="AO119" s="140" t="s">
        <v>98</v>
      </c>
      <c r="AP119" s="140">
        <v>0</v>
      </c>
      <c r="AQ119" s="140" t="s">
        <v>98</v>
      </c>
      <c r="AR119" s="140">
        <v>0</v>
      </c>
      <c r="AS119" s="140" t="s">
        <v>98</v>
      </c>
      <c r="AT119" s="140">
        <v>0</v>
      </c>
      <c r="AU119" s="140" t="s">
        <v>98</v>
      </c>
      <c r="AV119" s="140">
        <v>0</v>
      </c>
      <c r="AW119" s="140" t="s">
        <v>98</v>
      </c>
      <c r="AX119" s="140" t="s">
        <v>98</v>
      </c>
      <c r="AY119" s="140">
        <v>0</v>
      </c>
      <c r="AZ119" s="140">
        <f>'2'!BY117</f>
        <v>0</v>
      </c>
      <c r="BA119" s="193">
        <v>0</v>
      </c>
      <c r="BB119" s="140">
        <v>0</v>
      </c>
      <c r="BC119" s="140" t="s">
        <v>98</v>
      </c>
      <c r="BD119" s="229"/>
      <c r="BE119" s="182"/>
      <c r="BF119" s="182"/>
      <c r="BG119" s="182"/>
      <c r="BH119" s="182"/>
      <c r="BI119" s="182"/>
      <c r="BJ119" s="182"/>
      <c r="BK119" s="182"/>
      <c r="BL119" s="182"/>
      <c r="BM119" s="182"/>
      <c r="BN119" s="182"/>
      <c r="BO119" s="182"/>
      <c r="BP119" s="182"/>
      <c r="BQ119" s="182"/>
      <c r="BR119" s="182"/>
      <c r="BS119" s="182"/>
      <c r="BT119" s="182"/>
      <c r="BU119" s="182"/>
      <c r="BV119" s="182"/>
      <c r="BW119" s="182"/>
      <c r="BX119" s="182"/>
      <c r="BY119" s="182"/>
      <c r="BZ119" s="182"/>
      <c r="CA119" s="182"/>
      <c r="CB119" s="182"/>
      <c r="CC119" s="182"/>
      <c r="CD119" s="182"/>
      <c r="CE119" s="182"/>
      <c r="CF119" s="182"/>
      <c r="CG119" s="182"/>
      <c r="CH119" s="182"/>
      <c r="CI119" s="182"/>
      <c r="CJ119" s="182"/>
      <c r="CK119" s="182"/>
      <c r="CL119" s="182"/>
      <c r="CM119" s="182"/>
      <c r="CN119" s="182"/>
      <c r="CO119" s="182"/>
      <c r="CP119" s="182"/>
      <c r="CQ119" s="182"/>
      <c r="CR119" s="182"/>
      <c r="CS119" s="182"/>
      <c r="CT119" s="182"/>
      <c r="CU119" s="182"/>
      <c r="CV119" s="182"/>
      <c r="CW119" s="182"/>
      <c r="CX119" s="182"/>
      <c r="CY119" s="182"/>
      <c r="CZ119" s="182"/>
      <c r="DA119" s="182"/>
      <c r="DB119" s="182"/>
      <c r="DC119" s="182"/>
      <c r="DD119" s="182"/>
      <c r="DE119" s="182"/>
      <c r="DF119" s="182"/>
      <c r="DG119" s="182"/>
      <c r="DH119" s="182"/>
      <c r="DI119" s="182"/>
      <c r="DJ119" s="182"/>
      <c r="DK119" s="182"/>
      <c r="DL119" s="182"/>
      <c r="DM119" s="182"/>
      <c r="DN119" s="182"/>
      <c r="DO119" s="182"/>
      <c r="DP119" s="182"/>
      <c r="DQ119" s="182"/>
      <c r="DR119" s="182"/>
      <c r="DS119" s="182"/>
      <c r="DT119" s="182"/>
      <c r="DU119" s="182"/>
      <c r="DV119" s="182"/>
      <c r="DW119" s="182"/>
      <c r="DX119" s="182"/>
      <c r="DY119" s="182"/>
      <c r="DZ119" s="182"/>
      <c r="EA119" s="182"/>
      <c r="EB119" s="182"/>
      <c r="EC119" s="182"/>
      <c r="ED119" s="182"/>
      <c r="EE119" s="182"/>
      <c r="EF119" s="182"/>
      <c r="EG119" s="182"/>
      <c r="EH119" s="182"/>
      <c r="EI119" s="182"/>
      <c r="EJ119" s="182"/>
      <c r="EK119" s="182"/>
    </row>
    <row r="120" spans="1:141" s="160" customFormat="1" ht="25.5" x14ac:dyDescent="0.2">
      <c r="A120" s="226" t="s">
        <v>265</v>
      </c>
      <c r="B120" s="227" t="s">
        <v>294</v>
      </c>
      <c r="C120" s="193" t="s">
        <v>295</v>
      </c>
      <c r="D120" s="140">
        <v>0</v>
      </c>
      <c r="E120" s="140" t="s">
        <v>98</v>
      </c>
      <c r="F120" s="158">
        <v>0</v>
      </c>
      <c r="G120" s="158" t="s">
        <v>98</v>
      </c>
      <c r="H120" s="158">
        <v>0</v>
      </c>
      <c r="I120" s="158" t="s">
        <v>98</v>
      </c>
      <c r="J120" s="158">
        <v>0</v>
      </c>
      <c r="K120" s="158" t="s">
        <v>98</v>
      </c>
      <c r="L120" s="158">
        <v>0</v>
      </c>
      <c r="M120" s="158" t="s">
        <v>98</v>
      </c>
      <c r="N120" s="158">
        <v>0</v>
      </c>
      <c r="O120" s="158" t="s">
        <v>98</v>
      </c>
      <c r="P120" s="158">
        <v>0</v>
      </c>
      <c r="Q120" s="158" t="s">
        <v>98</v>
      </c>
      <c r="R120" s="158">
        <v>0</v>
      </c>
      <c r="S120" s="158" t="s">
        <v>98</v>
      </c>
      <c r="T120" s="158">
        <v>0</v>
      </c>
      <c r="U120" s="158" t="s">
        <v>98</v>
      </c>
      <c r="V120" s="158">
        <v>0</v>
      </c>
      <c r="W120" s="158" t="s">
        <v>98</v>
      </c>
      <c r="X120" s="158">
        <v>0</v>
      </c>
      <c r="Y120" s="158" t="s">
        <v>98</v>
      </c>
      <c r="Z120" s="158">
        <v>0</v>
      </c>
      <c r="AA120" s="158" t="s">
        <v>98</v>
      </c>
      <c r="AB120" s="158">
        <v>0</v>
      </c>
      <c r="AC120" s="158" t="s">
        <v>98</v>
      </c>
      <c r="AD120" s="158">
        <v>0</v>
      </c>
      <c r="AE120" s="158" t="s">
        <v>98</v>
      </c>
      <c r="AF120" s="158">
        <v>0</v>
      </c>
      <c r="AG120" s="158" t="s">
        <v>98</v>
      </c>
      <c r="AH120" s="158">
        <v>0</v>
      </c>
      <c r="AI120" s="158" t="s">
        <v>98</v>
      </c>
      <c r="AJ120" s="158">
        <v>0</v>
      </c>
      <c r="AK120" s="158" t="s">
        <v>98</v>
      </c>
      <c r="AL120" s="158">
        <v>0</v>
      </c>
      <c r="AM120" s="158" t="s">
        <v>98</v>
      </c>
      <c r="AN120" s="158">
        <v>0</v>
      </c>
      <c r="AO120" s="158" t="s">
        <v>98</v>
      </c>
      <c r="AP120" s="158">
        <v>0</v>
      </c>
      <c r="AQ120" s="158" t="s">
        <v>98</v>
      </c>
      <c r="AR120" s="158">
        <v>0</v>
      </c>
      <c r="AS120" s="158" t="s">
        <v>98</v>
      </c>
      <c r="AT120" s="158">
        <v>0</v>
      </c>
      <c r="AU120" s="158" t="s">
        <v>98</v>
      </c>
      <c r="AV120" s="158">
        <v>0</v>
      </c>
      <c r="AW120" s="158" t="s">
        <v>98</v>
      </c>
      <c r="AX120" s="158">
        <v>0</v>
      </c>
      <c r="AY120" s="158" t="s">
        <v>98</v>
      </c>
      <c r="AZ120" s="140">
        <f>'2'!BY118</f>
        <v>0</v>
      </c>
      <c r="BA120" s="193">
        <v>0</v>
      </c>
      <c r="BB120" s="158">
        <v>0</v>
      </c>
      <c r="BC120" s="158" t="s">
        <v>98</v>
      </c>
      <c r="BD120" s="215"/>
      <c r="BE120" s="159"/>
      <c r="BF120" s="159"/>
      <c r="BG120" s="159"/>
      <c r="BH120" s="159"/>
      <c r="BI120" s="159"/>
      <c r="BJ120" s="159"/>
      <c r="BK120" s="159"/>
      <c r="BL120" s="159"/>
      <c r="BM120" s="159"/>
      <c r="BN120" s="159"/>
      <c r="BO120" s="159"/>
      <c r="BP120" s="159"/>
      <c r="BQ120" s="159"/>
      <c r="BR120" s="159"/>
      <c r="BS120" s="159"/>
      <c r="BT120" s="159"/>
      <c r="BU120" s="159"/>
      <c r="BV120" s="159"/>
      <c r="BW120" s="159"/>
      <c r="BX120" s="159"/>
      <c r="BY120" s="159"/>
      <c r="BZ120" s="159"/>
      <c r="CA120" s="159"/>
      <c r="CB120" s="159"/>
      <c r="CC120" s="159"/>
      <c r="CD120" s="159"/>
      <c r="CE120" s="159"/>
      <c r="CF120" s="159"/>
      <c r="CG120" s="159"/>
      <c r="CH120" s="159"/>
      <c r="CI120" s="159"/>
      <c r="CJ120" s="159"/>
      <c r="CK120" s="159"/>
      <c r="CL120" s="159"/>
      <c r="CM120" s="159"/>
      <c r="CN120" s="159"/>
      <c r="CO120" s="159"/>
      <c r="CP120" s="159"/>
      <c r="CQ120" s="159"/>
      <c r="CR120" s="159"/>
      <c r="CS120" s="159"/>
      <c r="CT120" s="159"/>
      <c r="CU120" s="159"/>
      <c r="CV120" s="159"/>
      <c r="CW120" s="159"/>
      <c r="CX120" s="159"/>
      <c r="CY120" s="159"/>
    </row>
    <row r="121" spans="1:141" s="160" customFormat="1" ht="25.5" x14ac:dyDescent="0.2">
      <c r="A121" s="226" t="s">
        <v>265</v>
      </c>
      <c r="B121" s="216" t="s">
        <v>288</v>
      </c>
      <c r="C121" s="193" t="s">
        <v>289</v>
      </c>
      <c r="D121" s="140">
        <v>0</v>
      </c>
      <c r="E121" s="140" t="s">
        <v>98</v>
      </c>
      <c r="F121" s="158">
        <v>0</v>
      </c>
      <c r="G121" s="158" t="s">
        <v>98</v>
      </c>
      <c r="H121" s="158">
        <v>0</v>
      </c>
      <c r="I121" s="158" t="s">
        <v>98</v>
      </c>
      <c r="J121" s="158">
        <v>0</v>
      </c>
      <c r="K121" s="158" t="s">
        <v>98</v>
      </c>
      <c r="L121" s="158">
        <v>0</v>
      </c>
      <c r="M121" s="158" t="s">
        <v>98</v>
      </c>
      <c r="N121" s="158">
        <v>0</v>
      </c>
      <c r="O121" s="158" t="s">
        <v>98</v>
      </c>
      <c r="P121" s="158">
        <v>0</v>
      </c>
      <c r="Q121" s="158" t="s">
        <v>98</v>
      </c>
      <c r="R121" s="158">
        <v>0</v>
      </c>
      <c r="S121" s="158" t="s">
        <v>98</v>
      </c>
      <c r="T121" s="158">
        <v>0</v>
      </c>
      <c r="U121" s="158" t="s">
        <v>98</v>
      </c>
      <c r="V121" s="158">
        <v>0</v>
      </c>
      <c r="W121" s="158" t="s">
        <v>98</v>
      </c>
      <c r="X121" s="158">
        <v>0</v>
      </c>
      <c r="Y121" s="158" t="s">
        <v>98</v>
      </c>
      <c r="Z121" s="158">
        <v>0</v>
      </c>
      <c r="AA121" s="158" t="s">
        <v>98</v>
      </c>
      <c r="AB121" s="158">
        <v>0</v>
      </c>
      <c r="AC121" s="158" t="s">
        <v>98</v>
      </c>
      <c r="AD121" s="158">
        <v>0</v>
      </c>
      <c r="AE121" s="158" t="s">
        <v>98</v>
      </c>
      <c r="AF121" s="158">
        <v>0</v>
      </c>
      <c r="AG121" s="158" t="s">
        <v>98</v>
      </c>
      <c r="AH121" s="158">
        <v>0</v>
      </c>
      <c r="AI121" s="158" t="s">
        <v>98</v>
      </c>
      <c r="AJ121" s="158">
        <v>0</v>
      </c>
      <c r="AK121" s="158" t="s">
        <v>98</v>
      </c>
      <c r="AL121" s="158">
        <v>0</v>
      </c>
      <c r="AM121" s="158" t="s">
        <v>98</v>
      </c>
      <c r="AN121" s="158">
        <v>0</v>
      </c>
      <c r="AO121" s="158" t="s">
        <v>98</v>
      </c>
      <c r="AP121" s="158">
        <v>0</v>
      </c>
      <c r="AQ121" s="158" t="s">
        <v>98</v>
      </c>
      <c r="AR121" s="158">
        <v>0</v>
      </c>
      <c r="AS121" s="158" t="s">
        <v>98</v>
      </c>
      <c r="AT121" s="158">
        <v>0</v>
      </c>
      <c r="AU121" s="158" t="s">
        <v>98</v>
      </c>
      <c r="AV121" s="158">
        <v>0</v>
      </c>
      <c r="AW121" s="158" t="s">
        <v>98</v>
      </c>
      <c r="AX121" s="193">
        <v>0</v>
      </c>
      <c r="AY121" s="193">
        <v>0</v>
      </c>
      <c r="AZ121" s="140">
        <f>'2'!BY119</f>
        <v>0</v>
      </c>
      <c r="BA121" s="193">
        <v>0</v>
      </c>
      <c r="BB121" s="158">
        <v>0</v>
      </c>
      <c r="BC121" s="158" t="s">
        <v>98</v>
      </c>
      <c r="BD121" s="215"/>
      <c r="BE121" s="192"/>
      <c r="BF121" s="115"/>
      <c r="BG121" s="192"/>
      <c r="BH121" s="159"/>
      <c r="BI121" s="159"/>
      <c r="BJ121" s="159"/>
      <c r="BK121" s="159"/>
      <c r="BL121" s="159"/>
      <c r="BM121" s="159"/>
      <c r="BN121" s="159"/>
      <c r="BO121" s="159"/>
      <c r="BP121" s="159"/>
      <c r="BQ121" s="159"/>
      <c r="BR121" s="159"/>
      <c r="BS121" s="159"/>
      <c r="BT121" s="159"/>
      <c r="BU121" s="159"/>
      <c r="BV121" s="159"/>
      <c r="BW121" s="159"/>
      <c r="BX121" s="159"/>
      <c r="BY121" s="159"/>
      <c r="BZ121" s="159"/>
      <c r="CA121" s="159"/>
      <c r="CB121" s="159"/>
      <c r="CC121" s="159"/>
      <c r="CD121" s="159"/>
      <c r="CE121" s="159"/>
      <c r="CF121" s="159"/>
      <c r="CG121" s="159"/>
      <c r="CH121" s="159"/>
      <c r="CI121" s="159"/>
      <c r="CJ121" s="159"/>
      <c r="CK121" s="159"/>
      <c r="CL121" s="159"/>
      <c r="CM121" s="159"/>
      <c r="CN121" s="159"/>
      <c r="CO121" s="159"/>
      <c r="CP121" s="159"/>
      <c r="CQ121" s="159"/>
      <c r="CR121" s="159"/>
      <c r="CS121" s="159"/>
      <c r="CT121" s="159"/>
      <c r="CU121" s="159"/>
      <c r="CV121" s="159"/>
      <c r="CW121" s="159"/>
      <c r="CX121" s="159"/>
      <c r="CY121" s="159"/>
    </row>
    <row r="122" spans="1:141" s="235" customFormat="1" ht="25.5" x14ac:dyDescent="0.2">
      <c r="A122" s="226" t="s">
        <v>265</v>
      </c>
      <c r="B122" s="233" t="s">
        <v>290</v>
      </c>
      <c r="C122" s="193" t="s">
        <v>291</v>
      </c>
      <c r="D122" s="140">
        <v>0</v>
      </c>
      <c r="E122" s="140" t="s">
        <v>98</v>
      </c>
      <c r="F122" s="158">
        <v>0</v>
      </c>
      <c r="G122" s="158" t="s">
        <v>98</v>
      </c>
      <c r="H122" s="158">
        <v>0</v>
      </c>
      <c r="I122" s="158" t="s">
        <v>98</v>
      </c>
      <c r="J122" s="158">
        <v>0</v>
      </c>
      <c r="K122" s="158" t="s">
        <v>98</v>
      </c>
      <c r="L122" s="158">
        <v>0</v>
      </c>
      <c r="M122" s="158" t="s">
        <v>98</v>
      </c>
      <c r="N122" s="158">
        <v>0</v>
      </c>
      <c r="O122" s="158" t="s">
        <v>98</v>
      </c>
      <c r="P122" s="158">
        <v>0</v>
      </c>
      <c r="Q122" s="158" t="s">
        <v>98</v>
      </c>
      <c r="R122" s="158">
        <v>0</v>
      </c>
      <c r="S122" s="158" t="s">
        <v>98</v>
      </c>
      <c r="T122" s="158">
        <v>0</v>
      </c>
      <c r="U122" s="158" t="s">
        <v>98</v>
      </c>
      <c r="V122" s="158">
        <v>0</v>
      </c>
      <c r="W122" s="158" t="s">
        <v>98</v>
      </c>
      <c r="X122" s="158">
        <v>0</v>
      </c>
      <c r="Y122" s="158" t="s">
        <v>98</v>
      </c>
      <c r="Z122" s="158">
        <v>0</v>
      </c>
      <c r="AA122" s="158" t="s">
        <v>98</v>
      </c>
      <c r="AB122" s="158">
        <v>0</v>
      </c>
      <c r="AC122" s="158" t="s">
        <v>98</v>
      </c>
      <c r="AD122" s="158">
        <v>0</v>
      </c>
      <c r="AE122" s="158" t="s">
        <v>98</v>
      </c>
      <c r="AF122" s="158">
        <v>0</v>
      </c>
      <c r="AG122" s="158" t="s">
        <v>98</v>
      </c>
      <c r="AH122" s="158">
        <v>0</v>
      </c>
      <c r="AI122" s="158" t="s">
        <v>98</v>
      </c>
      <c r="AJ122" s="158">
        <v>0</v>
      </c>
      <c r="AK122" s="158" t="s">
        <v>98</v>
      </c>
      <c r="AL122" s="158">
        <v>0</v>
      </c>
      <c r="AM122" s="158" t="s">
        <v>98</v>
      </c>
      <c r="AN122" s="158">
        <v>0</v>
      </c>
      <c r="AO122" s="158" t="s">
        <v>98</v>
      </c>
      <c r="AP122" s="158">
        <v>0</v>
      </c>
      <c r="AQ122" s="158" t="s">
        <v>98</v>
      </c>
      <c r="AR122" s="158">
        <v>0</v>
      </c>
      <c r="AS122" s="158" t="s">
        <v>98</v>
      </c>
      <c r="AT122" s="158">
        <v>0</v>
      </c>
      <c r="AU122" s="158" t="s">
        <v>98</v>
      </c>
      <c r="AV122" s="158">
        <v>0</v>
      </c>
      <c r="AW122" s="158" t="s">
        <v>98</v>
      </c>
      <c r="AX122" s="193">
        <v>0</v>
      </c>
      <c r="AY122" s="193">
        <v>0</v>
      </c>
      <c r="AZ122" s="140">
        <f>'2'!BY120</f>
        <v>0</v>
      </c>
      <c r="BA122" s="193">
        <v>0</v>
      </c>
      <c r="BB122" s="158">
        <v>0</v>
      </c>
      <c r="BC122" s="158" t="s">
        <v>98</v>
      </c>
      <c r="BD122" s="215"/>
      <c r="BE122" s="192"/>
      <c r="BF122" s="115"/>
      <c r="BG122" s="192"/>
      <c r="BH122" s="234"/>
      <c r="BI122" s="234"/>
      <c r="BJ122" s="234"/>
      <c r="BK122" s="234"/>
      <c r="BL122" s="234"/>
      <c r="BM122" s="234"/>
      <c r="BN122" s="234"/>
      <c r="BO122" s="234"/>
      <c r="BP122" s="234"/>
      <c r="BQ122" s="234"/>
      <c r="BR122" s="234"/>
      <c r="BS122" s="234"/>
      <c r="BT122" s="234"/>
      <c r="BU122" s="234"/>
      <c r="BV122" s="234"/>
      <c r="BW122" s="234"/>
      <c r="BX122" s="234"/>
      <c r="BY122" s="234"/>
      <c r="BZ122" s="234"/>
      <c r="CA122" s="234"/>
      <c r="CB122" s="234"/>
      <c r="CC122" s="234"/>
      <c r="CD122" s="234"/>
      <c r="CE122" s="234"/>
      <c r="CF122" s="234"/>
      <c r="CG122" s="234"/>
      <c r="CH122" s="234"/>
      <c r="CI122" s="234"/>
      <c r="CJ122" s="234"/>
      <c r="CK122" s="234"/>
      <c r="CL122" s="234"/>
      <c r="CM122" s="234"/>
      <c r="CN122" s="234"/>
      <c r="CO122" s="234"/>
    </row>
  </sheetData>
  <autoFilter ref="A21:EK122"/>
  <mergeCells count="54">
    <mergeCell ref="X20:Y20"/>
    <mergeCell ref="Z20:AA20"/>
    <mergeCell ref="AB20:AC20"/>
    <mergeCell ref="D20:E20"/>
    <mergeCell ref="F20:G20"/>
    <mergeCell ref="H20:I20"/>
    <mergeCell ref="J20:K20"/>
    <mergeCell ref="V20:W20"/>
    <mergeCell ref="D19:E19"/>
    <mergeCell ref="F19:G19"/>
    <mergeCell ref="H19:K19"/>
    <mergeCell ref="V19:Y19"/>
    <mergeCell ref="Z19:AC19"/>
    <mergeCell ref="AT17:AU17"/>
    <mergeCell ref="AV17:AW17"/>
    <mergeCell ref="AX17:AY17"/>
    <mergeCell ref="AZ17:BA17"/>
    <mergeCell ref="BB17:BC17"/>
    <mergeCell ref="AJ17:AK17"/>
    <mergeCell ref="AL17:AM17"/>
    <mergeCell ref="AN17:AO17"/>
    <mergeCell ref="AP17:AQ17"/>
    <mergeCell ref="AR17:AS17"/>
    <mergeCell ref="V17:Y17"/>
    <mergeCell ref="Z17:AC17"/>
    <mergeCell ref="AD17:AE17"/>
    <mergeCell ref="AF17:AG17"/>
    <mergeCell ref="AH17:AI17"/>
    <mergeCell ref="L17:M17"/>
    <mergeCell ref="N17:O17"/>
    <mergeCell ref="P17:Q17"/>
    <mergeCell ref="R17:S17"/>
    <mergeCell ref="T17:U17"/>
    <mergeCell ref="A12:BC12"/>
    <mergeCell ref="A13:BC13"/>
    <mergeCell ref="A15:A18"/>
    <mergeCell ref="B15:B18"/>
    <mergeCell ref="C15:C18"/>
    <mergeCell ref="D15:BC15"/>
    <mergeCell ref="D16:S16"/>
    <mergeCell ref="T16:AG16"/>
    <mergeCell ref="AH16:AM16"/>
    <mergeCell ref="AN16:AQ16"/>
    <mergeCell ref="AR16:AW16"/>
    <mergeCell ref="AX16:BA16"/>
    <mergeCell ref="BB16:BC16"/>
    <mergeCell ref="D17:E17"/>
    <mergeCell ref="F17:G17"/>
    <mergeCell ref="H17:K17"/>
    <mergeCell ref="A1:BC4"/>
    <mergeCell ref="A5:BC5"/>
    <mergeCell ref="A7:BC7"/>
    <mergeCell ref="A8:BC8"/>
    <mergeCell ref="A10:BC10"/>
  </mergeCells>
  <pageMargins left="0.39374999999999999" right="0.39374999999999999" top="0.78749999999999998" bottom="0.39374999999999999" header="0.27569444444444402" footer="0.51180555555555496"/>
  <pageSetup paperSize="9" firstPageNumber="0" orientation="landscape" horizontalDpi="300" verticalDpi="300"/>
  <headerFooter>
    <oddHeader>&amp;L&amp;6Подготовлено с использованием системы ГАРАНТ</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66FF"/>
  </sheetPr>
  <dimension ref="A1:AMK122"/>
  <sheetViews>
    <sheetView topLeftCell="A16" zoomScaleNormal="100" zoomScalePageLayoutView="85" workbookViewId="0">
      <pane xSplit="2" ySplit="6" topLeftCell="AZ90" activePane="bottomRight" state="frozen"/>
      <selection activeCell="A16" sqref="A16"/>
      <selection pane="topRight" activeCell="AZ16" sqref="AZ16"/>
      <selection pane="bottomLeft" activeCell="A90" sqref="A90"/>
      <selection pane="bottomRight" activeCell="A53" sqref="A53"/>
    </sheetView>
  </sheetViews>
  <sheetFormatPr defaultRowHeight="12.75" x14ac:dyDescent="0.2"/>
  <cols>
    <col min="1" max="1" width="11.140625" style="105" customWidth="1"/>
    <col min="2" max="2" width="38.7109375" style="106" customWidth="1"/>
    <col min="3" max="3" width="14.5703125" style="105" customWidth="1"/>
    <col min="4" max="53" width="9.28515625" style="106" customWidth="1"/>
    <col min="54" max="55" width="11" style="106" customWidth="1"/>
    <col min="56" max="93" width="9.140625" style="107" customWidth="1"/>
    <col min="94" max="1025" width="9.140625" style="106" customWidth="1"/>
  </cols>
  <sheetData>
    <row r="1" spans="1:93" s="109" customFormat="1" ht="11.25" hidden="1" customHeight="1" x14ac:dyDescent="0.2">
      <c r="A1" s="14" t="s">
        <v>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8"/>
      <c r="CK1" s="108"/>
      <c r="CL1" s="108"/>
      <c r="CM1" s="108"/>
      <c r="CN1" s="108"/>
      <c r="CO1" s="108"/>
    </row>
    <row r="2" spans="1:93" s="109" customFormat="1" ht="11.25" hidden="1" customHeight="1" x14ac:dyDescent="0.2">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8"/>
      <c r="CK2" s="108"/>
      <c r="CL2" s="108"/>
      <c r="CM2" s="108"/>
      <c r="CN2" s="108"/>
      <c r="CO2" s="108"/>
    </row>
    <row r="3" spans="1:93" s="109" customFormat="1" ht="11.25" hidden="1" customHeight="1" x14ac:dyDescent="0.2">
      <c r="A3" s="14"/>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8"/>
      <c r="CK3" s="108"/>
      <c r="CL3" s="108"/>
      <c r="CM3" s="108"/>
      <c r="CN3" s="108"/>
      <c r="CO3" s="108"/>
    </row>
    <row r="4" spans="1:93" ht="18.75" customHeight="1" x14ac:dyDescent="0.2">
      <c r="A4" s="14"/>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row>
    <row r="5" spans="1:93" ht="18.75" customHeight="1" x14ac:dyDescent="0.2">
      <c r="A5" s="14" t="s">
        <v>297</v>
      </c>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row>
    <row r="6" spans="1:93" ht="15.75" customHeight="1" x14ac:dyDescent="0.2"/>
    <row r="7" spans="1:93" ht="21.75" customHeight="1" x14ac:dyDescent="0.2">
      <c r="A7" s="13" t="s">
        <v>2</v>
      </c>
      <c r="B7" s="13"/>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row>
    <row r="8" spans="1:93" ht="15.75" customHeight="1" x14ac:dyDescent="0.2">
      <c r="A8" s="12" t="s">
        <v>3</v>
      </c>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row>
    <row r="9" spans="1:93" ht="12" customHeight="1" x14ac:dyDescent="0.2"/>
    <row r="10" spans="1:93" ht="16.5" customHeight="1" x14ac:dyDescent="0.2">
      <c r="A10" s="11" t="s">
        <v>4</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row>
    <row r="11" spans="1:93" ht="15" customHeight="1" x14ac:dyDescent="0.2">
      <c r="A11" s="110"/>
      <c r="B11" s="110"/>
      <c r="C11" s="110"/>
      <c r="D11" s="110"/>
      <c r="E11" s="110"/>
      <c r="F11" s="110"/>
      <c r="G11" s="110"/>
      <c r="H11" s="110"/>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0"/>
      <c r="AG11" s="110"/>
      <c r="AH11" s="111"/>
      <c r="AI11" s="111"/>
      <c r="AJ11" s="111"/>
      <c r="AK11" s="111"/>
      <c r="AL11" s="111"/>
      <c r="AM11" s="111"/>
      <c r="AN11" s="111"/>
      <c r="AO11" s="111"/>
      <c r="AP11" s="111"/>
      <c r="AQ11" s="111"/>
      <c r="AR11" s="111"/>
      <c r="AS11" s="111"/>
      <c r="AT11" s="111"/>
      <c r="AU11" s="111"/>
      <c r="AV11" s="111"/>
      <c r="AW11" s="111"/>
      <c r="AX11" s="110"/>
      <c r="AY11" s="110"/>
      <c r="AZ11" s="110"/>
      <c r="BA11" s="110"/>
      <c r="BB11" s="110"/>
      <c r="BC11" s="110"/>
    </row>
    <row r="12" spans="1:93" s="107" customFormat="1" ht="15.75" customHeight="1" x14ac:dyDescent="0.3">
      <c r="A12" s="10" t="s">
        <v>5</v>
      </c>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12"/>
      <c r="BE12" s="112"/>
      <c r="BF12" s="112"/>
      <c r="BG12" s="112"/>
      <c r="BH12" s="112"/>
      <c r="BI12" s="112"/>
      <c r="BJ12" s="112"/>
      <c r="BK12" s="112"/>
      <c r="BL12" s="112"/>
      <c r="BM12" s="112"/>
      <c r="BN12" s="112"/>
      <c r="BO12" s="112"/>
      <c r="BP12" s="112"/>
    </row>
    <row r="13" spans="1:93" s="107" customFormat="1" ht="15.75" customHeight="1" x14ac:dyDescent="0.2">
      <c r="A13" s="9" t="s">
        <v>6</v>
      </c>
      <c r="B13" s="9"/>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113"/>
      <c r="BE13" s="113"/>
      <c r="BF13" s="113"/>
      <c r="BG13" s="113"/>
      <c r="BH13" s="113"/>
      <c r="BI13" s="113"/>
      <c r="BJ13" s="113"/>
      <c r="BK13" s="113"/>
      <c r="BL13" s="113"/>
      <c r="BM13" s="113"/>
      <c r="BN13" s="113"/>
      <c r="BO13" s="113"/>
      <c r="BP13" s="113"/>
    </row>
    <row r="14" spans="1:93" s="107" customFormat="1" ht="15.75" customHeight="1" x14ac:dyDescent="0.3">
      <c r="A14" s="114"/>
      <c r="B14" s="114"/>
      <c r="C14" s="114"/>
      <c r="D14" s="114"/>
      <c r="E14" s="114"/>
      <c r="F14" s="114"/>
      <c r="G14" s="114"/>
      <c r="H14" s="114"/>
      <c r="I14" s="114"/>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2"/>
      <c r="BE14" s="112"/>
      <c r="BF14" s="112"/>
      <c r="BG14" s="112"/>
      <c r="BH14" s="112"/>
      <c r="BI14" s="112"/>
      <c r="BJ14" s="112"/>
      <c r="BK14" s="112"/>
      <c r="BL14" s="112"/>
      <c r="BM14" s="112"/>
      <c r="BN14" s="112"/>
      <c r="BO14" s="112"/>
      <c r="BP14" s="112"/>
    </row>
    <row r="15" spans="1:93" s="118" customFormat="1" ht="33.75" customHeight="1" x14ac:dyDescent="0.2">
      <c r="A15" s="8" t="s">
        <v>7</v>
      </c>
      <c r="B15" s="8" t="s">
        <v>8</v>
      </c>
      <c r="C15" s="8" t="s">
        <v>9</v>
      </c>
      <c r="D15" s="7" t="s">
        <v>10</v>
      </c>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117"/>
      <c r="BE15" s="117"/>
      <c r="BF15" s="117"/>
      <c r="BG15" s="117"/>
      <c r="BH15" s="117"/>
      <c r="BI15" s="117"/>
      <c r="BJ15" s="117"/>
      <c r="BK15" s="117"/>
      <c r="BL15" s="117"/>
      <c r="BM15" s="117"/>
      <c r="BN15" s="117"/>
      <c r="BO15" s="117"/>
      <c r="BP15" s="117"/>
      <c r="BQ15" s="117"/>
      <c r="BR15" s="117"/>
      <c r="BS15" s="117"/>
      <c r="BT15" s="117"/>
      <c r="BU15" s="117"/>
      <c r="BV15" s="117"/>
      <c r="BW15" s="117"/>
      <c r="BX15" s="117"/>
      <c r="BY15" s="117"/>
      <c r="BZ15" s="117"/>
      <c r="CA15" s="117"/>
      <c r="CB15" s="117"/>
      <c r="CC15" s="117"/>
      <c r="CD15" s="117"/>
      <c r="CE15" s="117"/>
      <c r="CF15" s="117"/>
      <c r="CG15" s="117"/>
      <c r="CH15" s="117"/>
      <c r="CI15" s="117"/>
      <c r="CJ15" s="117"/>
      <c r="CK15" s="117"/>
      <c r="CL15" s="117"/>
      <c r="CM15" s="117"/>
      <c r="CN15" s="117"/>
      <c r="CO15" s="117"/>
    </row>
    <row r="16" spans="1:93" s="122" customFormat="1" ht="45.75" customHeight="1" x14ac:dyDescent="0.2">
      <c r="A16" s="8"/>
      <c r="B16" s="8"/>
      <c r="C16" s="8"/>
      <c r="D16" s="6" t="s">
        <v>11</v>
      </c>
      <c r="E16" s="6"/>
      <c r="F16" s="6"/>
      <c r="G16" s="6"/>
      <c r="H16" s="6"/>
      <c r="I16" s="6"/>
      <c r="J16" s="6"/>
      <c r="K16" s="6"/>
      <c r="L16" s="6"/>
      <c r="M16" s="6"/>
      <c r="N16" s="6"/>
      <c r="O16" s="6"/>
      <c r="P16" s="6"/>
      <c r="Q16" s="6"/>
      <c r="R16" s="6"/>
      <c r="S16" s="6"/>
      <c r="T16" s="6" t="s">
        <v>12</v>
      </c>
      <c r="U16" s="6"/>
      <c r="V16" s="6"/>
      <c r="W16" s="6"/>
      <c r="X16" s="6"/>
      <c r="Y16" s="6"/>
      <c r="Z16" s="6"/>
      <c r="AA16" s="6"/>
      <c r="AB16" s="6"/>
      <c r="AC16" s="6"/>
      <c r="AD16" s="6"/>
      <c r="AE16" s="6"/>
      <c r="AF16" s="6"/>
      <c r="AG16" s="6"/>
      <c r="AH16" s="6" t="s">
        <v>13</v>
      </c>
      <c r="AI16" s="6"/>
      <c r="AJ16" s="6"/>
      <c r="AK16" s="6"/>
      <c r="AL16" s="6"/>
      <c r="AM16" s="6"/>
      <c r="AN16" s="6" t="s">
        <v>14</v>
      </c>
      <c r="AO16" s="6"/>
      <c r="AP16" s="6"/>
      <c r="AQ16" s="6"/>
      <c r="AR16" s="6" t="s">
        <v>15</v>
      </c>
      <c r="AS16" s="6"/>
      <c r="AT16" s="6"/>
      <c r="AU16" s="6"/>
      <c r="AV16" s="6"/>
      <c r="AW16" s="6"/>
      <c r="AX16" s="6" t="s">
        <v>16</v>
      </c>
      <c r="AY16" s="6"/>
      <c r="AZ16" s="6"/>
      <c r="BA16" s="6"/>
      <c r="BB16" s="5" t="s">
        <v>17</v>
      </c>
      <c r="BC16" s="5"/>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row>
    <row r="17" spans="1:103" s="124" customFormat="1" ht="122.25" customHeight="1" x14ac:dyDescent="0.2">
      <c r="A17" s="8"/>
      <c r="B17" s="8"/>
      <c r="C17" s="8"/>
      <c r="D17" s="6" t="s">
        <v>18</v>
      </c>
      <c r="E17" s="6"/>
      <c r="F17" s="6" t="s">
        <v>19</v>
      </c>
      <c r="G17" s="6"/>
      <c r="H17" s="6" t="s">
        <v>20</v>
      </c>
      <c r="I17" s="6"/>
      <c r="J17" s="6"/>
      <c r="K17" s="6"/>
      <c r="L17" s="6" t="s">
        <v>21</v>
      </c>
      <c r="M17" s="6"/>
      <c r="N17" s="6" t="s">
        <v>22</v>
      </c>
      <c r="O17" s="6"/>
      <c r="P17" s="6" t="s">
        <v>23</v>
      </c>
      <c r="Q17" s="6"/>
      <c r="R17" s="6" t="s">
        <v>24</v>
      </c>
      <c r="S17" s="6"/>
      <c r="T17" s="6" t="s">
        <v>25</v>
      </c>
      <c r="U17" s="6"/>
      <c r="V17" s="6" t="s">
        <v>26</v>
      </c>
      <c r="W17" s="6"/>
      <c r="X17" s="6"/>
      <c r="Y17" s="6"/>
      <c r="Z17" s="6" t="s">
        <v>27</v>
      </c>
      <c r="AA17" s="6"/>
      <c r="AB17" s="6"/>
      <c r="AC17" s="6"/>
      <c r="AD17" s="6" t="s">
        <v>28</v>
      </c>
      <c r="AE17" s="6"/>
      <c r="AF17" s="6" t="s">
        <v>29</v>
      </c>
      <c r="AG17" s="6"/>
      <c r="AH17" s="6" t="s">
        <v>30</v>
      </c>
      <c r="AI17" s="6"/>
      <c r="AJ17" s="6" t="s">
        <v>31</v>
      </c>
      <c r="AK17" s="6"/>
      <c r="AL17" s="6" t="s">
        <v>32</v>
      </c>
      <c r="AM17" s="6"/>
      <c r="AN17" s="6" t="s">
        <v>33</v>
      </c>
      <c r="AO17" s="6"/>
      <c r="AP17" s="6" t="s">
        <v>34</v>
      </c>
      <c r="AQ17" s="6"/>
      <c r="AR17" s="6" t="s">
        <v>35</v>
      </c>
      <c r="AS17" s="6"/>
      <c r="AT17" s="6" t="s">
        <v>36</v>
      </c>
      <c r="AU17" s="6"/>
      <c r="AV17" s="6" t="s">
        <v>37</v>
      </c>
      <c r="AW17" s="6"/>
      <c r="AX17" s="6" t="s">
        <v>38</v>
      </c>
      <c r="AY17" s="6"/>
      <c r="AZ17" s="6" t="s">
        <v>39</v>
      </c>
      <c r="BA17" s="6"/>
      <c r="BB17" s="5" t="s">
        <v>40</v>
      </c>
      <c r="BC17" s="5"/>
      <c r="BD17" s="123"/>
      <c r="BE17" s="123"/>
      <c r="BF17" s="123"/>
      <c r="BG17" s="123"/>
      <c r="BH17" s="123"/>
      <c r="BI17" s="123"/>
      <c r="BJ17" s="123"/>
      <c r="BK17" s="123"/>
      <c r="BL17" s="123"/>
      <c r="BM17" s="123"/>
      <c r="BN17" s="123"/>
      <c r="BO17" s="123"/>
      <c r="BP17" s="123"/>
      <c r="BQ17" s="123"/>
      <c r="BR17" s="123"/>
      <c r="BS17" s="123"/>
      <c r="BT17" s="123"/>
      <c r="BU17" s="123"/>
      <c r="BV17" s="123"/>
      <c r="BW17" s="123"/>
      <c r="BX17" s="123"/>
      <c r="BY17" s="123"/>
      <c r="BZ17" s="123"/>
      <c r="CA17" s="123"/>
      <c r="CB17" s="123"/>
      <c r="CC17" s="123"/>
      <c r="CD17" s="123"/>
      <c r="CE17" s="123"/>
      <c r="CF17" s="123"/>
      <c r="CG17" s="123"/>
      <c r="CH17" s="123"/>
      <c r="CI17" s="123"/>
      <c r="CJ17" s="123"/>
      <c r="CK17" s="123"/>
      <c r="CL17" s="123"/>
      <c r="CM17" s="123"/>
      <c r="CN17" s="123"/>
      <c r="CO17" s="123"/>
    </row>
    <row r="18" spans="1:103" s="109" customFormat="1" ht="39" customHeight="1" x14ac:dyDescent="0.2">
      <c r="A18" s="8"/>
      <c r="B18" s="8"/>
      <c r="C18" s="8"/>
      <c r="D18" s="125" t="s">
        <v>41</v>
      </c>
      <c r="E18" s="125" t="s">
        <v>42</v>
      </c>
      <c r="F18" s="125" t="s">
        <v>41</v>
      </c>
      <c r="G18" s="125" t="s">
        <v>42</v>
      </c>
      <c r="H18" s="125" t="s">
        <v>41</v>
      </c>
      <c r="I18" s="125" t="s">
        <v>42</v>
      </c>
      <c r="J18" s="125" t="s">
        <v>41</v>
      </c>
      <c r="K18" s="125" t="s">
        <v>42</v>
      </c>
      <c r="L18" s="125" t="s">
        <v>41</v>
      </c>
      <c r="M18" s="125" t="s">
        <v>42</v>
      </c>
      <c r="N18" s="125" t="s">
        <v>41</v>
      </c>
      <c r="O18" s="125" t="s">
        <v>42</v>
      </c>
      <c r="P18" s="125" t="s">
        <v>41</v>
      </c>
      <c r="Q18" s="125" t="s">
        <v>42</v>
      </c>
      <c r="R18" s="125" t="s">
        <v>41</v>
      </c>
      <c r="S18" s="125" t="s">
        <v>42</v>
      </c>
      <c r="T18" s="125" t="s">
        <v>41</v>
      </c>
      <c r="U18" s="125" t="s">
        <v>42</v>
      </c>
      <c r="V18" s="125" t="s">
        <v>41</v>
      </c>
      <c r="W18" s="125" t="s">
        <v>42</v>
      </c>
      <c r="X18" s="125" t="s">
        <v>41</v>
      </c>
      <c r="Y18" s="125" t="s">
        <v>42</v>
      </c>
      <c r="Z18" s="125" t="s">
        <v>41</v>
      </c>
      <c r="AA18" s="125" t="s">
        <v>42</v>
      </c>
      <c r="AB18" s="125" t="s">
        <v>41</v>
      </c>
      <c r="AC18" s="125" t="s">
        <v>42</v>
      </c>
      <c r="AD18" s="125" t="s">
        <v>41</v>
      </c>
      <c r="AE18" s="125" t="s">
        <v>42</v>
      </c>
      <c r="AF18" s="125" t="s">
        <v>41</v>
      </c>
      <c r="AG18" s="125" t="s">
        <v>42</v>
      </c>
      <c r="AH18" s="125" t="s">
        <v>41</v>
      </c>
      <c r="AI18" s="125" t="s">
        <v>42</v>
      </c>
      <c r="AJ18" s="125" t="s">
        <v>41</v>
      </c>
      <c r="AK18" s="125" t="s">
        <v>42</v>
      </c>
      <c r="AL18" s="125" t="s">
        <v>41</v>
      </c>
      <c r="AM18" s="125" t="s">
        <v>42</v>
      </c>
      <c r="AN18" s="125" t="s">
        <v>41</v>
      </c>
      <c r="AO18" s="125" t="s">
        <v>42</v>
      </c>
      <c r="AP18" s="125" t="s">
        <v>41</v>
      </c>
      <c r="AQ18" s="125" t="s">
        <v>42</v>
      </c>
      <c r="AR18" s="125" t="s">
        <v>41</v>
      </c>
      <c r="AS18" s="125" t="s">
        <v>42</v>
      </c>
      <c r="AT18" s="125" t="s">
        <v>41</v>
      </c>
      <c r="AU18" s="125" t="s">
        <v>42</v>
      </c>
      <c r="AV18" s="125" t="s">
        <v>41</v>
      </c>
      <c r="AW18" s="125" t="s">
        <v>42</v>
      </c>
      <c r="AX18" s="125" t="s">
        <v>41</v>
      </c>
      <c r="AY18" s="125" t="s">
        <v>42</v>
      </c>
      <c r="AZ18" s="125" t="s">
        <v>41</v>
      </c>
      <c r="BA18" s="125" t="s">
        <v>42</v>
      </c>
      <c r="BB18" s="125" t="s">
        <v>41</v>
      </c>
      <c r="BC18" s="125" t="s">
        <v>42</v>
      </c>
      <c r="BD18" s="108"/>
      <c r="BE18" s="108"/>
      <c r="BF18" s="108"/>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row>
    <row r="19" spans="1:103" s="129" customFormat="1" ht="12.75" customHeight="1" x14ac:dyDescent="0.2">
      <c r="A19" s="115"/>
      <c r="B19" s="115"/>
      <c r="C19" s="115"/>
      <c r="D19" s="8" t="s">
        <v>43</v>
      </c>
      <c r="E19" s="8"/>
      <c r="F19" s="8"/>
      <c r="G19" s="8"/>
      <c r="H19" s="8" t="s">
        <v>43</v>
      </c>
      <c r="I19" s="8"/>
      <c r="J19" s="8"/>
      <c r="K19" s="8"/>
      <c r="L19" s="126"/>
      <c r="M19" s="126"/>
      <c r="N19" s="126"/>
      <c r="O19" s="126"/>
      <c r="P19" s="126"/>
      <c r="Q19" s="126"/>
      <c r="R19" s="126"/>
      <c r="S19" s="126"/>
      <c r="T19" s="126"/>
      <c r="U19" s="126"/>
      <c r="V19" s="8" t="s">
        <v>43</v>
      </c>
      <c r="W19" s="8"/>
      <c r="X19" s="8"/>
      <c r="Y19" s="8"/>
      <c r="Z19" s="8" t="s">
        <v>43</v>
      </c>
      <c r="AA19" s="8"/>
      <c r="AB19" s="8"/>
      <c r="AC19" s="8"/>
      <c r="AD19" s="126"/>
      <c r="AE19" s="126"/>
      <c r="AF19" s="126"/>
      <c r="AG19" s="126"/>
      <c r="AH19" s="126"/>
      <c r="AI19" s="126"/>
      <c r="AJ19" s="126"/>
      <c r="AK19" s="126"/>
      <c r="AL19" s="126"/>
      <c r="AM19" s="126"/>
      <c r="AN19" s="126"/>
      <c r="AO19" s="126"/>
      <c r="AP19" s="126"/>
      <c r="AQ19" s="126"/>
      <c r="AR19" s="126"/>
      <c r="AS19" s="126"/>
      <c r="AT19" s="126"/>
      <c r="AU19" s="126"/>
      <c r="AV19" s="126"/>
      <c r="AW19" s="126"/>
      <c r="AX19" s="126"/>
      <c r="AY19" s="126"/>
      <c r="AZ19" s="126"/>
      <c r="BA19" s="126"/>
      <c r="BB19" s="126"/>
      <c r="BC19" s="126"/>
      <c r="BD19" s="127"/>
      <c r="BE19" s="127"/>
      <c r="BF19" s="127"/>
      <c r="BG19" s="127"/>
      <c r="BH19" s="127"/>
      <c r="BI19" s="127"/>
      <c r="BJ19" s="127"/>
      <c r="BK19" s="127"/>
      <c r="BL19" s="127"/>
      <c r="BM19" s="127"/>
      <c r="BN19" s="127"/>
      <c r="BO19" s="127"/>
      <c r="BP19" s="127"/>
      <c r="BQ19" s="127"/>
      <c r="BR19" s="127"/>
      <c r="BS19" s="127"/>
      <c r="BT19" s="127"/>
      <c r="BU19" s="127"/>
      <c r="BV19" s="127"/>
      <c r="BW19" s="127"/>
      <c r="BX19" s="127"/>
      <c r="BY19" s="127"/>
      <c r="BZ19" s="127"/>
      <c r="CA19" s="127"/>
      <c r="CB19" s="127"/>
      <c r="CC19" s="127"/>
      <c r="CD19" s="127"/>
      <c r="CE19" s="127"/>
      <c r="CF19" s="127"/>
      <c r="CG19" s="127"/>
      <c r="CH19" s="127"/>
      <c r="CI19" s="127"/>
      <c r="CJ19" s="127"/>
      <c r="CK19" s="127"/>
      <c r="CL19" s="127"/>
      <c r="CM19" s="127"/>
      <c r="CN19" s="127"/>
      <c r="CO19" s="127"/>
      <c r="CP19" s="128"/>
    </row>
    <row r="20" spans="1:103" s="129" customFormat="1" ht="12.75" customHeight="1" x14ac:dyDescent="0.2">
      <c r="A20" s="115"/>
      <c r="B20" s="115"/>
      <c r="C20" s="115"/>
      <c r="D20" s="4" t="s">
        <v>44</v>
      </c>
      <c r="E20" s="4"/>
      <c r="F20" s="3"/>
      <c r="G20" s="3"/>
      <c r="H20" s="4" t="s">
        <v>44</v>
      </c>
      <c r="I20" s="4"/>
      <c r="J20" s="8">
        <v>0.4</v>
      </c>
      <c r="K20" s="8"/>
      <c r="L20" s="126"/>
      <c r="M20" s="126"/>
      <c r="N20" s="126"/>
      <c r="O20" s="126"/>
      <c r="P20" s="126"/>
      <c r="Q20" s="126"/>
      <c r="R20" s="126"/>
      <c r="S20" s="126"/>
      <c r="T20" s="126"/>
      <c r="U20" s="126"/>
      <c r="V20" s="4" t="s">
        <v>44</v>
      </c>
      <c r="W20" s="4"/>
      <c r="X20" s="8">
        <v>0.4</v>
      </c>
      <c r="Y20" s="8"/>
      <c r="Z20" s="4" t="s">
        <v>44</v>
      </c>
      <c r="AA20" s="4"/>
      <c r="AB20" s="8">
        <v>110</v>
      </c>
      <c r="AC20" s="8"/>
      <c r="AD20" s="126"/>
      <c r="AE20" s="126"/>
      <c r="AF20" s="126"/>
      <c r="AG20" s="126"/>
      <c r="AH20" s="126"/>
      <c r="AI20" s="126"/>
      <c r="AJ20" s="126"/>
      <c r="AK20" s="126"/>
      <c r="AL20" s="126"/>
      <c r="AM20" s="126"/>
      <c r="AN20" s="126"/>
      <c r="AO20" s="126"/>
      <c r="AP20" s="126"/>
      <c r="AQ20" s="126"/>
      <c r="AR20" s="126"/>
      <c r="AS20" s="126"/>
      <c r="AT20" s="126"/>
      <c r="AU20" s="126"/>
      <c r="AV20" s="126"/>
      <c r="AW20" s="126"/>
      <c r="AX20" s="126"/>
      <c r="AY20" s="126"/>
      <c r="AZ20" s="126"/>
      <c r="BA20" s="126"/>
      <c r="BB20" s="126"/>
      <c r="BC20" s="126"/>
      <c r="BD20" s="127"/>
      <c r="BE20" s="127"/>
      <c r="BF20" s="127"/>
      <c r="BG20" s="127"/>
      <c r="BH20" s="127"/>
      <c r="BI20" s="127"/>
      <c r="BJ20" s="127"/>
      <c r="BK20" s="127"/>
      <c r="BL20" s="127"/>
      <c r="BM20" s="127"/>
      <c r="BN20" s="127"/>
      <c r="BO20" s="127"/>
      <c r="BP20" s="127"/>
      <c r="BQ20" s="127"/>
      <c r="BR20" s="127"/>
      <c r="BS20" s="127"/>
      <c r="BT20" s="127"/>
      <c r="BU20" s="127"/>
      <c r="BV20" s="127"/>
      <c r="BW20" s="127"/>
      <c r="BX20" s="127"/>
      <c r="BY20" s="127"/>
      <c r="BZ20" s="127"/>
      <c r="CA20" s="127"/>
      <c r="CB20" s="127"/>
      <c r="CC20" s="127"/>
      <c r="CD20" s="127"/>
      <c r="CE20" s="127"/>
      <c r="CF20" s="127"/>
      <c r="CG20" s="127"/>
      <c r="CH20" s="127"/>
      <c r="CI20" s="127"/>
      <c r="CJ20" s="127"/>
      <c r="CK20" s="127"/>
      <c r="CL20" s="127"/>
      <c r="CM20" s="127"/>
      <c r="CN20" s="127"/>
      <c r="CO20" s="127"/>
      <c r="CP20" s="128"/>
    </row>
    <row r="21" spans="1:103" s="134" customFormat="1" ht="15.75" customHeight="1" x14ac:dyDescent="0.2">
      <c r="A21" s="130">
        <v>1</v>
      </c>
      <c r="B21" s="131">
        <v>2</v>
      </c>
      <c r="C21" s="131">
        <v>3</v>
      </c>
      <c r="D21" s="132" t="s">
        <v>45</v>
      </c>
      <c r="E21" s="132" t="s">
        <v>46</v>
      </c>
      <c r="F21" s="132" t="s">
        <v>47</v>
      </c>
      <c r="G21" s="132" t="s">
        <v>48</v>
      </c>
      <c r="H21" s="132" t="s">
        <v>49</v>
      </c>
      <c r="I21" s="132" t="s">
        <v>50</v>
      </c>
      <c r="J21" s="132" t="s">
        <v>51</v>
      </c>
      <c r="K21" s="132" t="s">
        <v>52</v>
      </c>
      <c r="L21" s="132" t="s">
        <v>53</v>
      </c>
      <c r="M21" s="132" t="s">
        <v>54</v>
      </c>
      <c r="N21" s="132" t="s">
        <v>55</v>
      </c>
      <c r="O21" s="132" t="s">
        <v>56</v>
      </c>
      <c r="P21" s="132" t="s">
        <v>57</v>
      </c>
      <c r="Q21" s="132" t="s">
        <v>58</v>
      </c>
      <c r="R21" s="132" t="s">
        <v>59</v>
      </c>
      <c r="S21" s="132" t="s">
        <v>60</v>
      </c>
      <c r="T21" s="132" t="s">
        <v>61</v>
      </c>
      <c r="U21" s="132" t="s">
        <v>62</v>
      </c>
      <c r="V21" s="132" t="s">
        <v>63</v>
      </c>
      <c r="W21" s="132" t="s">
        <v>64</v>
      </c>
      <c r="X21" s="132" t="s">
        <v>65</v>
      </c>
      <c r="Y21" s="132" t="s">
        <v>66</v>
      </c>
      <c r="Z21" s="132" t="s">
        <v>67</v>
      </c>
      <c r="AA21" s="132" t="s">
        <v>68</v>
      </c>
      <c r="AB21" s="132" t="s">
        <v>69</v>
      </c>
      <c r="AC21" s="132" t="s">
        <v>70</v>
      </c>
      <c r="AD21" s="132" t="s">
        <v>71</v>
      </c>
      <c r="AE21" s="132" t="s">
        <v>72</v>
      </c>
      <c r="AF21" s="132" t="s">
        <v>73</v>
      </c>
      <c r="AG21" s="132" t="s">
        <v>74</v>
      </c>
      <c r="AH21" s="132" t="s">
        <v>75</v>
      </c>
      <c r="AI21" s="132" t="s">
        <v>76</v>
      </c>
      <c r="AJ21" s="132" t="s">
        <v>77</v>
      </c>
      <c r="AK21" s="132" t="s">
        <v>78</v>
      </c>
      <c r="AL21" s="132" t="s">
        <v>79</v>
      </c>
      <c r="AM21" s="132" t="s">
        <v>80</v>
      </c>
      <c r="AN21" s="132" t="s">
        <v>81</v>
      </c>
      <c r="AO21" s="132" t="s">
        <v>82</v>
      </c>
      <c r="AP21" s="132" t="s">
        <v>83</v>
      </c>
      <c r="AQ21" s="132" t="s">
        <v>84</v>
      </c>
      <c r="AR21" s="132" t="s">
        <v>85</v>
      </c>
      <c r="AS21" s="132" t="s">
        <v>86</v>
      </c>
      <c r="AT21" s="132" t="s">
        <v>87</v>
      </c>
      <c r="AU21" s="132" t="s">
        <v>88</v>
      </c>
      <c r="AV21" s="132" t="s">
        <v>89</v>
      </c>
      <c r="AW21" s="132" t="s">
        <v>90</v>
      </c>
      <c r="AX21" s="132" t="s">
        <v>91</v>
      </c>
      <c r="AY21" s="132" t="s">
        <v>92</v>
      </c>
      <c r="AZ21" s="132" t="s">
        <v>93</v>
      </c>
      <c r="BA21" s="132" t="s">
        <v>94</v>
      </c>
      <c r="BB21" s="132" t="s">
        <v>95</v>
      </c>
      <c r="BC21" s="132" t="s">
        <v>96</v>
      </c>
      <c r="BD21" s="133"/>
      <c r="BE21" s="133"/>
      <c r="BF21" s="133"/>
      <c r="BG21" s="133"/>
      <c r="BH21" s="133"/>
      <c r="BI21" s="133"/>
      <c r="BJ21" s="133"/>
      <c r="BK21" s="133"/>
      <c r="BL21" s="133"/>
      <c r="BM21" s="133"/>
      <c r="BN21" s="133"/>
      <c r="BO21" s="133"/>
      <c r="BP21" s="133"/>
      <c r="BQ21" s="133"/>
      <c r="BR21" s="133"/>
      <c r="BS21" s="133"/>
      <c r="BT21" s="133"/>
      <c r="BU21" s="133"/>
      <c r="BV21" s="133"/>
      <c r="BW21" s="133"/>
      <c r="BX21" s="133"/>
      <c r="BY21" s="133"/>
      <c r="BZ21" s="133"/>
      <c r="CA21" s="133"/>
      <c r="CB21" s="133"/>
      <c r="CC21" s="133"/>
      <c r="CD21" s="133"/>
      <c r="CE21" s="133"/>
      <c r="CF21" s="133"/>
      <c r="CG21" s="133"/>
      <c r="CH21" s="133"/>
      <c r="CI21" s="133"/>
      <c r="CJ21" s="133"/>
      <c r="CK21" s="133"/>
      <c r="CL21" s="133"/>
      <c r="CM21" s="133"/>
      <c r="CN21" s="133"/>
      <c r="CO21" s="133"/>
      <c r="CP21" s="133"/>
      <c r="CQ21" s="133"/>
      <c r="CR21" s="133"/>
      <c r="CS21" s="133"/>
      <c r="CT21" s="133"/>
      <c r="CU21" s="133"/>
      <c r="CV21" s="133"/>
      <c r="CW21" s="133"/>
      <c r="CX21" s="133"/>
      <c r="CY21" s="133"/>
    </row>
    <row r="22" spans="1:103" s="143" customFormat="1" ht="25.5" x14ac:dyDescent="0.2">
      <c r="A22" s="135">
        <v>0</v>
      </c>
      <c r="B22" s="136" t="s">
        <v>97</v>
      </c>
      <c r="C22" s="139" t="s">
        <v>98</v>
      </c>
      <c r="D22" s="139">
        <f>SUM(D23:D28)</f>
        <v>0</v>
      </c>
      <c r="E22" s="139" t="s">
        <v>98</v>
      </c>
      <c r="F22" s="139">
        <f>SUM(F23:F28)</f>
        <v>0</v>
      </c>
      <c r="G22" s="139" t="s">
        <v>98</v>
      </c>
      <c r="H22" s="139">
        <f>SUM(H23:H28)</f>
        <v>0</v>
      </c>
      <c r="I22" s="139" t="s">
        <v>98</v>
      </c>
      <c r="J22" s="139">
        <f>SUM(J23:J28)</f>
        <v>0</v>
      </c>
      <c r="K22" s="139" t="s">
        <v>98</v>
      </c>
      <c r="L22" s="139">
        <f>SUM(L23:L28)</f>
        <v>0</v>
      </c>
      <c r="M22" s="139" t="s">
        <v>98</v>
      </c>
      <c r="N22" s="139">
        <f>SUM(N23:N28)</f>
        <v>0</v>
      </c>
      <c r="O22" s="139" t="s">
        <v>98</v>
      </c>
      <c r="P22" s="139">
        <f>SUM(P23:P28)</f>
        <v>0</v>
      </c>
      <c r="Q22" s="139" t="s">
        <v>98</v>
      </c>
      <c r="R22" s="139">
        <f>SUM(R23:R28)</f>
        <v>0</v>
      </c>
      <c r="S22" s="139" t="s">
        <v>98</v>
      </c>
      <c r="T22" s="139">
        <f>SUM(T23:T28)</f>
        <v>0</v>
      </c>
      <c r="U22" s="139" t="s">
        <v>98</v>
      </c>
      <c r="V22" s="139">
        <f>SUM(V23:V28)</f>
        <v>0</v>
      </c>
      <c r="W22" s="139" t="s">
        <v>98</v>
      </c>
      <c r="X22" s="139">
        <f>SUM(X23:X28)</f>
        <v>0</v>
      </c>
      <c r="Y22" s="139" t="s">
        <v>98</v>
      </c>
      <c r="Z22" s="139">
        <f>SUM(Z23:Z28)</f>
        <v>0</v>
      </c>
      <c r="AA22" s="139" t="s">
        <v>98</v>
      </c>
      <c r="AB22" s="139">
        <f>SUM(AB23:AB28)</f>
        <v>0</v>
      </c>
      <c r="AC22" s="139" t="s">
        <v>98</v>
      </c>
      <c r="AD22" s="139">
        <f>SUM(AD23:AD28)</f>
        <v>0</v>
      </c>
      <c r="AE22" s="139" t="s">
        <v>98</v>
      </c>
      <c r="AF22" s="139">
        <f>SUM(AF23:AF28)</f>
        <v>0</v>
      </c>
      <c r="AG22" s="139" t="s">
        <v>98</v>
      </c>
      <c r="AH22" s="139">
        <f>SUM(AH23:AH28)</f>
        <v>0</v>
      </c>
      <c r="AI22" s="139" t="s">
        <v>98</v>
      </c>
      <c r="AJ22" s="139">
        <f>SUM(AJ23:AJ28)</f>
        <v>0</v>
      </c>
      <c r="AK22" s="139" t="s">
        <v>98</v>
      </c>
      <c r="AL22" s="139">
        <f>SUM(AL23:AL28)</f>
        <v>0</v>
      </c>
      <c r="AM22" s="139" t="s">
        <v>98</v>
      </c>
      <c r="AN22" s="139">
        <f>SUM(AN23:AN28)</f>
        <v>0</v>
      </c>
      <c r="AO22" s="139" t="s">
        <v>98</v>
      </c>
      <c r="AP22" s="139">
        <f>SUM(AP23:AP28)</f>
        <v>0</v>
      </c>
      <c r="AQ22" s="139" t="s">
        <v>98</v>
      </c>
      <c r="AR22" s="139">
        <f>SUM(AR23:AR28)</f>
        <v>0</v>
      </c>
      <c r="AS22" s="139" t="s">
        <v>98</v>
      </c>
      <c r="AT22" s="139">
        <f>SUM(AT23:AT28)</f>
        <v>0</v>
      </c>
      <c r="AU22" s="139" t="s">
        <v>98</v>
      </c>
      <c r="AV22" s="139">
        <f>SUM(AV23:AV28)</f>
        <v>0</v>
      </c>
      <c r="AW22" s="139" t="s">
        <v>98</v>
      </c>
      <c r="AX22" s="139">
        <f>SUM(AX23:AX28)</f>
        <v>0</v>
      </c>
      <c r="AY22" s="139">
        <f>SUM(AY23:AY28)</f>
        <v>0</v>
      </c>
      <c r="AZ22" s="140">
        <f>'2'!CL20</f>
        <v>21.864119910211812</v>
      </c>
      <c r="BA22" s="139">
        <v>0</v>
      </c>
      <c r="BB22" s="139">
        <f>SUM(BB23:BB28)</f>
        <v>0</v>
      </c>
      <c r="BC22" s="139">
        <f>SUM(BC23:BC28)</f>
        <v>0</v>
      </c>
      <c r="BD22" s="141"/>
      <c r="BE22" s="142"/>
      <c r="BF22" s="142"/>
      <c r="BG22" s="142"/>
      <c r="BH22" s="142"/>
      <c r="BI22" s="142"/>
      <c r="BJ22" s="142"/>
      <c r="BK22" s="142"/>
      <c r="BL22" s="142"/>
      <c r="BM22" s="142"/>
      <c r="BN22" s="142"/>
      <c r="BO22" s="142"/>
      <c r="BP22" s="142"/>
      <c r="BQ22" s="142"/>
      <c r="BR22" s="142"/>
      <c r="BS22" s="142"/>
      <c r="BT22" s="142"/>
      <c r="BU22" s="142"/>
      <c r="BV22" s="142"/>
      <c r="BW22" s="142"/>
      <c r="BX22" s="142"/>
      <c r="BY22" s="142"/>
      <c r="BZ22" s="142"/>
      <c r="CA22" s="142"/>
      <c r="CB22" s="142"/>
      <c r="CC22" s="142"/>
      <c r="CD22" s="142"/>
      <c r="CE22" s="142"/>
      <c r="CF22" s="142"/>
      <c r="CG22" s="142"/>
      <c r="CH22" s="142"/>
      <c r="CI22" s="142"/>
      <c r="CJ22" s="142"/>
      <c r="CK22" s="142"/>
      <c r="CL22" s="142"/>
      <c r="CM22" s="142"/>
      <c r="CN22" s="142"/>
      <c r="CO22" s="142"/>
      <c r="CP22" s="142"/>
      <c r="CQ22" s="142"/>
      <c r="CR22" s="142"/>
      <c r="CS22" s="142"/>
      <c r="CT22" s="142"/>
      <c r="CU22" s="142"/>
      <c r="CV22" s="142"/>
      <c r="CW22" s="142"/>
      <c r="CX22" s="142"/>
      <c r="CY22" s="142"/>
    </row>
    <row r="23" spans="1:103" s="151" customFormat="1" x14ac:dyDescent="0.2">
      <c r="A23" s="144" t="s">
        <v>99</v>
      </c>
      <c r="B23" s="145" t="s">
        <v>100</v>
      </c>
      <c r="C23" s="148" t="s">
        <v>98</v>
      </c>
      <c r="D23" s="148">
        <f>D30+D35+D38+D47</f>
        <v>0</v>
      </c>
      <c r="E23" s="148" t="str">
        <f>E30</f>
        <v>нд</v>
      </c>
      <c r="F23" s="148">
        <f>F30+F35+F38+F47</f>
        <v>0</v>
      </c>
      <c r="G23" s="148" t="str">
        <f>G30</f>
        <v>нд</v>
      </c>
      <c r="H23" s="148">
        <f>H30+H35+H38+H47</f>
        <v>0</v>
      </c>
      <c r="I23" s="148" t="str">
        <f>I30</f>
        <v>нд</v>
      </c>
      <c r="J23" s="148">
        <f>J30+J35+J38+J47</f>
        <v>0</v>
      </c>
      <c r="K23" s="148" t="str">
        <f>K30</f>
        <v>нд</v>
      </c>
      <c r="L23" s="148">
        <f>L30+L35+L38+L47</f>
        <v>0</v>
      </c>
      <c r="M23" s="148" t="str">
        <f>M30</f>
        <v>нд</v>
      </c>
      <c r="N23" s="148">
        <f>N30+N35+N38+N47</f>
        <v>0</v>
      </c>
      <c r="O23" s="148" t="str">
        <f>O30</f>
        <v>нд</v>
      </c>
      <c r="P23" s="148">
        <f>P30+P35+P38+P47</f>
        <v>0</v>
      </c>
      <c r="Q23" s="148" t="str">
        <f>Q30</f>
        <v>нд</v>
      </c>
      <c r="R23" s="148">
        <f>R30+R35+R38+R47</f>
        <v>0</v>
      </c>
      <c r="S23" s="148" t="str">
        <f>S30</f>
        <v>нд</v>
      </c>
      <c r="T23" s="148">
        <f>T30+T35+T38+T47</f>
        <v>0</v>
      </c>
      <c r="U23" s="148" t="str">
        <f>U30</f>
        <v>нд</v>
      </c>
      <c r="V23" s="148">
        <f>V30+V35+V38+V47</f>
        <v>0</v>
      </c>
      <c r="W23" s="148" t="str">
        <f>W30</f>
        <v>нд</v>
      </c>
      <c r="X23" s="148">
        <f>X30+X35+X38+X47</f>
        <v>0</v>
      </c>
      <c r="Y23" s="148" t="str">
        <f>Y30</f>
        <v>нд</v>
      </c>
      <c r="Z23" s="148">
        <f>Z30+Z35+Z38+Z47</f>
        <v>0</v>
      </c>
      <c r="AA23" s="148" t="str">
        <f>AA30</f>
        <v>нд</v>
      </c>
      <c r="AB23" s="148">
        <f>AB30+AB35+AB38+AB47</f>
        <v>0</v>
      </c>
      <c r="AC23" s="148" t="str">
        <f>AC30</f>
        <v>нд</v>
      </c>
      <c r="AD23" s="148">
        <f>AD30+AD35+AD38+AD47</f>
        <v>0</v>
      </c>
      <c r="AE23" s="148" t="str">
        <f>AE30</f>
        <v>нд</v>
      </c>
      <c r="AF23" s="148">
        <f>AF30+AF35+AF38+AF47</f>
        <v>0</v>
      </c>
      <c r="AG23" s="148" t="str">
        <f>AG30</f>
        <v>нд</v>
      </c>
      <c r="AH23" s="148">
        <f>AH30+AH35+AH38+AH47</f>
        <v>0</v>
      </c>
      <c r="AI23" s="148" t="str">
        <f>AI30</f>
        <v>нд</v>
      </c>
      <c r="AJ23" s="148">
        <f>AJ30+AJ35+AJ38+AJ47</f>
        <v>0</v>
      </c>
      <c r="AK23" s="148" t="str">
        <f>AK30</f>
        <v>нд</v>
      </c>
      <c r="AL23" s="148">
        <f>AL30+AL35+AL38+AL47</f>
        <v>0</v>
      </c>
      <c r="AM23" s="148" t="str">
        <f>AM30</f>
        <v>нд</v>
      </c>
      <c r="AN23" s="148">
        <f>AN30+AN35+AN38+AN47</f>
        <v>0</v>
      </c>
      <c r="AO23" s="148" t="str">
        <f>AO30</f>
        <v>нд</v>
      </c>
      <c r="AP23" s="148">
        <f>AP30+AP35+AP38+AP47</f>
        <v>0</v>
      </c>
      <c r="AQ23" s="148" t="str">
        <f>AQ30</f>
        <v>нд</v>
      </c>
      <c r="AR23" s="148">
        <f>AR30+AR35+AR38+AR47</f>
        <v>0</v>
      </c>
      <c r="AS23" s="148" t="str">
        <f>AS30</f>
        <v>нд</v>
      </c>
      <c r="AT23" s="148">
        <f>AT30+AT35+AT38+AT47</f>
        <v>0</v>
      </c>
      <c r="AU23" s="148" t="str">
        <f>AU30</f>
        <v>нд</v>
      </c>
      <c r="AV23" s="148">
        <f>AV30+AV35+AV38+AV47</f>
        <v>0</v>
      </c>
      <c r="AW23" s="148" t="str">
        <f>AW30</f>
        <v>нд</v>
      </c>
      <c r="AX23" s="148">
        <f>AX30+AX35+AX38+AX47</f>
        <v>0</v>
      </c>
      <c r="AY23" s="148">
        <v>0</v>
      </c>
      <c r="AZ23" s="140">
        <f>'2'!CL21</f>
        <v>2.9643261468298143</v>
      </c>
      <c r="BA23" s="148">
        <v>0</v>
      </c>
      <c r="BB23" s="148">
        <f>BB30+BB35+BB38+BB47</f>
        <v>0</v>
      </c>
      <c r="BC23" s="148" t="str">
        <f>BC30</f>
        <v>нд</v>
      </c>
      <c r="BD23" s="149"/>
      <c r="BE23" s="150"/>
      <c r="BF23" s="150"/>
      <c r="BG23" s="150"/>
      <c r="BH23" s="150"/>
      <c r="BI23" s="150"/>
      <c r="BJ23" s="150"/>
      <c r="BK23" s="150"/>
      <c r="BL23" s="150"/>
      <c r="BM23" s="150"/>
      <c r="BN23" s="150"/>
      <c r="BO23" s="150"/>
      <c r="BP23" s="150"/>
      <c r="BQ23" s="150"/>
      <c r="BR23" s="150"/>
      <c r="BS23" s="150"/>
      <c r="BT23" s="150"/>
      <c r="BU23" s="150"/>
      <c r="BV23" s="150"/>
      <c r="BW23" s="150"/>
      <c r="BX23" s="150"/>
      <c r="BY23" s="150"/>
      <c r="BZ23" s="150"/>
      <c r="CA23" s="150"/>
      <c r="CB23" s="150"/>
      <c r="CC23" s="150"/>
      <c r="CD23" s="150"/>
      <c r="CE23" s="150"/>
      <c r="CF23" s="150"/>
      <c r="CG23" s="150"/>
      <c r="CH23" s="150"/>
      <c r="CI23" s="150"/>
      <c r="CJ23" s="150"/>
      <c r="CK23" s="150"/>
      <c r="CL23" s="150"/>
      <c r="CM23" s="150"/>
      <c r="CN23" s="150"/>
      <c r="CO23" s="150"/>
      <c r="CP23" s="150"/>
      <c r="CQ23" s="150"/>
      <c r="CR23" s="150"/>
      <c r="CS23" s="150"/>
      <c r="CT23" s="150"/>
      <c r="CU23" s="150"/>
      <c r="CV23" s="150"/>
      <c r="CW23" s="150"/>
      <c r="CX23" s="150"/>
      <c r="CY23" s="150"/>
    </row>
    <row r="24" spans="1:103" s="151" customFormat="1" ht="40.5" customHeight="1" x14ac:dyDescent="0.2">
      <c r="A24" s="144" t="s">
        <v>101</v>
      </c>
      <c r="B24" s="145" t="s">
        <v>102</v>
      </c>
      <c r="C24" s="148" t="s">
        <v>98</v>
      </c>
      <c r="D24" s="148">
        <f t="shared" ref="D24:AX24" si="0">D50</f>
        <v>0</v>
      </c>
      <c r="E24" s="148" t="str">
        <f t="shared" si="0"/>
        <v>нд</v>
      </c>
      <c r="F24" s="148">
        <f t="shared" si="0"/>
        <v>0</v>
      </c>
      <c r="G24" s="148" t="str">
        <f t="shared" si="0"/>
        <v>нд</v>
      </c>
      <c r="H24" s="148">
        <f t="shared" si="0"/>
        <v>0</v>
      </c>
      <c r="I24" s="148" t="str">
        <f t="shared" si="0"/>
        <v>нд</v>
      </c>
      <c r="J24" s="148">
        <f t="shared" si="0"/>
        <v>0</v>
      </c>
      <c r="K24" s="148" t="str">
        <f t="shared" si="0"/>
        <v>нд</v>
      </c>
      <c r="L24" s="148">
        <f t="shared" si="0"/>
        <v>0</v>
      </c>
      <c r="M24" s="148" t="str">
        <f t="shared" si="0"/>
        <v>нд</v>
      </c>
      <c r="N24" s="148">
        <f t="shared" si="0"/>
        <v>0</v>
      </c>
      <c r="O24" s="148" t="str">
        <f t="shared" si="0"/>
        <v>нд</v>
      </c>
      <c r="P24" s="148">
        <f t="shared" si="0"/>
        <v>0</v>
      </c>
      <c r="Q24" s="148" t="str">
        <f t="shared" si="0"/>
        <v>нд</v>
      </c>
      <c r="R24" s="148">
        <f t="shared" si="0"/>
        <v>0</v>
      </c>
      <c r="S24" s="148" t="str">
        <f t="shared" si="0"/>
        <v>нд</v>
      </c>
      <c r="T24" s="148">
        <f t="shared" si="0"/>
        <v>0</v>
      </c>
      <c r="U24" s="148" t="str">
        <f t="shared" si="0"/>
        <v>нд</v>
      </c>
      <c r="V24" s="148">
        <f t="shared" si="0"/>
        <v>0</v>
      </c>
      <c r="W24" s="148" t="str">
        <f t="shared" si="0"/>
        <v>нд</v>
      </c>
      <c r="X24" s="148">
        <f t="shared" si="0"/>
        <v>0</v>
      </c>
      <c r="Y24" s="148" t="str">
        <f t="shared" si="0"/>
        <v>нд</v>
      </c>
      <c r="Z24" s="148">
        <f t="shared" si="0"/>
        <v>0</v>
      </c>
      <c r="AA24" s="148" t="str">
        <f t="shared" si="0"/>
        <v>нд</v>
      </c>
      <c r="AB24" s="148">
        <f t="shared" si="0"/>
        <v>0</v>
      </c>
      <c r="AC24" s="148" t="str">
        <f t="shared" si="0"/>
        <v>нд</v>
      </c>
      <c r="AD24" s="148">
        <f t="shared" si="0"/>
        <v>0</v>
      </c>
      <c r="AE24" s="148" t="str">
        <f t="shared" si="0"/>
        <v>нд</v>
      </c>
      <c r="AF24" s="148">
        <f t="shared" si="0"/>
        <v>0</v>
      </c>
      <c r="AG24" s="148" t="str">
        <f t="shared" si="0"/>
        <v>нд</v>
      </c>
      <c r="AH24" s="148">
        <f t="shared" si="0"/>
        <v>0</v>
      </c>
      <c r="AI24" s="148" t="str">
        <f t="shared" si="0"/>
        <v>нд</v>
      </c>
      <c r="AJ24" s="148">
        <f t="shared" si="0"/>
        <v>0</v>
      </c>
      <c r="AK24" s="148" t="str">
        <f t="shared" si="0"/>
        <v>нд</v>
      </c>
      <c r="AL24" s="148">
        <f t="shared" si="0"/>
        <v>0</v>
      </c>
      <c r="AM24" s="148" t="str">
        <f t="shared" si="0"/>
        <v>нд</v>
      </c>
      <c r="AN24" s="148">
        <f t="shared" si="0"/>
        <v>0</v>
      </c>
      <c r="AO24" s="148" t="str">
        <f t="shared" si="0"/>
        <v>нд</v>
      </c>
      <c r="AP24" s="148">
        <f t="shared" si="0"/>
        <v>0</v>
      </c>
      <c r="AQ24" s="148" t="str">
        <f t="shared" si="0"/>
        <v>нд</v>
      </c>
      <c r="AR24" s="148">
        <f t="shared" si="0"/>
        <v>0</v>
      </c>
      <c r="AS24" s="148" t="str">
        <f t="shared" si="0"/>
        <v>нд</v>
      </c>
      <c r="AT24" s="148">
        <f t="shared" si="0"/>
        <v>0</v>
      </c>
      <c r="AU24" s="148" t="str">
        <f t="shared" si="0"/>
        <v>нд</v>
      </c>
      <c r="AV24" s="148">
        <f t="shared" si="0"/>
        <v>0</v>
      </c>
      <c r="AW24" s="148" t="str">
        <f t="shared" si="0"/>
        <v>нд</v>
      </c>
      <c r="AX24" s="148">
        <f t="shared" si="0"/>
        <v>0</v>
      </c>
      <c r="AY24" s="148" t="s">
        <v>103</v>
      </c>
      <c r="AZ24" s="140">
        <f>'2'!CL22</f>
        <v>6.9286547633819993</v>
      </c>
      <c r="BA24" s="148">
        <v>0</v>
      </c>
      <c r="BB24" s="148">
        <f>BB50</f>
        <v>0</v>
      </c>
      <c r="BC24" s="148" t="str">
        <f>BC50</f>
        <v>нд</v>
      </c>
      <c r="BD24" s="149"/>
      <c r="BE24" s="150"/>
      <c r="BF24" s="150"/>
      <c r="BG24" s="150"/>
      <c r="BH24" s="150"/>
      <c r="BI24" s="150"/>
      <c r="BJ24" s="150"/>
      <c r="BK24" s="150"/>
      <c r="BL24" s="150"/>
      <c r="BM24" s="150"/>
      <c r="BN24" s="150"/>
      <c r="BO24" s="150"/>
      <c r="BP24" s="150"/>
      <c r="BQ24" s="150"/>
      <c r="BR24" s="150"/>
      <c r="BS24" s="150"/>
      <c r="BT24" s="150"/>
      <c r="BU24" s="150"/>
      <c r="BV24" s="150"/>
      <c r="BW24" s="150"/>
      <c r="BX24" s="150"/>
      <c r="BY24" s="150"/>
      <c r="BZ24" s="150"/>
      <c r="CA24" s="150"/>
      <c r="CB24" s="150"/>
      <c r="CC24" s="150"/>
      <c r="CD24" s="150"/>
      <c r="CE24" s="150"/>
      <c r="CF24" s="150"/>
      <c r="CG24" s="150"/>
      <c r="CH24" s="150"/>
      <c r="CI24" s="150"/>
      <c r="CJ24" s="150"/>
      <c r="CK24" s="150"/>
      <c r="CL24" s="150"/>
      <c r="CM24" s="150"/>
      <c r="CN24" s="150"/>
      <c r="CO24" s="150"/>
      <c r="CP24" s="150"/>
      <c r="CQ24" s="150"/>
      <c r="CR24" s="150"/>
      <c r="CS24" s="150"/>
      <c r="CT24" s="150"/>
      <c r="CU24" s="150"/>
      <c r="CV24" s="150"/>
      <c r="CW24" s="150"/>
      <c r="CX24" s="150"/>
      <c r="CY24" s="150"/>
    </row>
    <row r="25" spans="1:103" s="151" customFormat="1" ht="89.25" x14ac:dyDescent="0.2">
      <c r="A25" s="144" t="s">
        <v>104</v>
      </c>
      <c r="B25" s="153" t="s">
        <v>105</v>
      </c>
      <c r="C25" s="148" t="s">
        <v>98</v>
      </c>
      <c r="D25" s="148">
        <f>D93</f>
        <v>0</v>
      </c>
      <c r="E25" s="148" t="str">
        <f t="shared" ref="E25:AX25" si="1">E38</f>
        <v>нд</v>
      </c>
      <c r="F25" s="148">
        <f t="shared" si="1"/>
        <v>0</v>
      </c>
      <c r="G25" s="148" t="str">
        <f t="shared" si="1"/>
        <v>нд</v>
      </c>
      <c r="H25" s="148">
        <f t="shared" si="1"/>
        <v>0</v>
      </c>
      <c r="I25" s="148" t="str">
        <f t="shared" si="1"/>
        <v>нд</v>
      </c>
      <c r="J25" s="148">
        <f t="shared" si="1"/>
        <v>0</v>
      </c>
      <c r="K25" s="148" t="str">
        <f t="shared" si="1"/>
        <v>нд</v>
      </c>
      <c r="L25" s="148">
        <f t="shared" si="1"/>
        <v>0</v>
      </c>
      <c r="M25" s="148" t="str">
        <f t="shared" si="1"/>
        <v>нд</v>
      </c>
      <c r="N25" s="148">
        <f t="shared" si="1"/>
        <v>0</v>
      </c>
      <c r="O25" s="148" t="str">
        <f t="shared" si="1"/>
        <v>нд</v>
      </c>
      <c r="P25" s="148">
        <f t="shared" si="1"/>
        <v>0</v>
      </c>
      <c r="Q25" s="148" t="str">
        <f t="shared" si="1"/>
        <v>нд</v>
      </c>
      <c r="R25" s="148">
        <f t="shared" si="1"/>
        <v>0</v>
      </c>
      <c r="S25" s="148" t="str">
        <f t="shared" si="1"/>
        <v>нд</v>
      </c>
      <c r="T25" s="148">
        <f t="shared" si="1"/>
        <v>0</v>
      </c>
      <c r="U25" s="148" t="str">
        <f t="shared" si="1"/>
        <v>нд</v>
      </c>
      <c r="V25" s="148">
        <f t="shared" si="1"/>
        <v>0</v>
      </c>
      <c r="W25" s="148" t="str">
        <f t="shared" si="1"/>
        <v>нд</v>
      </c>
      <c r="X25" s="148">
        <f t="shared" si="1"/>
        <v>0</v>
      </c>
      <c r="Y25" s="148" t="str">
        <f t="shared" si="1"/>
        <v>нд</v>
      </c>
      <c r="Z25" s="148">
        <f t="shared" si="1"/>
        <v>0</v>
      </c>
      <c r="AA25" s="148" t="str">
        <f t="shared" si="1"/>
        <v>нд</v>
      </c>
      <c r="AB25" s="148">
        <f t="shared" si="1"/>
        <v>0</v>
      </c>
      <c r="AC25" s="148" t="str">
        <f t="shared" si="1"/>
        <v>нд</v>
      </c>
      <c r="AD25" s="148">
        <f t="shared" si="1"/>
        <v>0</v>
      </c>
      <c r="AE25" s="148" t="str">
        <f t="shared" si="1"/>
        <v>нд</v>
      </c>
      <c r="AF25" s="148">
        <f t="shared" si="1"/>
        <v>0</v>
      </c>
      <c r="AG25" s="148" t="str">
        <f t="shared" si="1"/>
        <v>нд</v>
      </c>
      <c r="AH25" s="148">
        <f t="shared" si="1"/>
        <v>0</v>
      </c>
      <c r="AI25" s="148" t="str">
        <f t="shared" si="1"/>
        <v>нд</v>
      </c>
      <c r="AJ25" s="148">
        <f t="shared" si="1"/>
        <v>0</v>
      </c>
      <c r="AK25" s="148" t="str">
        <f t="shared" si="1"/>
        <v>нд</v>
      </c>
      <c r="AL25" s="148">
        <f t="shared" si="1"/>
        <v>0</v>
      </c>
      <c r="AM25" s="148" t="str">
        <f t="shared" si="1"/>
        <v>нд</v>
      </c>
      <c r="AN25" s="148">
        <f t="shared" si="1"/>
        <v>0</v>
      </c>
      <c r="AO25" s="148" t="str">
        <f t="shared" si="1"/>
        <v>нд</v>
      </c>
      <c r="AP25" s="148">
        <f t="shared" si="1"/>
        <v>0</v>
      </c>
      <c r="AQ25" s="148" t="str">
        <f t="shared" si="1"/>
        <v>нд</v>
      </c>
      <c r="AR25" s="148">
        <f t="shared" si="1"/>
        <v>0</v>
      </c>
      <c r="AS25" s="148" t="str">
        <f t="shared" si="1"/>
        <v>нд</v>
      </c>
      <c r="AT25" s="148">
        <f t="shared" si="1"/>
        <v>0</v>
      </c>
      <c r="AU25" s="148" t="str">
        <f t="shared" si="1"/>
        <v>нд</v>
      </c>
      <c r="AV25" s="148">
        <f t="shared" si="1"/>
        <v>0</v>
      </c>
      <c r="AW25" s="148" t="str">
        <f t="shared" si="1"/>
        <v>нд</v>
      </c>
      <c r="AX25" s="148">
        <f t="shared" si="1"/>
        <v>0</v>
      </c>
      <c r="AY25" s="148">
        <v>0</v>
      </c>
      <c r="AZ25" s="140">
        <f>'2'!CL23</f>
        <v>0</v>
      </c>
      <c r="BA25" s="148">
        <v>0</v>
      </c>
      <c r="BB25" s="148">
        <f>BB38</f>
        <v>0</v>
      </c>
      <c r="BC25" s="148" t="str">
        <f>BC38</f>
        <v>нд</v>
      </c>
      <c r="BD25" s="149"/>
      <c r="BE25" s="150"/>
      <c r="BF25" s="150"/>
      <c r="BG25" s="150"/>
      <c r="BH25" s="150"/>
      <c r="BI25" s="150"/>
      <c r="BJ25" s="150"/>
      <c r="BK25" s="150"/>
      <c r="BL25" s="150"/>
      <c r="BM25" s="150"/>
      <c r="BN25" s="150"/>
      <c r="BO25" s="150"/>
      <c r="BP25" s="150"/>
      <c r="BQ25" s="150"/>
      <c r="BR25" s="150"/>
      <c r="BS25" s="150"/>
      <c r="BT25" s="150"/>
      <c r="BU25" s="150"/>
      <c r="BV25" s="150"/>
      <c r="BW25" s="150"/>
      <c r="BX25" s="150"/>
      <c r="BY25" s="150"/>
      <c r="BZ25" s="150"/>
      <c r="CA25" s="150"/>
      <c r="CB25" s="150"/>
      <c r="CC25" s="150"/>
      <c r="CD25" s="150"/>
      <c r="CE25" s="150"/>
      <c r="CF25" s="150"/>
      <c r="CG25" s="150"/>
      <c r="CH25" s="150"/>
      <c r="CI25" s="150"/>
      <c r="CJ25" s="150"/>
      <c r="CK25" s="150"/>
      <c r="CL25" s="150"/>
      <c r="CM25" s="150"/>
      <c r="CN25" s="150"/>
      <c r="CO25" s="150"/>
      <c r="CP25" s="150"/>
      <c r="CQ25" s="150"/>
      <c r="CR25" s="150"/>
      <c r="CS25" s="150"/>
      <c r="CT25" s="150"/>
      <c r="CU25" s="150"/>
      <c r="CV25" s="150"/>
      <c r="CW25" s="150"/>
      <c r="CX25" s="150"/>
      <c r="CY25" s="150"/>
    </row>
    <row r="26" spans="1:103" s="151" customFormat="1" ht="25.5" x14ac:dyDescent="0.2">
      <c r="A26" s="154" t="s">
        <v>106</v>
      </c>
      <c r="B26" s="155" t="s">
        <v>107</v>
      </c>
      <c r="C26" s="148" t="s">
        <v>98</v>
      </c>
      <c r="D26" s="148">
        <f>D96</f>
        <v>0</v>
      </c>
      <c r="E26" s="148" t="str">
        <f>E47</f>
        <v>нд</v>
      </c>
      <c r="F26" s="148">
        <f>F96</f>
        <v>0</v>
      </c>
      <c r="G26" s="148" t="str">
        <f>G47</f>
        <v>нд</v>
      </c>
      <c r="H26" s="148">
        <f>H96</f>
        <v>0</v>
      </c>
      <c r="I26" s="148" t="str">
        <f>I47</f>
        <v>нд</v>
      </c>
      <c r="J26" s="148">
        <f>J96</f>
        <v>0</v>
      </c>
      <c r="K26" s="148" t="str">
        <f>K47</f>
        <v>нд</v>
      </c>
      <c r="L26" s="148">
        <f>L96</f>
        <v>0</v>
      </c>
      <c r="M26" s="148" t="str">
        <f>M47</f>
        <v>нд</v>
      </c>
      <c r="N26" s="148">
        <f>N96</f>
        <v>0</v>
      </c>
      <c r="O26" s="148" t="str">
        <f>O47</f>
        <v>нд</v>
      </c>
      <c r="P26" s="148">
        <f>P96</f>
        <v>0</v>
      </c>
      <c r="Q26" s="148" t="str">
        <f>Q47</f>
        <v>нд</v>
      </c>
      <c r="R26" s="148">
        <f>R96</f>
        <v>0</v>
      </c>
      <c r="S26" s="148" t="str">
        <f>S47</f>
        <v>нд</v>
      </c>
      <c r="T26" s="148">
        <f>T96</f>
        <v>0</v>
      </c>
      <c r="U26" s="148" t="str">
        <f>U47</f>
        <v>нд</v>
      </c>
      <c r="V26" s="148">
        <f>V96</f>
        <v>0</v>
      </c>
      <c r="W26" s="148" t="str">
        <f>W47</f>
        <v>нд</v>
      </c>
      <c r="X26" s="148">
        <f>X96</f>
        <v>0</v>
      </c>
      <c r="Y26" s="148" t="str">
        <f>Y47</f>
        <v>нд</v>
      </c>
      <c r="Z26" s="148">
        <f>Z96</f>
        <v>0</v>
      </c>
      <c r="AA26" s="148" t="str">
        <f>AA47</f>
        <v>нд</v>
      </c>
      <c r="AB26" s="148">
        <f>AB96</f>
        <v>0</v>
      </c>
      <c r="AC26" s="148" t="str">
        <f>AC47</f>
        <v>нд</v>
      </c>
      <c r="AD26" s="148">
        <f>AD96</f>
        <v>0</v>
      </c>
      <c r="AE26" s="148" t="str">
        <f>AE47</f>
        <v>нд</v>
      </c>
      <c r="AF26" s="148">
        <f>AF96</f>
        <v>0</v>
      </c>
      <c r="AG26" s="148" t="str">
        <f>AG47</f>
        <v>нд</v>
      </c>
      <c r="AH26" s="148">
        <f>AH96</f>
        <v>0</v>
      </c>
      <c r="AI26" s="148" t="str">
        <f>AI47</f>
        <v>нд</v>
      </c>
      <c r="AJ26" s="148">
        <f>AJ96</f>
        <v>0</v>
      </c>
      <c r="AK26" s="148" t="str">
        <f>AK47</f>
        <v>нд</v>
      </c>
      <c r="AL26" s="148">
        <f>AL96</f>
        <v>0</v>
      </c>
      <c r="AM26" s="148" t="str">
        <f>AM47</f>
        <v>нд</v>
      </c>
      <c r="AN26" s="148">
        <f>AN96</f>
        <v>0</v>
      </c>
      <c r="AO26" s="148" t="str">
        <f>AO47</f>
        <v>нд</v>
      </c>
      <c r="AP26" s="148">
        <f>AP96</f>
        <v>0</v>
      </c>
      <c r="AQ26" s="148" t="str">
        <f>AQ47</f>
        <v>нд</v>
      </c>
      <c r="AR26" s="148">
        <f>AR96</f>
        <v>0</v>
      </c>
      <c r="AS26" s="148" t="str">
        <f>AS47</f>
        <v>нд</v>
      </c>
      <c r="AT26" s="148">
        <f>AT96</f>
        <v>0</v>
      </c>
      <c r="AU26" s="148" t="str">
        <f>AU47</f>
        <v>нд</v>
      </c>
      <c r="AV26" s="148">
        <f>AV96</f>
        <v>0</v>
      </c>
      <c r="AW26" s="148" t="str">
        <f>AW47</f>
        <v>нд</v>
      </c>
      <c r="AX26" s="148">
        <f>AX96</f>
        <v>0</v>
      </c>
      <c r="AY26" s="148">
        <v>0</v>
      </c>
      <c r="AZ26" s="140">
        <f>'2'!CL24</f>
        <v>0</v>
      </c>
      <c r="BA26" s="148">
        <v>0</v>
      </c>
      <c r="BB26" s="148">
        <f>BB96</f>
        <v>0</v>
      </c>
      <c r="BC26" s="148" t="str">
        <f>BC47</f>
        <v>нд</v>
      </c>
      <c r="BD26" s="149"/>
      <c r="BE26" s="150"/>
      <c r="BF26" s="150"/>
      <c r="BG26" s="150"/>
      <c r="BH26" s="150"/>
      <c r="BI26" s="150"/>
      <c r="BJ26" s="150"/>
      <c r="BK26" s="150"/>
      <c r="BL26" s="150"/>
      <c r="BM26" s="150"/>
      <c r="BN26" s="150"/>
      <c r="BO26" s="150"/>
      <c r="BP26" s="150"/>
      <c r="BQ26" s="150"/>
      <c r="BR26" s="150"/>
      <c r="BS26" s="150"/>
      <c r="BT26" s="150"/>
      <c r="BU26" s="150"/>
      <c r="BV26" s="150"/>
      <c r="BW26" s="150"/>
      <c r="BX26" s="150"/>
      <c r="BY26" s="150"/>
      <c r="BZ26" s="150"/>
      <c r="CA26" s="150"/>
      <c r="CB26" s="150"/>
      <c r="CC26" s="150"/>
      <c r="CD26" s="150"/>
      <c r="CE26" s="150"/>
      <c r="CF26" s="150"/>
      <c r="CG26" s="150"/>
      <c r="CH26" s="150"/>
      <c r="CI26" s="150"/>
      <c r="CJ26" s="150"/>
      <c r="CK26" s="150"/>
      <c r="CL26" s="150"/>
      <c r="CM26" s="150"/>
      <c r="CN26" s="150"/>
      <c r="CO26" s="150"/>
      <c r="CP26" s="150"/>
      <c r="CQ26" s="150"/>
      <c r="CR26" s="150"/>
      <c r="CS26" s="150"/>
      <c r="CT26" s="150"/>
      <c r="CU26" s="150"/>
      <c r="CV26" s="150"/>
      <c r="CW26" s="150"/>
      <c r="CX26" s="150"/>
      <c r="CY26" s="150"/>
    </row>
    <row r="27" spans="1:103" s="151" customFormat="1" ht="25.5" x14ac:dyDescent="0.2">
      <c r="A27" s="154" t="s">
        <v>108</v>
      </c>
      <c r="B27" s="155" t="s">
        <v>109</v>
      </c>
      <c r="C27" s="148" t="s">
        <v>98</v>
      </c>
      <c r="D27" s="148">
        <f t="shared" ref="D27:AX27" si="2">D110</f>
        <v>0</v>
      </c>
      <c r="E27" s="148" t="str">
        <f t="shared" si="2"/>
        <v>нд</v>
      </c>
      <c r="F27" s="148">
        <f t="shared" si="2"/>
        <v>0</v>
      </c>
      <c r="G27" s="148" t="str">
        <f t="shared" si="2"/>
        <v>нд</v>
      </c>
      <c r="H27" s="148">
        <f t="shared" si="2"/>
        <v>0</v>
      </c>
      <c r="I27" s="148" t="str">
        <f t="shared" si="2"/>
        <v>нд</v>
      </c>
      <c r="J27" s="148">
        <f t="shared" si="2"/>
        <v>0</v>
      </c>
      <c r="K27" s="148" t="str">
        <f t="shared" si="2"/>
        <v>нд</v>
      </c>
      <c r="L27" s="148">
        <f t="shared" si="2"/>
        <v>0</v>
      </c>
      <c r="M27" s="148" t="str">
        <f t="shared" si="2"/>
        <v>нд</v>
      </c>
      <c r="N27" s="148">
        <f t="shared" si="2"/>
        <v>0</v>
      </c>
      <c r="O27" s="148" t="str">
        <f t="shared" si="2"/>
        <v>нд</v>
      </c>
      <c r="P27" s="148">
        <f t="shared" si="2"/>
        <v>0</v>
      </c>
      <c r="Q27" s="148" t="str">
        <f t="shared" si="2"/>
        <v>нд</v>
      </c>
      <c r="R27" s="148">
        <f t="shared" si="2"/>
        <v>0</v>
      </c>
      <c r="S27" s="148" t="str">
        <f t="shared" si="2"/>
        <v>нд</v>
      </c>
      <c r="T27" s="148">
        <f t="shared" si="2"/>
        <v>0</v>
      </c>
      <c r="U27" s="148" t="str">
        <f t="shared" si="2"/>
        <v>нд</v>
      </c>
      <c r="V27" s="148">
        <f t="shared" si="2"/>
        <v>0</v>
      </c>
      <c r="W27" s="148" t="str">
        <f t="shared" si="2"/>
        <v>нд</v>
      </c>
      <c r="X27" s="148">
        <f t="shared" si="2"/>
        <v>0</v>
      </c>
      <c r="Y27" s="148" t="str">
        <f t="shared" si="2"/>
        <v>нд</v>
      </c>
      <c r="Z27" s="148">
        <f t="shared" si="2"/>
        <v>0</v>
      </c>
      <c r="AA27" s="148" t="str">
        <f t="shared" si="2"/>
        <v>нд</v>
      </c>
      <c r="AB27" s="148">
        <f t="shared" si="2"/>
        <v>0</v>
      </c>
      <c r="AC27" s="148" t="str">
        <f t="shared" si="2"/>
        <v>нд</v>
      </c>
      <c r="AD27" s="148">
        <f t="shared" si="2"/>
        <v>0</v>
      </c>
      <c r="AE27" s="148" t="str">
        <f t="shared" si="2"/>
        <v>нд</v>
      </c>
      <c r="AF27" s="148">
        <f t="shared" si="2"/>
        <v>0</v>
      </c>
      <c r="AG27" s="148" t="str">
        <f t="shared" si="2"/>
        <v>нд</v>
      </c>
      <c r="AH27" s="148">
        <f t="shared" si="2"/>
        <v>0</v>
      </c>
      <c r="AI27" s="148" t="str">
        <f t="shared" si="2"/>
        <v>нд</v>
      </c>
      <c r="AJ27" s="148">
        <f t="shared" si="2"/>
        <v>0</v>
      </c>
      <c r="AK27" s="148" t="str">
        <f t="shared" si="2"/>
        <v>нд</v>
      </c>
      <c r="AL27" s="148">
        <f t="shared" si="2"/>
        <v>0</v>
      </c>
      <c r="AM27" s="148" t="str">
        <f t="shared" si="2"/>
        <v>нд</v>
      </c>
      <c r="AN27" s="148">
        <f t="shared" si="2"/>
        <v>0</v>
      </c>
      <c r="AO27" s="148" t="str">
        <f t="shared" si="2"/>
        <v>нд</v>
      </c>
      <c r="AP27" s="148">
        <f t="shared" si="2"/>
        <v>0</v>
      </c>
      <c r="AQ27" s="148" t="str">
        <f t="shared" si="2"/>
        <v>нд</v>
      </c>
      <c r="AR27" s="148">
        <f t="shared" si="2"/>
        <v>0</v>
      </c>
      <c r="AS27" s="148" t="str">
        <f t="shared" si="2"/>
        <v>нд</v>
      </c>
      <c r="AT27" s="148">
        <f t="shared" si="2"/>
        <v>0</v>
      </c>
      <c r="AU27" s="148" t="str">
        <f t="shared" si="2"/>
        <v>нд</v>
      </c>
      <c r="AV27" s="148">
        <f t="shared" si="2"/>
        <v>0</v>
      </c>
      <c r="AW27" s="148" t="str">
        <f t="shared" si="2"/>
        <v>нд</v>
      </c>
      <c r="AX27" s="148">
        <f t="shared" si="2"/>
        <v>0</v>
      </c>
      <c r="AY27" s="148">
        <v>0</v>
      </c>
      <c r="AZ27" s="140">
        <f>'2'!CL25</f>
        <v>0</v>
      </c>
      <c r="BA27" s="148">
        <v>0</v>
      </c>
      <c r="BB27" s="148">
        <f>BB110</f>
        <v>0</v>
      </c>
      <c r="BC27" s="148" t="str">
        <f>BC110</f>
        <v>нд</v>
      </c>
      <c r="BD27" s="149"/>
      <c r="BE27" s="150"/>
      <c r="BF27" s="150"/>
      <c r="BG27" s="150"/>
      <c r="BH27" s="150"/>
      <c r="BI27" s="150"/>
      <c r="BJ27" s="150"/>
      <c r="BK27" s="150"/>
      <c r="BL27" s="150"/>
      <c r="BM27" s="150"/>
      <c r="BN27" s="150"/>
      <c r="BO27" s="150"/>
      <c r="BP27" s="150"/>
      <c r="BQ27" s="150"/>
      <c r="BR27" s="150"/>
      <c r="BS27" s="150"/>
      <c r="BT27" s="150"/>
      <c r="BU27" s="150"/>
      <c r="BV27" s="150"/>
      <c r="BW27" s="150"/>
      <c r="BX27" s="150"/>
      <c r="BY27" s="150"/>
      <c r="BZ27" s="150"/>
      <c r="CA27" s="150"/>
      <c r="CB27" s="150"/>
      <c r="CC27" s="150"/>
      <c r="CD27" s="150"/>
      <c r="CE27" s="150"/>
      <c r="CF27" s="150"/>
      <c r="CG27" s="150"/>
      <c r="CH27" s="150"/>
      <c r="CI27" s="150"/>
      <c r="CJ27" s="150"/>
      <c r="CK27" s="150"/>
      <c r="CL27" s="150"/>
      <c r="CM27" s="150"/>
      <c r="CN27" s="150"/>
      <c r="CO27" s="150"/>
      <c r="CP27" s="150"/>
      <c r="CQ27" s="150"/>
      <c r="CR27" s="150"/>
      <c r="CS27" s="150"/>
      <c r="CT27" s="150"/>
      <c r="CU27" s="150"/>
      <c r="CV27" s="150"/>
      <c r="CW27" s="150"/>
      <c r="CX27" s="150"/>
      <c r="CY27" s="150"/>
    </row>
    <row r="28" spans="1:103" s="151" customFormat="1" x14ac:dyDescent="0.2">
      <c r="A28" s="154" t="s">
        <v>110</v>
      </c>
      <c r="B28" s="155" t="s">
        <v>111</v>
      </c>
      <c r="C28" s="148" t="s">
        <v>98</v>
      </c>
      <c r="D28" s="148">
        <f t="shared" ref="D28:AX28" si="3">D111</f>
        <v>0</v>
      </c>
      <c r="E28" s="148" t="str">
        <f t="shared" si="3"/>
        <v>нд</v>
      </c>
      <c r="F28" s="148">
        <f t="shared" si="3"/>
        <v>0</v>
      </c>
      <c r="G28" s="148" t="str">
        <f t="shared" si="3"/>
        <v>нд</v>
      </c>
      <c r="H28" s="148">
        <f t="shared" si="3"/>
        <v>0</v>
      </c>
      <c r="I28" s="148" t="str">
        <f t="shared" si="3"/>
        <v>нд</v>
      </c>
      <c r="J28" s="148">
        <f t="shared" si="3"/>
        <v>0</v>
      </c>
      <c r="K28" s="148" t="str">
        <f t="shared" si="3"/>
        <v>нд</v>
      </c>
      <c r="L28" s="148">
        <f t="shared" si="3"/>
        <v>0</v>
      </c>
      <c r="M28" s="148" t="str">
        <f t="shared" si="3"/>
        <v>нд</v>
      </c>
      <c r="N28" s="148">
        <f t="shared" si="3"/>
        <v>0</v>
      </c>
      <c r="O28" s="148" t="str">
        <f t="shared" si="3"/>
        <v>нд</v>
      </c>
      <c r="P28" s="148">
        <f t="shared" si="3"/>
        <v>0</v>
      </c>
      <c r="Q28" s="148" t="str">
        <f t="shared" si="3"/>
        <v>нд</v>
      </c>
      <c r="R28" s="148">
        <f t="shared" si="3"/>
        <v>0</v>
      </c>
      <c r="S28" s="148" t="str">
        <f t="shared" si="3"/>
        <v>нд</v>
      </c>
      <c r="T28" s="148">
        <f t="shared" si="3"/>
        <v>0</v>
      </c>
      <c r="U28" s="148" t="str">
        <f t="shared" si="3"/>
        <v>нд</v>
      </c>
      <c r="V28" s="148">
        <f t="shared" si="3"/>
        <v>0</v>
      </c>
      <c r="W28" s="148" t="str">
        <f t="shared" si="3"/>
        <v>нд</v>
      </c>
      <c r="X28" s="148">
        <f t="shared" si="3"/>
        <v>0</v>
      </c>
      <c r="Y28" s="148" t="str">
        <f t="shared" si="3"/>
        <v>нд</v>
      </c>
      <c r="Z28" s="148">
        <f t="shared" si="3"/>
        <v>0</v>
      </c>
      <c r="AA28" s="148" t="str">
        <f t="shared" si="3"/>
        <v>нд</v>
      </c>
      <c r="AB28" s="148">
        <f t="shared" si="3"/>
        <v>0</v>
      </c>
      <c r="AC28" s="148" t="str">
        <f t="shared" si="3"/>
        <v>нд</v>
      </c>
      <c r="AD28" s="148">
        <f t="shared" si="3"/>
        <v>0</v>
      </c>
      <c r="AE28" s="148" t="str">
        <f t="shared" si="3"/>
        <v>нд</v>
      </c>
      <c r="AF28" s="148">
        <f t="shared" si="3"/>
        <v>0</v>
      </c>
      <c r="AG28" s="148" t="str">
        <f t="shared" si="3"/>
        <v>нд</v>
      </c>
      <c r="AH28" s="148">
        <f t="shared" si="3"/>
        <v>0</v>
      </c>
      <c r="AI28" s="148" t="str">
        <f t="shared" si="3"/>
        <v>нд</v>
      </c>
      <c r="AJ28" s="148">
        <f t="shared" si="3"/>
        <v>0</v>
      </c>
      <c r="AK28" s="148" t="str">
        <f t="shared" si="3"/>
        <v>нд</v>
      </c>
      <c r="AL28" s="148">
        <f t="shared" si="3"/>
        <v>0</v>
      </c>
      <c r="AM28" s="148" t="str">
        <f t="shared" si="3"/>
        <v>нд</v>
      </c>
      <c r="AN28" s="148">
        <f t="shared" si="3"/>
        <v>0</v>
      </c>
      <c r="AO28" s="148" t="str">
        <f t="shared" si="3"/>
        <v>нд</v>
      </c>
      <c r="AP28" s="148">
        <f t="shared" si="3"/>
        <v>0</v>
      </c>
      <c r="AQ28" s="148" t="str">
        <f t="shared" si="3"/>
        <v>нд</v>
      </c>
      <c r="AR28" s="148">
        <f t="shared" si="3"/>
        <v>0</v>
      </c>
      <c r="AS28" s="148" t="str">
        <f t="shared" si="3"/>
        <v>нд</v>
      </c>
      <c r="AT28" s="148">
        <f t="shared" si="3"/>
        <v>0</v>
      </c>
      <c r="AU28" s="148" t="str">
        <f t="shared" si="3"/>
        <v>нд</v>
      </c>
      <c r="AV28" s="148">
        <f t="shared" si="3"/>
        <v>0</v>
      </c>
      <c r="AW28" s="148" t="str">
        <f t="shared" si="3"/>
        <v>нд</v>
      </c>
      <c r="AX28" s="148">
        <f t="shared" si="3"/>
        <v>0</v>
      </c>
      <c r="AY28" s="148">
        <f>AY111</f>
        <v>0</v>
      </c>
      <c r="AZ28" s="140">
        <f>'2'!CL26</f>
        <v>11.971139000000001</v>
      </c>
      <c r="BA28" s="148">
        <v>0</v>
      </c>
      <c r="BB28" s="148">
        <f>BB111</f>
        <v>0</v>
      </c>
      <c r="BC28" s="148" t="str">
        <f>BC111</f>
        <v>нд</v>
      </c>
      <c r="BD28" s="149"/>
      <c r="BE28" s="150"/>
      <c r="BF28" s="150"/>
      <c r="BG28" s="150"/>
      <c r="BH28" s="150"/>
      <c r="BI28" s="150"/>
      <c r="BJ28" s="150"/>
      <c r="BK28" s="150"/>
      <c r="BL28" s="150"/>
      <c r="BM28" s="150"/>
      <c r="BN28" s="150"/>
      <c r="BO28" s="150"/>
      <c r="BP28" s="150"/>
      <c r="BQ28" s="150"/>
      <c r="BR28" s="150"/>
      <c r="BS28" s="150"/>
      <c r="BT28" s="150"/>
      <c r="BU28" s="150"/>
      <c r="BV28" s="150"/>
      <c r="BW28" s="150"/>
      <c r="BX28" s="150"/>
      <c r="BY28" s="150"/>
      <c r="BZ28" s="150"/>
      <c r="CA28" s="150"/>
      <c r="CB28" s="150"/>
      <c r="CC28" s="150"/>
      <c r="CD28" s="150"/>
      <c r="CE28" s="150"/>
      <c r="CF28" s="150"/>
      <c r="CG28" s="150"/>
      <c r="CH28" s="150"/>
      <c r="CI28" s="150"/>
      <c r="CJ28" s="150"/>
      <c r="CK28" s="150"/>
      <c r="CL28" s="150"/>
      <c r="CM28" s="150"/>
      <c r="CN28" s="150"/>
      <c r="CO28" s="150"/>
      <c r="CP28" s="150"/>
      <c r="CQ28" s="150"/>
      <c r="CR28" s="150"/>
      <c r="CS28" s="150"/>
      <c r="CT28" s="150"/>
      <c r="CU28" s="150"/>
      <c r="CV28" s="150"/>
      <c r="CW28" s="150"/>
      <c r="CX28" s="150"/>
      <c r="CY28" s="150"/>
    </row>
    <row r="29" spans="1:103" s="160" customFormat="1" x14ac:dyDescent="0.2">
      <c r="A29" s="154">
        <v>1</v>
      </c>
      <c r="B29" s="156" t="s">
        <v>112</v>
      </c>
      <c r="C29" s="158" t="s">
        <v>98</v>
      </c>
      <c r="D29" s="158" t="s">
        <v>98</v>
      </c>
      <c r="E29" s="158" t="s">
        <v>98</v>
      </c>
      <c r="F29" s="158" t="s">
        <v>98</v>
      </c>
      <c r="G29" s="158" t="s">
        <v>98</v>
      </c>
      <c r="H29" s="158" t="s">
        <v>98</v>
      </c>
      <c r="I29" s="158" t="s">
        <v>98</v>
      </c>
      <c r="J29" s="158" t="s">
        <v>98</v>
      </c>
      <c r="K29" s="158" t="s">
        <v>98</v>
      </c>
      <c r="L29" s="158" t="s">
        <v>98</v>
      </c>
      <c r="M29" s="158" t="s">
        <v>98</v>
      </c>
      <c r="N29" s="158" t="s">
        <v>98</v>
      </c>
      <c r="O29" s="158" t="s">
        <v>98</v>
      </c>
      <c r="P29" s="158" t="s">
        <v>98</v>
      </c>
      <c r="Q29" s="158" t="s">
        <v>98</v>
      </c>
      <c r="R29" s="158" t="s">
        <v>98</v>
      </c>
      <c r="S29" s="158" t="s">
        <v>98</v>
      </c>
      <c r="T29" s="158" t="s">
        <v>98</v>
      </c>
      <c r="U29" s="158" t="s">
        <v>98</v>
      </c>
      <c r="V29" s="158" t="s">
        <v>98</v>
      </c>
      <c r="W29" s="158" t="s">
        <v>98</v>
      </c>
      <c r="X29" s="158" t="s">
        <v>98</v>
      </c>
      <c r="Y29" s="158" t="s">
        <v>98</v>
      </c>
      <c r="Z29" s="158" t="s">
        <v>98</v>
      </c>
      <c r="AA29" s="158" t="s">
        <v>98</v>
      </c>
      <c r="AB29" s="158" t="s">
        <v>98</v>
      </c>
      <c r="AC29" s="158" t="s">
        <v>98</v>
      </c>
      <c r="AD29" s="158" t="s">
        <v>98</v>
      </c>
      <c r="AE29" s="158" t="s">
        <v>98</v>
      </c>
      <c r="AF29" s="158" t="s">
        <v>98</v>
      </c>
      <c r="AG29" s="158" t="s">
        <v>98</v>
      </c>
      <c r="AH29" s="158" t="s">
        <v>98</v>
      </c>
      <c r="AI29" s="158" t="s">
        <v>98</v>
      </c>
      <c r="AJ29" s="158" t="s">
        <v>98</v>
      </c>
      <c r="AK29" s="158" t="s">
        <v>98</v>
      </c>
      <c r="AL29" s="158" t="s">
        <v>98</v>
      </c>
      <c r="AM29" s="158" t="s">
        <v>98</v>
      </c>
      <c r="AN29" s="158" t="s">
        <v>98</v>
      </c>
      <c r="AO29" s="158" t="s">
        <v>98</v>
      </c>
      <c r="AP29" s="158" t="s">
        <v>98</v>
      </c>
      <c r="AQ29" s="158" t="s">
        <v>98</v>
      </c>
      <c r="AR29" s="158" t="s">
        <v>98</v>
      </c>
      <c r="AS29" s="158" t="s">
        <v>98</v>
      </c>
      <c r="AT29" s="158" t="s">
        <v>98</v>
      </c>
      <c r="AU29" s="158" t="s">
        <v>98</v>
      </c>
      <c r="AV29" s="158" t="s">
        <v>98</v>
      </c>
      <c r="AW29" s="158" t="s">
        <v>98</v>
      </c>
      <c r="AX29" s="158" t="s">
        <v>98</v>
      </c>
      <c r="AY29" s="158" t="s">
        <v>98</v>
      </c>
      <c r="AZ29" s="140">
        <f>'2'!CL27</f>
        <v>0</v>
      </c>
      <c r="BA29" s="158" t="s">
        <v>98</v>
      </c>
      <c r="BB29" s="158" t="s">
        <v>98</v>
      </c>
      <c r="BC29" s="158" t="s">
        <v>98</v>
      </c>
      <c r="BD29" s="115"/>
      <c r="BE29" s="159"/>
      <c r="BF29" s="159"/>
      <c r="BG29" s="159"/>
      <c r="BH29" s="159"/>
      <c r="BI29" s="159"/>
      <c r="BJ29" s="159"/>
      <c r="BK29" s="159"/>
      <c r="BL29" s="159"/>
      <c r="BM29" s="159"/>
      <c r="BN29" s="159"/>
      <c r="BO29" s="159"/>
      <c r="BP29" s="159"/>
      <c r="BQ29" s="159"/>
      <c r="BR29" s="159"/>
      <c r="BS29" s="159"/>
      <c r="BT29" s="159"/>
      <c r="BU29" s="159"/>
      <c r="BV29" s="159"/>
      <c r="BW29" s="159"/>
      <c r="BX29" s="159"/>
      <c r="BY29" s="159"/>
      <c r="BZ29" s="159"/>
      <c r="CA29" s="159"/>
      <c r="CB29" s="159"/>
      <c r="CC29" s="159"/>
      <c r="CD29" s="159"/>
      <c r="CE29" s="159"/>
      <c r="CF29" s="159"/>
      <c r="CG29" s="159"/>
      <c r="CH29" s="159"/>
      <c r="CI29" s="159"/>
      <c r="CJ29" s="159"/>
      <c r="CK29" s="159"/>
      <c r="CL29" s="159"/>
      <c r="CM29" s="159"/>
      <c r="CN29" s="159"/>
      <c r="CO29" s="159"/>
      <c r="CP29" s="159"/>
      <c r="CQ29" s="159"/>
      <c r="CR29" s="159"/>
      <c r="CS29" s="159"/>
      <c r="CT29" s="159"/>
      <c r="CU29" s="159"/>
      <c r="CV29" s="159"/>
      <c r="CW29" s="159"/>
      <c r="CX29" s="159"/>
      <c r="CY29" s="159"/>
    </row>
    <row r="30" spans="1:103" s="168" customFormat="1" ht="38.25" x14ac:dyDescent="0.2">
      <c r="A30" s="161" t="s">
        <v>113</v>
      </c>
      <c r="B30" s="162" t="s">
        <v>114</v>
      </c>
      <c r="C30" s="165" t="s">
        <v>98</v>
      </c>
      <c r="D30" s="165">
        <f>D31+D33+D34</f>
        <v>0</v>
      </c>
      <c r="E30" s="165" t="s">
        <v>98</v>
      </c>
      <c r="F30" s="165">
        <f>F31+F33+F34</f>
        <v>0</v>
      </c>
      <c r="G30" s="165" t="s">
        <v>98</v>
      </c>
      <c r="H30" s="165">
        <f>H31+H33+H34</f>
        <v>0</v>
      </c>
      <c r="I30" s="165" t="s">
        <v>98</v>
      </c>
      <c r="J30" s="165">
        <f>J31+J33+J34</f>
        <v>0</v>
      </c>
      <c r="K30" s="165" t="s">
        <v>98</v>
      </c>
      <c r="L30" s="165">
        <f>L31+L33+L34</f>
        <v>0</v>
      </c>
      <c r="M30" s="165" t="s">
        <v>98</v>
      </c>
      <c r="N30" s="165">
        <f>N31+N33+N34</f>
        <v>0</v>
      </c>
      <c r="O30" s="165" t="s">
        <v>98</v>
      </c>
      <c r="P30" s="165">
        <f>P31+P33+P34</f>
        <v>0</v>
      </c>
      <c r="Q30" s="165" t="s">
        <v>98</v>
      </c>
      <c r="R30" s="165">
        <f>R31+R33+R34</f>
        <v>0</v>
      </c>
      <c r="S30" s="165" t="s">
        <v>98</v>
      </c>
      <c r="T30" s="165">
        <f>T31+T33+T34</f>
        <v>0</v>
      </c>
      <c r="U30" s="165" t="s">
        <v>98</v>
      </c>
      <c r="V30" s="165">
        <f>V31+V33+V34</f>
        <v>0</v>
      </c>
      <c r="W30" s="165" t="s">
        <v>98</v>
      </c>
      <c r="X30" s="165">
        <f>X31+X33+X34</f>
        <v>0</v>
      </c>
      <c r="Y30" s="165" t="s">
        <v>98</v>
      </c>
      <c r="Z30" s="165">
        <f>Z31+Z33+Z34</f>
        <v>0</v>
      </c>
      <c r="AA30" s="165" t="s">
        <v>98</v>
      </c>
      <c r="AB30" s="165">
        <f>AB31+AB33+AB34</f>
        <v>0</v>
      </c>
      <c r="AC30" s="165" t="s">
        <v>98</v>
      </c>
      <c r="AD30" s="165">
        <f>AD31+AD33+AD34</f>
        <v>0</v>
      </c>
      <c r="AE30" s="165" t="s">
        <v>98</v>
      </c>
      <c r="AF30" s="165">
        <f>AF31+AF33+AF34</f>
        <v>0</v>
      </c>
      <c r="AG30" s="165" t="s">
        <v>98</v>
      </c>
      <c r="AH30" s="165">
        <f>AH31+AH33+AH34</f>
        <v>0</v>
      </c>
      <c r="AI30" s="165" t="s">
        <v>98</v>
      </c>
      <c r="AJ30" s="165">
        <f>AJ31+AJ33+AJ34</f>
        <v>0</v>
      </c>
      <c r="AK30" s="165" t="s">
        <v>98</v>
      </c>
      <c r="AL30" s="165">
        <f>AL31+AL33+AL34</f>
        <v>0</v>
      </c>
      <c r="AM30" s="165" t="s">
        <v>98</v>
      </c>
      <c r="AN30" s="165">
        <f>AN31+AN33+AN34</f>
        <v>0</v>
      </c>
      <c r="AO30" s="165" t="s">
        <v>98</v>
      </c>
      <c r="AP30" s="165">
        <f>AP31+AP33+AP34</f>
        <v>0</v>
      </c>
      <c r="AQ30" s="165" t="s">
        <v>98</v>
      </c>
      <c r="AR30" s="165">
        <f>AR31+AR33+AR34</f>
        <v>0</v>
      </c>
      <c r="AS30" s="165" t="s">
        <v>98</v>
      </c>
      <c r="AT30" s="165">
        <f>AT31+AT33+AT34</f>
        <v>0</v>
      </c>
      <c r="AU30" s="165" t="s">
        <v>98</v>
      </c>
      <c r="AV30" s="165">
        <f>AV31+AV33+AV34</f>
        <v>0</v>
      </c>
      <c r="AW30" s="165" t="s">
        <v>98</v>
      </c>
      <c r="AX30" s="165">
        <f>AX31+AX33+AX34</f>
        <v>0</v>
      </c>
      <c r="AY30" s="165" t="s">
        <v>98</v>
      </c>
      <c r="AZ30" s="140">
        <f>'2'!CL28</f>
        <v>2.9643261468298143</v>
      </c>
      <c r="BA30" s="165">
        <v>0</v>
      </c>
      <c r="BB30" s="165">
        <f>BB31+BB33+BB34</f>
        <v>0</v>
      </c>
      <c r="BC30" s="165" t="s">
        <v>98</v>
      </c>
      <c r="BD30" s="166"/>
      <c r="BE30" s="167"/>
      <c r="BF30" s="167"/>
      <c r="BG30" s="167"/>
      <c r="BH30" s="167"/>
      <c r="BI30" s="167"/>
      <c r="BJ30" s="167"/>
      <c r="BK30" s="167"/>
      <c r="BL30" s="167"/>
      <c r="BM30" s="167"/>
      <c r="BN30" s="167"/>
      <c r="BO30" s="167"/>
      <c r="BP30" s="167"/>
      <c r="BQ30" s="167"/>
      <c r="BR30" s="167"/>
      <c r="BS30" s="167"/>
      <c r="BT30" s="167"/>
      <c r="BU30" s="167"/>
      <c r="BV30" s="167"/>
      <c r="BW30" s="167"/>
      <c r="BX30" s="167"/>
      <c r="BY30" s="167"/>
      <c r="BZ30" s="167"/>
      <c r="CA30" s="167"/>
      <c r="CB30" s="167"/>
      <c r="CC30" s="167"/>
      <c r="CD30" s="167"/>
      <c r="CE30" s="167"/>
      <c r="CF30" s="167"/>
      <c r="CG30" s="167"/>
      <c r="CH30" s="167"/>
      <c r="CI30" s="167"/>
      <c r="CJ30" s="167"/>
      <c r="CK30" s="167"/>
      <c r="CL30" s="167"/>
      <c r="CM30" s="167"/>
      <c r="CN30" s="167"/>
      <c r="CO30" s="167"/>
      <c r="CP30" s="167"/>
      <c r="CQ30" s="167"/>
      <c r="CR30" s="167"/>
      <c r="CS30" s="167"/>
      <c r="CT30" s="167"/>
      <c r="CU30" s="167"/>
      <c r="CV30" s="167"/>
      <c r="CW30" s="167"/>
      <c r="CX30" s="167"/>
      <c r="CY30" s="167"/>
    </row>
    <row r="31" spans="1:103" s="160" customFormat="1" ht="51" x14ac:dyDescent="0.2">
      <c r="A31" s="154" t="s">
        <v>115</v>
      </c>
      <c r="B31" s="155" t="s">
        <v>116</v>
      </c>
      <c r="C31" s="158" t="s">
        <v>98</v>
      </c>
      <c r="D31" s="158">
        <v>0</v>
      </c>
      <c r="E31" s="158" t="s">
        <v>98</v>
      </c>
      <c r="F31" s="158">
        <v>0</v>
      </c>
      <c r="G31" s="158" t="s">
        <v>98</v>
      </c>
      <c r="H31" s="158">
        <v>0</v>
      </c>
      <c r="I31" s="158" t="s">
        <v>98</v>
      </c>
      <c r="J31" s="158">
        <v>0</v>
      </c>
      <c r="K31" s="158" t="s">
        <v>98</v>
      </c>
      <c r="L31" s="158">
        <v>0</v>
      </c>
      <c r="M31" s="158" t="s">
        <v>98</v>
      </c>
      <c r="N31" s="158">
        <v>0</v>
      </c>
      <c r="O31" s="158" t="s">
        <v>98</v>
      </c>
      <c r="P31" s="158">
        <v>0</v>
      </c>
      <c r="Q31" s="158" t="s">
        <v>98</v>
      </c>
      <c r="R31" s="158">
        <v>0</v>
      </c>
      <c r="S31" s="158" t="s">
        <v>98</v>
      </c>
      <c r="T31" s="158">
        <v>0</v>
      </c>
      <c r="U31" s="158" t="s">
        <v>98</v>
      </c>
      <c r="V31" s="158">
        <v>0</v>
      </c>
      <c r="W31" s="158" t="s">
        <v>98</v>
      </c>
      <c r="X31" s="158">
        <v>0</v>
      </c>
      <c r="Y31" s="158" t="s">
        <v>98</v>
      </c>
      <c r="Z31" s="158">
        <v>0</v>
      </c>
      <c r="AA31" s="158" t="s">
        <v>98</v>
      </c>
      <c r="AB31" s="158">
        <v>0</v>
      </c>
      <c r="AC31" s="158" t="s">
        <v>98</v>
      </c>
      <c r="AD31" s="158">
        <v>0</v>
      </c>
      <c r="AE31" s="158" t="s">
        <v>98</v>
      </c>
      <c r="AF31" s="158">
        <v>0</v>
      </c>
      <c r="AG31" s="158" t="s">
        <v>98</v>
      </c>
      <c r="AH31" s="158">
        <v>0</v>
      </c>
      <c r="AI31" s="158" t="s">
        <v>98</v>
      </c>
      <c r="AJ31" s="158">
        <v>0</v>
      </c>
      <c r="AK31" s="158" t="s">
        <v>98</v>
      </c>
      <c r="AL31" s="158">
        <v>0</v>
      </c>
      <c r="AM31" s="158" t="s">
        <v>98</v>
      </c>
      <c r="AN31" s="158">
        <v>0</v>
      </c>
      <c r="AO31" s="158" t="s">
        <v>98</v>
      </c>
      <c r="AP31" s="158">
        <v>0</v>
      </c>
      <c r="AQ31" s="158" t="s">
        <v>98</v>
      </c>
      <c r="AR31" s="158">
        <v>0</v>
      </c>
      <c r="AS31" s="158" t="s">
        <v>98</v>
      </c>
      <c r="AT31" s="158">
        <v>0</v>
      </c>
      <c r="AU31" s="158" t="s">
        <v>98</v>
      </c>
      <c r="AV31" s="158">
        <v>0</v>
      </c>
      <c r="AW31" s="158" t="s">
        <v>98</v>
      </c>
      <c r="AX31" s="158">
        <v>0</v>
      </c>
      <c r="AY31" s="158" t="s">
        <v>98</v>
      </c>
      <c r="AZ31" s="140">
        <f>'2'!CL29</f>
        <v>2.9643261468298143</v>
      </c>
      <c r="BA31" s="158">
        <v>0</v>
      </c>
      <c r="BB31" s="158">
        <v>0</v>
      </c>
      <c r="BC31" s="158" t="s">
        <v>98</v>
      </c>
      <c r="BD31" s="159"/>
      <c r="BE31" s="159"/>
      <c r="BF31" s="159"/>
      <c r="BG31" s="159"/>
      <c r="BH31" s="159"/>
      <c r="BI31" s="159"/>
      <c r="BJ31" s="159"/>
      <c r="BK31" s="159"/>
      <c r="BL31" s="159"/>
      <c r="BM31" s="159"/>
      <c r="BN31" s="159"/>
      <c r="BO31" s="159"/>
      <c r="BP31" s="159"/>
      <c r="BQ31" s="159"/>
      <c r="BR31" s="159"/>
      <c r="BS31" s="159"/>
      <c r="BT31" s="159"/>
      <c r="BU31" s="159"/>
      <c r="BV31" s="159"/>
      <c r="BW31" s="159"/>
      <c r="BX31" s="159"/>
      <c r="BY31" s="159"/>
      <c r="BZ31" s="159"/>
      <c r="CA31" s="159"/>
      <c r="CB31" s="159"/>
      <c r="CC31" s="159"/>
      <c r="CD31" s="159"/>
      <c r="CE31" s="159"/>
      <c r="CF31" s="159"/>
      <c r="CG31" s="159"/>
      <c r="CH31" s="159"/>
      <c r="CI31" s="159"/>
      <c r="CJ31" s="159"/>
      <c r="CK31" s="159"/>
      <c r="CL31" s="159"/>
      <c r="CM31" s="159"/>
      <c r="CN31" s="159"/>
      <c r="CO31" s="159"/>
      <c r="CP31" s="159"/>
      <c r="CQ31" s="159"/>
      <c r="CR31" s="159"/>
      <c r="CS31" s="159"/>
      <c r="CT31" s="159"/>
      <c r="CU31" s="159"/>
      <c r="CV31" s="159"/>
      <c r="CW31" s="159"/>
      <c r="CX31" s="159"/>
      <c r="CY31" s="159"/>
    </row>
    <row r="32" spans="1:103" s="160" customFormat="1" ht="114.75" x14ac:dyDescent="0.2">
      <c r="A32" s="169" t="s">
        <v>117</v>
      </c>
      <c r="B32" s="170" t="s">
        <v>118</v>
      </c>
      <c r="C32" s="236" t="s">
        <v>119</v>
      </c>
      <c r="D32" s="157">
        <v>2.5000000000000001E-2</v>
      </c>
      <c r="E32" s="115" t="s">
        <v>98</v>
      </c>
      <c r="F32" s="157">
        <v>0</v>
      </c>
      <c r="G32" s="115" t="s">
        <v>98</v>
      </c>
      <c r="H32" s="157">
        <v>0</v>
      </c>
      <c r="I32" s="115" t="s">
        <v>98</v>
      </c>
      <c r="J32" s="157">
        <v>0</v>
      </c>
      <c r="K32" s="115" t="s">
        <v>98</v>
      </c>
      <c r="L32" s="157">
        <v>1.5</v>
      </c>
      <c r="M32" s="158" t="s">
        <v>98</v>
      </c>
      <c r="N32" s="158">
        <v>0</v>
      </c>
      <c r="O32" s="158" t="s">
        <v>98</v>
      </c>
      <c r="P32" s="158">
        <v>0</v>
      </c>
      <c r="Q32" s="158" t="s">
        <v>98</v>
      </c>
      <c r="R32" s="158">
        <v>0</v>
      </c>
      <c r="S32" s="158" t="s">
        <v>98</v>
      </c>
      <c r="T32" s="158">
        <v>0</v>
      </c>
      <c r="U32" s="158" t="s">
        <v>98</v>
      </c>
      <c r="V32" s="158">
        <v>0</v>
      </c>
      <c r="W32" s="158" t="s">
        <v>98</v>
      </c>
      <c r="X32" s="158">
        <v>0</v>
      </c>
      <c r="Y32" s="158" t="s">
        <v>98</v>
      </c>
      <c r="Z32" s="158">
        <v>0</v>
      </c>
      <c r="AA32" s="158" t="s">
        <v>98</v>
      </c>
      <c r="AB32" s="158">
        <v>0</v>
      </c>
      <c r="AC32" s="158" t="s">
        <v>98</v>
      </c>
      <c r="AD32" s="158">
        <v>0</v>
      </c>
      <c r="AE32" s="158" t="s">
        <v>98</v>
      </c>
      <c r="AF32" s="158">
        <v>0</v>
      </c>
      <c r="AG32" s="158" t="s">
        <v>98</v>
      </c>
      <c r="AH32" s="158">
        <v>0</v>
      </c>
      <c r="AI32" s="158" t="s">
        <v>98</v>
      </c>
      <c r="AJ32" s="158">
        <v>0</v>
      </c>
      <c r="AK32" s="158" t="s">
        <v>98</v>
      </c>
      <c r="AL32" s="158">
        <v>0</v>
      </c>
      <c r="AM32" s="158" t="s">
        <v>98</v>
      </c>
      <c r="AN32" s="158">
        <v>0</v>
      </c>
      <c r="AO32" s="158" t="s">
        <v>98</v>
      </c>
      <c r="AP32" s="158">
        <v>0</v>
      </c>
      <c r="AQ32" s="158" t="s">
        <v>98</v>
      </c>
      <c r="AR32" s="158">
        <v>0</v>
      </c>
      <c r="AS32" s="158" t="s">
        <v>98</v>
      </c>
      <c r="AT32" s="158">
        <v>0</v>
      </c>
      <c r="AU32" s="158" t="s">
        <v>98</v>
      </c>
      <c r="AV32" s="158">
        <v>0</v>
      </c>
      <c r="AW32" s="158" t="s">
        <v>98</v>
      </c>
      <c r="AX32" s="158">
        <v>0</v>
      </c>
      <c r="AY32" s="158" t="s">
        <v>98</v>
      </c>
      <c r="AZ32" s="140">
        <f>'2'!CL30</f>
        <v>2.9643261468298143</v>
      </c>
      <c r="BA32" s="158">
        <v>0</v>
      </c>
      <c r="BB32" s="158">
        <v>0</v>
      </c>
      <c r="BC32" s="158" t="s">
        <v>98</v>
      </c>
      <c r="BD32" s="159"/>
      <c r="BE32" s="159"/>
      <c r="BF32" s="159"/>
      <c r="BG32" s="159"/>
      <c r="BH32" s="159"/>
      <c r="BI32" s="159"/>
      <c r="BJ32" s="159"/>
      <c r="BK32" s="159"/>
      <c r="BL32" s="159"/>
      <c r="BM32" s="159"/>
      <c r="BN32" s="159"/>
      <c r="BO32" s="159"/>
      <c r="BP32" s="159"/>
      <c r="BQ32" s="159"/>
      <c r="BR32" s="159"/>
      <c r="BS32" s="159"/>
      <c r="BT32" s="159"/>
      <c r="BU32" s="159"/>
      <c r="BV32" s="159"/>
      <c r="BW32" s="159"/>
      <c r="BX32" s="159"/>
      <c r="BY32" s="159"/>
      <c r="BZ32" s="159"/>
      <c r="CA32" s="159"/>
      <c r="CB32" s="159"/>
      <c r="CC32" s="159"/>
      <c r="CD32" s="159"/>
      <c r="CE32" s="159"/>
      <c r="CF32" s="159"/>
      <c r="CG32" s="159"/>
      <c r="CH32" s="159"/>
      <c r="CI32" s="159"/>
      <c r="CJ32" s="159"/>
      <c r="CK32" s="159"/>
      <c r="CL32" s="159"/>
      <c r="CM32" s="159"/>
      <c r="CN32" s="159"/>
      <c r="CO32" s="159"/>
      <c r="CP32" s="159"/>
      <c r="CQ32" s="159"/>
      <c r="CR32" s="159"/>
      <c r="CS32" s="159"/>
      <c r="CT32" s="159"/>
      <c r="CU32" s="159"/>
      <c r="CV32" s="159"/>
      <c r="CW32" s="159"/>
      <c r="CX32" s="159"/>
      <c r="CY32" s="159"/>
    </row>
    <row r="33" spans="1:103" s="160" customFormat="1" ht="51" x14ac:dyDescent="0.2">
      <c r="A33" s="154" t="s">
        <v>120</v>
      </c>
      <c r="B33" s="155" t="s">
        <v>121</v>
      </c>
      <c r="C33" s="158" t="s">
        <v>98</v>
      </c>
      <c r="D33" s="158">
        <v>0</v>
      </c>
      <c r="E33" s="158" t="s">
        <v>98</v>
      </c>
      <c r="F33" s="158">
        <v>0</v>
      </c>
      <c r="G33" s="158" t="s">
        <v>98</v>
      </c>
      <c r="H33" s="158">
        <v>0</v>
      </c>
      <c r="I33" s="158" t="s">
        <v>98</v>
      </c>
      <c r="J33" s="158">
        <v>0</v>
      </c>
      <c r="K33" s="158" t="s">
        <v>98</v>
      </c>
      <c r="L33" s="158">
        <v>0</v>
      </c>
      <c r="M33" s="158" t="s">
        <v>98</v>
      </c>
      <c r="N33" s="158">
        <v>0</v>
      </c>
      <c r="O33" s="158" t="s">
        <v>98</v>
      </c>
      <c r="P33" s="158">
        <v>0</v>
      </c>
      <c r="Q33" s="158" t="s">
        <v>98</v>
      </c>
      <c r="R33" s="158">
        <v>0</v>
      </c>
      <c r="S33" s="158" t="s">
        <v>98</v>
      </c>
      <c r="T33" s="158">
        <v>0</v>
      </c>
      <c r="U33" s="158" t="s">
        <v>98</v>
      </c>
      <c r="V33" s="158">
        <v>0</v>
      </c>
      <c r="W33" s="158" t="s">
        <v>98</v>
      </c>
      <c r="X33" s="158">
        <v>0</v>
      </c>
      <c r="Y33" s="158" t="s">
        <v>98</v>
      </c>
      <c r="Z33" s="158">
        <v>0</v>
      </c>
      <c r="AA33" s="158" t="s">
        <v>98</v>
      </c>
      <c r="AB33" s="158">
        <v>0</v>
      </c>
      <c r="AC33" s="158" t="s">
        <v>98</v>
      </c>
      <c r="AD33" s="158">
        <v>0</v>
      </c>
      <c r="AE33" s="158" t="s">
        <v>98</v>
      </c>
      <c r="AF33" s="158">
        <v>0</v>
      </c>
      <c r="AG33" s="158" t="s">
        <v>98</v>
      </c>
      <c r="AH33" s="158">
        <v>0</v>
      </c>
      <c r="AI33" s="158" t="s">
        <v>98</v>
      </c>
      <c r="AJ33" s="158">
        <v>0</v>
      </c>
      <c r="AK33" s="158" t="s">
        <v>98</v>
      </c>
      <c r="AL33" s="158">
        <v>0</v>
      </c>
      <c r="AM33" s="158" t="s">
        <v>98</v>
      </c>
      <c r="AN33" s="158">
        <v>0</v>
      </c>
      <c r="AO33" s="158" t="s">
        <v>98</v>
      </c>
      <c r="AP33" s="158">
        <v>0</v>
      </c>
      <c r="AQ33" s="158" t="s">
        <v>98</v>
      </c>
      <c r="AR33" s="158">
        <v>0</v>
      </c>
      <c r="AS33" s="158" t="s">
        <v>98</v>
      </c>
      <c r="AT33" s="158">
        <v>0</v>
      </c>
      <c r="AU33" s="158" t="s">
        <v>98</v>
      </c>
      <c r="AV33" s="158">
        <v>0</v>
      </c>
      <c r="AW33" s="158" t="s">
        <v>98</v>
      </c>
      <c r="AX33" s="158">
        <v>0</v>
      </c>
      <c r="AY33" s="158" t="s">
        <v>98</v>
      </c>
      <c r="AZ33" s="140">
        <f>'2'!CL31</f>
        <v>0</v>
      </c>
      <c r="BA33" s="158">
        <v>0</v>
      </c>
      <c r="BB33" s="158">
        <v>0</v>
      </c>
      <c r="BC33" s="158" t="s">
        <v>98</v>
      </c>
      <c r="BD33" s="159"/>
      <c r="BE33" s="159"/>
      <c r="BF33" s="159"/>
      <c r="BG33" s="159"/>
      <c r="BH33" s="159"/>
      <c r="BI33" s="159"/>
      <c r="BJ33" s="159"/>
      <c r="BK33" s="159"/>
      <c r="BL33" s="159"/>
      <c r="BM33" s="159"/>
      <c r="BN33" s="159"/>
      <c r="BO33" s="159"/>
      <c r="BP33" s="159"/>
      <c r="BQ33" s="159"/>
      <c r="BR33" s="159"/>
      <c r="BS33" s="159"/>
      <c r="BT33" s="159"/>
      <c r="BU33" s="159"/>
      <c r="BV33" s="159"/>
      <c r="BW33" s="159"/>
      <c r="BX33" s="159"/>
      <c r="BY33" s="159"/>
      <c r="BZ33" s="159"/>
      <c r="CA33" s="159"/>
      <c r="CB33" s="159"/>
      <c r="CC33" s="159"/>
      <c r="CD33" s="159"/>
      <c r="CE33" s="159"/>
      <c r="CF33" s="159"/>
      <c r="CG33" s="159"/>
      <c r="CH33" s="159"/>
      <c r="CI33" s="159"/>
      <c r="CJ33" s="159"/>
      <c r="CK33" s="159"/>
      <c r="CL33" s="159"/>
      <c r="CM33" s="159"/>
      <c r="CN33" s="159"/>
      <c r="CO33" s="159"/>
      <c r="CP33" s="159"/>
      <c r="CQ33" s="159"/>
      <c r="CR33" s="159"/>
      <c r="CS33" s="159"/>
      <c r="CT33" s="159"/>
      <c r="CU33" s="159"/>
      <c r="CV33" s="159"/>
      <c r="CW33" s="159"/>
      <c r="CX33" s="159"/>
      <c r="CY33" s="159"/>
    </row>
    <row r="34" spans="1:103" s="160" customFormat="1" ht="38.25" x14ac:dyDescent="0.2">
      <c r="A34" s="154" t="s">
        <v>122</v>
      </c>
      <c r="B34" s="155" t="s">
        <v>123</v>
      </c>
      <c r="C34" s="158" t="s">
        <v>98</v>
      </c>
      <c r="D34" s="158">
        <v>0</v>
      </c>
      <c r="E34" s="158" t="s">
        <v>98</v>
      </c>
      <c r="F34" s="158">
        <v>0</v>
      </c>
      <c r="G34" s="158" t="s">
        <v>98</v>
      </c>
      <c r="H34" s="158">
        <v>0</v>
      </c>
      <c r="I34" s="158" t="s">
        <v>98</v>
      </c>
      <c r="J34" s="158">
        <v>0</v>
      </c>
      <c r="K34" s="158" t="s">
        <v>98</v>
      </c>
      <c r="L34" s="158">
        <v>0</v>
      </c>
      <c r="M34" s="158" t="s">
        <v>98</v>
      </c>
      <c r="N34" s="158">
        <v>0</v>
      </c>
      <c r="O34" s="158" t="s">
        <v>98</v>
      </c>
      <c r="P34" s="158">
        <v>0</v>
      </c>
      <c r="Q34" s="158" t="s">
        <v>98</v>
      </c>
      <c r="R34" s="158">
        <v>0</v>
      </c>
      <c r="S34" s="158" t="s">
        <v>98</v>
      </c>
      <c r="T34" s="158">
        <v>0</v>
      </c>
      <c r="U34" s="158" t="s">
        <v>98</v>
      </c>
      <c r="V34" s="158">
        <v>0</v>
      </c>
      <c r="W34" s="158" t="s">
        <v>98</v>
      </c>
      <c r="X34" s="158">
        <v>0</v>
      </c>
      <c r="Y34" s="158" t="s">
        <v>98</v>
      </c>
      <c r="Z34" s="158">
        <v>0</v>
      </c>
      <c r="AA34" s="158" t="s">
        <v>98</v>
      </c>
      <c r="AB34" s="158">
        <v>0</v>
      </c>
      <c r="AC34" s="158" t="s">
        <v>98</v>
      </c>
      <c r="AD34" s="158">
        <v>0</v>
      </c>
      <c r="AE34" s="158" t="s">
        <v>98</v>
      </c>
      <c r="AF34" s="158">
        <v>0</v>
      </c>
      <c r="AG34" s="158" t="s">
        <v>98</v>
      </c>
      <c r="AH34" s="158">
        <v>0</v>
      </c>
      <c r="AI34" s="158" t="s">
        <v>98</v>
      </c>
      <c r="AJ34" s="158">
        <v>0</v>
      </c>
      <c r="AK34" s="158" t="s">
        <v>98</v>
      </c>
      <c r="AL34" s="158">
        <v>0</v>
      </c>
      <c r="AM34" s="158" t="s">
        <v>98</v>
      </c>
      <c r="AN34" s="158">
        <v>0</v>
      </c>
      <c r="AO34" s="158" t="s">
        <v>98</v>
      </c>
      <c r="AP34" s="158">
        <v>0</v>
      </c>
      <c r="AQ34" s="158" t="s">
        <v>98</v>
      </c>
      <c r="AR34" s="158">
        <v>0</v>
      </c>
      <c r="AS34" s="158" t="s">
        <v>98</v>
      </c>
      <c r="AT34" s="158">
        <v>0</v>
      </c>
      <c r="AU34" s="158" t="s">
        <v>98</v>
      </c>
      <c r="AV34" s="158">
        <v>0</v>
      </c>
      <c r="AW34" s="158" t="s">
        <v>98</v>
      </c>
      <c r="AX34" s="158">
        <v>0</v>
      </c>
      <c r="AY34" s="158" t="s">
        <v>98</v>
      </c>
      <c r="AZ34" s="140">
        <f>'2'!CL32</f>
        <v>0</v>
      </c>
      <c r="BA34" s="158">
        <v>0</v>
      </c>
      <c r="BB34" s="158">
        <v>0</v>
      </c>
      <c r="BC34" s="158" t="s">
        <v>98</v>
      </c>
      <c r="BD34" s="159"/>
      <c r="BE34" s="159"/>
      <c r="BF34" s="159"/>
      <c r="BG34" s="159"/>
      <c r="BH34" s="159"/>
      <c r="BI34" s="159"/>
      <c r="BJ34" s="159"/>
      <c r="BK34" s="159"/>
      <c r="BL34" s="159"/>
      <c r="BM34" s="159"/>
      <c r="BN34" s="159"/>
      <c r="BO34" s="159"/>
      <c r="BP34" s="159"/>
      <c r="BQ34" s="159"/>
      <c r="BR34" s="159"/>
      <c r="BS34" s="159"/>
      <c r="BT34" s="159"/>
      <c r="BU34" s="159"/>
      <c r="BV34" s="159"/>
      <c r="BW34" s="159"/>
      <c r="BX34" s="159"/>
      <c r="BY34" s="159"/>
      <c r="BZ34" s="159"/>
      <c r="CA34" s="159"/>
      <c r="CB34" s="159"/>
      <c r="CC34" s="159"/>
      <c r="CD34" s="159"/>
      <c r="CE34" s="159"/>
      <c r="CF34" s="159"/>
      <c r="CG34" s="159"/>
      <c r="CH34" s="159"/>
      <c r="CI34" s="159"/>
      <c r="CJ34" s="159"/>
      <c r="CK34" s="159"/>
      <c r="CL34" s="159"/>
      <c r="CM34" s="159"/>
      <c r="CN34" s="159"/>
      <c r="CO34" s="159"/>
      <c r="CP34" s="159"/>
      <c r="CQ34" s="159"/>
      <c r="CR34" s="159"/>
      <c r="CS34" s="159"/>
      <c r="CT34" s="159"/>
      <c r="CU34" s="159"/>
      <c r="CV34" s="159"/>
      <c r="CW34" s="159"/>
      <c r="CX34" s="159"/>
      <c r="CY34" s="159"/>
    </row>
    <row r="35" spans="1:103" s="160" customFormat="1" ht="38.25" x14ac:dyDescent="0.2">
      <c r="A35" s="172" t="s">
        <v>124</v>
      </c>
      <c r="B35" s="155" t="s">
        <v>125</v>
      </c>
      <c r="C35" s="158" t="s">
        <v>98</v>
      </c>
      <c r="D35" s="158">
        <f>SUM(D36+D37)</f>
        <v>0</v>
      </c>
      <c r="E35" s="158" t="s">
        <v>98</v>
      </c>
      <c r="F35" s="158">
        <f>SUM(F36+F37)</f>
        <v>0</v>
      </c>
      <c r="G35" s="158" t="s">
        <v>98</v>
      </c>
      <c r="H35" s="158">
        <f>SUM(H36+H37)</f>
        <v>0</v>
      </c>
      <c r="I35" s="158" t="s">
        <v>98</v>
      </c>
      <c r="J35" s="158">
        <f>SUM(J36+J37)</f>
        <v>0</v>
      </c>
      <c r="K35" s="158" t="s">
        <v>98</v>
      </c>
      <c r="L35" s="158">
        <f>SUM(L36+L37)</f>
        <v>0</v>
      </c>
      <c r="M35" s="158" t="s">
        <v>98</v>
      </c>
      <c r="N35" s="158">
        <f>SUM(N36+N37)</f>
        <v>0</v>
      </c>
      <c r="O35" s="158" t="s">
        <v>98</v>
      </c>
      <c r="P35" s="158">
        <f>SUM(P36+P37)</f>
        <v>0</v>
      </c>
      <c r="Q35" s="158" t="s">
        <v>98</v>
      </c>
      <c r="R35" s="158">
        <f>SUM(R36+R37)</f>
        <v>0</v>
      </c>
      <c r="S35" s="158" t="s">
        <v>98</v>
      </c>
      <c r="T35" s="158">
        <f>SUM(T36+T37)</f>
        <v>0</v>
      </c>
      <c r="U35" s="158" t="s">
        <v>98</v>
      </c>
      <c r="V35" s="158">
        <f>SUM(V36+V37)</f>
        <v>0</v>
      </c>
      <c r="W35" s="158" t="s">
        <v>98</v>
      </c>
      <c r="X35" s="158">
        <f>SUM(X36+X37)</f>
        <v>0</v>
      </c>
      <c r="Y35" s="158" t="s">
        <v>98</v>
      </c>
      <c r="Z35" s="158">
        <f>SUM(Z36+Z37)</f>
        <v>0</v>
      </c>
      <c r="AA35" s="158" t="s">
        <v>98</v>
      </c>
      <c r="AB35" s="158">
        <f>SUM(AB36+AB37)</f>
        <v>0</v>
      </c>
      <c r="AC35" s="158" t="s">
        <v>98</v>
      </c>
      <c r="AD35" s="158">
        <f>SUM(AD36+AD37)</f>
        <v>0</v>
      </c>
      <c r="AE35" s="158" t="s">
        <v>98</v>
      </c>
      <c r="AF35" s="158">
        <f>SUM(AF36+AF37)</f>
        <v>0</v>
      </c>
      <c r="AG35" s="158" t="s">
        <v>98</v>
      </c>
      <c r="AH35" s="158">
        <f>SUM(AH36+AH37)</f>
        <v>0</v>
      </c>
      <c r="AI35" s="158" t="s">
        <v>98</v>
      </c>
      <c r="AJ35" s="158">
        <f>SUM(AJ36+AJ37)</f>
        <v>0</v>
      </c>
      <c r="AK35" s="158" t="s">
        <v>98</v>
      </c>
      <c r="AL35" s="158">
        <f>SUM(AL36+AL37)</f>
        <v>0</v>
      </c>
      <c r="AM35" s="158" t="s">
        <v>98</v>
      </c>
      <c r="AN35" s="158">
        <f>SUM(AN36+AN37)</f>
        <v>0</v>
      </c>
      <c r="AO35" s="158" t="s">
        <v>98</v>
      </c>
      <c r="AP35" s="158">
        <f>SUM(AP36+AP37)</f>
        <v>0</v>
      </c>
      <c r="AQ35" s="158" t="s">
        <v>98</v>
      </c>
      <c r="AR35" s="158">
        <f>SUM(AR36+AR37)</f>
        <v>0</v>
      </c>
      <c r="AS35" s="158" t="s">
        <v>98</v>
      </c>
      <c r="AT35" s="158">
        <f>SUM(AT36+AT37)</f>
        <v>0</v>
      </c>
      <c r="AU35" s="158" t="s">
        <v>98</v>
      </c>
      <c r="AV35" s="158">
        <f>SUM(AV36+AV37)</f>
        <v>0</v>
      </c>
      <c r="AW35" s="158" t="s">
        <v>98</v>
      </c>
      <c r="AX35" s="158">
        <f>SUM(AX36+AX37)</f>
        <v>0</v>
      </c>
      <c r="AY35" s="158" t="s">
        <v>98</v>
      </c>
      <c r="AZ35" s="140">
        <f>'2'!CL33</f>
        <v>0</v>
      </c>
      <c r="BA35" s="158">
        <v>0</v>
      </c>
      <c r="BB35" s="158">
        <f>SUM(BB36+BB37)</f>
        <v>0</v>
      </c>
      <c r="BC35" s="158" t="s">
        <v>98</v>
      </c>
      <c r="BD35" s="159"/>
      <c r="BE35" s="159"/>
      <c r="BF35" s="159"/>
      <c r="BG35" s="159"/>
      <c r="BH35" s="159"/>
      <c r="BI35" s="159"/>
      <c r="BJ35" s="159"/>
      <c r="BK35" s="159"/>
      <c r="BL35" s="159"/>
      <c r="BM35" s="159"/>
      <c r="BN35" s="159"/>
      <c r="BO35" s="159"/>
      <c r="BP35" s="159"/>
      <c r="BQ35" s="159"/>
      <c r="BR35" s="159"/>
      <c r="BS35" s="159"/>
      <c r="BT35" s="159"/>
      <c r="BU35" s="159"/>
      <c r="BV35" s="159"/>
      <c r="BW35" s="159"/>
      <c r="BX35" s="159"/>
      <c r="BY35" s="159"/>
      <c r="BZ35" s="159"/>
      <c r="CA35" s="159"/>
      <c r="CB35" s="159"/>
      <c r="CC35" s="159"/>
      <c r="CD35" s="159"/>
      <c r="CE35" s="159"/>
      <c r="CF35" s="159"/>
      <c r="CG35" s="159"/>
      <c r="CH35" s="159"/>
      <c r="CI35" s="159"/>
      <c r="CJ35" s="159"/>
      <c r="CK35" s="159"/>
      <c r="CL35" s="159"/>
      <c r="CM35" s="159"/>
      <c r="CN35" s="159"/>
      <c r="CO35" s="159"/>
      <c r="CP35" s="159"/>
      <c r="CQ35" s="159"/>
      <c r="CR35" s="159"/>
      <c r="CS35" s="159"/>
      <c r="CT35" s="159"/>
      <c r="CU35" s="159"/>
      <c r="CV35" s="159"/>
      <c r="CW35" s="159"/>
      <c r="CX35" s="159"/>
      <c r="CY35" s="159"/>
    </row>
    <row r="36" spans="1:103" s="160" customFormat="1" ht="51" x14ac:dyDescent="0.2">
      <c r="A36" s="154" t="s">
        <v>126</v>
      </c>
      <c r="B36" s="155" t="s">
        <v>127</v>
      </c>
      <c r="C36" s="158" t="s">
        <v>98</v>
      </c>
      <c r="D36" s="158">
        <v>0</v>
      </c>
      <c r="E36" s="158" t="s">
        <v>98</v>
      </c>
      <c r="F36" s="158">
        <v>0</v>
      </c>
      <c r="G36" s="158" t="s">
        <v>98</v>
      </c>
      <c r="H36" s="158">
        <v>0</v>
      </c>
      <c r="I36" s="158" t="s">
        <v>98</v>
      </c>
      <c r="J36" s="158">
        <v>0</v>
      </c>
      <c r="K36" s="158" t="s">
        <v>98</v>
      </c>
      <c r="L36" s="158">
        <v>0</v>
      </c>
      <c r="M36" s="158" t="s">
        <v>98</v>
      </c>
      <c r="N36" s="158">
        <v>0</v>
      </c>
      <c r="O36" s="158" t="s">
        <v>98</v>
      </c>
      <c r="P36" s="158">
        <v>0</v>
      </c>
      <c r="Q36" s="158" t="s">
        <v>98</v>
      </c>
      <c r="R36" s="158">
        <v>0</v>
      </c>
      <c r="S36" s="158" t="s">
        <v>98</v>
      </c>
      <c r="T36" s="158">
        <v>0</v>
      </c>
      <c r="U36" s="158" t="s">
        <v>98</v>
      </c>
      <c r="V36" s="158">
        <v>0</v>
      </c>
      <c r="W36" s="158" t="s">
        <v>98</v>
      </c>
      <c r="X36" s="158">
        <v>0</v>
      </c>
      <c r="Y36" s="158" t="s">
        <v>98</v>
      </c>
      <c r="Z36" s="158">
        <v>0</v>
      </c>
      <c r="AA36" s="158" t="s">
        <v>98</v>
      </c>
      <c r="AB36" s="158">
        <v>0</v>
      </c>
      <c r="AC36" s="158" t="s">
        <v>98</v>
      </c>
      <c r="AD36" s="158">
        <v>0</v>
      </c>
      <c r="AE36" s="158" t="s">
        <v>98</v>
      </c>
      <c r="AF36" s="158">
        <v>0</v>
      </c>
      <c r="AG36" s="158" t="s">
        <v>98</v>
      </c>
      <c r="AH36" s="158">
        <v>0</v>
      </c>
      <c r="AI36" s="158" t="s">
        <v>98</v>
      </c>
      <c r="AJ36" s="158">
        <v>0</v>
      </c>
      <c r="AK36" s="158" t="s">
        <v>98</v>
      </c>
      <c r="AL36" s="158">
        <v>0</v>
      </c>
      <c r="AM36" s="158" t="s">
        <v>98</v>
      </c>
      <c r="AN36" s="158">
        <v>0</v>
      </c>
      <c r="AO36" s="158" t="s">
        <v>98</v>
      </c>
      <c r="AP36" s="158">
        <v>0</v>
      </c>
      <c r="AQ36" s="158" t="s">
        <v>98</v>
      </c>
      <c r="AR36" s="158">
        <v>0</v>
      </c>
      <c r="AS36" s="158" t="s">
        <v>98</v>
      </c>
      <c r="AT36" s="158">
        <v>0</v>
      </c>
      <c r="AU36" s="158" t="s">
        <v>98</v>
      </c>
      <c r="AV36" s="158">
        <v>0</v>
      </c>
      <c r="AW36" s="158" t="s">
        <v>98</v>
      </c>
      <c r="AX36" s="158">
        <v>0</v>
      </c>
      <c r="AY36" s="158" t="s">
        <v>98</v>
      </c>
      <c r="AZ36" s="140">
        <f>'2'!CL34</f>
        <v>0</v>
      </c>
      <c r="BA36" s="158">
        <v>0</v>
      </c>
      <c r="BB36" s="158">
        <v>0</v>
      </c>
      <c r="BC36" s="158" t="s">
        <v>98</v>
      </c>
      <c r="BD36" s="159"/>
      <c r="BE36" s="159"/>
      <c r="BF36" s="159"/>
      <c r="BG36" s="159"/>
      <c r="BH36" s="159"/>
      <c r="BI36" s="159"/>
      <c r="BJ36" s="159"/>
      <c r="BK36" s="159"/>
      <c r="BL36" s="159"/>
      <c r="BM36" s="159"/>
      <c r="BN36" s="159"/>
      <c r="BO36" s="159"/>
      <c r="BP36" s="159"/>
      <c r="BQ36" s="159"/>
      <c r="BR36" s="159"/>
      <c r="BS36" s="159"/>
      <c r="BT36" s="159"/>
      <c r="BU36" s="159"/>
      <c r="BV36" s="159"/>
      <c r="BW36" s="159"/>
      <c r="BX36" s="159"/>
      <c r="BY36" s="159"/>
      <c r="BZ36" s="159"/>
      <c r="CA36" s="159"/>
      <c r="CB36" s="159"/>
      <c r="CC36" s="159"/>
      <c r="CD36" s="159"/>
      <c r="CE36" s="159"/>
      <c r="CF36" s="159"/>
      <c r="CG36" s="159"/>
      <c r="CH36" s="159"/>
      <c r="CI36" s="159"/>
      <c r="CJ36" s="159"/>
      <c r="CK36" s="159"/>
      <c r="CL36" s="159"/>
      <c r="CM36" s="159"/>
      <c r="CN36" s="159"/>
      <c r="CO36" s="159"/>
      <c r="CP36" s="159"/>
      <c r="CQ36" s="159"/>
      <c r="CR36" s="159"/>
      <c r="CS36" s="159"/>
      <c r="CT36" s="159"/>
      <c r="CU36" s="159"/>
      <c r="CV36" s="159"/>
      <c r="CW36" s="159"/>
      <c r="CX36" s="159"/>
      <c r="CY36" s="159"/>
    </row>
    <row r="37" spans="1:103" s="160" customFormat="1" ht="38.25" x14ac:dyDescent="0.2">
      <c r="A37" s="154" t="s">
        <v>128</v>
      </c>
      <c r="B37" s="155" t="s">
        <v>129</v>
      </c>
      <c r="C37" s="158" t="s">
        <v>98</v>
      </c>
      <c r="D37" s="158">
        <v>0</v>
      </c>
      <c r="E37" s="158" t="s">
        <v>98</v>
      </c>
      <c r="F37" s="158">
        <v>0</v>
      </c>
      <c r="G37" s="158" t="s">
        <v>98</v>
      </c>
      <c r="H37" s="158">
        <v>0</v>
      </c>
      <c r="I37" s="158" t="s">
        <v>98</v>
      </c>
      <c r="J37" s="158">
        <v>0</v>
      </c>
      <c r="K37" s="158" t="s">
        <v>98</v>
      </c>
      <c r="L37" s="158">
        <v>0</v>
      </c>
      <c r="M37" s="158" t="s">
        <v>98</v>
      </c>
      <c r="N37" s="158">
        <v>0</v>
      </c>
      <c r="O37" s="158" t="s">
        <v>98</v>
      </c>
      <c r="P37" s="158">
        <v>0</v>
      </c>
      <c r="Q37" s="158" t="s">
        <v>98</v>
      </c>
      <c r="R37" s="158">
        <v>0</v>
      </c>
      <c r="S37" s="158" t="s">
        <v>98</v>
      </c>
      <c r="T37" s="158">
        <v>0</v>
      </c>
      <c r="U37" s="158" t="s">
        <v>98</v>
      </c>
      <c r="V37" s="158">
        <v>0</v>
      </c>
      <c r="W37" s="158" t="s">
        <v>98</v>
      </c>
      <c r="X37" s="158">
        <v>0</v>
      </c>
      <c r="Y37" s="158" t="s">
        <v>98</v>
      </c>
      <c r="Z37" s="158">
        <v>0</v>
      </c>
      <c r="AA37" s="158" t="s">
        <v>98</v>
      </c>
      <c r="AB37" s="158">
        <v>0</v>
      </c>
      <c r="AC37" s="158" t="s">
        <v>98</v>
      </c>
      <c r="AD37" s="158">
        <v>0</v>
      </c>
      <c r="AE37" s="158" t="s">
        <v>98</v>
      </c>
      <c r="AF37" s="158">
        <v>0</v>
      </c>
      <c r="AG37" s="158" t="s">
        <v>98</v>
      </c>
      <c r="AH37" s="158">
        <v>0</v>
      </c>
      <c r="AI37" s="158" t="s">
        <v>98</v>
      </c>
      <c r="AJ37" s="158">
        <v>0</v>
      </c>
      <c r="AK37" s="158" t="s">
        <v>98</v>
      </c>
      <c r="AL37" s="158">
        <v>0</v>
      </c>
      <c r="AM37" s="158" t="s">
        <v>98</v>
      </c>
      <c r="AN37" s="158">
        <v>0</v>
      </c>
      <c r="AO37" s="158" t="s">
        <v>98</v>
      </c>
      <c r="AP37" s="158">
        <v>0</v>
      </c>
      <c r="AQ37" s="158" t="s">
        <v>98</v>
      </c>
      <c r="AR37" s="158">
        <v>0</v>
      </c>
      <c r="AS37" s="158" t="s">
        <v>98</v>
      </c>
      <c r="AT37" s="158">
        <v>0</v>
      </c>
      <c r="AU37" s="158" t="s">
        <v>98</v>
      </c>
      <c r="AV37" s="158">
        <v>0</v>
      </c>
      <c r="AW37" s="158" t="s">
        <v>98</v>
      </c>
      <c r="AX37" s="158">
        <v>0</v>
      </c>
      <c r="AY37" s="158" t="s">
        <v>98</v>
      </c>
      <c r="AZ37" s="140">
        <f>'2'!CL35</f>
        <v>0</v>
      </c>
      <c r="BA37" s="158">
        <v>0</v>
      </c>
      <c r="BB37" s="158">
        <v>0</v>
      </c>
      <c r="BC37" s="158" t="s">
        <v>98</v>
      </c>
      <c r="BD37" s="159"/>
      <c r="BE37" s="159"/>
      <c r="BF37" s="159"/>
      <c r="BG37" s="159"/>
      <c r="BH37" s="159"/>
      <c r="BI37" s="159"/>
      <c r="BJ37" s="159"/>
      <c r="BK37" s="159"/>
      <c r="BL37" s="159"/>
      <c r="BM37" s="159"/>
      <c r="BN37" s="159"/>
      <c r="BO37" s="159"/>
      <c r="BP37" s="159"/>
      <c r="BQ37" s="159"/>
      <c r="BR37" s="159"/>
      <c r="BS37" s="159"/>
      <c r="BT37" s="159"/>
      <c r="BU37" s="159"/>
      <c r="BV37" s="159"/>
      <c r="BW37" s="159"/>
      <c r="BX37" s="159"/>
      <c r="BY37" s="159"/>
      <c r="BZ37" s="159"/>
      <c r="CA37" s="159"/>
      <c r="CB37" s="159"/>
      <c r="CC37" s="159"/>
      <c r="CD37" s="159"/>
      <c r="CE37" s="159"/>
      <c r="CF37" s="159"/>
      <c r="CG37" s="159"/>
      <c r="CH37" s="159"/>
      <c r="CI37" s="159"/>
      <c r="CJ37" s="159"/>
      <c r="CK37" s="159"/>
      <c r="CL37" s="159"/>
      <c r="CM37" s="159"/>
      <c r="CN37" s="159"/>
      <c r="CO37" s="159"/>
      <c r="CP37" s="159"/>
      <c r="CQ37" s="159"/>
      <c r="CR37" s="159"/>
      <c r="CS37" s="159"/>
      <c r="CT37" s="159"/>
      <c r="CU37" s="159"/>
      <c r="CV37" s="159"/>
      <c r="CW37" s="159"/>
      <c r="CX37" s="159"/>
      <c r="CY37" s="159"/>
    </row>
    <row r="38" spans="1:103" s="160" customFormat="1" ht="38.25" x14ac:dyDescent="0.2">
      <c r="A38" s="172" t="s">
        <v>130</v>
      </c>
      <c r="B38" s="155" t="s">
        <v>131</v>
      </c>
      <c r="C38" s="158" t="s">
        <v>98</v>
      </c>
      <c r="D38" s="158">
        <f>D39+D43</f>
        <v>0</v>
      </c>
      <c r="E38" s="158" t="s">
        <v>98</v>
      </c>
      <c r="F38" s="158">
        <f>F39+F43</f>
        <v>0</v>
      </c>
      <c r="G38" s="158" t="s">
        <v>98</v>
      </c>
      <c r="H38" s="158">
        <f>H39+H43</f>
        <v>0</v>
      </c>
      <c r="I38" s="158" t="s">
        <v>98</v>
      </c>
      <c r="J38" s="158">
        <f>J39+J43</f>
        <v>0</v>
      </c>
      <c r="K38" s="158" t="s">
        <v>98</v>
      </c>
      <c r="L38" s="158">
        <f>L39+L43</f>
        <v>0</v>
      </c>
      <c r="M38" s="158" t="s">
        <v>98</v>
      </c>
      <c r="N38" s="158">
        <f>N39+N43</f>
        <v>0</v>
      </c>
      <c r="O38" s="158" t="s">
        <v>98</v>
      </c>
      <c r="P38" s="158">
        <f>P39+P43</f>
        <v>0</v>
      </c>
      <c r="Q38" s="158" t="s">
        <v>98</v>
      </c>
      <c r="R38" s="158">
        <f>R39+R43</f>
        <v>0</v>
      </c>
      <c r="S38" s="158" t="s">
        <v>98</v>
      </c>
      <c r="T38" s="158">
        <f>T39+T43</f>
        <v>0</v>
      </c>
      <c r="U38" s="158" t="s">
        <v>98</v>
      </c>
      <c r="V38" s="158">
        <f>V39+V43</f>
        <v>0</v>
      </c>
      <c r="W38" s="158" t="s">
        <v>98</v>
      </c>
      <c r="X38" s="158">
        <f>X39+X43</f>
        <v>0</v>
      </c>
      <c r="Y38" s="158" t="s">
        <v>98</v>
      </c>
      <c r="Z38" s="158">
        <f>Z39+Z43</f>
        <v>0</v>
      </c>
      <c r="AA38" s="158" t="s">
        <v>98</v>
      </c>
      <c r="AB38" s="158">
        <f>AB39+AB43</f>
        <v>0</v>
      </c>
      <c r="AC38" s="158" t="s">
        <v>98</v>
      </c>
      <c r="AD38" s="158">
        <f>AD39+AD43</f>
        <v>0</v>
      </c>
      <c r="AE38" s="158" t="s">
        <v>98</v>
      </c>
      <c r="AF38" s="158">
        <f>AF39+AF43</f>
        <v>0</v>
      </c>
      <c r="AG38" s="158" t="s">
        <v>98</v>
      </c>
      <c r="AH38" s="158">
        <f>AH39+AH43</f>
        <v>0</v>
      </c>
      <c r="AI38" s="158" t="s">
        <v>98</v>
      </c>
      <c r="AJ38" s="158">
        <f>AJ39+AJ43</f>
        <v>0</v>
      </c>
      <c r="AK38" s="158" t="s">
        <v>98</v>
      </c>
      <c r="AL38" s="158">
        <f>AL39+AL43</f>
        <v>0</v>
      </c>
      <c r="AM38" s="158" t="s">
        <v>98</v>
      </c>
      <c r="AN38" s="158">
        <f>AN39+AN43</f>
        <v>0</v>
      </c>
      <c r="AO38" s="158" t="s">
        <v>98</v>
      </c>
      <c r="AP38" s="158">
        <f>AP39+AP43</f>
        <v>0</v>
      </c>
      <c r="AQ38" s="158" t="s">
        <v>98</v>
      </c>
      <c r="AR38" s="158">
        <f>AR39+AR43</f>
        <v>0</v>
      </c>
      <c r="AS38" s="158" t="s">
        <v>98</v>
      </c>
      <c r="AT38" s="158">
        <f>AT39+AT43</f>
        <v>0</v>
      </c>
      <c r="AU38" s="158" t="s">
        <v>98</v>
      </c>
      <c r="AV38" s="158">
        <f>AV39+AV43</f>
        <v>0</v>
      </c>
      <c r="AW38" s="158" t="s">
        <v>98</v>
      </c>
      <c r="AX38" s="158">
        <f>AX39+AX43</f>
        <v>0</v>
      </c>
      <c r="AY38" s="158" t="s">
        <v>98</v>
      </c>
      <c r="AZ38" s="140">
        <f>'2'!CL36</f>
        <v>0</v>
      </c>
      <c r="BA38" s="158">
        <v>0</v>
      </c>
      <c r="BB38" s="158">
        <f>BB39+BB43</f>
        <v>0</v>
      </c>
      <c r="BC38" s="158" t="s">
        <v>98</v>
      </c>
      <c r="BD38" s="159"/>
      <c r="BE38" s="159"/>
      <c r="BF38" s="159"/>
      <c r="BG38" s="159"/>
      <c r="BH38" s="159"/>
      <c r="BI38" s="159"/>
      <c r="BJ38" s="159"/>
      <c r="BK38" s="159"/>
      <c r="BL38" s="159"/>
      <c r="BM38" s="159"/>
      <c r="BN38" s="159"/>
      <c r="BO38" s="159"/>
      <c r="BP38" s="159"/>
      <c r="BQ38" s="159"/>
      <c r="BR38" s="159"/>
      <c r="BS38" s="159"/>
      <c r="BT38" s="159"/>
      <c r="BU38" s="159"/>
      <c r="BV38" s="159"/>
      <c r="BW38" s="159"/>
      <c r="BX38" s="159"/>
      <c r="BY38" s="159"/>
      <c r="BZ38" s="159"/>
      <c r="CA38" s="159"/>
      <c r="CB38" s="159"/>
      <c r="CC38" s="159"/>
      <c r="CD38" s="159"/>
      <c r="CE38" s="159"/>
      <c r="CF38" s="159"/>
      <c r="CG38" s="159"/>
      <c r="CH38" s="159"/>
      <c r="CI38" s="159"/>
      <c r="CJ38" s="159"/>
      <c r="CK38" s="159"/>
      <c r="CL38" s="159"/>
      <c r="CM38" s="159"/>
      <c r="CN38" s="159"/>
      <c r="CO38" s="159"/>
      <c r="CP38" s="159"/>
      <c r="CQ38" s="159"/>
      <c r="CR38" s="159"/>
      <c r="CS38" s="159"/>
      <c r="CT38" s="159"/>
      <c r="CU38" s="159"/>
      <c r="CV38" s="159"/>
      <c r="CW38" s="159"/>
      <c r="CX38" s="159"/>
      <c r="CY38" s="159"/>
    </row>
    <row r="39" spans="1:103" s="160" customFormat="1" ht="38.25" x14ac:dyDescent="0.2">
      <c r="A39" s="154" t="s">
        <v>132</v>
      </c>
      <c r="B39" s="155" t="s">
        <v>133</v>
      </c>
      <c r="C39" s="158" t="s">
        <v>98</v>
      </c>
      <c r="D39" s="175">
        <f>SUM(D40:D42)</f>
        <v>0</v>
      </c>
      <c r="E39" s="175" t="s">
        <v>98</v>
      </c>
      <c r="F39" s="175">
        <f>SUM(F40:F42)</f>
        <v>0</v>
      </c>
      <c r="G39" s="175" t="s">
        <v>98</v>
      </c>
      <c r="H39" s="175">
        <f>SUM(H40:H42)</f>
        <v>0</v>
      </c>
      <c r="I39" s="175" t="s">
        <v>98</v>
      </c>
      <c r="J39" s="175">
        <f>SUM(J40:J42)</f>
        <v>0</v>
      </c>
      <c r="K39" s="175" t="s">
        <v>98</v>
      </c>
      <c r="L39" s="175">
        <f>SUM(L40:L42)</f>
        <v>0</v>
      </c>
      <c r="M39" s="175" t="s">
        <v>98</v>
      </c>
      <c r="N39" s="175">
        <f>SUM(N40:N42)</f>
        <v>0</v>
      </c>
      <c r="O39" s="175" t="s">
        <v>98</v>
      </c>
      <c r="P39" s="175">
        <f>SUM(P40:P42)</f>
        <v>0</v>
      </c>
      <c r="Q39" s="175" t="s">
        <v>98</v>
      </c>
      <c r="R39" s="175">
        <f>SUM(R40:R42)</f>
        <v>0</v>
      </c>
      <c r="S39" s="175" t="s">
        <v>98</v>
      </c>
      <c r="T39" s="175">
        <f>SUM(T40:T42)</f>
        <v>0</v>
      </c>
      <c r="U39" s="175" t="s">
        <v>98</v>
      </c>
      <c r="V39" s="175">
        <f>SUM(V40:V42)</f>
        <v>0</v>
      </c>
      <c r="W39" s="175" t="s">
        <v>98</v>
      </c>
      <c r="X39" s="175">
        <f>SUM(X40:X42)</f>
        <v>0</v>
      </c>
      <c r="Y39" s="175" t="s">
        <v>98</v>
      </c>
      <c r="Z39" s="175">
        <f>SUM(Z40:Z42)</f>
        <v>0</v>
      </c>
      <c r="AA39" s="175" t="s">
        <v>98</v>
      </c>
      <c r="AB39" s="175">
        <f>SUM(AB40:AB42)</f>
        <v>0</v>
      </c>
      <c r="AC39" s="175" t="s">
        <v>98</v>
      </c>
      <c r="AD39" s="175">
        <f>SUM(AD40:AD42)</f>
        <v>0</v>
      </c>
      <c r="AE39" s="175" t="s">
        <v>98</v>
      </c>
      <c r="AF39" s="175">
        <f>SUM(AF40:AF42)</f>
        <v>0</v>
      </c>
      <c r="AG39" s="175" t="s">
        <v>98</v>
      </c>
      <c r="AH39" s="175">
        <f>SUM(AH40:AH42)</f>
        <v>0</v>
      </c>
      <c r="AI39" s="175" t="s">
        <v>98</v>
      </c>
      <c r="AJ39" s="175">
        <f>SUM(AJ40:AJ42)</f>
        <v>0</v>
      </c>
      <c r="AK39" s="175" t="s">
        <v>98</v>
      </c>
      <c r="AL39" s="175">
        <f>SUM(AL40:AL42)</f>
        <v>0</v>
      </c>
      <c r="AM39" s="175" t="s">
        <v>98</v>
      </c>
      <c r="AN39" s="175">
        <f>SUM(AN40:AN42)</f>
        <v>0</v>
      </c>
      <c r="AO39" s="175" t="s">
        <v>98</v>
      </c>
      <c r="AP39" s="175">
        <f>SUM(AP40:AP42)</f>
        <v>0</v>
      </c>
      <c r="AQ39" s="175" t="s">
        <v>98</v>
      </c>
      <c r="AR39" s="175">
        <f>SUM(AR40:AR42)</f>
        <v>0</v>
      </c>
      <c r="AS39" s="175" t="s">
        <v>98</v>
      </c>
      <c r="AT39" s="175">
        <f>SUM(AT40:AT42)</f>
        <v>0</v>
      </c>
      <c r="AU39" s="175" t="s">
        <v>98</v>
      </c>
      <c r="AV39" s="175">
        <f>SUM(AV40:AV42)</f>
        <v>0</v>
      </c>
      <c r="AW39" s="175" t="s">
        <v>98</v>
      </c>
      <c r="AX39" s="175">
        <f>SUM(AX40:AX42)</f>
        <v>0</v>
      </c>
      <c r="AY39" s="175" t="s">
        <v>98</v>
      </c>
      <c r="AZ39" s="140">
        <f>'2'!CL37</f>
        <v>0</v>
      </c>
      <c r="BA39" s="158">
        <v>0</v>
      </c>
      <c r="BB39" s="175">
        <f>SUM(BB40:BB42)</f>
        <v>0</v>
      </c>
      <c r="BC39" s="175" t="s">
        <v>98</v>
      </c>
      <c r="BD39" s="159"/>
      <c r="BE39" s="159"/>
      <c r="BF39" s="159"/>
      <c r="BG39" s="159"/>
      <c r="BH39" s="159"/>
      <c r="BI39" s="159"/>
      <c r="BJ39" s="159"/>
      <c r="BK39" s="159"/>
      <c r="BL39" s="159"/>
      <c r="BM39" s="159"/>
      <c r="BN39" s="159"/>
      <c r="BO39" s="159"/>
      <c r="BP39" s="159"/>
      <c r="BQ39" s="159"/>
      <c r="BR39" s="159"/>
      <c r="BS39" s="159"/>
      <c r="BT39" s="159"/>
      <c r="BU39" s="159"/>
      <c r="BV39" s="159"/>
      <c r="BW39" s="159"/>
      <c r="BX39" s="159"/>
      <c r="BY39" s="159"/>
      <c r="BZ39" s="159"/>
      <c r="CA39" s="159"/>
      <c r="CB39" s="159"/>
      <c r="CC39" s="159"/>
      <c r="CD39" s="159"/>
      <c r="CE39" s="159"/>
      <c r="CF39" s="159"/>
      <c r="CG39" s="159"/>
      <c r="CH39" s="159"/>
      <c r="CI39" s="159"/>
      <c r="CJ39" s="159"/>
      <c r="CK39" s="159"/>
      <c r="CL39" s="159"/>
      <c r="CM39" s="159"/>
      <c r="CN39" s="159"/>
      <c r="CO39" s="159"/>
      <c r="CP39" s="159"/>
      <c r="CQ39" s="159"/>
      <c r="CR39" s="159"/>
      <c r="CS39" s="159"/>
      <c r="CT39" s="159"/>
      <c r="CU39" s="159"/>
      <c r="CV39" s="159"/>
      <c r="CW39" s="159"/>
      <c r="CX39" s="159"/>
      <c r="CY39" s="159"/>
    </row>
    <row r="40" spans="1:103" s="160" customFormat="1" ht="89.25" x14ac:dyDescent="0.2">
      <c r="A40" s="154" t="s">
        <v>132</v>
      </c>
      <c r="B40" s="155" t="s">
        <v>134</v>
      </c>
      <c r="C40" s="158" t="s">
        <v>98</v>
      </c>
      <c r="D40" s="175" t="s">
        <v>103</v>
      </c>
      <c r="E40" s="175" t="s">
        <v>98</v>
      </c>
      <c r="F40" s="175" t="s">
        <v>103</v>
      </c>
      <c r="G40" s="175" t="s">
        <v>98</v>
      </c>
      <c r="H40" s="175" t="s">
        <v>103</v>
      </c>
      <c r="I40" s="175" t="s">
        <v>98</v>
      </c>
      <c r="J40" s="175" t="s">
        <v>103</v>
      </c>
      <c r="K40" s="175" t="s">
        <v>98</v>
      </c>
      <c r="L40" s="175" t="s">
        <v>103</v>
      </c>
      <c r="M40" s="175" t="s">
        <v>98</v>
      </c>
      <c r="N40" s="175" t="s">
        <v>103</v>
      </c>
      <c r="O40" s="175" t="s">
        <v>98</v>
      </c>
      <c r="P40" s="175" t="s">
        <v>103</v>
      </c>
      <c r="Q40" s="175" t="s">
        <v>98</v>
      </c>
      <c r="R40" s="175" t="s">
        <v>103</v>
      </c>
      <c r="S40" s="175" t="s">
        <v>98</v>
      </c>
      <c r="T40" s="175" t="s">
        <v>103</v>
      </c>
      <c r="U40" s="175" t="s">
        <v>98</v>
      </c>
      <c r="V40" s="175" t="s">
        <v>103</v>
      </c>
      <c r="W40" s="175" t="s">
        <v>98</v>
      </c>
      <c r="X40" s="175" t="s">
        <v>103</v>
      </c>
      <c r="Y40" s="175" t="s">
        <v>98</v>
      </c>
      <c r="Z40" s="175" t="s">
        <v>103</v>
      </c>
      <c r="AA40" s="175" t="s">
        <v>98</v>
      </c>
      <c r="AB40" s="175" t="s">
        <v>103</v>
      </c>
      <c r="AC40" s="175" t="s">
        <v>98</v>
      </c>
      <c r="AD40" s="175" t="s">
        <v>103</v>
      </c>
      <c r="AE40" s="175" t="s">
        <v>98</v>
      </c>
      <c r="AF40" s="175" t="s">
        <v>103</v>
      </c>
      <c r="AG40" s="175" t="s">
        <v>98</v>
      </c>
      <c r="AH40" s="175" t="s">
        <v>103</v>
      </c>
      <c r="AI40" s="175" t="s">
        <v>98</v>
      </c>
      <c r="AJ40" s="175" t="s">
        <v>103</v>
      </c>
      <c r="AK40" s="175" t="s">
        <v>98</v>
      </c>
      <c r="AL40" s="175" t="s">
        <v>103</v>
      </c>
      <c r="AM40" s="175" t="s">
        <v>98</v>
      </c>
      <c r="AN40" s="175" t="s">
        <v>103</v>
      </c>
      <c r="AO40" s="175" t="s">
        <v>98</v>
      </c>
      <c r="AP40" s="175" t="s">
        <v>103</v>
      </c>
      <c r="AQ40" s="175" t="s">
        <v>98</v>
      </c>
      <c r="AR40" s="175" t="s">
        <v>103</v>
      </c>
      <c r="AS40" s="175" t="s">
        <v>98</v>
      </c>
      <c r="AT40" s="175" t="s">
        <v>103</v>
      </c>
      <c r="AU40" s="175" t="s">
        <v>98</v>
      </c>
      <c r="AV40" s="175" t="s">
        <v>103</v>
      </c>
      <c r="AW40" s="175" t="s">
        <v>98</v>
      </c>
      <c r="AX40" s="175" t="s">
        <v>103</v>
      </c>
      <c r="AY40" s="175" t="s">
        <v>98</v>
      </c>
      <c r="AZ40" s="140">
        <f>'2'!CL38</f>
        <v>0</v>
      </c>
      <c r="BA40" s="158" t="s">
        <v>103</v>
      </c>
      <c r="BB40" s="175" t="s">
        <v>103</v>
      </c>
      <c r="BC40" s="175" t="s">
        <v>98</v>
      </c>
      <c r="BD40" s="159"/>
      <c r="BE40" s="159"/>
      <c r="BF40" s="159"/>
      <c r="BG40" s="159"/>
      <c r="BH40" s="159"/>
      <c r="BI40" s="159"/>
      <c r="BJ40" s="159"/>
      <c r="BK40" s="159"/>
      <c r="BL40" s="159"/>
      <c r="BM40" s="159"/>
      <c r="BN40" s="159"/>
      <c r="BO40" s="159"/>
      <c r="BP40" s="159"/>
      <c r="BQ40" s="159"/>
      <c r="BR40" s="159"/>
      <c r="BS40" s="159"/>
      <c r="BT40" s="159"/>
      <c r="BU40" s="159"/>
      <c r="BV40" s="159"/>
      <c r="BW40" s="159"/>
      <c r="BX40" s="159"/>
      <c r="BY40" s="159"/>
      <c r="BZ40" s="159"/>
      <c r="CA40" s="159"/>
      <c r="CB40" s="159"/>
      <c r="CC40" s="159"/>
      <c r="CD40" s="159"/>
      <c r="CE40" s="159"/>
      <c r="CF40" s="159"/>
      <c r="CG40" s="159"/>
      <c r="CH40" s="159"/>
      <c r="CI40" s="159"/>
      <c r="CJ40" s="159"/>
      <c r="CK40" s="159"/>
      <c r="CL40" s="159"/>
      <c r="CM40" s="159"/>
      <c r="CN40" s="159"/>
      <c r="CO40" s="159"/>
      <c r="CP40" s="159"/>
      <c r="CQ40" s="159"/>
      <c r="CR40" s="159"/>
      <c r="CS40" s="159"/>
      <c r="CT40" s="159"/>
      <c r="CU40" s="159"/>
      <c r="CV40" s="159"/>
      <c r="CW40" s="159"/>
      <c r="CX40" s="159"/>
      <c r="CY40" s="159"/>
    </row>
    <row r="41" spans="1:103" s="160" customFormat="1" ht="76.5" x14ac:dyDescent="0.2">
      <c r="A41" s="154" t="s">
        <v>132</v>
      </c>
      <c r="B41" s="155" t="s">
        <v>135</v>
      </c>
      <c r="C41" s="158" t="s">
        <v>98</v>
      </c>
      <c r="D41" s="175" t="s">
        <v>103</v>
      </c>
      <c r="E41" s="175" t="s">
        <v>98</v>
      </c>
      <c r="F41" s="175" t="s">
        <v>103</v>
      </c>
      <c r="G41" s="175" t="s">
        <v>98</v>
      </c>
      <c r="H41" s="175" t="s">
        <v>103</v>
      </c>
      <c r="I41" s="175" t="s">
        <v>98</v>
      </c>
      <c r="J41" s="175" t="s">
        <v>103</v>
      </c>
      <c r="K41" s="175" t="s">
        <v>98</v>
      </c>
      <c r="L41" s="175" t="s">
        <v>103</v>
      </c>
      <c r="M41" s="175" t="s">
        <v>98</v>
      </c>
      <c r="N41" s="175" t="s">
        <v>103</v>
      </c>
      <c r="O41" s="175" t="s">
        <v>98</v>
      </c>
      <c r="P41" s="175" t="s">
        <v>103</v>
      </c>
      <c r="Q41" s="175" t="s">
        <v>98</v>
      </c>
      <c r="R41" s="175" t="s">
        <v>103</v>
      </c>
      <c r="S41" s="175" t="s">
        <v>98</v>
      </c>
      <c r="T41" s="175" t="s">
        <v>103</v>
      </c>
      <c r="U41" s="175" t="s">
        <v>98</v>
      </c>
      <c r="V41" s="175" t="s">
        <v>103</v>
      </c>
      <c r="W41" s="175" t="s">
        <v>98</v>
      </c>
      <c r="X41" s="175" t="s">
        <v>103</v>
      </c>
      <c r="Y41" s="175" t="s">
        <v>98</v>
      </c>
      <c r="Z41" s="175" t="s">
        <v>103</v>
      </c>
      <c r="AA41" s="175" t="s">
        <v>98</v>
      </c>
      <c r="AB41" s="175" t="s">
        <v>103</v>
      </c>
      <c r="AC41" s="175" t="s">
        <v>98</v>
      </c>
      <c r="AD41" s="175" t="s">
        <v>103</v>
      </c>
      <c r="AE41" s="175" t="s">
        <v>98</v>
      </c>
      <c r="AF41" s="175" t="s">
        <v>103</v>
      </c>
      <c r="AG41" s="175" t="s">
        <v>98</v>
      </c>
      <c r="AH41" s="175" t="s">
        <v>103</v>
      </c>
      <c r="AI41" s="175" t="s">
        <v>98</v>
      </c>
      <c r="AJ41" s="175" t="s">
        <v>103</v>
      </c>
      <c r="AK41" s="175" t="s">
        <v>98</v>
      </c>
      <c r="AL41" s="175" t="s">
        <v>103</v>
      </c>
      <c r="AM41" s="175" t="s">
        <v>98</v>
      </c>
      <c r="AN41" s="175" t="s">
        <v>103</v>
      </c>
      <c r="AO41" s="175" t="s">
        <v>98</v>
      </c>
      <c r="AP41" s="175" t="s">
        <v>103</v>
      </c>
      <c r="AQ41" s="175" t="s">
        <v>98</v>
      </c>
      <c r="AR41" s="175" t="s">
        <v>103</v>
      </c>
      <c r="AS41" s="175" t="s">
        <v>98</v>
      </c>
      <c r="AT41" s="175" t="s">
        <v>103</v>
      </c>
      <c r="AU41" s="175" t="s">
        <v>98</v>
      </c>
      <c r="AV41" s="175" t="s">
        <v>103</v>
      </c>
      <c r="AW41" s="175" t="s">
        <v>98</v>
      </c>
      <c r="AX41" s="175" t="s">
        <v>103</v>
      </c>
      <c r="AY41" s="175" t="s">
        <v>98</v>
      </c>
      <c r="AZ41" s="140">
        <f>'2'!CL39</f>
        <v>0</v>
      </c>
      <c r="BA41" s="158" t="s">
        <v>103</v>
      </c>
      <c r="BB41" s="175" t="s">
        <v>103</v>
      </c>
      <c r="BC41" s="175" t="s">
        <v>98</v>
      </c>
      <c r="BD41" s="176"/>
      <c r="BE41" s="177"/>
      <c r="BF41" s="159"/>
      <c r="BG41" s="159"/>
      <c r="BH41" s="159"/>
      <c r="BI41" s="159"/>
      <c r="BJ41" s="159"/>
      <c r="BK41" s="159"/>
      <c r="BL41" s="159"/>
      <c r="BM41" s="159"/>
      <c r="BN41" s="159"/>
      <c r="BO41" s="159"/>
      <c r="BP41" s="159"/>
      <c r="BQ41" s="159"/>
      <c r="BR41" s="159"/>
      <c r="BS41" s="159"/>
      <c r="BT41" s="159"/>
      <c r="BU41" s="159"/>
      <c r="BV41" s="159"/>
      <c r="BW41" s="159"/>
      <c r="BX41" s="159"/>
      <c r="BY41" s="159"/>
      <c r="BZ41" s="159"/>
      <c r="CA41" s="159"/>
      <c r="CB41" s="159"/>
      <c r="CC41" s="159"/>
      <c r="CD41" s="159"/>
      <c r="CE41" s="159"/>
      <c r="CF41" s="159"/>
      <c r="CG41" s="159"/>
      <c r="CH41" s="159"/>
      <c r="CI41" s="159"/>
      <c r="CJ41" s="159"/>
      <c r="CK41" s="159"/>
      <c r="CL41" s="159"/>
      <c r="CM41" s="159"/>
      <c r="CN41" s="159"/>
      <c r="CO41" s="159"/>
      <c r="CP41" s="159"/>
      <c r="CQ41" s="159"/>
      <c r="CR41" s="159"/>
      <c r="CS41" s="159"/>
      <c r="CT41" s="159"/>
      <c r="CU41" s="159"/>
      <c r="CV41" s="159"/>
      <c r="CW41" s="159"/>
      <c r="CX41" s="159"/>
      <c r="CY41" s="159"/>
    </row>
    <row r="42" spans="1:103" s="160" customFormat="1" ht="76.5" x14ac:dyDescent="0.2">
      <c r="A42" s="154" t="s">
        <v>132</v>
      </c>
      <c r="B42" s="155" t="s">
        <v>136</v>
      </c>
      <c r="C42" s="158" t="s">
        <v>98</v>
      </c>
      <c r="D42" s="175" t="s">
        <v>103</v>
      </c>
      <c r="E42" s="175" t="s">
        <v>98</v>
      </c>
      <c r="F42" s="175" t="s">
        <v>103</v>
      </c>
      <c r="G42" s="175" t="s">
        <v>98</v>
      </c>
      <c r="H42" s="175" t="s">
        <v>103</v>
      </c>
      <c r="I42" s="175" t="s">
        <v>98</v>
      </c>
      <c r="J42" s="175" t="s">
        <v>103</v>
      </c>
      <c r="K42" s="175" t="s">
        <v>98</v>
      </c>
      <c r="L42" s="175" t="s">
        <v>103</v>
      </c>
      <c r="M42" s="175" t="s">
        <v>98</v>
      </c>
      <c r="N42" s="175" t="s">
        <v>103</v>
      </c>
      <c r="O42" s="175" t="s">
        <v>98</v>
      </c>
      <c r="P42" s="175" t="s">
        <v>103</v>
      </c>
      <c r="Q42" s="175" t="s">
        <v>98</v>
      </c>
      <c r="R42" s="175" t="s">
        <v>103</v>
      </c>
      <c r="S42" s="175" t="s">
        <v>98</v>
      </c>
      <c r="T42" s="175" t="s">
        <v>103</v>
      </c>
      <c r="U42" s="175" t="s">
        <v>98</v>
      </c>
      <c r="V42" s="175" t="s">
        <v>103</v>
      </c>
      <c r="W42" s="175" t="s">
        <v>98</v>
      </c>
      <c r="X42" s="175" t="s">
        <v>103</v>
      </c>
      <c r="Y42" s="175" t="s">
        <v>98</v>
      </c>
      <c r="Z42" s="175" t="s">
        <v>103</v>
      </c>
      <c r="AA42" s="175" t="s">
        <v>98</v>
      </c>
      <c r="AB42" s="175" t="s">
        <v>103</v>
      </c>
      <c r="AC42" s="175" t="s">
        <v>98</v>
      </c>
      <c r="AD42" s="175" t="s">
        <v>103</v>
      </c>
      <c r="AE42" s="175" t="s">
        <v>98</v>
      </c>
      <c r="AF42" s="175" t="s">
        <v>103</v>
      </c>
      <c r="AG42" s="175" t="s">
        <v>98</v>
      </c>
      <c r="AH42" s="175" t="s">
        <v>103</v>
      </c>
      <c r="AI42" s="175" t="s">
        <v>98</v>
      </c>
      <c r="AJ42" s="175" t="s">
        <v>103</v>
      </c>
      <c r="AK42" s="175" t="s">
        <v>98</v>
      </c>
      <c r="AL42" s="175" t="s">
        <v>103</v>
      </c>
      <c r="AM42" s="175" t="s">
        <v>98</v>
      </c>
      <c r="AN42" s="175" t="s">
        <v>103</v>
      </c>
      <c r="AO42" s="175" t="s">
        <v>98</v>
      </c>
      <c r="AP42" s="175" t="s">
        <v>103</v>
      </c>
      <c r="AQ42" s="175" t="s">
        <v>98</v>
      </c>
      <c r="AR42" s="175" t="s">
        <v>103</v>
      </c>
      <c r="AS42" s="175" t="s">
        <v>98</v>
      </c>
      <c r="AT42" s="175" t="s">
        <v>103</v>
      </c>
      <c r="AU42" s="175" t="s">
        <v>98</v>
      </c>
      <c r="AV42" s="175" t="s">
        <v>103</v>
      </c>
      <c r="AW42" s="175" t="s">
        <v>98</v>
      </c>
      <c r="AX42" s="175" t="s">
        <v>103</v>
      </c>
      <c r="AY42" s="175" t="s">
        <v>98</v>
      </c>
      <c r="AZ42" s="140">
        <f>'2'!CL40</f>
        <v>0</v>
      </c>
      <c r="BA42" s="158" t="s">
        <v>103</v>
      </c>
      <c r="BB42" s="175" t="s">
        <v>103</v>
      </c>
      <c r="BC42" s="175" t="s">
        <v>98</v>
      </c>
      <c r="BD42" s="159"/>
      <c r="BE42" s="159"/>
      <c r="BF42" s="159"/>
      <c r="BG42" s="159"/>
      <c r="BH42" s="159"/>
      <c r="BI42" s="159"/>
      <c r="BJ42" s="159"/>
      <c r="BK42" s="159"/>
      <c r="BL42" s="159"/>
      <c r="BM42" s="159"/>
      <c r="BN42" s="159"/>
      <c r="BO42" s="159"/>
      <c r="BP42" s="159"/>
      <c r="BQ42" s="159"/>
      <c r="BR42" s="159"/>
      <c r="BS42" s="159"/>
      <c r="BT42" s="159"/>
      <c r="BU42" s="159"/>
      <c r="BV42" s="159"/>
      <c r="BW42" s="159"/>
      <c r="BX42" s="159"/>
      <c r="BY42" s="159"/>
      <c r="BZ42" s="159"/>
      <c r="CA42" s="159"/>
      <c r="CB42" s="159"/>
      <c r="CC42" s="159"/>
      <c r="CD42" s="159"/>
      <c r="CE42" s="159"/>
      <c r="CF42" s="159"/>
      <c r="CG42" s="159"/>
      <c r="CH42" s="159"/>
      <c r="CI42" s="159"/>
      <c r="CJ42" s="159"/>
      <c r="CK42" s="159"/>
      <c r="CL42" s="159"/>
      <c r="CM42" s="159"/>
      <c r="CN42" s="159"/>
      <c r="CO42" s="159"/>
      <c r="CP42" s="159"/>
      <c r="CQ42" s="159"/>
      <c r="CR42" s="159"/>
      <c r="CS42" s="159"/>
      <c r="CT42" s="159"/>
      <c r="CU42" s="159"/>
      <c r="CV42" s="159"/>
      <c r="CW42" s="159"/>
      <c r="CX42" s="159"/>
      <c r="CY42" s="159"/>
    </row>
    <row r="43" spans="1:103" s="160" customFormat="1" ht="38.25" x14ac:dyDescent="0.2">
      <c r="A43" s="154" t="s">
        <v>137</v>
      </c>
      <c r="B43" s="155" t="s">
        <v>133</v>
      </c>
      <c r="C43" s="158" t="s">
        <v>98</v>
      </c>
      <c r="D43" s="175">
        <f>SUM(D44:D46)</f>
        <v>0</v>
      </c>
      <c r="E43" s="175" t="s">
        <v>98</v>
      </c>
      <c r="F43" s="175">
        <f>SUM(F44:F46)</f>
        <v>0</v>
      </c>
      <c r="G43" s="175" t="s">
        <v>98</v>
      </c>
      <c r="H43" s="175">
        <f>SUM(H44:H46)</f>
        <v>0</v>
      </c>
      <c r="I43" s="175" t="s">
        <v>98</v>
      </c>
      <c r="J43" s="175">
        <f>SUM(J44:J46)</f>
        <v>0</v>
      </c>
      <c r="K43" s="175" t="s">
        <v>98</v>
      </c>
      <c r="L43" s="175">
        <f>SUM(L44:L46)</f>
        <v>0</v>
      </c>
      <c r="M43" s="175" t="s">
        <v>98</v>
      </c>
      <c r="N43" s="175">
        <f>SUM(N44:N46)</f>
        <v>0</v>
      </c>
      <c r="O43" s="175" t="s">
        <v>98</v>
      </c>
      <c r="P43" s="175">
        <f>SUM(P44:P46)</f>
        <v>0</v>
      </c>
      <c r="Q43" s="175" t="s">
        <v>98</v>
      </c>
      <c r="R43" s="175">
        <f>SUM(R44:R46)</f>
        <v>0</v>
      </c>
      <c r="S43" s="175" t="s">
        <v>98</v>
      </c>
      <c r="T43" s="175">
        <f>SUM(T44:T46)</f>
        <v>0</v>
      </c>
      <c r="U43" s="175" t="s">
        <v>98</v>
      </c>
      <c r="V43" s="175">
        <f>SUM(V44:V46)</f>
        <v>0</v>
      </c>
      <c r="W43" s="175" t="s">
        <v>98</v>
      </c>
      <c r="X43" s="175">
        <f>SUM(X44:X46)</f>
        <v>0</v>
      </c>
      <c r="Y43" s="175" t="s">
        <v>98</v>
      </c>
      <c r="Z43" s="175">
        <f>SUM(Z44:Z46)</f>
        <v>0</v>
      </c>
      <c r="AA43" s="175" t="s">
        <v>98</v>
      </c>
      <c r="AB43" s="175">
        <f>SUM(AB44:AB46)</f>
        <v>0</v>
      </c>
      <c r="AC43" s="175" t="s">
        <v>98</v>
      </c>
      <c r="AD43" s="175">
        <f>SUM(AD44:AD46)</f>
        <v>0</v>
      </c>
      <c r="AE43" s="175" t="s">
        <v>98</v>
      </c>
      <c r="AF43" s="175">
        <f>SUM(AF44:AF46)</f>
        <v>0</v>
      </c>
      <c r="AG43" s="175" t="s">
        <v>98</v>
      </c>
      <c r="AH43" s="175">
        <f>SUM(AH44:AH46)</f>
        <v>0</v>
      </c>
      <c r="AI43" s="175" t="s">
        <v>98</v>
      </c>
      <c r="AJ43" s="175">
        <f>SUM(AJ44:AJ46)</f>
        <v>0</v>
      </c>
      <c r="AK43" s="175" t="s">
        <v>98</v>
      </c>
      <c r="AL43" s="175">
        <f>SUM(AL44:AL46)</f>
        <v>0</v>
      </c>
      <c r="AM43" s="175" t="s">
        <v>98</v>
      </c>
      <c r="AN43" s="175">
        <f>SUM(AN44:AN46)</f>
        <v>0</v>
      </c>
      <c r="AO43" s="175" t="s">
        <v>98</v>
      </c>
      <c r="AP43" s="175">
        <f>SUM(AP44:AP46)</f>
        <v>0</v>
      </c>
      <c r="AQ43" s="175" t="s">
        <v>98</v>
      </c>
      <c r="AR43" s="175">
        <f>SUM(AR44:AR46)</f>
        <v>0</v>
      </c>
      <c r="AS43" s="175" t="s">
        <v>98</v>
      </c>
      <c r="AT43" s="175">
        <f>SUM(AT44:AT46)</f>
        <v>0</v>
      </c>
      <c r="AU43" s="175" t="s">
        <v>98</v>
      </c>
      <c r="AV43" s="175">
        <f>SUM(AV44:AV46)</f>
        <v>0</v>
      </c>
      <c r="AW43" s="175" t="s">
        <v>98</v>
      </c>
      <c r="AX43" s="175">
        <f>SUM(AX44:AX46)</f>
        <v>0</v>
      </c>
      <c r="AY43" s="175" t="s">
        <v>98</v>
      </c>
      <c r="AZ43" s="140">
        <f>'2'!CL41</f>
        <v>0</v>
      </c>
      <c r="BA43" s="158">
        <v>0</v>
      </c>
      <c r="BB43" s="175">
        <f>SUM(BB44:BB46)</f>
        <v>0</v>
      </c>
      <c r="BC43" s="175" t="s">
        <v>98</v>
      </c>
      <c r="BD43" s="159"/>
      <c r="BE43" s="159"/>
      <c r="BF43" s="159"/>
      <c r="BG43" s="159"/>
      <c r="BH43" s="159"/>
      <c r="BI43" s="159"/>
      <c r="BJ43" s="159"/>
      <c r="BK43" s="159"/>
      <c r="BL43" s="159"/>
      <c r="BM43" s="159"/>
      <c r="BN43" s="159"/>
      <c r="BO43" s="159"/>
      <c r="BP43" s="159"/>
      <c r="BQ43" s="159"/>
      <c r="BR43" s="159"/>
      <c r="BS43" s="159"/>
      <c r="BT43" s="159"/>
      <c r="BU43" s="159"/>
      <c r="BV43" s="159"/>
      <c r="BW43" s="159"/>
      <c r="BX43" s="159"/>
      <c r="BY43" s="159"/>
      <c r="BZ43" s="159"/>
      <c r="CA43" s="159"/>
      <c r="CB43" s="159"/>
      <c r="CC43" s="159"/>
      <c r="CD43" s="159"/>
      <c r="CE43" s="159"/>
      <c r="CF43" s="159"/>
      <c r="CG43" s="159"/>
      <c r="CH43" s="159"/>
      <c r="CI43" s="159"/>
      <c r="CJ43" s="159"/>
      <c r="CK43" s="159"/>
      <c r="CL43" s="159"/>
      <c r="CM43" s="159"/>
      <c r="CN43" s="159"/>
      <c r="CO43" s="159"/>
      <c r="CP43" s="159"/>
      <c r="CQ43" s="159"/>
      <c r="CR43" s="159"/>
      <c r="CS43" s="159"/>
      <c r="CT43" s="159"/>
      <c r="CU43" s="159"/>
      <c r="CV43" s="159"/>
      <c r="CW43" s="159"/>
      <c r="CX43" s="159"/>
      <c r="CY43" s="159"/>
    </row>
    <row r="44" spans="1:103" s="160" customFormat="1" ht="89.25" x14ac:dyDescent="0.2">
      <c r="A44" s="154" t="s">
        <v>137</v>
      </c>
      <c r="B44" s="155" t="s">
        <v>134</v>
      </c>
      <c r="C44" s="158" t="s">
        <v>98</v>
      </c>
      <c r="D44" s="158">
        <v>0</v>
      </c>
      <c r="E44" s="158" t="s">
        <v>98</v>
      </c>
      <c r="F44" s="158">
        <v>0</v>
      </c>
      <c r="G44" s="158" t="s">
        <v>98</v>
      </c>
      <c r="H44" s="158">
        <v>0</v>
      </c>
      <c r="I44" s="158" t="s">
        <v>98</v>
      </c>
      <c r="J44" s="158">
        <v>0</v>
      </c>
      <c r="K44" s="158" t="s">
        <v>98</v>
      </c>
      <c r="L44" s="158">
        <v>0</v>
      </c>
      <c r="M44" s="158" t="s">
        <v>98</v>
      </c>
      <c r="N44" s="158">
        <v>0</v>
      </c>
      <c r="O44" s="158" t="s">
        <v>98</v>
      </c>
      <c r="P44" s="158">
        <v>0</v>
      </c>
      <c r="Q44" s="158" t="s">
        <v>98</v>
      </c>
      <c r="R44" s="158">
        <v>0</v>
      </c>
      <c r="S44" s="158" t="s">
        <v>98</v>
      </c>
      <c r="T44" s="158">
        <v>0</v>
      </c>
      <c r="U44" s="158" t="s">
        <v>98</v>
      </c>
      <c r="V44" s="158">
        <v>0</v>
      </c>
      <c r="W44" s="158" t="s">
        <v>98</v>
      </c>
      <c r="X44" s="158">
        <v>0</v>
      </c>
      <c r="Y44" s="158" t="s">
        <v>98</v>
      </c>
      <c r="Z44" s="158">
        <v>0</v>
      </c>
      <c r="AA44" s="158" t="s">
        <v>98</v>
      </c>
      <c r="AB44" s="158">
        <v>0</v>
      </c>
      <c r="AC44" s="158" t="s">
        <v>98</v>
      </c>
      <c r="AD44" s="158">
        <v>0</v>
      </c>
      <c r="AE44" s="158" t="s">
        <v>98</v>
      </c>
      <c r="AF44" s="158">
        <v>0</v>
      </c>
      <c r="AG44" s="158" t="s">
        <v>98</v>
      </c>
      <c r="AH44" s="158">
        <v>0</v>
      </c>
      <c r="AI44" s="158" t="s">
        <v>98</v>
      </c>
      <c r="AJ44" s="158">
        <v>0</v>
      </c>
      <c r="AK44" s="158" t="s">
        <v>98</v>
      </c>
      <c r="AL44" s="158">
        <v>0</v>
      </c>
      <c r="AM44" s="158" t="s">
        <v>98</v>
      </c>
      <c r="AN44" s="158">
        <v>0</v>
      </c>
      <c r="AO44" s="158" t="s">
        <v>98</v>
      </c>
      <c r="AP44" s="158">
        <v>0</v>
      </c>
      <c r="AQ44" s="158" t="s">
        <v>98</v>
      </c>
      <c r="AR44" s="158">
        <v>0</v>
      </c>
      <c r="AS44" s="158" t="s">
        <v>98</v>
      </c>
      <c r="AT44" s="158">
        <v>0</v>
      </c>
      <c r="AU44" s="158" t="s">
        <v>98</v>
      </c>
      <c r="AV44" s="158">
        <v>0</v>
      </c>
      <c r="AW44" s="158" t="s">
        <v>98</v>
      </c>
      <c r="AX44" s="158">
        <v>0</v>
      </c>
      <c r="AY44" s="158" t="s">
        <v>98</v>
      </c>
      <c r="AZ44" s="140">
        <f>'2'!CL42</f>
        <v>0</v>
      </c>
      <c r="BA44" s="158">
        <v>0</v>
      </c>
      <c r="BB44" s="158">
        <v>0</v>
      </c>
      <c r="BC44" s="158" t="s">
        <v>98</v>
      </c>
      <c r="BD44" s="159"/>
      <c r="BE44" s="159"/>
      <c r="BF44" s="159"/>
      <c r="BG44" s="159"/>
      <c r="BH44" s="159"/>
      <c r="BI44" s="159"/>
      <c r="BJ44" s="159"/>
      <c r="BK44" s="159"/>
      <c r="BL44" s="159"/>
      <c r="BM44" s="159"/>
      <c r="BN44" s="159"/>
      <c r="BO44" s="159"/>
      <c r="BP44" s="159"/>
      <c r="BQ44" s="159"/>
      <c r="BR44" s="159"/>
      <c r="BS44" s="159"/>
      <c r="BT44" s="159"/>
      <c r="BU44" s="159"/>
      <c r="BV44" s="159"/>
      <c r="BW44" s="159"/>
      <c r="BX44" s="159"/>
      <c r="BY44" s="159"/>
      <c r="BZ44" s="159"/>
      <c r="CA44" s="159"/>
      <c r="CB44" s="159"/>
      <c r="CC44" s="159"/>
      <c r="CD44" s="159"/>
      <c r="CE44" s="159"/>
      <c r="CF44" s="159"/>
      <c r="CG44" s="159"/>
      <c r="CH44" s="159"/>
      <c r="CI44" s="159"/>
      <c r="CJ44" s="159"/>
      <c r="CK44" s="159"/>
      <c r="CL44" s="159"/>
      <c r="CM44" s="159"/>
      <c r="CN44" s="159"/>
      <c r="CO44" s="159"/>
      <c r="CP44" s="159"/>
      <c r="CQ44" s="159"/>
      <c r="CR44" s="159"/>
      <c r="CS44" s="159"/>
      <c r="CT44" s="159"/>
      <c r="CU44" s="159"/>
      <c r="CV44" s="159"/>
      <c r="CW44" s="159"/>
      <c r="CX44" s="159"/>
      <c r="CY44" s="159"/>
    </row>
    <row r="45" spans="1:103" s="160" customFormat="1" ht="76.5" x14ac:dyDescent="0.2">
      <c r="A45" s="154" t="s">
        <v>137</v>
      </c>
      <c r="B45" s="155" t="s">
        <v>135</v>
      </c>
      <c r="C45" s="158" t="s">
        <v>98</v>
      </c>
      <c r="D45" s="175" t="s">
        <v>103</v>
      </c>
      <c r="E45" s="175" t="s">
        <v>98</v>
      </c>
      <c r="F45" s="175" t="s">
        <v>103</v>
      </c>
      <c r="G45" s="175" t="s">
        <v>98</v>
      </c>
      <c r="H45" s="175" t="s">
        <v>103</v>
      </c>
      <c r="I45" s="175" t="s">
        <v>98</v>
      </c>
      <c r="J45" s="175" t="s">
        <v>103</v>
      </c>
      <c r="K45" s="175" t="s">
        <v>98</v>
      </c>
      <c r="L45" s="175" t="s">
        <v>103</v>
      </c>
      <c r="M45" s="175" t="s">
        <v>98</v>
      </c>
      <c r="N45" s="175" t="s">
        <v>103</v>
      </c>
      <c r="O45" s="175" t="s">
        <v>98</v>
      </c>
      <c r="P45" s="175" t="s">
        <v>103</v>
      </c>
      <c r="Q45" s="175" t="s">
        <v>98</v>
      </c>
      <c r="R45" s="175" t="s">
        <v>103</v>
      </c>
      <c r="S45" s="175" t="s">
        <v>98</v>
      </c>
      <c r="T45" s="175" t="s">
        <v>103</v>
      </c>
      <c r="U45" s="175" t="s">
        <v>98</v>
      </c>
      <c r="V45" s="175" t="s">
        <v>103</v>
      </c>
      <c r="W45" s="175" t="s">
        <v>98</v>
      </c>
      <c r="X45" s="175" t="s">
        <v>103</v>
      </c>
      <c r="Y45" s="175" t="s">
        <v>98</v>
      </c>
      <c r="Z45" s="175" t="s">
        <v>103</v>
      </c>
      <c r="AA45" s="175" t="s">
        <v>98</v>
      </c>
      <c r="AB45" s="175" t="s">
        <v>103</v>
      </c>
      <c r="AC45" s="175" t="s">
        <v>98</v>
      </c>
      <c r="AD45" s="175" t="s">
        <v>103</v>
      </c>
      <c r="AE45" s="175" t="s">
        <v>98</v>
      </c>
      <c r="AF45" s="175" t="s">
        <v>103</v>
      </c>
      <c r="AG45" s="175" t="s">
        <v>98</v>
      </c>
      <c r="AH45" s="175" t="s">
        <v>103</v>
      </c>
      <c r="AI45" s="175" t="s">
        <v>98</v>
      </c>
      <c r="AJ45" s="175" t="s">
        <v>103</v>
      </c>
      <c r="AK45" s="175" t="s">
        <v>98</v>
      </c>
      <c r="AL45" s="175" t="s">
        <v>103</v>
      </c>
      <c r="AM45" s="175" t="s">
        <v>98</v>
      </c>
      <c r="AN45" s="175" t="s">
        <v>103</v>
      </c>
      <c r="AO45" s="175" t="s">
        <v>98</v>
      </c>
      <c r="AP45" s="175" t="s">
        <v>103</v>
      </c>
      <c r="AQ45" s="175" t="s">
        <v>98</v>
      </c>
      <c r="AR45" s="175" t="s">
        <v>103</v>
      </c>
      <c r="AS45" s="175" t="s">
        <v>98</v>
      </c>
      <c r="AT45" s="175" t="s">
        <v>103</v>
      </c>
      <c r="AU45" s="175" t="s">
        <v>98</v>
      </c>
      <c r="AV45" s="175" t="s">
        <v>103</v>
      </c>
      <c r="AW45" s="175" t="s">
        <v>98</v>
      </c>
      <c r="AX45" s="175" t="s">
        <v>103</v>
      </c>
      <c r="AY45" s="175" t="s">
        <v>98</v>
      </c>
      <c r="AZ45" s="140">
        <f>'2'!CL43</f>
        <v>0</v>
      </c>
      <c r="BA45" s="158" t="s">
        <v>103</v>
      </c>
      <c r="BB45" s="175" t="s">
        <v>103</v>
      </c>
      <c r="BC45" s="175" t="s">
        <v>98</v>
      </c>
      <c r="BD45" s="159"/>
      <c r="BE45" s="159"/>
      <c r="BF45" s="159"/>
      <c r="BG45" s="159"/>
      <c r="BH45" s="159"/>
      <c r="BI45" s="159"/>
      <c r="BJ45" s="159"/>
      <c r="BK45" s="159"/>
      <c r="BL45" s="159"/>
      <c r="BM45" s="159"/>
      <c r="BN45" s="159"/>
      <c r="BO45" s="159"/>
      <c r="BP45" s="159"/>
      <c r="BQ45" s="159"/>
      <c r="BR45" s="159"/>
      <c r="BS45" s="159"/>
      <c r="BT45" s="159"/>
      <c r="BU45" s="159"/>
      <c r="BV45" s="159"/>
      <c r="BW45" s="159"/>
      <c r="BX45" s="159"/>
      <c r="BY45" s="159"/>
      <c r="BZ45" s="159"/>
      <c r="CA45" s="159"/>
      <c r="CB45" s="159"/>
      <c r="CC45" s="159"/>
      <c r="CD45" s="159"/>
      <c r="CE45" s="159"/>
      <c r="CF45" s="159"/>
      <c r="CG45" s="159"/>
      <c r="CH45" s="159"/>
      <c r="CI45" s="159"/>
      <c r="CJ45" s="159"/>
      <c r="CK45" s="159"/>
      <c r="CL45" s="159"/>
      <c r="CM45" s="159"/>
      <c r="CN45" s="159"/>
      <c r="CO45" s="159"/>
      <c r="CP45" s="159"/>
      <c r="CQ45" s="159"/>
      <c r="CR45" s="159"/>
      <c r="CS45" s="159"/>
      <c r="CT45" s="159"/>
      <c r="CU45" s="159"/>
      <c r="CV45" s="159"/>
      <c r="CW45" s="159"/>
      <c r="CX45" s="159"/>
      <c r="CY45" s="159"/>
    </row>
    <row r="46" spans="1:103" s="160" customFormat="1" ht="76.5" x14ac:dyDescent="0.2">
      <c r="A46" s="154" t="s">
        <v>137</v>
      </c>
      <c r="B46" s="155" t="s">
        <v>136</v>
      </c>
      <c r="C46" s="158" t="s">
        <v>98</v>
      </c>
      <c r="D46" s="175" t="s">
        <v>103</v>
      </c>
      <c r="E46" s="175" t="s">
        <v>98</v>
      </c>
      <c r="F46" s="175" t="s">
        <v>103</v>
      </c>
      <c r="G46" s="175" t="s">
        <v>98</v>
      </c>
      <c r="H46" s="175" t="s">
        <v>103</v>
      </c>
      <c r="I46" s="175" t="s">
        <v>98</v>
      </c>
      <c r="J46" s="175" t="s">
        <v>103</v>
      </c>
      <c r="K46" s="175" t="s">
        <v>98</v>
      </c>
      <c r="L46" s="175" t="s">
        <v>103</v>
      </c>
      <c r="M46" s="175" t="s">
        <v>98</v>
      </c>
      <c r="N46" s="175" t="s">
        <v>103</v>
      </c>
      <c r="O46" s="175" t="s">
        <v>98</v>
      </c>
      <c r="P46" s="175" t="s">
        <v>103</v>
      </c>
      <c r="Q46" s="175" t="s">
        <v>98</v>
      </c>
      <c r="R46" s="175" t="s">
        <v>103</v>
      </c>
      <c r="S46" s="175" t="s">
        <v>98</v>
      </c>
      <c r="T46" s="175" t="s">
        <v>103</v>
      </c>
      <c r="U46" s="175" t="s">
        <v>98</v>
      </c>
      <c r="V46" s="175" t="s">
        <v>103</v>
      </c>
      <c r="W46" s="175" t="s">
        <v>98</v>
      </c>
      <c r="X46" s="175" t="s">
        <v>103</v>
      </c>
      <c r="Y46" s="175" t="s">
        <v>98</v>
      </c>
      <c r="Z46" s="175" t="s">
        <v>103</v>
      </c>
      <c r="AA46" s="175" t="s">
        <v>98</v>
      </c>
      <c r="AB46" s="175" t="s">
        <v>103</v>
      </c>
      <c r="AC46" s="175" t="s">
        <v>98</v>
      </c>
      <c r="AD46" s="175" t="s">
        <v>103</v>
      </c>
      <c r="AE46" s="175" t="s">
        <v>98</v>
      </c>
      <c r="AF46" s="175" t="s">
        <v>103</v>
      </c>
      <c r="AG46" s="175" t="s">
        <v>98</v>
      </c>
      <c r="AH46" s="175" t="s">
        <v>103</v>
      </c>
      <c r="AI46" s="175" t="s">
        <v>98</v>
      </c>
      <c r="AJ46" s="175" t="s">
        <v>103</v>
      </c>
      <c r="AK46" s="175" t="s">
        <v>98</v>
      </c>
      <c r="AL46" s="175" t="s">
        <v>103</v>
      </c>
      <c r="AM46" s="175" t="s">
        <v>98</v>
      </c>
      <c r="AN46" s="175" t="s">
        <v>103</v>
      </c>
      <c r="AO46" s="175" t="s">
        <v>98</v>
      </c>
      <c r="AP46" s="175" t="s">
        <v>103</v>
      </c>
      <c r="AQ46" s="175" t="s">
        <v>98</v>
      </c>
      <c r="AR46" s="175" t="s">
        <v>103</v>
      </c>
      <c r="AS46" s="175" t="s">
        <v>98</v>
      </c>
      <c r="AT46" s="175" t="s">
        <v>103</v>
      </c>
      <c r="AU46" s="175" t="s">
        <v>98</v>
      </c>
      <c r="AV46" s="175" t="s">
        <v>103</v>
      </c>
      <c r="AW46" s="175" t="s">
        <v>98</v>
      </c>
      <c r="AX46" s="175" t="s">
        <v>103</v>
      </c>
      <c r="AY46" s="175" t="s">
        <v>98</v>
      </c>
      <c r="AZ46" s="140">
        <f>'2'!CL44</f>
        <v>0</v>
      </c>
      <c r="BA46" s="158" t="s">
        <v>103</v>
      </c>
      <c r="BB46" s="175" t="s">
        <v>103</v>
      </c>
      <c r="BC46" s="175" t="s">
        <v>98</v>
      </c>
      <c r="BD46" s="159"/>
      <c r="BE46" s="159"/>
      <c r="BF46" s="159"/>
      <c r="BG46" s="159"/>
      <c r="BH46" s="159"/>
      <c r="BI46" s="159"/>
      <c r="BJ46" s="159"/>
      <c r="BK46" s="159"/>
      <c r="BL46" s="159"/>
      <c r="BM46" s="159"/>
      <c r="BN46" s="159"/>
      <c r="BO46" s="159"/>
      <c r="BP46" s="159"/>
      <c r="BQ46" s="159"/>
      <c r="BR46" s="159"/>
      <c r="BS46" s="159"/>
      <c r="BT46" s="159"/>
      <c r="BU46" s="159"/>
      <c r="BV46" s="159"/>
      <c r="BW46" s="159"/>
      <c r="BX46" s="159"/>
      <c r="BY46" s="159"/>
      <c r="BZ46" s="159"/>
      <c r="CA46" s="159"/>
      <c r="CB46" s="159"/>
      <c r="CC46" s="159"/>
      <c r="CD46" s="159"/>
      <c r="CE46" s="159"/>
      <c r="CF46" s="159"/>
      <c r="CG46" s="159"/>
      <c r="CH46" s="159"/>
      <c r="CI46" s="159"/>
      <c r="CJ46" s="159"/>
      <c r="CK46" s="159"/>
      <c r="CL46" s="159"/>
      <c r="CM46" s="159"/>
      <c r="CN46" s="159"/>
      <c r="CO46" s="159"/>
      <c r="CP46" s="159"/>
      <c r="CQ46" s="159"/>
      <c r="CR46" s="159"/>
      <c r="CS46" s="159"/>
      <c r="CT46" s="159"/>
      <c r="CU46" s="159"/>
      <c r="CV46" s="159"/>
      <c r="CW46" s="159"/>
      <c r="CX46" s="159"/>
      <c r="CY46" s="159"/>
    </row>
    <row r="47" spans="1:103" s="160" customFormat="1" ht="76.5" x14ac:dyDescent="0.2">
      <c r="A47" s="172" t="s">
        <v>138</v>
      </c>
      <c r="B47" s="155" t="s">
        <v>139</v>
      </c>
      <c r="C47" s="158" t="s">
        <v>98</v>
      </c>
      <c r="D47" s="175">
        <f>D48+D49</f>
        <v>0</v>
      </c>
      <c r="E47" s="175" t="s">
        <v>98</v>
      </c>
      <c r="F47" s="175">
        <f>F48+F49</f>
        <v>0</v>
      </c>
      <c r="G47" s="175" t="s">
        <v>98</v>
      </c>
      <c r="H47" s="175">
        <f>H48+H49</f>
        <v>0</v>
      </c>
      <c r="I47" s="175" t="s">
        <v>98</v>
      </c>
      <c r="J47" s="175">
        <f>J48+J49</f>
        <v>0</v>
      </c>
      <c r="K47" s="175" t="s">
        <v>98</v>
      </c>
      <c r="L47" s="175">
        <f>L48+L49</f>
        <v>0</v>
      </c>
      <c r="M47" s="175" t="s">
        <v>98</v>
      </c>
      <c r="N47" s="175">
        <f>N48+N49</f>
        <v>0</v>
      </c>
      <c r="O47" s="175" t="s">
        <v>98</v>
      </c>
      <c r="P47" s="175">
        <f>P48+P49</f>
        <v>0</v>
      </c>
      <c r="Q47" s="175" t="s">
        <v>98</v>
      </c>
      <c r="R47" s="175">
        <f>R48+R49</f>
        <v>0</v>
      </c>
      <c r="S47" s="175" t="s">
        <v>98</v>
      </c>
      <c r="T47" s="175">
        <f>T48+T49</f>
        <v>0</v>
      </c>
      <c r="U47" s="175" t="s">
        <v>98</v>
      </c>
      <c r="V47" s="175">
        <f>V48+V49</f>
        <v>0</v>
      </c>
      <c r="W47" s="175" t="s">
        <v>98</v>
      </c>
      <c r="X47" s="175">
        <f>X48+X49</f>
        <v>0</v>
      </c>
      <c r="Y47" s="175" t="s">
        <v>98</v>
      </c>
      <c r="Z47" s="175">
        <f>Z48+Z49</f>
        <v>0</v>
      </c>
      <c r="AA47" s="175" t="s">
        <v>98</v>
      </c>
      <c r="AB47" s="175">
        <f>AB48+AB49</f>
        <v>0</v>
      </c>
      <c r="AC47" s="175" t="s">
        <v>98</v>
      </c>
      <c r="AD47" s="175">
        <f>AD48+AD49</f>
        <v>0</v>
      </c>
      <c r="AE47" s="175" t="s">
        <v>98</v>
      </c>
      <c r="AF47" s="175">
        <f>AF48+AF49</f>
        <v>0</v>
      </c>
      <c r="AG47" s="175" t="s">
        <v>98</v>
      </c>
      <c r="AH47" s="175">
        <f>AH48+AH49</f>
        <v>0</v>
      </c>
      <c r="AI47" s="175" t="s">
        <v>98</v>
      </c>
      <c r="AJ47" s="175">
        <f>AJ48+AJ49</f>
        <v>0</v>
      </c>
      <c r="AK47" s="175" t="s">
        <v>98</v>
      </c>
      <c r="AL47" s="175">
        <f>AL48+AL49</f>
        <v>0</v>
      </c>
      <c r="AM47" s="175" t="s">
        <v>98</v>
      </c>
      <c r="AN47" s="175">
        <f>AN48+AN49</f>
        <v>0</v>
      </c>
      <c r="AO47" s="175" t="s">
        <v>98</v>
      </c>
      <c r="AP47" s="175">
        <f>AP48+AP49</f>
        <v>0</v>
      </c>
      <c r="AQ47" s="175" t="s">
        <v>98</v>
      </c>
      <c r="AR47" s="175">
        <f>AR48+AR49</f>
        <v>0</v>
      </c>
      <c r="AS47" s="175" t="s">
        <v>98</v>
      </c>
      <c r="AT47" s="175">
        <f>AT48+AT49</f>
        <v>0</v>
      </c>
      <c r="AU47" s="175" t="s">
        <v>98</v>
      </c>
      <c r="AV47" s="175">
        <f>AV48+AV49</f>
        <v>0</v>
      </c>
      <c r="AW47" s="175" t="s">
        <v>98</v>
      </c>
      <c r="AX47" s="175">
        <f>AX48+AX49</f>
        <v>0</v>
      </c>
      <c r="AY47" s="175" t="s">
        <v>98</v>
      </c>
      <c r="AZ47" s="140">
        <f>'2'!CL45</f>
        <v>0</v>
      </c>
      <c r="BA47" s="158">
        <v>0</v>
      </c>
      <c r="BB47" s="175">
        <f>BB48+BB49</f>
        <v>0</v>
      </c>
      <c r="BC47" s="175" t="s">
        <v>98</v>
      </c>
      <c r="BD47" s="159"/>
      <c r="BE47" s="159"/>
      <c r="BF47" s="159"/>
      <c r="BG47" s="159"/>
      <c r="BH47" s="159"/>
      <c r="BI47" s="159"/>
      <c r="BJ47" s="159"/>
      <c r="BK47" s="159"/>
      <c r="BL47" s="159"/>
      <c r="BM47" s="159"/>
      <c r="BN47" s="159"/>
      <c r="BO47" s="159"/>
      <c r="BP47" s="159"/>
      <c r="BQ47" s="159"/>
      <c r="BR47" s="159"/>
      <c r="BS47" s="159"/>
      <c r="BT47" s="159"/>
      <c r="BU47" s="159"/>
      <c r="BV47" s="159"/>
      <c r="BW47" s="159"/>
      <c r="BX47" s="159"/>
      <c r="BY47" s="159"/>
      <c r="BZ47" s="159"/>
      <c r="CA47" s="159"/>
      <c r="CB47" s="159"/>
      <c r="CC47" s="159"/>
      <c r="CD47" s="159"/>
      <c r="CE47" s="159"/>
      <c r="CF47" s="159"/>
      <c r="CG47" s="159"/>
      <c r="CH47" s="159"/>
      <c r="CI47" s="159"/>
      <c r="CJ47" s="159"/>
      <c r="CK47" s="159"/>
      <c r="CL47" s="159"/>
      <c r="CM47" s="159"/>
      <c r="CN47" s="159"/>
      <c r="CO47" s="159"/>
      <c r="CP47" s="159"/>
      <c r="CQ47" s="159"/>
      <c r="CR47" s="159"/>
      <c r="CS47" s="159"/>
      <c r="CT47" s="159"/>
      <c r="CU47" s="159"/>
      <c r="CV47" s="159"/>
      <c r="CW47" s="159"/>
      <c r="CX47" s="159"/>
      <c r="CY47" s="159"/>
    </row>
    <row r="48" spans="1:103" s="160" customFormat="1" ht="76.5" x14ac:dyDescent="0.2">
      <c r="A48" s="154" t="s">
        <v>140</v>
      </c>
      <c r="B48" s="155" t="s">
        <v>135</v>
      </c>
      <c r="C48" s="158" t="s">
        <v>98</v>
      </c>
      <c r="D48" s="175" t="s">
        <v>103</v>
      </c>
      <c r="E48" s="175" t="s">
        <v>98</v>
      </c>
      <c r="F48" s="175" t="s">
        <v>103</v>
      </c>
      <c r="G48" s="175" t="s">
        <v>98</v>
      </c>
      <c r="H48" s="175" t="s">
        <v>103</v>
      </c>
      <c r="I48" s="175" t="s">
        <v>98</v>
      </c>
      <c r="J48" s="175" t="s">
        <v>103</v>
      </c>
      <c r="K48" s="175" t="s">
        <v>98</v>
      </c>
      <c r="L48" s="175" t="s">
        <v>103</v>
      </c>
      <c r="M48" s="175" t="s">
        <v>98</v>
      </c>
      <c r="N48" s="175" t="s">
        <v>103</v>
      </c>
      <c r="O48" s="175" t="s">
        <v>98</v>
      </c>
      <c r="P48" s="175" t="s">
        <v>103</v>
      </c>
      <c r="Q48" s="175" t="s">
        <v>98</v>
      </c>
      <c r="R48" s="175" t="s">
        <v>103</v>
      </c>
      <c r="S48" s="175" t="s">
        <v>98</v>
      </c>
      <c r="T48" s="175" t="s">
        <v>103</v>
      </c>
      <c r="U48" s="175" t="s">
        <v>98</v>
      </c>
      <c r="V48" s="175" t="s">
        <v>103</v>
      </c>
      <c r="W48" s="175" t="s">
        <v>98</v>
      </c>
      <c r="X48" s="175" t="s">
        <v>103</v>
      </c>
      <c r="Y48" s="175" t="s">
        <v>98</v>
      </c>
      <c r="Z48" s="175" t="s">
        <v>103</v>
      </c>
      <c r="AA48" s="175" t="s">
        <v>98</v>
      </c>
      <c r="AB48" s="175" t="s">
        <v>103</v>
      </c>
      <c r="AC48" s="175" t="s">
        <v>98</v>
      </c>
      <c r="AD48" s="175" t="s">
        <v>103</v>
      </c>
      <c r="AE48" s="175" t="s">
        <v>98</v>
      </c>
      <c r="AF48" s="175" t="s">
        <v>103</v>
      </c>
      <c r="AG48" s="175" t="s">
        <v>98</v>
      </c>
      <c r="AH48" s="175" t="s">
        <v>103</v>
      </c>
      <c r="AI48" s="175" t="s">
        <v>98</v>
      </c>
      <c r="AJ48" s="175" t="s">
        <v>103</v>
      </c>
      <c r="AK48" s="175" t="s">
        <v>98</v>
      </c>
      <c r="AL48" s="175" t="s">
        <v>103</v>
      </c>
      <c r="AM48" s="175" t="s">
        <v>98</v>
      </c>
      <c r="AN48" s="175" t="s">
        <v>103</v>
      </c>
      <c r="AO48" s="175" t="s">
        <v>98</v>
      </c>
      <c r="AP48" s="175" t="s">
        <v>103</v>
      </c>
      <c r="AQ48" s="175" t="s">
        <v>98</v>
      </c>
      <c r="AR48" s="175" t="s">
        <v>103</v>
      </c>
      <c r="AS48" s="175" t="s">
        <v>98</v>
      </c>
      <c r="AT48" s="175" t="s">
        <v>103</v>
      </c>
      <c r="AU48" s="175" t="s">
        <v>98</v>
      </c>
      <c r="AV48" s="175" t="s">
        <v>103</v>
      </c>
      <c r="AW48" s="175" t="s">
        <v>98</v>
      </c>
      <c r="AX48" s="175" t="s">
        <v>103</v>
      </c>
      <c r="AY48" s="175" t="s">
        <v>98</v>
      </c>
      <c r="AZ48" s="140">
        <f>'2'!CL46</f>
        <v>0</v>
      </c>
      <c r="BA48" s="158" t="s">
        <v>103</v>
      </c>
      <c r="BB48" s="175" t="s">
        <v>103</v>
      </c>
      <c r="BC48" s="175" t="s">
        <v>98</v>
      </c>
      <c r="BD48" s="159"/>
      <c r="BE48" s="159"/>
      <c r="BF48" s="159"/>
      <c r="BG48" s="159"/>
      <c r="BH48" s="159"/>
      <c r="BI48" s="159"/>
      <c r="BJ48" s="159"/>
      <c r="BK48" s="159"/>
      <c r="BL48" s="159"/>
      <c r="BM48" s="159"/>
      <c r="BN48" s="159"/>
      <c r="BO48" s="159"/>
      <c r="BP48" s="159"/>
      <c r="BQ48" s="159"/>
      <c r="BR48" s="159"/>
      <c r="BS48" s="159"/>
      <c r="BT48" s="159"/>
      <c r="BU48" s="159"/>
      <c r="BV48" s="159"/>
      <c r="BW48" s="159"/>
      <c r="BX48" s="159"/>
      <c r="BY48" s="159"/>
      <c r="BZ48" s="159"/>
      <c r="CA48" s="159"/>
      <c r="CB48" s="159"/>
      <c r="CC48" s="159"/>
      <c r="CD48" s="159"/>
      <c r="CE48" s="159"/>
      <c r="CF48" s="159"/>
      <c r="CG48" s="159"/>
      <c r="CH48" s="159"/>
      <c r="CI48" s="159"/>
      <c r="CJ48" s="159"/>
      <c r="CK48" s="159"/>
      <c r="CL48" s="159"/>
      <c r="CM48" s="159"/>
      <c r="CN48" s="159"/>
      <c r="CO48" s="159"/>
      <c r="CP48" s="159"/>
      <c r="CQ48" s="159"/>
      <c r="CR48" s="159"/>
      <c r="CS48" s="159"/>
      <c r="CT48" s="159"/>
      <c r="CU48" s="159"/>
      <c r="CV48" s="159"/>
      <c r="CW48" s="159"/>
      <c r="CX48" s="159"/>
      <c r="CY48" s="159"/>
    </row>
    <row r="49" spans="1:103" s="160" customFormat="1" ht="63.75" x14ac:dyDescent="0.2">
      <c r="A49" s="154" t="s">
        <v>141</v>
      </c>
      <c r="B49" s="155" t="s">
        <v>142</v>
      </c>
      <c r="C49" s="158" t="s">
        <v>98</v>
      </c>
      <c r="D49" s="175" t="s">
        <v>103</v>
      </c>
      <c r="E49" s="175" t="s">
        <v>98</v>
      </c>
      <c r="F49" s="175" t="s">
        <v>103</v>
      </c>
      <c r="G49" s="175" t="s">
        <v>98</v>
      </c>
      <c r="H49" s="175" t="s">
        <v>103</v>
      </c>
      <c r="I49" s="175" t="s">
        <v>98</v>
      </c>
      <c r="J49" s="175" t="s">
        <v>103</v>
      </c>
      <c r="K49" s="175" t="s">
        <v>98</v>
      </c>
      <c r="L49" s="175" t="s">
        <v>103</v>
      </c>
      <c r="M49" s="175" t="s">
        <v>98</v>
      </c>
      <c r="N49" s="175" t="s">
        <v>103</v>
      </c>
      <c r="O49" s="175" t="s">
        <v>98</v>
      </c>
      <c r="P49" s="175" t="s">
        <v>103</v>
      </c>
      <c r="Q49" s="175" t="s">
        <v>98</v>
      </c>
      <c r="R49" s="175" t="s">
        <v>103</v>
      </c>
      <c r="S49" s="175" t="s">
        <v>98</v>
      </c>
      <c r="T49" s="175" t="s">
        <v>103</v>
      </c>
      <c r="U49" s="175" t="s">
        <v>98</v>
      </c>
      <c r="V49" s="175" t="s">
        <v>103</v>
      </c>
      <c r="W49" s="175" t="s">
        <v>98</v>
      </c>
      <c r="X49" s="175" t="s">
        <v>103</v>
      </c>
      <c r="Y49" s="175" t="s">
        <v>98</v>
      </c>
      <c r="Z49" s="175" t="s">
        <v>103</v>
      </c>
      <c r="AA49" s="175" t="s">
        <v>98</v>
      </c>
      <c r="AB49" s="175" t="s">
        <v>103</v>
      </c>
      <c r="AC49" s="175" t="s">
        <v>98</v>
      </c>
      <c r="AD49" s="175" t="s">
        <v>103</v>
      </c>
      <c r="AE49" s="175" t="s">
        <v>98</v>
      </c>
      <c r="AF49" s="175" t="s">
        <v>103</v>
      </c>
      <c r="AG49" s="175" t="s">
        <v>98</v>
      </c>
      <c r="AH49" s="175" t="s">
        <v>103</v>
      </c>
      <c r="AI49" s="175" t="s">
        <v>98</v>
      </c>
      <c r="AJ49" s="175" t="s">
        <v>103</v>
      </c>
      <c r="AK49" s="175" t="s">
        <v>98</v>
      </c>
      <c r="AL49" s="175" t="s">
        <v>103</v>
      </c>
      <c r="AM49" s="175" t="s">
        <v>98</v>
      </c>
      <c r="AN49" s="175" t="s">
        <v>103</v>
      </c>
      <c r="AO49" s="175" t="s">
        <v>98</v>
      </c>
      <c r="AP49" s="175" t="s">
        <v>103</v>
      </c>
      <c r="AQ49" s="175" t="s">
        <v>98</v>
      </c>
      <c r="AR49" s="175" t="s">
        <v>103</v>
      </c>
      <c r="AS49" s="175" t="s">
        <v>98</v>
      </c>
      <c r="AT49" s="175" t="s">
        <v>103</v>
      </c>
      <c r="AU49" s="175" t="s">
        <v>98</v>
      </c>
      <c r="AV49" s="175" t="s">
        <v>103</v>
      </c>
      <c r="AW49" s="175" t="s">
        <v>98</v>
      </c>
      <c r="AX49" s="175" t="s">
        <v>103</v>
      </c>
      <c r="AY49" s="175" t="s">
        <v>98</v>
      </c>
      <c r="AZ49" s="140">
        <f>'2'!CL47</f>
        <v>0</v>
      </c>
      <c r="BA49" s="158" t="s">
        <v>103</v>
      </c>
      <c r="BB49" s="175" t="s">
        <v>103</v>
      </c>
      <c r="BC49" s="175" t="s">
        <v>98</v>
      </c>
      <c r="BD49" s="159"/>
      <c r="BE49" s="159"/>
      <c r="BF49" s="159"/>
      <c r="BG49" s="159"/>
      <c r="BH49" s="159"/>
      <c r="BI49" s="159"/>
      <c r="BJ49" s="159"/>
      <c r="BK49" s="159"/>
      <c r="BL49" s="159"/>
      <c r="BM49" s="159"/>
      <c r="BN49" s="159"/>
      <c r="BO49" s="159"/>
      <c r="BP49" s="159"/>
      <c r="BQ49" s="159"/>
      <c r="BR49" s="159"/>
      <c r="BS49" s="159"/>
      <c r="BT49" s="159"/>
      <c r="BU49" s="159"/>
      <c r="BV49" s="159"/>
      <c r="BW49" s="159"/>
      <c r="BX49" s="159"/>
      <c r="BY49" s="159"/>
      <c r="BZ49" s="159"/>
      <c r="CA49" s="159"/>
      <c r="CB49" s="159"/>
      <c r="CC49" s="159"/>
      <c r="CD49" s="159"/>
      <c r="CE49" s="159"/>
      <c r="CF49" s="159"/>
      <c r="CG49" s="159"/>
      <c r="CH49" s="159"/>
      <c r="CI49" s="159"/>
      <c r="CJ49" s="159"/>
      <c r="CK49" s="159"/>
      <c r="CL49" s="159"/>
      <c r="CM49" s="159"/>
      <c r="CN49" s="159"/>
      <c r="CO49" s="159"/>
      <c r="CP49" s="159"/>
      <c r="CQ49" s="159"/>
      <c r="CR49" s="159"/>
      <c r="CS49" s="159"/>
      <c r="CT49" s="159"/>
      <c r="CU49" s="159"/>
      <c r="CV49" s="159"/>
      <c r="CW49" s="159"/>
      <c r="CX49" s="159"/>
      <c r="CY49" s="159"/>
    </row>
    <row r="50" spans="1:103" s="168" customFormat="1" ht="25.5" x14ac:dyDescent="0.2">
      <c r="A50" s="161" t="s">
        <v>143</v>
      </c>
      <c r="B50" s="162" t="s">
        <v>144</v>
      </c>
      <c r="C50" s="165" t="s">
        <v>98</v>
      </c>
      <c r="D50" s="165">
        <f>D51+D55+D76+D86</f>
        <v>0</v>
      </c>
      <c r="E50" s="165" t="s">
        <v>98</v>
      </c>
      <c r="F50" s="165">
        <f>F51+F55+F76+F86</f>
        <v>0</v>
      </c>
      <c r="G50" s="165" t="s">
        <v>98</v>
      </c>
      <c r="H50" s="165">
        <f>H51+H55+H76+H86</f>
        <v>0</v>
      </c>
      <c r="I50" s="165" t="s">
        <v>98</v>
      </c>
      <c r="J50" s="165">
        <f>J51+J55+J76+J86</f>
        <v>0</v>
      </c>
      <c r="K50" s="165" t="s">
        <v>98</v>
      </c>
      <c r="L50" s="165">
        <f>L51+L55+L76+L86</f>
        <v>0</v>
      </c>
      <c r="M50" s="165" t="s">
        <v>98</v>
      </c>
      <c r="N50" s="165">
        <f>N51+N55+N76+N86</f>
        <v>0</v>
      </c>
      <c r="O50" s="165" t="s">
        <v>98</v>
      </c>
      <c r="P50" s="165">
        <f>P51+P55+P76+P86</f>
        <v>0</v>
      </c>
      <c r="Q50" s="165" t="s">
        <v>98</v>
      </c>
      <c r="R50" s="165">
        <f>R51+R55+R76+R86</f>
        <v>0</v>
      </c>
      <c r="S50" s="165" t="s">
        <v>98</v>
      </c>
      <c r="T50" s="165">
        <f>T51+T55+T76+T86</f>
        <v>0</v>
      </c>
      <c r="U50" s="165" t="s">
        <v>98</v>
      </c>
      <c r="V50" s="165">
        <f>V51+V55+V76+V86</f>
        <v>0</v>
      </c>
      <c r="W50" s="165" t="s">
        <v>98</v>
      </c>
      <c r="X50" s="165">
        <f>X51+X55+X76+X86</f>
        <v>0</v>
      </c>
      <c r="Y50" s="165" t="s">
        <v>98</v>
      </c>
      <c r="Z50" s="165">
        <f>Z51+Z55+Z76+Z86</f>
        <v>0</v>
      </c>
      <c r="AA50" s="165" t="s">
        <v>98</v>
      </c>
      <c r="AB50" s="165">
        <f>AB51+AB55+AB76+AB86</f>
        <v>0</v>
      </c>
      <c r="AC50" s="165" t="s">
        <v>98</v>
      </c>
      <c r="AD50" s="165">
        <f>AD51+AD55+AD76+AD86</f>
        <v>0</v>
      </c>
      <c r="AE50" s="165" t="s">
        <v>98</v>
      </c>
      <c r="AF50" s="165">
        <f>AF51+AF55+AF76+AF86</f>
        <v>0</v>
      </c>
      <c r="AG50" s="165" t="s">
        <v>98</v>
      </c>
      <c r="AH50" s="165">
        <f>AH51+AH55+AH76+AH86</f>
        <v>0</v>
      </c>
      <c r="AI50" s="165" t="s">
        <v>98</v>
      </c>
      <c r="AJ50" s="165">
        <f>AJ51+AJ55+AJ76+AJ86</f>
        <v>0</v>
      </c>
      <c r="AK50" s="165" t="s">
        <v>98</v>
      </c>
      <c r="AL50" s="165">
        <f>AL51+AL55+AL76+AL86</f>
        <v>0</v>
      </c>
      <c r="AM50" s="165" t="s">
        <v>98</v>
      </c>
      <c r="AN50" s="165">
        <f>AN51+AN55+AN76+AN86</f>
        <v>0</v>
      </c>
      <c r="AO50" s="165" t="s">
        <v>98</v>
      </c>
      <c r="AP50" s="165">
        <f>AP51+AP55+AP76+AP86</f>
        <v>0</v>
      </c>
      <c r="AQ50" s="165" t="s">
        <v>98</v>
      </c>
      <c r="AR50" s="165">
        <f>AR51+AR55+AR76+AR86</f>
        <v>0</v>
      </c>
      <c r="AS50" s="165" t="s">
        <v>98</v>
      </c>
      <c r="AT50" s="165">
        <f>AT51+AT55+AT76+AT86</f>
        <v>0</v>
      </c>
      <c r="AU50" s="165" t="s">
        <v>98</v>
      </c>
      <c r="AV50" s="165">
        <f>AV51+AV55+AV76+AV86</f>
        <v>0</v>
      </c>
      <c r="AW50" s="165" t="s">
        <v>98</v>
      </c>
      <c r="AX50" s="165">
        <f>AX51+AX55+AX76+AX86</f>
        <v>0</v>
      </c>
      <c r="AY50" s="165" t="s">
        <v>98</v>
      </c>
      <c r="AZ50" s="140">
        <f>'2'!CL48</f>
        <v>6.9286547633819993</v>
      </c>
      <c r="BA50" s="165">
        <v>0</v>
      </c>
      <c r="BB50" s="165">
        <f>BB51+BB55+BB76+BB86</f>
        <v>0</v>
      </c>
      <c r="BC50" s="165" t="s">
        <v>98</v>
      </c>
      <c r="BD50" s="167"/>
      <c r="BE50" s="167"/>
      <c r="BF50" s="167"/>
      <c r="BG50" s="167"/>
      <c r="BH50" s="167"/>
      <c r="BI50" s="167"/>
      <c r="BJ50" s="167"/>
      <c r="BK50" s="167"/>
      <c r="BL50" s="167"/>
      <c r="BM50" s="167"/>
      <c r="BN50" s="167"/>
      <c r="BO50" s="167"/>
      <c r="BP50" s="167"/>
      <c r="BQ50" s="167"/>
      <c r="BR50" s="167"/>
      <c r="BS50" s="167"/>
      <c r="BT50" s="167"/>
      <c r="BU50" s="167"/>
      <c r="BV50" s="167"/>
      <c r="BW50" s="167"/>
      <c r="BX50" s="167"/>
      <c r="BY50" s="167"/>
      <c r="BZ50" s="167"/>
      <c r="CA50" s="167"/>
      <c r="CB50" s="167"/>
      <c r="CC50" s="167"/>
      <c r="CD50" s="167"/>
      <c r="CE50" s="167"/>
      <c r="CF50" s="167"/>
      <c r="CG50" s="167"/>
      <c r="CH50" s="167"/>
      <c r="CI50" s="167"/>
      <c r="CJ50" s="167"/>
      <c r="CK50" s="167"/>
      <c r="CL50" s="167"/>
      <c r="CM50" s="167"/>
      <c r="CN50" s="167"/>
      <c r="CO50" s="167"/>
      <c r="CP50" s="167"/>
      <c r="CQ50" s="167"/>
      <c r="CR50" s="167"/>
      <c r="CS50" s="167"/>
      <c r="CT50" s="167"/>
      <c r="CU50" s="167"/>
      <c r="CV50" s="167"/>
      <c r="CW50" s="167"/>
      <c r="CX50" s="167"/>
      <c r="CY50" s="167"/>
    </row>
    <row r="51" spans="1:103" s="183" customFormat="1" ht="51" x14ac:dyDescent="0.2">
      <c r="A51" s="179" t="s">
        <v>145</v>
      </c>
      <c r="B51" s="156" t="s">
        <v>146</v>
      </c>
      <c r="C51" s="140" t="s">
        <v>98</v>
      </c>
      <c r="D51" s="140">
        <f>D52+D54</f>
        <v>0</v>
      </c>
      <c r="E51" s="140" t="s">
        <v>98</v>
      </c>
      <c r="F51" s="140">
        <f>F52+F54</f>
        <v>0</v>
      </c>
      <c r="G51" s="140" t="s">
        <v>98</v>
      </c>
      <c r="H51" s="140">
        <f>H52+H54</f>
        <v>0</v>
      </c>
      <c r="I51" s="140" t="s">
        <v>98</v>
      </c>
      <c r="J51" s="140">
        <f>J52+J54</f>
        <v>0</v>
      </c>
      <c r="K51" s="140" t="s">
        <v>98</v>
      </c>
      <c r="L51" s="140">
        <f>L52+L54</f>
        <v>0</v>
      </c>
      <c r="M51" s="140" t="s">
        <v>98</v>
      </c>
      <c r="N51" s="140">
        <f>N52+N54</f>
        <v>0</v>
      </c>
      <c r="O51" s="140" t="s">
        <v>98</v>
      </c>
      <c r="P51" s="140">
        <f>P52+P54</f>
        <v>0</v>
      </c>
      <c r="Q51" s="140" t="s">
        <v>98</v>
      </c>
      <c r="R51" s="140">
        <f>R52+R54</f>
        <v>0</v>
      </c>
      <c r="S51" s="140" t="s">
        <v>98</v>
      </c>
      <c r="T51" s="140">
        <f>T52+T54</f>
        <v>0</v>
      </c>
      <c r="U51" s="140" t="s">
        <v>98</v>
      </c>
      <c r="V51" s="140">
        <f>V52+V54</f>
        <v>0</v>
      </c>
      <c r="W51" s="140" t="s">
        <v>98</v>
      </c>
      <c r="X51" s="140">
        <f>X52+X54</f>
        <v>0</v>
      </c>
      <c r="Y51" s="140" t="s">
        <v>98</v>
      </c>
      <c r="Z51" s="140">
        <f>Z52+Z54</f>
        <v>0</v>
      </c>
      <c r="AA51" s="140" t="s">
        <v>98</v>
      </c>
      <c r="AB51" s="140">
        <f>AB52+AB54</f>
        <v>0</v>
      </c>
      <c r="AC51" s="140" t="s">
        <v>98</v>
      </c>
      <c r="AD51" s="140">
        <f>AD52+AD54</f>
        <v>0</v>
      </c>
      <c r="AE51" s="140" t="s">
        <v>98</v>
      </c>
      <c r="AF51" s="140">
        <f>AF52+AF54</f>
        <v>0</v>
      </c>
      <c r="AG51" s="140" t="s">
        <v>98</v>
      </c>
      <c r="AH51" s="140">
        <f>AH52+AH54</f>
        <v>0</v>
      </c>
      <c r="AI51" s="140" t="s">
        <v>98</v>
      </c>
      <c r="AJ51" s="140">
        <f>AJ52+AJ54</f>
        <v>0</v>
      </c>
      <c r="AK51" s="140" t="s">
        <v>98</v>
      </c>
      <c r="AL51" s="140">
        <f>AL52+AL54</f>
        <v>0</v>
      </c>
      <c r="AM51" s="140" t="s">
        <v>98</v>
      </c>
      <c r="AN51" s="140">
        <f>AN52+AN54</f>
        <v>0</v>
      </c>
      <c r="AO51" s="140" t="s">
        <v>98</v>
      </c>
      <c r="AP51" s="140">
        <f>AP52+AP54</f>
        <v>0</v>
      </c>
      <c r="AQ51" s="140" t="s">
        <v>98</v>
      </c>
      <c r="AR51" s="140">
        <f>AR52+AR54</f>
        <v>0</v>
      </c>
      <c r="AS51" s="140" t="s">
        <v>98</v>
      </c>
      <c r="AT51" s="140">
        <f>AT52+AT54</f>
        <v>0</v>
      </c>
      <c r="AU51" s="140" t="s">
        <v>98</v>
      </c>
      <c r="AV51" s="140">
        <f>AV52+AV54</f>
        <v>0</v>
      </c>
      <c r="AW51" s="140" t="s">
        <v>98</v>
      </c>
      <c r="AX51" s="140">
        <f>AX52+AX54</f>
        <v>0</v>
      </c>
      <c r="AY51" s="140" t="s">
        <v>98</v>
      </c>
      <c r="AZ51" s="140">
        <f>'2'!CL49</f>
        <v>0</v>
      </c>
      <c r="BA51" s="140">
        <v>0</v>
      </c>
      <c r="BB51" s="140">
        <f>BB52+BB54</f>
        <v>0</v>
      </c>
      <c r="BC51" s="140" t="s">
        <v>98</v>
      </c>
      <c r="BD51" s="182"/>
      <c r="BE51" s="182"/>
      <c r="BF51" s="182"/>
      <c r="BG51" s="182"/>
      <c r="BH51" s="182"/>
      <c r="BI51" s="182"/>
      <c r="BJ51" s="182"/>
      <c r="BK51" s="182"/>
      <c r="BL51" s="182"/>
      <c r="BM51" s="182"/>
      <c r="BN51" s="182"/>
      <c r="BO51" s="182"/>
      <c r="BP51" s="182"/>
      <c r="BQ51" s="182"/>
      <c r="BR51" s="182"/>
      <c r="BS51" s="182"/>
      <c r="BT51" s="182"/>
      <c r="BU51" s="182"/>
      <c r="BV51" s="182"/>
      <c r="BW51" s="182"/>
      <c r="BX51" s="182"/>
      <c r="BY51" s="182"/>
      <c r="BZ51" s="182"/>
      <c r="CA51" s="182"/>
      <c r="CB51" s="182"/>
      <c r="CC51" s="182"/>
      <c r="CD51" s="182"/>
      <c r="CE51" s="182"/>
      <c r="CF51" s="182"/>
      <c r="CG51" s="182"/>
      <c r="CH51" s="182"/>
      <c r="CI51" s="182"/>
      <c r="CJ51" s="182"/>
      <c r="CK51" s="182"/>
      <c r="CL51" s="182"/>
      <c r="CM51" s="182"/>
      <c r="CN51" s="182"/>
      <c r="CO51" s="182"/>
      <c r="CP51" s="182"/>
      <c r="CQ51" s="182"/>
      <c r="CR51" s="182"/>
      <c r="CS51" s="182"/>
      <c r="CT51" s="182"/>
      <c r="CU51" s="182"/>
      <c r="CV51" s="182"/>
      <c r="CW51" s="182"/>
      <c r="CX51" s="182"/>
      <c r="CY51" s="182"/>
    </row>
    <row r="52" spans="1:103" s="183" customFormat="1" ht="25.5" x14ac:dyDescent="0.2">
      <c r="A52" s="179" t="s">
        <v>147</v>
      </c>
      <c r="B52" s="156" t="s">
        <v>148</v>
      </c>
      <c r="C52" s="140" t="s">
        <v>98</v>
      </c>
      <c r="D52" s="140">
        <f>SUM(D53)</f>
        <v>0</v>
      </c>
      <c r="E52" s="140" t="s">
        <v>98</v>
      </c>
      <c r="F52" s="140">
        <f>SUM(F53)</f>
        <v>0</v>
      </c>
      <c r="G52" s="140" t="s">
        <v>98</v>
      </c>
      <c r="H52" s="140">
        <f>SUM(H53)</f>
        <v>0</v>
      </c>
      <c r="I52" s="140" t="s">
        <v>98</v>
      </c>
      <c r="J52" s="140">
        <f>SUM(J53)</f>
        <v>0</v>
      </c>
      <c r="K52" s="140" t="s">
        <v>98</v>
      </c>
      <c r="L52" s="140">
        <f>SUM(L53)</f>
        <v>0</v>
      </c>
      <c r="M52" s="140" t="s">
        <v>98</v>
      </c>
      <c r="N52" s="140">
        <f>SUM(N53)</f>
        <v>0</v>
      </c>
      <c r="O52" s="140" t="s">
        <v>98</v>
      </c>
      <c r="P52" s="140">
        <f>SUM(P53)</f>
        <v>0</v>
      </c>
      <c r="Q52" s="140" t="s">
        <v>98</v>
      </c>
      <c r="R52" s="140">
        <f>SUM(R53)</f>
        <v>0</v>
      </c>
      <c r="S52" s="140" t="s">
        <v>98</v>
      </c>
      <c r="T52" s="140">
        <f>SUM(T53)</f>
        <v>0</v>
      </c>
      <c r="U52" s="140" t="s">
        <v>98</v>
      </c>
      <c r="V52" s="140">
        <f>SUM(V53)</f>
        <v>0</v>
      </c>
      <c r="W52" s="140" t="s">
        <v>98</v>
      </c>
      <c r="X52" s="140">
        <f>SUM(X53)</f>
        <v>0</v>
      </c>
      <c r="Y52" s="140" t="s">
        <v>98</v>
      </c>
      <c r="Z52" s="140">
        <f>SUM(Z53)</f>
        <v>0</v>
      </c>
      <c r="AA52" s="140" t="s">
        <v>98</v>
      </c>
      <c r="AB52" s="140">
        <f>SUM(AB53)</f>
        <v>0</v>
      </c>
      <c r="AC52" s="140" t="s">
        <v>98</v>
      </c>
      <c r="AD52" s="140">
        <f>SUM(AD53)</f>
        <v>0</v>
      </c>
      <c r="AE52" s="140" t="s">
        <v>98</v>
      </c>
      <c r="AF52" s="140">
        <f>SUM(AF53)</f>
        <v>0</v>
      </c>
      <c r="AG52" s="140" t="s">
        <v>98</v>
      </c>
      <c r="AH52" s="140">
        <f>SUM(AH53)</f>
        <v>0</v>
      </c>
      <c r="AI52" s="140" t="s">
        <v>98</v>
      </c>
      <c r="AJ52" s="140">
        <f>SUM(AJ53)</f>
        <v>0</v>
      </c>
      <c r="AK52" s="140" t="s">
        <v>98</v>
      </c>
      <c r="AL52" s="140">
        <f>SUM(AL53)</f>
        <v>0</v>
      </c>
      <c r="AM52" s="140" t="s">
        <v>98</v>
      </c>
      <c r="AN52" s="140">
        <f>SUM(AN53)</f>
        <v>0</v>
      </c>
      <c r="AO52" s="140" t="s">
        <v>98</v>
      </c>
      <c r="AP52" s="140">
        <f>SUM(AP53)</f>
        <v>0</v>
      </c>
      <c r="AQ52" s="140" t="s">
        <v>98</v>
      </c>
      <c r="AR52" s="140">
        <f>SUM(AR53)</f>
        <v>0</v>
      </c>
      <c r="AS52" s="140" t="s">
        <v>98</v>
      </c>
      <c r="AT52" s="140">
        <f>SUM(AT53)</f>
        <v>0</v>
      </c>
      <c r="AU52" s="140" t="s">
        <v>98</v>
      </c>
      <c r="AV52" s="140">
        <f>SUM(AV53)</f>
        <v>0</v>
      </c>
      <c r="AW52" s="140" t="s">
        <v>98</v>
      </c>
      <c r="AX52" s="140">
        <f>SUM(AX53)</f>
        <v>0</v>
      </c>
      <c r="AY52" s="140" t="s">
        <v>98</v>
      </c>
      <c r="AZ52" s="140">
        <f>'2'!CL50</f>
        <v>0</v>
      </c>
      <c r="BA52" s="140">
        <v>0</v>
      </c>
      <c r="BB52" s="140">
        <f>SUM(BB53)</f>
        <v>0</v>
      </c>
      <c r="BC52" s="140" t="s">
        <v>98</v>
      </c>
      <c r="BD52" s="182"/>
      <c r="BE52" s="182"/>
      <c r="BF52" s="182"/>
      <c r="BG52" s="182"/>
      <c r="BH52" s="182"/>
      <c r="BI52" s="182"/>
      <c r="BJ52" s="182"/>
      <c r="BK52" s="182"/>
      <c r="BL52" s="182"/>
      <c r="BM52" s="182"/>
      <c r="BN52" s="182"/>
      <c r="BO52" s="182"/>
      <c r="BP52" s="182"/>
      <c r="BQ52" s="182"/>
      <c r="BR52" s="182"/>
      <c r="BS52" s="182"/>
      <c r="BT52" s="182"/>
      <c r="BU52" s="182"/>
      <c r="BV52" s="182"/>
      <c r="BW52" s="182"/>
      <c r="BX52" s="182"/>
      <c r="BY52" s="182"/>
      <c r="BZ52" s="182"/>
      <c r="CA52" s="182"/>
      <c r="CB52" s="182"/>
      <c r="CC52" s="182"/>
      <c r="CD52" s="182"/>
      <c r="CE52" s="182"/>
      <c r="CF52" s="182"/>
      <c r="CG52" s="182"/>
      <c r="CH52" s="182"/>
      <c r="CI52" s="182"/>
      <c r="CJ52" s="182"/>
      <c r="CK52" s="182"/>
      <c r="CL52" s="182"/>
      <c r="CM52" s="182"/>
      <c r="CN52" s="182"/>
      <c r="CO52" s="182"/>
      <c r="CP52" s="182"/>
      <c r="CQ52" s="182"/>
      <c r="CR52" s="182"/>
      <c r="CS52" s="182"/>
      <c r="CT52" s="182"/>
      <c r="CU52" s="182"/>
      <c r="CV52" s="182"/>
      <c r="CW52" s="182"/>
      <c r="CX52" s="182"/>
      <c r="CY52" s="182"/>
    </row>
    <row r="53" spans="1:103" s="160" customFormat="1" ht="51" hidden="1" x14ac:dyDescent="0.2">
      <c r="A53" s="185" t="s">
        <v>147</v>
      </c>
      <c r="B53" s="186" t="s">
        <v>149</v>
      </c>
      <c r="C53" s="214" t="s">
        <v>150</v>
      </c>
      <c r="D53" s="175"/>
      <c r="E53" s="175"/>
      <c r="F53" s="175"/>
      <c r="G53" s="175"/>
      <c r="H53" s="175"/>
      <c r="I53" s="175"/>
      <c r="J53" s="175"/>
      <c r="K53" s="175"/>
      <c r="L53" s="175"/>
      <c r="M53" s="175"/>
      <c r="N53" s="175"/>
      <c r="O53" s="175"/>
      <c r="P53" s="175"/>
      <c r="Q53" s="175"/>
      <c r="R53" s="175"/>
      <c r="S53" s="175"/>
      <c r="T53" s="175"/>
      <c r="U53" s="175"/>
      <c r="V53" s="175"/>
      <c r="W53" s="175"/>
      <c r="X53" s="175"/>
      <c r="Y53" s="175"/>
      <c r="Z53" s="191"/>
      <c r="AA53" s="191"/>
      <c r="AB53" s="191"/>
      <c r="AC53" s="175"/>
      <c r="AD53" s="175"/>
      <c r="AE53" s="175"/>
      <c r="AF53" s="175"/>
      <c r="AG53" s="175"/>
      <c r="AH53" s="175"/>
      <c r="AI53" s="175"/>
      <c r="AJ53" s="175"/>
      <c r="AK53" s="175"/>
      <c r="AL53" s="175"/>
      <c r="AM53" s="175"/>
      <c r="AN53" s="175"/>
      <c r="AO53" s="175"/>
      <c r="AP53" s="175"/>
      <c r="AQ53" s="175"/>
      <c r="AR53" s="175"/>
      <c r="AS53" s="175"/>
      <c r="AT53" s="175"/>
      <c r="AU53" s="175"/>
      <c r="AV53" s="175"/>
      <c r="AW53" s="175"/>
      <c r="AX53" s="175"/>
      <c r="AY53" s="175"/>
      <c r="AZ53" s="140"/>
      <c r="BA53" s="158"/>
      <c r="BB53" s="175"/>
      <c r="BC53" s="175"/>
      <c r="BD53" s="159"/>
      <c r="BE53" s="159"/>
      <c r="BF53" s="159"/>
      <c r="BG53" s="159"/>
      <c r="BH53" s="159"/>
      <c r="BI53" s="159"/>
      <c r="BJ53" s="159"/>
      <c r="BK53" s="159"/>
      <c r="BL53" s="159"/>
      <c r="BM53" s="159"/>
      <c r="BN53" s="159"/>
      <c r="BO53" s="159"/>
      <c r="BP53" s="159"/>
      <c r="BQ53" s="159"/>
      <c r="BR53" s="159"/>
      <c r="BS53" s="159"/>
      <c r="BT53" s="159"/>
      <c r="BU53" s="159"/>
      <c r="BV53" s="159"/>
      <c r="BW53" s="159"/>
      <c r="BX53" s="159"/>
      <c r="BY53" s="159"/>
      <c r="BZ53" s="159"/>
      <c r="CA53" s="159"/>
      <c r="CB53" s="159"/>
      <c r="CC53" s="159"/>
      <c r="CD53" s="159"/>
      <c r="CE53" s="159"/>
      <c r="CF53" s="159"/>
      <c r="CG53" s="159"/>
      <c r="CH53" s="159"/>
      <c r="CI53" s="159"/>
      <c r="CJ53" s="159"/>
      <c r="CK53" s="159"/>
      <c r="CL53" s="159"/>
      <c r="CM53" s="159"/>
      <c r="CN53" s="159"/>
      <c r="CO53" s="159"/>
      <c r="CP53" s="159"/>
      <c r="CQ53" s="159"/>
      <c r="CR53" s="159"/>
      <c r="CS53" s="159"/>
      <c r="CT53" s="159"/>
      <c r="CU53" s="159"/>
      <c r="CV53" s="159"/>
      <c r="CW53" s="159"/>
      <c r="CX53" s="159"/>
      <c r="CY53" s="159"/>
    </row>
    <row r="54" spans="1:103" s="160" customFormat="1" ht="51" x14ac:dyDescent="0.2">
      <c r="A54" s="172" t="s">
        <v>151</v>
      </c>
      <c r="B54" s="155" t="s">
        <v>152</v>
      </c>
      <c r="C54" s="158" t="s">
        <v>98</v>
      </c>
      <c r="D54" s="140">
        <v>0</v>
      </c>
      <c r="E54" s="140" t="s">
        <v>98</v>
      </c>
      <c r="F54" s="140">
        <v>0</v>
      </c>
      <c r="G54" s="140" t="s">
        <v>98</v>
      </c>
      <c r="H54" s="140">
        <v>0</v>
      </c>
      <c r="I54" s="140" t="s">
        <v>98</v>
      </c>
      <c r="J54" s="140">
        <v>0</v>
      </c>
      <c r="K54" s="140" t="s">
        <v>98</v>
      </c>
      <c r="L54" s="140">
        <v>0</v>
      </c>
      <c r="M54" s="140" t="s">
        <v>98</v>
      </c>
      <c r="N54" s="140">
        <v>0</v>
      </c>
      <c r="O54" s="140" t="s">
        <v>98</v>
      </c>
      <c r="P54" s="140">
        <v>0</v>
      </c>
      <c r="Q54" s="140" t="s">
        <v>98</v>
      </c>
      <c r="R54" s="140">
        <v>0</v>
      </c>
      <c r="S54" s="140" t="s">
        <v>98</v>
      </c>
      <c r="T54" s="140">
        <v>0</v>
      </c>
      <c r="U54" s="140" t="s">
        <v>98</v>
      </c>
      <c r="V54" s="140">
        <v>0</v>
      </c>
      <c r="W54" s="140" t="s">
        <v>98</v>
      </c>
      <c r="X54" s="140">
        <v>0</v>
      </c>
      <c r="Y54" s="140" t="s">
        <v>98</v>
      </c>
      <c r="Z54" s="140">
        <v>0</v>
      </c>
      <c r="AA54" s="140" t="s">
        <v>98</v>
      </c>
      <c r="AB54" s="140">
        <v>0</v>
      </c>
      <c r="AC54" s="140" t="s">
        <v>98</v>
      </c>
      <c r="AD54" s="140">
        <v>0</v>
      </c>
      <c r="AE54" s="140" t="s">
        <v>98</v>
      </c>
      <c r="AF54" s="140">
        <v>0</v>
      </c>
      <c r="AG54" s="140" t="s">
        <v>98</v>
      </c>
      <c r="AH54" s="140">
        <v>0</v>
      </c>
      <c r="AI54" s="140" t="s">
        <v>98</v>
      </c>
      <c r="AJ54" s="140">
        <v>0</v>
      </c>
      <c r="AK54" s="140" t="s">
        <v>98</v>
      </c>
      <c r="AL54" s="140">
        <v>0</v>
      </c>
      <c r="AM54" s="140" t="s">
        <v>98</v>
      </c>
      <c r="AN54" s="140">
        <v>0</v>
      </c>
      <c r="AO54" s="140" t="s">
        <v>98</v>
      </c>
      <c r="AP54" s="140">
        <v>0</v>
      </c>
      <c r="AQ54" s="140" t="s">
        <v>98</v>
      </c>
      <c r="AR54" s="140">
        <v>0</v>
      </c>
      <c r="AS54" s="140" t="s">
        <v>98</v>
      </c>
      <c r="AT54" s="140">
        <v>0</v>
      </c>
      <c r="AU54" s="140" t="s">
        <v>98</v>
      </c>
      <c r="AV54" s="140">
        <v>0</v>
      </c>
      <c r="AW54" s="140" t="s">
        <v>98</v>
      </c>
      <c r="AX54" s="140">
        <v>0</v>
      </c>
      <c r="AY54" s="140" t="s">
        <v>98</v>
      </c>
      <c r="AZ54" s="140">
        <f>'2'!CL52</f>
        <v>0</v>
      </c>
      <c r="BA54" s="140">
        <v>0</v>
      </c>
      <c r="BB54" s="140">
        <v>0</v>
      </c>
      <c r="BC54" s="140" t="s">
        <v>98</v>
      </c>
      <c r="BD54" s="119"/>
      <c r="BE54" s="181"/>
      <c r="BF54" s="159"/>
      <c r="BG54" s="159"/>
      <c r="BH54" s="159"/>
      <c r="BI54" s="159"/>
      <c r="BJ54" s="159"/>
      <c r="BK54" s="159"/>
      <c r="BL54" s="159"/>
      <c r="BM54" s="159"/>
      <c r="BN54" s="159"/>
      <c r="BO54" s="159"/>
      <c r="BP54" s="159"/>
      <c r="BQ54" s="159"/>
      <c r="BR54" s="159"/>
      <c r="BS54" s="159"/>
      <c r="BT54" s="159"/>
      <c r="BU54" s="159"/>
      <c r="BV54" s="159"/>
      <c r="BW54" s="159"/>
      <c r="BX54" s="159"/>
      <c r="BY54" s="159"/>
      <c r="BZ54" s="159"/>
      <c r="CA54" s="159"/>
      <c r="CB54" s="159"/>
      <c r="CC54" s="159"/>
      <c r="CD54" s="159"/>
      <c r="CE54" s="159"/>
      <c r="CF54" s="159"/>
      <c r="CG54" s="159"/>
      <c r="CH54" s="159"/>
      <c r="CI54" s="159"/>
      <c r="CJ54" s="159"/>
      <c r="CK54" s="159"/>
      <c r="CL54" s="159"/>
      <c r="CM54" s="159"/>
      <c r="CN54" s="159"/>
      <c r="CO54" s="159"/>
      <c r="CP54" s="159"/>
      <c r="CQ54" s="159"/>
      <c r="CR54" s="159"/>
      <c r="CS54" s="159"/>
      <c r="CT54" s="159"/>
      <c r="CU54" s="159"/>
      <c r="CV54" s="159"/>
      <c r="CW54" s="159"/>
      <c r="CX54" s="159"/>
      <c r="CY54" s="159"/>
    </row>
    <row r="55" spans="1:103" s="183" customFormat="1" ht="38.25" x14ac:dyDescent="0.2">
      <c r="A55" s="179" t="s">
        <v>153</v>
      </c>
      <c r="B55" s="156" t="s">
        <v>154</v>
      </c>
      <c r="C55" s="140" t="s">
        <v>98</v>
      </c>
      <c r="D55" s="140">
        <f>D56+D75</f>
        <v>0</v>
      </c>
      <c r="E55" s="140" t="s">
        <v>98</v>
      </c>
      <c r="F55" s="140">
        <f>F56+F75</f>
        <v>0</v>
      </c>
      <c r="G55" s="140" t="s">
        <v>98</v>
      </c>
      <c r="H55" s="140">
        <f>H56+H75</f>
        <v>0</v>
      </c>
      <c r="I55" s="140" t="s">
        <v>98</v>
      </c>
      <c r="J55" s="140">
        <f>J56+J75</f>
        <v>0</v>
      </c>
      <c r="K55" s="140" t="s">
        <v>98</v>
      </c>
      <c r="L55" s="140">
        <f>L56+L75</f>
        <v>0</v>
      </c>
      <c r="M55" s="140" t="s">
        <v>98</v>
      </c>
      <c r="N55" s="140">
        <f>N56+N75</f>
        <v>0</v>
      </c>
      <c r="O55" s="140" t="s">
        <v>98</v>
      </c>
      <c r="P55" s="140">
        <f>P56+P75</f>
        <v>0</v>
      </c>
      <c r="Q55" s="140" t="s">
        <v>98</v>
      </c>
      <c r="R55" s="140">
        <f>R56+R75</f>
        <v>0</v>
      </c>
      <c r="S55" s="140" t="s">
        <v>98</v>
      </c>
      <c r="T55" s="140">
        <f>T56+T75</f>
        <v>0</v>
      </c>
      <c r="U55" s="140" t="s">
        <v>98</v>
      </c>
      <c r="V55" s="140">
        <f>V56+V75</f>
        <v>0</v>
      </c>
      <c r="W55" s="140" t="s">
        <v>98</v>
      </c>
      <c r="X55" s="140">
        <f>X56+X75</f>
        <v>0</v>
      </c>
      <c r="Y55" s="140" t="s">
        <v>98</v>
      </c>
      <c r="Z55" s="140">
        <f>Z56+Z75</f>
        <v>0</v>
      </c>
      <c r="AA55" s="140" t="s">
        <v>98</v>
      </c>
      <c r="AB55" s="140">
        <f>AB56+AB75</f>
        <v>0</v>
      </c>
      <c r="AC55" s="140" t="s">
        <v>98</v>
      </c>
      <c r="AD55" s="140">
        <f>AD56+AD75</f>
        <v>0</v>
      </c>
      <c r="AE55" s="140" t="s">
        <v>98</v>
      </c>
      <c r="AF55" s="140">
        <f>AF56+AF75</f>
        <v>0</v>
      </c>
      <c r="AG55" s="140" t="s">
        <v>98</v>
      </c>
      <c r="AH55" s="140">
        <f>AH56+AH75</f>
        <v>0</v>
      </c>
      <c r="AI55" s="140" t="s">
        <v>98</v>
      </c>
      <c r="AJ55" s="140">
        <f>AJ56+AJ75</f>
        <v>0</v>
      </c>
      <c r="AK55" s="140" t="s">
        <v>98</v>
      </c>
      <c r="AL55" s="140">
        <f>AL56+AL75</f>
        <v>0</v>
      </c>
      <c r="AM55" s="140" t="s">
        <v>98</v>
      </c>
      <c r="AN55" s="140">
        <f>AN56+AN75</f>
        <v>0</v>
      </c>
      <c r="AO55" s="140" t="s">
        <v>98</v>
      </c>
      <c r="AP55" s="140">
        <f>AP56+AP75</f>
        <v>0</v>
      </c>
      <c r="AQ55" s="140" t="s">
        <v>98</v>
      </c>
      <c r="AR55" s="140">
        <f>AR56+AR75</f>
        <v>0</v>
      </c>
      <c r="AS55" s="140" t="s">
        <v>98</v>
      </c>
      <c r="AT55" s="140">
        <f>AT56+AT75</f>
        <v>0</v>
      </c>
      <c r="AU55" s="140" t="s">
        <v>98</v>
      </c>
      <c r="AV55" s="140">
        <f>AV56+AV75</f>
        <v>0</v>
      </c>
      <c r="AW55" s="140" t="s">
        <v>98</v>
      </c>
      <c r="AX55" s="140">
        <f>AX56+AX75</f>
        <v>0</v>
      </c>
      <c r="AY55" s="140" t="s">
        <v>98</v>
      </c>
      <c r="AZ55" s="140">
        <f>'2'!CL53</f>
        <v>0</v>
      </c>
      <c r="BA55" s="140">
        <v>0</v>
      </c>
      <c r="BB55" s="140">
        <f>BB56+BB75</f>
        <v>0</v>
      </c>
      <c r="BC55" s="140" t="s">
        <v>98</v>
      </c>
      <c r="BD55" s="182"/>
      <c r="BE55" s="182"/>
      <c r="BF55" s="182"/>
      <c r="BG55" s="182"/>
      <c r="BH55" s="182"/>
      <c r="BI55" s="182"/>
      <c r="BJ55" s="182"/>
      <c r="BK55" s="182"/>
      <c r="BL55" s="182"/>
      <c r="BM55" s="182"/>
      <c r="BN55" s="182"/>
      <c r="BO55" s="182"/>
      <c r="BP55" s="182"/>
      <c r="BQ55" s="182"/>
      <c r="BR55" s="182"/>
      <c r="BS55" s="182"/>
      <c r="BT55" s="182"/>
      <c r="BU55" s="182"/>
      <c r="BV55" s="182"/>
      <c r="BW55" s="182"/>
      <c r="BX55" s="182"/>
      <c r="BY55" s="182"/>
      <c r="BZ55" s="182"/>
      <c r="CA55" s="182"/>
      <c r="CB55" s="182"/>
      <c r="CC55" s="182"/>
      <c r="CD55" s="182"/>
      <c r="CE55" s="182"/>
      <c r="CF55" s="182"/>
      <c r="CG55" s="182"/>
      <c r="CH55" s="182"/>
      <c r="CI55" s="182"/>
      <c r="CJ55" s="182"/>
      <c r="CK55" s="182"/>
      <c r="CL55" s="182"/>
      <c r="CM55" s="182"/>
      <c r="CN55" s="182"/>
      <c r="CO55" s="182"/>
      <c r="CP55" s="182"/>
      <c r="CQ55" s="182"/>
      <c r="CR55" s="182"/>
      <c r="CS55" s="182"/>
      <c r="CT55" s="182"/>
      <c r="CU55" s="182"/>
      <c r="CV55" s="182"/>
      <c r="CW55" s="182"/>
      <c r="CX55" s="182"/>
      <c r="CY55" s="182"/>
    </row>
    <row r="56" spans="1:103" s="183" customFormat="1" ht="25.5" x14ac:dyDescent="0.2">
      <c r="A56" s="179" t="s">
        <v>155</v>
      </c>
      <c r="B56" s="156" t="s">
        <v>156</v>
      </c>
      <c r="C56" s="140" t="s">
        <v>98</v>
      </c>
      <c r="D56" s="140">
        <f>SUM(D57:D74)</f>
        <v>0</v>
      </c>
      <c r="E56" s="140" t="s">
        <v>98</v>
      </c>
      <c r="F56" s="140">
        <f>SUM(F57:F74)</f>
        <v>0</v>
      </c>
      <c r="G56" s="140" t="s">
        <v>98</v>
      </c>
      <c r="H56" s="140">
        <f>SUM(H57:H74)</f>
        <v>0</v>
      </c>
      <c r="I56" s="140" t="s">
        <v>98</v>
      </c>
      <c r="J56" s="140">
        <f>SUM(J57:J74)</f>
        <v>0</v>
      </c>
      <c r="K56" s="140" t="s">
        <v>98</v>
      </c>
      <c r="L56" s="140">
        <f>SUM(L57:L74)</f>
        <v>0</v>
      </c>
      <c r="M56" s="140" t="s">
        <v>98</v>
      </c>
      <c r="N56" s="140">
        <f>SUM(N57:N74)</f>
        <v>0</v>
      </c>
      <c r="O56" s="140" t="s">
        <v>98</v>
      </c>
      <c r="P56" s="140">
        <f>SUM(P57:P74)</f>
        <v>0</v>
      </c>
      <c r="Q56" s="140" t="s">
        <v>98</v>
      </c>
      <c r="R56" s="140">
        <f>SUM(R57:R74)</f>
        <v>0</v>
      </c>
      <c r="S56" s="140" t="s">
        <v>98</v>
      </c>
      <c r="T56" s="140">
        <f>SUM(T57:T74)</f>
        <v>0</v>
      </c>
      <c r="U56" s="140" t="s">
        <v>98</v>
      </c>
      <c r="V56" s="140">
        <f>SUM(V57:V74)</f>
        <v>0</v>
      </c>
      <c r="W56" s="140" t="s">
        <v>98</v>
      </c>
      <c r="X56" s="140">
        <f>SUM(X57:X74)</f>
        <v>0</v>
      </c>
      <c r="Y56" s="140" t="s">
        <v>98</v>
      </c>
      <c r="Z56" s="140">
        <f>SUM(Z57:Z74)</f>
        <v>0</v>
      </c>
      <c r="AA56" s="140" t="s">
        <v>98</v>
      </c>
      <c r="AB56" s="140">
        <f>SUM(AB57:AB74)</f>
        <v>0</v>
      </c>
      <c r="AC56" s="140" t="s">
        <v>98</v>
      </c>
      <c r="AD56" s="140">
        <f>SUM(AD57:AD74)</f>
        <v>0</v>
      </c>
      <c r="AE56" s="140" t="s">
        <v>98</v>
      </c>
      <c r="AF56" s="140">
        <f>SUM(AF57:AF74)</f>
        <v>0</v>
      </c>
      <c r="AG56" s="140" t="s">
        <v>98</v>
      </c>
      <c r="AH56" s="140">
        <f>SUM(AH57:AH74)</f>
        <v>0</v>
      </c>
      <c r="AI56" s="140" t="s">
        <v>98</v>
      </c>
      <c r="AJ56" s="140">
        <f>SUM(AJ57:AJ74)</f>
        <v>0</v>
      </c>
      <c r="AK56" s="140" t="s">
        <v>98</v>
      </c>
      <c r="AL56" s="140">
        <f>SUM(AL57:AL74)</f>
        <v>0</v>
      </c>
      <c r="AM56" s="140" t="s">
        <v>98</v>
      </c>
      <c r="AN56" s="140">
        <f>SUM(AN57:AN74)</f>
        <v>0</v>
      </c>
      <c r="AO56" s="140" t="s">
        <v>98</v>
      </c>
      <c r="AP56" s="140">
        <f>SUM(AP57:AP74)</f>
        <v>0</v>
      </c>
      <c r="AQ56" s="140" t="s">
        <v>98</v>
      </c>
      <c r="AR56" s="140">
        <f>SUM(AR57:AR74)</f>
        <v>0</v>
      </c>
      <c r="AS56" s="140" t="s">
        <v>98</v>
      </c>
      <c r="AT56" s="140">
        <f>SUM(AT57:AT74)</f>
        <v>0</v>
      </c>
      <c r="AU56" s="140" t="s">
        <v>98</v>
      </c>
      <c r="AV56" s="140">
        <f>SUM(AV57:AV74)</f>
        <v>0</v>
      </c>
      <c r="AW56" s="140" t="s">
        <v>98</v>
      </c>
      <c r="AX56" s="140">
        <f>SUM(AX57:AX74)</f>
        <v>0</v>
      </c>
      <c r="AY56" s="140" t="s">
        <v>98</v>
      </c>
      <c r="AZ56" s="140">
        <f>'2'!CL54</f>
        <v>0</v>
      </c>
      <c r="BA56" s="140">
        <v>0</v>
      </c>
      <c r="BB56" s="140">
        <f>SUM(BB57:BB74)</f>
        <v>0</v>
      </c>
      <c r="BC56" s="140" t="s">
        <v>98</v>
      </c>
      <c r="BD56" s="182"/>
      <c r="BE56" s="182"/>
      <c r="BF56" s="182"/>
      <c r="BG56" s="182"/>
      <c r="BH56" s="182"/>
      <c r="BI56" s="182"/>
      <c r="BJ56" s="182"/>
      <c r="BK56" s="182"/>
      <c r="BL56" s="182"/>
      <c r="BM56" s="182"/>
      <c r="BN56" s="182"/>
      <c r="BO56" s="182"/>
      <c r="BP56" s="182"/>
      <c r="BQ56" s="182"/>
      <c r="BR56" s="182"/>
      <c r="BS56" s="182"/>
      <c r="BT56" s="182"/>
      <c r="BU56" s="182"/>
      <c r="BV56" s="182"/>
      <c r="BW56" s="182"/>
      <c r="BX56" s="182"/>
      <c r="BY56" s="182"/>
      <c r="BZ56" s="182"/>
      <c r="CA56" s="182"/>
      <c r="CB56" s="182"/>
      <c r="CC56" s="182"/>
      <c r="CD56" s="182"/>
      <c r="CE56" s="182"/>
      <c r="CF56" s="182"/>
      <c r="CG56" s="182"/>
      <c r="CH56" s="182"/>
      <c r="CI56" s="182"/>
      <c r="CJ56" s="182"/>
      <c r="CK56" s="182"/>
      <c r="CL56" s="182"/>
      <c r="CM56" s="182"/>
      <c r="CN56" s="182"/>
      <c r="CO56" s="182"/>
      <c r="CP56" s="182"/>
      <c r="CQ56" s="182"/>
      <c r="CR56" s="182"/>
      <c r="CS56" s="182"/>
      <c r="CT56" s="182"/>
      <c r="CU56" s="182"/>
      <c r="CV56" s="182"/>
      <c r="CW56" s="182"/>
      <c r="CX56" s="182"/>
      <c r="CY56" s="182"/>
    </row>
    <row r="57" spans="1:103" s="160" customFormat="1" ht="76.5" x14ac:dyDescent="0.2">
      <c r="A57" s="185" t="s">
        <v>155</v>
      </c>
      <c r="B57" s="186" t="s">
        <v>157</v>
      </c>
      <c r="C57" s="214" t="s">
        <v>158</v>
      </c>
      <c r="D57" s="158">
        <v>0</v>
      </c>
      <c r="E57" s="158" t="s">
        <v>98</v>
      </c>
      <c r="F57" s="158">
        <v>0</v>
      </c>
      <c r="G57" s="158" t="s">
        <v>98</v>
      </c>
      <c r="H57" s="158">
        <v>0</v>
      </c>
      <c r="I57" s="158" t="s">
        <v>98</v>
      </c>
      <c r="J57" s="158">
        <v>0</v>
      </c>
      <c r="K57" s="158" t="s">
        <v>98</v>
      </c>
      <c r="L57" s="158">
        <v>0</v>
      </c>
      <c r="M57" s="158" t="s">
        <v>98</v>
      </c>
      <c r="N57" s="158">
        <v>0</v>
      </c>
      <c r="O57" s="158" t="s">
        <v>98</v>
      </c>
      <c r="P57" s="158">
        <v>0</v>
      </c>
      <c r="Q57" s="158" t="s">
        <v>98</v>
      </c>
      <c r="R57" s="158">
        <v>0</v>
      </c>
      <c r="S57" s="158" t="s">
        <v>98</v>
      </c>
      <c r="T57" s="158">
        <v>0</v>
      </c>
      <c r="U57" s="158" t="s">
        <v>98</v>
      </c>
      <c r="V57" s="158">
        <v>0</v>
      </c>
      <c r="W57" s="158" t="s">
        <v>98</v>
      </c>
      <c r="X57" s="158">
        <v>0</v>
      </c>
      <c r="Y57" s="158" t="s">
        <v>98</v>
      </c>
      <c r="Z57" s="158">
        <v>0</v>
      </c>
      <c r="AA57" s="158" t="s">
        <v>98</v>
      </c>
      <c r="AB57" s="158">
        <v>0</v>
      </c>
      <c r="AC57" s="158" t="s">
        <v>98</v>
      </c>
      <c r="AD57" s="158">
        <v>0</v>
      </c>
      <c r="AE57" s="158" t="s">
        <v>98</v>
      </c>
      <c r="AF57" s="158">
        <v>0</v>
      </c>
      <c r="AG57" s="158" t="s">
        <v>98</v>
      </c>
      <c r="AH57" s="158">
        <v>0</v>
      </c>
      <c r="AI57" s="158" t="s">
        <v>98</v>
      </c>
      <c r="AJ57" s="158">
        <v>0</v>
      </c>
      <c r="AK57" s="158" t="s">
        <v>98</v>
      </c>
      <c r="AL57" s="158">
        <v>0</v>
      </c>
      <c r="AM57" s="158" t="s">
        <v>98</v>
      </c>
      <c r="AN57" s="158">
        <v>0</v>
      </c>
      <c r="AO57" s="158" t="s">
        <v>98</v>
      </c>
      <c r="AP57" s="158">
        <v>0</v>
      </c>
      <c r="AQ57" s="158" t="s">
        <v>98</v>
      </c>
      <c r="AR57" s="158">
        <v>0</v>
      </c>
      <c r="AS57" s="158" t="s">
        <v>98</v>
      </c>
      <c r="AT57" s="158">
        <v>0</v>
      </c>
      <c r="AU57" s="158" t="s">
        <v>98</v>
      </c>
      <c r="AV57" s="158">
        <v>0</v>
      </c>
      <c r="AW57" s="158" t="s">
        <v>98</v>
      </c>
      <c r="AX57" s="158">
        <v>0</v>
      </c>
      <c r="AY57" s="158" t="s">
        <v>98</v>
      </c>
      <c r="AZ57" s="140">
        <f>'2'!CL55</f>
        <v>0</v>
      </c>
      <c r="BA57" s="158">
        <v>0</v>
      </c>
      <c r="BB57" s="158">
        <v>0</v>
      </c>
      <c r="BC57" s="158" t="s">
        <v>98</v>
      </c>
      <c r="BD57" s="159"/>
      <c r="BE57" s="159"/>
      <c r="BF57" s="159"/>
      <c r="BG57" s="159"/>
      <c r="BH57" s="159"/>
      <c r="BI57" s="159"/>
      <c r="BJ57" s="159"/>
      <c r="BK57" s="159"/>
      <c r="BL57" s="159"/>
      <c r="BM57" s="159"/>
      <c r="BN57" s="159"/>
      <c r="BO57" s="159"/>
      <c r="BP57" s="159"/>
      <c r="BQ57" s="159"/>
      <c r="BR57" s="159"/>
      <c r="BS57" s="159"/>
      <c r="BT57" s="159"/>
      <c r="BU57" s="159"/>
      <c r="BV57" s="159"/>
      <c r="BW57" s="159"/>
      <c r="BX57" s="159"/>
      <c r="BY57" s="159"/>
      <c r="BZ57" s="159"/>
      <c r="CA57" s="159"/>
      <c r="CB57" s="159"/>
      <c r="CC57" s="159"/>
      <c r="CD57" s="159"/>
      <c r="CE57" s="159"/>
      <c r="CF57" s="159"/>
      <c r="CG57" s="159"/>
      <c r="CH57" s="159"/>
      <c r="CI57" s="159"/>
      <c r="CJ57" s="159"/>
      <c r="CK57" s="159"/>
      <c r="CL57" s="159"/>
      <c r="CM57" s="159"/>
      <c r="CN57" s="159"/>
      <c r="CO57" s="159"/>
      <c r="CP57" s="159"/>
      <c r="CQ57" s="159"/>
      <c r="CR57" s="159"/>
      <c r="CS57" s="159"/>
      <c r="CT57" s="159"/>
      <c r="CU57" s="159"/>
      <c r="CV57" s="159"/>
      <c r="CW57" s="159"/>
      <c r="CX57" s="159"/>
      <c r="CY57" s="159"/>
    </row>
    <row r="58" spans="1:103" s="160" customFormat="1" ht="51" x14ac:dyDescent="0.2">
      <c r="A58" s="185" t="s">
        <v>155</v>
      </c>
      <c r="B58" s="186" t="s">
        <v>159</v>
      </c>
      <c r="C58" s="214" t="s">
        <v>160</v>
      </c>
      <c r="D58" s="158">
        <v>0</v>
      </c>
      <c r="E58" s="158" t="s">
        <v>98</v>
      </c>
      <c r="F58" s="158">
        <v>0</v>
      </c>
      <c r="G58" s="158" t="s">
        <v>98</v>
      </c>
      <c r="H58" s="158">
        <v>0</v>
      </c>
      <c r="I58" s="158" t="s">
        <v>98</v>
      </c>
      <c r="J58" s="158">
        <v>0</v>
      </c>
      <c r="K58" s="158" t="s">
        <v>98</v>
      </c>
      <c r="L58" s="158">
        <v>0</v>
      </c>
      <c r="M58" s="158" t="s">
        <v>98</v>
      </c>
      <c r="N58" s="158">
        <v>0</v>
      </c>
      <c r="O58" s="158" t="s">
        <v>98</v>
      </c>
      <c r="P58" s="158">
        <v>0</v>
      </c>
      <c r="Q58" s="158" t="s">
        <v>98</v>
      </c>
      <c r="R58" s="158">
        <v>0</v>
      </c>
      <c r="S58" s="158" t="s">
        <v>98</v>
      </c>
      <c r="T58" s="158">
        <v>0</v>
      </c>
      <c r="U58" s="158" t="s">
        <v>98</v>
      </c>
      <c r="V58" s="158">
        <v>0</v>
      </c>
      <c r="W58" s="158" t="s">
        <v>98</v>
      </c>
      <c r="X58" s="158">
        <v>0</v>
      </c>
      <c r="Y58" s="158" t="s">
        <v>98</v>
      </c>
      <c r="Z58" s="158">
        <v>0</v>
      </c>
      <c r="AA58" s="158" t="s">
        <v>98</v>
      </c>
      <c r="AB58" s="158">
        <v>0</v>
      </c>
      <c r="AC58" s="158" t="s">
        <v>98</v>
      </c>
      <c r="AD58" s="158">
        <v>0</v>
      </c>
      <c r="AE58" s="158" t="s">
        <v>98</v>
      </c>
      <c r="AF58" s="158">
        <v>0</v>
      </c>
      <c r="AG58" s="158" t="s">
        <v>98</v>
      </c>
      <c r="AH58" s="158">
        <v>0</v>
      </c>
      <c r="AI58" s="158" t="s">
        <v>98</v>
      </c>
      <c r="AJ58" s="158">
        <v>0</v>
      </c>
      <c r="AK58" s="158" t="s">
        <v>98</v>
      </c>
      <c r="AL58" s="158">
        <v>0</v>
      </c>
      <c r="AM58" s="158" t="s">
        <v>98</v>
      </c>
      <c r="AN58" s="158">
        <v>0</v>
      </c>
      <c r="AO58" s="158" t="s">
        <v>98</v>
      </c>
      <c r="AP58" s="158">
        <v>0</v>
      </c>
      <c r="AQ58" s="158" t="s">
        <v>98</v>
      </c>
      <c r="AR58" s="158">
        <v>0</v>
      </c>
      <c r="AS58" s="158" t="s">
        <v>98</v>
      </c>
      <c r="AT58" s="158">
        <v>0</v>
      </c>
      <c r="AU58" s="158" t="s">
        <v>98</v>
      </c>
      <c r="AV58" s="158">
        <v>0</v>
      </c>
      <c r="AW58" s="158" t="s">
        <v>98</v>
      </c>
      <c r="AX58" s="158">
        <v>0</v>
      </c>
      <c r="AY58" s="158" t="s">
        <v>98</v>
      </c>
      <c r="AZ58" s="140">
        <f>'2'!CL56</f>
        <v>0</v>
      </c>
      <c r="BA58" s="158">
        <v>0</v>
      </c>
      <c r="BB58" s="158">
        <v>0</v>
      </c>
      <c r="BC58" s="158" t="s">
        <v>98</v>
      </c>
      <c r="BD58" s="159"/>
      <c r="BE58" s="159"/>
      <c r="BF58" s="159"/>
      <c r="BG58" s="159"/>
      <c r="BH58" s="159"/>
      <c r="BI58" s="159"/>
      <c r="BJ58" s="159"/>
      <c r="BK58" s="159"/>
      <c r="BL58" s="159"/>
      <c r="BM58" s="159"/>
      <c r="BN58" s="159"/>
      <c r="BO58" s="159"/>
      <c r="BP58" s="159"/>
      <c r="BQ58" s="159"/>
      <c r="BR58" s="159"/>
      <c r="BS58" s="159"/>
      <c r="BT58" s="159"/>
      <c r="BU58" s="159"/>
      <c r="BV58" s="159"/>
      <c r="BW58" s="159"/>
      <c r="BX58" s="159"/>
      <c r="BY58" s="159"/>
      <c r="BZ58" s="159"/>
      <c r="CA58" s="159"/>
      <c r="CB58" s="159"/>
      <c r="CC58" s="159"/>
      <c r="CD58" s="159"/>
      <c r="CE58" s="159"/>
      <c r="CF58" s="159"/>
      <c r="CG58" s="159"/>
      <c r="CH58" s="159"/>
      <c r="CI58" s="159"/>
      <c r="CJ58" s="159"/>
      <c r="CK58" s="159"/>
      <c r="CL58" s="159"/>
      <c r="CM58" s="159"/>
      <c r="CN58" s="159"/>
      <c r="CO58" s="159"/>
      <c r="CP58" s="159"/>
      <c r="CQ58" s="159"/>
      <c r="CR58" s="159"/>
      <c r="CS58" s="159"/>
      <c r="CT58" s="159"/>
      <c r="CU58" s="159"/>
      <c r="CV58" s="159"/>
      <c r="CW58" s="159"/>
      <c r="CX58" s="159"/>
      <c r="CY58" s="159"/>
    </row>
    <row r="59" spans="1:103" s="160" customFormat="1" ht="76.5" x14ac:dyDescent="0.2">
      <c r="A59" s="185" t="s">
        <v>155</v>
      </c>
      <c r="B59" s="186" t="s">
        <v>161</v>
      </c>
      <c r="C59" s="214" t="s">
        <v>162</v>
      </c>
      <c r="D59" s="158">
        <v>0</v>
      </c>
      <c r="E59" s="158" t="s">
        <v>98</v>
      </c>
      <c r="F59" s="158">
        <v>0</v>
      </c>
      <c r="G59" s="158" t="s">
        <v>98</v>
      </c>
      <c r="H59" s="158">
        <v>0</v>
      </c>
      <c r="I59" s="158" t="s">
        <v>98</v>
      </c>
      <c r="J59" s="158">
        <v>0</v>
      </c>
      <c r="K59" s="158" t="s">
        <v>98</v>
      </c>
      <c r="L59" s="158">
        <v>0</v>
      </c>
      <c r="M59" s="158" t="s">
        <v>98</v>
      </c>
      <c r="N59" s="158">
        <v>0</v>
      </c>
      <c r="O59" s="158" t="s">
        <v>98</v>
      </c>
      <c r="P59" s="158">
        <v>0</v>
      </c>
      <c r="Q59" s="158" t="s">
        <v>98</v>
      </c>
      <c r="R59" s="158">
        <v>0</v>
      </c>
      <c r="S59" s="158" t="s">
        <v>98</v>
      </c>
      <c r="T59" s="158">
        <v>0</v>
      </c>
      <c r="U59" s="158" t="s">
        <v>98</v>
      </c>
      <c r="V59" s="158">
        <v>0</v>
      </c>
      <c r="W59" s="158" t="s">
        <v>98</v>
      </c>
      <c r="X59" s="158">
        <v>0</v>
      </c>
      <c r="Y59" s="158" t="s">
        <v>98</v>
      </c>
      <c r="Z59" s="158">
        <v>0</v>
      </c>
      <c r="AA59" s="158" t="s">
        <v>98</v>
      </c>
      <c r="AB59" s="158">
        <v>0</v>
      </c>
      <c r="AC59" s="158" t="s">
        <v>98</v>
      </c>
      <c r="AD59" s="158">
        <v>0</v>
      </c>
      <c r="AE59" s="158" t="s">
        <v>98</v>
      </c>
      <c r="AF59" s="158">
        <v>0</v>
      </c>
      <c r="AG59" s="158" t="s">
        <v>98</v>
      </c>
      <c r="AH59" s="158">
        <v>0</v>
      </c>
      <c r="AI59" s="158" t="s">
        <v>98</v>
      </c>
      <c r="AJ59" s="158">
        <v>0</v>
      </c>
      <c r="AK59" s="158" t="s">
        <v>98</v>
      </c>
      <c r="AL59" s="158">
        <v>0</v>
      </c>
      <c r="AM59" s="158" t="s">
        <v>98</v>
      </c>
      <c r="AN59" s="158">
        <v>0</v>
      </c>
      <c r="AO59" s="158" t="s">
        <v>98</v>
      </c>
      <c r="AP59" s="158">
        <v>0</v>
      </c>
      <c r="AQ59" s="158" t="s">
        <v>98</v>
      </c>
      <c r="AR59" s="158">
        <v>0</v>
      </c>
      <c r="AS59" s="158" t="s">
        <v>98</v>
      </c>
      <c r="AT59" s="158">
        <v>0</v>
      </c>
      <c r="AU59" s="158" t="s">
        <v>98</v>
      </c>
      <c r="AV59" s="158">
        <v>0</v>
      </c>
      <c r="AW59" s="158" t="s">
        <v>98</v>
      </c>
      <c r="AX59" s="158">
        <v>0</v>
      </c>
      <c r="AY59" s="158" t="s">
        <v>98</v>
      </c>
      <c r="AZ59" s="140">
        <f>'2'!CL57</f>
        <v>0</v>
      </c>
      <c r="BA59" s="158">
        <v>0</v>
      </c>
      <c r="BB59" s="158">
        <v>0</v>
      </c>
      <c r="BC59" s="158" t="s">
        <v>98</v>
      </c>
      <c r="BD59" s="159"/>
      <c r="BE59" s="159"/>
      <c r="BF59" s="159"/>
      <c r="BG59" s="159"/>
      <c r="BH59" s="159"/>
      <c r="BI59" s="159"/>
      <c r="BJ59" s="159"/>
      <c r="BK59" s="159"/>
      <c r="BL59" s="159"/>
      <c r="BM59" s="159"/>
      <c r="BN59" s="159"/>
      <c r="BO59" s="159"/>
      <c r="BP59" s="159"/>
      <c r="BQ59" s="159"/>
      <c r="BR59" s="159"/>
      <c r="BS59" s="159"/>
      <c r="BT59" s="159"/>
      <c r="BU59" s="159"/>
      <c r="BV59" s="159"/>
      <c r="BW59" s="159"/>
      <c r="BX59" s="159"/>
      <c r="BY59" s="159"/>
      <c r="BZ59" s="159"/>
      <c r="CA59" s="159"/>
      <c r="CB59" s="159"/>
      <c r="CC59" s="159"/>
      <c r="CD59" s="159"/>
      <c r="CE59" s="159"/>
      <c r="CF59" s="159"/>
      <c r="CG59" s="159"/>
      <c r="CH59" s="159"/>
      <c r="CI59" s="159"/>
      <c r="CJ59" s="159"/>
      <c r="CK59" s="159"/>
      <c r="CL59" s="159"/>
      <c r="CM59" s="159"/>
      <c r="CN59" s="159"/>
      <c r="CO59" s="159"/>
      <c r="CP59" s="159"/>
      <c r="CQ59" s="159"/>
      <c r="CR59" s="159"/>
      <c r="CS59" s="159"/>
      <c r="CT59" s="159"/>
      <c r="CU59" s="159"/>
      <c r="CV59" s="159"/>
      <c r="CW59" s="159"/>
      <c r="CX59" s="159"/>
      <c r="CY59" s="159"/>
    </row>
    <row r="60" spans="1:103" s="160" customFormat="1" ht="63.75" hidden="1" x14ac:dyDescent="0.2">
      <c r="A60" s="185" t="s">
        <v>155</v>
      </c>
      <c r="B60" s="186" t="s">
        <v>163</v>
      </c>
      <c r="C60" s="214" t="s">
        <v>164</v>
      </c>
      <c r="D60" s="158"/>
      <c r="E60" s="158"/>
      <c r="F60" s="158"/>
      <c r="G60" s="158"/>
      <c r="H60" s="158"/>
      <c r="I60" s="158"/>
      <c r="J60" s="158"/>
      <c r="K60" s="158"/>
      <c r="L60" s="158"/>
      <c r="M60" s="158"/>
      <c r="N60" s="158"/>
      <c r="O60" s="158"/>
      <c r="P60" s="158"/>
      <c r="Q60" s="158"/>
      <c r="R60" s="158"/>
      <c r="S60" s="158"/>
      <c r="T60" s="158"/>
      <c r="U60" s="158"/>
      <c r="V60" s="158"/>
      <c r="W60" s="158"/>
      <c r="X60" s="158"/>
      <c r="Y60" s="158"/>
      <c r="Z60" s="158"/>
      <c r="AA60" s="158"/>
      <c r="AB60" s="158"/>
      <c r="AC60" s="158"/>
      <c r="AD60" s="158"/>
      <c r="AE60" s="158"/>
      <c r="AF60" s="158"/>
      <c r="AG60" s="158"/>
      <c r="AH60" s="158"/>
      <c r="AI60" s="158"/>
      <c r="AJ60" s="158"/>
      <c r="AK60" s="158"/>
      <c r="AL60" s="158"/>
      <c r="AM60" s="158"/>
      <c r="AN60" s="158"/>
      <c r="AO60" s="158"/>
      <c r="AP60" s="158"/>
      <c r="AQ60" s="158"/>
      <c r="AR60" s="158"/>
      <c r="AS60" s="158"/>
      <c r="AT60" s="158"/>
      <c r="AU60" s="158"/>
      <c r="AV60" s="158"/>
      <c r="AW60" s="158"/>
      <c r="AX60" s="158"/>
      <c r="AY60" s="158"/>
      <c r="AZ60" s="140"/>
      <c r="BA60" s="158"/>
      <c r="BB60" s="158"/>
      <c r="BC60" s="158"/>
      <c r="BD60" s="159"/>
      <c r="BE60" s="159"/>
      <c r="BF60" s="159"/>
      <c r="BG60" s="159"/>
      <c r="BH60" s="159"/>
      <c r="BI60" s="159"/>
      <c r="BJ60" s="159"/>
      <c r="BK60" s="159"/>
      <c r="BL60" s="159"/>
      <c r="BM60" s="159"/>
      <c r="BN60" s="159"/>
      <c r="BO60" s="159"/>
      <c r="BP60" s="159"/>
      <c r="BQ60" s="159"/>
      <c r="BR60" s="159"/>
      <c r="BS60" s="159"/>
      <c r="BT60" s="159"/>
      <c r="BU60" s="159"/>
      <c r="BV60" s="159"/>
      <c r="BW60" s="159"/>
      <c r="BX60" s="159"/>
      <c r="BY60" s="159"/>
      <c r="BZ60" s="159"/>
      <c r="CA60" s="159"/>
      <c r="CB60" s="159"/>
      <c r="CC60" s="159"/>
      <c r="CD60" s="159"/>
      <c r="CE60" s="159"/>
      <c r="CF60" s="159"/>
      <c r="CG60" s="159"/>
      <c r="CH60" s="159"/>
      <c r="CI60" s="159"/>
      <c r="CJ60" s="159"/>
      <c r="CK60" s="159"/>
      <c r="CL60" s="159"/>
      <c r="CM60" s="159"/>
      <c r="CN60" s="159"/>
      <c r="CO60" s="159"/>
      <c r="CP60" s="159"/>
      <c r="CQ60" s="159"/>
      <c r="CR60" s="159"/>
      <c r="CS60" s="159"/>
      <c r="CT60" s="159"/>
      <c r="CU60" s="159"/>
      <c r="CV60" s="159"/>
      <c r="CW60" s="159"/>
      <c r="CX60" s="159"/>
      <c r="CY60" s="159"/>
    </row>
    <row r="61" spans="1:103" s="160" customFormat="1" ht="76.5" hidden="1" x14ac:dyDescent="0.2">
      <c r="A61" s="185" t="s">
        <v>155</v>
      </c>
      <c r="B61" s="186" t="s">
        <v>165</v>
      </c>
      <c r="C61" s="214" t="s">
        <v>166</v>
      </c>
      <c r="D61" s="158"/>
      <c r="E61" s="158"/>
      <c r="F61" s="158"/>
      <c r="G61" s="158"/>
      <c r="H61" s="158"/>
      <c r="I61" s="158"/>
      <c r="J61" s="158"/>
      <c r="K61" s="158"/>
      <c r="L61" s="158"/>
      <c r="M61" s="158"/>
      <c r="N61" s="158"/>
      <c r="O61" s="158"/>
      <c r="P61" s="158"/>
      <c r="Q61" s="158"/>
      <c r="R61" s="158"/>
      <c r="S61" s="158"/>
      <c r="T61" s="158"/>
      <c r="U61" s="158"/>
      <c r="V61" s="158"/>
      <c r="W61" s="158"/>
      <c r="X61" s="158"/>
      <c r="Y61" s="158"/>
      <c r="Z61" s="158"/>
      <c r="AA61" s="158"/>
      <c r="AB61" s="158"/>
      <c r="AC61" s="158"/>
      <c r="AD61" s="158"/>
      <c r="AE61" s="158"/>
      <c r="AF61" s="158"/>
      <c r="AG61" s="158"/>
      <c r="AH61" s="158"/>
      <c r="AI61" s="158"/>
      <c r="AJ61" s="158"/>
      <c r="AK61" s="158"/>
      <c r="AL61" s="158"/>
      <c r="AM61" s="158"/>
      <c r="AN61" s="158"/>
      <c r="AO61" s="158"/>
      <c r="AP61" s="158"/>
      <c r="AQ61" s="158"/>
      <c r="AR61" s="158"/>
      <c r="AS61" s="158"/>
      <c r="AT61" s="158"/>
      <c r="AU61" s="158"/>
      <c r="AV61" s="158"/>
      <c r="AW61" s="158"/>
      <c r="AX61" s="158"/>
      <c r="AY61" s="158"/>
      <c r="AZ61" s="140"/>
      <c r="BA61" s="158"/>
      <c r="BB61" s="158"/>
      <c r="BC61" s="158"/>
      <c r="BD61" s="159"/>
      <c r="BE61" s="159"/>
      <c r="BF61" s="159"/>
      <c r="BG61" s="159"/>
      <c r="BH61" s="159"/>
      <c r="BI61" s="159"/>
      <c r="BJ61" s="159"/>
      <c r="BK61" s="159"/>
      <c r="BL61" s="159"/>
      <c r="BM61" s="159"/>
      <c r="BN61" s="159"/>
      <c r="BO61" s="159"/>
      <c r="BP61" s="159"/>
      <c r="BQ61" s="159"/>
      <c r="BR61" s="159"/>
      <c r="BS61" s="159"/>
      <c r="BT61" s="159"/>
      <c r="BU61" s="159"/>
      <c r="BV61" s="159"/>
      <c r="BW61" s="159"/>
      <c r="BX61" s="159"/>
      <c r="BY61" s="159"/>
      <c r="BZ61" s="159"/>
      <c r="CA61" s="159"/>
      <c r="CB61" s="159"/>
      <c r="CC61" s="159"/>
      <c r="CD61" s="159"/>
      <c r="CE61" s="159"/>
      <c r="CF61" s="159"/>
      <c r="CG61" s="159"/>
      <c r="CH61" s="159"/>
      <c r="CI61" s="159"/>
      <c r="CJ61" s="159"/>
      <c r="CK61" s="159"/>
      <c r="CL61" s="159"/>
      <c r="CM61" s="159"/>
      <c r="CN61" s="159"/>
      <c r="CO61" s="159"/>
      <c r="CP61" s="159"/>
      <c r="CQ61" s="159"/>
      <c r="CR61" s="159"/>
      <c r="CS61" s="159"/>
      <c r="CT61" s="159"/>
      <c r="CU61" s="159"/>
      <c r="CV61" s="159"/>
      <c r="CW61" s="159"/>
      <c r="CX61" s="159"/>
      <c r="CY61" s="159"/>
    </row>
    <row r="62" spans="1:103" s="160" customFormat="1" ht="63.75" x14ac:dyDescent="0.2">
      <c r="A62" s="185" t="s">
        <v>155</v>
      </c>
      <c r="B62" s="186" t="s">
        <v>167</v>
      </c>
      <c r="C62" s="214" t="s">
        <v>168</v>
      </c>
      <c r="D62" s="158">
        <v>0</v>
      </c>
      <c r="E62" s="158" t="s">
        <v>98</v>
      </c>
      <c r="F62" s="158">
        <v>0</v>
      </c>
      <c r="G62" s="158" t="s">
        <v>98</v>
      </c>
      <c r="H62" s="158">
        <v>0</v>
      </c>
      <c r="I62" s="158" t="s">
        <v>98</v>
      </c>
      <c r="J62" s="158">
        <v>0</v>
      </c>
      <c r="K62" s="158" t="s">
        <v>98</v>
      </c>
      <c r="L62" s="158">
        <v>0</v>
      </c>
      <c r="M62" s="158" t="s">
        <v>98</v>
      </c>
      <c r="N62" s="158">
        <v>0</v>
      </c>
      <c r="O62" s="158" t="s">
        <v>98</v>
      </c>
      <c r="P62" s="158">
        <v>0</v>
      </c>
      <c r="Q62" s="158" t="s">
        <v>98</v>
      </c>
      <c r="R62" s="158">
        <v>0</v>
      </c>
      <c r="S62" s="158" t="s">
        <v>98</v>
      </c>
      <c r="T62" s="158">
        <v>0</v>
      </c>
      <c r="U62" s="158" t="s">
        <v>98</v>
      </c>
      <c r="V62" s="158">
        <v>0</v>
      </c>
      <c r="W62" s="158" t="s">
        <v>98</v>
      </c>
      <c r="X62" s="158">
        <v>0</v>
      </c>
      <c r="Y62" s="158" t="s">
        <v>98</v>
      </c>
      <c r="Z62" s="158">
        <v>0</v>
      </c>
      <c r="AA62" s="158" t="s">
        <v>98</v>
      </c>
      <c r="AB62" s="158">
        <v>0</v>
      </c>
      <c r="AC62" s="158" t="s">
        <v>98</v>
      </c>
      <c r="AD62" s="158">
        <v>0</v>
      </c>
      <c r="AE62" s="158" t="s">
        <v>98</v>
      </c>
      <c r="AF62" s="158">
        <v>0</v>
      </c>
      <c r="AG62" s="158" t="s">
        <v>98</v>
      </c>
      <c r="AH62" s="158">
        <v>0</v>
      </c>
      <c r="AI62" s="158" t="s">
        <v>98</v>
      </c>
      <c r="AJ62" s="158">
        <v>0</v>
      </c>
      <c r="AK62" s="158" t="s">
        <v>98</v>
      </c>
      <c r="AL62" s="158">
        <v>0</v>
      </c>
      <c r="AM62" s="158" t="s">
        <v>98</v>
      </c>
      <c r="AN62" s="158">
        <v>0</v>
      </c>
      <c r="AO62" s="158" t="s">
        <v>98</v>
      </c>
      <c r="AP62" s="158">
        <v>0</v>
      </c>
      <c r="AQ62" s="158" t="s">
        <v>98</v>
      </c>
      <c r="AR62" s="158">
        <v>0</v>
      </c>
      <c r="AS62" s="158" t="s">
        <v>98</v>
      </c>
      <c r="AT62" s="158">
        <v>0</v>
      </c>
      <c r="AU62" s="158" t="s">
        <v>98</v>
      </c>
      <c r="AV62" s="158">
        <v>0</v>
      </c>
      <c r="AW62" s="158" t="s">
        <v>98</v>
      </c>
      <c r="AX62" s="158">
        <v>0</v>
      </c>
      <c r="AY62" s="158" t="s">
        <v>98</v>
      </c>
      <c r="AZ62" s="140">
        <f>'2'!CL60</f>
        <v>0</v>
      </c>
      <c r="BA62" s="158">
        <v>0</v>
      </c>
      <c r="BB62" s="158">
        <v>0</v>
      </c>
      <c r="BC62" s="158" t="s">
        <v>98</v>
      </c>
      <c r="BD62" s="159"/>
      <c r="BE62" s="159"/>
      <c r="BF62" s="159"/>
      <c r="BG62" s="159"/>
      <c r="BH62" s="159"/>
      <c r="BI62" s="159"/>
      <c r="BJ62" s="159"/>
      <c r="BK62" s="159"/>
      <c r="BL62" s="159"/>
      <c r="BM62" s="159"/>
      <c r="BN62" s="159"/>
      <c r="BO62" s="159"/>
      <c r="BP62" s="159"/>
      <c r="BQ62" s="159"/>
      <c r="BR62" s="159"/>
      <c r="BS62" s="159"/>
      <c r="BT62" s="159"/>
      <c r="BU62" s="159"/>
      <c r="BV62" s="159"/>
      <c r="BW62" s="159"/>
      <c r="BX62" s="159"/>
      <c r="BY62" s="159"/>
      <c r="BZ62" s="159"/>
      <c r="CA62" s="159"/>
      <c r="CB62" s="159"/>
      <c r="CC62" s="159"/>
      <c r="CD62" s="159"/>
      <c r="CE62" s="159"/>
      <c r="CF62" s="159"/>
      <c r="CG62" s="159"/>
      <c r="CH62" s="159"/>
      <c r="CI62" s="159"/>
      <c r="CJ62" s="159"/>
      <c r="CK62" s="159"/>
      <c r="CL62" s="159"/>
      <c r="CM62" s="159"/>
      <c r="CN62" s="159"/>
      <c r="CO62" s="159"/>
      <c r="CP62" s="159"/>
      <c r="CQ62" s="159"/>
      <c r="CR62" s="159"/>
      <c r="CS62" s="159"/>
      <c r="CT62" s="159"/>
      <c r="CU62" s="159"/>
      <c r="CV62" s="159"/>
      <c r="CW62" s="159"/>
      <c r="CX62" s="159"/>
      <c r="CY62" s="159"/>
    </row>
    <row r="63" spans="1:103" s="160" customFormat="1" ht="51" x14ac:dyDescent="0.2">
      <c r="A63" s="185" t="s">
        <v>155</v>
      </c>
      <c r="B63" s="186" t="s">
        <v>169</v>
      </c>
      <c r="C63" s="214" t="s">
        <v>170</v>
      </c>
      <c r="D63" s="158">
        <v>0</v>
      </c>
      <c r="E63" s="158" t="s">
        <v>98</v>
      </c>
      <c r="F63" s="158">
        <v>0</v>
      </c>
      <c r="G63" s="158" t="s">
        <v>98</v>
      </c>
      <c r="H63" s="158">
        <v>0</v>
      </c>
      <c r="I63" s="158" t="s">
        <v>98</v>
      </c>
      <c r="J63" s="158">
        <v>0</v>
      </c>
      <c r="K63" s="158" t="s">
        <v>98</v>
      </c>
      <c r="L63" s="158">
        <v>0</v>
      </c>
      <c r="M63" s="158" t="s">
        <v>98</v>
      </c>
      <c r="N63" s="158">
        <v>0</v>
      </c>
      <c r="O63" s="158" t="s">
        <v>98</v>
      </c>
      <c r="P63" s="158">
        <v>0</v>
      </c>
      <c r="Q63" s="158" t="s">
        <v>98</v>
      </c>
      <c r="R63" s="158">
        <v>0</v>
      </c>
      <c r="S63" s="158" t="s">
        <v>98</v>
      </c>
      <c r="T63" s="158">
        <v>0</v>
      </c>
      <c r="U63" s="158" t="s">
        <v>98</v>
      </c>
      <c r="V63" s="158">
        <v>0</v>
      </c>
      <c r="W63" s="158" t="s">
        <v>98</v>
      </c>
      <c r="X63" s="158">
        <v>0</v>
      </c>
      <c r="Y63" s="158" t="s">
        <v>98</v>
      </c>
      <c r="Z63" s="158">
        <v>0</v>
      </c>
      <c r="AA63" s="158" t="s">
        <v>98</v>
      </c>
      <c r="AB63" s="158">
        <v>0</v>
      </c>
      <c r="AC63" s="158" t="s">
        <v>98</v>
      </c>
      <c r="AD63" s="158">
        <v>0</v>
      </c>
      <c r="AE63" s="158" t="s">
        <v>98</v>
      </c>
      <c r="AF63" s="158">
        <v>0</v>
      </c>
      <c r="AG63" s="158" t="s">
        <v>98</v>
      </c>
      <c r="AH63" s="158">
        <v>0</v>
      </c>
      <c r="AI63" s="158" t="s">
        <v>98</v>
      </c>
      <c r="AJ63" s="158">
        <v>0</v>
      </c>
      <c r="AK63" s="158" t="s">
        <v>98</v>
      </c>
      <c r="AL63" s="158">
        <v>0</v>
      </c>
      <c r="AM63" s="158" t="s">
        <v>98</v>
      </c>
      <c r="AN63" s="158">
        <v>0</v>
      </c>
      <c r="AO63" s="158" t="s">
        <v>98</v>
      </c>
      <c r="AP63" s="158">
        <v>0</v>
      </c>
      <c r="AQ63" s="158" t="s">
        <v>98</v>
      </c>
      <c r="AR63" s="158">
        <v>0</v>
      </c>
      <c r="AS63" s="158" t="s">
        <v>98</v>
      </c>
      <c r="AT63" s="158">
        <v>0</v>
      </c>
      <c r="AU63" s="158" t="s">
        <v>98</v>
      </c>
      <c r="AV63" s="158">
        <v>0</v>
      </c>
      <c r="AW63" s="158" t="s">
        <v>98</v>
      </c>
      <c r="AX63" s="158">
        <v>0</v>
      </c>
      <c r="AY63" s="158" t="s">
        <v>98</v>
      </c>
      <c r="AZ63" s="140">
        <f>'2'!CL61</f>
        <v>0</v>
      </c>
      <c r="BA63" s="158">
        <v>0</v>
      </c>
      <c r="BB63" s="158">
        <v>0</v>
      </c>
      <c r="BC63" s="158" t="s">
        <v>98</v>
      </c>
      <c r="BD63" s="159"/>
      <c r="BE63" s="159"/>
      <c r="BF63" s="159"/>
      <c r="BG63" s="159"/>
      <c r="BH63" s="159"/>
      <c r="BI63" s="159"/>
      <c r="BJ63" s="159"/>
      <c r="BK63" s="159"/>
      <c r="BL63" s="159"/>
      <c r="BM63" s="159"/>
      <c r="BN63" s="159"/>
      <c r="BO63" s="159"/>
      <c r="BP63" s="159"/>
      <c r="BQ63" s="159"/>
      <c r="BR63" s="159"/>
      <c r="BS63" s="159"/>
      <c r="BT63" s="159"/>
      <c r="BU63" s="159"/>
      <c r="BV63" s="159"/>
      <c r="BW63" s="159"/>
      <c r="BX63" s="159"/>
      <c r="BY63" s="159"/>
      <c r="BZ63" s="159"/>
      <c r="CA63" s="159"/>
      <c r="CB63" s="159"/>
      <c r="CC63" s="159"/>
      <c r="CD63" s="159"/>
      <c r="CE63" s="159"/>
      <c r="CF63" s="159"/>
      <c r="CG63" s="159"/>
      <c r="CH63" s="159"/>
      <c r="CI63" s="159"/>
      <c r="CJ63" s="159"/>
      <c r="CK63" s="159"/>
      <c r="CL63" s="159"/>
      <c r="CM63" s="159"/>
      <c r="CN63" s="159"/>
      <c r="CO63" s="159"/>
      <c r="CP63" s="159"/>
      <c r="CQ63" s="159"/>
      <c r="CR63" s="159"/>
      <c r="CS63" s="159"/>
      <c r="CT63" s="159"/>
      <c r="CU63" s="159"/>
      <c r="CV63" s="159"/>
      <c r="CW63" s="159"/>
      <c r="CX63" s="159"/>
      <c r="CY63" s="159"/>
    </row>
    <row r="64" spans="1:103" s="160" customFormat="1" ht="63.75" x14ac:dyDescent="0.2">
      <c r="A64" s="185" t="s">
        <v>155</v>
      </c>
      <c r="B64" s="186" t="s">
        <v>171</v>
      </c>
      <c r="C64" s="214" t="s">
        <v>172</v>
      </c>
      <c r="D64" s="158">
        <v>0</v>
      </c>
      <c r="E64" s="158" t="s">
        <v>98</v>
      </c>
      <c r="F64" s="158">
        <v>0</v>
      </c>
      <c r="G64" s="158" t="s">
        <v>98</v>
      </c>
      <c r="H64" s="158">
        <v>0</v>
      </c>
      <c r="I64" s="158" t="s">
        <v>98</v>
      </c>
      <c r="J64" s="158">
        <v>0</v>
      </c>
      <c r="K64" s="158" t="s">
        <v>98</v>
      </c>
      <c r="L64" s="158">
        <v>0</v>
      </c>
      <c r="M64" s="158" t="s">
        <v>98</v>
      </c>
      <c r="N64" s="158">
        <v>0</v>
      </c>
      <c r="O64" s="158" t="s">
        <v>98</v>
      </c>
      <c r="P64" s="158">
        <v>0</v>
      </c>
      <c r="Q64" s="158" t="s">
        <v>98</v>
      </c>
      <c r="R64" s="158">
        <v>0</v>
      </c>
      <c r="S64" s="158" t="s">
        <v>98</v>
      </c>
      <c r="T64" s="158">
        <v>0</v>
      </c>
      <c r="U64" s="158" t="s">
        <v>98</v>
      </c>
      <c r="V64" s="158">
        <v>0</v>
      </c>
      <c r="W64" s="158" t="s">
        <v>98</v>
      </c>
      <c r="X64" s="158">
        <v>0</v>
      </c>
      <c r="Y64" s="158" t="s">
        <v>98</v>
      </c>
      <c r="Z64" s="158">
        <v>0</v>
      </c>
      <c r="AA64" s="158" t="s">
        <v>98</v>
      </c>
      <c r="AB64" s="158">
        <v>0</v>
      </c>
      <c r="AC64" s="158" t="s">
        <v>98</v>
      </c>
      <c r="AD64" s="158">
        <v>0</v>
      </c>
      <c r="AE64" s="158" t="s">
        <v>98</v>
      </c>
      <c r="AF64" s="158">
        <v>0</v>
      </c>
      <c r="AG64" s="158" t="s">
        <v>98</v>
      </c>
      <c r="AH64" s="158">
        <v>0</v>
      </c>
      <c r="AI64" s="158" t="s">
        <v>98</v>
      </c>
      <c r="AJ64" s="158">
        <v>0</v>
      </c>
      <c r="AK64" s="158" t="s">
        <v>98</v>
      </c>
      <c r="AL64" s="158">
        <v>0</v>
      </c>
      <c r="AM64" s="158" t="s">
        <v>98</v>
      </c>
      <c r="AN64" s="158">
        <v>0</v>
      </c>
      <c r="AO64" s="158" t="s">
        <v>98</v>
      </c>
      <c r="AP64" s="158">
        <v>0</v>
      </c>
      <c r="AQ64" s="158" t="s">
        <v>98</v>
      </c>
      <c r="AR64" s="158">
        <v>0</v>
      </c>
      <c r="AS64" s="158" t="s">
        <v>98</v>
      </c>
      <c r="AT64" s="158">
        <v>0</v>
      </c>
      <c r="AU64" s="158" t="s">
        <v>98</v>
      </c>
      <c r="AV64" s="158">
        <v>0</v>
      </c>
      <c r="AW64" s="158" t="s">
        <v>98</v>
      </c>
      <c r="AX64" s="158">
        <v>0</v>
      </c>
      <c r="AY64" s="158" t="s">
        <v>98</v>
      </c>
      <c r="AZ64" s="140">
        <f>'2'!CL62</f>
        <v>0</v>
      </c>
      <c r="BA64" s="158">
        <v>0</v>
      </c>
      <c r="BB64" s="158">
        <v>0</v>
      </c>
      <c r="BC64" s="158" t="s">
        <v>98</v>
      </c>
      <c r="BD64" s="159"/>
      <c r="BE64" s="159"/>
      <c r="BF64" s="159"/>
      <c r="BG64" s="159"/>
      <c r="BH64" s="159"/>
      <c r="BI64" s="159"/>
      <c r="BJ64" s="159"/>
      <c r="BK64" s="159"/>
      <c r="BL64" s="159"/>
      <c r="BM64" s="159"/>
      <c r="BN64" s="159"/>
      <c r="BO64" s="159"/>
      <c r="BP64" s="159"/>
      <c r="BQ64" s="159"/>
      <c r="BR64" s="159"/>
      <c r="BS64" s="159"/>
      <c r="BT64" s="159"/>
      <c r="BU64" s="159"/>
      <c r="BV64" s="159"/>
      <c r="BW64" s="159"/>
      <c r="BX64" s="159"/>
      <c r="BY64" s="159"/>
      <c r="BZ64" s="159"/>
      <c r="CA64" s="159"/>
      <c r="CB64" s="159"/>
      <c r="CC64" s="159"/>
      <c r="CD64" s="159"/>
      <c r="CE64" s="159"/>
      <c r="CF64" s="159"/>
      <c r="CG64" s="159"/>
      <c r="CH64" s="159"/>
      <c r="CI64" s="159"/>
      <c r="CJ64" s="159"/>
      <c r="CK64" s="159"/>
      <c r="CL64" s="159"/>
      <c r="CM64" s="159"/>
      <c r="CN64" s="159"/>
      <c r="CO64" s="159"/>
      <c r="CP64" s="159"/>
      <c r="CQ64" s="159"/>
      <c r="CR64" s="159"/>
      <c r="CS64" s="159"/>
      <c r="CT64" s="159"/>
      <c r="CU64" s="159"/>
      <c r="CV64" s="159"/>
      <c r="CW64" s="159"/>
      <c r="CX64" s="159"/>
      <c r="CY64" s="159"/>
    </row>
    <row r="65" spans="1:103" s="160" customFormat="1" ht="63.75" x14ac:dyDescent="0.2">
      <c r="A65" s="185" t="s">
        <v>155</v>
      </c>
      <c r="B65" s="186" t="s">
        <v>173</v>
      </c>
      <c r="C65" s="214" t="s">
        <v>174</v>
      </c>
      <c r="D65" s="158">
        <v>0</v>
      </c>
      <c r="E65" s="158" t="s">
        <v>98</v>
      </c>
      <c r="F65" s="158">
        <v>0</v>
      </c>
      <c r="G65" s="158" t="s">
        <v>98</v>
      </c>
      <c r="H65" s="158">
        <v>0</v>
      </c>
      <c r="I65" s="158" t="s">
        <v>98</v>
      </c>
      <c r="J65" s="158">
        <v>0</v>
      </c>
      <c r="K65" s="158" t="s">
        <v>98</v>
      </c>
      <c r="L65" s="158">
        <v>0</v>
      </c>
      <c r="M65" s="158" t="s">
        <v>98</v>
      </c>
      <c r="N65" s="158">
        <v>0</v>
      </c>
      <c r="O65" s="158" t="s">
        <v>98</v>
      </c>
      <c r="P65" s="158">
        <v>0</v>
      </c>
      <c r="Q65" s="158" t="s">
        <v>98</v>
      </c>
      <c r="R65" s="158">
        <v>0</v>
      </c>
      <c r="S65" s="158" t="s">
        <v>98</v>
      </c>
      <c r="T65" s="158">
        <v>0</v>
      </c>
      <c r="U65" s="158" t="s">
        <v>98</v>
      </c>
      <c r="V65" s="158">
        <v>0</v>
      </c>
      <c r="W65" s="158" t="s">
        <v>98</v>
      </c>
      <c r="X65" s="158">
        <v>0</v>
      </c>
      <c r="Y65" s="158" t="s">
        <v>98</v>
      </c>
      <c r="Z65" s="158">
        <v>0</v>
      </c>
      <c r="AA65" s="158" t="s">
        <v>98</v>
      </c>
      <c r="AB65" s="158">
        <v>0</v>
      </c>
      <c r="AC65" s="158" t="s">
        <v>98</v>
      </c>
      <c r="AD65" s="158">
        <v>0</v>
      </c>
      <c r="AE65" s="158" t="s">
        <v>98</v>
      </c>
      <c r="AF65" s="158">
        <v>0</v>
      </c>
      <c r="AG65" s="158" t="s">
        <v>98</v>
      </c>
      <c r="AH65" s="158">
        <v>0</v>
      </c>
      <c r="AI65" s="158" t="s">
        <v>98</v>
      </c>
      <c r="AJ65" s="158">
        <v>0</v>
      </c>
      <c r="AK65" s="158" t="s">
        <v>98</v>
      </c>
      <c r="AL65" s="158">
        <v>0</v>
      </c>
      <c r="AM65" s="158" t="s">
        <v>98</v>
      </c>
      <c r="AN65" s="158">
        <v>0</v>
      </c>
      <c r="AO65" s="158" t="s">
        <v>98</v>
      </c>
      <c r="AP65" s="158">
        <v>0</v>
      </c>
      <c r="AQ65" s="158" t="s">
        <v>98</v>
      </c>
      <c r="AR65" s="158">
        <v>0</v>
      </c>
      <c r="AS65" s="158" t="s">
        <v>98</v>
      </c>
      <c r="AT65" s="158">
        <v>0</v>
      </c>
      <c r="AU65" s="158" t="s">
        <v>98</v>
      </c>
      <c r="AV65" s="158">
        <v>0</v>
      </c>
      <c r="AW65" s="158" t="s">
        <v>98</v>
      </c>
      <c r="AX65" s="158">
        <v>0</v>
      </c>
      <c r="AY65" s="158" t="s">
        <v>98</v>
      </c>
      <c r="AZ65" s="140">
        <f>'2'!CL63</f>
        <v>0</v>
      </c>
      <c r="BA65" s="158">
        <v>0</v>
      </c>
      <c r="BB65" s="158">
        <v>0</v>
      </c>
      <c r="BC65" s="158" t="s">
        <v>98</v>
      </c>
      <c r="BD65" s="159"/>
      <c r="BE65" s="159"/>
      <c r="BF65" s="159"/>
      <c r="BG65" s="159"/>
      <c r="BH65" s="159"/>
      <c r="BI65" s="159"/>
      <c r="BJ65" s="159"/>
      <c r="BK65" s="159"/>
      <c r="BL65" s="159"/>
      <c r="BM65" s="159"/>
      <c r="BN65" s="159"/>
      <c r="BO65" s="159"/>
      <c r="BP65" s="159"/>
      <c r="BQ65" s="159"/>
      <c r="BR65" s="159"/>
      <c r="BS65" s="159"/>
      <c r="BT65" s="159"/>
      <c r="BU65" s="159"/>
      <c r="BV65" s="159"/>
      <c r="BW65" s="159"/>
      <c r="BX65" s="159"/>
      <c r="BY65" s="159"/>
      <c r="BZ65" s="159"/>
      <c r="CA65" s="159"/>
      <c r="CB65" s="159"/>
      <c r="CC65" s="159"/>
      <c r="CD65" s="159"/>
      <c r="CE65" s="159"/>
      <c r="CF65" s="159"/>
      <c r="CG65" s="159"/>
      <c r="CH65" s="159"/>
      <c r="CI65" s="159"/>
      <c r="CJ65" s="159"/>
      <c r="CK65" s="159"/>
      <c r="CL65" s="159"/>
      <c r="CM65" s="159"/>
      <c r="CN65" s="159"/>
      <c r="CO65" s="159"/>
      <c r="CP65" s="159"/>
      <c r="CQ65" s="159"/>
      <c r="CR65" s="159"/>
      <c r="CS65" s="159"/>
      <c r="CT65" s="159"/>
      <c r="CU65" s="159"/>
      <c r="CV65" s="159"/>
      <c r="CW65" s="159"/>
      <c r="CX65" s="159"/>
      <c r="CY65" s="159"/>
    </row>
    <row r="66" spans="1:103" s="160" customFormat="1" ht="51" x14ac:dyDescent="0.2">
      <c r="A66" s="185" t="s">
        <v>155</v>
      </c>
      <c r="B66" s="186" t="s">
        <v>175</v>
      </c>
      <c r="C66" s="214" t="s">
        <v>176</v>
      </c>
      <c r="D66" s="158">
        <v>0</v>
      </c>
      <c r="E66" s="158" t="s">
        <v>98</v>
      </c>
      <c r="F66" s="158">
        <v>0</v>
      </c>
      <c r="G66" s="158" t="s">
        <v>98</v>
      </c>
      <c r="H66" s="158">
        <v>0</v>
      </c>
      <c r="I66" s="158" t="s">
        <v>98</v>
      </c>
      <c r="J66" s="158">
        <v>0</v>
      </c>
      <c r="K66" s="158" t="s">
        <v>98</v>
      </c>
      <c r="L66" s="158">
        <v>0</v>
      </c>
      <c r="M66" s="158" t="s">
        <v>98</v>
      </c>
      <c r="N66" s="158">
        <v>0</v>
      </c>
      <c r="O66" s="158" t="s">
        <v>98</v>
      </c>
      <c r="P66" s="158">
        <v>0</v>
      </c>
      <c r="Q66" s="158" t="s">
        <v>98</v>
      </c>
      <c r="R66" s="158">
        <v>0</v>
      </c>
      <c r="S66" s="158" t="s">
        <v>98</v>
      </c>
      <c r="T66" s="158">
        <v>0</v>
      </c>
      <c r="U66" s="158" t="s">
        <v>98</v>
      </c>
      <c r="V66" s="158">
        <v>0</v>
      </c>
      <c r="W66" s="158" t="s">
        <v>98</v>
      </c>
      <c r="X66" s="158">
        <v>0</v>
      </c>
      <c r="Y66" s="158" t="s">
        <v>98</v>
      </c>
      <c r="Z66" s="158">
        <v>0</v>
      </c>
      <c r="AA66" s="158" t="s">
        <v>98</v>
      </c>
      <c r="AB66" s="158">
        <v>0</v>
      </c>
      <c r="AC66" s="158" t="s">
        <v>98</v>
      </c>
      <c r="AD66" s="158">
        <v>0</v>
      </c>
      <c r="AE66" s="158" t="s">
        <v>98</v>
      </c>
      <c r="AF66" s="158">
        <v>0</v>
      </c>
      <c r="AG66" s="158" t="s">
        <v>98</v>
      </c>
      <c r="AH66" s="158">
        <v>0</v>
      </c>
      <c r="AI66" s="158" t="s">
        <v>98</v>
      </c>
      <c r="AJ66" s="158">
        <v>0</v>
      </c>
      <c r="AK66" s="158" t="s">
        <v>98</v>
      </c>
      <c r="AL66" s="158">
        <v>0</v>
      </c>
      <c r="AM66" s="158" t="s">
        <v>98</v>
      </c>
      <c r="AN66" s="158">
        <v>0</v>
      </c>
      <c r="AO66" s="158" t="s">
        <v>98</v>
      </c>
      <c r="AP66" s="158">
        <v>0</v>
      </c>
      <c r="AQ66" s="158" t="s">
        <v>98</v>
      </c>
      <c r="AR66" s="158">
        <v>0</v>
      </c>
      <c r="AS66" s="158" t="s">
        <v>98</v>
      </c>
      <c r="AT66" s="158">
        <v>0</v>
      </c>
      <c r="AU66" s="158" t="s">
        <v>98</v>
      </c>
      <c r="AV66" s="158">
        <v>0</v>
      </c>
      <c r="AW66" s="158" t="s">
        <v>98</v>
      </c>
      <c r="AX66" s="158">
        <v>0</v>
      </c>
      <c r="AY66" s="158" t="s">
        <v>98</v>
      </c>
      <c r="AZ66" s="140">
        <f>'2'!CL64</f>
        <v>0</v>
      </c>
      <c r="BA66" s="158">
        <v>0</v>
      </c>
      <c r="BB66" s="158">
        <v>0</v>
      </c>
      <c r="BC66" s="158" t="s">
        <v>98</v>
      </c>
      <c r="BD66" s="159"/>
      <c r="BE66" s="159"/>
      <c r="BF66" s="159"/>
      <c r="BG66" s="159"/>
      <c r="BH66" s="159"/>
      <c r="BI66" s="159"/>
      <c r="BJ66" s="159"/>
      <c r="BK66" s="159"/>
      <c r="BL66" s="159"/>
      <c r="BM66" s="159"/>
      <c r="BN66" s="159"/>
      <c r="BO66" s="159"/>
      <c r="BP66" s="159"/>
      <c r="BQ66" s="159"/>
      <c r="BR66" s="159"/>
      <c r="BS66" s="159"/>
      <c r="BT66" s="159"/>
      <c r="BU66" s="159"/>
      <c r="BV66" s="159"/>
      <c r="BW66" s="159"/>
      <c r="BX66" s="159"/>
      <c r="BY66" s="159"/>
      <c r="BZ66" s="159"/>
      <c r="CA66" s="159"/>
      <c r="CB66" s="159"/>
      <c r="CC66" s="159"/>
      <c r="CD66" s="159"/>
      <c r="CE66" s="159"/>
      <c r="CF66" s="159"/>
      <c r="CG66" s="159"/>
      <c r="CH66" s="159"/>
      <c r="CI66" s="159"/>
      <c r="CJ66" s="159"/>
      <c r="CK66" s="159"/>
      <c r="CL66" s="159"/>
      <c r="CM66" s="159"/>
      <c r="CN66" s="159"/>
      <c r="CO66" s="159"/>
      <c r="CP66" s="159"/>
      <c r="CQ66" s="159"/>
      <c r="CR66" s="159"/>
      <c r="CS66" s="159"/>
      <c r="CT66" s="159"/>
      <c r="CU66" s="159"/>
      <c r="CV66" s="159"/>
      <c r="CW66" s="159"/>
      <c r="CX66" s="159"/>
      <c r="CY66" s="159"/>
    </row>
    <row r="67" spans="1:103" s="160" customFormat="1" ht="51" x14ac:dyDescent="0.2">
      <c r="A67" s="185" t="s">
        <v>155</v>
      </c>
      <c r="B67" s="186" t="s">
        <v>177</v>
      </c>
      <c r="C67" s="214" t="s">
        <v>178</v>
      </c>
      <c r="D67" s="158">
        <v>0</v>
      </c>
      <c r="E67" s="158" t="s">
        <v>98</v>
      </c>
      <c r="F67" s="158">
        <v>0</v>
      </c>
      <c r="G67" s="158" t="s">
        <v>98</v>
      </c>
      <c r="H67" s="158">
        <v>0</v>
      </c>
      <c r="I67" s="158" t="s">
        <v>98</v>
      </c>
      <c r="J67" s="158">
        <v>0</v>
      </c>
      <c r="K67" s="158" t="s">
        <v>98</v>
      </c>
      <c r="L67" s="158">
        <v>0</v>
      </c>
      <c r="M67" s="158" t="s">
        <v>98</v>
      </c>
      <c r="N67" s="158">
        <v>0</v>
      </c>
      <c r="O67" s="158" t="s">
        <v>98</v>
      </c>
      <c r="P67" s="158">
        <v>0</v>
      </c>
      <c r="Q67" s="158" t="s">
        <v>98</v>
      </c>
      <c r="R67" s="158">
        <v>0</v>
      </c>
      <c r="S67" s="158" t="s">
        <v>98</v>
      </c>
      <c r="T67" s="158">
        <v>0</v>
      </c>
      <c r="U67" s="158" t="s">
        <v>98</v>
      </c>
      <c r="V67" s="158">
        <v>0</v>
      </c>
      <c r="W67" s="158" t="s">
        <v>98</v>
      </c>
      <c r="X67" s="158">
        <v>0</v>
      </c>
      <c r="Y67" s="158" t="s">
        <v>98</v>
      </c>
      <c r="Z67" s="158">
        <v>0</v>
      </c>
      <c r="AA67" s="158" t="s">
        <v>98</v>
      </c>
      <c r="AB67" s="158">
        <v>0</v>
      </c>
      <c r="AC67" s="158" t="s">
        <v>98</v>
      </c>
      <c r="AD67" s="158">
        <v>0</v>
      </c>
      <c r="AE67" s="158" t="s">
        <v>98</v>
      </c>
      <c r="AF67" s="158">
        <v>0</v>
      </c>
      <c r="AG67" s="158" t="s">
        <v>98</v>
      </c>
      <c r="AH67" s="158">
        <v>0</v>
      </c>
      <c r="AI67" s="158" t="s">
        <v>98</v>
      </c>
      <c r="AJ67" s="158">
        <v>0</v>
      </c>
      <c r="AK67" s="158" t="s">
        <v>98</v>
      </c>
      <c r="AL67" s="158">
        <v>0</v>
      </c>
      <c r="AM67" s="158" t="s">
        <v>98</v>
      </c>
      <c r="AN67" s="158">
        <v>0</v>
      </c>
      <c r="AO67" s="158" t="s">
        <v>98</v>
      </c>
      <c r="AP67" s="158">
        <v>0</v>
      </c>
      <c r="AQ67" s="158" t="s">
        <v>98</v>
      </c>
      <c r="AR67" s="158">
        <v>0</v>
      </c>
      <c r="AS67" s="158" t="s">
        <v>98</v>
      </c>
      <c r="AT67" s="158">
        <v>0</v>
      </c>
      <c r="AU67" s="158" t="s">
        <v>98</v>
      </c>
      <c r="AV67" s="158">
        <v>0</v>
      </c>
      <c r="AW67" s="158" t="s">
        <v>98</v>
      </c>
      <c r="AX67" s="158">
        <v>0</v>
      </c>
      <c r="AY67" s="158" t="s">
        <v>98</v>
      </c>
      <c r="AZ67" s="140">
        <f>'2'!CL65</f>
        <v>0</v>
      </c>
      <c r="BA67" s="158">
        <v>0</v>
      </c>
      <c r="BB67" s="158">
        <v>0</v>
      </c>
      <c r="BC67" s="158" t="s">
        <v>98</v>
      </c>
      <c r="BD67" s="159"/>
      <c r="BE67" s="159"/>
      <c r="BF67" s="159"/>
      <c r="BG67" s="159"/>
      <c r="BH67" s="159"/>
      <c r="BI67" s="159"/>
      <c r="BJ67" s="159"/>
      <c r="BK67" s="159"/>
      <c r="BL67" s="159"/>
      <c r="BM67" s="159"/>
      <c r="BN67" s="159"/>
      <c r="BO67" s="159"/>
      <c r="BP67" s="159"/>
      <c r="BQ67" s="159"/>
      <c r="BR67" s="159"/>
      <c r="BS67" s="159"/>
      <c r="BT67" s="159"/>
      <c r="BU67" s="159"/>
      <c r="BV67" s="159"/>
      <c r="BW67" s="159"/>
      <c r="BX67" s="159"/>
      <c r="BY67" s="159"/>
      <c r="BZ67" s="159"/>
      <c r="CA67" s="159"/>
      <c r="CB67" s="159"/>
      <c r="CC67" s="159"/>
      <c r="CD67" s="159"/>
      <c r="CE67" s="159"/>
      <c r="CF67" s="159"/>
      <c r="CG67" s="159"/>
      <c r="CH67" s="159"/>
      <c r="CI67" s="159"/>
      <c r="CJ67" s="159"/>
      <c r="CK67" s="159"/>
      <c r="CL67" s="159"/>
      <c r="CM67" s="159"/>
      <c r="CN67" s="159"/>
      <c r="CO67" s="159"/>
      <c r="CP67" s="159"/>
      <c r="CQ67" s="159"/>
      <c r="CR67" s="159"/>
      <c r="CS67" s="159"/>
      <c r="CT67" s="159"/>
      <c r="CU67" s="159"/>
      <c r="CV67" s="159"/>
      <c r="CW67" s="159"/>
      <c r="CX67" s="159"/>
      <c r="CY67" s="159"/>
    </row>
    <row r="68" spans="1:103" s="160" customFormat="1" ht="51" x14ac:dyDescent="0.2">
      <c r="A68" s="185" t="s">
        <v>155</v>
      </c>
      <c r="B68" s="186" t="s">
        <v>179</v>
      </c>
      <c r="C68" s="214" t="s">
        <v>180</v>
      </c>
      <c r="D68" s="158">
        <v>0</v>
      </c>
      <c r="E68" s="158" t="s">
        <v>98</v>
      </c>
      <c r="F68" s="158">
        <v>0</v>
      </c>
      <c r="G68" s="158" t="s">
        <v>98</v>
      </c>
      <c r="H68" s="158">
        <v>0</v>
      </c>
      <c r="I68" s="158" t="s">
        <v>98</v>
      </c>
      <c r="J68" s="158">
        <v>0</v>
      </c>
      <c r="K68" s="158" t="s">
        <v>98</v>
      </c>
      <c r="L68" s="158">
        <v>0</v>
      </c>
      <c r="M68" s="158" t="s">
        <v>98</v>
      </c>
      <c r="N68" s="158">
        <v>0</v>
      </c>
      <c r="O68" s="158" t="s">
        <v>98</v>
      </c>
      <c r="P68" s="158">
        <v>0</v>
      </c>
      <c r="Q68" s="158" t="s">
        <v>98</v>
      </c>
      <c r="R68" s="158">
        <v>0</v>
      </c>
      <c r="S68" s="158" t="s">
        <v>98</v>
      </c>
      <c r="T68" s="158">
        <v>0</v>
      </c>
      <c r="U68" s="158" t="s">
        <v>98</v>
      </c>
      <c r="V68" s="158">
        <v>0</v>
      </c>
      <c r="W68" s="158" t="s">
        <v>98</v>
      </c>
      <c r="X68" s="158">
        <v>0</v>
      </c>
      <c r="Y68" s="158" t="s">
        <v>98</v>
      </c>
      <c r="Z68" s="158">
        <v>0</v>
      </c>
      <c r="AA68" s="158" t="s">
        <v>98</v>
      </c>
      <c r="AB68" s="158">
        <v>0</v>
      </c>
      <c r="AC68" s="158" t="s">
        <v>98</v>
      </c>
      <c r="AD68" s="158">
        <v>0</v>
      </c>
      <c r="AE68" s="158" t="s">
        <v>98</v>
      </c>
      <c r="AF68" s="158">
        <v>0</v>
      </c>
      <c r="AG68" s="158" t="s">
        <v>98</v>
      </c>
      <c r="AH68" s="158">
        <v>0</v>
      </c>
      <c r="AI68" s="158" t="s">
        <v>98</v>
      </c>
      <c r="AJ68" s="158">
        <v>0</v>
      </c>
      <c r="AK68" s="158" t="s">
        <v>98</v>
      </c>
      <c r="AL68" s="158">
        <v>0</v>
      </c>
      <c r="AM68" s="158" t="s">
        <v>98</v>
      </c>
      <c r="AN68" s="158">
        <v>0</v>
      </c>
      <c r="AO68" s="158" t="s">
        <v>98</v>
      </c>
      <c r="AP68" s="158">
        <v>0</v>
      </c>
      <c r="AQ68" s="158" t="s">
        <v>98</v>
      </c>
      <c r="AR68" s="158">
        <v>0</v>
      </c>
      <c r="AS68" s="158" t="s">
        <v>98</v>
      </c>
      <c r="AT68" s="158">
        <v>0</v>
      </c>
      <c r="AU68" s="158" t="s">
        <v>98</v>
      </c>
      <c r="AV68" s="158">
        <v>0</v>
      </c>
      <c r="AW68" s="158" t="s">
        <v>98</v>
      </c>
      <c r="AX68" s="158">
        <v>0</v>
      </c>
      <c r="AY68" s="158" t="s">
        <v>98</v>
      </c>
      <c r="AZ68" s="140">
        <f>'2'!CL66</f>
        <v>0</v>
      </c>
      <c r="BA68" s="158">
        <v>0</v>
      </c>
      <c r="BB68" s="158">
        <v>0</v>
      </c>
      <c r="BC68" s="158" t="s">
        <v>98</v>
      </c>
      <c r="BD68" s="159"/>
      <c r="BE68" s="159"/>
      <c r="BF68" s="159"/>
      <c r="BG68" s="159"/>
      <c r="BH68" s="159"/>
      <c r="BI68" s="159"/>
      <c r="BJ68" s="159"/>
      <c r="BK68" s="159"/>
      <c r="BL68" s="159"/>
      <c r="BM68" s="159"/>
      <c r="BN68" s="159"/>
      <c r="BO68" s="159"/>
      <c r="BP68" s="159"/>
      <c r="BQ68" s="159"/>
      <c r="BR68" s="159"/>
      <c r="BS68" s="159"/>
      <c r="BT68" s="159"/>
      <c r="BU68" s="159"/>
      <c r="BV68" s="159"/>
      <c r="BW68" s="159"/>
      <c r="BX68" s="159"/>
      <c r="BY68" s="159"/>
      <c r="BZ68" s="159"/>
      <c r="CA68" s="159"/>
      <c r="CB68" s="159"/>
      <c r="CC68" s="159"/>
      <c r="CD68" s="159"/>
      <c r="CE68" s="159"/>
      <c r="CF68" s="159"/>
      <c r="CG68" s="159"/>
      <c r="CH68" s="159"/>
      <c r="CI68" s="159"/>
      <c r="CJ68" s="159"/>
      <c r="CK68" s="159"/>
      <c r="CL68" s="159"/>
      <c r="CM68" s="159"/>
      <c r="CN68" s="159"/>
      <c r="CO68" s="159"/>
      <c r="CP68" s="159"/>
      <c r="CQ68" s="159"/>
      <c r="CR68" s="159"/>
      <c r="CS68" s="159"/>
      <c r="CT68" s="159"/>
      <c r="CU68" s="159"/>
      <c r="CV68" s="159"/>
      <c r="CW68" s="159"/>
      <c r="CX68" s="159"/>
      <c r="CY68" s="159"/>
    </row>
    <row r="69" spans="1:103" s="160" customFormat="1" ht="51" hidden="1" x14ac:dyDescent="0.2">
      <c r="A69" s="185" t="s">
        <v>155</v>
      </c>
      <c r="B69" s="186" t="s">
        <v>181</v>
      </c>
      <c r="C69" s="214" t="s">
        <v>182</v>
      </c>
      <c r="D69" s="158"/>
      <c r="E69" s="158"/>
      <c r="F69" s="158"/>
      <c r="G69" s="158"/>
      <c r="H69" s="158"/>
      <c r="I69" s="158"/>
      <c r="J69" s="158"/>
      <c r="K69" s="158"/>
      <c r="L69" s="158"/>
      <c r="M69" s="158"/>
      <c r="N69" s="158"/>
      <c r="O69" s="158"/>
      <c r="P69" s="158"/>
      <c r="Q69" s="158"/>
      <c r="R69" s="158"/>
      <c r="S69" s="158"/>
      <c r="T69" s="158"/>
      <c r="U69" s="158"/>
      <c r="V69" s="158"/>
      <c r="W69" s="158"/>
      <c r="X69" s="158"/>
      <c r="Y69" s="158"/>
      <c r="Z69" s="158"/>
      <c r="AA69" s="158"/>
      <c r="AB69" s="158"/>
      <c r="AC69" s="158"/>
      <c r="AD69" s="158"/>
      <c r="AE69" s="158"/>
      <c r="AF69" s="158"/>
      <c r="AG69" s="158"/>
      <c r="AH69" s="158"/>
      <c r="AI69" s="158"/>
      <c r="AJ69" s="158"/>
      <c r="AK69" s="158"/>
      <c r="AL69" s="158"/>
      <c r="AM69" s="158"/>
      <c r="AN69" s="158"/>
      <c r="AO69" s="158"/>
      <c r="AP69" s="158"/>
      <c r="AQ69" s="158"/>
      <c r="AR69" s="158"/>
      <c r="AS69" s="158"/>
      <c r="AT69" s="158"/>
      <c r="AU69" s="158"/>
      <c r="AV69" s="158"/>
      <c r="AW69" s="158"/>
      <c r="AX69" s="158"/>
      <c r="AY69" s="158"/>
      <c r="AZ69" s="140"/>
      <c r="BA69" s="158"/>
      <c r="BB69" s="158"/>
      <c r="BC69" s="158"/>
      <c r="BD69" s="159"/>
      <c r="BE69" s="159"/>
      <c r="BF69" s="159"/>
      <c r="BG69" s="159"/>
      <c r="BH69" s="159"/>
      <c r="BI69" s="159"/>
      <c r="BJ69" s="159"/>
      <c r="BK69" s="159"/>
      <c r="BL69" s="159"/>
      <c r="BM69" s="159"/>
      <c r="BN69" s="159"/>
      <c r="BO69" s="159"/>
      <c r="BP69" s="159"/>
      <c r="BQ69" s="159"/>
      <c r="BR69" s="159"/>
      <c r="BS69" s="159"/>
      <c r="BT69" s="159"/>
      <c r="BU69" s="159"/>
      <c r="BV69" s="159"/>
      <c r="BW69" s="159"/>
      <c r="BX69" s="159"/>
      <c r="BY69" s="159"/>
      <c r="BZ69" s="159"/>
      <c r="CA69" s="159"/>
      <c r="CB69" s="159"/>
      <c r="CC69" s="159"/>
      <c r="CD69" s="159"/>
      <c r="CE69" s="159"/>
      <c r="CF69" s="159"/>
      <c r="CG69" s="159"/>
      <c r="CH69" s="159"/>
      <c r="CI69" s="159"/>
      <c r="CJ69" s="159"/>
      <c r="CK69" s="159"/>
      <c r="CL69" s="159"/>
      <c r="CM69" s="159"/>
      <c r="CN69" s="159"/>
      <c r="CO69" s="159"/>
      <c r="CP69" s="159"/>
      <c r="CQ69" s="159"/>
      <c r="CR69" s="159"/>
      <c r="CS69" s="159"/>
      <c r="CT69" s="159"/>
      <c r="CU69" s="159"/>
      <c r="CV69" s="159"/>
      <c r="CW69" s="159"/>
      <c r="CX69" s="159"/>
      <c r="CY69" s="159"/>
    </row>
    <row r="70" spans="1:103" s="160" customFormat="1" ht="51" x14ac:dyDescent="0.2">
      <c r="A70" s="185" t="s">
        <v>155</v>
      </c>
      <c r="B70" s="186" t="s">
        <v>183</v>
      </c>
      <c r="C70" s="214" t="s">
        <v>184</v>
      </c>
      <c r="D70" s="158">
        <v>0</v>
      </c>
      <c r="E70" s="158" t="s">
        <v>98</v>
      </c>
      <c r="F70" s="158">
        <v>0</v>
      </c>
      <c r="G70" s="158" t="s">
        <v>98</v>
      </c>
      <c r="H70" s="158">
        <v>0</v>
      </c>
      <c r="I70" s="158" t="s">
        <v>98</v>
      </c>
      <c r="J70" s="158">
        <v>0</v>
      </c>
      <c r="K70" s="158" t="s">
        <v>98</v>
      </c>
      <c r="L70" s="158">
        <v>0</v>
      </c>
      <c r="M70" s="158" t="s">
        <v>98</v>
      </c>
      <c r="N70" s="158">
        <v>0</v>
      </c>
      <c r="O70" s="158" t="s">
        <v>98</v>
      </c>
      <c r="P70" s="158">
        <v>0</v>
      </c>
      <c r="Q70" s="158" t="s">
        <v>98</v>
      </c>
      <c r="R70" s="158">
        <v>0</v>
      </c>
      <c r="S70" s="158" t="s">
        <v>98</v>
      </c>
      <c r="T70" s="158">
        <v>0</v>
      </c>
      <c r="U70" s="158" t="s">
        <v>98</v>
      </c>
      <c r="V70" s="158">
        <v>0</v>
      </c>
      <c r="W70" s="158" t="s">
        <v>98</v>
      </c>
      <c r="X70" s="158">
        <v>0</v>
      </c>
      <c r="Y70" s="158" t="s">
        <v>98</v>
      </c>
      <c r="Z70" s="158">
        <v>0</v>
      </c>
      <c r="AA70" s="158" t="s">
        <v>98</v>
      </c>
      <c r="AB70" s="158">
        <v>0</v>
      </c>
      <c r="AC70" s="158" t="s">
        <v>98</v>
      </c>
      <c r="AD70" s="158">
        <v>0</v>
      </c>
      <c r="AE70" s="158" t="s">
        <v>98</v>
      </c>
      <c r="AF70" s="158">
        <v>0</v>
      </c>
      <c r="AG70" s="158" t="s">
        <v>98</v>
      </c>
      <c r="AH70" s="158">
        <v>0</v>
      </c>
      <c r="AI70" s="158" t="s">
        <v>98</v>
      </c>
      <c r="AJ70" s="158">
        <v>0</v>
      </c>
      <c r="AK70" s="158" t="s">
        <v>98</v>
      </c>
      <c r="AL70" s="158">
        <v>0</v>
      </c>
      <c r="AM70" s="158" t="s">
        <v>98</v>
      </c>
      <c r="AN70" s="158">
        <v>0</v>
      </c>
      <c r="AO70" s="158" t="s">
        <v>98</v>
      </c>
      <c r="AP70" s="158">
        <v>0</v>
      </c>
      <c r="AQ70" s="158" t="s">
        <v>98</v>
      </c>
      <c r="AR70" s="158">
        <v>0</v>
      </c>
      <c r="AS70" s="158" t="s">
        <v>98</v>
      </c>
      <c r="AT70" s="158">
        <v>0</v>
      </c>
      <c r="AU70" s="158" t="s">
        <v>98</v>
      </c>
      <c r="AV70" s="158">
        <v>0</v>
      </c>
      <c r="AW70" s="158" t="s">
        <v>98</v>
      </c>
      <c r="AX70" s="158">
        <v>0</v>
      </c>
      <c r="AY70" s="158" t="s">
        <v>98</v>
      </c>
      <c r="AZ70" s="140">
        <f>'2'!CL68</f>
        <v>0</v>
      </c>
      <c r="BA70" s="158">
        <v>0</v>
      </c>
      <c r="BB70" s="158">
        <v>0</v>
      </c>
      <c r="BC70" s="158" t="s">
        <v>98</v>
      </c>
      <c r="BD70" s="159"/>
      <c r="BE70" s="159"/>
      <c r="BF70" s="159"/>
      <c r="BG70" s="159"/>
      <c r="BH70" s="159"/>
      <c r="BI70" s="159"/>
      <c r="BJ70" s="159"/>
      <c r="BK70" s="159"/>
      <c r="BL70" s="159"/>
      <c r="BM70" s="159"/>
      <c r="BN70" s="159"/>
      <c r="BO70" s="159"/>
      <c r="BP70" s="159"/>
      <c r="BQ70" s="159"/>
      <c r="BR70" s="159"/>
      <c r="BS70" s="159"/>
      <c r="BT70" s="159"/>
      <c r="BU70" s="159"/>
      <c r="BV70" s="159"/>
      <c r="BW70" s="159"/>
      <c r="BX70" s="159"/>
      <c r="BY70" s="159"/>
      <c r="BZ70" s="159"/>
      <c r="CA70" s="159"/>
      <c r="CB70" s="159"/>
      <c r="CC70" s="159"/>
      <c r="CD70" s="159"/>
      <c r="CE70" s="159"/>
      <c r="CF70" s="159"/>
      <c r="CG70" s="159"/>
      <c r="CH70" s="159"/>
      <c r="CI70" s="159"/>
      <c r="CJ70" s="159"/>
      <c r="CK70" s="159"/>
      <c r="CL70" s="159"/>
      <c r="CM70" s="159"/>
      <c r="CN70" s="159"/>
      <c r="CO70" s="159"/>
      <c r="CP70" s="159"/>
      <c r="CQ70" s="159"/>
      <c r="CR70" s="159"/>
      <c r="CS70" s="159"/>
      <c r="CT70" s="159"/>
      <c r="CU70" s="159"/>
      <c r="CV70" s="159"/>
      <c r="CW70" s="159"/>
      <c r="CX70" s="159"/>
      <c r="CY70" s="159"/>
    </row>
    <row r="71" spans="1:103" s="160" customFormat="1" ht="63.75" x14ac:dyDescent="0.2">
      <c r="A71" s="185" t="s">
        <v>155</v>
      </c>
      <c r="B71" s="186" t="s">
        <v>185</v>
      </c>
      <c r="C71" s="214" t="s">
        <v>186</v>
      </c>
      <c r="D71" s="158">
        <f>D72+D77</f>
        <v>0</v>
      </c>
      <c r="E71" s="158" t="s">
        <v>98</v>
      </c>
      <c r="F71" s="158">
        <f>F72+F77</f>
        <v>0</v>
      </c>
      <c r="G71" s="158" t="s">
        <v>98</v>
      </c>
      <c r="H71" s="158">
        <f>H72+H77</f>
        <v>0</v>
      </c>
      <c r="I71" s="158" t="s">
        <v>98</v>
      </c>
      <c r="J71" s="158">
        <f>J72+J77</f>
        <v>0</v>
      </c>
      <c r="K71" s="158" t="s">
        <v>98</v>
      </c>
      <c r="L71" s="158">
        <f>L72+L77</f>
        <v>0</v>
      </c>
      <c r="M71" s="158" t="s">
        <v>98</v>
      </c>
      <c r="N71" s="158">
        <f>N72+N77</f>
        <v>0</v>
      </c>
      <c r="O71" s="158" t="s">
        <v>98</v>
      </c>
      <c r="P71" s="158">
        <f>P72+P77</f>
        <v>0</v>
      </c>
      <c r="Q71" s="158" t="s">
        <v>98</v>
      </c>
      <c r="R71" s="158">
        <f>R72+R77</f>
        <v>0</v>
      </c>
      <c r="S71" s="158" t="s">
        <v>98</v>
      </c>
      <c r="T71" s="158">
        <f>T72+T77</f>
        <v>0</v>
      </c>
      <c r="U71" s="158" t="s">
        <v>98</v>
      </c>
      <c r="V71" s="193">
        <v>0</v>
      </c>
      <c r="W71" s="158" t="s">
        <v>98</v>
      </c>
      <c r="X71" s="158">
        <f>X72+X77</f>
        <v>0</v>
      </c>
      <c r="Y71" s="158" t="s">
        <v>98</v>
      </c>
      <c r="Z71" s="158">
        <f>Z72+Z77</f>
        <v>0</v>
      </c>
      <c r="AA71" s="158" t="s">
        <v>98</v>
      </c>
      <c r="AB71" s="158">
        <f>AB72+AB77</f>
        <v>0</v>
      </c>
      <c r="AC71" s="158" t="s">
        <v>98</v>
      </c>
      <c r="AD71" s="158">
        <f>AD72+AD77</f>
        <v>0</v>
      </c>
      <c r="AE71" s="158" t="s">
        <v>98</v>
      </c>
      <c r="AF71" s="158">
        <f>AF72+AF77</f>
        <v>0</v>
      </c>
      <c r="AG71" s="158" t="s">
        <v>98</v>
      </c>
      <c r="AH71" s="158">
        <f>AH72+AH77</f>
        <v>0</v>
      </c>
      <c r="AI71" s="158" t="s">
        <v>98</v>
      </c>
      <c r="AJ71" s="158">
        <f>AJ72+AJ77</f>
        <v>0</v>
      </c>
      <c r="AK71" s="158" t="s">
        <v>98</v>
      </c>
      <c r="AL71" s="158">
        <f>AL72+AL77</f>
        <v>0</v>
      </c>
      <c r="AM71" s="158" t="s">
        <v>98</v>
      </c>
      <c r="AN71" s="158">
        <f>AN72+AN77</f>
        <v>0</v>
      </c>
      <c r="AO71" s="158" t="s">
        <v>98</v>
      </c>
      <c r="AP71" s="158">
        <f>AP72+AP77</f>
        <v>0</v>
      </c>
      <c r="AQ71" s="158" t="s">
        <v>98</v>
      </c>
      <c r="AR71" s="158">
        <f>AR72+AR77</f>
        <v>0</v>
      </c>
      <c r="AS71" s="158" t="s">
        <v>98</v>
      </c>
      <c r="AT71" s="158">
        <f>AT72+AT77</f>
        <v>0</v>
      </c>
      <c r="AU71" s="158" t="s">
        <v>98</v>
      </c>
      <c r="AV71" s="158">
        <f>AV72+AV77</f>
        <v>0</v>
      </c>
      <c r="AW71" s="158" t="s">
        <v>98</v>
      </c>
      <c r="AX71" s="158">
        <f>AX72+AX77</f>
        <v>0</v>
      </c>
      <c r="AY71" s="158" t="s">
        <v>98</v>
      </c>
      <c r="AZ71" s="140">
        <f>'2'!CL69</f>
        <v>0</v>
      </c>
      <c r="BA71" s="158">
        <v>0</v>
      </c>
      <c r="BB71" s="158">
        <f>BB72+BB77</f>
        <v>0</v>
      </c>
      <c r="BC71" s="158" t="s">
        <v>98</v>
      </c>
      <c r="BD71" s="159"/>
      <c r="BE71" s="159"/>
      <c r="BF71" s="159"/>
      <c r="BG71" s="159"/>
      <c r="BH71" s="159"/>
      <c r="BI71" s="159"/>
      <c r="BJ71" s="159"/>
      <c r="BK71" s="159"/>
      <c r="BL71" s="159"/>
      <c r="BM71" s="159"/>
      <c r="BN71" s="159"/>
      <c r="BO71" s="159"/>
      <c r="BP71" s="159"/>
      <c r="BQ71" s="159"/>
      <c r="BR71" s="159"/>
      <c r="BS71" s="159"/>
      <c r="BT71" s="159"/>
      <c r="BU71" s="159"/>
      <c r="BV71" s="159"/>
      <c r="BW71" s="159"/>
      <c r="BX71" s="159"/>
      <c r="BY71" s="159"/>
      <c r="BZ71" s="159"/>
      <c r="CA71" s="159"/>
      <c r="CB71" s="159"/>
      <c r="CC71" s="159"/>
      <c r="CD71" s="159"/>
      <c r="CE71" s="159"/>
      <c r="CF71" s="159"/>
      <c r="CG71" s="159"/>
      <c r="CH71" s="159"/>
      <c r="CI71" s="159"/>
      <c r="CJ71" s="159"/>
      <c r="CK71" s="159"/>
      <c r="CL71" s="159"/>
      <c r="CM71" s="159"/>
      <c r="CN71" s="159"/>
      <c r="CO71" s="159"/>
      <c r="CP71" s="159"/>
      <c r="CQ71" s="159"/>
      <c r="CR71" s="159"/>
      <c r="CS71" s="159"/>
      <c r="CT71" s="159"/>
      <c r="CU71" s="159"/>
      <c r="CV71" s="159"/>
      <c r="CW71" s="159"/>
      <c r="CX71" s="159"/>
      <c r="CY71" s="159"/>
    </row>
    <row r="72" spans="1:103" s="160" customFormat="1" ht="51" hidden="1" x14ac:dyDescent="0.2">
      <c r="A72" s="185" t="s">
        <v>155</v>
      </c>
      <c r="B72" s="186" t="s">
        <v>187</v>
      </c>
      <c r="C72" s="214" t="s">
        <v>188</v>
      </c>
      <c r="D72" s="158"/>
      <c r="E72" s="158"/>
      <c r="F72" s="158"/>
      <c r="G72" s="158"/>
      <c r="H72" s="158"/>
      <c r="I72" s="158"/>
      <c r="J72" s="158"/>
      <c r="K72" s="158"/>
      <c r="L72" s="158"/>
      <c r="M72" s="158"/>
      <c r="N72" s="158"/>
      <c r="O72" s="158"/>
      <c r="P72" s="158"/>
      <c r="Q72" s="158"/>
      <c r="R72" s="158"/>
      <c r="S72" s="158"/>
      <c r="T72" s="158"/>
      <c r="U72" s="158"/>
      <c r="V72" s="193"/>
      <c r="W72" s="158"/>
      <c r="X72" s="158"/>
      <c r="Y72" s="158"/>
      <c r="Z72" s="158"/>
      <c r="AA72" s="158"/>
      <c r="AB72" s="158"/>
      <c r="AC72" s="158"/>
      <c r="AD72" s="158"/>
      <c r="AE72" s="158"/>
      <c r="AF72" s="158"/>
      <c r="AG72" s="158"/>
      <c r="AH72" s="158"/>
      <c r="AI72" s="158"/>
      <c r="AJ72" s="158"/>
      <c r="AK72" s="158"/>
      <c r="AL72" s="158"/>
      <c r="AM72" s="158"/>
      <c r="AN72" s="158"/>
      <c r="AO72" s="158"/>
      <c r="AP72" s="158"/>
      <c r="AQ72" s="158"/>
      <c r="AR72" s="158"/>
      <c r="AS72" s="158"/>
      <c r="AT72" s="158"/>
      <c r="AU72" s="158"/>
      <c r="AV72" s="158"/>
      <c r="AW72" s="158"/>
      <c r="AX72" s="158"/>
      <c r="AY72" s="158"/>
      <c r="AZ72" s="140"/>
      <c r="BA72" s="158"/>
      <c r="BB72" s="158"/>
      <c r="BC72" s="158"/>
      <c r="BD72" s="159"/>
      <c r="BE72" s="159"/>
      <c r="BF72" s="159"/>
      <c r="BG72" s="159"/>
      <c r="BH72" s="159"/>
      <c r="BI72" s="159"/>
      <c r="BJ72" s="159"/>
      <c r="BK72" s="159"/>
      <c r="BL72" s="159"/>
      <c r="BM72" s="159"/>
      <c r="BN72" s="159"/>
      <c r="BO72" s="159"/>
      <c r="BP72" s="159"/>
      <c r="BQ72" s="159"/>
      <c r="BR72" s="159"/>
      <c r="BS72" s="159"/>
      <c r="BT72" s="159"/>
      <c r="BU72" s="159"/>
      <c r="BV72" s="159"/>
      <c r="BW72" s="159"/>
      <c r="BX72" s="159"/>
      <c r="BY72" s="159"/>
      <c r="BZ72" s="159"/>
      <c r="CA72" s="159"/>
      <c r="CB72" s="159"/>
      <c r="CC72" s="159"/>
      <c r="CD72" s="159"/>
      <c r="CE72" s="159"/>
      <c r="CF72" s="159"/>
      <c r="CG72" s="159"/>
      <c r="CH72" s="159"/>
      <c r="CI72" s="159"/>
      <c r="CJ72" s="159"/>
      <c r="CK72" s="159"/>
      <c r="CL72" s="159"/>
      <c r="CM72" s="159"/>
      <c r="CN72" s="159"/>
      <c r="CO72" s="159"/>
      <c r="CP72" s="159"/>
      <c r="CQ72" s="159"/>
      <c r="CR72" s="159"/>
      <c r="CS72" s="159"/>
      <c r="CT72" s="159"/>
      <c r="CU72" s="159"/>
      <c r="CV72" s="159"/>
      <c r="CW72" s="159"/>
      <c r="CX72" s="159"/>
      <c r="CY72" s="159"/>
    </row>
    <row r="73" spans="1:103" s="160" customFormat="1" ht="51" x14ac:dyDescent="0.2">
      <c r="A73" s="185" t="s">
        <v>155</v>
      </c>
      <c r="B73" s="186" t="s">
        <v>189</v>
      </c>
      <c r="C73" s="214" t="s">
        <v>190</v>
      </c>
      <c r="D73" s="158">
        <f>D74+D80</f>
        <v>0</v>
      </c>
      <c r="E73" s="158" t="s">
        <v>98</v>
      </c>
      <c r="F73" s="158">
        <f>F74+F80</f>
        <v>0</v>
      </c>
      <c r="G73" s="158" t="s">
        <v>98</v>
      </c>
      <c r="H73" s="158">
        <f>H74+H80</f>
        <v>0</v>
      </c>
      <c r="I73" s="158" t="s">
        <v>98</v>
      </c>
      <c r="J73" s="158">
        <f>J74+J80</f>
        <v>0</v>
      </c>
      <c r="K73" s="158" t="s">
        <v>98</v>
      </c>
      <c r="L73" s="158">
        <f>L74+L80</f>
        <v>0</v>
      </c>
      <c r="M73" s="158" t="s">
        <v>98</v>
      </c>
      <c r="N73" s="158">
        <f>N74+N80</f>
        <v>0</v>
      </c>
      <c r="O73" s="158" t="s">
        <v>98</v>
      </c>
      <c r="P73" s="158">
        <f>P74+P80</f>
        <v>0</v>
      </c>
      <c r="Q73" s="158" t="s">
        <v>98</v>
      </c>
      <c r="R73" s="158">
        <f>R74+R80</f>
        <v>0</v>
      </c>
      <c r="S73" s="158" t="s">
        <v>98</v>
      </c>
      <c r="T73" s="158">
        <f>T74+T80</f>
        <v>0</v>
      </c>
      <c r="U73" s="158" t="s">
        <v>98</v>
      </c>
      <c r="V73" s="193">
        <v>0</v>
      </c>
      <c r="W73" s="158" t="s">
        <v>98</v>
      </c>
      <c r="X73" s="158">
        <f>X74+X80</f>
        <v>0</v>
      </c>
      <c r="Y73" s="158" t="s">
        <v>98</v>
      </c>
      <c r="Z73" s="158">
        <f>Z74+Z80</f>
        <v>0</v>
      </c>
      <c r="AA73" s="158" t="s">
        <v>98</v>
      </c>
      <c r="AB73" s="158">
        <f>AB74+AB80</f>
        <v>0</v>
      </c>
      <c r="AC73" s="158" t="s">
        <v>98</v>
      </c>
      <c r="AD73" s="158">
        <f>AD74+AD80</f>
        <v>0</v>
      </c>
      <c r="AE73" s="158" t="s">
        <v>98</v>
      </c>
      <c r="AF73" s="158">
        <f>AF74+AF80</f>
        <v>0</v>
      </c>
      <c r="AG73" s="158" t="s">
        <v>98</v>
      </c>
      <c r="AH73" s="158">
        <f>AH74+AH80</f>
        <v>0</v>
      </c>
      <c r="AI73" s="158" t="s">
        <v>98</v>
      </c>
      <c r="AJ73" s="158">
        <f>AJ74+AJ80</f>
        <v>0</v>
      </c>
      <c r="AK73" s="158" t="s">
        <v>98</v>
      </c>
      <c r="AL73" s="158">
        <f>AL74+AL80</f>
        <v>0</v>
      </c>
      <c r="AM73" s="158" t="s">
        <v>98</v>
      </c>
      <c r="AN73" s="158">
        <f>AN74+AN80</f>
        <v>0</v>
      </c>
      <c r="AO73" s="158" t="s">
        <v>98</v>
      </c>
      <c r="AP73" s="158">
        <f>AP74+AP80</f>
        <v>0</v>
      </c>
      <c r="AQ73" s="158" t="s">
        <v>98</v>
      </c>
      <c r="AR73" s="158">
        <f>AR74+AR80</f>
        <v>0</v>
      </c>
      <c r="AS73" s="158" t="s">
        <v>98</v>
      </c>
      <c r="AT73" s="158">
        <f>AT74+AT80</f>
        <v>0</v>
      </c>
      <c r="AU73" s="158" t="s">
        <v>98</v>
      </c>
      <c r="AV73" s="158">
        <f>AV74+AV80</f>
        <v>0</v>
      </c>
      <c r="AW73" s="158" t="s">
        <v>98</v>
      </c>
      <c r="AX73" s="158">
        <f>AX74+AX80</f>
        <v>0</v>
      </c>
      <c r="AY73" s="158" t="s">
        <v>98</v>
      </c>
      <c r="AZ73" s="140">
        <f>'2'!CL71</f>
        <v>0</v>
      </c>
      <c r="BA73" s="158">
        <v>0</v>
      </c>
      <c r="BB73" s="158">
        <f>BB74+BB80</f>
        <v>0</v>
      </c>
      <c r="BC73" s="158" t="s">
        <v>98</v>
      </c>
      <c r="BD73" s="159"/>
      <c r="BE73" s="159"/>
      <c r="BF73" s="159"/>
      <c r="BG73" s="159"/>
      <c r="BH73" s="159"/>
      <c r="BI73" s="159"/>
      <c r="BJ73" s="159"/>
      <c r="BK73" s="159"/>
      <c r="BL73" s="159"/>
      <c r="BM73" s="159"/>
      <c r="BN73" s="159"/>
      <c r="BO73" s="159"/>
      <c r="BP73" s="159"/>
      <c r="BQ73" s="159"/>
      <c r="BR73" s="159"/>
      <c r="BS73" s="159"/>
      <c r="BT73" s="159"/>
      <c r="BU73" s="159"/>
      <c r="BV73" s="159"/>
      <c r="BW73" s="159"/>
      <c r="BX73" s="159"/>
      <c r="BY73" s="159"/>
      <c r="BZ73" s="159"/>
      <c r="CA73" s="159"/>
      <c r="CB73" s="159"/>
      <c r="CC73" s="159"/>
      <c r="CD73" s="159"/>
      <c r="CE73" s="159"/>
      <c r="CF73" s="159"/>
      <c r="CG73" s="159"/>
      <c r="CH73" s="159"/>
      <c r="CI73" s="159"/>
      <c r="CJ73" s="159"/>
      <c r="CK73" s="159"/>
      <c r="CL73" s="159"/>
      <c r="CM73" s="159"/>
      <c r="CN73" s="159"/>
      <c r="CO73" s="159"/>
      <c r="CP73" s="159"/>
      <c r="CQ73" s="159"/>
      <c r="CR73" s="159"/>
      <c r="CS73" s="159"/>
      <c r="CT73" s="159"/>
      <c r="CU73" s="159"/>
      <c r="CV73" s="159"/>
      <c r="CW73" s="159"/>
      <c r="CX73" s="159"/>
      <c r="CY73" s="159"/>
    </row>
    <row r="74" spans="1:103" s="160" customFormat="1" ht="51" x14ac:dyDescent="0.2">
      <c r="A74" s="185" t="s">
        <v>155</v>
      </c>
      <c r="B74" s="186" t="s">
        <v>191</v>
      </c>
      <c r="C74" s="214" t="s">
        <v>192</v>
      </c>
      <c r="D74" s="158">
        <f>D75+D81</f>
        <v>0</v>
      </c>
      <c r="E74" s="158" t="s">
        <v>98</v>
      </c>
      <c r="F74" s="158">
        <f>F75+F81</f>
        <v>0</v>
      </c>
      <c r="G74" s="158" t="s">
        <v>98</v>
      </c>
      <c r="H74" s="158">
        <f>H75+H81</f>
        <v>0</v>
      </c>
      <c r="I74" s="158" t="s">
        <v>98</v>
      </c>
      <c r="J74" s="158">
        <f>J75+J81</f>
        <v>0</v>
      </c>
      <c r="K74" s="158" t="s">
        <v>98</v>
      </c>
      <c r="L74" s="158">
        <f>L75+L81</f>
        <v>0</v>
      </c>
      <c r="M74" s="158" t="s">
        <v>98</v>
      </c>
      <c r="N74" s="158">
        <f>N75+N81</f>
        <v>0</v>
      </c>
      <c r="O74" s="158" t="s">
        <v>98</v>
      </c>
      <c r="P74" s="158">
        <f>P75+P81</f>
        <v>0</v>
      </c>
      <c r="Q74" s="158" t="s">
        <v>98</v>
      </c>
      <c r="R74" s="158">
        <f>R75+R81</f>
        <v>0</v>
      </c>
      <c r="S74" s="158" t="s">
        <v>98</v>
      </c>
      <c r="T74" s="158">
        <f>T75+T81</f>
        <v>0</v>
      </c>
      <c r="U74" s="158" t="s">
        <v>98</v>
      </c>
      <c r="V74" s="193">
        <v>0</v>
      </c>
      <c r="W74" s="158" t="s">
        <v>98</v>
      </c>
      <c r="X74" s="158">
        <f>X75+X81</f>
        <v>0</v>
      </c>
      <c r="Y74" s="158" t="s">
        <v>98</v>
      </c>
      <c r="Z74" s="158">
        <f>Z75+Z81</f>
        <v>0</v>
      </c>
      <c r="AA74" s="158" t="s">
        <v>98</v>
      </c>
      <c r="AB74" s="158">
        <f>AB75+AB81</f>
        <v>0</v>
      </c>
      <c r="AC74" s="158" t="s">
        <v>98</v>
      </c>
      <c r="AD74" s="158">
        <f>AD75+AD81</f>
        <v>0</v>
      </c>
      <c r="AE74" s="158" t="s">
        <v>98</v>
      </c>
      <c r="AF74" s="158">
        <f>AF75+AF81</f>
        <v>0</v>
      </c>
      <c r="AG74" s="158" t="s">
        <v>98</v>
      </c>
      <c r="AH74" s="158">
        <f>AH75+AH81</f>
        <v>0</v>
      </c>
      <c r="AI74" s="158" t="s">
        <v>98</v>
      </c>
      <c r="AJ74" s="158">
        <f>AJ75+AJ81</f>
        <v>0</v>
      </c>
      <c r="AK74" s="158" t="s">
        <v>98</v>
      </c>
      <c r="AL74" s="158">
        <f>AL75+AL81</f>
        <v>0</v>
      </c>
      <c r="AM74" s="158" t="s">
        <v>98</v>
      </c>
      <c r="AN74" s="158">
        <f>AN75+AN81</f>
        <v>0</v>
      </c>
      <c r="AO74" s="158" t="s">
        <v>98</v>
      </c>
      <c r="AP74" s="158">
        <f>AP75+AP81</f>
        <v>0</v>
      </c>
      <c r="AQ74" s="158" t="s">
        <v>98</v>
      </c>
      <c r="AR74" s="158">
        <f>AR75+AR81</f>
        <v>0</v>
      </c>
      <c r="AS74" s="158" t="s">
        <v>98</v>
      </c>
      <c r="AT74" s="158">
        <f>AT75+AT81</f>
        <v>0</v>
      </c>
      <c r="AU74" s="158" t="s">
        <v>98</v>
      </c>
      <c r="AV74" s="158">
        <f>AV75+AV81</f>
        <v>0</v>
      </c>
      <c r="AW74" s="158" t="s">
        <v>98</v>
      </c>
      <c r="AX74" s="158">
        <f>AX75+AX81</f>
        <v>0</v>
      </c>
      <c r="AY74" s="158" t="s">
        <v>98</v>
      </c>
      <c r="AZ74" s="140">
        <f>'2'!CL72</f>
        <v>0</v>
      </c>
      <c r="BA74" s="158">
        <v>0</v>
      </c>
      <c r="BB74" s="158">
        <f>BB75+BB81</f>
        <v>0</v>
      </c>
      <c r="BC74" s="158" t="s">
        <v>98</v>
      </c>
      <c r="BD74" s="159"/>
      <c r="BE74" s="159"/>
      <c r="BF74" s="159"/>
      <c r="BG74" s="159"/>
      <c r="BH74" s="159"/>
      <c r="BI74" s="159"/>
      <c r="BJ74" s="159"/>
      <c r="BK74" s="159"/>
      <c r="BL74" s="159"/>
      <c r="BM74" s="159"/>
      <c r="BN74" s="159"/>
      <c r="BO74" s="159"/>
      <c r="BP74" s="159"/>
      <c r="BQ74" s="159"/>
      <c r="BR74" s="159"/>
      <c r="BS74" s="159"/>
      <c r="BT74" s="159"/>
      <c r="BU74" s="159"/>
      <c r="BV74" s="159"/>
      <c r="BW74" s="159"/>
      <c r="BX74" s="159"/>
      <c r="BY74" s="159"/>
      <c r="BZ74" s="159"/>
      <c r="CA74" s="159"/>
      <c r="CB74" s="159"/>
      <c r="CC74" s="159"/>
      <c r="CD74" s="159"/>
      <c r="CE74" s="159"/>
      <c r="CF74" s="159"/>
      <c r="CG74" s="159"/>
      <c r="CH74" s="159"/>
      <c r="CI74" s="159"/>
      <c r="CJ74" s="159"/>
      <c r="CK74" s="159"/>
      <c r="CL74" s="159"/>
      <c r="CM74" s="159"/>
      <c r="CN74" s="159"/>
      <c r="CO74" s="159"/>
      <c r="CP74" s="159"/>
      <c r="CQ74" s="159"/>
      <c r="CR74" s="159"/>
      <c r="CS74" s="159"/>
      <c r="CT74" s="159"/>
      <c r="CU74" s="159"/>
      <c r="CV74" s="159"/>
      <c r="CW74" s="159"/>
      <c r="CX74" s="159"/>
      <c r="CY74" s="159"/>
    </row>
    <row r="75" spans="1:103" s="183" customFormat="1" ht="25.5" x14ac:dyDescent="0.2">
      <c r="A75" s="204" t="s">
        <v>193</v>
      </c>
      <c r="B75" s="156" t="s">
        <v>194</v>
      </c>
      <c r="C75" s="140" t="s">
        <v>98</v>
      </c>
      <c r="D75" s="140">
        <v>0</v>
      </c>
      <c r="E75" s="140" t="s">
        <v>98</v>
      </c>
      <c r="F75" s="140">
        <v>0</v>
      </c>
      <c r="G75" s="140" t="s">
        <v>98</v>
      </c>
      <c r="H75" s="140">
        <v>0</v>
      </c>
      <c r="I75" s="140" t="s">
        <v>98</v>
      </c>
      <c r="J75" s="140">
        <v>0</v>
      </c>
      <c r="K75" s="140" t="s">
        <v>98</v>
      </c>
      <c r="L75" s="140">
        <v>0</v>
      </c>
      <c r="M75" s="140" t="s">
        <v>98</v>
      </c>
      <c r="N75" s="140">
        <v>0</v>
      </c>
      <c r="O75" s="140" t="s">
        <v>98</v>
      </c>
      <c r="P75" s="140">
        <v>0</v>
      </c>
      <c r="Q75" s="140" t="s">
        <v>98</v>
      </c>
      <c r="R75" s="140">
        <v>0</v>
      </c>
      <c r="S75" s="140" t="s">
        <v>98</v>
      </c>
      <c r="T75" s="140">
        <v>0</v>
      </c>
      <c r="U75" s="140" t="s">
        <v>98</v>
      </c>
      <c r="V75" s="140">
        <v>0</v>
      </c>
      <c r="W75" s="140" t="s">
        <v>98</v>
      </c>
      <c r="X75" s="140">
        <v>0</v>
      </c>
      <c r="Y75" s="140" t="s">
        <v>98</v>
      </c>
      <c r="Z75" s="140">
        <v>0</v>
      </c>
      <c r="AA75" s="140" t="s">
        <v>98</v>
      </c>
      <c r="AB75" s="140">
        <v>0</v>
      </c>
      <c r="AC75" s="140" t="s">
        <v>98</v>
      </c>
      <c r="AD75" s="140">
        <v>0</v>
      </c>
      <c r="AE75" s="140" t="s">
        <v>98</v>
      </c>
      <c r="AF75" s="140">
        <v>0</v>
      </c>
      <c r="AG75" s="140" t="s">
        <v>98</v>
      </c>
      <c r="AH75" s="140">
        <v>0</v>
      </c>
      <c r="AI75" s="140" t="s">
        <v>98</v>
      </c>
      <c r="AJ75" s="140">
        <v>0</v>
      </c>
      <c r="AK75" s="140" t="s">
        <v>98</v>
      </c>
      <c r="AL75" s="140">
        <v>0</v>
      </c>
      <c r="AM75" s="140" t="s">
        <v>98</v>
      </c>
      <c r="AN75" s="140">
        <v>0</v>
      </c>
      <c r="AO75" s="140" t="s">
        <v>98</v>
      </c>
      <c r="AP75" s="140">
        <v>0</v>
      </c>
      <c r="AQ75" s="140" t="s">
        <v>98</v>
      </c>
      <c r="AR75" s="140">
        <v>0</v>
      </c>
      <c r="AS75" s="140" t="s">
        <v>98</v>
      </c>
      <c r="AT75" s="140">
        <v>0</v>
      </c>
      <c r="AU75" s="140" t="s">
        <v>98</v>
      </c>
      <c r="AV75" s="140">
        <v>0</v>
      </c>
      <c r="AW75" s="140" t="s">
        <v>98</v>
      </c>
      <c r="AX75" s="140">
        <v>0</v>
      </c>
      <c r="AY75" s="140" t="s">
        <v>98</v>
      </c>
      <c r="AZ75" s="140">
        <f>'2'!CL73</f>
        <v>0</v>
      </c>
      <c r="BA75" s="140">
        <v>0</v>
      </c>
      <c r="BB75" s="140">
        <v>0</v>
      </c>
      <c r="BC75" s="140" t="s">
        <v>98</v>
      </c>
      <c r="BD75" s="181"/>
      <c r="BE75" s="181"/>
      <c r="BF75" s="181"/>
      <c r="BG75" s="181"/>
      <c r="BH75" s="182"/>
      <c r="BI75" s="182"/>
      <c r="BJ75" s="182"/>
      <c r="BK75" s="182"/>
      <c r="BL75" s="182"/>
      <c r="BM75" s="182"/>
      <c r="BN75" s="182"/>
      <c r="BO75" s="182"/>
      <c r="BP75" s="182"/>
      <c r="BQ75" s="182"/>
      <c r="BR75" s="182"/>
      <c r="BS75" s="182"/>
      <c r="BT75" s="182"/>
      <c r="BU75" s="182"/>
      <c r="BV75" s="182"/>
      <c r="BW75" s="182"/>
      <c r="BX75" s="182"/>
      <c r="BY75" s="182"/>
      <c r="BZ75" s="182"/>
      <c r="CA75" s="182"/>
      <c r="CB75" s="182"/>
      <c r="CC75" s="182"/>
      <c r="CD75" s="182"/>
      <c r="CE75" s="182"/>
      <c r="CF75" s="182"/>
      <c r="CG75" s="182"/>
      <c r="CH75" s="182"/>
      <c r="CI75" s="182"/>
      <c r="CJ75" s="182"/>
      <c r="CK75" s="182"/>
      <c r="CL75" s="182"/>
      <c r="CM75" s="182"/>
      <c r="CN75" s="182"/>
      <c r="CO75" s="182"/>
      <c r="CP75" s="182"/>
      <c r="CQ75" s="182"/>
      <c r="CR75" s="182"/>
      <c r="CS75" s="182"/>
      <c r="CT75" s="182"/>
      <c r="CU75" s="182"/>
      <c r="CV75" s="182"/>
      <c r="CW75" s="182"/>
      <c r="CX75" s="182"/>
      <c r="CY75" s="182"/>
    </row>
    <row r="76" spans="1:103" s="183" customFormat="1" ht="38.25" x14ac:dyDescent="0.2">
      <c r="A76" s="179" t="s">
        <v>195</v>
      </c>
      <c r="B76" s="156" t="s">
        <v>196</v>
      </c>
      <c r="C76" s="140" t="s">
        <v>98</v>
      </c>
      <c r="D76" s="140">
        <f>SUM(D77:D85)</f>
        <v>0</v>
      </c>
      <c r="E76" s="140" t="s">
        <v>98</v>
      </c>
      <c r="F76" s="140">
        <f>SUM(F77:F85)</f>
        <v>0</v>
      </c>
      <c r="G76" s="140" t="s">
        <v>98</v>
      </c>
      <c r="H76" s="140">
        <f>SUM(H77:H85)</f>
        <v>0</v>
      </c>
      <c r="I76" s="140" t="s">
        <v>98</v>
      </c>
      <c r="J76" s="140">
        <f>SUM(J77:J85)</f>
        <v>0</v>
      </c>
      <c r="K76" s="140" t="s">
        <v>98</v>
      </c>
      <c r="L76" s="140">
        <f>SUM(L77:L85)</f>
        <v>0</v>
      </c>
      <c r="M76" s="140" t="s">
        <v>98</v>
      </c>
      <c r="N76" s="140">
        <f>SUM(N77:N85)</f>
        <v>0</v>
      </c>
      <c r="O76" s="140" t="s">
        <v>98</v>
      </c>
      <c r="P76" s="140">
        <f>SUM(P77:P85)</f>
        <v>0</v>
      </c>
      <c r="Q76" s="140" t="s">
        <v>98</v>
      </c>
      <c r="R76" s="140">
        <f>SUM(R77:R85)</f>
        <v>0</v>
      </c>
      <c r="S76" s="140" t="s">
        <v>98</v>
      </c>
      <c r="T76" s="140">
        <f>SUM(T77:T85)</f>
        <v>0</v>
      </c>
      <c r="U76" s="140" t="s">
        <v>98</v>
      </c>
      <c r="V76" s="140">
        <f>SUM(V77:V85)</f>
        <v>0</v>
      </c>
      <c r="W76" s="140" t="s">
        <v>98</v>
      </c>
      <c r="X76" s="140">
        <f>SUM(X77:X85)</f>
        <v>0</v>
      </c>
      <c r="Y76" s="140" t="s">
        <v>98</v>
      </c>
      <c r="Z76" s="140">
        <f>SUM(Z77:Z85)</f>
        <v>0</v>
      </c>
      <c r="AA76" s="140" t="s">
        <v>98</v>
      </c>
      <c r="AB76" s="140">
        <f>SUM(AB77:AB85)</f>
        <v>0</v>
      </c>
      <c r="AC76" s="140" t="s">
        <v>98</v>
      </c>
      <c r="AD76" s="140">
        <f>SUM(AD77:AD85)</f>
        <v>0</v>
      </c>
      <c r="AE76" s="140" t="s">
        <v>98</v>
      </c>
      <c r="AF76" s="140">
        <f>SUM(AF77:AF85)</f>
        <v>0</v>
      </c>
      <c r="AG76" s="140" t="s">
        <v>98</v>
      </c>
      <c r="AH76" s="140">
        <f>SUM(AH77:AH85)</f>
        <v>0</v>
      </c>
      <c r="AI76" s="140" t="s">
        <v>98</v>
      </c>
      <c r="AJ76" s="140">
        <f>SUM(AJ77:AJ85)</f>
        <v>0</v>
      </c>
      <c r="AK76" s="140" t="s">
        <v>98</v>
      </c>
      <c r="AL76" s="140">
        <f>SUM(AL77:AL85)</f>
        <v>0</v>
      </c>
      <c r="AM76" s="140" t="s">
        <v>98</v>
      </c>
      <c r="AN76" s="140">
        <f>SUM(AN77:AN85)</f>
        <v>0</v>
      </c>
      <c r="AO76" s="140" t="s">
        <v>98</v>
      </c>
      <c r="AP76" s="140">
        <f>SUM(AP77:AP85)</f>
        <v>0</v>
      </c>
      <c r="AQ76" s="140" t="s">
        <v>98</v>
      </c>
      <c r="AR76" s="140">
        <f>SUM(AR77:AR85)</f>
        <v>0</v>
      </c>
      <c r="AS76" s="140" t="s">
        <v>98</v>
      </c>
      <c r="AT76" s="140">
        <f>SUM(AT77:AT85)</f>
        <v>0</v>
      </c>
      <c r="AU76" s="140" t="s">
        <v>98</v>
      </c>
      <c r="AV76" s="140">
        <f>SUM(AV77:AV85)</f>
        <v>0</v>
      </c>
      <c r="AW76" s="140" t="s">
        <v>98</v>
      </c>
      <c r="AX76" s="140">
        <f>SUM(AX77:AX85)</f>
        <v>0</v>
      </c>
      <c r="AY76" s="140" t="s">
        <v>98</v>
      </c>
      <c r="AZ76" s="140">
        <f>'2'!CL74</f>
        <v>6.9286547633819993</v>
      </c>
      <c r="BA76" s="140">
        <v>0</v>
      </c>
      <c r="BB76" s="140">
        <f>SUM(BB77:BB85)</f>
        <v>0</v>
      </c>
      <c r="BC76" s="140" t="s">
        <v>98</v>
      </c>
      <c r="BD76" s="182"/>
      <c r="BE76" s="182"/>
      <c r="BF76" s="182"/>
      <c r="BG76" s="182"/>
      <c r="BH76" s="182"/>
      <c r="BI76" s="182"/>
      <c r="BJ76" s="182"/>
      <c r="BK76" s="182"/>
      <c r="BL76" s="182"/>
      <c r="BM76" s="182"/>
      <c r="BN76" s="182"/>
      <c r="BO76" s="182"/>
      <c r="BP76" s="182"/>
      <c r="BQ76" s="182"/>
      <c r="BR76" s="182"/>
      <c r="BS76" s="182"/>
      <c r="BT76" s="182"/>
      <c r="BU76" s="182"/>
      <c r="BV76" s="182"/>
      <c r="BW76" s="182"/>
      <c r="BX76" s="182"/>
      <c r="BY76" s="182"/>
      <c r="BZ76" s="182"/>
      <c r="CA76" s="182"/>
      <c r="CB76" s="182"/>
      <c r="CC76" s="182"/>
      <c r="CD76" s="182"/>
      <c r="CE76" s="182"/>
      <c r="CF76" s="182"/>
      <c r="CG76" s="182"/>
      <c r="CH76" s="182"/>
      <c r="CI76" s="182"/>
      <c r="CJ76" s="182"/>
      <c r="CK76" s="182"/>
      <c r="CL76" s="182"/>
      <c r="CM76" s="182"/>
      <c r="CN76" s="182"/>
      <c r="CO76" s="182"/>
      <c r="CP76" s="182"/>
      <c r="CQ76" s="182"/>
      <c r="CR76" s="182"/>
      <c r="CS76" s="182"/>
      <c r="CT76" s="182"/>
      <c r="CU76" s="182"/>
      <c r="CV76" s="182"/>
      <c r="CW76" s="182"/>
      <c r="CX76" s="182"/>
      <c r="CY76" s="182"/>
    </row>
    <row r="77" spans="1:103" s="160" customFormat="1" ht="38.25" x14ac:dyDescent="0.2">
      <c r="A77" s="154" t="s">
        <v>197</v>
      </c>
      <c r="B77" s="155" t="s">
        <v>198</v>
      </c>
      <c r="C77" s="158" t="s">
        <v>98</v>
      </c>
      <c r="D77" s="158">
        <f>D79+D84</f>
        <v>0</v>
      </c>
      <c r="E77" s="158" t="s">
        <v>98</v>
      </c>
      <c r="F77" s="158">
        <f>F79+F84</f>
        <v>0</v>
      </c>
      <c r="G77" s="158" t="s">
        <v>98</v>
      </c>
      <c r="H77" s="158">
        <f>H79+H84</f>
        <v>0</v>
      </c>
      <c r="I77" s="158" t="s">
        <v>98</v>
      </c>
      <c r="J77" s="158">
        <f>J79+J84</f>
        <v>0</v>
      </c>
      <c r="K77" s="158" t="s">
        <v>98</v>
      </c>
      <c r="L77" s="158">
        <f>L79+L84</f>
        <v>0</v>
      </c>
      <c r="M77" s="158" t="s">
        <v>98</v>
      </c>
      <c r="N77" s="158">
        <f>N79+N84</f>
        <v>0</v>
      </c>
      <c r="O77" s="158" t="s">
        <v>98</v>
      </c>
      <c r="P77" s="158">
        <f>P79+P84</f>
        <v>0</v>
      </c>
      <c r="Q77" s="158" t="s">
        <v>98</v>
      </c>
      <c r="R77" s="158">
        <f>R79+R84</f>
        <v>0</v>
      </c>
      <c r="S77" s="158" t="s">
        <v>98</v>
      </c>
      <c r="T77" s="158">
        <f>T79+T84</f>
        <v>0</v>
      </c>
      <c r="U77" s="158" t="s">
        <v>98</v>
      </c>
      <c r="V77" s="158">
        <f>V79+V84</f>
        <v>0</v>
      </c>
      <c r="W77" s="158" t="s">
        <v>98</v>
      </c>
      <c r="X77" s="158">
        <f>X79+X84</f>
        <v>0</v>
      </c>
      <c r="Y77" s="158" t="s">
        <v>98</v>
      </c>
      <c r="Z77" s="158">
        <f>Z79+Z84</f>
        <v>0</v>
      </c>
      <c r="AA77" s="158" t="s">
        <v>98</v>
      </c>
      <c r="AB77" s="158">
        <f>AB79+AB84</f>
        <v>0</v>
      </c>
      <c r="AC77" s="158" t="s">
        <v>98</v>
      </c>
      <c r="AD77" s="158">
        <f>AD79+AD84</f>
        <v>0</v>
      </c>
      <c r="AE77" s="158" t="s">
        <v>98</v>
      </c>
      <c r="AF77" s="158">
        <f>AF79+AF84</f>
        <v>0</v>
      </c>
      <c r="AG77" s="158" t="s">
        <v>98</v>
      </c>
      <c r="AH77" s="158">
        <f>AH79+AH84</f>
        <v>0</v>
      </c>
      <c r="AI77" s="158" t="s">
        <v>98</v>
      </c>
      <c r="AJ77" s="158">
        <f>AJ79+AJ84</f>
        <v>0</v>
      </c>
      <c r="AK77" s="158" t="s">
        <v>98</v>
      </c>
      <c r="AL77" s="158">
        <f>AL79+AL84</f>
        <v>0</v>
      </c>
      <c r="AM77" s="158" t="s">
        <v>98</v>
      </c>
      <c r="AN77" s="158">
        <f>AN79+AN84</f>
        <v>0</v>
      </c>
      <c r="AO77" s="158" t="s">
        <v>98</v>
      </c>
      <c r="AP77" s="158">
        <f>AP79+AP84</f>
        <v>0</v>
      </c>
      <c r="AQ77" s="158" t="s">
        <v>98</v>
      </c>
      <c r="AR77" s="158">
        <f>AR79+AR84</f>
        <v>0</v>
      </c>
      <c r="AS77" s="158" t="s">
        <v>98</v>
      </c>
      <c r="AT77" s="158">
        <f>AT79+AT84</f>
        <v>0</v>
      </c>
      <c r="AU77" s="158" t="s">
        <v>98</v>
      </c>
      <c r="AV77" s="158">
        <f>AV79+AV84</f>
        <v>0</v>
      </c>
      <c r="AW77" s="158" t="s">
        <v>98</v>
      </c>
      <c r="AX77" s="158">
        <f>AX79+AX84</f>
        <v>0</v>
      </c>
      <c r="AY77" s="158" t="s">
        <v>98</v>
      </c>
      <c r="AZ77" s="140">
        <f>'2'!CL75</f>
        <v>6.9286547633819993</v>
      </c>
      <c r="BA77" s="158">
        <v>0</v>
      </c>
      <c r="BB77" s="158">
        <f>BB79+BB84</f>
        <v>0</v>
      </c>
      <c r="BC77" s="158" t="s">
        <v>98</v>
      </c>
      <c r="BD77" s="159"/>
      <c r="BE77" s="159"/>
      <c r="BF77" s="159"/>
      <c r="BG77" s="159"/>
      <c r="BH77" s="159"/>
      <c r="BI77" s="159"/>
      <c r="BJ77" s="159"/>
      <c r="BK77" s="159"/>
      <c r="BL77" s="159"/>
      <c r="BM77" s="159"/>
      <c r="BN77" s="159"/>
      <c r="BO77" s="159"/>
      <c r="BP77" s="159"/>
      <c r="BQ77" s="159"/>
      <c r="BR77" s="159"/>
      <c r="BS77" s="159"/>
      <c r="BT77" s="159"/>
      <c r="BU77" s="159"/>
      <c r="BV77" s="159"/>
      <c r="BW77" s="159"/>
      <c r="BX77" s="159"/>
      <c r="BY77" s="159"/>
      <c r="BZ77" s="159"/>
      <c r="CA77" s="159"/>
      <c r="CB77" s="159"/>
      <c r="CC77" s="159"/>
      <c r="CD77" s="159"/>
      <c r="CE77" s="159"/>
      <c r="CF77" s="159"/>
      <c r="CG77" s="159"/>
      <c r="CH77" s="159"/>
      <c r="CI77" s="159"/>
      <c r="CJ77" s="159"/>
      <c r="CK77" s="159"/>
      <c r="CL77" s="159"/>
      <c r="CM77" s="159"/>
      <c r="CN77" s="159"/>
      <c r="CO77" s="159"/>
      <c r="CP77" s="159"/>
      <c r="CQ77" s="159"/>
      <c r="CR77" s="159"/>
      <c r="CS77" s="159"/>
      <c r="CT77" s="159"/>
      <c r="CU77" s="159"/>
      <c r="CV77" s="159"/>
      <c r="CW77" s="159"/>
      <c r="CX77" s="159"/>
      <c r="CY77" s="159"/>
    </row>
    <row r="78" spans="1:103" s="160" customFormat="1" ht="25.5" x14ac:dyDescent="0.2">
      <c r="A78" s="169" t="s">
        <v>199</v>
      </c>
      <c r="B78" s="205" t="s">
        <v>200</v>
      </c>
      <c r="C78" s="236" t="s">
        <v>201</v>
      </c>
      <c r="D78" s="158">
        <f>D80+D85</f>
        <v>0</v>
      </c>
      <c r="E78" s="158" t="s">
        <v>98</v>
      </c>
      <c r="F78" s="158">
        <f>F80+F85</f>
        <v>0</v>
      </c>
      <c r="G78" s="158" t="s">
        <v>98</v>
      </c>
      <c r="H78" s="158">
        <f>H80+H85</f>
        <v>0</v>
      </c>
      <c r="I78" s="158" t="s">
        <v>98</v>
      </c>
      <c r="J78" s="158">
        <f>J80+J85</f>
        <v>0</v>
      </c>
      <c r="K78" s="158" t="s">
        <v>98</v>
      </c>
      <c r="L78" s="158">
        <f>L80+L85</f>
        <v>0</v>
      </c>
      <c r="M78" s="158" t="s">
        <v>98</v>
      </c>
      <c r="N78" s="158">
        <f>N80+N85</f>
        <v>0</v>
      </c>
      <c r="O78" s="158" t="s">
        <v>98</v>
      </c>
      <c r="P78" s="158">
        <f>P80+P85</f>
        <v>0</v>
      </c>
      <c r="Q78" s="158" t="s">
        <v>98</v>
      </c>
      <c r="R78" s="158">
        <f>R80+R85</f>
        <v>0</v>
      </c>
      <c r="S78" s="158" t="s">
        <v>98</v>
      </c>
      <c r="T78" s="158">
        <f>T80+T85</f>
        <v>0</v>
      </c>
      <c r="U78" s="158" t="s">
        <v>98</v>
      </c>
      <c r="V78" s="140">
        <f>V80+V85</f>
        <v>0</v>
      </c>
      <c r="W78" s="140" t="s">
        <v>98</v>
      </c>
      <c r="X78" s="140">
        <f>X80+X85</f>
        <v>0</v>
      </c>
      <c r="Y78" s="140" t="s">
        <v>98</v>
      </c>
      <c r="Z78" s="158">
        <f>Z80+Z85</f>
        <v>0</v>
      </c>
      <c r="AA78" s="158" t="s">
        <v>98</v>
      </c>
      <c r="AB78" s="158">
        <f>AB80+AB85</f>
        <v>0</v>
      </c>
      <c r="AC78" s="158" t="s">
        <v>98</v>
      </c>
      <c r="AD78" s="158">
        <f>AD80+AD85</f>
        <v>0</v>
      </c>
      <c r="AE78" s="158" t="s">
        <v>98</v>
      </c>
      <c r="AF78" s="158">
        <f>AF80+AF85</f>
        <v>0</v>
      </c>
      <c r="AG78" s="158" t="s">
        <v>98</v>
      </c>
      <c r="AH78" s="158">
        <f>AH80+AH85</f>
        <v>0</v>
      </c>
      <c r="AI78" s="158" t="s">
        <v>98</v>
      </c>
      <c r="AJ78" s="158">
        <f>AJ80+AJ85</f>
        <v>0</v>
      </c>
      <c r="AK78" s="158" t="s">
        <v>98</v>
      </c>
      <c r="AL78" s="158">
        <f>AL80+AL85</f>
        <v>0</v>
      </c>
      <c r="AM78" s="158" t="s">
        <v>98</v>
      </c>
      <c r="AN78" s="158">
        <f>AN80+AN85</f>
        <v>0</v>
      </c>
      <c r="AO78" s="158" t="s">
        <v>98</v>
      </c>
      <c r="AP78" s="158">
        <f>AP80+AP85</f>
        <v>0</v>
      </c>
      <c r="AQ78" s="158" t="s">
        <v>98</v>
      </c>
      <c r="AR78" s="158">
        <f>AR80+AR85</f>
        <v>0</v>
      </c>
      <c r="AS78" s="158" t="s">
        <v>98</v>
      </c>
      <c r="AT78" s="158">
        <f>AT80+AT85</f>
        <v>0</v>
      </c>
      <c r="AU78" s="158" t="s">
        <v>98</v>
      </c>
      <c r="AV78" s="158">
        <f>AV80+AV85</f>
        <v>0</v>
      </c>
      <c r="AW78" s="158" t="s">
        <v>98</v>
      </c>
      <c r="AX78" s="158" t="s">
        <v>98</v>
      </c>
      <c r="AY78" s="158">
        <v>0</v>
      </c>
      <c r="AZ78" s="140">
        <f>'2'!CL76</f>
        <v>6.9286547633819993</v>
      </c>
      <c r="BA78" s="158">
        <v>0</v>
      </c>
      <c r="BB78" s="158">
        <f>BB80+BB85</f>
        <v>0</v>
      </c>
      <c r="BC78" s="158" t="s">
        <v>98</v>
      </c>
      <c r="BD78" s="159"/>
      <c r="BE78" s="159"/>
      <c r="BF78" s="159"/>
      <c r="BG78" s="159"/>
      <c r="BH78" s="159"/>
      <c r="BI78" s="159"/>
      <c r="BJ78" s="159"/>
      <c r="BK78" s="159"/>
      <c r="BL78" s="159"/>
      <c r="BM78" s="159"/>
      <c r="BN78" s="159"/>
      <c r="BO78" s="159"/>
      <c r="BP78" s="159"/>
      <c r="BQ78" s="159"/>
      <c r="BR78" s="159"/>
      <c r="BS78" s="159"/>
      <c r="BT78" s="159"/>
      <c r="BU78" s="159"/>
      <c r="BV78" s="159"/>
      <c r="BW78" s="159"/>
      <c r="BX78" s="159"/>
      <c r="BY78" s="159"/>
      <c r="BZ78" s="159"/>
      <c r="CA78" s="159"/>
      <c r="CB78" s="159"/>
      <c r="CC78" s="159"/>
      <c r="CD78" s="159"/>
      <c r="CE78" s="159"/>
      <c r="CF78" s="159"/>
      <c r="CG78" s="159"/>
      <c r="CH78" s="159"/>
      <c r="CI78" s="159"/>
      <c r="CJ78" s="159"/>
      <c r="CK78" s="159"/>
      <c r="CL78" s="159"/>
      <c r="CM78" s="159"/>
      <c r="CN78" s="159"/>
      <c r="CO78" s="159"/>
      <c r="CP78" s="159"/>
      <c r="CQ78" s="159"/>
      <c r="CR78" s="159"/>
      <c r="CS78" s="159"/>
      <c r="CT78" s="159"/>
      <c r="CU78" s="159"/>
      <c r="CV78" s="159"/>
      <c r="CW78" s="159"/>
      <c r="CX78" s="159"/>
      <c r="CY78" s="159"/>
    </row>
    <row r="79" spans="1:103" s="160" customFormat="1" ht="25.5" x14ac:dyDescent="0.2">
      <c r="A79" s="154" t="s">
        <v>202</v>
      </c>
      <c r="B79" s="155" t="s">
        <v>203</v>
      </c>
      <c r="C79" s="158" t="s">
        <v>98</v>
      </c>
      <c r="D79" s="158">
        <f t="shared" ref="D79:D86" si="4">D80+D85</f>
        <v>0</v>
      </c>
      <c r="E79" s="158" t="s">
        <v>98</v>
      </c>
      <c r="F79" s="158">
        <f t="shared" ref="F79:F86" si="5">F80+F85</f>
        <v>0</v>
      </c>
      <c r="G79" s="158" t="s">
        <v>98</v>
      </c>
      <c r="H79" s="158">
        <f t="shared" ref="H79:H86" si="6">H80+H85</f>
        <v>0</v>
      </c>
      <c r="I79" s="158" t="s">
        <v>98</v>
      </c>
      <c r="J79" s="158">
        <f t="shared" ref="J79:J86" si="7">J80+J85</f>
        <v>0</v>
      </c>
      <c r="K79" s="158" t="s">
        <v>98</v>
      </c>
      <c r="L79" s="158">
        <f t="shared" ref="L79:L86" si="8">L80+L85</f>
        <v>0</v>
      </c>
      <c r="M79" s="158" t="s">
        <v>98</v>
      </c>
      <c r="N79" s="158">
        <f t="shared" ref="N79:N86" si="9">N80+N85</f>
        <v>0</v>
      </c>
      <c r="O79" s="158" t="s">
        <v>98</v>
      </c>
      <c r="P79" s="158">
        <f t="shared" ref="P79:P86" si="10">P80+P85</f>
        <v>0</v>
      </c>
      <c r="Q79" s="158" t="s">
        <v>98</v>
      </c>
      <c r="R79" s="158">
        <f t="shared" ref="R79:R86" si="11">R80+R85</f>
        <v>0</v>
      </c>
      <c r="S79" s="158" t="s">
        <v>98</v>
      </c>
      <c r="T79" s="158">
        <f t="shared" ref="T79:T86" si="12">T80+T85</f>
        <v>0</v>
      </c>
      <c r="U79" s="158" t="s">
        <v>98</v>
      </c>
      <c r="V79" s="158">
        <f t="shared" ref="V79:V86" si="13">V80+V85</f>
        <v>0</v>
      </c>
      <c r="W79" s="158" t="s">
        <v>98</v>
      </c>
      <c r="X79" s="158">
        <f t="shared" ref="X79:X86" si="14">X80+X85</f>
        <v>0</v>
      </c>
      <c r="Y79" s="158" t="s">
        <v>98</v>
      </c>
      <c r="Z79" s="158">
        <f t="shared" ref="Z79:Z86" si="15">Z80+Z85</f>
        <v>0</v>
      </c>
      <c r="AA79" s="158" t="s">
        <v>98</v>
      </c>
      <c r="AB79" s="158">
        <f t="shared" ref="AB79:AB86" si="16">AB80+AB85</f>
        <v>0</v>
      </c>
      <c r="AC79" s="158" t="s">
        <v>98</v>
      </c>
      <c r="AD79" s="158">
        <f t="shared" ref="AD79:AD86" si="17">AD80+AD85</f>
        <v>0</v>
      </c>
      <c r="AE79" s="158" t="s">
        <v>98</v>
      </c>
      <c r="AF79" s="158">
        <f t="shared" ref="AF79:AF86" si="18">AF80+AF85</f>
        <v>0</v>
      </c>
      <c r="AG79" s="158" t="s">
        <v>98</v>
      </c>
      <c r="AH79" s="158">
        <f t="shared" ref="AH79:AH86" si="19">AH80+AH85</f>
        <v>0</v>
      </c>
      <c r="AI79" s="158" t="s">
        <v>98</v>
      </c>
      <c r="AJ79" s="158">
        <f t="shared" ref="AJ79:AJ86" si="20">AJ80+AJ85</f>
        <v>0</v>
      </c>
      <c r="AK79" s="158" t="s">
        <v>98</v>
      </c>
      <c r="AL79" s="158">
        <f t="shared" ref="AL79:AL86" si="21">AL80+AL85</f>
        <v>0</v>
      </c>
      <c r="AM79" s="158" t="s">
        <v>98</v>
      </c>
      <c r="AN79" s="158">
        <f t="shared" ref="AN79:AN86" si="22">AN80+AN85</f>
        <v>0</v>
      </c>
      <c r="AO79" s="158" t="s">
        <v>98</v>
      </c>
      <c r="AP79" s="158">
        <f t="shared" ref="AP79:AP86" si="23">AP80+AP85</f>
        <v>0</v>
      </c>
      <c r="AQ79" s="158" t="s">
        <v>98</v>
      </c>
      <c r="AR79" s="158">
        <f t="shared" ref="AR79:AR86" si="24">AR80+AR85</f>
        <v>0</v>
      </c>
      <c r="AS79" s="158" t="s">
        <v>98</v>
      </c>
      <c r="AT79" s="158">
        <f t="shared" ref="AT79:AT86" si="25">AT80+AT85</f>
        <v>0</v>
      </c>
      <c r="AU79" s="158" t="s">
        <v>98</v>
      </c>
      <c r="AV79" s="158">
        <f t="shared" ref="AV79:AV86" si="26">AV80+AV85</f>
        <v>0</v>
      </c>
      <c r="AW79" s="158" t="s">
        <v>98</v>
      </c>
      <c r="AX79" s="158">
        <f t="shared" ref="AX79:AX86" si="27">AX80+AX85</f>
        <v>0</v>
      </c>
      <c r="AY79" s="158" t="s">
        <v>98</v>
      </c>
      <c r="AZ79" s="140">
        <f>'2'!CL77</f>
        <v>0</v>
      </c>
      <c r="BA79" s="158">
        <v>0</v>
      </c>
      <c r="BB79" s="158">
        <f t="shared" ref="BB79:BB86" si="28">BB80+BB85</f>
        <v>0</v>
      </c>
      <c r="BC79" s="158" t="s">
        <v>98</v>
      </c>
      <c r="BD79" s="159"/>
      <c r="BE79" s="159"/>
      <c r="BF79" s="159"/>
      <c r="BG79" s="159"/>
      <c r="BH79" s="159"/>
      <c r="BI79" s="159"/>
      <c r="BJ79" s="159"/>
      <c r="BK79" s="159"/>
      <c r="BL79" s="159"/>
      <c r="BM79" s="159"/>
      <c r="BN79" s="159"/>
      <c r="BO79" s="159"/>
      <c r="BP79" s="159"/>
      <c r="BQ79" s="159"/>
      <c r="BR79" s="159"/>
      <c r="BS79" s="159"/>
      <c r="BT79" s="159"/>
      <c r="BU79" s="159"/>
      <c r="BV79" s="159"/>
      <c r="BW79" s="159"/>
      <c r="BX79" s="159"/>
      <c r="BY79" s="159"/>
      <c r="BZ79" s="159"/>
      <c r="CA79" s="159"/>
      <c r="CB79" s="159"/>
      <c r="CC79" s="159"/>
      <c r="CD79" s="159"/>
      <c r="CE79" s="159"/>
      <c r="CF79" s="159"/>
      <c r="CG79" s="159"/>
      <c r="CH79" s="159"/>
      <c r="CI79" s="159"/>
      <c r="CJ79" s="159"/>
      <c r="CK79" s="159"/>
      <c r="CL79" s="159"/>
      <c r="CM79" s="159"/>
      <c r="CN79" s="159"/>
      <c r="CO79" s="159"/>
      <c r="CP79" s="159"/>
      <c r="CQ79" s="159"/>
      <c r="CR79" s="159"/>
      <c r="CS79" s="159"/>
      <c r="CT79" s="159"/>
      <c r="CU79" s="159"/>
      <c r="CV79" s="159"/>
      <c r="CW79" s="159"/>
      <c r="CX79" s="159"/>
      <c r="CY79" s="159"/>
    </row>
    <row r="80" spans="1:103" s="160" customFormat="1" ht="25.5" x14ac:dyDescent="0.2">
      <c r="A80" s="154" t="s">
        <v>204</v>
      </c>
      <c r="B80" s="155" t="s">
        <v>205</v>
      </c>
      <c r="C80" s="158" t="s">
        <v>98</v>
      </c>
      <c r="D80" s="158">
        <f t="shared" si="4"/>
        <v>0</v>
      </c>
      <c r="E80" s="158" t="s">
        <v>98</v>
      </c>
      <c r="F80" s="158">
        <f t="shared" si="5"/>
        <v>0</v>
      </c>
      <c r="G80" s="158" t="s">
        <v>98</v>
      </c>
      <c r="H80" s="158">
        <f t="shared" si="6"/>
        <v>0</v>
      </c>
      <c r="I80" s="158" t="s">
        <v>98</v>
      </c>
      <c r="J80" s="158">
        <f t="shared" si="7"/>
        <v>0</v>
      </c>
      <c r="K80" s="158" t="s">
        <v>98</v>
      </c>
      <c r="L80" s="158">
        <f t="shared" si="8"/>
        <v>0</v>
      </c>
      <c r="M80" s="158" t="s">
        <v>98</v>
      </c>
      <c r="N80" s="158">
        <f t="shared" si="9"/>
        <v>0</v>
      </c>
      <c r="O80" s="158" t="s">
        <v>98</v>
      </c>
      <c r="P80" s="158">
        <f t="shared" si="10"/>
        <v>0</v>
      </c>
      <c r="Q80" s="158" t="s">
        <v>98</v>
      </c>
      <c r="R80" s="158">
        <f t="shared" si="11"/>
        <v>0</v>
      </c>
      <c r="S80" s="158" t="s">
        <v>98</v>
      </c>
      <c r="T80" s="158">
        <f t="shared" si="12"/>
        <v>0</v>
      </c>
      <c r="U80" s="158" t="s">
        <v>98</v>
      </c>
      <c r="V80" s="158">
        <f t="shared" si="13"/>
        <v>0</v>
      </c>
      <c r="W80" s="158" t="s">
        <v>98</v>
      </c>
      <c r="X80" s="158">
        <f t="shared" si="14"/>
        <v>0</v>
      </c>
      <c r="Y80" s="158" t="s">
        <v>98</v>
      </c>
      <c r="Z80" s="158">
        <f t="shared" si="15"/>
        <v>0</v>
      </c>
      <c r="AA80" s="158" t="s">
        <v>98</v>
      </c>
      <c r="AB80" s="158">
        <f t="shared" si="16"/>
        <v>0</v>
      </c>
      <c r="AC80" s="158" t="s">
        <v>98</v>
      </c>
      <c r="AD80" s="158">
        <f t="shared" si="17"/>
        <v>0</v>
      </c>
      <c r="AE80" s="158" t="s">
        <v>98</v>
      </c>
      <c r="AF80" s="158">
        <f t="shared" si="18"/>
        <v>0</v>
      </c>
      <c r="AG80" s="158" t="s">
        <v>98</v>
      </c>
      <c r="AH80" s="158">
        <f t="shared" si="19"/>
        <v>0</v>
      </c>
      <c r="AI80" s="158" t="s">
        <v>98</v>
      </c>
      <c r="AJ80" s="158">
        <f t="shared" si="20"/>
        <v>0</v>
      </c>
      <c r="AK80" s="158" t="s">
        <v>98</v>
      </c>
      <c r="AL80" s="158">
        <f t="shared" si="21"/>
        <v>0</v>
      </c>
      <c r="AM80" s="158" t="s">
        <v>98</v>
      </c>
      <c r="AN80" s="158">
        <f t="shared" si="22"/>
        <v>0</v>
      </c>
      <c r="AO80" s="158" t="s">
        <v>98</v>
      </c>
      <c r="AP80" s="158">
        <f t="shared" si="23"/>
        <v>0</v>
      </c>
      <c r="AQ80" s="158" t="s">
        <v>98</v>
      </c>
      <c r="AR80" s="158">
        <f t="shared" si="24"/>
        <v>0</v>
      </c>
      <c r="AS80" s="158" t="s">
        <v>98</v>
      </c>
      <c r="AT80" s="158">
        <f t="shared" si="25"/>
        <v>0</v>
      </c>
      <c r="AU80" s="158" t="s">
        <v>98</v>
      </c>
      <c r="AV80" s="158">
        <f t="shared" si="26"/>
        <v>0</v>
      </c>
      <c r="AW80" s="158" t="s">
        <v>98</v>
      </c>
      <c r="AX80" s="158">
        <f t="shared" si="27"/>
        <v>0</v>
      </c>
      <c r="AY80" s="158" t="s">
        <v>98</v>
      </c>
      <c r="AZ80" s="140">
        <f>'2'!CL78</f>
        <v>0</v>
      </c>
      <c r="BA80" s="158">
        <v>0</v>
      </c>
      <c r="BB80" s="158">
        <f t="shared" si="28"/>
        <v>0</v>
      </c>
      <c r="BC80" s="158" t="s">
        <v>98</v>
      </c>
      <c r="BD80" s="159"/>
      <c r="BE80" s="159"/>
      <c r="BF80" s="159"/>
      <c r="BG80" s="159"/>
      <c r="BH80" s="159"/>
      <c r="BI80" s="159"/>
      <c r="BJ80" s="159"/>
      <c r="BK80" s="159"/>
      <c r="BL80" s="159"/>
      <c r="BM80" s="159"/>
      <c r="BN80" s="159"/>
      <c r="BO80" s="159"/>
      <c r="BP80" s="159"/>
      <c r="BQ80" s="159"/>
      <c r="BR80" s="159"/>
      <c r="BS80" s="159"/>
      <c r="BT80" s="159"/>
      <c r="BU80" s="159"/>
      <c r="BV80" s="159"/>
      <c r="BW80" s="159"/>
      <c r="BX80" s="159"/>
      <c r="BY80" s="159"/>
      <c r="BZ80" s="159"/>
      <c r="CA80" s="159"/>
      <c r="CB80" s="159"/>
      <c r="CC80" s="159"/>
      <c r="CD80" s="159"/>
      <c r="CE80" s="159"/>
      <c r="CF80" s="159"/>
      <c r="CG80" s="159"/>
      <c r="CH80" s="159"/>
      <c r="CI80" s="159"/>
      <c r="CJ80" s="159"/>
      <c r="CK80" s="159"/>
      <c r="CL80" s="159"/>
      <c r="CM80" s="159"/>
      <c r="CN80" s="159"/>
      <c r="CO80" s="159"/>
      <c r="CP80" s="159"/>
      <c r="CQ80" s="159"/>
      <c r="CR80" s="159"/>
      <c r="CS80" s="159"/>
      <c r="CT80" s="159"/>
      <c r="CU80" s="159"/>
      <c r="CV80" s="159"/>
      <c r="CW80" s="159"/>
      <c r="CX80" s="159"/>
      <c r="CY80" s="159"/>
    </row>
    <row r="81" spans="1:103" s="160" customFormat="1" ht="38.25" x14ac:dyDescent="0.2">
      <c r="A81" s="154" t="s">
        <v>206</v>
      </c>
      <c r="B81" s="155" t="s">
        <v>207</v>
      </c>
      <c r="C81" s="158" t="s">
        <v>98</v>
      </c>
      <c r="D81" s="158">
        <f t="shared" si="4"/>
        <v>0</v>
      </c>
      <c r="E81" s="158" t="s">
        <v>98</v>
      </c>
      <c r="F81" s="158">
        <f t="shared" si="5"/>
        <v>0</v>
      </c>
      <c r="G81" s="158" t="s">
        <v>98</v>
      </c>
      <c r="H81" s="158">
        <f t="shared" si="6"/>
        <v>0</v>
      </c>
      <c r="I81" s="158" t="s">
        <v>98</v>
      </c>
      <c r="J81" s="158">
        <f t="shared" si="7"/>
        <v>0</v>
      </c>
      <c r="K81" s="158" t="s">
        <v>98</v>
      </c>
      <c r="L81" s="158">
        <f t="shared" si="8"/>
        <v>0</v>
      </c>
      <c r="M81" s="158" t="s">
        <v>98</v>
      </c>
      <c r="N81" s="158">
        <f t="shared" si="9"/>
        <v>0</v>
      </c>
      <c r="O81" s="158" t="s">
        <v>98</v>
      </c>
      <c r="P81" s="158">
        <f t="shared" si="10"/>
        <v>0</v>
      </c>
      <c r="Q81" s="158" t="s">
        <v>98</v>
      </c>
      <c r="R81" s="158">
        <f t="shared" si="11"/>
        <v>0</v>
      </c>
      <c r="S81" s="158" t="s">
        <v>98</v>
      </c>
      <c r="T81" s="158">
        <f t="shared" si="12"/>
        <v>0</v>
      </c>
      <c r="U81" s="158" t="s">
        <v>98</v>
      </c>
      <c r="V81" s="158">
        <f t="shared" si="13"/>
        <v>0</v>
      </c>
      <c r="W81" s="158" t="s">
        <v>98</v>
      </c>
      <c r="X81" s="158">
        <f t="shared" si="14"/>
        <v>0</v>
      </c>
      <c r="Y81" s="158" t="s">
        <v>98</v>
      </c>
      <c r="Z81" s="158">
        <f t="shared" si="15"/>
        <v>0</v>
      </c>
      <c r="AA81" s="158" t="s">
        <v>98</v>
      </c>
      <c r="AB81" s="158">
        <f t="shared" si="16"/>
        <v>0</v>
      </c>
      <c r="AC81" s="158" t="s">
        <v>98</v>
      </c>
      <c r="AD81" s="158">
        <f t="shared" si="17"/>
        <v>0</v>
      </c>
      <c r="AE81" s="158" t="s">
        <v>98</v>
      </c>
      <c r="AF81" s="158">
        <f t="shared" si="18"/>
        <v>0</v>
      </c>
      <c r="AG81" s="158" t="s">
        <v>98</v>
      </c>
      <c r="AH81" s="158">
        <f t="shared" si="19"/>
        <v>0</v>
      </c>
      <c r="AI81" s="158" t="s">
        <v>98</v>
      </c>
      <c r="AJ81" s="158">
        <f t="shared" si="20"/>
        <v>0</v>
      </c>
      <c r="AK81" s="158" t="s">
        <v>98</v>
      </c>
      <c r="AL81" s="158">
        <f t="shared" si="21"/>
        <v>0</v>
      </c>
      <c r="AM81" s="158" t="s">
        <v>98</v>
      </c>
      <c r="AN81" s="158">
        <f t="shared" si="22"/>
        <v>0</v>
      </c>
      <c r="AO81" s="158" t="s">
        <v>98</v>
      </c>
      <c r="AP81" s="158">
        <f t="shared" si="23"/>
        <v>0</v>
      </c>
      <c r="AQ81" s="158" t="s">
        <v>98</v>
      </c>
      <c r="AR81" s="158">
        <f t="shared" si="24"/>
        <v>0</v>
      </c>
      <c r="AS81" s="158" t="s">
        <v>98</v>
      </c>
      <c r="AT81" s="158">
        <f t="shared" si="25"/>
        <v>0</v>
      </c>
      <c r="AU81" s="158" t="s">
        <v>98</v>
      </c>
      <c r="AV81" s="158">
        <f t="shared" si="26"/>
        <v>0</v>
      </c>
      <c r="AW81" s="158" t="s">
        <v>98</v>
      </c>
      <c r="AX81" s="158">
        <f t="shared" si="27"/>
        <v>0</v>
      </c>
      <c r="AY81" s="158" t="s">
        <v>98</v>
      </c>
      <c r="AZ81" s="140">
        <f>'2'!CL79</f>
        <v>0</v>
      </c>
      <c r="BA81" s="158">
        <v>0</v>
      </c>
      <c r="BB81" s="158">
        <f t="shared" si="28"/>
        <v>0</v>
      </c>
      <c r="BC81" s="158" t="s">
        <v>98</v>
      </c>
      <c r="BD81" s="159"/>
      <c r="BE81" s="159"/>
      <c r="BF81" s="159"/>
      <c r="BG81" s="159"/>
      <c r="BH81" s="159"/>
      <c r="BI81" s="159"/>
      <c r="BJ81" s="159"/>
      <c r="BK81" s="159"/>
      <c r="BL81" s="159"/>
      <c r="BM81" s="159"/>
      <c r="BN81" s="159"/>
      <c r="BO81" s="159"/>
      <c r="BP81" s="159"/>
      <c r="BQ81" s="159"/>
      <c r="BR81" s="159"/>
      <c r="BS81" s="159"/>
      <c r="BT81" s="159"/>
      <c r="BU81" s="159"/>
      <c r="BV81" s="159"/>
      <c r="BW81" s="159"/>
      <c r="BX81" s="159"/>
      <c r="BY81" s="159"/>
      <c r="BZ81" s="159"/>
      <c r="CA81" s="159"/>
      <c r="CB81" s="159"/>
      <c r="CC81" s="159"/>
      <c r="CD81" s="159"/>
      <c r="CE81" s="159"/>
      <c r="CF81" s="159"/>
      <c r="CG81" s="159"/>
      <c r="CH81" s="159"/>
      <c r="CI81" s="159"/>
      <c r="CJ81" s="159"/>
      <c r="CK81" s="159"/>
      <c r="CL81" s="159"/>
      <c r="CM81" s="159"/>
      <c r="CN81" s="159"/>
      <c r="CO81" s="159"/>
      <c r="CP81" s="159"/>
      <c r="CQ81" s="159"/>
      <c r="CR81" s="159"/>
      <c r="CS81" s="159"/>
      <c r="CT81" s="159"/>
      <c r="CU81" s="159"/>
      <c r="CV81" s="159"/>
      <c r="CW81" s="159"/>
      <c r="CX81" s="159"/>
      <c r="CY81" s="159"/>
    </row>
    <row r="82" spans="1:103" s="160" customFormat="1" ht="38.25" x14ac:dyDescent="0.2">
      <c r="A82" s="154" t="s">
        <v>208</v>
      </c>
      <c r="B82" s="155" t="s">
        <v>209</v>
      </c>
      <c r="C82" s="158" t="s">
        <v>98</v>
      </c>
      <c r="D82" s="158">
        <f t="shared" si="4"/>
        <v>0</v>
      </c>
      <c r="E82" s="158" t="s">
        <v>98</v>
      </c>
      <c r="F82" s="158">
        <f t="shared" si="5"/>
        <v>0</v>
      </c>
      <c r="G82" s="158" t="s">
        <v>98</v>
      </c>
      <c r="H82" s="158">
        <f t="shared" si="6"/>
        <v>0</v>
      </c>
      <c r="I82" s="158" t="s">
        <v>98</v>
      </c>
      <c r="J82" s="158">
        <f t="shared" si="7"/>
        <v>0</v>
      </c>
      <c r="K82" s="158" t="s">
        <v>98</v>
      </c>
      <c r="L82" s="158">
        <f t="shared" si="8"/>
        <v>0</v>
      </c>
      <c r="M82" s="158" t="s">
        <v>98</v>
      </c>
      <c r="N82" s="158">
        <f t="shared" si="9"/>
        <v>0</v>
      </c>
      <c r="O82" s="158" t="s">
        <v>98</v>
      </c>
      <c r="P82" s="158">
        <f t="shared" si="10"/>
        <v>0</v>
      </c>
      <c r="Q82" s="158" t="s">
        <v>98</v>
      </c>
      <c r="R82" s="158">
        <f t="shared" si="11"/>
        <v>0</v>
      </c>
      <c r="S82" s="158" t="s">
        <v>98</v>
      </c>
      <c r="T82" s="158">
        <f t="shared" si="12"/>
        <v>0</v>
      </c>
      <c r="U82" s="158" t="s">
        <v>98</v>
      </c>
      <c r="V82" s="158">
        <f t="shared" si="13"/>
        <v>0</v>
      </c>
      <c r="W82" s="158" t="s">
        <v>98</v>
      </c>
      <c r="X82" s="158">
        <f t="shared" si="14"/>
        <v>0</v>
      </c>
      <c r="Y82" s="158" t="s">
        <v>98</v>
      </c>
      <c r="Z82" s="158">
        <f t="shared" si="15"/>
        <v>0</v>
      </c>
      <c r="AA82" s="158" t="s">
        <v>98</v>
      </c>
      <c r="AB82" s="158">
        <f t="shared" si="16"/>
        <v>0</v>
      </c>
      <c r="AC82" s="158" t="s">
        <v>98</v>
      </c>
      <c r="AD82" s="158">
        <f t="shared" si="17"/>
        <v>0</v>
      </c>
      <c r="AE82" s="158" t="s">
        <v>98</v>
      </c>
      <c r="AF82" s="158">
        <f t="shared" si="18"/>
        <v>0</v>
      </c>
      <c r="AG82" s="158" t="s">
        <v>98</v>
      </c>
      <c r="AH82" s="158">
        <f t="shared" si="19"/>
        <v>0</v>
      </c>
      <c r="AI82" s="158" t="s">
        <v>98</v>
      </c>
      <c r="AJ82" s="158">
        <f t="shared" si="20"/>
        <v>0</v>
      </c>
      <c r="AK82" s="158" t="s">
        <v>98</v>
      </c>
      <c r="AL82" s="158">
        <f t="shared" si="21"/>
        <v>0</v>
      </c>
      <c r="AM82" s="158" t="s">
        <v>98</v>
      </c>
      <c r="AN82" s="158">
        <f t="shared" si="22"/>
        <v>0</v>
      </c>
      <c r="AO82" s="158" t="s">
        <v>98</v>
      </c>
      <c r="AP82" s="158">
        <f t="shared" si="23"/>
        <v>0</v>
      </c>
      <c r="AQ82" s="158" t="s">
        <v>98</v>
      </c>
      <c r="AR82" s="158">
        <f t="shared" si="24"/>
        <v>0</v>
      </c>
      <c r="AS82" s="158" t="s">
        <v>98</v>
      </c>
      <c r="AT82" s="158">
        <f t="shared" si="25"/>
        <v>0</v>
      </c>
      <c r="AU82" s="158" t="s">
        <v>98</v>
      </c>
      <c r="AV82" s="158">
        <f t="shared" si="26"/>
        <v>0</v>
      </c>
      <c r="AW82" s="158" t="s">
        <v>98</v>
      </c>
      <c r="AX82" s="158">
        <f t="shared" si="27"/>
        <v>0</v>
      </c>
      <c r="AY82" s="158" t="s">
        <v>98</v>
      </c>
      <c r="AZ82" s="140">
        <f>'2'!CL80</f>
        <v>0</v>
      </c>
      <c r="BA82" s="158">
        <v>0</v>
      </c>
      <c r="BB82" s="158">
        <f t="shared" si="28"/>
        <v>0</v>
      </c>
      <c r="BC82" s="158" t="s">
        <v>98</v>
      </c>
      <c r="BD82" s="159"/>
      <c r="BE82" s="159"/>
      <c r="BF82" s="159"/>
      <c r="BG82" s="159"/>
      <c r="BH82" s="159"/>
      <c r="BI82" s="159"/>
      <c r="BJ82" s="159"/>
      <c r="BK82" s="159"/>
      <c r="BL82" s="159"/>
      <c r="BM82" s="159"/>
      <c r="BN82" s="159"/>
      <c r="BO82" s="159"/>
      <c r="BP82" s="159"/>
      <c r="BQ82" s="159"/>
      <c r="BR82" s="159"/>
      <c r="BS82" s="159"/>
      <c r="BT82" s="159"/>
      <c r="BU82" s="159"/>
      <c r="BV82" s="159"/>
      <c r="BW82" s="159"/>
      <c r="BX82" s="159"/>
      <c r="BY82" s="159"/>
      <c r="BZ82" s="159"/>
      <c r="CA82" s="159"/>
      <c r="CB82" s="159"/>
      <c r="CC82" s="159"/>
      <c r="CD82" s="159"/>
      <c r="CE82" s="159"/>
      <c r="CF82" s="159"/>
      <c r="CG82" s="159"/>
      <c r="CH82" s="159"/>
      <c r="CI82" s="159"/>
      <c r="CJ82" s="159"/>
      <c r="CK82" s="159"/>
      <c r="CL82" s="159"/>
      <c r="CM82" s="159"/>
      <c r="CN82" s="159"/>
      <c r="CO82" s="159"/>
      <c r="CP82" s="159"/>
      <c r="CQ82" s="159"/>
      <c r="CR82" s="159"/>
      <c r="CS82" s="159"/>
      <c r="CT82" s="159"/>
      <c r="CU82" s="159"/>
      <c r="CV82" s="159"/>
      <c r="CW82" s="159"/>
      <c r="CX82" s="159"/>
      <c r="CY82" s="159"/>
    </row>
    <row r="83" spans="1:103" s="160" customFormat="1" ht="38.25" x14ac:dyDescent="0.2">
      <c r="A83" s="154" t="s">
        <v>210</v>
      </c>
      <c r="B83" s="155" t="s">
        <v>211</v>
      </c>
      <c r="C83" s="158" t="s">
        <v>98</v>
      </c>
      <c r="D83" s="158">
        <f t="shared" si="4"/>
        <v>0</v>
      </c>
      <c r="E83" s="158" t="s">
        <v>98</v>
      </c>
      <c r="F83" s="158">
        <f t="shared" si="5"/>
        <v>0</v>
      </c>
      <c r="G83" s="158" t="s">
        <v>98</v>
      </c>
      <c r="H83" s="158">
        <f t="shared" si="6"/>
        <v>0</v>
      </c>
      <c r="I83" s="158" t="s">
        <v>98</v>
      </c>
      <c r="J83" s="158">
        <f t="shared" si="7"/>
        <v>0</v>
      </c>
      <c r="K83" s="158" t="s">
        <v>98</v>
      </c>
      <c r="L83" s="158">
        <f t="shared" si="8"/>
        <v>0</v>
      </c>
      <c r="M83" s="158" t="s">
        <v>98</v>
      </c>
      <c r="N83" s="158">
        <f t="shared" si="9"/>
        <v>0</v>
      </c>
      <c r="O83" s="158" t="s">
        <v>98</v>
      </c>
      <c r="P83" s="158">
        <f t="shared" si="10"/>
        <v>0</v>
      </c>
      <c r="Q83" s="158" t="s">
        <v>98</v>
      </c>
      <c r="R83" s="158">
        <f t="shared" si="11"/>
        <v>0</v>
      </c>
      <c r="S83" s="158" t="s">
        <v>98</v>
      </c>
      <c r="T83" s="158">
        <f t="shared" si="12"/>
        <v>0</v>
      </c>
      <c r="U83" s="158" t="s">
        <v>98</v>
      </c>
      <c r="V83" s="158">
        <f t="shared" si="13"/>
        <v>0</v>
      </c>
      <c r="W83" s="158" t="s">
        <v>98</v>
      </c>
      <c r="X83" s="158">
        <f t="shared" si="14"/>
        <v>0</v>
      </c>
      <c r="Y83" s="158" t="s">
        <v>98</v>
      </c>
      <c r="Z83" s="158">
        <f t="shared" si="15"/>
        <v>0</v>
      </c>
      <c r="AA83" s="158" t="s">
        <v>98</v>
      </c>
      <c r="AB83" s="158">
        <f t="shared" si="16"/>
        <v>0</v>
      </c>
      <c r="AC83" s="158" t="s">
        <v>98</v>
      </c>
      <c r="AD83" s="158">
        <f t="shared" si="17"/>
        <v>0</v>
      </c>
      <c r="AE83" s="158" t="s">
        <v>98</v>
      </c>
      <c r="AF83" s="158">
        <f t="shared" si="18"/>
        <v>0</v>
      </c>
      <c r="AG83" s="158" t="s">
        <v>98</v>
      </c>
      <c r="AH83" s="158">
        <f t="shared" si="19"/>
        <v>0</v>
      </c>
      <c r="AI83" s="158" t="s">
        <v>98</v>
      </c>
      <c r="AJ83" s="158">
        <f t="shared" si="20"/>
        <v>0</v>
      </c>
      <c r="AK83" s="158" t="s">
        <v>98</v>
      </c>
      <c r="AL83" s="158">
        <f t="shared" si="21"/>
        <v>0</v>
      </c>
      <c r="AM83" s="158" t="s">
        <v>98</v>
      </c>
      <c r="AN83" s="158">
        <f t="shared" si="22"/>
        <v>0</v>
      </c>
      <c r="AO83" s="158" t="s">
        <v>98</v>
      </c>
      <c r="AP83" s="158">
        <f t="shared" si="23"/>
        <v>0</v>
      </c>
      <c r="AQ83" s="158" t="s">
        <v>98</v>
      </c>
      <c r="AR83" s="158">
        <f t="shared" si="24"/>
        <v>0</v>
      </c>
      <c r="AS83" s="158" t="s">
        <v>98</v>
      </c>
      <c r="AT83" s="158">
        <f t="shared" si="25"/>
        <v>0</v>
      </c>
      <c r="AU83" s="158" t="s">
        <v>98</v>
      </c>
      <c r="AV83" s="158">
        <f t="shared" si="26"/>
        <v>0</v>
      </c>
      <c r="AW83" s="158" t="s">
        <v>98</v>
      </c>
      <c r="AX83" s="158">
        <f t="shared" si="27"/>
        <v>0</v>
      </c>
      <c r="AY83" s="158" t="s">
        <v>98</v>
      </c>
      <c r="AZ83" s="140">
        <f>'2'!CL81</f>
        <v>0</v>
      </c>
      <c r="BA83" s="158">
        <v>0</v>
      </c>
      <c r="BB83" s="158">
        <f t="shared" si="28"/>
        <v>0</v>
      </c>
      <c r="BC83" s="158" t="s">
        <v>98</v>
      </c>
      <c r="BD83" s="159"/>
      <c r="BE83" s="159"/>
      <c r="BF83" s="159"/>
      <c r="BG83" s="159"/>
      <c r="BH83" s="159"/>
      <c r="BI83" s="159"/>
      <c r="BJ83" s="159"/>
      <c r="BK83" s="159"/>
      <c r="BL83" s="159"/>
      <c r="BM83" s="159"/>
      <c r="BN83" s="159"/>
      <c r="BO83" s="159"/>
      <c r="BP83" s="159"/>
      <c r="BQ83" s="159"/>
      <c r="BR83" s="159"/>
      <c r="BS83" s="159"/>
      <c r="BT83" s="159"/>
      <c r="BU83" s="159"/>
      <c r="BV83" s="159"/>
      <c r="BW83" s="159"/>
      <c r="BX83" s="159"/>
      <c r="BY83" s="159"/>
      <c r="BZ83" s="159"/>
      <c r="CA83" s="159"/>
      <c r="CB83" s="159"/>
      <c r="CC83" s="159"/>
      <c r="CD83" s="159"/>
      <c r="CE83" s="159"/>
      <c r="CF83" s="159"/>
      <c r="CG83" s="159"/>
      <c r="CH83" s="159"/>
      <c r="CI83" s="159"/>
      <c r="CJ83" s="159"/>
      <c r="CK83" s="159"/>
      <c r="CL83" s="159"/>
      <c r="CM83" s="159"/>
      <c r="CN83" s="159"/>
      <c r="CO83" s="159"/>
      <c r="CP83" s="159"/>
      <c r="CQ83" s="159"/>
      <c r="CR83" s="159"/>
      <c r="CS83" s="159"/>
      <c r="CT83" s="159"/>
      <c r="CU83" s="159"/>
      <c r="CV83" s="159"/>
      <c r="CW83" s="159"/>
      <c r="CX83" s="159"/>
      <c r="CY83" s="159"/>
    </row>
    <row r="84" spans="1:103" s="160" customFormat="1" ht="38.25" x14ac:dyDescent="0.2">
      <c r="A84" s="154" t="s">
        <v>212</v>
      </c>
      <c r="B84" s="155" t="s">
        <v>213</v>
      </c>
      <c r="C84" s="158" t="s">
        <v>98</v>
      </c>
      <c r="D84" s="158">
        <f t="shared" si="4"/>
        <v>0</v>
      </c>
      <c r="E84" s="158" t="s">
        <v>98</v>
      </c>
      <c r="F84" s="158">
        <f t="shared" si="5"/>
        <v>0</v>
      </c>
      <c r="G84" s="158" t="s">
        <v>98</v>
      </c>
      <c r="H84" s="158">
        <f t="shared" si="6"/>
        <v>0</v>
      </c>
      <c r="I84" s="158" t="s">
        <v>98</v>
      </c>
      <c r="J84" s="158">
        <f t="shared" si="7"/>
        <v>0</v>
      </c>
      <c r="K84" s="158" t="s">
        <v>98</v>
      </c>
      <c r="L84" s="158">
        <f t="shared" si="8"/>
        <v>0</v>
      </c>
      <c r="M84" s="158" t="s">
        <v>98</v>
      </c>
      <c r="N84" s="158">
        <f t="shared" si="9"/>
        <v>0</v>
      </c>
      <c r="O84" s="158" t="s">
        <v>98</v>
      </c>
      <c r="P84" s="158">
        <f t="shared" si="10"/>
        <v>0</v>
      </c>
      <c r="Q84" s="158" t="s">
        <v>98</v>
      </c>
      <c r="R84" s="158">
        <f t="shared" si="11"/>
        <v>0</v>
      </c>
      <c r="S84" s="158" t="s">
        <v>98</v>
      </c>
      <c r="T84" s="158">
        <f t="shared" si="12"/>
        <v>0</v>
      </c>
      <c r="U84" s="158" t="s">
        <v>98</v>
      </c>
      <c r="V84" s="158">
        <f t="shared" si="13"/>
        <v>0</v>
      </c>
      <c r="W84" s="158" t="s">
        <v>98</v>
      </c>
      <c r="X84" s="158">
        <f t="shared" si="14"/>
        <v>0</v>
      </c>
      <c r="Y84" s="158" t="s">
        <v>98</v>
      </c>
      <c r="Z84" s="158">
        <f t="shared" si="15"/>
        <v>0</v>
      </c>
      <c r="AA84" s="158" t="s">
        <v>98</v>
      </c>
      <c r="AB84" s="158">
        <f t="shared" si="16"/>
        <v>0</v>
      </c>
      <c r="AC84" s="158" t="s">
        <v>98</v>
      </c>
      <c r="AD84" s="158">
        <f t="shared" si="17"/>
        <v>0</v>
      </c>
      <c r="AE84" s="158" t="s">
        <v>98</v>
      </c>
      <c r="AF84" s="158">
        <f t="shared" si="18"/>
        <v>0</v>
      </c>
      <c r="AG84" s="158" t="s">
        <v>98</v>
      </c>
      <c r="AH84" s="158">
        <f t="shared" si="19"/>
        <v>0</v>
      </c>
      <c r="AI84" s="158" t="s">
        <v>98</v>
      </c>
      <c r="AJ84" s="158">
        <f t="shared" si="20"/>
        <v>0</v>
      </c>
      <c r="AK84" s="158" t="s">
        <v>98</v>
      </c>
      <c r="AL84" s="158">
        <f t="shared" si="21"/>
        <v>0</v>
      </c>
      <c r="AM84" s="158" t="s">
        <v>98</v>
      </c>
      <c r="AN84" s="158">
        <f t="shared" si="22"/>
        <v>0</v>
      </c>
      <c r="AO84" s="158" t="s">
        <v>98</v>
      </c>
      <c r="AP84" s="158">
        <f t="shared" si="23"/>
        <v>0</v>
      </c>
      <c r="AQ84" s="158" t="s">
        <v>98</v>
      </c>
      <c r="AR84" s="158">
        <f t="shared" si="24"/>
        <v>0</v>
      </c>
      <c r="AS84" s="158" t="s">
        <v>98</v>
      </c>
      <c r="AT84" s="158">
        <f t="shared" si="25"/>
        <v>0</v>
      </c>
      <c r="AU84" s="158" t="s">
        <v>98</v>
      </c>
      <c r="AV84" s="158">
        <f t="shared" si="26"/>
        <v>0</v>
      </c>
      <c r="AW84" s="158" t="s">
        <v>98</v>
      </c>
      <c r="AX84" s="158">
        <f t="shared" si="27"/>
        <v>0</v>
      </c>
      <c r="AY84" s="158" t="s">
        <v>98</v>
      </c>
      <c r="AZ84" s="140">
        <f>'2'!CL82</f>
        <v>0</v>
      </c>
      <c r="BA84" s="158">
        <v>0</v>
      </c>
      <c r="BB84" s="158">
        <f t="shared" si="28"/>
        <v>0</v>
      </c>
      <c r="BC84" s="158" t="s">
        <v>98</v>
      </c>
      <c r="BD84" s="159"/>
      <c r="BE84" s="159"/>
      <c r="BF84" s="159"/>
      <c r="BG84" s="159"/>
      <c r="BH84" s="159"/>
      <c r="BI84" s="159"/>
      <c r="BJ84" s="159"/>
      <c r="BK84" s="159"/>
      <c r="BL84" s="159"/>
      <c r="BM84" s="159"/>
      <c r="BN84" s="159"/>
      <c r="BO84" s="159"/>
      <c r="BP84" s="159"/>
      <c r="BQ84" s="159"/>
      <c r="BR84" s="159"/>
      <c r="BS84" s="159"/>
      <c r="BT84" s="159"/>
      <c r="BU84" s="159"/>
      <c r="BV84" s="159"/>
      <c r="BW84" s="159"/>
      <c r="BX84" s="159"/>
      <c r="BY84" s="159"/>
      <c r="BZ84" s="159"/>
      <c r="CA84" s="159"/>
      <c r="CB84" s="159"/>
      <c r="CC84" s="159"/>
      <c r="CD84" s="159"/>
      <c r="CE84" s="159"/>
      <c r="CF84" s="159"/>
      <c r="CG84" s="159"/>
      <c r="CH84" s="159"/>
      <c r="CI84" s="159"/>
      <c r="CJ84" s="159"/>
      <c r="CK84" s="159"/>
      <c r="CL84" s="159"/>
      <c r="CM84" s="159"/>
      <c r="CN84" s="159"/>
      <c r="CO84" s="159"/>
      <c r="CP84" s="159"/>
      <c r="CQ84" s="159"/>
      <c r="CR84" s="159"/>
      <c r="CS84" s="159"/>
      <c r="CT84" s="159"/>
      <c r="CU84" s="159"/>
      <c r="CV84" s="159"/>
      <c r="CW84" s="159"/>
      <c r="CX84" s="159"/>
      <c r="CY84" s="159"/>
    </row>
    <row r="85" spans="1:103" s="160" customFormat="1" ht="38.25" x14ac:dyDescent="0.2">
      <c r="A85" s="154" t="s">
        <v>214</v>
      </c>
      <c r="B85" s="155" t="s">
        <v>215</v>
      </c>
      <c r="C85" s="158" t="s">
        <v>98</v>
      </c>
      <c r="D85" s="158">
        <f t="shared" si="4"/>
        <v>0</v>
      </c>
      <c r="E85" s="158" t="s">
        <v>98</v>
      </c>
      <c r="F85" s="158">
        <f t="shared" si="5"/>
        <v>0</v>
      </c>
      <c r="G85" s="158" t="s">
        <v>98</v>
      </c>
      <c r="H85" s="158">
        <f t="shared" si="6"/>
        <v>0</v>
      </c>
      <c r="I85" s="158" t="s">
        <v>98</v>
      </c>
      <c r="J85" s="158">
        <f t="shared" si="7"/>
        <v>0</v>
      </c>
      <c r="K85" s="158" t="s">
        <v>98</v>
      </c>
      <c r="L85" s="158">
        <f t="shared" si="8"/>
        <v>0</v>
      </c>
      <c r="M85" s="158" t="s">
        <v>98</v>
      </c>
      <c r="N85" s="158">
        <f t="shared" si="9"/>
        <v>0</v>
      </c>
      <c r="O85" s="158" t="s">
        <v>98</v>
      </c>
      <c r="P85" s="158">
        <f t="shared" si="10"/>
        <v>0</v>
      </c>
      <c r="Q85" s="158" t="s">
        <v>98</v>
      </c>
      <c r="R85" s="158">
        <f t="shared" si="11"/>
        <v>0</v>
      </c>
      <c r="S85" s="158" t="s">
        <v>98</v>
      </c>
      <c r="T85" s="158">
        <f t="shared" si="12"/>
        <v>0</v>
      </c>
      <c r="U85" s="158" t="s">
        <v>98</v>
      </c>
      <c r="V85" s="158">
        <f t="shared" si="13"/>
        <v>0</v>
      </c>
      <c r="W85" s="158" t="s">
        <v>98</v>
      </c>
      <c r="X85" s="158">
        <f t="shared" si="14"/>
        <v>0</v>
      </c>
      <c r="Y85" s="158" t="s">
        <v>98</v>
      </c>
      <c r="Z85" s="158">
        <f t="shared" si="15"/>
        <v>0</v>
      </c>
      <c r="AA85" s="158" t="s">
        <v>98</v>
      </c>
      <c r="AB85" s="158">
        <f t="shared" si="16"/>
        <v>0</v>
      </c>
      <c r="AC85" s="158" t="s">
        <v>98</v>
      </c>
      <c r="AD85" s="158">
        <f t="shared" si="17"/>
        <v>0</v>
      </c>
      <c r="AE85" s="158" t="s">
        <v>98</v>
      </c>
      <c r="AF85" s="158">
        <f t="shared" si="18"/>
        <v>0</v>
      </c>
      <c r="AG85" s="158" t="s">
        <v>98</v>
      </c>
      <c r="AH85" s="158">
        <f t="shared" si="19"/>
        <v>0</v>
      </c>
      <c r="AI85" s="158" t="s">
        <v>98</v>
      </c>
      <c r="AJ85" s="158">
        <f t="shared" si="20"/>
        <v>0</v>
      </c>
      <c r="AK85" s="158" t="s">
        <v>98</v>
      </c>
      <c r="AL85" s="158">
        <f t="shared" si="21"/>
        <v>0</v>
      </c>
      <c r="AM85" s="158" t="s">
        <v>98</v>
      </c>
      <c r="AN85" s="158">
        <f t="shared" si="22"/>
        <v>0</v>
      </c>
      <c r="AO85" s="158" t="s">
        <v>98</v>
      </c>
      <c r="AP85" s="158">
        <f t="shared" si="23"/>
        <v>0</v>
      </c>
      <c r="AQ85" s="158" t="s">
        <v>98</v>
      </c>
      <c r="AR85" s="158">
        <f t="shared" si="24"/>
        <v>0</v>
      </c>
      <c r="AS85" s="158" t="s">
        <v>98</v>
      </c>
      <c r="AT85" s="158">
        <f t="shared" si="25"/>
        <v>0</v>
      </c>
      <c r="AU85" s="158" t="s">
        <v>98</v>
      </c>
      <c r="AV85" s="158">
        <f t="shared" si="26"/>
        <v>0</v>
      </c>
      <c r="AW85" s="158" t="s">
        <v>98</v>
      </c>
      <c r="AX85" s="158">
        <f t="shared" si="27"/>
        <v>0</v>
      </c>
      <c r="AY85" s="158" t="s">
        <v>98</v>
      </c>
      <c r="AZ85" s="140">
        <f>'2'!CL83</f>
        <v>0</v>
      </c>
      <c r="BA85" s="158">
        <v>0</v>
      </c>
      <c r="BB85" s="158">
        <f t="shared" si="28"/>
        <v>0</v>
      </c>
      <c r="BC85" s="158" t="s">
        <v>98</v>
      </c>
      <c r="BD85" s="206"/>
      <c r="BE85" s="207"/>
      <c r="BF85" s="206"/>
      <c r="BG85" s="207"/>
      <c r="BH85" s="159"/>
      <c r="BI85" s="159"/>
      <c r="BJ85" s="159"/>
      <c r="BK85" s="159"/>
      <c r="BL85" s="159"/>
      <c r="BM85" s="159"/>
      <c r="BN85" s="159"/>
      <c r="BO85" s="159"/>
      <c r="BP85" s="159"/>
      <c r="BQ85" s="159"/>
      <c r="BR85" s="159"/>
      <c r="BS85" s="159"/>
      <c r="BT85" s="159"/>
      <c r="BU85" s="159"/>
      <c r="BV85" s="159"/>
      <c r="BW85" s="159"/>
      <c r="BX85" s="159"/>
      <c r="BY85" s="159"/>
      <c r="BZ85" s="159"/>
      <c r="CA85" s="159"/>
      <c r="CB85" s="159"/>
      <c r="CC85" s="159"/>
      <c r="CD85" s="159"/>
      <c r="CE85" s="159"/>
      <c r="CF85" s="159"/>
      <c r="CG85" s="159"/>
      <c r="CH85" s="159"/>
      <c r="CI85" s="159"/>
      <c r="CJ85" s="159"/>
      <c r="CK85" s="159"/>
      <c r="CL85" s="159"/>
      <c r="CM85" s="159"/>
      <c r="CN85" s="159"/>
      <c r="CO85" s="159"/>
      <c r="CP85" s="159"/>
      <c r="CQ85" s="159"/>
      <c r="CR85" s="159"/>
      <c r="CS85" s="159"/>
      <c r="CT85" s="159"/>
      <c r="CU85" s="159"/>
      <c r="CV85" s="159"/>
      <c r="CW85" s="159"/>
      <c r="CX85" s="159"/>
      <c r="CY85" s="159"/>
    </row>
    <row r="86" spans="1:103" s="183" customFormat="1" ht="38.25" x14ac:dyDescent="0.2">
      <c r="A86" s="179" t="s">
        <v>216</v>
      </c>
      <c r="B86" s="156" t="s">
        <v>217</v>
      </c>
      <c r="C86" s="140" t="s">
        <v>98</v>
      </c>
      <c r="D86" s="210">
        <f t="shared" si="4"/>
        <v>0</v>
      </c>
      <c r="E86" s="210" t="s">
        <v>98</v>
      </c>
      <c r="F86" s="210">
        <f t="shared" si="5"/>
        <v>0</v>
      </c>
      <c r="G86" s="210" t="s">
        <v>98</v>
      </c>
      <c r="H86" s="210">
        <f t="shared" si="6"/>
        <v>0</v>
      </c>
      <c r="I86" s="210" t="s">
        <v>98</v>
      </c>
      <c r="J86" s="210">
        <f t="shared" si="7"/>
        <v>0</v>
      </c>
      <c r="K86" s="210" t="s">
        <v>98</v>
      </c>
      <c r="L86" s="210">
        <f t="shared" si="8"/>
        <v>0</v>
      </c>
      <c r="M86" s="210" t="s">
        <v>98</v>
      </c>
      <c r="N86" s="210">
        <f t="shared" si="9"/>
        <v>0</v>
      </c>
      <c r="O86" s="210" t="s">
        <v>98</v>
      </c>
      <c r="P86" s="210">
        <f t="shared" si="10"/>
        <v>0</v>
      </c>
      <c r="Q86" s="210" t="s">
        <v>98</v>
      </c>
      <c r="R86" s="210">
        <f t="shared" si="11"/>
        <v>0</v>
      </c>
      <c r="S86" s="210" t="s">
        <v>98</v>
      </c>
      <c r="T86" s="210">
        <f t="shared" si="12"/>
        <v>0</v>
      </c>
      <c r="U86" s="210" t="s">
        <v>98</v>
      </c>
      <c r="V86" s="210">
        <f t="shared" si="13"/>
        <v>0</v>
      </c>
      <c r="W86" s="210" t="s">
        <v>98</v>
      </c>
      <c r="X86" s="210">
        <f t="shared" si="14"/>
        <v>0</v>
      </c>
      <c r="Y86" s="210" t="s">
        <v>98</v>
      </c>
      <c r="Z86" s="210">
        <f t="shared" si="15"/>
        <v>0</v>
      </c>
      <c r="AA86" s="210" t="s">
        <v>98</v>
      </c>
      <c r="AB86" s="210">
        <f t="shared" si="16"/>
        <v>0</v>
      </c>
      <c r="AC86" s="210" t="s">
        <v>98</v>
      </c>
      <c r="AD86" s="210">
        <f t="shared" si="17"/>
        <v>0</v>
      </c>
      <c r="AE86" s="210" t="s">
        <v>98</v>
      </c>
      <c r="AF86" s="210">
        <f t="shared" si="18"/>
        <v>0</v>
      </c>
      <c r="AG86" s="210" t="s">
        <v>98</v>
      </c>
      <c r="AH86" s="210">
        <f t="shared" si="19"/>
        <v>0</v>
      </c>
      <c r="AI86" s="210" t="s">
        <v>98</v>
      </c>
      <c r="AJ86" s="210">
        <f t="shared" si="20"/>
        <v>0</v>
      </c>
      <c r="AK86" s="210" t="s">
        <v>98</v>
      </c>
      <c r="AL86" s="210">
        <f t="shared" si="21"/>
        <v>0</v>
      </c>
      <c r="AM86" s="210" t="s">
        <v>98</v>
      </c>
      <c r="AN86" s="210">
        <f t="shared" si="22"/>
        <v>0</v>
      </c>
      <c r="AO86" s="210" t="s">
        <v>98</v>
      </c>
      <c r="AP86" s="210">
        <f t="shared" si="23"/>
        <v>0</v>
      </c>
      <c r="AQ86" s="210" t="s">
        <v>98</v>
      </c>
      <c r="AR86" s="210">
        <f t="shared" si="24"/>
        <v>0</v>
      </c>
      <c r="AS86" s="210" t="s">
        <v>98</v>
      </c>
      <c r="AT86" s="210">
        <f t="shared" si="25"/>
        <v>0</v>
      </c>
      <c r="AU86" s="210" t="s">
        <v>98</v>
      </c>
      <c r="AV86" s="210">
        <f t="shared" si="26"/>
        <v>0</v>
      </c>
      <c r="AW86" s="210" t="s">
        <v>98</v>
      </c>
      <c r="AX86" s="210">
        <f t="shared" si="27"/>
        <v>0</v>
      </c>
      <c r="AY86" s="210" t="s">
        <v>98</v>
      </c>
      <c r="AZ86" s="140">
        <f>'2'!CL84</f>
        <v>0</v>
      </c>
      <c r="BA86" s="140">
        <v>0</v>
      </c>
      <c r="BB86" s="210">
        <f t="shared" si="28"/>
        <v>0</v>
      </c>
      <c r="BC86" s="210" t="s">
        <v>98</v>
      </c>
      <c r="BD86" s="182"/>
      <c r="BE86" s="182"/>
      <c r="BF86" s="182"/>
      <c r="BG86" s="182"/>
      <c r="BH86" s="182"/>
      <c r="BI86" s="182"/>
      <c r="BJ86" s="182"/>
      <c r="BK86" s="182"/>
      <c r="BL86" s="182"/>
      <c r="BM86" s="182"/>
      <c r="BN86" s="182"/>
      <c r="BO86" s="182"/>
      <c r="BP86" s="182"/>
      <c r="BQ86" s="182"/>
      <c r="BR86" s="182"/>
      <c r="BS86" s="182"/>
      <c r="BT86" s="182"/>
      <c r="BU86" s="182"/>
      <c r="BV86" s="182"/>
      <c r="BW86" s="182"/>
      <c r="BX86" s="182"/>
      <c r="BY86" s="182"/>
      <c r="BZ86" s="182"/>
      <c r="CA86" s="182"/>
      <c r="CB86" s="182"/>
      <c r="CC86" s="182"/>
      <c r="CD86" s="182"/>
      <c r="CE86" s="182"/>
      <c r="CF86" s="182"/>
      <c r="CG86" s="182"/>
      <c r="CH86" s="182"/>
      <c r="CI86" s="182"/>
      <c r="CJ86" s="182"/>
      <c r="CK86" s="182"/>
      <c r="CL86" s="182"/>
      <c r="CM86" s="182"/>
      <c r="CN86" s="182"/>
      <c r="CO86" s="182"/>
      <c r="CP86" s="182"/>
      <c r="CQ86" s="182"/>
      <c r="CR86" s="182"/>
      <c r="CS86" s="182"/>
      <c r="CT86" s="182"/>
      <c r="CU86" s="182"/>
      <c r="CV86" s="182"/>
      <c r="CW86" s="182"/>
      <c r="CX86" s="182"/>
      <c r="CY86" s="182"/>
    </row>
    <row r="87" spans="1:103" s="183" customFormat="1" ht="25.5" x14ac:dyDescent="0.2">
      <c r="A87" s="204" t="s">
        <v>218</v>
      </c>
      <c r="B87" s="156" t="s">
        <v>219</v>
      </c>
      <c r="C87" s="140" t="s">
        <v>98</v>
      </c>
      <c r="D87" s="140">
        <f>SUM(D88:D91)</f>
        <v>0</v>
      </c>
      <c r="E87" s="140" t="s">
        <v>98</v>
      </c>
      <c r="F87" s="140">
        <f>SUM(F88:F91)</f>
        <v>0</v>
      </c>
      <c r="G87" s="140" t="s">
        <v>98</v>
      </c>
      <c r="H87" s="140">
        <f>SUM(H88:H91)</f>
        <v>0</v>
      </c>
      <c r="I87" s="140" t="s">
        <v>98</v>
      </c>
      <c r="J87" s="140">
        <f>SUM(J88:J91)</f>
        <v>0</v>
      </c>
      <c r="K87" s="140" t="s">
        <v>98</v>
      </c>
      <c r="L87" s="140">
        <f>SUM(L88:L91)</f>
        <v>0</v>
      </c>
      <c r="M87" s="140" t="s">
        <v>98</v>
      </c>
      <c r="N87" s="140">
        <f>SUM(N88:N91)</f>
        <v>0</v>
      </c>
      <c r="O87" s="140" t="s">
        <v>98</v>
      </c>
      <c r="P87" s="140">
        <f>SUM(P88:P91)</f>
        <v>0</v>
      </c>
      <c r="Q87" s="140" t="s">
        <v>98</v>
      </c>
      <c r="R87" s="140">
        <f>SUM(R88:R91)</f>
        <v>0</v>
      </c>
      <c r="S87" s="140" t="s">
        <v>98</v>
      </c>
      <c r="T87" s="140">
        <f>SUM(T88:T91)</f>
        <v>0</v>
      </c>
      <c r="U87" s="140" t="s">
        <v>98</v>
      </c>
      <c r="V87" s="140">
        <f>SUM(V88:V91)</f>
        <v>0</v>
      </c>
      <c r="W87" s="140" t="s">
        <v>98</v>
      </c>
      <c r="X87" s="140">
        <f>SUM(X88:X91)</f>
        <v>0</v>
      </c>
      <c r="Y87" s="140" t="s">
        <v>98</v>
      </c>
      <c r="Z87" s="140">
        <f>SUM(Z88:Z91)</f>
        <v>0</v>
      </c>
      <c r="AA87" s="140" t="s">
        <v>98</v>
      </c>
      <c r="AB87" s="140">
        <f>SUM(AB88:AB91)</f>
        <v>0</v>
      </c>
      <c r="AC87" s="140" t="s">
        <v>98</v>
      </c>
      <c r="AD87" s="140">
        <f>SUM(AD88:AD91)</f>
        <v>0</v>
      </c>
      <c r="AE87" s="140" t="s">
        <v>98</v>
      </c>
      <c r="AF87" s="140">
        <f>SUM(AF88:AF91)</f>
        <v>0</v>
      </c>
      <c r="AG87" s="140" t="s">
        <v>98</v>
      </c>
      <c r="AH87" s="140">
        <f>SUM(AH88:AH91)</f>
        <v>0</v>
      </c>
      <c r="AI87" s="140" t="s">
        <v>98</v>
      </c>
      <c r="AJ87" s="140">
        <f>SUM(AJ88:AJ91)</f>
        <v>0</v>
      </c>
      <c r="AK87" s="140" t="s">
        <v>98</v>
      </c>
      <c r="AL87" s="140">
        <f>SUM(AL88:AL91)</f>
        <v>0</v>
      </c>
      <c r="AM87" s="140" t="s">
        <v>98</v>
      </c>
      <c r="AN87" s="140">
        <f>SUM(AN88:AN91)</f>
        <v>0</v>
      </c>
      <c r="AO87" s="140" t="s">
        <v>98</v>
      </c>
      <c r="AP87" s="140">
        <f>SUM(AP88:AP91)</f>
        <v>0</v>
      </c>
      <c r="AQ87" s="140" t="s">
        <v>98</v>
      </c>
      <c r="AR87" s="140">
        <f>SUM(AR88:AR91)</f>
        <v>0</v>
      </c>
      <c r="AS87" s="140" t="s">
        <v>98</v>
      </c>
      <c r="AT87" s="140">
        <f>SUM(AT88:AT91)</f>
        <v>0</v>
      </c>
      <c r="AU87" s="140" t="s">
        <v>98</v>
      </c>
      <c r="AV87" s="140">
        <f>SUM(AV88:AV91)</f>
        <v>0</v>
      </c>
      <c r="AW87" s="140" t="s">
        <v>98</v>
      </c>
      <c r="AX87" s="140">
        <f>SUM(AX88:AX91)</f>
        <v>0</v>
      </c>
      <c r="AY87" s="140" t="s">
        <v>98</v>
      </c>
      <c r="AZ87" s="140">
        <f>'2'!CL85</f>
        <v>0</v>
      </c>
      <c r="BA87" s="140">
        <v>0</v>
      </c>
      <c r="BB87" s="140">
        <f>SUM(BB88:BB91)</f>
        <v>0</v>
      </c>
      <c r="BC87" s="140" t="s">
        <v>98</v>
      </c>
      <c r="BD87" s="182"/>
      <c r="BE87" s="182"/>
      <c r="BF87" s="182"/>
      <c r="BG87" s="182"/>
      <c r="BH87" s="182"/>
      <c r="BI87" s="182"/>
      <c r="BJ87" s="182"/>
      <c r="BK87" s="182"/>
      <c r="BL87" s="182"/>
      <c r="BM87" s="182"/>
      <c r="BN87" s="182"/>
      <c r="BO87" s="182"/>
      <c r="BP87" s="182"/>
      <c r="BQ87" s="182"/>
      <c r="BR87" s="182"/>
      <c r="BS87" s="182"/>
      <c r="BT87" s="182"/>
      <c r="BU87" s="182"/>
      <c r="BV87" s="182"/>
      <c r="BW87" s="182"/>
      <c r="BX87" s="182"/>
      <c r="BY87" s="182"/>
      <c r="BZ87" s="182"/>
      <c r="CA87" s="182"/>
      <c r="CB87" s="182"/>
      <c r="CC87" s="182"/>
      <c r="CD87" s="182"/>
      <c r="CE87" s="182"/>
      <c r="CF87" s="182"/>
      <c r="CG87" s="182"/>
      <c r="CH87" s="182"/>
      <c r="CI87" s="182"/>
      <c r="CJ87" s="182"/>
      <c r="CK87" s="182"/>
      <c r="CL87" s="182"/>
      <c r="CM87" s="182"/>
      <c r="CN87" s="182"/>
      <c r="CO87" s="182"/>
      <c r="CP87" s="182"/>
      <c r="CQ87" s="182"/>
      <c r="CR87" s="182"/>
      <c r="CS87" s="182"/>
      <c r="CT87" s="182"/>
      <c r="CU87" s="182"/>
      <c r="CV87" s="182"/>
      <c r="CW87" s="182"/>
      <c r="CX87" s="182"/>
      <c r="CY87" s="182"/>
    </row>
    <row r="88" spans="1:103" s="160" customFormat="1" ht="15.75" customHeight="1" x14ac:dyDescent="0.2">
      <c r="A88" s="212" t="s">
        <v>218</v>
      </c>
      <c r="B88" s="186" t="s">
        <v>220</v>
      </c>
      <c r="C88" s="214" t="s">
        <v>221</v>
      </c>
      <c r="D88" s="214">
        <v>0</v>
      </c>
      <c r="E88" s="175" t="s">
        <v>98</v>
      </c>
      <c r="F88" s="214">
        <v>0</v>
      </c>
      <c r="G88" s="175" t="s">
        <v>98</v>
      </c>
      <c r="H88" s="214">
        <v>0</v>
      </c>
      <c r="I88" s="175" t="s">
        <v>98</v>
      </c>
      <c r="J88" s="214">
        <v>0</v>
      </c>
      <c r="K88" s="175" t="s">
        <v>98</v>
      </c>
      <c r="L88" s="214">
        <v>0</v>
      </c>
      <c r="M88" s="175" t="s">
        <v>98</v>
      </c>
      <c r="N88" s="214">
        <v>0</v>
      </c>
      <c r="O88" s="175" t="s">
        <v>98</v>
      </c>
      <c r="P88" s="214">
        <v>0</v>
      </c>
      <c r="Q88" s="175" t="s">
        <v>98</v>
      </c>
      <c r="R88" s="214">
        <v>0</v>
      </c>
      <c r="S88" s="175" t="s">
        <v>98</v>
      </c>
      <c r="T88" s="214">
        <v>0</v>
      </c>
      <c r="U88" s="175" t="s">
        <v>98</v>
      </c>
      <c r="V88" s="214">
        <v>0</v>
      </c>
      <c r="W88" s="175" t="s">
        <v>98</v>
      </c>
      <c r="X88" s="214">
        <v>0</v>
      </c>
      <c r="Y88" s="175" t="s">
        <v>98</v>
      </c>
      <c r="Z88" s="214">
        <v>0</v>
      </c>
      <c r="AA88" s="175" t="s">
        <v>98</v>
      </c>
      <c r="AB88" s="214">
        <v>0</v>
      </c>
      <c r="AC88" s="175" t="s">
        <v>98</v>
      </c>
      <c r="AD88" s="214">
        <v>0</v>
      </c>
      <c r="AE88" s="175" t="s">
        <v>98</v>
      </c>
      <c r="AF88" s="214">
        <v>0</v>
      </c>
      <c r="AG88" s="175" t="s">
        <v>98</v>
      </c>
      <c r="AH88" s="214">
        <v>0</v>
      </c>
      <c r="AI88" s="175" t="s">
        <v>98</v>
      </c>
      <c r="AJ88" s="214">
        <v>0</v>
      </c>
      <c r="AK88" s="175" t="s">
        <v>98</v>
      </c>
      <c r="AL88" s="214">
        <v>0</v>
      </c>
      <c r="AM88" s="175" t="s">
        <v>98</v>
      </c>
      <c r="AN88" s="214">
        <v>0</v>
      </c>
      <c r="AO88" s="175" t="s">
        <v>98</v>
      </c>
      <c r="AP88" s="214">
        <v>0</v>
      </c>
      <c r="AQ88" s="175" t="s">
        <v>98</v>
      </c>
      <c r="AR88" s="214">
        <v>0</v>
      </c>
      <c r="AS88" s="175" t="s">
        <v>98</v>
      </c>
      <c r="AT88" s="214">
        <v>0</v>
      </c>
      <c r="AU88" s="175" t="s">
        <v>98</v>
      </c>
      <c r="AV88" s="214">
        <v>0</v>
      </c>
      <c r="AW88" s="175" t="s">
        <v>98</v>
      </c>
      <c r="AX88" s="214">
        <v>0</v>
      </c>
      <c r="AY88" s="175" t="s">
        <v>98</v>
      </c>
      <c r="AZ88" s="140">
        <f>'2'!CL86</f>
        <v>0</v>
      </c>
      <c r="BA88" s="193">
        <v>0</v>
      </c>
      <c r="BB88" s="214">
        <v>0</v>
      </c>
      <c r="BC88" s="175" t="s">
        <v>98</v>
      </c>
      <c r="BD88" s="215"/>
      <c r="BF88" s="159"/>
      <c r="BG88" s="159"/>
      <c r="BH88" s="159"/>
      <c r="BI88" s="159"/>
      <c r="BJ88" s="159"/>
      <c r="BK88" s="159"/>
      <c r="BL88" s="159"/>
      <c r="BM88" s="159"/>
      <c r="BN88" s="159"/>
      <c r="BO88" s="159"/>
      <c r="BP88" s="159"/>
      <c r="BQ88" s="159"/>
      <c r="BR88" s="159"/>
      <c r="BS88" s="159"/>
      <c r="BT88" s="159"/>
      <c r="BU88" s="159"/>
      <c r="BV88" s="159"/>
      <c r="BW88" s="159"/>
      <c r="BX88" s="159"/>
      <c r="BY88" s="159"/>
      <c r="BZ88" s="159"/>
      <c r="CA88" s="159"/>
      <c r="CB88" s="159"/>
      <c r="CC88" s="159"/>
      <c r="CD88" s="159"/>
      <c r="CE88" s="159"/>
      <c r="CF88" s="159"/>
      <c r="CG88" s="159"/>
      <c r="CH88" s="159"/>
      <c r="CI88" s="159"/>
      <c r="CJ88" s="159"/>
      <c r="CK88" s="159"/>
      <c r="CL88" s="159"/>
      <c r="CM88" s="159"/>
      <c r="CN88" s="159"/>
      <c r="CO88" s="159"/>
      <c r="CP88" s="159"/>
      <c r="CQ88" s="159"/>
      <c r="CR88" s="159"/>
      <c r="CS88" s="159"/>
      <c r="CT88" s="159"/>
      <c r="CU88" s="159"/>
      <c r="CV88" s="159"/>
      <c r="CW88" s="159"/>
      <c r="CX88" s="159"/>
      <c r="CY88" s="159"/>
    </row>
    <row r="89" spans="1:103" s="160" customFormat="1" ht="25.5" hidden="1" x14ac:dyDescent="0.2">
      <c r="A89" s="212" t="s">
        <v>218</v>
      </c>
      <c r="B89" s="186" t="s">
        <v>222</v>
      </c>
      <c r="C89" s="214" t="s">
        <v>223</v>
      </c>
      <c r="D89" s="214"/>
      <c r="E89" s="175"/>
      <c r="F89" s="214"/>
      <c r="G89" s="175"/>
      <c r="H89" s="214"/>
      <c r="I89" s="175"/>
      <c r="J89" s="214"/>
      <c r="K89" s="175"/>
      <c r="L89" s="214"/>
      <c r="M89" s="175"/>
      <c r="N89" s="214"/>
      <c r="O89" s="175"/>
      <c r="P89" s="214"/>
      <c r="Q89" s="175"/>
      <c r="R89" s="214"/>
      <c r="S89" s="175"/>
      <c r="T89" s="214"/>
      <c r="U89" s="175"/>
      <c r="V89" s="214"/>
      <c r="W89" s="175"/>
      <c r="X89" s="214"/>
      <c r="Y89" s="175"/>
      <c r="Z89" s="214"/>
      <c r="AA89" s="175"/>
      <c r="AB89" s="214"/>
      <c r="AC89" s="175"/>
      <c r="AD89" s="214"/>
      <c r="AE89" s="175"/>
      <c r="AF89" s="214"/>
      <c r="AG89" s="175"/>
      <c r="AH89" s="214"/>
      <c r="AI89" s="175"/>
      <c r="AJ89" s="214"/>
      <c r="AK89" s="175"/>
      <c r="AL89" s="214"/>
      <c r="AM89" s="175"/>
      <c r="AN89" s="214"/>
      <c r="AO89" s="175"/>
      <c r="AP89" s="214"/>
      <c r="AQ89" s="175"/>
      <c r="AR89" s="214"/>
      <c r="AS89" s="175"/>
      <c r="AT89" s="214"/>
      <c r="AU89" s="175"/>
      <c r="AV89" s="214"/>
      <c r="AW89" s="175"/>
      <c r="AX89" s="214"/>
      <c r="AY89" s="175"/>
      <c r="AZ89" s="140"/>
      <c r="BA89" s="193"/>
      <c r="BB89" s="214"/>
      <c r="BC89" s="175"/>
      <c r="BD89" s="215"/>
      <c r="BF89" s="159"/>
      <c r="BG89" s="159"/>
      <c r="BH89" s="159"/>
      <c r="BI89" s="159"/>
      <c r="BJ89" s="159"/>
      <c r="BK89" s="159"/>
      <c r="BL89" s="159"/>
      <c r="BM89" s="159"/>
      <c r="BN89" s="159"/>
      <c r="BO89" s="159"/>
      <c r="BP89" s="159"/>
      <c r="BQ89" s="159"/>
      <c r="BR89" s="159"/>
      <c r="BS89" s="159"/>
      <c r="BT89" s="159"/>
      <c r="BU89" s="159"/>
      <c r="BV89" s="159"/>
      <c r="BW89" s="159"/>
      <c r="BX89" s="159"/>
      <c r="BY89" s="159"/>
      <c r="BZ89" s="159"/>
      <c r="CA89" s="159"/>
      <c r="CB89" s="159"/>
      <c r="CC89" s="159"/>
      <c r="CD89" s="159"/>
      <c r="CE89" s="159"/>
      <c r="CF89" s="159"/>
      <c r="CG89" s="159"/>
      <c r="CH89" s="159"/>
      <c r="CI89" s="159"/>
      <c r="CJ89" s="159"/>
      <c r="CK89" s="159"/>
      <c r="CL89" s="159"/>
      <c r="CM89" s="159"/>
      <c r="CN89" s="159"/>
      <c r="CO89" s="159"/>
      <c r="CP89" s="159"/>
      <c r="CQ89" s="159"/>
      <c r="CR89" s="159"/>
      <c r="CS89" s="159"/>
      <c r="CT89" s="159"/>
      <c r="CU89" s="159"/>
      <c r="CV89" s="159"/>
      <c r="CW89" s="159"/>
      <c r="CX89" s="159"/>
      <c r="CY89" s="159"/>
    </row>
    <row r="90" spans="1:103" s="160" customFormat="1" ht="25.5" x14ac:dyDescent="0.2">
      <c r="A90" s="212" t="s">
        <v>218</v>
      </c>
      <c r="B90" s="186" t="s">
        <v>224</v>
      </c>
      <c r="C90" s="214" t="s">
        <v>225</v>
      </c>
      <c r="D90" s="214">
        <v>0</v>
      </c>
      <c r="E90" s="175" t="s">
        <v>98</v>
      </c>
      <c r="F90" s="214">
        <v>0</v>
      </c>
      <c r="G90" s="175" t="s">
        <v>98</v>
      </c>
      <c r="H90" s="214">
        <v>0</v>
      </c>
      <c r="I90" s="175" t="s">
        <v>98</v>
      </c>
      <c r="J90" s="214">
        <v>0</v>
      </c>
      <c r="K90" s="175" t="s">
        <v>98</v>
      </c>
      <c r="L90" s="214">
        <v>0</v>
      </c>
      <c r="M90" s="175" t="s">
        <v>98</v>
      </c>
      <c r="N90" s="214">
        <v>0</v>
      </c>
      <c r="O90" s="175" t="s">
        <v>98</v>
      </c>
      <c r="P90" s="214">
        <v>0</v>
      </c>
      <c r="Q90" s="175" t="s">
        <v>98</v>
      </c>
      <c r="R90" s="214">
        <v>0</v>
      </c>
      <c r="S90" s="175" t="s">
        <v>98</v>
      </c>
      <c r="T90" s="214">
        <v>0</v>
      </c>
      <c r="U90" s="175" t="s">
        <v>98</v>
      </c>
      <c r="V90" s="214">
        <v>0</v>
      </c>
      <c r="W90" s="175" t="s">
        <v>98</v>
      </c>
      <c r="X90" s="214">
        <v>0</v>
      </c>
      <c r="Y90" s="175" t="s">
        <v>98</v>
      </c>
      <c r="Z90" s="214">
        <v>0</v>
      </c>
      <c r="AA90" s="175" t="s">
        <v>98</v>
      </c>
      <c r="AB90" s="214">
        <v>0</v>
      </c>
      <c r="AC90" s="175" t="s">
        <v>98</v>
      </c>
      <c r="AD90" s="214">
        <v>0</v>
      </c>
      <c r="AE90" s="175" t="s">
        <v>98</v>
      </c>
      <c r="AF90" s="214">
        <v>0</v>
      </c>
      <c r="AG90" s="175" t="s">
        <v>98</v>
      </c>
      <c r="AH90" s="214">
        <v>0</v>
      </c>
      <c r="AI90" s="175" t="s">
        <v>98</v>
      </c>
      <c r="AJ90" s="214">
        <v>0</v>
      </c>
      <c r="AK90" s="175" t="s">
        <v>98</v>
      </c>
      <c r="AL90" s="214">
        <v>0</v>
      </c>
      <c r="AM90" s="175" t="s">
        <v>98</v>
      </c>
      <c r="AN90" s="214">
        <v>0</v>
      </c>
      <c r="AO90" s="175" t="s">
        <v>98</v>
      </c>
      <c r="AP90" s="214">
        <v>0</v>
      </c>
      <c r="AQ90" s="175" t="s">
        <v>98</v>
      </c>
      <c r="AR90" s="214">
        <v>0</v>
      </c>
      <c r="AS90" s="175" t="s">
        <v>98</v>
      </c>
      <c r="AT90" s="214">
        <v>0</v>
      </c>
      <c r="AU90" s="175" t="s">
        <v>98</v>
      </c>
      <c r="AV90" s="214">
        <v>0</v>
      </c>
      <c r="AW90" s="175" t="s">
        <v>98</v>
      </c>
      <c r="AX90" s="214">
        <v>0</v>
      </c>
      <c r="AY90" s="175" t="s">
        <v>98</v>
      </c>
      <c r="AZ90" s="140">
        <f>'2'!CL88</f>
        <v>0</v>
      </c>
      <c r="BA90" s="193">
        <v>0</v>
      </c>
      <c r="BB90" s="214">
        <v>0</v>
      </c>
      <c r="BC90" s="175" t="s">
        <v>98</v>
      </c>
      <c r="BD90" s="215"/>
      <c r="BF90" s="159"/>
      <c r="BG90" s="159"/>
      <c r="BH90" s="159"/>
      <c r="BI90" s="159"/>
      <c r="BJ90" s="159"/>
      <c r="BK90" s="159"/>
      <c r="BL90" s="159"/>
      <c r="BM90" s="159"/>
      <c r="BN90" s="159"/>
      <c r="BO90" s="159"/>
      <c r="BP90" s="159"/>
      <c r="BQ90" s="159"/>
      <c r="BR90" s="159"/>
      <c r="BS90" s="159"/>
      <c r="BT90" s="159"/>
      <c r="BU90" s="159"/>
      <c r="BV90" s="159"/>
      <c r="BW90" s="159"/>
      <c r="BX90" s="159"/>
      <c r="BY90" s="159"/>
      <c r="BZ90" s="159"/>
      <c r="CA90" s="159"/>
      <c r="CB90" s="159"/>
      <c r="CC90" s="159"/>
      <c r="CD90" s="159"/>
      <c r="CE90" s="159"/>
      <c r="CF90" s="159"/>
      <c r="CG90" s="159"/>
      <c r="CH90" s="159"/>
      <c r="CI90" s="159"/>
      <c r="CJ90" s="159"/>
      <c r="CK90" s="159"/>
      <c r="CL90" s="159"/>
      <c r="CM90" s="159"/>
      <c r="CN90" s="159"/>
      <c r="CO90" s="159"/>
      <c r="CP90" s="159"/>
      <c r="CQ90" s="159"/>
      <c r="CR90" s="159"/>
      <c r="CS90" s="159"/>
      <c r="CT90" s="159"/>
      <c r="CU90" s="159"/>
      <c r="CV90" s="159"/>
      <c r="CW90" s="159"/>
      <c r="CX90" s="159"/>
      <c r="CY90" s="159"/>
    </row>
    <row r="91" spans="1:103" s="160" customFormat="1" ht="25.5" x14ac:dyDescent="0.2">
      <c r="A91" s="212" t="s">
        <v>218</v>
      </c>
      <c r="B91" s="216" t="s">
        <v>226</v>
      </c>
      <c r="C91" s="214" t="s">
        <v>227</v>
      </c>
      <c r="D91" s="214">
        <v>0</v>
      </c>
      <c r="E91" s="175" t="s">
        <v>98</v>
      </c>
      <c r="F91" s="214">
        <v>0</v>
      </c>
      <c r="G91" s="175" t="s">
        <v>98</v>
      </c>
      <c r="H91" s="214">
        <v>0</v>
      </c>
      <c r="I91" s="175" t="s">
        <v>98</v>
      </c>
      <c r="J91" s="214">
        <v>0</v>
      </c>
      <c r="K91" s="175" t="s">
        <v>98</v>
      </c>
      <c r="L91" s="214">
        <v>0</v>
      </c>
      <c r="M91" s="175" t="s">
        <v>98</v>
      </c>
      <c r="N91" s="214">
        <v>0</v>
      </c>
      <c r="O91" s="175" t="s">
        <v>98</v>
      </c>
      <c r="P91" s="214">
        <v>0</v>
      </c>
      <c r="Q91" s="175" t="s">
        <v>98</v>
      </c>
      <c r="R91" s="214">
        <v>0</v>
      </c>
      <c r="S91" s="175" t="s">
        <v>98</v>
      </c>
      <c r="T91" s="214">
        <v>0</v>
      </c>
      <c r="U91" s="175" t="s">
        <v>98</v>
      </c>
      <c r="V91" s="214">
        <v>0</v>
      </c>
      <c r="W91" s="175" t="s">
        <v>98</v>
      </c>
      <c r="X91" s="214">
        <v>0</v>
      </c>
      <c r="Y91" s="175" t="s">
        <v>98</v>
      </c>
      <c r="Z91" s="214">
        <v>0</v>
      </c>
      <c r="AA91" s="175" t="s">
        <v>98</v>
      </c>
      <c r="AB91" s="214">
        <v>0</v>
      </c>
      <c r="AC91" s="175" t="s">
        <v>98</v>
      </c>
      <c r="AD91" s="214">
        <v>0</v>
      </c>
      <c r="AE91" s="175" t="s">
        <v>98</v>
      </c>
      <c r="AF91" s="214">
        <v>0</v>
      </c>
      <c r="AG91" s="175" t="s">
        <v>98</v>
      </c>
      <c r="AH91" s="214">
        <v>0</v>
      </c>
      <c r="AI91" s="175" t="s">
        <v>98</v>
      </c>
      <c r="AJ91" s="214">
        <v>0</v>
      </c>
      <c r="AK91" s="175" t="s">
        <v>98</v>
      </c>
      <c r="AL91" s="214">
        <v>0</v>
      </c>
      <c r="AM91" s="175" t="s">
        <v>98</v>
      </c>
      <c r="AN91" s="214">
        <v>0</v>
      </c>
      <c r="AO91" s="175" t="s">
        <v>98</v>
      </c>
      <c r="AP91" s="214">
        <v>0</v>
      </c>
      <c r="AQ91" s="175" t="s">
        <v>98</v>
      </c>
      <c r="AR91" s="214">
        <v>0</v>
      </c>
      <c r="AS91" s="175" t="s">
        <v>98</v>
      </c>
      <c r="AT91" s="214">
        <v>0</v>
      </c>
      <c r="AU91" s="175" t="s">
        <v>98</v>
      </c>
      <c r="AV91" s="214">
        <v>0</v>
      </c>
      <c r="AW91" s="175" t="s">
        <v>98</v>
      </c>
      <c r="AX91" s="214">
        <v>0</v>
      </c>
      <c r="AY91" s="175" t="s">
        <v>98</v>
      </c>
      <c r="AZ91" s="140">
        <f>'2'!CL89</f>
        <v>0</v>
      </c>
      <c r="BA91" s="193">
        <v>0</v>
      </c>
      <c r="BB91" s="214">
        <v>0</v>
      </c>
      <c r="BC91" s="175" t="s">
        <v>98</v>
      </c>
      <c r="BD91" s="215"/>
      <c r="BF91" s="159"/>
      <c r="BG91" s="159"/>
      <c r="BH91" s="159"/>
      <c r="BI91" s="159"/>
      <c r="BJ91" s="159"/>
      <c r="BK91" s="159"/>
      <c r="BL91" s="159"/>
      <c r="BM91" s="159"/>
      <c r="BN91" s="159"/>
      <c r="BO91" s="159"/>
      <c r="BP91" s="159"/>
      <c r="BQ91" s="159"/>
      <c r="BR91" s="159"/>
      <c r="BS91" s="159"/>
      <c r="BT91" s="159"/>
      <c r="BU91" s="159"/>
      <c r="BV91" s="159"/>
      <c r="BW91" s="159"/>
      <c r="BX91" s="159"/>
      <c r="BY91" s="159"/>
      <c r="BZ91" s="159"/>
      <c r="CA91" s="159"/>
      <c r="CB91" s="159"/>
      <c r="CC91" s="159"/>
      <c r="CD91" s="159"/>
      <c r="CE91" s="159"/>
      <c r="CF91" s="159"/>
      <c r="CG91" s="159"/>
      <c r="CH91" s="159"/>
      <c r="CI91" s="159"/>
      <c r="CJ91" s="159"/>
      <c r="CK91" s="159"/>
      <c r="CL91" s="159"/>
      <c r="CM91" s="159"/>
      <c r="CN91" s="159"/>
      <c r="CO91" s="159"/>
      <c r="CP91" s="159"/>
      <c r="CQ91" s="159"/>
      <c r="CR91" s="159"/>
      <c r="CS91" s="159"/>
      <c r="CT91" s="159"/>
      <c r="CU91" s="159"/>
      <c r="CV91" s="159"/>
      <c r="CW91" s="159"/>
      <c r="CX91" s="159"/>
      <c r="CY91" s="159"/>
    </row>
    <row r="92" spans="1:103" s="160" customFormat="1" ht="38.25" x14ac:dyDescent="0.2">
      <c r="A92" s="154" t="s">
        <v>228</v>
      </c>
      <c r="B92" s="156" t="s">
        <v>229</v>
      </c>
      <c r="C92" s="158" t="s">
        <v>98</v>
      </c>
      <c r="D92" s="214">
        <v>0</v>
      </c>
      <c r="E92" s="175" t="s">
        <v>98</v>
      </c>
      <c r="F92" s="214">
        <v>0</v>
      </c>
      <c r="G92" s="175" t="s">
        <v>98</v>
      </c>
      <c r="H92" s="214">
        <v>0</v>
      </c>
      <c r="I92" s="175" t="s">
        <v>98</v>
      </c>
      <c r="J92" s="214">
        <v>0</v>
      </c>
      <c r="K92" s="175" t="s">
        <v>98</v>
      </c>
      <c r="L92" s="214">
        <v>0</v>
      </c>
      <c r="M92" s="175" t="s">
        <v>98</v>
      </c>
      <c r="N92" s="214">
        <v>0</v>
      </c>
      <c r="O92" s="175" t="s">
        <v>98</v>
      </c>
      <c r="P92" s="214">
        <v>0</v>
      </c>
      <c r="Q92" s="175" t="s">
        <v>98</v>
      </c>
      <c r="R92" s="214">
        <v>0</v>
      </c>
      <c r="S92" s="175" t="s">
        <v>98</v>
      </c>
      <c r="T92" s="214">
        <v>0</v>
      </c>
      <c r="U92" s="175" t="s">
        <v>98</v>
      </c>
      <c r="V92" s="214">
        <v>0</v>
      </c>
      <c r="W92" s="175" t="s">
        <v>98</v>
      </c>
      <c r="X92" s="214">
        <v>0</v>
      </c>
      <c r="Y92" s="175" t="s">
        <v>98</v>
      </c>
      <c r="Z92" s="214">
        <v>0</v>
      </c>
      <c r="AA92" s="175" t="s">
        <v>98</v>
      </c>
      <c r="AB92" s="214">
        <v>0</v>
      </c>
      <c r="AC92" s="175" t="s">
        <v>98</v>
      </c>
      <c r="AD92" s="214">
        <v>0</v>
      </c>
      <c r="AE92" s="175" t="s">
        <v>98</v>
      </c>
      <c r="AF92" s="214">
        <v>0</v>
      </c>
      <c r="AG92" s="175" t="s">
        <v>98</v>
      </c>
      <c r="AH92" s="214">
        <v>0</v>
      </c>
      <c r="AI92" s="175" t="s">
        <v>98</v>
      </c>
      <c r="AJ92" s="214">
        <v>0</v>
      </c>
      <c r="AK92" s="175" t="s">
        <v>98</v>
      </c>
      <c r="AL92" s="214">
        <v>0</v>
      </c>
      <c r="AM92" s="175" t="s">
        <v>98</v>
      </c>
      <c r="AN92" s="214">
        <v>0</v>
      </c>
      <c r="AO92" s="175" t="s">
        <v>98</v>
      </c>
      <c r="AP92" s="214">
        <v>0</v>
      </c>
      <c r="AQ92" s="175" t="s">
        <v>98</v>
      </c>
      <c r="AR92" s="214">
        <v>0</v>
      </c>
      <c r="AS92" s="175" t="s">
        <v>98</v>
      </c>
      <c r="AT92" s="214">
        <v>0</v>
      </c>
      <c r="AU92" s="175" t="s">
        <v>98</v>
      </c>
      <c r="AV92" s="214">
        <v>0</v>
      </c>
      <c r="AW92" s="175" t="s">
        <v>98</v>
      </c>
      <c r="AX92" s="214">
        <v>0</v>
      </c>
      <c r="AY92" s="175" t="s">
        <v>98</v>
      </c>
      <c r="AZ92" s="140">
        <f>'2'!CL90</f>
        <v>0</v>
      </c>
      <c r="BA92" s="158">
        <v>0</v>
      </c>
      <c r="BB92" s="214">
        <v>0</v>
      </c>
      <c r="BC92" s="175" t="s">
        <v>98</v>
      </c>
      <c r="BD92" s="159"/>
      <c r="BE92" s="159"/>
      <c r="BF92" s="159"/>
      <c r="BG92" s="159"/>
      <c r="BH92" s="159"/>
      <c r="BI92" s="159"/>
      <c r="BJ92" s="159"/>
      <c r="BK92" s="159"/>
      <c r="BL92" s="159"/>
      <c r="BM92" s="159"/>
      <c r="BN92" s="159"/>
      <c r="BO92" s="159"/>
      <c r="BP92" s="159"/>
      <c r="BQ92" s="159"/>
      <c r="BR92" s="159"/>
      <c r="BS92" s="159"/>
      <c r="BT92" s="159"/>
      <c r="BU92" s="159"/>
      <c r="BV92" s="159"/>
      <c r="BW92" s="159"/>
      <c r="BX92" s="159"/>
      <c r="BY92" s="159"/>
      <c r="BZ92" s="159"/>
      <c r="CA92" s="159"/>
      <c r="CB92" s="159"/>
      <c r="CC92" s="159"/>
      <c r="CD92" s="159"/>
      <c r="CE92" s="159"/>
      <c r="CF92" s="159"/>
      <c r="CG92" s="159"/>
      <c r="CH92" s="159"/>
      <c r="CI92" s="159"/>
      <c r="CJ92" s="159"/>
      <c r="CK92" s="159"/>
      <c r="CL92" s="159"/>
      <c r="CM92" s="159"/>
      <c r="CN92" s="159"/>
      <c r="CO92" s="159"/>
      <c r="CP92" s="159"/>
      <c r="CQ92" s="159"/>
      <c r="CR92" s="159"/>
      <c r="CS92" s="159"/>
      <c r="CT92" s="159"/>
      <c r="CU92" s="159"/>
      <c r="CV92" s="159"/>
      <c r="CW92" s="159"/>
      <c r="CX92" s="159"/>
      <c r="CY92" s="159"/>
    </row>
    <row r="93" spans="1:103" s="168" customFormat="1" ht="89.25" x14ac:dyDescent="0.2">
      <c r="A93" s="161" t="s">
        <v>230</v>
      </c>
      <c r="B93" s="162" t="s">
        <v>231</v>
      </c>
      <c r="C93" s="165" t="s">
        <v>98</v>
      </c>
      <c r="D93" s="219">
        <f>SUM(D94:D95)</f>
        <v>0</v>
      </c>
      <c r="E93" s="220" t="s">
        <v>98</v>
      </c>
      <c r="F93" s="219">
        <f>SUM(F94:F95)</f>
        <v>0</v>
      </c>
      <c r="G93" s="220" t="s">
        <v>98</v>
      </c>
      <c r="H93" s="219">
        <f>SUM(H94:H95)</f>
        <v>0</v>
      </c>
      <c r="I93" s="220" t="s">
        <v>98</v>
      </c>
      <c r="J93" s="219">
        <f>SUM(J94:J95)</f>
        <v>0</v>
      </c>
      <c r="K93" s="220" t="s">
        <v>98</v>
      </c>
      <c r="L93" s="219">
        <f>SUM(L94:L95)</f>
        <v>0</v>
      </c>
      <c r="M93" s="220" t="s">
        <v>98</v>
      </c>
      <c r="N93" s="219">
        <f>SUM(N94:N95)</f>
        <v>0</v>
      </c>
      <c r="O93" s="220" t="s">
        <v>98</v>
      </c>
      <c r="P93" s="219">
        <f>SUM(P94:P95)</f>
        <v>0</v>
      </c>
      <c r="Q93" s="220" t="s">
        <v>98</v>
      </c>
      <c r="R93" s="219">
        <f>SUM(R94:R95)</f>
        <v>0</v>
      </c>
      <c r="S93" s="220" t="s">
        <v>98</v>
      </c>
      <c r="T93" s="219">
        <f>SUM(T94:T95)</f>
        <v>0</v>
      </c>
      <c r="U93" s="220" t="s">
        <v>98</v>
      </c>
      <c r="V93" s="219">
        <f>SUM(V94:V95)</f>
        <v>0</v>
      </c>
      <c r="W93" s="220" t="s">
        <v>98</v>
      </c>
      <c r="X93" s="219">
        <f>SUM(X94:X95)</f>
        <v>0</v>
      </c>
      <c r="Y93" s="220" t="s">
        <v>98</v>
      </c>
      <c r="Z93" s="219">
        <f>SUM(Z94:Z95)</f>
        <v>0</v>
      </c>
      <c r="AA93" s="220" t="s">
        <v>98</v>
      </c>
      <c r="AB93" s="219">
        <f>SUM(AB94:AB95)</f>
        <v>0</v>
      </c>
      <c r="AC93" s="220" t="s">
        <v>98</v>
      </c>
      <c r="AD93" s="219">
        <f>SUM(AD94:AD95)</f>
        <v>0</v>
      </c>
      <c r="AE93" s="220" t="s">
        <v>98</v>
      </c>
      <c r="AF93" s="219">
        <f>SUM(AF94:AF95)</f>
        <v>0</v>
      </c>
      <c r="AG93" s="220" t="s">
        <v>98</v>
      </c>
      <c r="AH93" s="219">
        <f>SUM(AH94:AH95)</f>
        <v>0</v>
      </c>
      <c r="AI93" s="220" t="s">
        <v>98</v>
      </c>
      <c r="AJ93" s="219">
        <f>SUM(AJ94:AJ95)</f>
        <v>0</v>
      </c>
      <c r="AK93" s="220" t="s">
        <v>98</v>
      </c>
      <c r="AL93" s="219">
        <f>SUM(AL94:AL95)</f>
        <v>0</v>
      </c>
      <c r="AM93" s="220" t="s">
        <v>98</v>
      </c>
      <c r="AN93" s="219">
        <f>SUM(AN94:AN95)</f>
        <v>0</v>
      </c>
      <c r="AO93" s="220" t="s">
        <v>98</v>
      </c>
      <c r="AP93" s="219">
        <f>SUM(AP94:AP95)</f>
        <v>0</v>
      </c>
      <c r="AQ93" s="220" t="s">
        <v>98</v>
      </c>
      <c r="AR93" s="219">
        <f>SUM(AR94:AR95)</f>
        <v>0</v>
      </c>
      <c r="AS93" s="220" t="s">
        <v>98</v>
      </c>
      <c r="AT93" s="219">
        <f>SUM(AT94:AT95)</f>
        <v>0</v>
      </c>
      <c r="AU93" s="220" t="s">
        <v>98</v>
      </c>
      <c r="AV93" s="219">
        <f>SUM(AV94:AV95)</f>
        <v>0</v>
      </c>
      <c r="AW93" s="220" t="s">
        <v>98</v>
      </c>
      <c r="AX93" s="219">
        <f>SUM(AX94:AX95)</f>
        <v>0</v>
      </c>
      <c r="AY93" s="220" t="s">
        <v>98</v>
      </c>
      <c r="AZ93" s="140">
        <f>'2'!CL91</f>
        <v>0</v>
      </c>
      <c r="BA93" s="165">
        <v>0</v>
      </c>
      <c r="BB93" s="219">
        <f>SUM(BB94:BB95)</f>
        <v>0</v>
      </c>
      <c r="BC93" s="220" t="s">
        <v>98</v>
      </c>
      <c r="BD93" s="167"/>
      <c r="BE93" s="167"/>
      <c r="BF93" s="167"/>
      <c r="BG93" s="167"/>
      <c r="BH93" s="167"/>
      <c r="BI93" s="167"/>
      <c r="BJ93" s="167"/>
      <c r="BK93" s="167"/>
      <c r="BL93" s="167"/>
      <c r="BM93" s="167"/>
      <c r="BN93" s="167"/>
      <c r="BO93" s="167"/>
      <c r="BP93" s="167"/>
      <c r="BQ93" s="167"/>
      <c r="BR93" s="167"/>
      <c r="BS93" s="167"/>
      <c r="BT93" s="167"/>
      <c r="BU93" s="167"/>
      <c r="BV93" s="167"/>
      <c r="BW93" s="167"/>
      <c r="BX93" s="167"/>
      <c r="BY93" s="167"/>
      <c r="BZ93" s="167"/>
      <c r="CA93" s="167"/>
      <c r="CB93" s="167"/>
      <c r="CC93" s="167"/>
      <c r="CD93" s="167"/>
      <c r="CE93" s="167"/>
      <c r="CF93" s="167"/>
      <c r="CG93" s="167"/>
      <c r="CH93" s="167"/>
      <c r="CI93" s="167"/>
      <c r="CJ93" s="167"/>
      <c r="CK93" s="167"/>
      <c r="CL93" s="167"/>
      <c r="CM93" s="167"/>
      <c r="CN93" s="167"/>
      <c r="CO93" s="167"/>
      <c r="CP93" s="167"/>
      <c r="CQ93" s="167"/>
      <c r="CR93" s="167"/>
      <c r="CS93" s="167"/>
      <c r="CT93" s="167"/>
      <c r="CU93" s="167"/>
      <c r="CV93" s="167"/>
      <c r="CW93" s="167"/>
      <c r="CX93" s="167"/>
      <c r="CY93" s="167"/>
    </row>
    <row r="94" spans="1:103" s="160" customFormat="1" ht="51" x14ac:dyDescent="0.2">
      <c r="A94" s="172" t="s">
        <v>232</v>
      </c>
      <c r="B94" s="155" t="s">
        <v>233</v>
      </c>
      <c r="C94" s="158" t="s">
        <v>98</v>
      </c>
      <c r="D94" s="214">
        <v>0</v>
      </c>
      <c r="E94" s="175" t="s">
        <v>98</v>
      </c>
      <c r="F94" s="214">
        <v>0</v>
      </c>
      <c r="G94" s="175" t="s">
        <v>98</v>
      </c>
      <c r="H94" s="214">
        <v>0</v>
      </c>
      <c r="I94" s="175" t="s">
        <v>98</v>
      </c>
      <c r="J94" s="214">
        <v>0</v>
      </c>
      <c r="K94" s="175" t="s">
        <v>98</v>
      </c>
      <c r="L94" s="214">
        <v>0</v>
      </c>
      <c r="M94" s="175" t="s">
        <v>98</v>
      </c>
      <c r="N94" s="214">
        <v>0</v>
      </c>
      <c r="O94" s="175" t="s">
        <v>98</v>
      </c>
      <c r="P94" s="214">
        <v>0</v>
      </c>
      <c r="Q94" s="175" t="s">
        <v>98</v>
      </c>
      <c r="R94" s="214">
        <v>0</v>
      </c>
      <c r="S94" s="175" t="s">
        <v>98</v>
      </c>
      <c r="T94" s="214">
        <v>0</v>
      </c>
      <c r="U94" s="175" t="s">
        <v>98</v>
      </c>
      <c r="V94" s="214">
        <v>0</v>
      </c>
      <c r="W94" s="175" t="s">
        <v>98</v>
      </c>
      <c r="X94" s="214">
        <v>0</v>
      </c>
      <c r="Y94" s="175" t="s">
        <v>98</v>
      </c>
      <c r="Z94" s="214">
        <v>0</v>
      </c>
      <c r="AA94" s="175" t="s">
        <v>98</v>
      </c>
      <c r="AB94" s="214">
        <v>0</v>
      </c>
      <c r="AC94" s="175" t="s">
        <v>98</v>
      </c>
      <c r="AD94" s="214">
        <v>0</v>
      </c>
      <c r="AE94" s="175" t="s">
        <v>98</v>
      </c>
      <c r="AF94" s="214">
        <v>0</v>
      </c>
      <c r="AG94" s="175" t="s">
        <v>98</v>
      </c>
      <c r="AH94" s="214">
        <v>0</v>
      </c>
      <c r="AI94" s="175" t="s">
        <v>98</v>
      </c>
      <c r="AJ94" s="214">
        <v>0</v>
      </c>
      <c r="AK94" s="175" t="s">
        <v>98</v>
      </c>
      <c r="AL94" s="214">
        <v>0</v>
      </c>
      <c r="AM94" s="175" t="s">
        <v>98</v>
      </c>
      <c r="AN94" s="214">
        <v>0</v>
      </c>
      <c r="AO94" s="175" t="s">
        <v>98</v>
      </c>
      <c r="AP94" s="214">
        <v>0</v>
      </c>
      <c r="AQ94" s="175" t="s">
        <v>98</v>
      </c>
      <c r="AR94" s="214">
        <v>0</v>
      </c>
      <c r="AS94" s="175" t="s">
        <v>98</v>
      </c>
      <c r="AT94" s="214">
        <v>0</v>
      </c>
      <c r="AU94" s="175" t="s">
        <v>98</v>
      </c>
      <c r="AV94" s="214">
        <v>0</v>
      </c>
      <c r="AW94" s="175" t="s">
        <v>98</v>
      </c>
      <c r="AX94" s="214">
        <v>0</v>
      </c>
      <c r="AY94" s="175" t="s">
        <v>98</v>
      </c>
      <c r="AZ94" s="140">
        <f>'2'!CL92</f>
        <v>0</v>
      </c>
      <c r="BA94" s="175">
        <v>0</v>
      </c>
      <c r="BB94" s="214">
        <v>0</v>
      </c>
      <c r="BC94" s="175" t="s">
        <v>98</v>
      </c>
      <c r="BD94" s="174"/>
      <c r="BE94" s="221"/>
      <c r="BF94" s="159"/>
      <c r="BG94" s="159"/>
      <c r="BH94" s="159"/>
      <c r="BI94" s="159"/>
      <c r="BJ94" s="159"/>
      <c r="BK94" s="159"/>
      <c r="BL94" s="159"/>
      <c r="BM94" s="159"/>
      <c r="BN94" s="159"/>
      <c r="BO94" s="159"/>
      <c r="BP94" s="159"/>
      <c r="BQ94" s="159"/>
      <c r="BR94" s="159"/>
      <c r="BS94" s="159"/>
      <c r="BT94" s="159"/>
      <c r="BU94" s="159"/>
      <c r="BV94" s="159"/>
      <c r="BW94" s="159"/>
      <c r="BX94" s="159"/>
      <c r="BY94" s="159"/>
      <c r="BZ94" s="159"/>
      <c r="CA94" s="159"/>
      <c r="CB94" s="159"/>
      <c r="CC94" s="159"/>
      <c r="CD94" s="159"/>
      <c r="CE94" s="159"/>
      <c r="CF94" s="159"/>
      <c r="CG94" s="159"/>
      <c r="CH94" s="159"/>
      <c r="CI94" s="159"/>
      <c r="CJ94" s="159"/>
      <c r="CK94" s="159"/>
      <c r="CL94" s="159"/>
      <c r="CM94" s="159"/>
      <c r="CN94" s="159"/>
      <c r="CO94" s="159"/>
      <c r="CP94" s="159"/>
      <c r="CQ94" s="159"/>
      <c r="CR94" s="159"/>
      <c r="CS94" s="159"/>
      <c r="CT94" s="159"/>
      <c r="CU94" s="159"/>
      <c r="CV94" s="159"/>
      <c r="CW94" s="159"/>
      <c r="CX94" s="159"/>
      <c r="CY94" s="159"/>
    </row>
    <row r="95" spans="1:103" s="160" customFormat="1" ht="38.25" x14ac:dyDescent="0.2">
      <c r="A95" s="172" t="s">
        <v>234</v>
      </c>
      <c r="B95" s="155" t="s">
        <v>235</v>
      </c>
      <c r="C95" s="158" t="s">
        <v>98</v>
      </c>
      <c r="D95" s="214">
        <v>0</v>
      </c>
      <c r="E95" s="175" t="s">
        <v>98</v>
      </c>
      <c r="F95" s="214">
        <v>0</v>
      </c>
      <c r="G95" s="175" t="s">
        <v>98</v>
      </c>
      <c r="H95" s="214">
        <v>0</v>
      </c>
      <c r="I95" s="175" t="s">
        <v>98</v>
      </c>
      <c r="J95" s="214">
        <v>0</v>
      </c>
      <c r="K95" s="175" t="s">
        <v>98</v>
      </c>
      <c r="L95" s="214">
        <v>0</v>
      </c>
      <c r="M95" s="175" t="s">
        <v>98</v>
      </c>
      <c r="N95" s="214">
        <v>0</v>
      </c>
      <c r="O95" s="175" t="s">
        <v>98</v>
      </c>
      <c r="P95" s="214">
        <v>0</v>
      </c>
      <c r="Q95" s="175" t="s">
        <v>98</v>
      </c>
      <c r="R95" s="214">
        <v>0</v>
      </c>
      <c r="S95" s="175" t="s">
        <v>98</v>
      </c>
      <c r="T95" s="214">
        <v>0</v>
      </c>
      <c r="U95" s="175" t="s">
        <v>98</v>
      </c>
      <c r="V95" s="214">
        <v>0</v>
      </c>
      <c r="W95" s="175" t="s">
        <v>98</v>
      </c>
      <c r="X95" s="214">
        <v>0</v>
      </c>
      <c r="Y95" s="175" t="s">
        <v>98</v>
      </c>
      <c r="Z95" s="214">
        <v>0</v>
      </c>
      <c r="AA95" s="175" t="s">
        <v>98</v>
      </c>
      <c r="AB95" s="214">
        <v>0</v>
      </c>
      <c r="AC95" s="175" t="s">
        <v>98</v>
      </c>
      <c r="AD95" s="214">
        <v>0</v>
      </c>
      <c r="AE95" s="175" t="s">
        <v>98</v>
      </c>
      <c r="AF95" s="214">
        <v>0</v>
      </c>
      <c r="AG95" s="175" t="s">
        <v>98</v>
      </c>
      <c r="AH95" s="214">
        <v>0</v>
      </c>
      <c r="AI95" s="175" t="s">
        <v>98</v>
      </c>
      <c r="AJ95" s="214">
        <v>0</v>
      </c>
      <c r="AK95" s="175" t="s">
        <v>98</v>
      </c>
      <c r="AL95" s="214">
        <v>0</v>
      </c>
      <c r="AM95" s="175" t="s">
        <v>98</v>
      </c>
      <c r="AN95" s="214">
        <v>0</v>
      </c>
      <c r="AO95" s="175" t="s">
        <v>98</v>
      </c>
      <c r="AP95" s="214">
        <v>0</v>
      </c>
      <c r="AQ95" s="175" t="s">
        <v>98</v>
      </c>
      <c r="AR95" s="214">
        <v>0</v>
      </c>
      <c r="AS95" s="175" t="s">
        <v>98</v>
      </c>
      <c r="AT95" s="214">
        <v>0</v>
      </c>
      <c r="AU95" s="175" t="s">
        <v>98</v>
      </c>
      <c r="AV95" s="214">
        <v>0</v>
      </c>
      <c r="AW95" s="175" t="s">
        <v>98</v>
      </c>
      <c r="AX95" s="214">
        <v>0</v>
      </c>
      <c r="AY95" s="175" t="s">
        <v>98</v>
      </c>
      <c r="AZ95" s="140">
        <f>'2'!CL93</f>
        <v>0</v>
      </c>
      <c r="BA95" s="175">
        <v>0</v>
      </c>
      <c r="BB95" s="214">
        <v>0</v>
      </c>
      <c r="BC95" s="175" t="s">
        <v>98</v>
      </c>
      <c r="BD95" s="174"/>
      <c r="BE95" s="221"/>
      <c r="BF95" s="159"/>
      <c r="BG95" s="159"/>
      <c r="BH95" s="159"/>
      <c r="BI95" s="159"/>
      <c r="BJ95" s="159"/>
      <c r="BK95" s="159"/>
      <c r="BL95" s="159"/>
      <c r="BM95" s="159"/>
      <c r="BN95" s="159"/>
      <c r="BO95" s="159"/>
      <c r="BP95" s="159"/>
      <c r="BQ95" s="159"/>
      <c r="BR95" s="159"/>
      <c r="BS95" s="159"/>
      <c r="BT95" s="159"/>
      <c r="BU95" s="159"/>
      <c r="BV95" s="159"/>
      <c r="BW95" s="159"/>
      <c r="BX95" s="159"/>
      <c r="BY95" s="159"/>
      <c r="BZ95" s="159"/>
      <c r="CA95" s="159"/>
      <c r="CB95" s="159"/>
      <c r="CC95" s="159"/>
      <c r="CD95" s="159"/>
      <c r="CE95" s="159"/>
      <c r="CF95" s="159"/>
      <c r="CG95" s="159"/>
      <c r="CH95" s="159"/>
      <c r="CI95" s="159"/>
      <c r="CJ95" s="159"/>
      <c r="CK95" s="159"/>
      <c r="CL95" s="159"/>
      <c r="CM95" s="159"/>
      <c r="CN95" s="159"/>
      <c r="CO95" s="159"/>
      <c r="CP95" s="159"/>
      <c r="CQ95" s="159"/>
      <c r="CR95" s="159"/>
      <c r="CS95" s="159"/>
      <c r="CT95" s="159"/>
      <c r="CU95" s="159"/>
      <c r="CV95" s="159"/>
      <c r="CW95" s="159"/>
      <c r="CX95" s="159"/>
      <c r="CY95" s="159"/>
    </row>
    <row r="96" spans="1:103" s="168" customFormat="1" ht="25.5" x14ac:dyDescent="0.2">
      <c r="A96" s="161" t="s">
        <v>236</v>
      </c>
      <c r="B96" s="162" t="s">
        <v>107</v>
      </c>
      <c r="C96" s="165" t="s">
        <v>98</v>
      </c>
      <c r="D96" s="165">
        <f>SUM(D97:D109)</f>
        <v>0</v>
      </c>
      <c r="E96" s="165" t="s">
        <v>98</v>
      </c>
      <c r="F96" s="165">
        <f>SUM(F97:F109)</f>
        <v>0</v>
      </c>
      <c r="G96" s="165" t="s">
        <v>98</v>
      </c>
      <c r="H96" s="165">
        <f>SUM(H97:H109)</f>
        <v>0</v>
      </c>
      <c r="I96" s="165" t="s">
        <v>98</v>
      </c>
      <c r="J96" s="165">
        <f>SUM(J97:J109)</f>
        <v>0</v>
      </c>
      <c r="K96" s="165" t="s">
        <v>98</v>
      </c>
      <c r="L96" s="165">
        <f>SUM(L97:L109)</f>
        <v>0</v>
      </c>
      <c r="M96" s="165" t="s">
        <v>98</v>
      </c>
      <c r="N96" s="165">
        <f>SUM(N97:N109)</f>
        <v>0</v>
      </c>
      <c r="O96" s="165" t="s">
        <v>98</v>
      </c>
      <c r="P96" s="165">
        <f>SUM(P97:P109)</f>
        <v>0</v>
      </c>
      <c r="Q96" s="165" t="s">
        <v>98</v>
      </c>
      <c r="R96" s="165">
        <f>SUM(R97:R109)</f>
        <v>0</v>
      </c>
      <c r="S96" s="165" t="s">
        <v>98</v>
      </c>
      <c r="T96" s="165">
        <f>SUM(T97:T109)</f>
        <v>0</v>
      </c>
      <c r="U96" s="165" t="s">
        <v>98</v>
      </c>
      <c r="V96" s="165">
        <f>SUM(V97:V109)</f>
        <v>0</v>
      </c>
      <c r="W96" s="165" t="s">
        <v>98</v>
      </c>
      <c r="X96" s="165">
        <f>SUM(X97:X109)</f>
        <v>0</v>
      </c>
      <c r="Y96" s="165" t="s">
        <v>98</v>
      </c>
      <c r="Z96" s="165">
        <f>SUM(Z97:Z109)</f>
        <v>0</v>
      </c>
      <c r="AA96" s="165" t="s">
        <v>98</v>
      </c>
      <c r="AB96" s="165">
        <f>SUM(AB97:AB109)</f>
        <v>0</v>
      </c>
      <c r="AC96" s="165" t="s">
        <v>98</v>
      </c>
      <c r="AD96" s="165">
        <f>SUM(AD97:AD109)</f>
        <v>0</v>
      </c>
      <c r="AE96" s="165" t="s">
        <v>98</v>
      </c>
      <c r="AF96" s="165">
        <f>SUM(AF97:AF109)</f>
        <v>0</v>
      </c>
      <c r="AG96" s="165" t="s">
        <v>98</v>
      </c>
      <c r="AH96" s="165">
        <f>SUM(AH97:AH109)</f>
        <v>0</v>
      </c>
      <c r="AI96" s="165" t="s">
        <v>98</v>
      </c>
      <c r="AJ96" s="165">
        <f>SUM(AJ97:AJ109)</f>
        <v>0</v>
      </c>
      <c r="AK96" s="165" t="s">
        <v>98</v>
      </c>
      <c r="AL96" s="165">
        <f>SUM(AL97:AL109)</f>
        <v>0</v>
      </c>
      <c r="AM96" s="165" t="s">
        <v>98</v>
      </c>
      <c r="AN96" s="165">
        <f>SUM(AN97:AN109)</f>
        <v>0</v>
      </c>
      <c r="AO96" s="165" t="s">
        <v>98</v>
      </c>
      <c r="AP96" s="165">
        <f>SUM(AP97:AP109)</f>
        <v>0</v>
      </c>
      <c r="AQ96" s="165" t="s">
        <v>98</v>
      </c>
      <c r="AR96" s="165">
        <f>SUM(AR97:AR109)</f>
        <v>0</v>
      </c>
      <c r="AS96" s="165" t="s">
        <v>98</v>
      </c>
      <c r="AT96" s="165">
        <f>SUM(AT97:AT109)</f>
        <v>0</v>
      </c>
      <c r="AU96" s="165" t="s">
        <v>98</v>
      </c>
      <c r="AV96" s="165">
        <f>SUM(AV97:AV109)</f>
        <v>0</v>
      </c>
      <c r="AW96" s="165" t="s">
        <v>98</v>
      </c>
      <c r="AX96" s="165">
        <f>SUM(AX97:AX109)</f>
        <v>0</v>
      </c>
      <c r="AY96" s="165" t="s">
        <v>98</v>
      </c>
      <c r="AZ96" s="140">
        <f>'2'!CL94</f>
        <v>0</v>
      </c>
      <c r="BA96" s="165">
        <v>0</v>
      </c>
      <c r="BB96" s="165">
        <f>SUM(BB97:BB109)</f>
        <v>0</v>
      </c>
      <c r="BC96" s="165" t="s">
        <v>98</v>
      </c>
      <c r="BD96" s="167"/>
      <c r="BE96" s="167"/>
      <c r="BF96" s="167"/>
      <c r="BG96" s="167"/>
      <c r="BH96" s="167"/>
      <c r="BI96" s="167"/>
      <c r="BJ96" s="167"/>
      <c r="BK96" s="167"/>
      <c r="BL96" s="167"/>
      <c r="BM96" s="167"/>
      <c r="BN96" s="167"/>
      <c r="BO96" s="167"/>
      <c r="BP96" s="167"/>
      <c r="BQ96" s="167"/>
      <c r="BR96" s="167"/>
      <c r="BS96" s="167"/>
      <c r="BT96" s="167"/>
      <c r="BU96" s="167"/>
      <c r="BV96" s="167"/>
      <c r="BW96" s="167"/>
      <c r="BX96" s="167"/>
      <c r="BY96" s="167"/>
      <c r="BZ96" s="167"/>
      <c r="CA96" s="167"/>
      <c r="CB96" s="167"/>
      <c r="CC96" s="167"/>
      <c r="CD96" s="167"/>
      <c r="CE96" s="167"/>
      <c r="CF96" s="167"/>
      <c r="CG96" s="167"/>
      <c r="CH96" s="167"/>
      <c r="CI96" s="167"/>
      <c r="CJ96" s="167"/>
      <c r="CK96" s="167"/>
      <c r="CL96" s="167"/>
      <c r="CM96" s="167"/>
      <c r="CN96" s="167"/>
      <c r="CO96" s="167"/>
      <c r="CP96" s="167"/>
      <c r="CQ96" s="167"/>
      <c r="CR96" s="167"/>
      <c r="CS96" s="167"/>
      <c r="CT96" s="167"/>
      <c r="CU96" s="167"/>
      <c r="CV96" s="167"/>
      <c r="CW96" s="167"/>
      <c r="CX96" s="167"/>
      <c r="CY96" s="167"/>
    </row>
    <row r="97" spans="1:141" s="160" customFormat="1" ht="38.25" hidden="1" x14ac:dyDescent="0.2">
      <c r="A97" s="185" t="s">
        <v>236</v>
      </c>
      <c r="B97" s="186" t="s">
        <v>237</v>
      </c>
      <c r="C97" s="193" t="s">
        <v>238</v>
      </c>
      <c r="D97" s="191"/>
      <c r="E97" s="191"/>
      <c r="F97" s="193"/>
      <c r="G97" s="191"/>
      <c r="H97" s="193"/>
      <c r="I97" s="191"/>
      <c r="J97" s="193"/>
      <c r="K97" s="175"/>
      <c r="L97" s="214"/>
      <c r="M97" s="175"/>
      <c r="N97" s="214"/>
      <c r="O97" s="175"/>
      <c r="P97" s="214"/>
      <c r="Q97" s="175"/>
      <c r="R97" s="214"/>
      <c r="S97" s="175"/>
      <c r="T97" s="214"/>
      <c r="U97" s="175"/>
      <c r="V97" s="214"/>
      <c r="W97" s="175"/>
      <c r="X97" s="214"/>
      <c r="Y97" s="175"/>
      <c r="Z97" s="214"/>
      <c r="AA97" s="175"/>
      <c r="AB97" s="214"/>
      <c r="AC97" s="175"/>
      <c r="AD97" s="214"/>
      <c r="AE97" s="175"/>
      <c r="AF97" s="214"/>
      <c r="AG97" s="175"/>
      <c r="AH97" s="214"/>
      <c r="AI97" s="175"/>
      <c r="AJ97" s="214"/>
      <c r="AK97" s="175"/>
      <c r="AL97" s="214"/>
      <c r="AM97" s="175"/>
      <c r="AN97" s="214"/>
      <c r="AO97" s="175"/>
      <c r="AP97" s="214"/>
      <c r="AQ97" s="175"/>
      <c r="AR97" s="214"/>
      <c r="AS97" s="175"/>
      <c r="AT97" s="214"/>
      <c r="AU97" s="175"/>
      <c r="AV97" s="214"/>
      <c r="AW97" s="175"/>
      <c r="AX97" s="214"/>
      <c r="AY97" s="175"/>
      <c r="AZ97" s="140"/>
      <c r="BA97" s="158"/>
      <c r="BB97" s="214"/>
      <c r="BC97" s="175"/>
      <c r="BD97" s="159"/>
      <c r="BE97" s="159"/>
      <c r="BF97" s="159"/>
      <c r="BG97" s="159"/>
      <c r="BH97" s="159"/>
      <c r="BI97" s="159"/>
      <c r="BJ97" s="159"/>
      <c r="BK97" s="159"/>
      <c r="BL97" s="159"/>
      <c r="BM97" s="159"/>
      <c r="BN97" s="159"/>
      <c r="BO97" s="159"/>
      <c r="BP97" s="159"/>
      <c r="BQ97" s="159"/>
      <c r="BR97" s="159"/>
      <c r="BS97" s="159"/>
      <c r="BT97" s="159"/>
      <c r="BU97" s="159"/>
      <c r="BV97" s="159"/>
      <c r="BW97" s="159"/>
      <c r="BX97" s="159"/>
      <c r="BY97" s="159"/>
      <c r="BZ97" s="159"/>
      <c r="CA97" s="159"/>
      <c r="CB97" s="159"/>
      <c r="CC97" s="159"/>
      <c r="CD97" s="159"/>
      <c r="CE97" s="159"/>
      <c r="CF97" s="159"/>
      <c r="CG97" s="159"/>
      <c r="CH97" s="159"/>
      <c r="CI97" s="159"/>
      <c r="CJ97" s="159"/>
      <c r="CK97" s="159"/>
      <c r="CL97" s="159"/>
      <c r="CM97" s="159"/>
      <c r="CN97" s="159"/>
      <c r="CO97" s="159"/>
      <c r="CP97" s="222"/>
      <c r="CQ97" s="223"/>
      <c r="CR97" s="223"/>
      <c r="CS97" s="223"/>
      <c r="CT97" s="223"/>
      <c r="CU97" s="223"/>
      <c r="CV97" s="223"/>
      <c r="CW97" s="223"/>
      <c r="CX97" s="223"/>
      <c r="CY97" s="223"/>
      <c r="CZ97" s="223"/>
      <c r="DA97" s="223"/>
      <c r="DB97" s="223"/>
      <c r="DC97" s="223"/>
      <c r="DD97" s="223"/>
      <c r="DE97" s="223"/>
      <c r="DF97" s="223"/>
      <c r="DG97" s="223"/>
      <c r="DH97" s="223"/>
      <c r="DI97" s="223"/>
      <c r="DJ97" s="223"/>
      <c r="DK97" s="223"/>
      <c r="DL97" s="159"/>
      <c r="DM97" s="159"/>
      <c r="DN97" s="159"/>
      <c r="DO97" s="159"/>
      <c r="DP97" s="159"/>
      <c r="DQ97" s="159"/>
      <c r="DR97" s="159"/>
      <c r="DS97" s="159"/>
      <c r="DT97" s="159"/>
      <c r="DU97" s="159"/>
      <c r="DV97" s="159"/>
      <c r="DW97" s="159"/>
      <c r="DX97" s="159"/>
      <c r="DY97" s="159"/>
      <c r="DZ97" s="159"/>
      <c r="EA97" s="159"/>
      <c r="EB97" s="159"/>
      <c r="EC97" s="159"/>
      <c r="ED97" s="159"/>
      <c r="EE97" s="159"/>
      <c r="EF97" s="159"/>
      <c r="EG97" s="159"/>
      <c r="EH97" s="159"/>
      <c r="EI97" s="159"/>
      <c r="EJ97" s="159"/>
      <c r="EK97" s="159"/>
    </row>
    <row r="98" spans="1:141" s="160" customFormat="1" ht="38.25" hidden="1" x14ac:dyDescent="0.2">
      <c r="A98" s="185" t="s">
        <v>236</v>
      </c>
      <c r="B98" s="186" t="s">
        <v>239</v>
      </c>
      <c r="C98" s="193" t="s">
        <v>240</v>
      </c>
      <c r="D98" s="191"/>
      <c r="E98" s="191"/>
      <c r="F98" s="193"/>
      <c r="G98" s="191"/>
      <c r="H98" s="193"/>
      <c r="I98" s="191"/>
      <c r="J98" s="193"/>
      <c r="K98" s="175"/>
      <c r="L98" s="214"/>
      <c r="M98" s="175"/>
      <c r="N98" s="214"/>
      <c r="O98" s="175"/>
      <c r="P98" s="214"/>
      <c r="Q98" s="175"/>
      <c r="R98" s="214"/>
      <c r="S98" s="175"/>
      <c r="T98" s="214"/>
      <c r="U98" s="175"/>
      <c r="V98" s="214"/>
      <c r="W98" s="175"/>
      <c r="X98" s="214"/>
      <c r="Y98" s="175"/>
      <c r="Z98" s="214"/>
      <c r="AA98" s="175"/>
      <c r="AB98" s="214"/>
      <c r="AC98" s="175"/>
      <c r="AD98" s="214"/>
      <c r="AE98" s="175"/>
      <c r="AF98" s="214"/>
      <c r="AG98" s="175"/>
      <c r="AH98" s="214"/>
      <c r="AI98" s="175"/>
      <c r="AJ98" s="214"/>
      <c r="AK98" s="175"/>
      <c r="AL98" s="214"/>
      <c r="AM98" s="175"/>
      <c r="AN98" s="214"/>
      <c r="AO98" s="175"/>
      <c r="AP98" s="214"/>
      <c r="AQ98" s="175"/>
      <c r="AR98" s="214"/>
      <c r="AS98" s="175"/>
      <c r="AT98" s="214"/>
      <c r="AU98" s="175"/>
      <c r="AV98" s="214"/>
      <c r="AW98" s="175"/>
      <c r="AX98" s="214"/>
      <c r="AY98" s="175"/>
      <c r="AZ98" s="140"/>
      <c r="BA98" s="158"/>
      <c r="BB98" s="214"/>
      <c r="BC98" s="175"/>
      <c r="BD98" s="159"/>
      <c r="BE98" s="159"/>
      <c r="BF98" s="159"/>
      <c r="BG98" s="159"/>
      <c r="BH98" s="159"/>
      <c r="BI98" s="159"/>
      <c r="BJ98" s="159"/>
      <c r="BK98" s="159"/>
      <c r="BL98" s="159"/>
      <c r="BM98" s="159"/>
      <c r="BN98" s="159"/>
      <c r="BO98" s="159"/>
      <c r="BP98" s="159"/>
      <c r="BQ98" s="159"/>
      <c r="BR98" s="159"/>
      <c r="BS98" s="159"/>
      <c r="BT98" s="159"/>
      <c r="BU98" s="159"/>
      <c r="BV98" s="159"/>
      <c r="BW98" s="159"/>
      <c r="BX98" s="159"/>
      <c r="BY98" s="159"/>
      <c r="BZ98" s="159"/>
      <c r="CA98" s="159"/>
      <c r="CB98" s="159"/>
      <c r="CC98" s="159"/>
      <c r="CD98" s="159"/>
      <c r="CE98" s="159"/>
      <c r="CF98" s="159"/>
      <c r="CG98" s="159"/>
      <c r="CH98" s="159"/>
      <c r="CI98" s="159"/>
      <c r="CJ98" s="159"/>
      <c r="CK98" s="159"/>
      <c r="CL98" s="159"/>
      <c r="CM98" s="159"/>
      <c r="CN98" s="159"/>
      <c r="CO98" s="159"/>
      <c r="CP98" s="222"/>
      <c r="CQ98" s="223"/>
      <c r="CR98" s="223"/>
      <c r="CS98" s="223"/>
      <c r="CT98" s="223"/>
      <c r="CU98" s="223"/>
      <c r="CV98" s="223"/>
      <c r="CW98" s="223"/>
      <c r="CX98" s="223"/>
      <c r="CY98" s="223"/>
      <c r="CZ98" s="223"/>
      <c r="DA98" s="223"/>
      <c r="DB98" s="223"/>
      <c r="DC98" s="223"/>
      <c r="DD98" s="223"/>
      <c r="DE98" s="223"/>
      <c r="DF98" s="223"/>
      <c r="DG98" s="223"/>
      <c r="DH98" s="223"/>
      <c r="DI98" s="223"/>
      <c r="DJ98" s="223"/>
      <c r="DK98" s="223"/>
      <c r="DL98" s="159"/>
      <c r="DM98" s="159"/>
      <c r="DN98" s="159"/>
      <c r="DO98" s="159"/>
      <c r="DP98" s="159"/>
      <c r="DQ98" s="159"/>
      <c r="DR98" s="159"/>
      <c r="DS98" s="159"/>
      <c r="DT98" s="159"/>
      <c r="DU98" s="159"/>
      <c r="DV98" s="159"/>
      <c r="DW98" s="159"/>
      <c r="DX98" s="159"/>
      <c r="DY98" s="159"/>
      <c r="DZ98" s="159"/>
      <c r="EA98" s="159"/>
      <c r="EB98" s="159"/>
      <c r="EC98" s="159"/>
      <c r="ED98" s="159"/>
      <c r="EE98" s="159"/>
      <c r="EF98" s="159"/>
      <c r="EG98" s="159"/>
      <c r="EH98" s="159"/>
      <c r="EI98" s="159"/>
      <c r="EJ98" s="159"/>
      <c r="EK98" s="159"/>
    </row>
    <row r="99" spans="1:141" s="160" customFormat="1" ht="51" hidden="1" x14ac:dyDescent="0.2">
      <c r="A99" s="185" t="s">
        <v>236</v>
      </c>
      <c r="B99" s="186" t="s">
        <v>241</v>
      </c>
      <c r="C99" s="193" t="s">
        <v>242</v>
      </c>
      <c r="D99" s="191"/>
      <c r="E99" s="191"/>
      <c r="F99" s="193"/>
      <c r="G99" s="191"/>
      <c r="H99" s="193"/>
      <c r="I99" s="191"/>
      <c r="J99" s="193"/>
      <c r="K99" s="175"/>
      <c r="L99" s="214"/>
      <c r="M99" s="175"/>
      <c r="N99" s="214"/>
      <c r="O99" s="175"/>
      <c r="P99" s="214"/>
      <c r="Q99" s="175"/>
      <c r="R99" s="214"/>
      <c r="S99" s="175"/>
      <c r="T99" s="214"/>
      <c r="U99" s="175"/>
      <c r="V99" s="214"/>
      <c r="W99" s="175"/>
      <c r="X99" s="214"/>
      <c r="Y99" s="175"/>
      <c r="Z99" s="214"/>
      <c r="AA99" s="175"/>
      <c r="AB99" s="214"/>
      <c r="AC99" s="175"/>
      <c r="AD99" s="214"/>
      <c r="AE99" s="175"/>
      <c r="AF99" s="214"/>
      <c r="AG99" s="175"/>
      <c r="AH99" s="214"/>
      <c r="AI99" s="175"/>
      <c r="AJ99" s="214"/>
      <c r="AK99" s="175"/>
      <c r="AL99" s="214"/>
      <c r="AM99" s="175"/>
      <c r="AN99" s="214"/>
      <c r="AO99" s="175"/>
      <c r="AP99" s="214"/>
      <c r="AQ99" s="175"/>
      <c r="AR99" s="214"/>
      <c r="AS99" s="175"/>
      <c r="AT99" s="214"/>
      <c r="AU99" s="175"/>
      <c r="AV99" s="214"/>
      <c r="AW99" s="175"/>
      <c r="AX99" s="214"/>
      <c r="AY99" s="175"/>
      <c r="AZ99" s="140"/>
      <c r="BA99" s="158"/>
      <c r="BB99" s="214"/>
      <c r="BC99" s="175"/>
      <c r="BD99" s="159"/>
      <c r="BE99" s="159"/>
      <c r="BF99" s="159"/>
      <c r="BG99" s="159"/>
      <c r="BH99" s="159"/>
      <c r="BI99" s="159"/>
      <c r="BJ99" s="159"/>
      <c r="BK99" s="159"/>
      <c r="BL99" s="159"/>
      <c r="BM99" s="159"/>
      <c r="BN99" s="159"/>
      <c r="BO99" s="159"/>
      <c r="BP99" s="159"/>
      <c r="BQ99" s="159"/>
      <c r="BR99" s="159"/>
      <c r="BS99" s="159"/>
      <c r="BT99" s="159"/>
      <c r="BU99" s="159"/>
      <c r="BV99" s="159"/>
      <c r="BW99" s="159"/>
      <c r="BX99" s="159"/>
      <c r="BY99" s="159"/>
      <c r="BZ99" s="159"/>
      <c r="CA99" s="159"/>
      <c r="CB99" s="159"/>
      <c r="CC99" s="159"/>
      <c r="CD99" s="159"/>
      <c r="CE99" s="159"/>
      <c r="CF99" s="159"/>
      <c r="CG99" s="159"/>
      <c r="CH99" s="159"/>
      <c r="CI99" s="159"/>
      <c r="CJ99" s="159"/>
      <c r="CK99" s="159"/>
      <c r="CL99" s="159"/>
      <c r="CM99" s="159"/>
      <c r="CN99" s="159"/>
      <c r="CO99" s="159"/>
      <c r="CP99" s="222"/>
      <c r="CQ99" s="223"/>
      <c r="CR99" s="223"/>
      <c r="CS99" s="223"/>
      <c r="CT99" s="223"/>
      <c r="CU99" s="223"/>
      <c r="CV99" s="223"/>
      <c r="CW99" s="223"/>
      <c r="CX99" s="223"/>
      <c r="CY99" s="223"/>
      <c r="CZ99" s="223"/>
      <c r="DA99" s="223"/>
      <c r="DB99" s="223"/>
      <c r="DC99" s="223"/>
      <c r="DD99" s="223"/>
      <c r="DE99" s="223"/>
      <c r="DF99" s="223"/>
      <c r="DG99" s="223"/>
      <c r="DH99" s="223"/>
      <c r="DI99" s="223"/>
      <c r="DJ99" s="223"/>
      <c r="DK99" s="223"/>
      <c r="DL99" s="159"/>
      <c r="DM99" s="159"/>
      <c r="DN99" s="159"/>
      <c r="DO99" s="159"/>
      <c r="DP99" s="159"/>
      <c r="DQ99" s="159"/>
      <c r="DR99" s="159"/>
      <c r="DS99" s="159"/>
      <c r="DT99" s="159"/>
      <c r="DU99" s="159"/>
      <c r="DV99" s="159"/>
      <c r="DW99" s="159"/>
      <c r="DX99" s="159"/>
      <c r="DY99" s="159"/>
      <c r="DZ99" s="159"/>
      <c r="EA99" s="159"/>
      <c r="EB99" s="159"/>
      <c r="EC99" s="159"/>
      <c r="ED99" s="159"/>
      <c r="EE99" s="159"/>
      <c r="EF99" s="159"/>
      <c r="EG99" s="159"/>
      <c r="EH99" s="159"/>
      <c r="EI99" s="159"/>
      <c r="EJ99" s="159"/>
      <c r="EK99" s="159"/>
    </row>
    <row r="100" spans="1:141" s="160" customFormat="1" ht="63.75" hidden="1" x14ac:dyDescent="0.2">
      <c r="A100" s="185" t="s">
        <v>236</v>
      </c>
      <c r="B100" s="186" t="s">
        <v>243</v>
      </c>
      <c r="C100" s="193" t="s">
        <v>244</v>
      </c>
      <c r="D100" s="191"/>
      <c r="E100" s="191"/>
      <c r="F100" s="193"/>
      <c r="G100" s="191"/>
      <c r="H100" s="193"/>
      <c r="I100" s="191"/>
      <c r="J100" s="193"/>
      <c r="K100" s="175"/>
      <c r="L100" s="214"/>
      <c r="M100" s="175"/>
      <c r="N100" s="214"/>
      <c r="O100" s="175"/>
      <c r="P100" s="214"/>
      <c r="Q100" s="175"/>
      <c r="R100" s="214"/>
      <c r="S100" s="175"/>
      <c r="T100" s="214"/>
      <c r="U100" s="175"/>
      <c r="V100" s="214"/>
      <c r="W100" s="175"/>
      <c r="X100" s="214"/>
      <c r="Y100" s="175"/>
      <c r="Z100" s="214"/>
      <c r="AA100" s="175"/>
      <c r="AB100" s="214"/>
      <c r="AC100" s="175"/>
      <c r="AD100" s="214"/>
      <c r="AE100" s="175"/>
      <c r="AF100" s="214"/>
      <c r="AG100" s="175"/>
      <c r="AH100" s="214"/>
      <c r="AI100" s="175"/>
      <c r="AJ100" s="214"/>
      <c r="AK100" s="175"/>
      <c r="AL100" s="214"/>
      <c r="AM100" s="175"/>
      <c r="AN100" s="214"/>
      <c r="AO100" s="175"/>
      <c r="AP100" s="214"/>
      <c r="AQ100" s="175"/>
      <c r="AR100" s="214"/>
      <c r="AS100" s="175"/>
      <c r="AT100" s="214"/>
      <c r="AU100" s="175"/>
      <c r="AV100" s="214"/>
      <c r="AW100" s="175"/>
      <c r="AX100" s="214"/>
      <c r="AY100" s="175"/>
      <c r="AZ100" s="140"/>
      <c r="BA100" s="158"/>
      <c r="BB100" s="214"/>
      <c r="BC100" s="175"/>
      <c r="BD100" s="159"/>
      <c r="BE100" s="159"/>
      <c r="BF100" s="159"/>
      <c r="BG100" s="159"/>
      <c r="BH100" s="159"/>
      <c r="BI100" s="159"/>
      <c r="BJ100" s="159"/>
      <c r="BK100" s="159"/>
      <c r="BL100" s="159"/>
      <c r="BM100" s="159"/>
      <c r="BN100" s="159"/>
      <c r="BO100" s="159"/>
      <c r="BP100" s="159"/>
      <c r="BQ100" s="159"/>
      <c r="BR100" s="159"/>
      <c r="BS100" s="159"/>
      <c r="BT100" s="159"/>
      <c r="BU100" s="159"/>
      <c r="BV100" s="159"/>
      <c r="BW100" s="159"/>
      <c r="BX100" s="159"/>
      <c r="BY100" s="159"/>
      <c r="BZ100" s="159"/>
      <c r="CA100" s="159"/>
      <c r="CB100" s="159"/>
      <c r="CC100" s="159"/>
      <c r="CD100" s="159"/>
      <c r="CE100" s="159"/>
      <c r="CF100" s="159"/>
      <c r="CG100" s="159"/>
      <c r="CH100" s="159"/>
      <c r="CI100" s="159"/>
      <c r="CJ100" s="159"/>
      <c r="CK100" s="159"/>
      <c r="CL100" s="159"/>
      <c r="CM100" s="159"/>
      <c r="CN100" s="159"/>
      <c r="CO100" s="159"/>
      <c r="CP100" s="222"/>
      <c r="CQ100" s="223"/>
      <c r="CR100" s="223"/>
      <c r="CS100" s="223"/>
      <c r="CT100" s="223"/>
      <c r="CU100" s="223"/>
      <c r="CV100" s="223"/>
      <c r="CW100" s="223"/>
      <c r="CX100" s="223"/>
      <c r="CY100" s="223"/>
      <c r="CZ100" s="223"/>
      <c r="DA100" s="223"/>
      <c r="DB100" s="223"/>
      <c r="DC100" s="223"/>
      <c r="DD100" s="223"/>
      <c r="DE100" s="223"/>
      <c r="DF100" s="223"/>
      <c r="DG100" s="223"/>
      <c r="DH100" s="223"/>
      <c r="DI100" s="223"/>
      <c r="DJ100" s="223"/>
      <c r="DK100" s="223"/>
      <c r="DL100" s="159"/>
      <c r="DM100" s="159"/>
      <c r="DN100" s="159"/>
      <c r="DO100" s="159"/>
      <c r="DP100" s="159"/>
      <c r="DQ100" s="159"/>
      <c r="DR100" s="159"/>
      <c r="DS100" s="159"/>
      <c r="DT100" s="159"/>
      <c r="DU100" s="159"/>
      <c r="DV100" s="159"/>
      <c r="DW100" s="159"/>
      <c r="DX100" s="159"/>
      <c r="DY100" s="159"/>
      <c r="DZ100" s="159"/>
      <c r="EA100" s="159"/>
      <c r="EB100" s="159"/>
      <c r="EC100" s="159"/>
      <c r="ED100" s="159"/>
      <c r="EE100" s="159"/>
      <c r="EF100" s="159"/>
      <c r="EG100" s="159"/>
      <c r="EH100" s="159"/>
      <c r="EI100" s="159"/>
      <c r="EJ100" s="159"/>
      <c r="EK100" s="159"/>
    </row>
    <row r="101" spans="1:141" s="160" customFormat="1" ht="63.75" hidden="1" x14ac:dyDescent="0.2">
      <c r="A101" s="185" t="s">
        <v>236</v>
      </c>
      <c r="B101" s="186" t="s">
        <v>245</v>
      </c>
      <c r="C101" s="193" t="s">
        <v>246</v>
      </c>
      <c r="D101" s="191"/>
      <c r="E101" s="191"/>
      <c r="F101" s="193"/>
      <c r="G101" s="191"/>
      <c r="H101" s="193"/>
      <c r="I101" s="191"/>
      <c r="J101" s="193"/>
      <c r="K101" s="175"/>
      <c r="L101" s="214"/>
      <c r="M101" s="175"/>
      <c r="N101" s="214"/>
      <c r="O101" s="175"/>
      <c r="P101" s="214"/>
      <c r="Q101" s="175"/>
      <c r="R101" s="214"/>
      <c r="S101" s="175"/>
      <c r="T101" s="214"/>
      <c r="U101" s="175"/>
      <c r="V101" s="214"/>
      <c r="W101" s="175"/>
      <c r="X101" s="214"/>
      <c r="Y101" s="175"/>
      <c r="Z101" s="214"/>
      <c r="AA101" s="175"/>
      <c r="AB101" s="214"/>
      <c r="AC101" s="175"/>
      <c r="AD101" s="214"/>
      <c r="AE101" s="175"/>
      <c r="AF101" s="214"/>
      <c r="AG101" s="175"/>
      <c r="AH101" s="214"/>
      <c r="AI101" s="175"/>
      <c r="AJ101" s="214"/>
      <c r="AK101" s="175"/>
      <c r="AL101" s="214"/>
      <c r="AM101" s="175"/>
      <c r="AN101" s="214"/>
      <c r="AO101" s="175"/>
      <c r="AP101" s="214"/>
      <c r="AQ101" s="175"/>
      <c r="AR101" s="214"/>
      <c r="AS101" s="175"/>
      <c r="AT101" s="214"/>
      <c r="AU101" s="175"/>
      <c r="AV101" s="214"/>
      <c r="AW101" s="175"/>
      <c r="AX101" s="214"/>
      <c r="AY101" s="175"/>
      <c r="AZ101" s="140"/>
      <c r="BA101" s="158"/>
      <c r="BB101" s="214"/>
      <c r="BC101" s="175"/>
      <c r="BD101" s="159"/>
      <c r="BE101" s="159"/>
      <c r="BF101" s="159"/>
      <c r="BG101" s="159"/>
      <c r="BH101" s="159"/>
      <c r="BI101" s="159"/>
      <c r="BJ101" s="159"/>
      <c r="BK101" s="159"/>
      <c r="BL101" s="159"/>
      <c r="BM101" s="159"/>
      <c r="BN101" s="159"/>
      <c r="BO101" s="159"/>
      <c r="BP101" s="159"/>
      <c r="BQ101" s="159"/>
      <c r="BR101" s="159"/>
      <c r="BS101" s="159"/>
      <c r="BT101" s="159"/>
      <c r="BU101" s="159"/>
      <c r="BV101" s="159"/>
      <c r="BW101" s="159"/>
      <c r="BX101" s="159"/>
      <c r="BY101" s="159"/>
      <c r="BZ101" s="159"/>
      <c r="CA101" s="159"/>
      <c r="CB101" s="159"/>
      <c r="CC101" s="159"/>
      <c r="CD101" s="159"/>
      <c r="CE101" s="159"/>
      <c r="CF101" s="159"/>
      <c r="CG101" s="159"/>
      <c r="CH101" s="159"/>
      <c r="CI101" s="159"/>
      <c r="CJ101" s="159"/>
      <c r="CK101" s="159"/>
      <c r="CL101" s="159"/>
      <c r="CM101" s="159"/>
      <c r="CN101" s="159"/>
      <c r="CO101" s="159"/>
      <c r="CP101" s="222"/>
      <c r="CQ101" s="223"/>
      <c r="CR101" s="223"/>
      <c r="CS101" s="223"/>
      <c r="CT101" s="223"/>
      <c r="CU101" s="223"/>
      <c r="CV101" s="223"/>
      <c r="CW101" s="223"/>
      <c r="CX101" s="223"/>
      <c r="CY101" s="223"/>
      <c r="CZ101" s="223"/>
      <c r="DA101" s="223"/>
      <c r="DB101" s="223"/>
      <c r="DC101" s="223"/>
      <c r="DD101" s="223"/>
      <c r="DE101" s="223"/>
      <c r="DF101" s="223"/>
      <c r="DG101" s="223"/>
      <c r="DH101" s="223"/>
      <c r="DI101" s="223"/>
      <c r="DJ101" s="223"/>
      <c r="DK101" s="223"/>
      <c r="DL101" s="159"/>
      <c r="DM101" s="159"/>
      <c r="DN101" s="159"/>
      <c r="DO101" s="159"/>
      <c r="DP101" s="159"/>
      <c r="DQ101" s="159"/>
      <c r="DR101" s="159"/>
      <c r="DS101" s="159"/>
      <c r="DT101" s="159"/>
      <c r="DU101" s="159"/>
      <c r="DV101" s="159"/>
      <c r="DW101" s="159"/>
      <c r="DX101" s="159"/>
      <c r="DY101" s="159"/>
      <c r="DZ101" s="159"/>
      <c r="EA101" s="159"/>
      <c r="EB101" s="159"/>
      <c r="EC101" s="159"/>
      <c r="ED101" s="159"/>
      <c r="EE101" s="159"/>
      <c r="EF101" s="159"/>
      <c r="EG101" s="159"/>
      <c r="EH101" s="159"/>
      <c r="EI101" s="159"/>
      <c r="EJ101" s="159"/>
      <c r="EK101" s="159"/>
    </row>
    <row r="102" spans="1:141" s="160" customFormat="1" ht="51" hidden="1" x14ac:dyDescent="0.2">
      <c r="A102" s="185" t="s">
        <v>236</v>
      </c>
      <c r="B102" s="186" t="s">
        <v>247</v>
      </c>
      <c r="C102" s="193" t="s">
        <v>248</v>
      </c>
      <c r="D102" s="191"/>
      <c r="E102" s="191"/>
      <c r="F102" s="193"/>
      <c r="G102" s="191"/>
      <c r="H102" s="193"/>
      <c r="I102" s="191"/>
      <c r="J102" s="193"/>
      <c r="K102" s="175"/>
      <c r="L102" s="214"/>
      <c r="M102" s="175"/>
      <c r="N102" s="214"/>
      <c r="O102" s="175"/>
      <c r="P102" s="214"/>
      <c r="Q102" s="175"/>
      <c r="R102" s="214"/>
      <c r="S102" s="175"/>
      <c r="T102" s="214"/>
      <c r="U102" s="175"/>
      <c r="V102" s="214"/>
      <c r="W102" s="175"/>
      <c r="X102" s="214"/>
      <c r="Y102" s="175"/>
      <c r="Z102" s="214"/>
      <c r="AA102" s="175"/>
      <c r="AB102" s="214"/>
      <c r="AC102" s="175"/>
      <c r="AD102" s="214"/>
      <c r="AE102" s="175"/>
      <c r="AF102" s="214"/>
      <c r="AG102" s="175"/>
      <c r="AH102" s="214"/>
      <c r="AI102" s="175"/>
      <c r="AJ102" s="214"/>
      <c r="AK102" s="175"/>
      <c r="AL102" s="214"/>
      <c r="AM102" s="175"/>
      <c r="AN102" s="214"/>
      <c r="AO102" s="175"/>
      <c r="AP102" s="214"/>
      <c r="AQ102" s="175"/>
      <c r="AR102" s="214"/>
      <c r="AS102" s="175"/>
      <c r="AT102" s="214"/>
      <c r="AU102" s="175"/>
      <c r="AV102" s="214"/>
      <c r="AW102" s="175"/>
      <c r="AX102" s="214"/>
      <c r="AY102" s="175"/>
      <c r="AZ102" s="140"/>
      <c r="BA102" s="158"/>
      <c r="BB102" s="214"/>
      <c r="BC102" s="175"/>
      <c r="BD102" s="159"/>
      <c r="BE102" s="159"/>
      <c r="BF102" s="159"/>
      <c r="BG102" s="159"/>
      <c r="BH102" s="159"/>
      <c r="BI102" s="159"/>
      <c r="BJ102" s="159"/>
      <c r="BK102" s="159"/>
      <c r="BL102" s="159"/>
      <c r="BM102" s="159"/>
      <c r="BN102" s="159"/>
      <c r="BO102" s="159"/>
      <c r="BP102" s="159"/>
      <c r="BQ102" s="159"/>
      <c r="BR102" s="159"/>
      <c r="BS102" s="159"/>
      <c r="BT102" s="159"/>
      <c r="BU102" s="159"/>
      <c r="BV102" s="159"/>
      <c r="BW102" s="159"/>
      <c r="BX102" s="159"/>
      <c r="BY102" s="159"/>
      <c r="BZ102" s="159"/>
      <c r="CA102" s="159"/>
      <c r="CB102" s="159"/>
      <c r="CC102" s="159"/>
      <c r="CD102" s="159"/>
      <c r="CE102" s="159"/>
      <c r="CF102" s="159"/>
      <c r="CG102" s="159"/>
      <c r="CH102" s="159"/>
      <c r="CI102" s="159"/>
      <c r="CJ102" s="159"/>
      <c r="CK102" s="159"/>
      <c r="CL102" s="159"/>
      <c r="CM102" s="159"/>
      <c r="CN102" s="159"/>
      <c r="CO102" s="159"/>
      <c r="CP102" s="222"/>
      <c r="CQ102" s="223"/>
      <c r="CR102" s="223"/>
      <c r="CS102" s="223"/>
      <c r="CT102" s="223"/>
      <c r="CU102" s="223"/>
      <c r="CV102" s="223"/>
      <c r="CW102" s="223"/>
      <c r="CX102" s="223"/>
      <c r="CY102" s="223"/>
      <c r="CZ102" s="223"/>
      <c r="DA102" s="223"/>
      <c r="DB102" s="223"/>
      <c r="DC102" s="223"/>
      <c r="DD102" s="223"/>
      <c r="DE102" s="223"/>
      <c r="DF102" s="223"/>
      <c r="DG102" s="223"/>
      <c r="DH102" s="223"/>
      <c r="DI102" s="223"/>
      <c r="DJ102" s="223"/>
      <c r="DK102" s="223"/>
      <c r="DL102" s="159"/>
      <c r="DM102" s="159"/>
      <c r="DN102" s="159"/>
      <c r="DO102" s="159"/>
      <c r="DP102" s="159"/>
      <c r="DQ102" s="159"/>
      <c r="DR102" s="159"/>
      <c r="DS102" s="159"/>
      <c r="DT102" s="159"/>
      <c r="DU102" s="159"/>
      <c r="DV102" s="159"/>
      <c r="DW102" s="159"/>
      <c r="DX102" s="159"/>
      <c r="DY102" s="159"/>
      <c r="DZ102" s="159"/>
      <c r="EA102" s="159"/>
      <c r="EB102" s="159"/>
      <c r="EC102" s="159"/>
      <c r="ED102" s="159"/>
      <c r="EE102" s="159"/>
      <c r="EF102" s="159"/>
      <c r="EG102" s="159"/>
      <c r="EH102" s="159"/>
      <c r="EI102" s="159"/>
      <c r="EJ102" s="159"/>
      <c r="EK102" s="159"/>
    </row>
    <row r="103" spans="1:141" s="160" customFormat="1" ht="63.75" hidden="1" x14ac:dyDescent="0.2">
      <c r="A103" s="185" t="s">
        <v>236</v>
      </c>
      <c r="B103" s="186" t="s">
        <v>249</v>
      </c>
      <c r="C103" s="193" t="s">
        <v>250</v>
      </c>
      <c r="D103" s="191"/>
      <c r="E103" s="191"/>
      <c r="F103" s="193"/>
      <c r="G103" s="191"/>
      <c r="H103" s="193"/>
      <c r="I103" s="191"/>
      <c r="J103" s="193"/>
      <c r="K103" s="175"/>
      <c r="L103" s="214"/>
      <c r="M103" s="175"/>
      <c r="N103" s="214"/>
      <c r="O103" s="175"/>
      <c r="P103" s="214"/>
      <c r="Q103" s="175"/>
      <c r="R103" s="214"/>
      <c r="S103" s="175"/>
      <c r="T103" s="214"/>
      <c r="U103" s="175"/>
      <c r="V103" s="214"/>
      <c r="W103" s="175"/>
      <c r="X103" s="214"/>
      <c r="Y103" s="175"/>
      <c r="Z103" s="214"/>
      <c r="AA103" s="175"/>
      <c r="AB103" s="214"/>
      <c r="AC103" s="175"/>
      <c r="AD103" s="214"/>
      <c r="AE103" s="175"/>
      <c r="AF103" s="214"/>
      <c r="AG103" s="175"/>
      <c r="AH103" s="214"/>
      <c r="AI103" s="175"/>
      <c r="AJ103" s="214"/>
      <c r="AK103" s="175"/>
      <c r="AL103" s="214"/>
      <c r="AM103" s="175"/>
      <c r="AN103" s="214"/>
      <c r="AO103" s="175"/>
      <c r="AP103" s="214"/>
      <c r="AQ103" s="175"/>
      <c r="AR103" s="214"/>
      <c r="AS103" s="175"/>
      <c r="AT103" s="214"/>
      <c r="AU103" s="175"/>
      <c r="AV103" s="214"/>
      <c r="AW103" s="175"/>
      <c r="AX103" s="214"/>
      <c r="AY103" s="175"/>
      <c r="AZ103" s="140"/>
      <c r="BA103" s="158"/>
      <c r="BB103" s="214"/>
      <c r="BC103" s="175"/>
      <c r="BD103" s="159"/>
      <c r="BE103" s="159"/>
      <c r="BF103" s="159"/>
      <c r="BG103" s="159"/>
      <c r="BH103" s="159"/>
      <c r="BI103" s="159"/>
      <c r="BJ103" s="159"/>
      <c r="BK103" s="159"/>
      <c r="BL103" s="159"/>
      <c r="BM103" s="159"/>
      <c r="BN103" s="159"/>
      <c r="BO103" s="159"/>
      <c r="BP103" s="159"/>
      <c r="BQ103" s="159"/>
      <c r="BR103" s="159"/>
      <c r="BS103" s="159"/>
      <c r="BT103" s="159"/>
      <c r="BU103" s="159"/>
      <c r="BV103" s="159"/>
      <c r="BW103" s="159"/>
      <c r="BX103" s="159"/>
      <c r="BY103" s="159"/>
      <c r="BZ103" s="159"/>
      <c r="CA103" s="159"/>
      <c r="CB103" s="159"/>
      <c r="CC103" s="159"/>
      <c r="CD103" s="159"/>
      <c r="CE103" s="159"/>
      <c r="CF103" s="159"/>
      <c r="CG103" s="159"/>
      <c r="CH103" s="159"/>
      <c r="CI103" s="159"/>
      <c r="CJ103" s="159"/>
      <c r="CK103" s="159"/>
      <c r="CL103" s="159"/>
      <c r="CM103" s="159"/>
      <c r="CN103" s="159"/>
      <c r="CO103" s="159"/>
      <c r="CP103" s="222"/>
      <c r="CQ103" s="223"/>
      <c r="CR103" s="223"/>
      <c r="CS103" s="223"/>
      <c r="CT103" s="223"/>
      <c r="CU103" s="223"/>
      <c r="CV103" s="223"/>
      <c r="CW103" s="223"/>
      <c r="CX103" s="223"/>
      <c r="CY103" s="223"/>
      <c r="CZ103" s="223"/>
      <c r="DA103" s="223"/>
      <c r="DB103" s="223"/>
      <c r="DC103" s="223"/>
      <c r="DD103" s="223"/>
      <c r="DE103" s="223"/>
      <c r="DF103" s="223"/>
      <c r="DG103" s="223"/>
      <c r="DH103" s="223"/>
      <c r="DI103" s="223"/>
      <c r="DJ103" s="223"/>
      <c r="DK103" s="223"/>
      <c r="DL103" s="159"/>
      <c r="DM103" s="159"/>
      <c r="DN103" s="159"/>
      <c r="DO103" s="159"/>
      <c r="DP103" s="159"/>
      <c r="DQ103" s="159"/>
      <c r="DR103" s="159"/>
      <c r="DS103" s="159"/>
      <c r="DT103" s="159"/>
      <c r="DU103" s="159"/>
      <c r="DV103" s="159"/>
      <c r="DW103" s="159"/>
      <c r="DX103" s="159"/>
      <c r="DY103" s="159"/>
      <c r="DZ103" s="159"/>
      <c r="EA103" s="159"/>
      <c r="EB103" s="159"/>
      <c r="EC103" s="159"/>
      <c r="ED103" s="159"/>
      <c r="EE103" s="159"/>
      <c r="EF103" s="159"/>
      <c r="EG103" s="159"/>
      <c r="EH103" s="159"/>
      <c r="EI103" s="159"/>
      <c r="EJ103" s="159"/>
      <c r="EK103" s="159"/>
    </row>
    <row r="104" spans="1:141" s="160" customFormat="1" ht="51" hidden="1" x14ac:dyDescent="0.2">
      <c r="A104" s="185" t="s">
        <v>236</v>
      </c>
      <c r="B104" s="186" t="s">
        <v>251</v>
      </c>
      <c r="C104" s="193" t="s">
        <v>252</v>
      </c>
      <c r="D104" s="191"/>
      <c r="E104" s="191"/>
      <c r="F104" s="193"/>
      <c r="G104" s="191"/>
      <c r="H104" s="193"/>
      <c r="I104" s="191"/>
      <c r="J104" s="193"/>
      <c r="K104" s="175"/>
      <c r="L104" s="214"/>
      <c r="M104" s="175"/>
      <c r="N104" s="214"/>
      <c r="O104" s="175"/>
      <c r="P104" s="214"/>
      <c r="Q104" s="175"/>
      <c r="R104" s="214"/>
      <c r="S104" s="175"/>
      <c r="T104" s="214"/>
      <c r="U104" s="175"/>
      <c r="V104" s="214"/>
      <c r="W104" s="175"/>
      <c r="X104" s="214"/>
      <c r="Y104" s="175"/>
      <c r="Z104" s="214"/>
      <c r="AA104" s="175"/>
      <c r="AB104" s="214"/>
      <c r="AC104" s="175"/>
      <c r="AD104" s="214"/>
      <c r="AE104" s="175"/>
      <c r="AF104" s="214"/>
      <c r="AG104" s="175"/>
      <c r="AH104" s="214"/>
      <c r="AI104" s="175"/>
      <c r="AJ104" s="214"/>
      <c r="AK104" s="175"/>
      <c r="AL104" s="214"/>
      <c r="AM104" s="175"/>
      <c r="AN104" s="214"/>
      <c r="AO104" s="175"/>
      <c r="AP104" s="214"/>
      <c r="AQ104" s="175"/>
      <c r="AR104" s="214"/>
      <c r="AS104" s="175"/>
      <c r="AT104" s="214"/>
      <c r="AU104" s="175"/>
      <c r="AV104" s="214"/>
      <c r="AW104" s="175"/>
      <c r="AX104" s="214"/>
      <c r="AY104" s="175"/>
      <c r="AZ104" s="140"/>
      <c r="BA104" s="158"/>
      <c r="BB104" s="214"/>
      <c r="BC104" s="175"/>
      <c r="BD104" s="159"/>
      <c r="BE104" s="159"/>
      <c r="BF104" s="159"/>
      <c r="BG104" s="159"/>
      <c r="BH104" s="159"/>
      <c r="BI104" s="159"/>
      <c r="BJ104" s="159"/>
      <c r="BK104" s="159"/>
      <c r="BL104" s="159"/>
      <c r="BM104" s="159"/>
      <c r="BN104" s="159"/>
      <c r="BO104" s="159"/>
      <c r="BP104" s="159"/>
      <c r="BQ104" s="159"/>
      <c r="BR104" s="159"/>
      <c r="BS104" s="159"/>
      <c r="BT104" s="159"/>
      <c r="BU104" s="159"/>
      <c r="BV104" s="159"/>
      <c r="BW104" s="159"/>
      <c r="BX104" s="159"/>
      <c r="BY104" s="159"/>
      <c r="BZ104" s="159"/>
      <c r="CA104" s="159"/>
      <c r="CB104" s="159"/>
      <c r="CC104" s="159"/>
      <c r="CD104" s="159"/>
      <c r="CE104" s="159"/>
      <c r="CF104" s="159"/>
      <c r="CG104" s="159"/>
      <c r="CH104" s="159"/>
      <c r="CI104" s="159"/>
      <c r="CJ104" s="159"/>
      <c r="CK104" s="159"/>
      <c r="CL104" s="159"/>
      <c r="CM104" s="159"/>
      <c r="CN104" s="159"/>
      <c r="CO104" s="159"/>
      <c r="CP104" s="222"/>
      <c r="CQ104" s="223"/>
      <c r="CR104" s="223"/>
      <c r="CS104" s="223"/>
      <c r="CT104" s="223"/>
      <c r="CU104" s="223"/>
      <c r="CV104" s="223"/>
      <c r="CW104" s="223"/>
      <c r="CX104" s="223"/>
      <c r="CY104" s="223"/>
      <c r="CZ104" s="223"/>
      <c r="DA104" s="223"/>
      <c r="DB104" s="223"/>
      <c r="DC104" s="223"/>
      <c r="DD104" s="223"/>
      <c r="DE104" s="223"/>
      <c r="DF104" s="223"/>
      <c r="DG104" s="223"/>
      <c r="DH104" s="223"/>
      <c r="DI104" s="223"/>
      <c r="DJ104" s="223"/>
      <c r="DK104" s="223"/>
      <c r="DL104" s="159"/>
      <c r="DM104" s="159"/>
      <c r="DN104" s="159"/>
      <c r="DO104" s="159"/>
      <c r="DP104" s="159"/>
      <c r="DQ104" s="159"/>
      <c r="DR104" s="159"/>
      <c r="DS104" s="159"/>
      <c r="DT104" s="159"/>
      <c r="DU104" s="159"/>
      <c r="DV104" s="159"/>
      <c r="DW104" s="159"/>
      <c r="DX104" s="159"/>
      <c r="DY104" s="159"/>
      <c r="DZ104" s="159"/>
      <c r="EA104" s="159"/>
      <c r="EB104" s="159"/>
      <c r="EC104" s="159"/>
      <c r="ED104" s="159"/>
      <c r="EE104" s="159"/>
      <c r="EF104" s="159"/>
      <c r="EG104" s="159"/>
      <c r="EH104" s="159"/>
      <c r="EI104" s="159"/>
      <c r="EJ104" s="159"/>
      <c r="EK104" s="159"/>
    </row>
    <row r="105" spans="1:141" s="160" customFormat="1" ht="63.75" hidden="1" x14ac:dyDescent="0.2">
      <c r="A105" s="185" t="s">
        <v>236</v>
      </c>
      <c r="B105" s="186" t="s">
        <v>253</v>
      </c>
      <c r="C105" s="193" t="s">
        <v>254</v>
      </c>
      <c r="D105" s="191"/>
      <c r="E105" s="191"/>
      <c r="F105" s="193"/>
      <c r="G105" s="191"/>
      <c r="H105" s="193"/>
      <c r="I105" s="191"/>
      <c r="J105" s="193"/>
      <c r="K105" s="175"/>
      <c r="L105" s="214"/>
      <c r="M105" s="175"/>
      <c r="N105" s="214"/>
      <c r="O105" s="175"/>
      <c r="P105" s="214"/>
      <c r="Q105" s="175"/>
      <c r="R105" s="214"/>
      <c r="S105" s="175"/>
      <c r="T105" s="214"/>
      <c r="U105" s="175"/>
      <c r="V105" s="214"/>
      <c r="W105" s="175"/>
      <c r="X105" s="214"/>
      <c r="Y105" s="175"/>
      <c r="Z105" s="214"/>
      <c r="AA105" s="175"/>
      <c r="AB105" s="214"/>
      <c r="AC105" s="175"/>
      <c r="AD105" s="214"/>
      <c r="AE105" s="175"/>
      <c r="AF105" s="214"/>
      <c r="AG105" s="175"/>
      <c r="AH105" s="214"/>
      <c r="AI105" s="175"/>
      <c r="AJ105" s="214"/>
      <c r="AK105" s="175"/>
      <c r="AL105" s="214"/>
      <c r="AM105" s="175"/>
      <c r="AN105" s="214"/>
      <c r="AO105" s="175"/>
      <c r="AP105" s="214"/>
      <c r="AQ105" s="175"/>
      <c r="AR105" s="214"/>
      <c r="AS105" s="175"/>
      <c r="AT105" s="214"/>
      <c r="AU105" s="175"/>
      <c r="AV105" s="214"/>
      <c r="AW105" s="175"/>
      <c r="AX105" s="214"/>
      <c r="AY105" s="175"/>
      <c r="AZ105" s="140"/>
      <c r="BA105" s="158"/>
      <c r="BB105" s="214"/>
      <c r="BC105" s="175"/>
      <c r="BD105" s="159"/>
      <c r="BE105" s="159"/>
      <c r="BF105" s="159"/>
      <c r="BG105" s="159"/>
      <c r="BH105" s="159"/>
      <c r="BI105" s="159"/>
      <c r="BJ105" s="159"/>
      <c r="BK105" s="159"/>
      <c r="BL105" s="159"/>
      <c r="BM105" s="159"/>
      <c r="BN105" s="159"/>
      <c r="BO105" s="159"/>
      <c r="BP105" s="159"/>
      <c r="BQ105" s="159"/>
      <c r="BR105" s="159"/>
      <c r="BS105" s="159"/>
      <c r="BT105" s="159"/>
      <c r="BU105" s="159"/>
      <c r="BV105" s="159"/>
      <c r="BW105" s="159"/>
      <c r="BX105" s="159"/>
      <c r="BY105" s="159"/>
      <c r="BZ105" s="159"/>
      <c r="CA105" s="159"/>
      <c r="CB105" s="159"/>
      <c r="CC105" s="159"/>
      <c r="CD105" s="159"/>
      <c r="CE105" s="159"/>
      <c r="CF105" s="159"/>
      <c r="CG105" s="159"/>
      <c r="CH105" s="159"/>
      <c r="CI105" s="159"/>
      <c r="CJ105" s="159"/>
      <c r="CK105" s="159"/>
      <c r="CL105" s="159"/>
      <c r="CM105" s="159"/>
      <c r="CN105" s="159"/>
      <c r="CO105" s="159"/>
      <c r="CP105" s="222"/>
      <c r="CQ105" s="223"/>
      <c r="CR105" s="223"/>
      <c r="CS105" s="223"/>
      <c r="CT105" s="223"/>
      <c r="CU105" s="223"/>
      <c r="CV105" s="223"/>
      <c r="CW105" s="223"/>
      <c r="CX105" s="223"/>
      <c r="CY105" s="223"/>
      <c r="CZ105" s="223"/>
      <c r="DA105" s="223"/>
      <c r="DB105" s="223"/>
      <c r="DC105" s="223"/>
      <c r="DD105" s="223"/>
      <c r="DE105" s="223"/>
      <c r="DF105" s="223"/>
      <c r="DG105" s="223"/>
      <c r="DH105" s="223"/>
      <c r="DI105" s="223"/>
      <c r="DJ105" s="223"/>
      <c r="DK105" s="223"/>
      <c r="DL105" s="159"/>
      <c r="DM105" s="159"/>
      <c r="DN105" s="159"/>
      <c r="DO105" s="159"/>
      <c r="DP105" s="159"/>
      <c r="DQ105" s="159"/>
      <c r="DR105" s="159"/>
      <c r="DS105" s="159"/>
      <c r="DT105" s="159"/>
      <c r="DU105" s="159"/>
      <c r="DV105" s="159"/>
      <c r="DW105" s="159"/>
      <c r="DX105" s="159"/>
      <c r="DY105" s="159"/>
      <c r="DZ105" s="159"/>
      <c r="EA105" s="159"/>
      <c r="EB105" s="159"/>
      <c r="EC105" s="159"/>
      <c r="ED105" s="159"/>
      <c r="EE105" s="159"/>
      <c r="EF105" s="159"/>
      <c r="EG105" s="159"/>
      <c r="EH105" s="159"/>
      <c r="EI105" s="159"/>
      <c r="EJ105" s="159"/>
      <c r="EK105" s="159"/>
    </row>
    <row r="106" spans="1:141" s="160" customFormat="1" ht="63.75" hidden="1" x14ac:dyDescent="0.2">
      <c r="A106" s="185" t="s">
        <v>236</v>
      </c>
      <c r="B106" s="186" t="s">
        <v>255</v>
      </c>
      <c r="C106" s="193" t="s">
        <v>256</v>
      </c>
      <c r="D106" s="191"/>
      <c r="E106" s="191"/>
      <c r="F106" s="193"/>
      <c r="G106" s="191"/>
      <c r="H106" s="193"/>
      <c r="I106" s="191"/>
      <c r="J106" s="193"/>
      <c r="K106" s="175"/>
      <c r="L106" s="214"/>
      <c r="M106" s="175"/>
      <c r="N106" s="214"/>
      <c r="O106" s="175"/>
      <c r="P106" s="214"/>
      <c r="Q106" s="175"/>
      <c r="R106" s="214"/>
      <c r="S106" s="175"/>
      <c r="T106" s="214"/>
      <c r="U106" s="175"/>
      <c r="V106" s="214"/>
      <c r="W106" s="175"/>
      <c r="X106" s="214"/>
      <c r="Y106" s="175"/>
      <c r="Z106" s="214"/>
      <c r="AA106" s="175"/>
      <c r="AB106" s="214"/>
      <c r="AC106" s="175"/>
      <c r="AD106" s="214"/>
      <c r="AE106" s="175"/>
      <c r="AF106" s="214"/>
      <c r="AG106" s="175"/>
      <c r="AH106" s="214"/>
      <c r="AI106" s="175"/>
      <c r="AJ106" s="214"/>
      <c r="AK106" s="175"/>
      <c r="AL106" s="214"/>
      <c r="AM106" s="175"/>
      <c r="AN106" s="214"/>
      <c r="AO106" s="175"/>
      <c r="AP106" s="214"/>
      <c r="AQ106" s="175"/>
      <c r="AR106" s="214"/>
      <c r="AS106" s="175"/>
      <c r="AT106" s="214"/>
      <c r="AU106" s="175"/>
      <c r="AV106" s="214"/>
      <c r="AW106" s="175"/>
      <c r="AX106" s="214"/>
      <c r="AY106" s="175"/>
      <c r="AZ106" s="140"/>
      <c r="BA106" s="158"/>
      <c r="BB106" s="214"/>
      <c r="BC106" s="175"/>
      <c r="BD106" s="159"/>
      <c r="BE106" s="159"/>
      <c r="BF106" s="159"/>
      <c r="BG106" s="159"/>
      <c r="BH106" s="159"/>
      <c r="BI106" s="159"/>
      <c r="BJ106" s="159"/>
      <c r="BK106" s="159"/>
      <c r="BL106" s="159"/>
      <c r="BM106" s="159"/>
      <c r="BN106" s="159"/>
      <c r="BO106" s="159"/>
      <c r="BP106" s="159"/>
      <c r="BQ106" s="159"/>
      <c r="BR106" s="159"/>
      <c r="BS106" s="159"/>
      <c r="BT106" s="159"/>
      <c r="BU106" s="159"/>
      <c r="BV106" s="159"/>
      <c r="BW106" s="159"/>
      <c r="BX106" s="159"/>
      <c r="BY106" s="159"/>
      <c r="BZ106" s="159"/>
      <c r="CA106" s="159"/>
      <c r="CB106" s="159"/>
      <c r="CC106" s="159"/>
      <c r="CD106" s="159"/>
      <c r="CE106" s="159"/>
      <c r="CF106" s="159"/>
      <c r="CG106" s="159"/>
      <c r="CH106" s="159"/>
      <c r="CI106" s="159"/>
      <c r="CJ106" s="159"/>
      <c r="CK106" s="159"/>
      <c r="CL106" s="159"/>
      <c r="CM106" s="159"/>
      <c r="CN106" s="159"/>
      <c r="CO106" s="159"/>
      <c r="CP106" s="222"/>
      <c r="CQ106" s="223"/>
      <c r="CR106" s="223"/>
      <c r="CS106" s="223"/>
      <c r="CT106" s="223"/>
      <c r="CU106" s="223"/>
      <c r="CV106" s="223"/>
      <c r="CW106" s="223"/>
      <c r="CX106" s="223"/>
      <c r="CY106" s="223"/>
      <c r="CZ106" s="223"/>
      <c r="DA106" s="223"/>
      <c r="DB106" s="223"/>
      <c r="DC106" s="223"/>
      <c r="DD106" s="223"/>
      <c r="DE106" s="223"/>
      <c r="DF106" s="223"/>
      <c r="DG106" s="223"/>
      <c r="DH106" s="223"/>
      <c r="DI106" s="223"/>
      <c r="DJ106" s="223"/>
      <c r="DK106" s="223"/>
      <c r="DL106" s="159"/>
      <c r="DM106" s="159"/>
      <c r="DN106" s="159"/>
      <c r="DO106" s="159"/>
      <c r="DP106" s="159"/>
      <c r="DQ106" s="159"/>
      <c r="DR106" s="159"/>
      <c r="DS106" s="159"/>
      <c r="DT106" s="159"/>
      <c r="DU106" s="159"/>
      <c r="DV106" s="159"/>
      <c r="DW106" s="159"/>
      <c r="DX106" s="159"/>
      <c r="DY106" s="159"/>
      <c r="DZ106" s="159"/>
      <c r="EA106" s="159"/>
      <c r="EB106" s="159"/>
      <c r="EC106" s="159"/>
      <c r="ED106" s="159"/>
      <c r="EE106" s="159"/>
      <c r="EF106" s="159"/>
      <c r="EG106" s="159"/>
      <c r="EH106" s="159"/>
      <c r="EI106" s="159"/>
      <c r="EJ106" s="159"/>
      <c r="EK106" s="159"/>
    </row>
    <row r="107" spans="1:141" s="160" customFormat="1" ht="63.75" hidden="1" x14ac:dyDescent="0.2">
      <c r="A107" s="185" t="s">
        <v>236</v>
      </c>
      <c r="B107" s="186" t="s">
        <v>257</v>
      </c>
      <c r="C107" s="193" t="s">
        <v>258</v>
      </c>
      <c r="D107" s="191"/>
      <c r="E107" s="191"/>
      <c r="F107" s="193"/>
      <c r="G107" s="191"/>
      <c r="H107" s="193"/>
      <c r="I107" s="191"/>
      <c r="J107" s="193"/>
      <c r="K107" s="175"/>
      <c r="L107" s="214"/>
      <c r="M107" s="175"/>
      <c r="N107" s="214"/>
      <c r="O107" s="175"/>
      <c r="P107" s="214"/>
      <c r="Q107" s="175"/>
      <c r="R107" s="214"/>
      <c r="S107" s="175"/>
      <c r="T107" s="214"/>
      <c r="U107" s="175"/>
      <c r="V107" s="214"/>
      <c r="W107" s="175"/>
      <c r="X107" s="214"/>
      <c r="Y107" s="175"/>
      <c r="Z107" s="214"/>
      <c r="AA107" s="175"/>
      <c r="AB107" s="214"/>
      <c r="AC107" s="175"/>
      <c r="AD107" s="214"/>
      <c r="AE107" s="175"/>
      <c r="AF107" s="214"/>
      <c r="AG107" s="175"/>
      <c r="AH107" s="214"/>
      <c r="AI107" s="175"/>
      <c r="AJ107" s="214"/>
      <c r="AK107" s="175"/>
      <c r="AL107" s="214"/>
      <c r="AM107" s="175"/>
      <c r="AN107" s="214"/>
      <c r="AO107" s="175"/>
      <c r="AP107" s="214"/>
      <c r="AQ107" s="175"/>
      <c r="AR107" s="214"/>
      <c r="AS107" s="175"/>
      <c r="AT107" s="214"/>
      <c r="AU107" s="175"/>
      <c r="AV107" s="214"/>
      <c r="AW107" s="175"/>
      <c r="AX107" s="214"/>
      <c r="AY107" s="175"/>
      <c r="AZ107" s="140"/>
      <c r="BA107" s="158"/>
      <c r="BB107" s="214"/>
      <c r="BC107" s="175"/>
      <c r="BD107" s="159"/>
      <c r="BE107" s="159"/>
      <c r="BF107" s="159"/>
      <c r="BG107" s="159"/>
      <c r="BH107" s="159"/>
      <c r="BI107" s="159"/>
      <c r="BJ107" s="159"/>
      <c r="BK107" s="159"/>
      <c r="BL107" s="159"/>
      <c r="BM107" s="159"/>
      <c r="BN107" s="159"/>
      <c r="BO107" s="159"/>
      <c r="BP107" s="159"/>
      <c r="BQ107" s="159"/>
      <c r="BR107" s="159"/>
      <c r="BS107" s="159"/>
      <c r="BT107" s="159"/>
      <c r="BU107" s="159"/>
      <c r="BV107" s="159"/>
      <c r="BW107" s="159"/>
      <c r="BX107" s="159"/>
      <c r="BY107" s="159"/>
      <c r="BZ107" s="159"/>
      <c r="CA107" s="159"/>
      <c r="CB107" s="159"/>
      <c r="CC107" s="159"/>
      <c r="CD107" s="159"/>
      <c r="CE107" s="159"/>
      <c r="CF107" s="159"/>
      <c r="CG107" s="159"/>
      <c r="CH107" s="159"/>
      <c r="CI107" s="159"/>
      <c r="CJ107" s="159"/>
      <c r="CK107" s="159"/>
      <c r="CL107" s="159"/>
      <c r="CM107" s="159"/>
      <c r="CN107" s="159"/>
      <c r="CO107" s="159"/>
      <c r="CP107" s="222"/>
      <c r="CQ107" s="223"/>
      <c r="CR107" s="223"/>
      <c r="CS107" s="223"/>
      <c r="CT107" s="223"/>
      <c r="CU107" s="223"/>
      <c r="CV107" s="223"/>
      <c r="CW107" s="223"/>
      <c r="CX107" s="223"/>
      <c r="CY107" s="223"/>
      <c r="CZ107" s="223"/>
      <c r="DA107" s="223"/>
      <c r="DB107" s="223"/>
      <c r="DC107" s="223"/>
      <c r="DD107" s="223"/>
      <c r="DE107" s="223"/>
      <c r="DF107" s="223"/>
      <c r="DG107" s="223"/>
      <c r="DH107" s="223"/>
      <c r="DI107" s="223"/>
      <c r="DJ107" s="223"/>
      <c r="DK107" s="223"/>
      <c r="DL107" s="159"/>
      <c r="DM107" s="159"/>
      <c r="DN107" s="159"/>
      <c r="DO107" s="159"/>
      <c r="DP107" s="159"/>
      <c r="DQ107" s="159"/>
      <c r="DR107" s="159"/>
      <c r="DS107" s="159"/>
      <c r="DT107" s="159"/>
      <c r="DU107" s="159"/>
      <c r="DV107" s="159"/>
      <c r="DW107" s="159"/>
      <c r="DX107" s="159"/>
      <c r="DY107" s="159"/>
      <c r="DZ107" s="159"/>
      <c r="EA107" s="159"/>
      <c r="EB107" s="159"/>
      <c r="EC107" s="159"/>
      <c r="ED107" s="159"/>
      <c r="EE107" s="159"/>
      <c r="EF107" s="159"/>
      <c r="EG107" s="159"/>
      <c r="EH107" s="159"/>
      <c r="EI107" s="159"/>
      <c r="EJ107" s="159"/>
      <c r="EK107" s="159"/>
    </row>
    <row r="108" spans="1:141" s="160" customFormat="1" ht="63.75" hidden="1" x14ac:dyDescent="0.2">
      <c r="A108" s="185" t="s">
        <v>236</v>
      </c>
      <c r="B108" s="186" t="s">
        <v>259</v>
      </c>
      <c r="C108" s="193" t="s">
        <v>260</v>
      </c>
      <c r="D108" s="191"/>
      <c r="E108" s="191"/>
      <c r="F108" s="193"/>
      <c r="G108" s="191"/>
      <c r="H108" s="193"/>
      <c r="I108" s="191"/>
      <c r="J108" s="193"/>
      <c r="K108" s="175"/>
      <c r="L108" s="214"/>
      <c r="M108" s="175"/>
      <c r="N108" s="214"/>
      <c r="O108" s="175"/>
      <c r="P108" s="214"/>
      <c r="Q108" s="175"/>
      <c r="R108" s="214"/>
      <c r="S108" s="175"/>
      <c r="T108" s="214"/>
      <c r="U108" s="175"/>
      <c r="V108" s="214"/>
      <c r="W108" s="175"/>
      <c r="X108" s="214"/>
      <c r="Y108" s="175"/>
      <c r="Z108" s="214"/>
      <c r="AA108" s="175"/>
      <c r="AB108" s="214"/>
      <c r="AC108" s="175"/>
      <c r="AD108" s="214"/>
      <c r="AE108" s="175"/>
      <c r="AF108" s="214"/>
      <c r="AG108" s="175"/>
      <c r="AH108" s="214"/>
      <c r="AI108" s="175"/>
      <c r="AJ108" s="214"/>
      <c r="AK108" s="175"/>
      <c r="AL108" s="214"/>
      <c r="AM108" s="175"/>
      <c r="AN108" s="214"/>
      <c r="AO108" s="175"/>
      <c r="AP108" s="214"/>
      <c r="AQ108" s="175"/>
      <c r="AR108" s="214"/>
      <c r="AS108" s="175"/>
      <c r="AT108" s="214"/>
      <c r="AU108" s="175"/>
      <c r="AV108" s="214"/>
      <c r="AW108" s="175"/>
      <c r="AX108" s="214"/>
      <c r="AY108" s="175"/>
      <c r="AZ108" s="140"/>
      <c r="BA108" s="158"/>
      <c r="BB108" s="214"/>
      <c r="BC108" s="175"/>
      <c r="BD108" s="159"/>
      <c r="BE108" s="159"/>
      <c r="BF108" s="159"/>
      <c r="BG108" s="159"/>
      <c r="BH108" s="159"/>
      <c r="BI108" s="159"/>
      <c r="BJ108" s="159"/>
      <c r="BK108" s="159"/>
      <c r="BL108" s="159"/>
      <c r="BM108" s="159"/>
      <c r="BN108" s="159"/>
      <c r="BO108" s="159"/>
      <c r="BP108" s="159"/>
      <c r="BQ108" s="159"/>
      <c r="BR108" s="159"/>
      <c r="BS108" s="159"/>
      <c r="BT108" s="159"/>
      <c r="BU108" s="159"/>
      <c r="BV108" s="159"/>
      <c r="BW108" s="159"/>
      <c r="BX108" s="159"/>
      <c r="BY108" s="159"/>
      <c r="BZ108" s="159"/>
      <c r="CA108" s="159"/>
      <c r="CB108" s="159"/>
      <c r="CC108" s="159"/>
      <c r="CD108" s="159"/>
      <c r="CE108" s="159"/>
      <c r="CF108" s="159"/>
      <c r="CG108" s="159"/>
      <c r="CH108" s="159"/>
      <c r="CI108" s="159"/>
      <c r="CJ108" s="159"/>
      <c r="CK108" s="159"/>
      <c r="CL108" s="159"/>
      <c r="CM108" s="159"/>
      <c r="CN108" s="159"/>
      <c r="CO108" s="159"/>
      <c r="CP108" s="222"/>
      <c r="CQ108" s="223"/>
      <c r="CR108" s="223"/>
      <c r="CS108" s="223"/>
      <c r="CT108" s="223"/>
      <c r="CU108" s="223"/>
      <c r="CV108" s="223"/>
      <c r="CW108" s="223"/>
      <c r="CX108" s="223"/>
      <c r="CY108" s="223"/>
      <c r="CZ108" s="223"/>
      <c r="DA108" s="223"/>
      <c r="DB108" s="223"/>
      <c r="DC108" s="223"/>
      <c r="DD108" s="223"/>
      <c r="DE108" s="223"/>
      <c r="DF108" s="223"/>
      <c r="DG108" s="223"/>
      <c r="DH108" s="223"/>
      <c r="DI108" s="223"/>
      <c r="DJ108" s="223"/>
      <c r="DK108" s="223"/>
      <c r="DL108" s="159"/>
      <c r="DM108" s="159"/>
      <c r="DN108" s="159"/>
      <c r="DO108" s="159"/>
      <c r="DP108" s="159"/>
      <c r="DQ108" s="159"/>
      <c r="DR108" s="159"/>
      <c r="DS108" s="159"/>
      <c r="DT108" s="159"/>
      <c r="DU108" s="159"/>
      <c r="DV108" s="159"/>
      <c r="DW108" s="159"/>
      <c r="DX108" s="159"/>
      <c r="DY108" s="159"/>
      <c r="DZ108" s="159"/>
      <c r="EA108" s="159"/>
      <c r="EB108" s="159"/>
      <c r="EC108" s="159"/>
      <c r="ED108" s="159"/>
      <c r="EE108" s="159"/>
      <c r="EF108" s="159"/>
      <c r="EG108" s="159"/>
      <c r="EH108" s="159"/>
      <c r="EI108" s="159"/>
      <c r="EJ108" s="159"/>
      <c r="EK108" s="159"/>
    </row>
    <row r="109" spans="1:141" s="160" customFormat="1" ht="63.75" hidden="1" x14ac:dyDescent="0.2">
      <c r="A109" s="185" t="s">
        <v>236</v>
      </c>
      <c r="B109" s="186" t="s">
        <v>261</v>
      </c>
      <c r="C109" s="193" t="s">
        <v>262</v>
      </c>
      <c r="D109" s="191"/>
      <c r="E109" s="191"/>
      <c r="F109" s="193"/>
      <c r="G109" s="191"/>
      <c r="H109" s="193"/>
      <c r="I109" s="191"/>
      <c r="J109" s="193"/>
      <c r="K109" s="175"/>
      <c r="L109" s="214"/>
      <c r="M109" s="175"/>
      <c r="N109" s="214"/>
      <c r="O109" s="175"/>
      <c r="P109" s="214"/>
      <c r="Q109" s="175"/>
      <c r="R109" s="214"/>
      <c r="S109" s="175"/>
      <c r="T109" s="214"/>
      <c r="U109" s="175"/>
      <c r="V109" s="214"/>
      <c r="W109" s="175"/>
      <c r="X109" s="214"/>
      <c r="Y109" s="175"/>
      <c r="Z109" s="214"/>
      <c r="AA109" s="175"/>
      <c r="AB109" s="214"/>
      <c r="AC109" s="175"/>
      <c r="AD109" s="214"/>
      <c r="AE109" s="175"/>
      <c r="AF109" s="214"/>
      <c r="AG109" s="175"/>
      <c r="AH109" s="214"/>
      <c r="AI109" s="175"/>
      <c r="AJ109" s="214"/>
      <c r="AK109" s="175"/>
      <c r="AL109" s="214"/>
      <c r="AM109" s="175"/>
      <c r="AN109" s="214"/>
      <c r="AO109" s="175"/>
      <c r="AP109" s="214"/>
      <c r="AQ109" s="175"/>
      <c r="AR109" s="214"/>
      <c r="AS109" s="175"/>
      <c r="AT109" s="214"/>
      <c r="AU109" s="175"/>
      <c r="AV109" s="214"/>
      <c r="AW109" s="175"/>
      <c r="AX109" s="214"/>
      <c r="AY109" s="175"/>
      <c r="AZ109" s="140"/>
      <c r="BA109" s="158"/>
      <c r="BB109" s="214"/>
      <c r="BC109" s="175"/>
      <c r="BD109" s="159"/>
      <c r="BE109" s="159"/>
      <c r="BF109" s="159"/>
      <c r="BG109" s="159"/>
      <c r="BH109" s="159"/>
      <c r="BI109" s="159"/>
      <c r="BJ109" s="159"/>
      <c r="BK109" s="159"/>
      <c r="BL109" s="159"/>
      <c r="BM109" s="159"/>
      <c r="BN109" s="159"/>
      <c r="BO109" s="159"/>
      <c r="BP109" s="159"/>
      <c r="BQ109" s="159"/>
      <c r="BR109" s="159"/>
      <c r="BS109" s="159"/>
      <c r="BT109" s="159"/>
      <c r="BU109" s="159"/>
      <c r="BV109" s="159"/>
      <c r="BW109" s="159"/>
      <c r="BX109" s="159"/>
      <c r="BY109" s="159"/>
      <c r="BZ109" s="159"/>
      <c r="CA109" s="159"/>
      <c r="CB109" s="159"/>
      <c r="CC109" s="159"/>
      <c r="CD109" s="159"/>
      <c r="CE109" s="159"/>
      <c r="CF109" s="159"/>
      <c r="CG109" s="159"/>
      <c r="CH109" s="159"/>
      <c r="CI109" s="159"/>
      <c r="CJ109" s="159"/>
      <c r="CK109" s="159"/>
      <c r="CL109" s="159"/>
      <c r="CM109" s="159"/>
      <c r="CN109" s="159"/>
      <c r="CO109" s="159"/>
      <c r="CP109" s="222"/>
      <c r="CQ109" s="223"/>
      <c r="CR109" s="223"/>
      <c r="CS109" s="223"/>
      <c r="CT109" s="223"/>
      <c r="CU109" s="223"/>
      <c r="CV109" s="223"/>
      <c r="CW109" s="223"/>
      <c r="CX109" s="223"/>
      <c r="CY109" s="223"/>
      <c r="CZ109" s="223"/>
      <c r="DA109" s="223"/>
      <c r="DB109" s="223"/>
      <c r="DC109" s="223"/>
      <c r="DD109" s="223"/>
      <c r="DE109" s="223"/>
      <c r="DF109" s="223"/>
      <c r="DG109" s="223"/>
      <c r="DH109" s="223"/>
      <c r="DI109" s="223"/>
      <c r="DJ109" s="223"/>
      <c r="DK109" s="223"/>
      <c r="DL109" s="159"/>
      <c r="DM109" s="159"/>
      <c r="DN109" s="159"/>
      <c r="DO109" s="159"/>
      <c r="DP109" s="159"/>
      <c r="DQ109" s="159"/>
      <c r="DR109" s="159"/>
      <c r="DS109" s="159"/>
      <c r="DT109" s="159"/>
      <c r="DU109" s="159"/>
      <c r="DV109" s="159"/>
      <c r="DW109" s="159"/>
      <c r="DX109" s="159"/>
      <c r="DY109" s="159"/>
      <c r="DZ109" s="159"/>
      <c r="EA109" s="159"/>
      <c r="EB109" s="159"/>
      <c r="EC109" s="159"/>
      <c r="ED109" s="159"/>
      <c r="EE109" s="159"/>
      <c r="EF109" s="159"/>
      <c r="EG109" s="159"/>
      <c r="EH109" s="159"/>
      <c r="EI109" s="159"/>
      <c r="EJ109" s="159"/>
      <c r="EK109" s="159"/>
    </row>
    <row r="110" spans="1:141" s="168" customFormat="1" ht="38.25" x14ac:dyDescent="0.2">
      <c r="A110" s="161" t="s">
        <v>263</v>
      </c>
      <c r="B110" s="162" t="s">
        <v>264</v>
      </c>
      <c r="C110" s="165" t="s">
        <v>98</v>
      </c>
      <c r="D110" s="220">
        <v>0</v>
      </c>
      <c r="E110" s="220" t="s">
        <v>98</v>
      </c>
      <c r="F110" s="219">
        <v>0</v>
      </c>
      <c r="G110" s="220" t="s">
        <v>98</v>
      </c>
      <c r="H110" s="219">
        <v>0</v>
      </c>
      <c r="I110" s="220" t="s">
        <v>98</v>
      </c>
      <c r="J110" s="219">
        <v>0</v>
      </c>
      <c r="K110" s="165" t="s">
        <v>98</v>
      </c>
      <c r="L110" s="165">
        <v>0</v>
      </c>
      <c r="M110" s="165" t="s">
        <v>98</v>
      </c>
      <c r="N110" s="165">
        <v>0</v>
      </c>
      <c r="O110" s="165" t="s">
        <v>98</v>
      </c>
      <c r="P110" s="165">
        <v>0</v>
      </c>
      <c r="Q110" s="165" t="s">
        <v>98</v>
      </c>
      <c r="R110" s="165">
        <v>0</v>
      </c>
      <c r="S110" s="165" t="s">
        <v>98</v>
      </c>
      <c r="T110" s="165">
        <v>0</v>
      </c>
      <c r="U110" s="165" t="s">
        <v>98</v>
      </c>
      <c r="V110" s="165">
        <v>0</v>
      </c>
      <c r="W110" s="165" t="s">
        <v>98</v>
      </c>
      <c r="X110" s="165">
        <v>0</v>
      </c>
      <c r="Y110" s="165" t="s">
        <v>98</v>
      </c>
      <c r="Z110" s="165">
        <v>0</v>
      </c>
      <c r="AA110" s="165" t="s">
        <v>98</v>
      </c>
      <c r="AB110" s="165">
        <v>0</v>
      </c>
      <c r="AC110" s="165" t="s">
        <v>98</v>
      </c>
      <c r="AD110" s="165">
        <v>0</v>
      </c>
      <c r="AE110" s="165" t="s">
        <v>98</v>
      </c>
      <c r="AF110" s="165">
        <v>0</v>
      </c>
      <c r="AG110" s="165" t="s">
        <v>98</v>
      </c>
      <c r="AH110" s="165">
        <v>0</v>
      </c>
      <c r="AI110" s="165" t="s">
        <v>98</v>
      </c>
      <c r="AJ110" s="165">
        <v>0</v>
      </c>
      <c r="AK110" s="165" t="s">
        <v>98</v>
      </c>
      <c r="AL110" s="165">
        <v>0</v>
      </c>
      <c r="AM110" s="165" t="s">
        <v>98</v>
      </c>
      <c r="AN110" s="165">
        <v>0</v>
      </c>
      <c r="AO110" s="165" t="s">
        <v>98</v>
      </c>
      <c r="AP110" s="165">
        <v>0</v>
      </c>
      <c r="AQ110" s="165" t="s">
        <v>98</v>
      </c>
      <c r="AR110" s="165">
        <v>0</v>
      </c>
      <c r="AS110" s="165" t="s">
        <v>98</v>
      </c>
      <c r="AT110" s="165">
        <v>0</v>
      </c>
      <c r="AU110" s="165" t="s">
        <v>98</v>
      </c>
      <c r="AV110" s="165">
        <v>0</v>
      </c>
      <c r="AW110" s="165" t="s">
        <v>98</v>
      </c>
      <c r="AX110" s="165">
        <v>0</v>
      </c>
      <c r="AY110" s="165" t="s">
        <v>98</v>
      </c>
      <c r="AZ110" s="140">
        <f>'2'!CL108</f>
        <v>0</v>
      </c>
      <c r="BA110" s="165">
        <v>0</v>
      </c>
      <c r="BB110" s="165">
        <v>0</v>
      </c>
      <c r="BC110" s="165" t="s">
        <v>98</v>
      </c>
      <c r="BD110" s="167"/>
      <c r="BE110" s="167"/>
      <c r="BF110" s="167"/>
      <c r="BG110" s="167"/>
      <c r="BH110" s="167"/>
      <c r="BI110" s="167"/>
      <c r="BJ110" s="167"/>
      <c r="BK110" s="167"/>
      <c r="BL110" s="167"/>
      <c r="BM110" s="167"/>
      <c r="BN110" s="167"/>
      <c r="BO110" s="167"/>
      <c r="BP110" s="167"/>
      <c r="BQ110" s="167"/>
      <c r="BR110" s="167"/>
      <c r="BS110" s="167"/>
      <c r="BT110" s="167"/>
      <c r="BU110" s="167"/>
      <c r="BV110" s="167"/>
      <c r="BW110" s="167"/>
      <c r="BX110" s="167"/>
      <c r="BY110" s="167"/>
      <c r="BZ110" s="167"/>
      <c r="CA110" s="167"/>
      <c r="CB110" s="167"/>
      <c r="CC110" s="167"/>
      <c r="CD110" s="167"/>
      <c r="CE110" s="167"/>
      <c r="CF110" s="167"/>
      <c r="CG110" s="167"/>
      <c r="CH110" s="167"/>
      <c r="CI110" s="167"/>
      <c r="CJ110" s="167"/>
      <c r="CK110" s="167"/>
      <c r="CL110" s="167"/>
      <c r="CM110" s="167"/>
      <c r="CN110" s="167"/>
      <c r="CO110" s="167"/>
      <c r="CP110" s="224"/>
      <c r="CQ110" s="225"/>
      <c r="CR110" s="225"/>
      <c r="CS110" s="225"/>
      <c r="CT110" s="225"/>
      <c r="CU110" s="225"/>
      <c r="CV110" s="225"/>
      <c r="CW110" s="225"/>
      <c r="CX110" s="225"/>
      <c r="CY110" s="225"/>
      <c r="CZ110" s="225"/>
      <c r="DA110" s="225"/>
      <c r="DB110" s="225"/>
      <c r="DC110" s="225"/>
      <c r="DD110" s="225"/>
      <c r="DE110" s="225"/>
      <c r="DF110" s="225"/>
      <c r="DG110" s="225"/>
      <c r="DH110" s="225"/>
      <c r="DI110" s="225"/>
      <c r="DJ110" s="225"/>
      <c r="DK110" s="225"/>
      <c r="DL110" s="167"/>
      <c r="DM110" s="167"/>
      <c r="DN110" s="167"/>
      <c r="DO110" s="167"/>
      <c r="DP110" s="167"/>
      <c r="DQ110" s="167"/>
      <c r="DR110" s="167"/>
      <c r="DS110" s="167"/>
      <c r="DT110" s="167"/>
      <c r="DU110" s="167"/>
      <c r="DV110" s="167"/>
      <c r="DW110" s="167"/>
      <c r="DX110" s="167"/>
      <c r="DY110" s="167"/>
      <c r="DZ110" s="167"/>
      <c r="EA110" s="167"/>
      <c r="EB110" s="167"/>
      <c r="EC110" s="167"/>
      <c r="ED110" s="167"/>
      <c r="EE110" s="167"/>
      <c r="EF110" s="167"/>
      <c r="EG110" s="167"/>
      <c r="EH110" s="167"/>
      <c r="EI110" s="167"/>
      <c r="EJ110" s="167"/>
      <c r="EK110" s="167"/>
    </row>
    <row r="111" spans="1:141" s="168" customFormat="1" ht="25.5" x14ac:dyDescent="0.2">
      <c r="A111" s="161" t="s">
        <v>265</v>
      </c>
      <c r="B111" s="162" t="s">
        <v>266</v>
      </c>
      <c r="C111" s="165" t="s">
        <v>98</v>
      </c>
      <c r="D111" s="220">
        <v>0</v>
      </c>
      <c r="E111" s="220" t="s">
        <v>98</v>
      </c>
      <c r="F111" s="219">
        <v>0</v>
      </c>
      <c r="G111" s="220" t="s">
        <v>98</v>
      </c>
      <c r="H111" s="219">
        <v>0</v>
      </c>
      <c r="I111" s="220" t="s">
        <v>98</v>
      </c>
      <c r="J111" s="219">
        <v>0</v>
      </c>
      <c r="K111" s="165" t="s">
        <v>98</v>
      </c>
      <c r="L111" s="165">
        <f>SUM(L112:L122)</f>
        <v>0</v>
      </c>
      <c r="M111" s="165" t="s">
        <v>98</v>
      </c>
      <c r="N111" s="165">
        <f>SUM(N112:N122)</f>
        <v>0</v>
      </c>
      <c r="O111" s="165" t="s">
        <v>98</v>
      </c>
      <c r="P111" s="165">
        <f>SUM(P112:P122)</f>
        <v>0</v>
      </c>
      <c r="Q111" s="165" t="s">
        <v>98</v>
      </c>
      <c r="R111" s="165">
        <f>SUM(R112:R122)</f>
        <v>0</v>
      </c>
      <c r="S111" s="165" t="s">
        <v>98</v>
      </c>
      <c r="T111" s="165">
        <f>SUM(T112:T122)</f>
        <v>0</v>
      </c>
      <c r="U111" s="165" t="s">
        <v>98</v>
      </c>
      <c r="V111" s="165">
        <f>SUM(V112:V122)</f>
        <v>0</v>
      </c>
      <c r="W111" s="165" t="s">
        <v>98</v>
      </c>
      <c r="X111" s="165">
        <f>SUM(X112:X122)</f>
        <v>0</v>
      </c>
      <c r="Y111" s="165" t="s">
        <v>98</v>
      </c>
      <c r="Z111" s="165">
        <f>SUM(Z112:Z122)</f>
        <v>0</v>
      </c>
      <c r="AA111" s="165" t="s">
        <v>98</v>
      </c>
      <c r="AB111" s="165">
        <f>SUM(AB112:AB122)</f>
        <v>0</v>
      </c>
      <c r="AC111" s="165" t="s">
        <v>98</v>
      </c>
      <c r="AD111" s="165">
        <f>SUM(AD112:AD122)</f>
        <v>0</v>
      </c>
      <c r="AE111" s="165" t="s">
        <v>98</v>
      </c>
      <c r="AF111" s="165">
        <f>SUM(AF112:AF122)</f>
        <v>0</v>
      </c>
      <c r="AG111" s="165" t="s">
        <v>98</v>
      </c>
      <c r="AH111" s="165">
        <f>SUM(AH112:AH122)</f>
        <v>0</v>
      </c>
      <c r="AI111" s="165" t="s">
        <v>98</v>
      </c>
      <c r="AJ111" s="165">
        <f>SUM(AJ112:AJ122)</f>
        <v>0</v>
      </c>
      <c r="AK111" s="165" t="s">
        <v>98</v>
      </c>
      <c r="AL111" s="165">
        <f>SUM(AL112:AL122)</f>
        <v>0</v>
      </c>
      <c r="AM111" s="165" t="s">
        <v>98</v>
      </c>
      <c r="AN111" s="165">
        <f>SUM(AN112:AN122)</f>
        <v>0</v>
      </c>
      <c r="AO111" s="165" t="s">
        <v>98</v>
      </c>
      <c r="AP111" s="165">
        <f>SUM(AP112:AP122)</f>
        <v>0</v>
      </c>
      <c r="AQ111" s="165" t="s">
        <v>98</v>
      </c>
      <c r="AR111" s="165">
        <f>SUM(AR112:AR122)</f>
        <v>0</v>
      </c>
      <c r="AS111" s="165" t="s">
        <v>98</v>
      </c>
      <c r="AT111" s="165">
        <f>SUM(AT112:AT122)</f>
        <v>0</v>
      </c>
      <c r="AU111" s="165" t="s">
        <v>98</v>
      </c>
      <c r="AV111" s="165">
        <f>SUM(AV112:AV122)</f>
        <v>0</v>
      </c>
      <c r="AW111" s="165" t="s">
        <v>98</v>
      </c>
      <c r="AX111" s="165">
        <f>SUM(AX112:AX122)</f>
        <v>0</v>
      </c>
      <c r="AY111" s="165">
        <f>SUM(AY112:AY122)</f>
        <v>0</v>
      </c>
      <c r="AZ111" s="140">
        <f>'2'!CL109</f>
        <v>11.971139000000001</v>
      </c>
      <c r="BA111" s="165">
        <v>0</v>
      </c>
      <c r="BB111" s="165">
        <f>SUM(BB112:BB122)</f>
        <v>0</v>
      </c>
      <c r="BC111" s="165" t="s">
        <v>98</v>
      </c>
      <c r="BD111" s="167"/>
      <c r="BE111" s="167"/>
      <c r="BF111" s="167"/>
      <c r="BG111" s="167"/>
      <c r="BH111" s="167"/>
      <c r="BI111" s="167"/>
      <c r="BJ111" s="167"/>
      <c r="BK111" s="167"/>
      <c r="BL111" s="167"/>
      <c r="BM111" s="167"/>
      <c r="BN111" s="167"/>
      <c r="BO111" s="167"/>
      <c r="BP111" s="167"/>
      <c r="BQ111" s="167"/>
      <c r="BR111" s="167"/>
      <c r="BS111" s="167"/>
      <c r="BT111" s="167"/>
      <c r="BU111" s="167"/>
      <c r="BV111" s="167"/>
      <c r="BW111" s="167"/>
      <c r="BX111" s="167"/>
      <c r="BY111" s="167"/>
      <c r="BZ111" s="167"/>
      <c r="CA111" s="167"/>
      <c r="CB111" s="167"/>
      <c r="CC111" s="167"/>
      <c r="CD111" s="167"/>
      <c r="CE111" s="167"/>
      <c r="CF111" s="167"/>
      <c r="CG111" s="167"/>
      <c r="CH111" s="167"/>
      <c r="CI111" s="167"/>
      <c r="CJ111" s="167"/>
      <c r="CK111" s="167"/>
      <c r="CL111" s="167"/>
      <c r="CM111" s="167"/>
      <c r="CN111" s="167"/>
      <c r="CO111" s="167"/>
      <c r="CP111" s="224"/>
      <c r="CQ111" s="225"/>
      <c r="CR111" s="225"/>
      <c r="CS111" s="225"/>
      <c r="CT111" s="225"/>
      <c r="CU111" s="225"/>
      <c r="CV111" s="225"/>
      <c r="CW111" s="225"/>
      <c r="CX111" s="225"/>
      <c r="CY111" s="225"/>
      <c r="CZ111" s="225"/>
      <c r="DA111" s="225"/>
      <c r="DB111" s="225"/>
      <c r="DC111" s="225"/>
      <c r="DD111" s="225"/>
      <c r="DE111" s="225"/>
      <c r="DF111" s="225"/>
      <c r="DG111" s="225"/>
      <c r="DH111" s="225"/>
      <c r="DI111" s="225"/>
      <c r="DJ111" s="225"/>
      <c r="DK111" s="225"/>
      <c r="DL111" s="167"/>
      <c r="DM111" s="167"/>
      <c r="DN111" s="167"/>
      <c r="DO111" s="167"/>
      <c r="DP111" s="167"/>
      <c r="DQ111" s="167"/>
      <c r="DR111" s="167"/>
      <c r="DS111" s="167"/>
      <c r="DT111" s="167"/>
      <c r="DU111" s="167"/>
      <c r="DV111" s="167"/>
      <c r="DW111" s="167"/>
      <c r="DX111" s="167"/>
      <c r="DY111" s="167"/>
      <c r="DZ111" s="167"/>
      <c r="EA111" s="167"/>
      <c r="EB111" s="167"/>
      <c r="EC111" s="167"/>
      <c r="ED111" s="167"/>
      <c r="EE111" s="167"/>
      <c r="EF111" s="167"/>
      <c r="EG111" s="167"/>
      <c r="EH111" s="167"/>
      <c r="EI111" s="167"/>
      <c r="EJ111" s="167"/>
      <c r="EK111" s="167"/>
    </row>
    <row r="112" spans="1:141" s="160" customFormat="1" x14ac:dyDescent="0.2">
      <c r="A112" s="226" t="s">
        <v>265</v>
      </c>
      <c r="B112" s="156" t="s">
        <v>267</v>
      </c>
      <c r="C112" s="140" t="s">
        <v>98</v>
      </c>
      <c r="D112" s="191">
        <v>0</v>
      </c>
      <c r="E112" s="191" t="s">
        <v>98</v>
      </c>
      <c r="F112" s="193">
        <v>0</v>
      </c>
      <c r="G112" s="191" t="s">
        <v>98</v>
      </c>
      <c r="H112" s="193">
        <v>0</v>
      </c>
      <c r="I112" s="191" t="s">
        <v>98</v>
      </c>
      <c r="J112" s="193">
        <v>0</v>
      </c>
      <c r="K112" s="158" t="s">
        <v>98</v>
      </c>
      <c r="L112" s="158">
        <v>0</v>
      </c>
      <c r="M112" s="158" t="s">
        <v>98</v>
      </c>
      <c r="N112" s="158">
        <v>0</v>
      </c>
      <c r="O112" s="158" t="s">
        <v>98</v>
      </c>
      <c r="P112" s="158">
        <v>0</v>
      </c>
      <c r="Q112" s="158" t="s">
        <v>98</v>
      </c>
      <c r="R112" s="158">
        <v>0</v>
      </c>
      <c r="S112" s="158" t="s">
        <v>98</v>
      </c>
      <c r="T112" s="158">
        <v>0</v>
      </c>
      <c r="U112" s="158" t="s">
        <v>98</v>
      </c>
      <c r="V112" s="158">
        <v>0</v>
      </c>
      <c r="W112" s="158" t="s">
        <v>98</v>
      </c>
      <c r="X112" s="158">
        <v>0</v>
      </c>
      <c r="Y112" s="158" t="s">
        <v>98</v>
      </c>
      <c r="Z112" s="158">
        <v>0</v>
      </c>
      <c r="AA112" s="158" t="s">
        <v>98</v>
      </c>
      <c r="AB112" s="158">
        <v>0</v>
      </c>
      <c r="AC112" s="158" t="s">
        <v>98</v>
      </c>
      <c r="AD112" s="158">
        <v>0</v>
      </c>
      <c r="AE112" s="158" t="s">
        <v>98</v>
      </c>
      <c r="AF112" s="158">
        <v>0</v>
      </c>
      <c r="AG112" s="158" t="s">
        <v>98</v>
      </c>
      <c r="AH112" s="158">
        <v>0</v>
      </c>
      <c r="AI112" s="158" t="s">
        <v>98</v>
      </c>
      <c r="AJ112" s="158">
        <v>0</v>
      </c>
      <c r="AK112" s="158" t="s">
        <v>98</v>
      </c>
      <c r="AL112" s="158">
        <v>0</v>
      </c>
      <c r="AM112" s="158" t="s">
        <v>98</v>
      </c>
      <c r="AN112" s="158">
        <v>0</v>
      </c>
      <c r="AO112" s="158" t="s">
        <v>98</v>
      </c>
      <c r="AP112" s="158">
        <v>0</v>
      </c>
      <c r="AQ112" s="158" t="s">
        <v>98</v>
      </c>
      <c r="AR112" s="158">
        <v>0</v>
      </c>
      <c r="AS112" s="158" t="s">
        <v>98</v>
      </c>
      <c r="AT112" s="158">
        <v>0</v>
      </c>
      <c r="AU112" s="158" t="s">
        <v>98</v>
      </c>
      <c r="AV112" s="158">
        <v>0</v>
      </c>
      <c r="AW112" s="158" t="s">
        <v>98</v>
      </c>
      <c r="AX112" s="158">
        <v>0</v>
      </c>
      <c r="AY112" s="158" t="s">
        <v>98</v>
      </c>
      <c r="AZ112" s="140">
        <f>'2'!CL110</f>
        <v>0</v>
      </c>
      <c r="BA112" s="193">
        <v>0</v>
      </c>
      <c r="BB112" s="158">
        <v>0</v>
      </c>
      <c r="BC112" s="158" t="s">
        <v>98</v>
      </c>
      <c r="BD112" s="215"/>
      <c r="BE112" s="159"/>
      <c r="BF112" s="159"/>
      <c r="BG112" s="159"/>
      <c r="BH112" s="159"/>
      <c r="BI112" s="159"/>
      <c r="BJ112" s="159"/>
      <c r="BK112" s="159"/>
      <c r="BL112" s="159"/>
      <c r="BM112" s="159"/>
      <c r="BN112" s="159"/>
      <c r="BO112" s="159"/>
      <c r="BP112" s="159"/>
      <c r="BQ112" s="159"/>
      <c r="BR112" s="159"/>
      <c r="BS112" s="159"/>
      <c r="BT112" s="159"/>
      <c r="BU112" s="159"/>
      <c r="BV112" s="159"/>
      <c r="BW112" s="159"/>
      <c r="BX112" s="159"/>
      <c r="BY112" s="159"/>
      <c r="BZ112" s="159"/>
      <c r="CA112" s="159"/>
      <c r="CB112" s="159"/>
      <c r="CC112" s="159"/>
      <c r="CD112" s="159"/>
      <c r="CE112" s="159"/>
      <c r="CF112" s="159"/>
      <c r="CG112" s="159"/>
      <c r="CH112" s="159"/>
      <c r="CI112" s="159"/>
      <c r="CJ112" s="159"/>
      <c r="CK112" s="159"/>
      <c r="CL112" s="159"/>
      <c r="CM112" s="159"/>
      <c r="CN112" s="159"/>
      <c r="CO112" s="159"/>
      <c r="CP112" s="222"/>
      <c r="CQ112" s="223"/>
      <c r="CR112" s="223"/>
      <c r="CS112" s="223"/>
      <c r="CT112" s="223"/>
      <c r="CU112" s="223"/>
      <c r="CV112" s="223"/>
      <c r="CW112" s="223"/>
      <c r="CX112" s="223"/>
      <c r="CY112" s="223"/>
      <c r="CZ112" s="223"/>
      <c r="DA112" s="223"/>
      <c r="DB112" s="223"/>
      <c r="DC112" s="223"/>
      <c r="DD112" s="223"/>
      <c r="DE112" s="223"/>
      <c r="DF112" s="223"/>
      <c r="DG112" s="223"/>
      <c r="DH112" s="223"/>
      <c r="DI112" s="223"/>
      <c r="DJ112" s="223"/>
      <c r="DK112" s="223"/>
      <c r="DL112" s="159"/>
      <c r="DM112" s="159"/>
      <c r="DN112" s="159"/>
      <c r="DO112" s="159"/>
      <c r="DP112" s="159"/>
      <c r="DQ112" s="159"/>
      <c r="DR112" s="159"/>
      <c r="DS112" s="159"/>
      <c r="DT112" s="159"/>
      <c r="DU112" s="159"/>
      <c r="DV112" s="159"/>
      <c r="DW112" s="159"/>
      <c r="DX112" s="159"/>
      <c r="DY112" s="159"/>
      <c r="DZ112" s="159"/>
      <c r="EA112" s="159"/>
      <c r="EB112" s="159"/>
      <c r="EC112" s="159"/>
      <c r="ED112" s="159"/>
      <c r="EE112" s="159"/>
      <c r="EF112" s="159"/>
      <c r="EG112" s="159"/>
      <c r="EH112" s="159"/>
      <c r="EI112" s="159"/>
      <c r="EJ112" s="159"/>
      <c r="EK112" s="159"/>
    </row>
    <row r="113" spans="1:141" s="183" customFormat="1" ht="38.25" x14ac:dyDescent="0.2">
      <c r="A113" s="226" t="s">
        <v>268</v>
      </c>
      <c r="B113" s="227" t="s">
        <v>269</v>
      </c>
      <c r="C113" s="193" t="s">
        <v>270</v>
      </c>
      <c r="D113" s="191">
        <v>0</v>
      </c>
      <c r="E113" s="191" t="s">
        <v>98</v>
      </c>
      <c r="F113" s="193">
        <v>0</v>
      </c>
      <c r="G113" s="191" t="s">
        <v>98</v>
      </c>
      <c r="H113" s="193">
        <v>0</v>
      </c>
      <c r="I113" s="191" t="s">
        <v>98</v>
      </c>
      <c r="J113" s="193">
        <v>0</v>
      </c>
      <c r="K113" s="140" t="s">
        <v>98</v>
      </c>
      <c r="L113" s="140">
        <v>0</v>
      </c>
      <c r="M113" s="140" t="s">
        <v>98</v>
      </c>
      <c r="N113" s="140">
        <v>0</v>
      </c>
      <c r="O113" s="140" t="s">
        <v>98</v>
      </c>
      <c r="P113" s="140">
        <v>0</v>
      </c>
      <c r="Q113" s="140" t="s">
        <v>98</v>
      </c>
      <c r="R113" s="140">
        <v>0</v>
      </c>
      <c r="S113" s="140" t="s">
        <v>98</v>
      </c>
      <c r="T113" s="140">
        <v>0</v>
      </c>
      <c r="U113" s="140" t="s">
        <v>98</v>
      </c>
      <c r="V113" s="140">
        <v>0</v>
      </c>
      <c r="W113" s="140" t="s">
        <v>98</v>
      </c>
      <c r="X113" s="140">
        <v>0</v>
      </c>
      <c r="Y113" s="140" t="s">
        <v>98</v>
      </c>
      <c r="Z113" s="140">
        <v>0</v>
      </c>
      <c r="AA113" s="140" t="s">
        <v>98</v>
      </c>
      <c r="AB113" s="140">
        <v>0</v>
      </c>
      <c r="AC113" s="140" t="s">
        <v>98</v>
      </c>
      <c r="AD113" s="140">
        <v>0</v>
      </c>
      <c r="AE113" s="140" t="s">
        <v>98</v>
      </c>
      <c r="AF113" s="140">
        <v>0</v>
      </c>
      <c r="AG113" s="140" t="s">
        <v>98</v>
      </c>
      <c r="AH113" s="140">
        <v>0</v>
      </c>
      <c r="AI113" s="140" t="s">
        <v>98</v>
      </c>
      <c r="AJ113" s="140">
        <v>0</v>
      </c>
      <c r="AK113" s="140" t="s">
        <v>98</v>
      </c>
      <c r="AL113" s="140">
        <v>0</v>
      </c>
      <c r="AM113" s="140" t="s">
        <v>98</v>
      </c>
      <c r="AN113" s="140">
        <v>0</v>
      </c>
      <c r="AO113" s="140" t="s">
        <v>98</v>
      </c>
      <c r="AP113" s="140">
        <v>0</v>
      </c>
      <c r="AQ113" s="140" t="s">
        <v>98</v>
      </c>
      <c r="AR113" s="140">
        <v>0</v>
      </c>
      <c r="AS113" s="140" t="s">
        <v>98</v>
      </c>
      <c r="AT113" s="140">
        <v>0</v>
      </c>
      <c r="AU113" s="140" t="s">
        <v>98</v>
      </c>
      <c r="AV113" s="140">
        <v>0</v>
      </c>
      <c r="AW113" s="140" t="s">
        <v>98</v>
      </c>
      <c r="AX113" s="140">
        <v>0</v>
      </c>
      <c r="AY113" s="140" t="s">
        <v>98</v>
      </c>
      <c r="AZ113" s="140">
        <f>'2'!CL111</f>
        <v>0</v>
      </c>
      <c r="BA113" s="193">
        <v>0</v>
      </c>
      <c r="BB113" s="140">
        <v>0</v>
      </c>
      <c r="BC113" s="140" t="s">
        <v>98</v>
      </c>
      <c r="BD113" s="229"/>
      <c r="BE113" s="182"/>
      <c r="BF113" s="182"/>
      <c r="BG113" s="182"/>
      <c r="BH113" s="182"/>
      <c r="BI113" s="182"/>
      <c r="BJ113" s="182"/>
      <c r="BK113" s="182"/>
      <c r="BL113" s="182"/>
      <c r="BM113" s="182"/>
      <c r="BN113" s="182"/>
      <c r="BO113" s="182"/>
      <c r="BP113" s="182"/>
      <c r="BQ113" s="182"/>
      <c r="BR113" s="182"/>
      <c r="BS113" s="182"/>
      <c r="BT113" s="182"/>
      <c r="BU113" s="182"/>
      <c r="BV113" s="182"/>
      <c r="BW113" s="182"/>
      <c r="BX113" s="182"/>
      <c r="BY113" s="182"/>
      <c r="BZ113" s="182"/>
      <c r="CA113" s="182"/>
      <c r="CB113" s="182"/>
      <c r="CC113" s="182"/>
      <c r="CD113" s="182"/>
      <c r="CE113" s="182"/>
      <c r="CF113" s="182"/>
      <c r="CG113" s="182"/>
      <c r="CH113" s="182"/>
      <c r="CI113" s="182"/>
      <c r="CJ113" s="182"/>
      <c r="CK113" s="182"/>
      <c r="CL113" s="182"/>
      <c r="CM113" s="182"/>
      <c r="CN113" s="182"/>
      <c r="CO113" s="182"/>
      <c r="CP113" s="182"/>
      <c r="CQ113" s="182"/>
      <c r="CR113" s="182"/>
      <c r="CS113" s="182"/>
      <c r="CT113" s="182"/>
      <c r="CU113" s="182"/>
      <c r="CV113" s="182"/>
      <c r="CW113" s="182"/>
      <c r="CX113" s="182"/>
      <c r="CY113" s="182"/>
      <c r="CZ113" s="182"/>
      <c r="DA113" s="182"/>
      <c r="DB113" s="182"/>
      <c r="DC113" s="182"/>
      <c r="DD113" s="182"/>
      <c r="DE113" s="182"/>
      <c r="DF113" s="182"/>
      <c r="DG113" s="182"/>
      <c r="DH113" s="182"/>
      <c r="DI113" s="182"/>
      <c r="DJ113" s="182"/>
      <c r="DK113" s="182"/>
      <c r="DL113" s="182"/>
      <c r="DM113" s="182"/>
      <c r="DN113" s="182"/>
      <c r="DO113" s="182"/>
      <c r="DP113" s="182"/>
      <c r="DQ113" s="182"/>
      <c r="DR113" s="182"/>
      <c r="DS113" s="182"/>
      <c r="DT113" s="182"/>
      <c r="DU113" s="182"/>
      <c r="DV113" s="182"/>
      <c r="DW113" s="182"/>
      <c r="DX113" s="182"/>
      <c r="DY113" s="182"/>
      <c r="DZ113" s="182"/>
      <c r="EA113" s="182"/>
      <c r="EB113" s="182"/>
      <c r="EC113" s="182"/>
      <c r="ED113" s="182"/>
      <c r="EE113" s="182"/>
      <c r="EF113" s="182"/>
      <c r="EG113" s="182"/>
      <c r="EH113" s="182"/>
      <c r="EI113" s="182"/>
      <c r="EJ113" s="182"/>
      <c r="EK113" s="182"/>
    </row>
    <row r="114" spans="1:141" s="183" customFormat="1" ht="25.5" x14ac:dyDescent="0.2">
      <c r="A114" s="226" t="s">
        <v>271</v>
      </c>
      <c r="B114" s="227" t="s">
        <v>272</v>
      </c>
      <c r="C114" s="193" t="s">
        <v>98</v>
      </c>
      <c r="D114" s="191">
        <v>0</v>
      </c>
      <c r="E114" s="191" t="s">
        <v>98</v>
      </c>
      <c r="F114" s="193">
        <v>0</v>
      </c>
      <c r="G114" s="191" t="s">
        <v>98</v>
      </c>
      <c r="H114" s="193">
        <v>0</v>
      </c>
      <c r="I114" s="191" t="s">
        <v>98</v>
      </c>
      <c r="J114" s="193">
        <v>0</v>
      </c>
      <c r="K114" s="140" t="s">
        <v>98</v>
      </c>
      <c r="L114" s="140">
        <v>0</v>
      </c>
      <c r="M114" s="140" t="s">
        <v>98</v>
      </c>
      <c r="N114" s="140">
        <v>0</v>
      </c>
      <c r="O114" s="140" t="s">
        <v>98</v>
      </c>
      <c r="P114" s="140">
        <v>0</v>
      </c>
      <c r="Q114" s="140" t="s">
        <v>98</v>
      </c>
      <c r="R114" s="140">
        <v>0</v>
      </c>
      <c r="S114" s="140" t="s">
        <v>98</v>
      </c>
      <c r="T114" s="140">
        <v>0</v>
      </c>
      <c r="U114" s="140" t="s">
        <v>98</v>
      </c>
      <c r="V114" s="140">
        <v>0</v>
      </c>
      <c r="W114" s="140" t="s">
        <v>98</v>
      </c>
      <c r="X114" s="140">
        <v>0</v>
      </c>
      <c r="Y114" s="140" t="s">
        <v>98</v>
      </c>
      <c r="Z114" s="140">
        <v>0</v>
      </c>
      <c r="AA114" s="140" t="s">
        <v>98</v>
      </c>
      <c r="AB114" s="140">
        <v>0</v>
      </c>
      <c r="AC114" s="140" t="s">
        <v>98</v>
      </c>
      <c r="AD114" s="140">
        <v>0</v>
      </c>
      <c r="AE114" s="140" t="s">
        <v>98</v>
      </c>
      <c r="AF114" s="140">
        <v>0</v>
      </c>
      <c r="AG114" s="140" t="s">
        <v>98</v>
      </c>
      <c r="AH114" s="140">
        <v>0</v>
      </c>
      <c r="AI114" s="140" t="s">
        <v>98</v>
      </c>
      <c r="AJ114" s="140">
        <v>0</v>
      </c>
      <c r="AK114" s="140" t="s">
        <v>98</v>
      </c>
      <c r="AL114" s="140">
        <v>0</v>
      </c>
      <c r="AM114" s="140" t="s">
        <v>98</v>
      </c>
      <c r="AN114" s="140">
        <v>0</v>
      </c>
      <c r="AO114" s="140" t="s">
        <v>98</v>
      </c>
      <c r="AP114" s="140">
        <v>0</v>
      </c>
      <c r="AQ114" s="140" t="s">
        <v>98</v>
      </c>
      <c r="AR114" s="140">
        <v>0</v>
      </c>
      <c r="AS114" s="140" t="s">
        <v>98</v>
      </c>
      <c r="AT114" s="140">
        <v>0</v>
      </c>
      <c r="AU114" s="140" t="s">
        <v>98</v>
      </c>
      <c r="AV114" s="140">
        <v>0</v>
      </c>
      <c r="AW114" s="140" t="s">
        <v>98</v>
      </c>
      <c r="AX114" s="140">
        <v>0</v>
      </c>
      <c r="AY114" s="140" t="s">
        <v>98</v>
      </c>
      <c r="AZ114" s="140">
        <f>'2'!CL112</f>
        <v>0</v>
      </c>
      <c r="BA114" s="193">
        <v>0</v>
      </c>
      <c r="BB114" s="140">
        <v>0</v>
      </c>
      <c r="BC114" s="140" t="s">
        <v>98</v>
      </c>
      <c r="BD114" s="229"/>
      <c r="BE114" s="182"/>
      <c r="BF114" s="182"/>
      <c r="BG114" s="182"/>
      <c r="BH114" s="182"/>
      <c r="BI114" s="182"/>
      <c r="BJ114" s="182"/>
      <c r="BK114" s="182"/>
      <c r="BL114" s="182"/>
      <c r="BM114" s="182"/>
      <c r="BN114" s="182"/>
      <c r="BO114" s="182"/>
      <c r="BP114" s="182"/>
      <c r="BQ114" s="182"/>
      <c r="BR114" s="182"/>
      <c r="BS114" s="182"/>
      <c r="BT114" s="182"/>
      <c r="BU114" s="182"/>
      <c r="BV114" s="182"/>
      <c r="BW114" s="182"/>
      <c r="BX114" s="182"/>
      <c r="BY114" s="182"/>
      <c r="BZ114" s="182"/>
      <c r="CA114" s="182"/>
      <c r="CB114" s="182"/>
      <c r="CC114" s="182"/>
      <c r="CD114" s="182"/>
      <c r="CE114" s="182"/>
      <c r="CF114" s="182"/>
      <c r="CG114" s="182"/>
      <c r="CH114" s="182"/>
      <c r="CI114" s="182"/>
      <c r="CJ114" s="182"/>
      <c r="CK114" s="182"/>
      <c r="CL114" s="182"/>
      <c r="CM114" s="182"/>
      <c r="CN114" s="182"/>
      <c r="CO114" s="182"/>
      <c r="CP114" s="230"/>
      <c r="CQ114" s="231"/>
      <c r="CR114" s="231"/>
      <c r="CS114" s="231"/>
      <c r="CT114" s="231"/>
      <c r="CU114" s="231"/>
      <c r="CV114" s="231"/>
      <c r="CW114" s="231"/>
      <c r="CX114" s="231"/>
      <c r="CY114" s="231"/>
      <c r="CZ114" s="231"/>
      <c r="DA114" s="231"/>
      <c r="DB114" s="231"/>
      <c r="DC114" s="231"/>
      <c r="DD114" s="231"/>
      <c r="DE114" s="231"/>
      <c r="DF114" s="231"/>
      <c r="DG114" s="231"/>
      <c r="DH114" s="231"/>
      <c r="DI114" s="231"/>
      <c r="DJ114" s="231"/>
      <c r="DK114" s="231"/>
      <c r="DL114" s="182"/>
      <c r="DM114" s="182"/>
      <c r="DN114" s="182"/>
      <c r="DO114" s="182"/>
      <c r="DP114" s="182"/>
      <c r="DQ114" s="182"/>
      <c r="DR114" s="182"/>
      <c r="DS114" s="182"/>
      <c r="DT114" s="182"/>
      <c r="DU114" s="182"/>
      <c r="DV114" s="182"/>
      <c r="DW114" s="182"/>
      <c r="DX114" s="182"/>
      <c r="DY114" s="182"/>
      <c r="DZ114" s="182"/>
      <c r="EA114" s="182"/>
      <c r="EB114" s="182"/>
      <c r="EC114" s="182"/>
      <c r="ED114" s="182"/>
      <c r="EE114" s="182"/>
      <c r="EF114" s="182"/>
      <c r="EG114" s="182"/>
      <c r="EH114" s="182"/>
      <c r="EI114" s="182"/>
      <c r="EJ114" s="182"/>
      <c r="EK114" s="182"/>
    </row>
    <row r="115" spans="1:141" s="183" customFormat="1" ht="38.25" x14ac:dyDescent="0.2">
      <c r="A115" s="226" t="s">
        <v>273</v>
      </c>
      <c r="B115" s="227" t="s">
        <v>274</v>
      </c>
      <c r="C115" s="193" t="s">
        <v>275</v>
      </c>
      <c r="D115" s="140">
        <v>0</v>
      </c>
      <c r="E115" s="140" t="s">
        <v>98</v>
      </c>
      <c r="F115" s="140">
        <v>0</v>
      </c>
      <c r="G115" s="140" t="s">
        <v>98</v>
      </c>
      <c r="H115" s="140">
        <v>0</v>
      </c>
      <c r="I115" s="140" t="s">
        <v>98</v>
      </c>
      <c r="J115" s="140">
        <v>0</v>
      </c>
      <c r="K115" s="140" t="s">
        <v>98</v>
      </c>
      <c r="L115" s="140">
        <v>0</v>
      </c>
      <c r="M115" s="140" t="s">
        <v>98</v>
      </c>
      <c r="N115" s="140">
        <v>0</v>
      </c>
      <c r="O115" s="140" t="s">
        <v>98</v>
      </c>
      <c r="P115" s="140">
        <v>0</v>
      </c>
      <c r="Q115" s="140" t="s">
        <v>98</v>
      </c>
      <c r="R115" s="140">
        <v>0</v>
      </c>
      <c r="S115" s="140" t="s">
        <v>98</v>
      </c>
      <c r="T115" s="140">
        <v>0</v>
      </c>
      <c r="U115" s="140" t="s">
        <v>98</v>
      </c>
      <c r="V115" s="140">
        <v>0</v>
      </c>
      <c r="W115" s="140" t="s">
        <v>98</v>
      </c>
      <c r="X115" s="140">
        <v>0</v>
      </c>
      <c r="Y115" s="140" t="s">
        <v>98</v>
      </c>
      <c r="Z115" s="140">
        <v>0</v>
      </c>
      <c r="AA115" s="140" t="s">
        <v>98</v>
      </c>
      <c r="AB115" s="140">
        <v>0</v>
      </c>
      <c r="AC115" s="140" t="s">
        <v>98</v>
      </c>
      <c r="AD115" s="140">
        <v>0</v>
      </c>
      <c r="AE115" s="140" t="s">
        <v>98</v>
      </c>
      <c r="AF115" s="140">
        <v>0</v>
      </c>
      <c r="AG115" s="140" t="s">
        <v>98</v>
      </c>
      <c r="AH115" s="140">
        <v>0</v>
      </c>
      <c r="AI115" s="140" t="s">
        <v>98</v>
      </c>
      <c r="AJ115" s="140">
        <v>0</v>
      </c>
      <c r="AK115" s="140" t="s">
        <v>98</v>
      </c>
      <c r="AL115" s="140">
        <v>0</v>
      </c>
      <c r="AM115" s="140" t="s">
        <v>98</v>
      </c>
      <c r="AN115" s="140">
        <v>0</v>
      </c>
      <c r="AO115" s="140" t="s">
        <v>98</v>
      </c>
      <c r="AP115" s="140">
        <v>0</v>
      </c>
      <c r="AQ115" s="140" t="s">
        <v>98</v>
      </c>
      <c r="AR115" s="140">
        <v>0</v>
      </c>
      <c r="AS115" s="140" t="s">
        <v>98</v>
      </c>
      <c r="AT115" s="140">
        <v>0</v>
      </c>
      <c r="AU115" s="140" t="s">
        <v>98</v>
      </c>
      <c r="AV115" s="140">
        <v>0</v>
      </c>
      <c r="AW115" s="140" t="s">
        <v>98</v>
      </c>
      <c r="AX115" s="140" t="s">
        <v>98</v>
      </c>
      <c r="AY115" s="140">
        <v>0</v>
      </c>
      <c r="AZ115" s="140">
        <f>'2'!CL113</f>
        <v>0</v>
      </c>
      <c r="BA115" s="193">
        <v>0</v>
      </c>
      <c r="BB115" s="140">
        <v>0</v>
      </c>
      <c r="BC115" s="140" t="s">
        <v>98</v>
      </c>
      <c r="BD115" s="229"/>
      <c r="BE115" s="182"/>
      <c r="BF115" s="182"/>
      <c r="BG115" s="182"/>
      <c r="BH115" s="182"/>
      <c r="BI115" s="182"/>
      <c r="BJ115" s="182"/>
      <c r="BK115" s="182"/>
      <c r="BL115" s="182"/>
      <c r="BM115" s="182"/>
      <c r="BN115" s="182"/>
      <c r="BO115" s="182"/>
      <c r="BP115" s="182"/>
      <c r="BQ115" s="182"/>
      <c r="BR115" s="182"/>
      <c r="BS115" s="182"/>
      <c r="BT115" s="182"/>
      <c r="BU115" s="182"/>
      <c r="BV115" s="182"/>
      <c r="BW115" s="182"/>
      <c r="BX115" s="182"/>
      <c r="BY115" s="182"/>
      <c r="BZ115" s="182"/>
      <c r="CA115" s="182"/>
      <c r="CB115" s="182"/>
      <c r="CC115" s="182"/>
      <c r="CD115" s="182"/>
      <c r="CE115" s="182"/>
      <c r="CF115" s="182"/>
      <c r="CG115" s="182"/>
      <c r="CH115" s="182"/>
      <c r="CI115" s="182"/>
      <c r="CJ115" s="182"/>
      <c r="CK115" s="182"/>
      <c r="CL115" s="182"/>
      <c r="CM115" s="182"/>
      <c r="CN115" s="182"/>
      <c r="CO115" s="182"/>
      <c r="CP115" s="182"/>
      <c r="CQ115" s="182"/>
      <c r="CR115" s="182"/>
      <c r="CS115" s="182"/>
      <c r="CT115" s="182"/>
      <c r="CU115" s="182"/>
      <c r="CV115" s="182"/>
      <c r="CW115" s="182"/>
      <c r="CX115" s="182"/>
      <c r="CY115" s="182"/>
      <c r="CZ115" s="182"/>
      <c r="DA115" s="182"/>
      <c r="DB115" s="182"/>
      <c r="DC115" s="182"/>
      <c r="DD115" s="182"/>
      <c r="DE115" s="182"/>
      <c r="DF115" s="182"/>
      <c r="DG115" s="182"/>
      <c r="DH115" s="182"/>
      <c r="DI115" s="182"/>
      <c r="DJ115" s="182"/>
      <c r="DK115" s="182"/>
      <c r="DL115" s="182"/>
      <c r="DM115" s="182"/>
      <c r="DN115" s="182"/>
      <c r="DO115" s="182"/>
      <c r="DP115" s="182"/>
      <c r="DQ115" s="182"/>
      <c r="DR115" s="182"/>
      <c r="DS115" s="182"/>
      <c r="DT115" s="182"/>
      <c r="DU115" s="182"/>
      <c r="DV115" s="182"/>
      <c r="DW115" s="182"/>
      <c r="DX115" s="182"/>
      <c r="DY115" s="182"/>
      <c r="DZ115" s="182"/>
      <c r="EA115" s="182"/>
      <c r="EB115" s="182"/>
      <c r="EC115" s="182"/>
      <c r="ED115" s="182"/>
      <c r="EE115" s="182"/>
      <c r="EF115" s="182"/>
      <c r="EG115" s="182"/>
      <c r="EH115" s="182"/>
      <c r="EI115" s="182"/>
      <c r="EJ115" s="182"/>
      <c r="EK115" s="182"/>
    </row>
    <row r="116" spans="1:141" s="183" customFormat="1" ht="38.25" x14ac:dyDescent="0.2">
      <c r="A116" s="226" t="s">
        <v>276</v>
      </c>
      <c r="B116" s="227" t="s">
        <v>277</v>
      </c>
      <c r="C116" s="193" t="s">
        <v>278</v>
      </c>
      <c r="D116" s="140">
        <v>0</v>
      </c>
      <c r="E116" s="140" t="s">
        <v>98</v>
      </c>
      <c r="F116" s="140">
        <v>0</v>
      </c>
      <c r="G116" s="140" t="s">
        <v>98</v>
      </c>
      <c r="H116" s="140">
        <v>0</v>
      </c>
      <c r="I116" s="140" t="s">
        <v>98</v>
      </c>
      <c r="J116" s="140">
        <v>0</v>
      </c>
      <c r="K116" s="140" t="s">
        <v>98</v>
      </c>
      <c r="L116" s="140">
        <v>0</v>
      </c>
      <c r="M116" s="140" t="s">
        <v>98</v>
      </c>
      <c r="N116" s="140">
        <v>0</v>
      </c>
      <c r="O116" s="140" t="s">
        <v>98</v>
      </c>
      <c r="P116" s="140">
        <v>0</v>
      </c>
      <c r="Q116" s="140" t="s">
        <v>98</v>
      </c>
      <c r="R116" s="140">
        <v>0</v>
      </c>
      <c r="S116" s="140" t="s">
        <v>98</v>
      </c>
      <c r="T116" s="140">
        <v>0</v>
      </c>
      <c r="U116" s="140" t="s">
        <v>98</v>
      </c>
      <c r="V116" s="140">
        <v>0</v>
      </c>
      <c r="W116" s="140" t="s">
        <v>98</v>
      </c>
      <c r="X116" s="140">
        <v>0</v>
      </c>
      <c r="Y116" s="140" t="s">
        <v>98</v>
      </c>
      <c r="Z116" s="140">
        <v>0</v>
      </c>
      <c r="AA116" s="140" t="s">
        <v>98</v>
      </c>
      <c r="AB116" s="140">
        <v>0</v>
      </c>
      <c r="AC116" s="140" t="s">
        <v>98</v>
      </c>
      <c r="AD116" s="140">
        <v>0</v>
      </c>
      <c r="AE116" s="140" t="s">
        <v>98</v>
      </c>
      <c r="AF116" s="140">
        <v>0</v>
      </c>
      <c r="AG116" s="140" t="s">
        <v>98</v>
      </c>
      <c r="AH116" s="140">
        <v>0</v>
      </c>
      <c r="AI116" s="140" t="s">
        <v>98</v>
      </c>
      <c r="AJ116" s="140">
        <v>0</v>
      </c>
      <c r="AK116" s="140" t="s">
        <v>98</v>
      </c>
      <c r="AL116" s="140">
        <v>0</v>
      </c>
      <c r="AM116" s="140" t="s">
        <v>98</v>
      </c>
      <c r="AN116" s="140">
        <v>0</v>
      </c>
      <c r="AO116" s="140" t="s">
        <v>98</v>
      </c>
      <c r="AP116" s="140">
        <v>0</v>
      </c>
      <c r="AQ116" s="140" t="s">
        <v>98</v>
      </c>
      <c r="AR116" s="140">
        <v>0</v>
      </c>
      <c r="AS116" s="140" t="s">
        <v>98</v>
      </c>
      <c r="AT116" s="140">
        <v>0</v>
      </c>
      <c r="AU116" s="140" t="s">
        <v>98</v>
      </c>
      <c r="AV116" s="140">
        <v>0</v>
      </c>
      <c r="AW116" s="140" t="s">
        <v>98</v>
      </c>
      <c r="AX116" s="140" t="s">
        <v>98</v>
      </c>
      <c r="AY116" s="140">
        <v>0</v>
      </c>
      <c r="AZ116" s="140">
        <f>'2'!CL114</f>
        <v>0</v>
      </c>
      <c r="BA116" s="193">
        <v>0</v>
      </c>
      <c r="BB116" s="140">
        <v>0</v>
      </c>
      <c r="BC116" s="140" t="s">
        <v>98</v>
      </c>
      <c r="BD116" s="229"/>
      <c r="BE116" s="182"/>
      <c r="BF116" s="182"/>
      <c r="BG116" s="182"/>
      <c r="BH116" s="182"/>
      <c r="BI116" s="182"/>
      <c r="BJ116" s="182"/>
      <c r="BK116" s="182"/>
      <c r="BL116" s="182"/>
      <c r="BM116" s="182"/>
      <c r="BN116" s="182"/>
      <c r="BO116" s="182"/>
      <c r="BP116" s="182"/>
      <c r="BQ116" s="182"/>
      <c r="BR116" s="182"/>
      <c r="BS116" s="182"/>
      <c r="BT116" s="182"/>
      <c r="BU116" s="182"/>
      <c r="BV116" s="182"/>
      <c r="BW116" s="182"/>
      <c r="BX116" s="182"/>
      <c r="BY116" s="182"/>
      <c r="BZ116" s="182"/>
      <c r="CA116" s="182"/>
      <c r="CB116" s="182"/>
      <c r="CC116" s="182"/>
      <c r="CD116" s="182"/>
      <c r="CE116" s="182"/>
      <c r="CF116" s="182"/>
      <c r="CG116" s="182"/>
      <c r="CH116" s="182"/>
      <c r="CI116" s="182"/>
      <c r="CJ116" s="182"/>
      <c r="CK116" s="182"/>
      <c r="CL116" s="182"/>
      <c r="CM116" s="182"/>
      <c r="CN116" s="182"/>
      <c r="CO116" s="182"/>
      <c r="CP116" s="182"/>
      <c r="CQ116" s="182"/>
      <c r="CR116" s="182"/>
      <c r="CS116" s="182"/>
      <c r="CT116" s="182"/>
      <c r="CU116" s="182"/>
      <c r="CV116" s="182"/>
      <c r="CW116" s="182"/>
      <c r="CX116" s="182"/>
      <c r="CY116" s="182"/>
      <c r="CZ116" s="182"/>
      <c r="DA116" s="182"/>
      <c r="DB116" s="182"/>
      <c r="DC116" s="182"/>
      <c r="DD116" s="182"/>
      <c r="DE116" s="182"/>
      <c r="DF116" s="182"/>
      <c r="DG116" s="182"/>
      <c r="DH116" s="182"/>
      <c r="DI116" s="182"/>
      <c r="DJ116" s="182"/>
      <c r="DK116" s="182"/>
      <c r="DL116" s="182"/>
      <c r="DM116" s="182"/>
      <c r="DN116" s="182"/>
      <c r="DO116" s="182"/>
      <c r="DP116" s="182"/>
      <c r="DQ116" s="182"/>
      <c r="DR116" s="182"/>
      <c r="DS116" s="182"/>
      <c r="DT116" s="182"/>
      <c r="DU116" s="182"/>
      <c r="DV116" s="182"/>
      <c r="DW116" s="182"/>
      <c r="DX116" s="182"/>
      <c r="DY116" s="182"/>
      <c r="DZ116" s="182"/>
      <c r="EA116" s="182"/>
      <c r="EB116" s="182"/>
      <c r="EC116" s="182"/>
      <c r="ED116" s="182"/>
      <c r="EE116" s="182"/>
      <c r="EF116" s="182"/>
      <c r="EG116" s="182"/>
      <c r="EH116" s="182"/>
      <c r="EI116" s="182"/>
      <c r="EJ116" s="182"/>
      <c r="EK116" s="182"/>
    </row>
    <row r="117" spans="1:141" s="183" customFormat="1" ht="25.5" hidden="1" x14ac:dyDescent="0.2">
      <c r="A117" s="226" t="s">
        <v>279</v>
      </c>
      <c r="B117" s="227" t="s">
        <v>280</v>
      </c>
      <c r="C117" s="193" t="s">
        <v>281</v>
      </c>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c r="AJ117" s="140"/>
      <c r="AK117" s="140"/>
      <c r="AL117" s="140"/>
      <c r="AM117" s="140"/>
      <c r="AN117" s="140"/>
      <c r="AO117" s="140"/>
      <c r="AP117" s="140"/>
      <c r="AQ117" s="140"/>
      <c r="AR117" s="140"/>
      <c r="AS117" s="140"/>
      <c r="AT117" s="140"/>
      <c r="AU117" s="140"/>
      <c r="AV117" s="140"/>
      <c r="AW117" s="140"/>
      <c r="AX117" s="140"/>
      <c r="AY117" s="140"/>
      <c r="AZ117" s="140"/>
      <c r="BA117" s="193"/>
      <c r="BB117" s="140"/>
      <c r="BC117" s="140"/>
      <c r="BD117" s="229"/>
      <c r="BE117" s="182"/>
      <c r="BF117" s="182"/>
      <c r="BG117" s="182"/>
      <c r="BH117" s="182"/>
      <c r="BI117" s="182"/>
      <c r="BJ117" s="182"/>
      <c r="BK117" s="182"/>
      <c r="BL117" s="182"/>
      <c r="BM117" s="182"/>
      <c r="BN117" s="182"/>
      <c r="BO117" s="182"/>
      <c r="BP117" s="182"/>
      <c r="BQ117" s="182"/>
      <c r="BR117" s="182"/>
      <c r="BS117" s="182"/>
      <c r="BT117" s="182"/>
      <c r="BU117" s="182"/>
      <c r="BV117" s="182"/>
      <c r="BW117" s="182"/>
      <c r="BX117" s="182"/>
      <c r="BY117" s="182"/>
      <c r="BZ117" s="182"/>
      <c r="CA117" s="182"/>
      <c r="CB117" s="182"/>
      <c r="CC117" s="182"/>
      <c r="CD117" s="182"/>
      <c r="CE117" s="182"/>
      <c r="CF117" s="182"/>
      <c r="CG117" s="182"/>
      <c r="CH117" s="182"/>
      <c r="CI117" s="182"/>
      <c r="CJ117" s="182"/>
      <c r="CK117" s="182"/>
      <c r="CL117" s="182"/>
      <c r="CM117" s="182"/>
      <c r="CN117" s="182"/>
      <c r="CO117" s="182"/>
      <c r="CP117" s="182"/>
      <c r="CQ117" s="182"/>
      <c r="CR117" s="182"/>
      <c r="CS117" s="182"/>
      <c r="CT117" s="182"/>
      <c r="CU117" s="182"/>
      <c r="CV117" s="182"/>
      <c r="CW117" s="182"/>
      <c r="CX117" s="182"/>
      <c r="CY117" s="182"/>
      <c r="CZ117" s="182"/>
      <c r="DA117" s="182"/>
      <c r="DB117" s="182"/>
      <c r="DC117" s="182"/>
      <c r="DD117" s="182"/>
      <c r="DE117" s="182"/>
      <c r="DF117" s="182"/>
      <c r="DG117" s="182"/>
      <c r="DH117" s="182"/>
      <c r="DI117" s="182"/>
      <c r="DJ117" s="182"/>
      <c r="DK117" s="182"/>
      <c r="DL117" s="182"/>
      <c r="DM117" s="182"/>
      <c r="DN117" s="182"/>
      <c r="DO117" s="182"/>
      <c r="DP117" s="182"/>
      <c r="DQ117" s="182"/>
      <c r="DR117" s="182"/>
      <c r="DS117" s="182"/>
      <c r="DT117" s="182"/>
      <c r="DU117" s="182"/>
      <c r="DV117" s="182"/>
      <c r="DW117" s="182"/>
      <c r="DX117" s="182"/>
      <c r="DY117" s="182"/>
      <c r="DZ117" s="182"/>
      <c r="EA117" s="182"/>
      <c r="EB117" s="182"/>
      <c r="EC117" s="182"/>
      <c r="ED117" s="182"/>
      <c r="EE117" s="182"/>
      <c r="EF117" s="182"/>
      <c r="EG117" s="182"/>
      <c r="EH117" s="182"/>
      <c r="EI117" s="182"/>
      <c r="EJ117" s="182"/>
      <c r="EK117" s="182"/>
    </row>
    <row r="118" spans="1:141" s="183" customFormat="1" ht="25.5" x14ac:dyDescent="0.2">
      <c r="A118" s="226" t="s">
        <v>282</v>
      </c>
      <c r="B118" s="227" t="s">
        <v>283</v>
      </c>
      <c r="C118" s="193" t="s">
        <v>284</v>
      </c>
      <c r="D118" s="140">
        <v>0</v>
      </c>
      <c r="E118" s="140" t="s">
        <v>98</v>
      </c>
      <c r="F118" s="140">
        <v>0</v>
      </c>
      <c r="G118" s="140" t="s">
        <v>98</v>
      </c>
      <c r="H118" s="140">
        <v>0</v>
      </c>
      <c r="I118" s="140" t="s">
        <v>98</v>
      </c>
      <c r="J118" s="140">
        <v>0</v>
      </c>
      <c r="K118" s="140" t="s">
        <v>98</v>
      </c>
      <c r="L118" s="140">
        <v>0</v>
      </c>
      <c r="M118" s="140" t="s">
        <v>98</v>
      </c>
      <c r="N118" s="140">
        <v>0</v>
      </c>
      <c r="O118" s="140" t="s">
        <v>98</v>
      </c>
      <c r="P118" s="140">
        <v>0</v>
      </c>
      <c r="Q118" s="140" t="s">
        <v>98</v>
      </c>
      <c r="R118" s="140">
        <v>0</v>
      </c>
      <c r="S118" s="140" t="s">
        <v>98</v>
      </c>
      <c r="T118" s="140">
        <v>0</v>
      </c>
      <c r="U118" s="140" t="s">
        <v>98</v>
      </c>
      <c r="V118" s="140">
        <v>0</v>
      </c>
      <c r="W118" s="140" t="s">
        <v>98</v>
      </c>
      <c r="X118" s="140">
        <v>0</v>
      </c>
      <c r="Y118" s="140" t="s">
        <v>98</v>
      </c>
      <c r="Z118" s="140">
        <v>0</v>
      </c>
      <c r="AA118" s="140" t="s">
        <v>98</v>
      </c>
      <c r="AB118" s="140">
        <v>0</v>
      </c>
      <c r="AC118" s="140" t="s">
        <v>98</v>
      </c>
      <c r="AD118" s="140">
        <v>0</v>
      </c>
      <c r="AE118" s="140" t="s">
        <v>98</v>
      </c>
      <c r="AF118" s="140">
        <v>0</v>
      </c>
      <c r="AG118" s="140" t="s">
        <v>98</v>
      </c>
      <c r="AH118" s="140">
        <v>0</v>
      </c>
      <c r="AI118" s="140" t="s">
        <v>98</v>
      </c>
      <c r="AJ118" s="140">
        <v>0</v>
      </c>
      <c r="AK118" s="140" t="s">
        <v>98</v>
      </c>
      <c r="AL118" s="140">
        <v>0</v>
      </c>
      <c r="AM118" s="140" t="s">
        <v>98</v>
      </c>
      <c r="AN118" s="140">
        <v>0</v>
      </c>
      <c r="AO118" s="140" t="s">
        <v>98</v>
      </c>
      <c r="AP118" s="140">
        <v>0</v>
      </c>
      <c r="AQ118" s="140" t="s">
        <v>98</v>
      </c>
      <c r="AR118" s="140">
        <v>0</v>
      </c>
      <c r="AS118" s="140" t="s">
        <v>98</v>
      </c>
      <c r="AT118" s="140">
        <v>0</v>
      </c>
      <c r="AU118" s="140" t="s">
        <v>98</v>
      </c>
      <c r="AV118" s="140">
        <v>0</v>
      </c>
      <c r="AW118" s="140" t="s">
        <v>98</v>
      </c>
      <c r="AX118" s="140" t="s">
        <v>98</v>
      </c>
      <c r="AY118" s="140">
        <v>0</v>
      </c>
      <c r="AZ118" s="140">
        <f>'2'!CL116</f>
        <v>0</v>
      </c>
      <c r="BA118" s="193">
        <v>0</v>
      </c>
      <c r="BB118" s="140">
        <v>0</v>
      </c>
      <c r="BC118" s="140" t="s">
        <v>98</v>
      </c>
      <c r="BD118" s="229"/>
      <c r="BE118" s="182"/>
      <c r="BF118" s="182"/>
      <c r="BG118" s="182"/>
      <c r="BH118" s="182"/>
      <c r="BI118" s="182"/>
      <c r="BJ118" s="182"/>
      <c r="BK118" s="182"/>
      <c r="BL118" s="182"/>
      <c r="BM118" s="182"/>
      <c r="BN118" s="182"/>
      <c r="BO118" s="182"/>
      <c r="BP118" s="182"/>
      <c r="BQ118" s="182"/>
      <c r="BR118" s="182"/>
      <c r="BS118" s="182"/>
      <c r="BT118" s="182"/>
      <c r="BU118" s="182"/>
      <c r="BV118" s="182"/>
      <c r="BW118" s="182"/>
      <c r="BX118" s="182"/>
      <c r="BY118" s="182"/>
      <c r="BZ118" s="182"/>
      <c r="CA118" s="182"/>
      <c r="CB118" s="182"/>
      <c r="CC118" s="182"/>
      <c r="CD118" s="182"/>
      <c r="CE118" s="182"/>
      <c r="CF118" s="182"/>
      <c r="CG118" s="182"/>
      <c r="CH118" s="182"/>
      <c r="CI118" s="182"/>
      <c r="CJ118" s="182"/>
      <c r="CK118" s="182"/>
      <c r="CL118" s="182"/>
      <c r="CM118" s="182"/>
      <c r="CN118" s="182"/>
      <c r="CO118" s="182"/>
      <c r="CP118" s="182"/>
      <c r="CQ118" s="182"/>
      <c r="CR118" s="182"/>
      <c r="CS118" s="182"/>
      <c r="CT118" s="182"/>
      <c r="CU118" s="182"/>
      <c r="CV118" s="182"/>
      <c r="CW118" s="182"/>
      <c r="CX118" s="182"/>
      <c r="CY118" s="182"/>
      <c r="CZ118" s="182"/>
      <c r="DA118" s="182"/>
      <c r="DB118" s="182"/>
      <c r="DC118" s="182"/>
      <c r="DD118" s="182"/>
      <c r="DE118" s="182"/>
      <c r="DF118" s="182"/>
      <c r="DG118" s="182"/>
      <c r="DH118" s="182"/>
      <c r="DI118" s="182"/>
      <c r="DJ118" s="182"/>
      <c r="DK118" s="182"/>
      <c r="DL118" s="182"/>
      <c r="DM118" s="182"/>
      <c r="DN118" s="182"/>
      <c r="DO118" s="182"/>
      <c r="DP118" s="182"/>
      <c r="DQ118" s="182"/>
      <c r="DR118" s="182"/>
      <c r="DS118" s="182"/>
      <c r="DT118" s="182"/>
      <c r="DU118" s="182"/>
      <c r="DV118" s="182"/>
      <c r="DW118" s="182"/>
      <c r="DX118" s="182"/>
      <c r="DY118" s="182"/>
      <c r="DZ118" s="182"/>
      <c r="EA118" s="182"/>
      <c r="EB118" s="182"/>
      <c r="EC118" s="182"/>
      <c r="ED118" s="182"/>
      <c r="EE118" s="182"/>
      <c r="EF118" s="182"/>
      <c r="EG118" s="182"/>
      <c r="EH118" s="182"/>
      <c r="EI118" s="182"/>
      <c r="EJ118" s="182"/>
      <c r="EK118" s="182"/>
    </row>
    <row r="119" spans="1:141" s="183" customFormat="1" ht="38.25" x14ac:dyDescent="0.2">
      <c r="A119" s="226" t="s">
        <v>285</v>
      </c>
      <c r="B119" s="227" t="s">
        <v>286</v>
      </c>
      <c r="C119" s="193" t="s">
        <v>287</v>
      </c>
      <c r="D119" s="140">
        <v>0</v>
      </c>
      <c r="E119" s="140" t="s">
        <v>98</v>
      </c>
      <c r="F119" s="140">
        <v>0</v>
      </c>
      <c r="G119" s="140" t="s">
        <v>98</v>
      </c>
      <c r="H119" s="140">
        <v>0</v>
      </c>
      <c r="I119" s="140" t="s">
        <v>98</v>
      </c>
      <c r="J119" s="140">
        <v>0</v>
      </c>
      <c r="K119" s="140" t="s">
        <v>98</v>
      </c>
      <c r="L119" s="140">
        <v>0</v>
      </c>
      <c r="M119" s="140" t="s">
        <v>98</v>
      </c>
      <c r="N119" s="140">
        <v>0</v>
      </c>
      <c r="O119" s="140" t="s">
        <v>98</v>
      </c>
      <c r="P119" s="140">
        <v>0</v>
      </c>
      <c r="Q119" s="140" t="s">
        <v>98</v>
      </c>
      <c r="R119" s="140">
        <v>0</v>
      </c>
      <c r="S119" s="140" t="s">
        <v>98</v>
      </c>
      <c r="T119" s="140">
        <v>0</v>
      </c>
      <c r="U119" s="140" t="s">
        <v>98</v>
      </c>
      <c r="V119" s="140">
        <v>0</v>
      </c>
      <c r="W119" s="140" t="s">
        <v>98</v>
      </c>
      <c r="X119" s="140">
        <v>0</v>
      </c>
      <c r="Y119" s="140" t="s">
        <v>98</v>
      </c>
      <c r="Z119" s="140">
        <v>0</v>
      </c>
      <c r="AA119" s="140" t="s">
        <v>98</v>
      </c>
      <c r="AB119" s="140">
        <v>0</v>
      </c>
      <c r="AC119" s="140" t="s">
        <v>98</v>
      </c>
      <c r="AD119" s="140">
        <v>0</v>
      </c>
      <c r="AE119" s="140" t="s">
        <v>98</v>
      </c>
      <c r="AF119" s="140">
        <v>0</v>
      </c>
      <c r="AG119" s="140" t="s">
        <v>98</v>
      </c>
      <c r="AH119" s="140">
        <v>0</v>
      </c>
      <c r="AI119" s="140" t="s">
        <v>98</v>
      </c>
      <c r="AJ119" s="140">
        <v>0</v>
      </c>
      <c r="AK119" s="140" t="s">
        <v>98</v>
      </c>
      <c r="AL119" s="140">
        <v>0</v>
      </c>
      <c r="AM119" s="140" t="s">
        <v>98</v>
      </c>
      <c r="AN119" s="140">
        <v>0</v>
      </c>
      <c r="AO119" s="140" t="s">
        <v>98</v>
      </c>
      <c r="AP119" s="140">
        <v>0</v>
      </c>
      <c r="AQ119" s="140" t="s">
        <v>98</v>
      </c>
      <c r="AR119" s="140">
        <v>0</v>
      </c>
      <c r="AS119" s="140" t="s">
        <v>98</v>
      </c>
      <c r="AT119" s="140">
        <v>0</v>
      </c>
      <c r="AU119" s="140" t="s">
        <v>98</v>
      </c>
      <c r="AV119" s="140">
        <v>0</v>
      </c>
      <c r="AW119" s="140" t="s">
        <v>98</v>
      </c>
      <c r="AX119" s="140" t="s">
        <v>98</v>
      </c>
      <c r="AY119" s="140">
        <v>0</v>
      </c>
      <c r="AZ119" s="140">
        <f>'2'!CL117</f>
        <v>0</v>
      </c>
      <c r="BA119" s="193">
        <v>0</v>
      </c>
      <c r="BB119" s="140">
        <v>0</v>
      </c>
      <c r="BC119" s="140" t="s">
        <v>98</v>
      </c>
      <c r="BD119" s="229"/>
      <c r="BE119" s="182"/>
      <c r="BF119" s="182"/>
      <c r="BG119" s="182"/>
      <c r="BH119" s="182"/>
      <c r="BI119" s="182"/>
      <c r="BJ119" s="182"/>
      <c r="BK119" s="182"/>
      <c r="BL119" s="182"/>
      <c r="BM119" s="182"/>
      <c r="BN119" s="182"/>
      <c r="BO119" s="182"/>
      <c r="BP119" s="182"/>
      <c r="BQ119" s="182"/>
      <c r="BR119" s="182"/>
      <c r="BS119" s="182"/>
      <c r="BT119" s="182"/>
      <c r="BU119" s="182"/>
      <c r="BV119" s="182"/>
      <c r="BW119" s="182"/>
      <c r="BX119" s="182"/>
      <c r="BY119" s="182"/>
      <c r="BZ119" s="182"/>
      <c r="CA119" s="182"/>
      <c r="CB119" s="182"/>
      <c r="CC119" s="182"/>
      <c r="CD119" s="182"/>
      <c r="CE119" s="182"/>
      <c r="CF119" s="182"/>
      <c r="CG119" s="182"/>
      <c r="CH119" s="182"/>
      <c r="CI119" s="182"/>
      <c r="CJ119" s="182"/>
      <c r="CK119" s="182"/>
      <c r="CL119" s="182"/>
      <c r="CM119" s="182"/>
      <c r="CN119" s="182"/>
      <c r="CO119" s="182"/>
      <c r="CP119" s="182"/>
      <c r="CQ119" s="182"/>
      <c r="CR119" s="182"/>
      <c r="CS119" s="182"/>
      <c r="CT119" s="182"/>
      <c r="CU119" s="182"/>
      <c r="CV119" s="182"/>
      <c r="CW119" s="182"/>
      <c r="CX119" s="182"/>
      <c r="CY119" s="182"/>
      <c r="CZ119" s="182"/>
      <c r="DA119" s="182"/>
      <c r="DB119" s="182"/>
      <c r="DC119" s="182"/>
      <c r="DD119" s="182"/>
      <c r="DE119" s="182"/>
      <c r="DF119" s="182"/>
      <c r="DG119" s="182"/>
      <c r="DH119" s="182"/>
      <c r="DI119" s="182"/>
      <c r="DJ119" s="182"/>
      <c r="DK119" s="182"/>
      <c r="DL119" s="182"/>
      <c r="DM119" s="182"/>
      <c r="DN119" s="182"/>
      <c r="DO119" s="182"/>
      <c r="DP119" s="182"/>
      <c r="DQ119" s="182"/>
      <c r="DR119" s="182"/>
      <c r="DS119" s="182"/>
      <c r="DT119" s="182"/>
      <c r="DU119" s="182"/>
      <c r="DV119" s="182"/>
      <c r="DW119" s="182"/>
      <c r="DX119" s="182"/>
      <c r="DY119" s="182"/>
      <c r="DZ119" s="182"/>
      <c r="EA119" s="182"/>
      <c r="EB119" s="182"/>
      <c r="EC119" s="182"/>
      <c r="ED119" s="182"/>
      <c r="EE119" s="182"/>
      <c r="EF119" s="182"/>
      <c r="EG119" s="182"/>
      <c r="EH119" s="182"/>
      <c r="EI119" s="182"/>
      <c r="EJ119" s="182"/>
      <c r="EK119" s="182"/>
    </row>
    <row r="120" spans="1:141" s="160" customFormat="1" ht="25.5" x14ac:dyDescent="0.2">
      <c r="A120" s="226" t="s">
        <v>265</v>
      </c>
      <c r="B120" s="227" t="s">
        <v>294</v>
      </c>
      <c r="C120" s="193" t="s">
        <v>295</v>
      </c>
      <c r="D120" s="191">
        <v>0</v>
      </c>
      <c r="E120" s="191" t="s">
        <v>98</v>
      </c>
      <c r="F120" s="193">
        <v>0</v>
      </c>
      <c r="G120" s="191" t="s">
        <v>98</v>
      </c>
      <c r="H120" s="193">
        <v>0</v>
      </c>
      <c r="I120" s="191" t="s">
        <v>98</v>
      </c>
      <c r="J120" s="193">
        <v>0</v>
      </c>
      <c r="K120" s="158" t="s">
        <v>98</v>
      </c>
      <c r="L120" s="158">
        <v>0</v>
      </c>
      <c r="M120" s="158" t="s">
        <v>98</v>
      </c>
      <c r="N120" s="158">
        <v>0</v>
      </c>
      <c r="O120" s="158" t="s">
        <v>98</v>
      </c>
      <c r="P120" s="158">
        <v>0</v>
      </c>
      <c r="Q120" s="158" t="s">
        <v>98</v>
      </c>
      <c r="R120" s="158">
        <v>0</v>
      </c>
      <c r="S120" s="158" t="s">
        <v>98</v>
      </c>
      <c r="T120" s="158">
        <v>0</v>
      </c>
      <c r="U120" s="158" t="s">
        <v>98</v>
      </c>
      <c r="V120" s="158">
        <v>0</v>
      </c>
      <c r="W120" s="158" t="s">
        <v>98</v>
      </c>
      <c r="X120" s="158">
        <v>0</v>
      </c>
      <c r="Y120" s="158" t="s">
        <v>98</v>
      </c>
      <c r="Z120" s="158">
        <v>0</v>
      </c>
      <c r="AA120" s="158" t="s">
        <v>98</v>
      </c>
      <c r="AB120" s="158">
        <v>0</v>
      </c>
      <c r="AC120" s="158" t="s">
        <v>98</v>
      </c>
      <c r="AD120" s="158">
        <v>0</v>
      </c>
      <c r="AE120" s="158" t="s">
        <v>98</v>
      </c>
      <c r="AF120" s="158">
        <v>0</v>
      </c>
      <c r="AG120" s="158" t="s">
        <v>98</v>
      </c>
      <c r="AH120" s="158">
        <v>0</v>
      </c>
      <c r="AI120" s="158" t="s">
        <v>98</v>
      </c>
      <c r="AJ120" s="158">
        <v>0</v>
      </c>
      <c r="AK120" s="158" t="s">
        <v>98</v>
      </c>
      <c r="AL120" s="158">
        <v>0</v>
      </c>
      <c r="AM120" s="158" t="s">
        <v>98</v>
      </c>
      <c r="AN120" s="158">
        <v>0</v>
      </c>
      <c r="AO120" s="158" t="s">
        <v>98</v>
      </c>
      <c r="AP120" s="158">
        <v>0</v>
      </c>
      <c r="AQ120" s="158" t="s">
        <v>98</v>
      </c>
      <c r="AR120" s="158">
        <v>0</v>
      </c>
      <c r="AS120" s="158" t="s">
        <v>98</v>
      </c>
      <c r="AT120" s="158">
        <v>0</v>
      </c>
      <c r="AU120" s="158" t="s">
        <v>98</v>
      </c>
      <c r="AV120" s="158">
        <v>0</v>
      </c>
      <c r="AW120" s="158" t="s">
        <v>98</v>
      </c>
      <c r="AX120" s="158">
        <v>0</v>
      </c>
      <c r="AY120" s="158" t="s">
        <v>98</v>
      </c>
      <c r="AZ120" s="140">
        <f>'2'!CL118</f>
        <v>0</v>
      </c>
      <c r="BA120" s="193">
        <v>0</v>
      </c>
      <c r="BB120" s="158">
        <v>0</v>
      </c>
      <c r="BC120" s="158" t="s">
        <v>98</v>
      </c>
      <c r="BD120" s="215"/>
      <c r="BE120" s="159"/>
      <c r="BF120" s="159"/>
      <c r="BG120" s="159"/>
      <c r="BH120" s="159"/>
      <c r="BI120" s="159"/>
      <c r="BJ120" s="159"/>
      <c r="BK120" s="159"/>
      <c r="BL120" s="159"/>
      <c r="BM120" s="159"/>
      <c r="BN120" s="159"/>
      <c r="BO120" s="159"/>
      <c r="BP120" s="159"/>
      <c r="BQ120" s="159"/>
      <c r="BR120" s="159"/>
      <c r="BS120" s="159"/>
      <c r="BT120" s="159"/>
      <c r="BU120" s="159"/>
      <c r="BV120" s="159"/>
      <c r="BW120" s="159"/>
      <c r="BX120" s="159"/>
      <c r="BY120" s="159"/>
      <c r="BZ120" s="159"/>
      <c r="CA120" s="159"/>
      <c r="CB120" s="159"/>
      <c r="CC120" s="159"/>
      <c r="CD120" s="159"/>
      <c r="CE120" s="159"/>
      <c r="CF120" s="159"/>
      <c r="CG120" s="159"/>
      <c r="CH120" s="159"/>
      <c r="CI120" s="159"/>
      <c r="CJ120" s="159"/>
      <c r="CK120" s="159"/>
      <c r="CL120" s="159"/>
      <c r="CM120" s="159"/>
      <c r="CN120" s="159"/>
      <c r="CO120" s="159"/>
      <c r="CP120" s="159"/>
      <c r="CQ120" s="159"/>
      <c r="CR120" s="159"/>
      <c r="CS120" s="159"/>
      <c r="CT120" s="159"/>
      <c r="CU120" s="159"/>
      <c r="CV120" s="159"/>
      <c r="CW120" s="159"/>
      <c r="CX120" s="159"/>
      <c r="CY120" s="159"/>
    </row>
    <row r="121" spans="1:141" s="160" customFormat="1" ht="25.5" x14ac:dyDescent="0.2">
      <c r="A121" s="226" t="s">
        <v>265</v>
      </c>
      <c r="B121" s="216" t="s">
        <v>288</v>
      </c>
      <c r="C121" s="193" t="s">
        <v>289</v>
      </c>
      <c r="D121" s="191">
        <v>0</v>
      </c>
      <c r="E121" s="191" t="s">
        <v>98</v>
      </c>
      <c r="F121" s="193">
        <v>0</v>
      </c>
      <c r="G121" s="191" t="s">
        <v>98</v>
      </c>
      <c r="H121" s="193">
        <v>0</v>
      </c>
      <c r="I121" s="191" t="s">
        <v>98</v>
      </c>
      <c r="J121" s="193">
        <v>0</v>
      </c>
      <c r="K121" s="158" t="s">
        <v>98</v>
      </c>
      <c r="L121" s="158">
        <v>0</v>
      </c>
      <c r="M121" s="158" t="s">
        <v>98</v>
      </c>
      <c r="N121" s="158">
        <v>0</v>
      </c>
      <c r="O121" s="158" t="s">
        <v>98</v>
      </c>
      <c r="P121" s="158">
        <v>0</v>
      </c>
      <c r="Q121" s="158" t="s">
        <v>98</v>
      </c>
      <c r="R121" s="158">
        <v>0</v>
      </c>
      <c r="S121" s="158" t="s">
        <v>98</v>
      </c>
      <c r="T121" s="158">
        <v>0</v>
      </c>
      <c r="U121" s="158" t="s">
        <v>98</v>
      </c>
      <c r="V121" s="158">
        <v>0</v>
      </c>
      <c r="W121" s="158" t="s">
        <v>98</v>
      </c>
      <c r="X121" s="158">
        <v>0</v>
      </c>
      <c r="Y121" s="158" t="s">
        <v>98</v>
      </c>
      <c r="Z121" s="158">
        <v>0</v>
      </c>
      <c r="AA121" s="158" t="s">
        <v>98</v>
      </c>
      <c r="AB121" s="158">
        <v>0</v>
      </c>
      <c r="AC121" s="158" t="s">
        <v>98</v>
      </c>
      <c r="AD121" s="158">
        <v>0</v>
      </c>
      <c r="AE121" s="158" t="s">
        <v>98</v>
      </c>
      <c r="AF121" s="158">
        <v>0</v>
      </c>
      <c r="AG121" s="158" t="s">
        <v>98</v>
      </c>
      <c r="AH121" s="158">
        <v>0</v>
      </c>
      <c r="AI121" s="158" t="s">
        <v>98</v>
      </c>
      <c r="AJ121" s="158">
        <v>0</v>
      </c>
      <c r="AK121" s="158" t="s">
        <v>98</v>
      </c>
      <c r="AL121" s="158">
        <v>0</v>
      </c>
      <c r="AM121" s="158" t="s">
        <v>98</v>
      </c>
      <c r="AN121" s="158">
        <v>0</v>
      </c>
      <c r="AO121" s="158" t="s">
        <v>98</v>
      </c>
      <c r="AP121" s="158">
        <v>0</v>
      </c>
      <c r="AQ121" s="158" t="s">
        <v>98</v>
      </c>
      <c r="AR121" s="158">
        <v>0</v>
      </c>
      <c r="AS121" s="158" t="s">
        <v>98</v>
      </c>
      <c r="AT121" s="158">
        <v>0</v>
      </c>
      <c r="AU121" s="158" t="s">
        <v>98</v>
      </c>
      <c r="AV121" s="158">
        <v>0</v>
      </c>
      <c r="AW121" s="158" t="s">
        <v>98</v>
      </c>
      <c r="AX121" s="193">
        <v>0</v>
      </c>
      <c r="AY121" s="193">
        <v>0</v>
      </c>
      <c r="AZ121" s="140">
        <f>'2'!CL119</f>
        <v>0</v>
      </c>
      <c r="BA121" s="193">
        <v>0</v>
      </c>
      <c r="BB121" s="158">
        <v>0</v>
      </c>
      <c r="BC121" s="158" t="s">
        <v>98</v>
      </c>
      <c r="BD121" s="215"/>
      <c r="BE121" s="192"/>
      <c r="BF121" s="115"/>
      <c r="BG121" s="192"/>
      <c r="BH121" s="159"/>
      <c r="BI121" s="159"/>
      <c r="BJ121" s="159"/>
      <c r="BK121" s="159"/>
      <c r="BL121" s="159"/>
      <c r="BM121" s="159"/>
      <c r="BN121" s="159"/>
      <c r="BO121" s="159"/>
      <c r="BP121" s="159"/>
      <c r="BQ121" s="159"/>
      <c r="BR121" s="159"/>
      <c r="BS121" s="159"/>
      <c r="BT121" s="159"/>
      <c r="BU121" s="159"/>
      <c r="BV121" s="159"/>
      <c r="BW121" s="159"/>
      <c r="BX121" s="159"/>
      <c r="BY121" s="159"/>
      <c r="BZ121" s="159"/>
      <c r="CA121" s="159"/>
      <c r="CB121" s="159"/>
      <c r="CC121" s="159"/>
      <c r="CD121" s="159"/>
      <c r="CE121" s="159"/>
      <c r="CF121" s="159"/>
      <c r="CG121" s="159"/>
      <c r="CH121" s="159"/>
      <c r="CI121" s="159"/>
      <c r="CJ121" s="159"/>
      <c r="CK121" s="159"/>
      <c r="CL121" s="159"/>
      <c r="CM121" s="159"/>
      <c r="CN121" s="159"/>
      <c r="CO121" s="159"/>
      <c r="CP121" s="159"/>
      <c r="CQ121" s="159"/>
      <c r="CR121" s="159"/>
      <c r="CS121" s="159"/>
      <c r="CT121" s="159"/>
      <c r="CU121" s="159"/>
      <c r="CV121" s="159"/>
      <c r="CW121" s="159"/>
      <c r="CX121" s="159"/>
      <c r="CY121" s="159"/>
    </row>
    <row r="122" spans="1:141" s="235" customFormat="1" ht="25.5" x14ac:dyDescent="0.2">
      <c r="A122" s="226" t="s">
        <v>265</v>
      </c>
      <c r="B122" s="233" t="s">
        <v>290</v>
      </c>
      <c r="C122" s="193" t="s">
        <v>291</v>
      </c>
      <c r="D122" s="191">
        <v>0</v>
      </c>
      <c r="E122" s="191" t="s">
        <v>98</v>
      </c>
      <c r="F122" s="193">
        <v>0</v>
      </c>
      <c r="G122" s="191" t="s">
        <v>98</v>
      </c>
      <c r="H122" s="193">
        <v>0</v>
      </c>
      <c r="I122" s="191" t="s">
        <v>98</v>
      </c>
      <c r="J122" s="193">
        <v>0</v>
      </c>
      <c r="K122" s="158" t="s">
        <v>98</v>
      </c>
      <c r="L122" s="158">
        <v>0</v>
      </c>
      <c r="M122" s="158" t="s">
        <v>98</v>
      </c>
      <c r="N122" s="158">
        <v>0</v>
      </c>
      <c r="O122" s="158" t="s">
        <v>98</v>
      </c>
      <c r="P122" s="158">
        <v>0</v>
      </c>
      <c r="Q122" s="158" t="s">
        <v>98</v>
      </c>
      <c r="R122" s="158">
        <v>0</v>
      </c>
      <c r="S122" s="158" t="s">
        <v>98</v>
      </c>
      <c r="T122" s="158">
        <v>0</v>
      </c>
      <c r="U122" s="158" t="s">
        <v>98</v>
      </c>
      <c r="V122" s="158">
        <v>0</v>
      </c>
      <c r="W122" s="158" t="s">
        <v>98</v>
      </c>
      <c r="X122" s="158">
        <v>0</v>
      </c>
      <c r="Y122" s="158" t="s">
        <v>98</v>
      </c>
      <c r="Z122" s="158">
        <v>0</v>
      </c>
      <c r="AA122" s="158" t="s">
        <v>98</v>
      </c>
      <c r="AB122" s="158">
        <v>0</v>
      </c>
      <c r="AC122" s="158" t="s">
        <v>98</v>
      </c>
      <c r="AD122" s="158">
        <v>0</v>
      </c>
      <c r="AE122" s="158" t="s">
        <v>98</v>
      </c>
      <c r="AF122" s="158">
        <v>0</v>
      </c>
      <c r="AG122" s="158" t="s">
        <v>98</v>
      </c>
      <c r="AH122" s="158">
        <v>0</v>
      </c>
      <c r="AI122" s="158" t="s">
        <v>98</v>
      </c>
      <c r="AJ122" s="158">
        <v>0</v>
      </c>
      <c r="AK122" s="158" t="s">
        <v>98</v>
      </c>
      <c r="AL122" s="158">
        <v>0</v>
      </c>
      <c r="AM122" s="158" t="s">
        <v>98</v>
      </c>
      <c r="AN122" s="158">
        <v>0</v>
      </c>
      <c r="AO122" s="158" t="s">
        <v>98</v>
      </c>
      <c r="AP122" s="158">
        <v>0</v>
      </c>
      <c r="AQ122" s="158" t="s">
        <v>98</v>
      </c>
      <c r="AR122" s="158">
        <v>0</v>
      </c>
      <c r="AS122" s="158" t="s">
        <v>98</v>
      </c>
      <c r="AT122" s="158">
        <v>0</v>
      </c>
      <c r="AU122" s="158" t="s">
        <v>98</v>
      </c>
      <c r="AV122" s="158">
        <v>0</v>
      </c>
      <c r="AW122" s="158" t="s">
        <v>98</v>
      </c>
      <c r="AX122" s="193">
        <v>0</v>
      </c>
      <c r="AY122" s="193">
        <v>0</v>
      </c>
      <c r="AZ122" s="140">
        <f>'2'!CL120</f>
        <v>11.971139000000001</v>
      </c>
      <c r="BA122" s="193">
        <v>0</v>
      </c>
      <c r="BB122" s="158">
        <v>0</v>
      </c>
      <c r="BC122" s="158" t="s">
        <v>98</v>
      </c>
      <c r="BD122" s="215"/>
      <c r="BE122" s="192"/>
      <c r="BF122" s="115"/>
      <c r="BG122" s="192"/>
      <c r="BH122" s="234"/>
      <c r="BI122" s="234"/>
      <c r="BJ122" s="234"/>
      <c r="BK122" s="234"/>
      <c r="BL122" s="234"/>
      <c r="BM122" s="234"/>
      <c r="BN122" s="234"/>
      <c r="BO122" s="234"/>
      <c r="BP122" s="234"/>
      <c r="BQ122" s="234"/>
      <c r="BR122" s="234"/>
      <c r="BS122" s="234"/>
      <c r="BT122" s="234"/>
      <c r="BU122" s="234"/>
      <c r="BV122" s="234"/>
      <c r="BW122" s="234"/>
      <c r="BX122" s="234"/>
      <c r="BY122" s="234"/>
      <c r="BZ122" s="234"/>
      <c r="CA122" s="234"/>
      <c r="CB122" s="234"/>
      <c r="CC122" s="234"/>
      <c r="CD122" s="234"/>
      <c r="CE122" s="234"/>
      <c r="CF122" s="234"/>
      <c r="CG122" s="234"/>
      <c r="CH122" s="234"/>
      <c r="CI122" s="234"/>
      <c r="CJ122" s="234"/>
      <c r="CK122" s="234"/>
      <c r="CL122" s="234"/>
      <c r="CM122" s="234"/>
      <c r="CN122" s="234"/>
      <c r="CO122" s="234"/>
    </row>
  </sheetData>
  <autoFilter ref="A21:EK122"/>
  <mergeCells count="54">
    <mergeCell ref="X20:Y20"/>
    <mergeCell ref="Z20:AA20"/>
    <mergeCell ref="AB20:AC20"/>
    <mergeCell ref="D20:E20"/>
    <mergeCell ref="F20:G20"/>
    <mergeCell ref="H20:I20"/>
    <mergeCell ref="J20:K20"/>
    <mergeCell ref="V20:W20"/>
    <mergeCell ref="D19:E19"/>
    <mergeCell ref="F19:G19"/>
    <mergeCell ref="H19:K19"/>
    <mergeCell ref="V19:Y19"/>
    <mergeCell ref="Z19:AC19"/>
    <mergeCell ref="AT17:AU17"/>
    <mergeCell ref="AV17:AW17"/>
    <mergeCell ref="AX17:AY17"/>
    <mergeCell ref="AZ17:BA17"/>
    <mergeCell ref="BB17:BC17"/>
    <mergeCell ref="AJ17:AK17"/>
    <mergeCell ref="AL17:AM17"/>
    <mergeCell ref="AN17:AO17"/>
    <mergeCell ref="AP17:AQ17"/>
    <mergeCell ref="AR17:AS17"/>
    <mergeCell ref="V17:Y17"/>
    <mergeCell ref="Z17:AC17"/>
    <mergeCell ref="AD17:AE17"/>
    <mergeCell ref="AF17:AG17"/>
    <mergeCell ref="AH17:AI17"/>
    <mergeCell ref="L17:M17"/>
    <mergeCell ref="N17:O17"/>
    <mergeCell ref="P17:Q17"/>
    <mergeCell ref="R17:S17"/>
    <mergeCell ref="T17:U17"/>
    <mergeCell ref="A12:BC12"/>
    <mergeCell ref="A13:BC13"/>
    <mergeCell ref="A15:A18"/>
    <mergeCell ref="B15:B18"/>
    <mergeCell ref="C15:C18"/>
    <mergeCell ref="D15:BC15"/>
    <mergeCell ref="D16:S16"/>
    <mergeCell ref="T16:AG16"/>
    <mergeCell ref="AH16:AM16"/>
    <mergeCell ref="AN16:AQ16"/>
    <mergeCell ref="AR16:AW16"/>
    <mergeCell ref="AX16:BA16"/>
    <mergeCell ref="BB16:BC16"/>
    <mergeCell ref="D17:E17"/>
    <mergeCell ref="F17:G17"/>
    <mergeCell ref="H17:K17"/>
    <mergeCell ref="A1:BC4"/>
    <mergeCell ref="A5:BC5"/>
    <mergeCell ref="A7:BC7"/>
    <mergeCell ref="A8:BC8"/>
    <mergeCell ref="A10:BC10"/>
  </mergeCells>
  <pageMargins left="0.39374999999999999" right="0.39374999999999999" top="0.78749999999999998" bottom="0.39374999999999999" header="0.27569444444444402" footer="0.51180555555555496"/>
  <pageSetup paperSize="9" firstPageNumber="0" orientation="landscape" horizontalDpi="300" verticalDpi="300"/>
  <headerFooter>
    <oddHeader>&amp;L&amp;6Подготовлено с использованием системы ГАРАНТ</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66FF"/>
  </sheetPr>
  <dimension ref="A1:AMK122"/>
  <sheetViews>
    <sheetView topLeftCell="A16" zoomScaleNormal="100" zoomScalePageLayoutView="85" workbookViewId="0">
      <pane xSplit="2" ySplit="6" topLeftCell="AM114" activePane="bottomRight" state="frozen"/>
      <selection activeCell="A16" sqref="A16"/>
      <selection pane="topRight" activeCell="AM16" sqref="AM16"/>
      <selection pane="bottomLeft" activeCell="A114" sqref="A114"/>
      <selection pane="bottomRight" activeCell="A117" sqref="A117"/>
    </sheetView>
  </sheetViews>
  <sheetFormatPr defaultRowHeight="12.75" x14ac:dyDescent="0.2"/>
  <cols>
    <col min="1" max="1" width="11.140625" style="105" customWidth="1"/>
    <col min="2" max="2" width="38.7109375" style="106" customWidth="1"/>
    <col min="3" max="3" width="14.5703125" style="105" customWidth="1"/>
    <col min="4" max="53" width="9.28515625" style="106" customWidth="1"/>
    <col min="54" max="55" width="11" style="106" customWidth="1"/>
    <col min="56" max="93" width="9.140625" style="107" customWidth="1"/>
    <col min="94" max="1025" width="9.140625" style="106" customWidth="1"/>
  </cols>
  <sheetData>
    <row r="1" spans="1:93" s="109" customFormat="1" ht="11.25" hidden="1" customHeight="1" x14ac:dyDescent="0.2">
      <c r="A1" s="14" t="s">
        <v>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8"/>
      <c r="CK1" s="108"/>
      <c r="CL1" s="108"/>
      <c r="CM1" s="108"/>
      <c r="CN1" s="108"/>
      <c r="CO1" s="108"/>
    </row>
    <row r="2" spans="1:93" s="109" customFormat="1" ht="11.25" hidden="1" customHeight="1" x14ac:dyDescent="0.2">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8"/>
      <c r="CK2" s="108"/>
      <c r="CL2" s="108"/>
      <c r="CM2" s="108"/>
      <c r="CN2" s="108"/>
      <c r="CO2" s="108"/>
    </row>
    <row r="3" spans="1:93" s="109" customFormat="1" ht="11.25" hidden="1" customHeight="1" x14ac:dyDescent="0.2">
      <c r="A3" s="14"/>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8"/>
      <c r="CK3" s="108"/>
      <c r="CL3" s="108"/>
      <c r="CM3" s="108"/>
      <c r="CN3" s="108"/>
      <c r="CO3" s="108"/>
    </row>
    <row r="4" spans="1:93" ht="18.75" customHeight="1" x14ac:dyDescent="0.2">
      <c r="A4" s="14"/>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row>
    <row r="5" spans="1:93" ht="18.75" customHeight="1" x14ac:dyDescent="0.2">
      <c r="A5" s="14" t="s">
        <v>298</v>
      </c>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row>
    <row r="6" spans="1:93" ht="15.75" customHeight="1" x14ac:dyDescent="0.2"/>
    <row r="7" spans="1:93" ht="21.75" customHeight="1" x14ac:dyDescent="0.2">
      <c r="A7" s="13" t="s">
        <v>2</v>
      </c>
      <c r="B7" s="13"/>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row>
    <row r="8" spans="1:93" ht="15.75" customHeight="1" x14ac:dyDescent="0.2">
      <c r="A8" s="12" t="s">
        <v>3</v>
      </c>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row>
    <row r="9" spans="1:93" ht="12" customHeight="1" x14ac:dyDescent="0.2"/>
    <row r="10" spans="1:93" ht="16.5" customHeight="1" x14ac:dyDescent="0.2">
      <c r="A10" s="11" t="s">
        <v>4</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row>
    <row r="11" spans="1:93" ht="15" customHeight="1" x14ac:dyDescent="0.2">
      <c r="A11" s="110"/>
      <c r="B11" s="110"/>
      <c r="C11" s="110"/>
      <c r="D11" s="110"/>
      <c r="E11" s="110"/>
      <c r="F11" s="110"/>
      <c r="G11" s="110"/>
      <c r="H11" s="110"/>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0"/>
      <c r="AG11" s="110"/>
      <c r="AH11" s="111"/>
      <c r="AI11" s="111"/>
      <c r="AJ11" s="111"/>
      <c r="AK11" s="111"/>
      <c r="AL11" s="111"/>
      <c r="AM11" s="111"/>
      <c r="AN11" s="111"/>
      <c r="AO11" s="111"/>
      <c r="AP11" s="111"/>
      <c r="AQ11" s="111"/>
      <c r="AR11" s="111"/>
      <c r="AS11" s="111"/>
      <c r="AT11" s="111"/>
      <c r="AU11" s="111"/>
      <c r="AV11" s="111"/>
      <c r="AW11" s="111"/>
      <c r="AX11" s="110"/>
      <c r="AY11" s="110"/>
      <c r="AZ11" s="110"/>
      <c r="BA11" s="110"/>
      <c r="BB11" s="110"/>
      <c r="BC11" s="110"/>
    </row>
    <row r="12" spans="1:93" s="107" customFormat="1" ht="15.75" customHeight="1" x14ac:dyDescent="0.3">
      <c r="A12" s="10" t="s">
        <v>5</v>
      </c>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12"/>
      <c r="BE12" s="112"/>
      <c r="BF12" s="112"/>
      <c r="BG12" s="112"/>
      <c r="BH12" s="112"/>
      <c r="BI12" s="112"/>
      <c r="BJ12" s="112"/>
      <c r="BK12" s="112"/>
      <c r="BL12" s="112"/>
      <c r="BM12" s="112"/>
      <c r="BN12" s="112"/>
      <c r="BO12" s="112"/>
      <c r="BP12" s="112"/>
    </row>
    <row r="13" spans="1:93" s="107" customFormat="1" ht="15.75" customHeight="1" x14ac:dyDescent="0.2">
      <c r="A13" s="9" t="s">
        <v>6</v>
      </c>
      <c r="B13" s="9"/>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113"/>
      <c r="BE13" s="113"/>
      <c r="BF13" s="113"/>
      <c r="BG13" s="113"/>
      <c r="BH13" s="113"/>
      <c r="BI13" s="113"/>
      <c r="BJ13" s="113"/>
      <c r="BK13" s="113"/>
      <c r="BL13" s="113"/>
      <c r="BM13" s="113"/>
      <c r="BN13" s="113"/>
      <c r="BO13" s="113"/>
      <c r="BP13" s="113"/>
    </row>
    <row r="14" spans="1:93" s="107" customFormat="1" ht="15.75" customHeight="1" x14ac:dyDescent="0.3">
      <c r="A14" s="114"/>
      <c r="B14" s="114"/>
      <c r="C14" s="114"/>
      <c r="D14" s="114"/>
      <c r="E14" s="114"/>
      <c r="F14" s="114"/>
      <c r="G14" s="114"/>
      <c r="H14" s="114"/>
      <c r="I14" s="114"/>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2"/>
      <c r="BE14" s="112"/>
      <c r="BF14" s="112"/>
      <c r="BG14" s="112"/>
      <c r="BH14" s="112"/>
      <c r="BI14" s="112"/>
      <c r="BJ14" s="112"/>
      <c r="BK14" s="112"/>
      <c r="BL14" s="112"/>
      <c r="BM14" s="112"/>
      <c r="BN14" s="112"/>
      <c r="BO14" s="112"/>
      <c r="BP14" s="112"/>
    </row>
    <row r="15" spans="1:93" s="118" customFormat="1" ht="33.75" customHeight="1" x14ac:dyDescent="0.2">
      <c r="A15" s="8" t="s">
        <v>7</v>
      </c>
      <c r="B15" s="8" t="s">
        <v>8</v>
      </c>
      <c r="C15" s="8" t="s">
        <v>9</v>
      </c>
      <c r="D15" s="7" t="s">
        <v>10</v>
      </c>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117"/>
      <c r="BE15" s="117"/>
      <c r="BF15" s="117"/>
      <c r="BG15" s="117"/>
      <c r="BH15" s="117"/>
      <c r="BI15" s="117"/>
      <c r="BJ15" s="117"/>
      <c r="BK15" s="117"/>
      <c r="BL15" s="117"/>
      <c r="BM15" s="117"/>
      <c r="BN15" s="117"/>
      <c r="BO15" s="117"/>
      <c r="BP15" s="117"/>
      <c r="BQ15" s="117"/>
      <c r="BR15" s="117"/>
      <c r="BS15" s="117"/>
      <c r="BT15" s="117"/>
      <c r="BU15" s="117"/>
      <c r="BV15" s="117"/>
      <c r="BW15" s="117"/>
      <c r="BX15" s="117"/>
      <c r="BY15" s="117"/>
      <c r="BZ15" s="117"/>
      <c r="CA15" s="117"/>
      <c r="CB15" s="117"/>
      <c r="CC15" s="117"/>
      <c r="CD15" s="117"/>
      <c r="CE15" s="117"/>
      <c r="CF15" s="117"/>
      <c r="CG15" s="117"/>
      <c r="CH15" s="117"/>
      <c r="CI15" s="117"/>
      <c r="CJ15" s="117"/>
      <c r="CK15" s="117"/>
      <c r="CL15" s="117"/>
      <c r="CM15" s="117"/>
      <c r="CN15" s="117"/>
      <c r="CO15" s="117"/>
    </row>
    <row r="16" spans="1:93" s="122" customFormat="1" ht="45.75" customHeight="1" x14ac:dyDescent="0.2">
      <c r="A16" s="8"/>
      <c r="B16" s="8"/>
      <c r="C16" s="8"/>
      <c r="D16" s="6" t="s">
        <v>11</v>
      </c>
      <c r="E16" s="6"/>
      <c r="F16" s="6"/>
      <c r="G16" s="6"/>
      <c r="H16" s="6"/>
      <c r="I16" s="6"/>
      <c r="J16" s="6"/>
      <c r="K16" s="6"/>
      <c r="L16" s="6"/>
      <c r="M16" s="6"/>
      <c r="N16" s="6"/>
      <c r="O16" s="6"/>
      <c r="P16" s="6"/>
      <c r="Q16" s="6"/>
      <c r="R16" s="6"/>
      <c r="S16" s="6"/>
      <c r="T16" s="6" t="s">
        <v>12</v>
      </c>
      <c r="U16" s="6"/>
      <c r="V16" s="6"/>
      <c r="W16" s="6"/>
      <c r="X16" s="6"/>
      <c r="Y16" s="6"/>
      <c r="Z16" s="6"/>
      <c r="AA16" s="6"/>
      <c r="AB16" s="6"/>
      <c r="AC16" s="6"/>
      <c r="AD16" s="6"/>
      <c r="AE16" s="6"/>
      <c r="AF16" s="6"/>
      <c r="AG16" s="6"/>
      <c r="AH16" s="6" t="s">
        <v>13</v>
      </c>
      <c r="AI16" s="6"/>
      <c r="AJ16" s="6"/>
      <c r="AK16" s="6"/>
      <c r="AL16" s="6"/>
      <c r="AM16" s="6"/>
      <c r="AN16" s="6" t="s">
        <v>14</v>
      </c>
      <c r="AO16" s="6"/>
      <c r="AP16" s="6"/>
      <c r="AQ16" s="6"/>
      <c r="AR16" s="6" t="s">
        <v>15</v>
      </c>
      <c r="AS16" s="6"/>
      <c r="AT16" s="6"/>
      <c r="AU16" s="6"/>
      <c r="AV16" s="6"/>
      <c r="AW16" s="6"/>
      <c r="AX16" s="6" t="s">
        <v>16</v>
      </c>
      <c r="AY16" s="6"/>
      <c r="AZ16" s="6"/>
      <c r="BA16" s="6"/>
      <c r="BB16" s="5" t="s">
        <v>17</v>
      </c>
      <c r="BC16" s="5"/>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row>
    <row r="17" spans="1:103" s="124" customFormat="1" ht="122.25" customHeight="1" x14ac:dyDescent="0.2">
      <c r="A17" s="8"/>
      <c r="B17" s="8"/>
      <c r="C17" s="8"/>
      <c r="D17" s="6" t="s">
        <v>18</v>
      </c>
      <c r="E17" s="6"/>
      <c r="F17" s="6" t="s">
        <v>19</v>
      </c>
      <c r="G17" s="6"/>
      <c r="H17" s="6" t="s">
        <v>20</v>
      </c>
      <c r="I17" s="6"/>
      <c r="J17" s="6"/>
      <c r="K17" s="6"/>
      <c r="L17" s="6" t="s">
        <v>21</v>
      </c>
      <c r="M17" s="6"/>
      <c r="N17" s="6" t="s">
        <v>22</v>
      </c>
      <c r="O17" s="6"/>
      <c r="P17" s="6" t="s">
        <v>23</v>
      </c>
      <c r="Q17" s="6"/>
      <c r="R17" s="6" t="s">
        <v>24</v>
      </c>
      <c r="S17" s="6"/>
      <c r="T17" s="6" t="s">
        <v>25</v>
      </c>
      <c r="U17" s="6"/>
      <c r="V17" s="6" t="s">
        <v>26</v>
      </c>
      <c r="W17" s="6"/>
      <c r="X17" s="6"/>
      <c r="Y17" s="6"/>
      <c r="Z17" s="6" t="s">
        <v>27</v>
      </c>
      <c r="AA17" s="6"/>
      <c r="AB17" s="6"/>
      <c r="AC17" s="6"/>
      <c r="AD17" s="6" t="s">
        <v>28</v>
      </c>
      <c r="AE17" s="6"/>
      <c r="AF17" s="6" t="s">
        <v>29</v>
      </c>
      <c r="AG17" s="6"/>
      <c r="AH17" s="6" t="s">
        <v>30</v>
      </c>
      <c r="AI17" s="6"/>
      <c r="AJ17" s="6" t="s">
        <v>31</v>
      </c>
      <c r="AK17" s="6"/>
      <c r="AL17" s="6" t="s">
        <v>32</v>
      </c>
      <c r="AM17" s="6"/>
      <c r="AN17" s="6" t="s">
        <v>33</v>
      </c>
      <c r="AO17" s="6"/>
      <c r="AP17" s="6" t="s">
        <v>34</v>
      </c>
      <c r="AQ17" s="6"/>
      <c r="AR17" s="6" t="s">
        <v>35</v>
      </c>
      <c r="AS17" s="6"/>
      <c r="AT17" s="6" t="s">
        <v>36</v>
      </c>
      <c r="AU17" s="6"/>
      <c r="AV17" s="6" t="s">
        <v>37</v>
      </c>
      <c r="AW17" s="6"/>
      <c r="AX17" s="6" t="s">
        <v>38</v>
      </c>
      <c r="AY17" s="6"/>
      <c r="AZ17" s="6" t="s">
        <v>39</v>
      </c>
      <c r="BA17" s="6"/>
      <c r="BB17" s="5" t="s">
        <v>40</v>
      </c>
      <c r="BC17" s="5"/>
      <c r="BD17" s="123"/>
      <c r="BE17" s="123"/>
      <c r="BF17" s="123"/>
      <c r="BG17" s="123"/>
      <c r="BH17" s="123"/>
      <c r="BI17" s="123"/>
      <c r="BJ17" s="123"/>
      <c r="BK17" s="123"/>
      <c r="BL17" s="123"/>
      <c r="BM17" s="123"/>
      <c r="BN17" s="123"/>
      <c r="BO17" s="123"/>
      <c r="BP17" s="123"/>
      <c r="BQ17" s="123"/>
      <c r="BR17" s="123"/>
      <c r="BS17" s="123"/>
      <c r="BT17" s="123"/>
      <c r="BU17" s="123"/>
      <c r="BV17" s="123"/>
      <c r="BW17" s="123"/>
      <c r="BX17" s="123"/>
      <c r="BY17" s="123"/>
      <c r="BZ17" s="123"/>
      <c r="CA17" s="123"/>
      <c r="CB17" s="123"/>
      <c r="CC17" s="123"/>
      <c r="CD17" s="123"/>
      <c r="CE17" s="123"/>
      <c r="CF17" s="123"/>
      <c r="CG17" s="123"/>
      <c r="CH17" s="123"/>
      <c r="CI17" s="123"/>
      <c r="CJ17" s="123"/>
      <c r="CK17" s="123"/>
      <c r="CL17" s="123"/>
      <c r="CM17" s="123"/>
      <c r="CN17" s="123"/>
      <c r="CO17" s="123"/>
    </row>
    <row r="18" spans="1:103" s="109" customFormat="1" ht="39" customHeight="1" x14ac:dyDescent="0.2">
      <c r="A18" s="8"/>
      <c r="B18" s="8"/>
      <c r="C18" s="8"/>
      <c r="D18" s="125" t="s">
        <v>41</v>
      </c>
      <c r="E18" s="125" t="s">
        <v>42</v>
      </c>
      <c r="F18" s="125" t="s">
        <v>41</v>
      </c>
      <c r="G18" s="125" t="s">
        <v>42</v>
      </c>
      <c r="H18" s="125" t="s">
        <v>41</v>
      </c>
      <c r="I18" s="125" t="s">
        <v>42</v>
      </c>
      <c r="J18" s="125" t="s">
        <v>41</v>
      </c>
      <c r="K18" s="125" t="s">
        <v>42</v>
      </c>
      <c r="L18" s="125" t="s">
        <v>41</v>
      </c>
      <c r="M18" s="125" t="s">
        <v>42</v>
      </c>
      <c r="N18" s="125" t="s">
        <v>41</v>
      </c>
      <c r="O18" s="125" t="s">
        <v>42</v>
      </c>
      <c r="P18" s="125" t="s">
        <v>41</v>
      </c>
      <c r="Q18" s="125" t="s">
        <v>42</v>
      </c>
      <c r="R18" s="125" t="s">
        <v>41</v>
      </c>
      <c r="S18" s="125" t="s">
        <v>42</v>
      </c>
      <c r="T18" s="125" t="s">
        <v>41</v>
      </c>
      <c r="U18" s="125" t="s">
        <v>42</v>
      </c>
      <c r="V18" s="125" t="s">
        <v>41</v>
      </c>
      <c r="W18" s="125" t="s">
        <v>42</v>
      </c>
      <c r="X18" s="125" t="s">
        <v>41</v>
      </c>
      <c r="Y18" s="125" t="s">
        <v>42</v>
      </c>
      <c r="Z18" s="125" t="s">
        <v>41</v>
      </c>
      <c r="AA18" s="125" t="s">
        <v>42</v>
      </c>
      <c r="AB18" s="125" t="s">
        <v>41</v>
      </c>
      <c r="AC18" s="125" t="s">
        <v>42</v>
      </c>
      <c r="AD18" s="125" t="s">
        <v>41</v>
      </c>
      <c r="AE18" s="125" t="s">
        <v>42</v>
      </c>
      <c r="AF18" s="125" t="s">
        <v>41</v>
      </c>
      <c r="AG18" s="125" t="s">
        <v>42</v>
      </c>
      <c r="AH18" s="125" t="s">
        <v>41</v>
      </c>
      <c r="AI18" s="125" t="s">
        <v>42</v>
      </c>
      <c r="AJ18" s="125" t="s">
        <v>41</v>
      </c>
      <c r="AK18" s="125" t="s">
        <v>42</v>
      </c>
      <c r="AL18" s="125" t="s">
        <v>41</v>
      </c>
      <c r="AM18" s="125" t="s">
        <v>42</v>
      </c>
      <c r="AN18" s="125" t="s">
        <v>41</v>
      </c>
      <c r="AO18" s="125" t="s">
        <v>42</v>
      </c>
      <c r="AP18" s="125" t="s">
        <v>41</v>
      </c>
      <c r="AQ18" s="125" t="s">
        <v>42</v>
      </c>
      <c r="AR18" s="125" t="s">
        <v>41</v>
      </c>
      <c r="AS18" s="125" t="s">
        <v>42</v>
      </c>
      <c r="AT18" s="125" t="s">
        <v>41</v>
      </c>
      <c r="AU18" s="125" t="s">
        <v>42</v>
      </c>
      <c r="AV18" s="125" t="s">
        <v>41</v>
      </c>
      <c r="AW18" s="125" t="s">
        <v>42</v>
      </c>
      <c r="AX18" s="125" t="s">
        <v>41</v>
      </c>
      <c r="AY18" s="125" t="s">
        <v>42</v>
      </c>
      <c r="AZ18" s="125" t="s">
        <v>41</v>
      </c>
      <c r="BA18" s="125" t="s">
        <v>42</v>
      </c>
      <c r="BB18" s="125" t="s">
        <v>41</v>
      </c>
      <c r="BC18" s="125" t="s">
        <v>42</v>
      </c>
      <c r="BD18" s="108"/>
      <c r="BE18" s="108"/>
      <c r="BF18" s="108"/>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row>
    <row r="19" spans="1:103" s="129" customFormat="1" ht="12.75" customHeight="1" x14ac:dyDescent="0.2">
      <c r="A19" s="115"/>
      <c r="B19" s="115"/>
      <c r="C19" s="115"/>
      <c r="D19" s="8" t="s">
        <v>43</v>
      </c>
      <c r="E19" s="8"/>
      <c r="F19" s="8"/>
      <c r="G19" s="8"/>
      <c r="H19" s="8" t="s">
        <v>43</v>
      </c>
      <c r="I19" s="8"/>
      <c r="J19" s="8"/>
      <c r="K19" s="8"/>
      <c r="L19" s="126"/>
      <c r="M19" s="126"/>
      <c r="N19" s="126"/>
      <c r="O19" s="126"/>
      <c r="P19" s="126"/>
      <c r="Q19" s="126"/>
      <c r="R19" s="126"/>
      <c r="S19" s="126"/>
      <c r="T19" s="126"/>
      <c r="U19" s="126"/>
      <c r="V19" s="8" t="s">
        <v>43</v>
      </c>
      <c r="W19" s="8"/>
      <c r="X19" s="8"/>
      <c r="Y19" s="8"/>
      <c r="Z19" s="8" t="s">
        <v>43</v>
      </c>
      <c r="AA19" s="8"/>
      <c r="AB19" s="8"/>
      <c r="AC19" s="8"/>
      <c r="AD19" s="126"/>
      <c r="AE19" s="126"/>
      <c r="AF19" s="126"/>
      <c r="AG19" s="126"/>
      <c r="AH19" s="126"/>
      <c r="AI19" s="126"/>
      <c r="AJ19" s="126"/>
      <c r="AK19" s="126"/>
      <c r="AL19" s="126"/>
      <c r="AM19" s="126"/>
      <c r="AN19" s="126"/>
      <c r="AO19" s="126"/>
      <c r="AP19" s="126"/>
      <c r="AQ19" s="126"/>
      <c r="AR19" s="126"/>
      <c r="AS19" s="126"/>
      <c r="AT19" s="126"/>
      <c r="AU19" s="126"/>
      <c r="AV19" s="126"/>
      <c r="AW19" s="126"/>
      <c r="AX19" s="126"/>
      <c r="AY19" s="126"/>
      <c r="AZ19" s="126"/>
      <c r="BA19" s="126"/>
      <c r="BB19" s="126"/>
      <c r="BC19" s="126"/>
      <c r="BD19" s="127"/>
      <c r="BE19" s="127"/>
      <c r="BF19" s="127"/>
      <c r="BG19" s="127"/>
      <c r="BH19" s="127"/>
      <c r="BI19" s="127"/>
      <c r="BJ19" s="127"/>
      <c r="BK19" s="127"/>
      <c r="BL19" s="127"/>
      <c r="BM19" s="127"/>
      <c r="BN19" s="127"/>
      <c r="BO19" s="127"/>
      <c r="BP19" s="127"/>
      <c r="BQ19" s="127"/>
      <c r="BR19" s="127"/>
      <c r="BS19" s="127"/>
      <c r="BT19" s="127"/>
      <c r="BU19" s="127"/>
      <c r="BV19" s="127"/>
      <c r="BW19" s="127"/>
      <c r="BX19" s="127"/>
      <c r="BY19" s="127"/>
      <c r="BZ19" s="127"/>
      <c r="CA19" s="127"/>
      <c r="CB19" s="127"/>
      <c r="CC19" s="127"/>
      <c r="CD19" s="127"/>
      <c r="CE19" s="127"/>
      <c r="CF19" s="127"/>
      <c r="CG19" s="127"/>
      <c r="CH19" s="127"/>
      <c r="CI19" s="127"/>
      <c r="CJ19" s="127"/>
      <c r="CK19" s="127"/>
      <c r="CL19" s="127"/>
      <c r="CM19" s="127"/>
      <c r="CN19" s="127"/>
      <c r="CO19" s="127"/>
      <c r="CP19" s="128"/>
    </row>
    <row r="20" spans="1:103" s="129" customFormat="1" ht="12.75" customHeight="1" x14ac:dyDescent="0.2">
      <c r="A20" s="115"/>
      <c r="B20" s="115"/>
      <c r="C20" s="115"/>
      <c r="D20" s="4" t="s">
        <v>44</v>
      </c>
      <c r="E20" s="4"/>
      <c r="F20" s="3"/>
      <c r="G20" s="3"/>
      <c r="H20" s="4" t="s">
        <v>44</v>
      </c>
      <c r="I20" s="4"/>
      <c r="J20" s="8">
        <v>0.4</v>
      </c>
      <c r="K20" s="8"/>
      <c r="L20" s="126"/>
      <c r="M20" s="126"/>
      <c r="N20" s="126"/>
      <c r="O20" s="126"/>
      <c r="P20" s="126"/>
      <c r="Q20" s="126"/>
      <c r="R20" s="126"/>
      <c r="S20" s="126"/>
      <c r="T20" s="126"/>
      <c r="U20" s="126"/>
      <c r="V20" s="4" t="s">
        <v>44</v>
      </c>
      <c r="W20" s="4"/>
      <c r="X20" s="8">
        <v>0.4</v>
      </c>
      <c r="Y20" s="8"/>
      <c r="Z20" s="4" t="s">
        <v>44</v>
      </c>
      <c r="AA20" s="4"/>
      <c r="AB20" s="8">
        <v>110</v>
      </c>
      <c r="AC20" s="8"/>
      <c r="AD20" s="126"/>
      <c r="AE20" s="126"/>
      <c r="AF20" s="126"/>
      <c r="AG20" s="126"/>
      <c r="AH20" s="126"/>
      <c r="AI20" s="126"/>
      <c r="AJ20" s="126"/>
      <c r="AK20" s="126"/>
      <c r="AL20" s="126"/>
      <c r="AM20" s="126"/>
      <c r="AN20" s="126"/>
      <c r="AO20" s="126"/>
      <c r="AP20" s="126"/>
      <c r="AQ20" s="126"/>
      <c r="AR20" s="126"/>
      <c r="AS20" s="126"/>
      <c r="AT20" s="126"/>
      <c r="AU20" s="126"/>
      <c r="AV20" s="126"/>
      <c r="AW20" s="126"/>
      <c r="AX20" s="126"/>
      <c r="AY20" s="126"/>
      <c r="AZ20" s="126"/>
      <c r="BA20" s="126"/>
      <c r="BB20" s="126"/>
      <c r="BC20" s="126"/>
      <c r="BD20" s="127"/>
      <c r="BE20" s="127"/>
      <c r="BF20" s="127"/>
      <c r="BG20" s="127"/>
      <c r="BH20" s="127"/>
      <c r="BI20" s="127"/>
      <c r="BJ20" s="127"/>
      <c r="BK20" s="127"/>
      <c r="BL20" s="127"/>
      <c r="BM20" s="127"/>
      <c r="BN20" s="127"/>
      <c r="BO20" s="127"/>
      <c r="BP20" s="127"/>
      <c r="BQ20" s="127"/>
      <c r="BR20" s="127"/>
      <c r="BS20" s="127"/>
      <c r="BT20" s="127"/>
      <c r="BU20" s="127"/>
      <c r="BV20" s="127"/>
      <c r="BW20" s="127"/>
      <c r="BX20" s="127"/>
      <c r="BY20" s="127"/>
      <c r="BZ20" s="127"/>
      <c r="CA20" s="127"/>
      <c r="CB20" s="127"/>
      <c r="CC20" s="127"/>
      <c r="CD20" s="127"/>
      <c r="CE20" s="127"/>
      <c r="CF20" s="127"/>
      <c r="CG20" s="127"/>
      <c r="CH20" s="127"/>
      <c r="CI20" s="127"/>
      <c r="CJ20" s="127"/>
      <c r="CK20" s="127"/>
      <c r="CL20" s="127"/>
      <c r="CM20" s="127"/>
      <c r="CN20" s="127"/>
      <c r="CO20" s="127"/>
      <c r="CP20" s="128"/>
    </row>
    <row r="21" spans="1:103" s="134" customFormat="1" ht="15.75" customHeight="1" x14ac:dyDescent="0.2">
      <c r="A21" s="130">
        <v>1</v>
      </c>
      <c r="B21" s="131">
        <v>2</v>
      </c>
      <c r="C21" s="131">
        <v>3</v>
      </c>
      <c r="D21" s="132" t="s">
        <v>45</v>
      </c>
      <c r="E21" s="132" t="s">
        <v>46</v>
      </c>
      <c r="F21" s="132" t="s">
        <v>47</v>
      </c>
      <c r="G21" s="132" t="s">
        <v>48</v>
      </c>
      <c r="H21" s="132" t="s">
        <v>49</v>
      </c>
      <c r="I21" s="132" t="s">
        <v>50</v>
      </c>
      <c r="J21" s="132" t="s">
        <v>51</v>
      </c>
      <c r="K21" s="132" t="s">
        <v>52</v>
      </c>
      <c r="L21" s="132" t="s">
        <v>53</v>
      </c>
      <c r="M21" s="132" t="s">
        <v>54</v>
      </c>
      <c r="N21" s="132" t="s">
        <v>55</v>
      </c>
      <c r="O21" s="132" t="s">
        <v>56</v>
      </c>
      <c r="P21" s="132" t="s">
        <v>57</v>
      </c>
      <c r="Q21" s="132" t="s">
        <v>58</v>
      </c>
      <c r="R21" s="132" t="s">
        <v>59</v>
      </c>
      <c r="S21" s="132" t="s">
        <v>60</v>
      </c>
      <c r="T21" s="132" t="s">
        <v>61</v>
      </c>
      <c r="U21" s="132" t="s">
        <v>62</v>
      </c>
      <c r="V21" s="132" t="s">
        <v>63</v>
      </c>
      <c r="W21" s="132" t="s">
        <v>64</v>
      </c>
      <c r="X21" s="132" t="s">
        <v>65</v>
      </c>
      <c r="Y21" s="132" t="s">
        <v>66</v>
      </c>
      <c r="Z21" s="132" t="s">
        <v>67</v>
      </c>
      <c r="AA21" s="132" t="s">
        <v>68</v>
      </c>
      <c r="AB21" s="132" t="s">
        <v>69</v>
      </c>
      <c r="AC21" s="132" t="s">
        <v>70</v>
      </c>
      <c r="AD21" s="132" t="s">
        <v>71</v>
      </c>
      <c r="AE21" s="132" t="s">
        <v>72</v>
      </c>
      <c r="AF21" s="132" t="s">
        <v>73</v>
      </c>
      <c r="AG21" s="132" t="s">
        <v>74</v>
      </c>
      <c r="AH21" s="132" t="s">
        <v>75</v>
      </c>
      <c r="AI21" s="132" t="s">
        <v>76</v>
      </c>
      <c r="AJ21" s="132" t="s">
        <v>77</v>
      </c>
      <c r="AK21" s="132" t="s">
        <v>78</v>
      </c>
      <c r="AL21" s="132" t="s">
        <v>79</v>
      </c>
      <c r="AM21" s="132" t="s">
        <v>80</v>
      </c>
      <c r="AN21" s="132" t="s">
        <v>81</v>
      </c>
      <c r="AO21" s="132" t="s">
        <v>82</v>
      </c>
      <c r="AP21" s="132" t="s">
        <v>83</v>
      </c>
      <c r="AQ21" s="132" t="s">
        <v>84</v>
      </c>
      <c r="AR21" s="132" t="s">
        <v>85</v>
      </c>
      <c r="AS21" s="132" t="s">
        <v>86</v>
      </c>
      <c r="AT21" s="132" t="s">
        <v>87</v>
      </c>
      <c r="AU21" s="132" t="s">
        <v>88</v>
      </c>
      <c r="AV21" s="132" t="s">
        <v>89</v>
      </c>
      <c r="AW21" s="132" t="s">
        <v>90</v>
      </c>
      <c r="AX21" s="132" t="s">
        <v>91</v>
      </c>
      <c r="AY21" s="132" t="s">
        <v>92</v>
      </c>
      <c r="AZ21" s="132" t="s">
        <v>93</v>
      </c>
      <c r="BA21" s="132" t="s">
        <v>94</v>
      </c>
      <c r="BB21" s="132" t="s">
        <v>95</v>
      </c>
      <c r="BC21" s="132" t="s">
        <v>96</v>
      </c>
      <c r="BD21" s="133"/>
      <c r="BE21" s="133"/>
      <c r="BF21" s="133"/>
      <c r="BG21" s="133"/>
      <c r="BH21" s="133"/>
      <c r="BI21" s="133"/>
      <c r="BJ21" s="133"/>
      <c r="BK21" s="133"/>
      <c r="BL21" s="133"/>
      <c r="BM21" s="133"/>
      <c r="BN21" s="133"/>
      <c r="BO21" s="133"/>
      <c r="BP21" s="133"/>
      <c r="BQ21" s="133"/>
      <c r="BR21" s="133"/>
      <c r="BS21" s="133"/>
      <c r="BT21" s="133"/>
      <c r="BU21" s="133"/>
      <c r="BV21" s="133"/>
      <c r="BW21" s="133"/>
      <c r="BX21" s="133"/>
      <c r="BY21" s="133"/>
      <c r="BZ21" s="133"/>
      <c r="CA21" s="133"/>
      <c r="CB21" s="133"/>
      <c r="CC21" s="133"/>
      <c r="CD21" s="133"/>
      <c r="CE21" s="133"/>
      <c r="CF21" s="133"/>
      <c r="CG21" s="133"/>
      <c r="CH21" s="133"/>
      <c r="CI21" s="133"/>
      <c r="CJ21" s="133"/>
      <c r="CK21" s="133"/>
      <c r="CL21" s="133"/>
      <c r="CM21" s="133"/>
      <c r="CN21" s="133"/>
      <c r="CO21" s="133"/>
      <c r="CP21" s="133"/>
      <c r="CQ21" s="133"/>
      <c r="CR21" s="133"/>
      <c r="CS21" s="133"/>
      <c r="CT21" s="133"/>
      <c r="CU21" s="133"/>
      <c r="CV21" s="133"/>
      <c r="CW21" s="133"/>
      <c r="CX21" s="133"/>
      <c r="CY21" s="133"/>
    </row>
    <row r="22" spans="1:103" s="143" customFormat="1" ht="25.5" x14ac:dyDescent="0.2">
      <c r="A22" s="135">
        <v>0</v>
      </c>
      <c r="B22" s="136" t="s">
        <v>97</v>
      </c>
      <c r="C22" s="139" t="s">
        <v>98</v>
      </c>
      <c r="D22" s="139">
        <f>SUM(D23:D28)</f>
        <v>0</v>
      </c>
      <c r="E22" s="139" t="s">
        <v>98</v>
      </c>
      <c r="F22" s="139">
        <f>SUM(F23:F28)</f>
        <v>0</v>
      </c>
      <c r="G22" s="139" t="s">
        <v>98</v>
      </c>
      <c r="H22" s="139">
        <f>SUM(H23:H28)</f>
        <v>0</v>
      </c>
      <c r="I22" s="139" t="s">
        <v>98</v>
      </c>
      <c r="J22" s="139">
        <f>SUM(J23:J28)</f>
        <v>0</v>
      </c>
      <c r="K22" s="139" t="s">
        <v>98</v>
      </c>
      <c r="L22" s="139">
        <f>SUM(L23:L28)</f>
        <v>0</v>
      </c>
      <c r="M22" s="139" t="s">
        <v>98</v>
      </c>
      <c r="N22" s="139">
        <f>SUM(N23:N28)</f>
        <v>0</v>
      </c>
      <c r="O22" s="139" t="s">
        <v>98</v>
      </c>
      <c r="P22" s="139">
        <f>SUM(P23:P28)</f>
        <v>0</v>
      </c>
      <c r="Q22" s="139" t="s">
        <v>98</v>
      </c>
      <c r="R22" s="139">
        <f>SUM(R23:R28)</f>
        <v>0</v>
      </c>
      <c r="S22" s="139" t="s">
        <v>98</v>
      </c>
      <c r="T22" s="139">
        <f>SUM(T23:T28)</f>
        <v>0</v>
      </c>
      <c r="U22" s="139" t="s">
        <v>98</v>
      </c>
      <c r="V22" s="139">
        <f>SUM(V23:V28)</f>
        <v>0</v>
      </c>
      <c r="W22" s="139" t="s">
        <v>98</v>
      </c>
      <c r="X22" s="139">
        <f>SUM(X23:X28)</f>
        <v>5.8000000000000007</v>
      </c>
      <c r="Y22" s="139" t="s">
        <v>98</v>
      </c>
      <c r="Z22" s="139">
        <f>SUM(Z23:Z28)</f>
        <v>0</v>
      </c>
      <c r="AA22" s="139" t="s">
        <v>98</v>
      </c>
      <c r="AB22" s="139">
        <f>SUM(AB23:AB28)</f>
        <v>0</v>
      </c>
      <c r="AC22" s="139" t="s">
        <v>98</v>
      </c>
      <c r="AD22" s="139">
        <f>SUM(AD23:AD28)</f>
        <v>0</v>
      </c>
      <c r="AE22" s="139" t="s">
        <v>98</v>
      </c>
      <c r="AF22" s="139">
        <f>SUM(AF23:AF28)</f>
        <v>0</v>
      </c>
      <c r="AG22" s="139" t="s">
        <v>98</v>
      </c>
      <c r="AH22" s="139">
        <f>SUM(AH23:AH28)</f>
        <v>0</v>
      </c>
      <c r="AI22" s="139" t="s">
        <v>98</v>
      </c>
      <c r="AJ22" s="139">
        <f>SUM(AJ23:AJ28)</f>
        <v>0</v>
      </c>
      <c r="AK22" s="139" t="s">
        <v>98</v>
      </c>
      <c r="AL22" s="139">
        <f>SUM(AL23:AL28)</f>
        <v>0</v>
      </c>
      <c r="AM22" s="139" t="s">
        <v>98</v>
      </c>
      <c r="AN22" s="139">
        <f>SUM(AN23:AN28)</f>
        <v>0</v>
      </c>
      <c r="AO22" s="139" t="s">
        <v>98</v>
      </c>
      <c r="AP22" s="139">
        <f>SUM(AP23:AP28)</f>
        <v>0</v>
      </c>
      <c r="AQ22" s="139" t="s">
        <v>98</v>
      </c>
      <c r="AR22" s="139">
        <f>SUM(AR23:AR28)</f>
        <v>0</v>
      </c>
      <c r="AS22" s="139" t="s">
        <v>98</v>
      </c>
      <c r="AT22" s="139">
        <f>SUM(AT23:AT28)</f>
        <v>0</v>
      </c>
      <c r="AU22" s="139" t="s">
        <v>98</v>
      </c>
      <c r="AV22" s="139">
        <f>SUM(AV23:AV28)</f>
        <v>0</v>
      </c>
      <c r="AW22" s="139" t="s">
        <v>98</v>
      </c>
      <c r="AX22" s="139">
        <v>2.77</v>
      </c>
      <c r="AY22" s="139">
        <v>0</v>
      </c>
      <c r="AZ22" s="140">
        <f>'2'!CY20</f>
        <v>22.29406822297944</v>
      </c>
      <c r="BA22" s="139">
        <v>0</v>
      </c>
      <c r="BB22" s="139">
        <f>SUM(BB23:BB28)</f>
        <v>0</v>
      </c>
      <c r="BC22" s="139">
        <f>SUM(BC23:BC28)</f>
        <v>0</v>
      </c>
      <c r="BD22" s="141"/>
      <c r="BE22" s="142"/>
      <c r="BF22" s="142"/>
      <c r="BG22" s="142"/>
      <c r="BH22" s="142"/>
      <c r="BI22" s="142"/>
      <c r="BJ22" s="142"/>
      <c r="BK22" s="142"/>
      <c r="BL22" s="142"/>
      <c r="BM22" s="142"/>
      <c r="BN22" s="142"/>
      <c r="BO22" s="142"/>
      <c r="BP22" s="142"/>
      <c r="BQ22" s="142"/>
      <c r="BR22" s="142"/>
      <c r="BS22" s="142"/>
      <c r="BT22" s="142"/>
      <c r="BU22" s="142"/>
      <c r="BV22" s="142"/>
      <c r="BW22" s="142"/>
      <c r="BX22" s="142"/>
      <c r="BY22" s="142"/>
      <c r="BZ22" s="142"/>
      <c r="CA22" s="142"/>
      <c r="CB22" s="142"/>
      <c r="CC22" s="142"/>
      <c r="CD22" s="142"/>
      <c r="CE22" s="142"/>
      <c r="CF22" s="142"/>
      <c r="CG22" s="142"/>
      <c r="CH22" s="142"/>
      <c r="CI22" s="142"/>
      <c r="CJ22" s="142"/>
      <c r="CK22" s="142"/>
      <c r="CL22" s="142"/>
      <c r="CM22" s="142"/>
      <c r="CN22" s="142"/>
      <c r="CO22" s="142"/>
      <c r="CP22" s="142"/>
      <c r="CQ22" s="142"/>
      <c r="CR22" s="142"/>
      <c r="CS22" s="142"/>
      <c r="CT22" s="142"/>
      <c r="CU22" s="142"/>
      <c r="CV22" s="142"/>
      <c r="CW22" s="142"/>
      <c r="CX22" s="142"/>
      <c r="CY22" s="142"/>
    </row>
    <row r="23" spans="1:103" s="151" customFormat="1" x14ac:dyDescent="0.2">
      <c r="A23" s="144" t="s">
        <v>99</v>
      </c>
      <c r="B23" s="145" t="s">
        <v>100</v>
      </c>
      <c r="C23" s="148" t="s">
        <v>98</v>
      </c>
      <c r="D23" s="148">
        <f>D30+D35+D38+D47</f>
        <v>0</v>
      </c>
      <c r="E23" s="148" t="str">
        <f>E30</f>
        <v>нд</v>
      </c>
      <c r="F23" s="148">
        <f>F30+F35+F38+F47</f>
        <v>0</v>
      </c>
      <c r="G23" s="148" t="str">
        <f>G30</f>
        <v>нд</v>
      </c>
      <c r="H23" s="148">
        <f>H30+H35+H38+H47</f>
        <v>0</v>
      </c>
      <c r="I23" s="148" t="str">
        <f>I30</f>
        <v>нд</v>
      </c>
      <c r="J23" s="148">
        <f>J30+J35+J38+J47</f>
        <v>0</v>
      </c>
      <c r="K23" s="148" t="str">
        <f>K30</f>
        <v>нд</v>
      </c>
      <c r="L23" s="148">
        <f>L30+L35+L38+L47</f>
        <v>0</v>
      </c>
      <c r="M23" s="148" t="str">
        <f>M30</f>
        <v>нд</v>
      </c>
      <c r="N23" s="148">
        <f>N30+N35+N38+N47</f>
        <v>0</v>
      </c>
      <c r="O23" s="148" t="str">
        <f>O30</f>
        <v>нд</v>
      </c>
      <c r="P23" s="148">
        <f>P30+P35+P38+P47</f>
        <v>0</v>
      </c>
      <c r="Q23" s="148" t="str">
        <f>Q30</f>
        <v>нд</v>
      </c>
      <c r="R23" s="148">
        <f>R30+R35+R38+R47</f>
        <v>0</v>
      </c>
      <c r="S23" s="148" t="str">
        <f>S30</f>
        <v>нд</v>
      </c>
      <c r="T23" s="148">
        <f>T30+T35+T38+T47</f>
        <v>0</v>
      </c>
      <c r="U23" s="148" t="str">
        <f>U30</f>
        <v>нд</v>
      </c>
      <c r="V23" s="148">
        <f>V30+V35+V38+V47</f>
        <v>0</v>
      </c>
      <c r="W23" s="148" t="str">
        <f>W30</f>
        <v>нд</v>
      </c>
      <c r="X23" s="148">
        <f>X30+X35+X38+X47</f>
        <v>0</v>
      </c>
      <c r="Y23" s="148" t="str">
        <f>Y30</f>
        <v>нд</v>
      </c>
      <c r="Z23" s="148">
        <f>Z30+Z35+Z38+Z47</f>
        <v>0</v>
      </c>
      <c r="AA23" s="148" t="str">
        <f>AA30</f>
        <v>нд</v>
      </c>
      <c r="AB23" s="148">
        <f>AB30+AB35+AB38+AB47</f>
        <v>0</v>
      </c>
      <c r="AC23" s="148" t="str">
        <f>AC30</f>
        <v>нд</v>
      </c>
      <c r="AD23" s="148">
        <f>AD30+AD35+AD38+AD47</f>
        <v>0</v>
      </c>
      <c r="AE23" s="148" t="str">
        <f>AE30</f>
        <v>нд</v>
      </c>
      <c r="AF23" s="148">
        <f>AF30+AF35+AF38+AF47</f>
        <v>0</v>
      </c>
      <c r="AG23" s="148" t="str">
        <f>AG30</f>
        <v>нд</v>
      </c>
      <c r="AH23" s="148">
        <f>AH30+AH35+AH38+AH47</f>
        <v>0</v>
      </c>
      <c r="AI23" s="148" t="str">
        <f>AI30</f>
        <v>нд</v>
      </c>
      <c r="AJ23" s="148">
        <f>AJ30+AJ35+AJ38+AJ47</f>
        <v>0</v>
      </c>
      <c r="AK23" s="148" t="str">
        <f>AK30</f>
        <v>нд</v>
      </c>
      <c r="AL23" s="148">
        <f>AL30+AL35+AL38+AL47</f>
        <v>0</v>
      </c>
      <c r="AM23" s="148" t="str">
        <f>AM30</f>
        <v>нд</v>
      </c>
      <c r="AN23" s="148">
        <f>AN30+AN35+AN38+AN47</f>
        <v>0</v>
      </c>
      <c r="AO23" s="148" t="str">
        <f>AO30</f>
        <v>нд</v>
      </c>
      <c r="AP23" s="148">
        <f>AP30+AP35+AP38+AP47</f>
        <v>0</v>
      </c>
      <c r="AQ23" s="148" t="str">
        <f>AQ30</f>
        <v>нд</v>
      </c>
      <c r="AR23" s="148">
        <f>AR30+AR35+AR38+AR47</f>
        <v>0</v>
      </c>
      <c r="AS23" s="148" t="str">
        <f>AS30</f>
        <v>нд</v>
      </c>
      <c r="AT23" s="148">
        <f>AT30+AT35+AT38+AT47</f>
        <v>0</v>
      </c>
      <c r="AU23" s="148" t="str">
        <f>AU30</f>
        <v>нд</v>
      </c>
      <c r="AV23" s="148">
        <f>AV30+AV35+AV38+AV47</f>
        <v>0</v>
      </c>
      <c r="AW23" s="148" t="str">
        <f>AW30</f>
        <v>нд</v>
      </c>
      <c r="AX23" s="148">
        <v>0</v>
      </c>
      <c r="AY23" s="148">
        <v>0</v>
      </c>
      <c r="AZ23" s="140">
        <f>'2'!CY21</f>
        <v>3.0710418881156882</v>
      </c>
      <c r="BA23" s="148">
        <v>0</v>
      </c>
      <c r="BB23" s="148">
        <f>BB30+BB35+BB38+BB47</f>
        <v>0</v>
      </c>
      <c r="BC23" s="148" t="str">
        <f>BC30</f>
        <v>нд</v>
      </c>
      <c r="BD23" s="149"/>
      <c r="BE23" s="150"/>
      <c r="BF23" s="150"/>
      <c r="BG23" s="150"/>
      <c r="BH23" s="150"/>
      <c r="BI23" s="150"/>
      <c r="BJ23" s="150"/>
      <c r="BK23" s="150"/>
      <c r="BL23" s="150"/>
      <c r="BM23" s="150"/>
      <c r="BN23" s="150"/>
      <c r="BO23" s="150"/>
      <c r="BP23" s="150"/>
      <c r="BQ23" s="150"/>
      <c r="BR23" s="150"/>
      <c r="BS23" s="150"/>
      <c r="BT23" s="150"/>
      <c r="BU23" s="150"/>
      <c r="BV23" s="150"/>
      <c r="BW23" s="150"/>
      <c r="BX23" s="150"/>
      <c r="BY23" s="150"/>
      <c r="BZ23" s="150"/>
      <c r="CA23" s="150"/>
      <c r="CB23" s="150"/>
      <c r="CC23" s="150"/>
      <c r="CD23" s="150"/>
      <c r="CE23" s="150"/>
      <c r="CF23" s="150"/>
      <c r="CG23" s="150"/>
      <c r="CH23" s="150"/>
      <c r="CI23" s="150"/>
      <c r="CJ23" s="150"/>
      <c r="CK23" s="150"/>
      <c r="CL23" s="150"/>
      <c r="CM23" s="150"/>
      <c r="CN23" s="150"/>
      <c r="CO23" s="150"/>
      <c r="CP23" s="150"/>
      <c r="CQ23" s="150"/>
      <c r="CR23" s="150"/>
      <c r="CS23" s="150"/>
      <c r="CT23" s="150"/>
      <c r="CU23" s="150"/>
      <c r="CV23" s="150"/>
      <c r="CW23" s="150"/>
      <c r="CX23" s="150"/>
      <c r="CY23" s="150"/>
    </row>
    <row r="24" spans="1:103" s="151" customFormat="1" ht="40.5" customHeight="1" x14ac:dyDescent="0.2">
      <c r="A24" s="144" t="s">
        <v>101</v>
      </c>
      <c r="B24" s="145" t="s">
        <v>102</v>
      </c>
      <c r="C24" s="148" t="s">
        <v>98</v>
      </c>
      <c r="D24" s="148">
        <f t="shared" ref="D24:AW24" si="0">D50</f>
        <v>0</v>
      </c>
      <c r="E24" s="148" t="str">
        <f t="shared" si="0"/>
        <v>нд</v>
      </c>
      <c r="F24" s="148">
        <f t="shared" si="0"/>
        <v>0</v>
      </c>
      <c r="G24" s="148" t="str">
        <f t="shared" si="0"/>
        <v>нд</v>
      </c>
      <c r="H24" s="148">
        <f t="shared" si="0"/>
        <v>0</v>
      </c>
      <c r="I24" s="148" t="str">
        <f t="shared" si="0"/>
        <v>нд</v>
      </c>
      <c r="J24" s="148">
        <f t="shared" si="0"/>
        <v>0</v>
      </c>
      <c r="K24" s="148" t="str">
        <f t="shared" si="0"/>
        <v>нд</v>
      </c>
      <c r="L24" s="148">
        <f t="shared" si="0"/>
        <v>0</v>
      </c>
      <c r="M24" s="148" t="str">
        <f t="shared" si="0"/>
        <v>нд</v>
      </c>
      <c r="N24" s="148">
        <f t="shared" si="0"/>
        <v>0</v>
      </c>
      <c r="O24" s="148" t="str">
        <f t="shared" si="0"/>
        <v>нд</v>
      </c>
      <c r="P24" s="148">
        <f t="shared" si="0"/>
        <v>0</v>
      </c>
      <c r="Q24" s="148" t="str">
        <f t="shared" si="0"/>
        <v>нд</v>
      </c>
      <c r="R24" s="148">
        <f t="shared" si="0"/>
        <v>0</v>
      </c>
      <c r="S24" s="148" t="str">
        <f t="shared" si="0"/>
        <v>нд</v>
      </c>
      <c r="T24" s="148">
        <f t="shared" si="0"/>
        <v>0</v>
      </c>
      <c r="U24" s="148" t="str">
        <f t="shared" si="0"/>
        <v>нд</v>
      </c>
      <c r="V24" s="148">
        <f t="shared" si="0"/>
        <v>0</v>
      </c>
      <c r="W24" s="148" t="str">
        <f t="shared" si="0"/>
        <v>нд</v>
      </c>
      <c r="X24" s="148">
        <f t="shared" si="0"/>
        <v>5.8000000000000007</v>
      </c>
      <c r="Y24" s="148" t="str">
        <f t="shared" si="0"/>
        <v>нд</v>
      </c>
      <c r="Z24" s="148">
        <f t="shared" si="0"/>
        <v>0</v>
      </c>
      <c r="AA24" s="148" t="str">
        <f t="shared" si="0"/>
        <v>нд</v>
      </c>
      <c r="AB24" s="148">
        <f t="shared" si="0"/>
        <v>0</v>
      </c>
      <c r="AC24" s="148" t="str">
        <f t="shared" si="0"/>
        <v>нд</v>
      </c>
      <c r="AD24" s="148">
        <f t="shared" si="0"/>
        <v>0</v>
      </c>
      <c r="AE24" s="148" t="str">
        <f t="shared" si="0"/>
        <v>нд</v>
      </c>
      <c r="AF24" s="148">
        <f t="shared" si="0"/>
        <v>0</v>
      </c>
      <c r="AG24" s="148" t="str">
        <f t="shared" si="0"/>
        <v>нд</v>
      </c>
      <c r="AH24" s="148">
        <f t="shared" si="0"/>
        <v>0</v>
      </c>
      <c r="AI24" s="148" t="str">
        <f t="shared" si="0"/>
        <v>нд</v>
      </c>
      <c r="AJ24" s="148">
        <f t="shared" si="0"/>
        <v>0</v>
      </c>
      <c r="AK24" s="148" t="str">
        <f t="shared" si="0"/>
        <v>нд</v>
      </c>
      <c r="AL24" s="148">
        <f t="shared" si="0"/>
        <v>0</v>
      </c>
      <c r="AM24" s="148" t="str">
        <f t="shared" si="0"/>
        <v>нд</v>
      </c>
      <c r="AN24" s="148">
        <f t="shared" si="0"/>
        <v>0</v>
      </c>
      <c r="AO24" s="148" t="str">
        <f t="shared" si="0"/>
        <v>нд</v>
      </c>
      <c r="AP24" s="148">
        <f t="shared" si="0"/>
        <v>0</v>
      </c>
      <c r="AQ24" s="148" t="str">
        <f t="shared" si="0"/>
        <v>нд</v>
      </c>
      <c r="AR24" s="148">
        <f t="shared" si="0"/>
        <v>0</v>
      </c>
      <c r="AS24" s="148" t="str">
        <f t="shared" si="0"/>
        <v>нд</v>
      </c>
      <c r="AT24" s="148">
        <f t="shared" si="0"/>
        <v>0</v>
      </c>
      <c r="AU24" s="148" t="str">
        <f t="shared" si="0"/>
        <v>нд</v>
      </c>
      <c r="AV24" s="148">
        <f t="shared" si="0"/>
        <v>0</v>
      </c>
      <c r="AW24" s="148" t="str">
        <f t="shared" si="0"/>
        <v>нд</v>
      </c>
      <c r="AX24" s="148" t="s">
        <v>103</v>
      </c>
      <c r="AY24" s="148">
        <v>0</v>
      </c>
      <c r="AZ24" s="140">
        <f>'2'!CY22</f>
        <v>9.2478063348637516</v>
      </c>
      <c r="BA24" s="148">
        <v>0</v>
      </c>
      <c r="BB24" s="148">
        <f>BB50</f>
        <v>0</v>
      </c>
      <c r="BC24" s="148" t="str">
        <f>BC50</f>
        <v>нд</v>
      </c>
      <c r="BD24" s="149"/>
      <c r="BE24" s="150"/>
      <c r="BF24" s="150"/>
      <c r="BG24" s="150"/>
      <c r="BH24" s="150"/>
      <c r="BI24" s="150"/>
      <c r="BJ24" s="150"/>
      <c r="BK24" s="150"/>
      <c r="BL24" s="150"/>
      <c r="BM24" s="150"/>
      <c r="BN24" s="150"/>
      <c r="BO24" s="150"/>
      <c r="BP24" s="150"/>
      <c r="BQ24" s="150"/>
      <c r="BR24" s="150"/>
      <c r="BS24" s="150"/>
      <c r="BT24" s="150"/>
      <c r="BU24" s="150"/>
      <c r="BV24" s="150"/>
      <c r="BW24" s="150"/>
      <c r="BX24" s="150"/>
      <c r="BY24" s="150"/>
      <c r="BZ24" s="150"/>
      <c r="CA24" s="150"/>
      <c r="CB24" s="150"/>
      <c r="CC24" s="150"/>
      <c r="CD24" s="150"/>
      <c r="CE24" s="150"/>
      <c r="CF24" s="150"/>
      <c r="CG24" s="150"/>
      <c r="CH24" s="150"/>
      <c r="CI24" s="150"/>
      <c r="CJ24" s="150"/>
      <c r="CK24" s="150"/>
      <c r="CL24" s="150"/>
      <c r="CM24" s="150"/>
      <c r="CN24" s="150"/>
      <c r="CO24" s="150"/>
      <c r="CP24" s="150"/>
      <c r="CQ24" s="150"/>
      <c r="CR24" s="150"/>
      <c r="CS24" s="150"/>
      <c r="CT24" s="150"/>
      <c r="CU24" s="150"/>
      <c r="CV24" s="150"/>
      <c r="CW24" s="150"/>
      <c r="CX24" s="150"/>
      <c r="CY24" s="150"/>
    </row>
    <row r="25" spans="1:103" s="151" customFormat="1" ht="89.25" x14ac:dyDescent="0.2">
      <c r="A25" s="144" t="s">
        <v>104</v>
      </c>
      <c r="B25" s="153" t="s">
        <v>105</v>
      </c>
      <c r="C25" s="148" t="s">
        <v>98</v>
      </c>
      <c r="D25" s="148">
        <f>D93</f>
        <v>0</v>
      </c>
      <c r="E25" s="148" t="str">
        <f t="shared" ref="E25:AW25" si="1">E38</f>
        <v>нд</v>
      </c>
      <c r="F25" s="148">
        <f t="shared" si="1"/>
        <v>0</v>
      </c>
      <c r="G25" s="148" t="str">
        <f t="shared" si="1"/>
        <v>нд</v>
      </c>
      <c r="H25" s="148">
        <f t="shared" si="1"/>
        <v>0</v>
      </c>
      <c r="I25" s="148" t="str">
        <f t="shared" si="1"/>
        <v>нд</v>
      </c>
      <c r="J25" s="148">
        <f t="shared" si="1"/>
        <v>0</v>
      </c>
      <c r="K25" s="148" t="str">
        <f t="shared" si="1"/>
        <v>нд</v>
      </c>
      <c r="L25" s="148">
        <f t="shared" si="1"/>
        <v>0</v>
      </c>
      <c r="M25" s="148" t="str">
        <f t="shared" si="1"/>
        <v>нд</v>
      </c>
      <c r="N25" s="148">
        <f t="shared" si="1"/>
        <v>0</v>
      </c>
      <c r="O25" s="148" t="str">
        <f t="shared" si="1"/>
        <v>нд</v>
      </c>
      <c r="P25" s="148">
        <f t="shared" si="1"/>
        <v>0</v>
      </c>
      <c r="Q25" s="148" t="str">
        <f t="shared" si="1"/>
        <v>нд</v>
      </c>
      <c r="R25" s="148">
        <f t="shared" si="1"/>
        <v>0</v>
      </c>
      <c r="S25" s="148" t="str">
        <f t="shared" si="1"/>
        <v>нд</v>
      </c>
      <c r="T25" s="148">
        <f t="shared" si="1"/>
        <v>0</v>
      </c>
      <c r="U25" s="148" t="str">
        <f t="shared" si="1"/>
        <v>нд</v>
      </c>
      <c r="V25" s="148">
        <f t="shared" si="1"/>
        <v>0</v>
      </c>
      <c r="W25" s="148" t="str">
        <f t="shared" si="1"/>
        <v>нд</v>
      </c>
      <c r="X25" s="148">
        <f t="shared" si="1"/>
        <v>0</v>
      </c>
      <c r="Y25" s="148" t="str">
        <f t="shared" si="1"/>
        <v>нд</v>
      </c>
      <c r="Z25" s="148">
        <f t="shared" si="1"/>
        <v>0</v>
      </c>
      <c r="AA25" s="148" t="str">
        <f t="shared" si="1"/>
        <v>нд</v>
      </c>
      <c r="AB25" s="148">
        <f t="shared" si="1"/>
        <v>0</v>
      </c>
      <c r="AC25" s="148" t="str">
        <f t="shared" si="1"/>
        <v>нд</v>
      </c>
      <c r="AD25" s="148">
        <f t="shared" si="1"/>
        <v>0</v>
      </c>
      <c r="AE25" s="148" t="str">
        <f t="shared" si="1"/>
        <v>нд</v>
      </c>
      <c r="AF25" s="148">
        <f t="shared" si="1"/>
        <v>0</v>
      </c>
      <c r="AG25" s="148" t="str">
        <f t="shared" si="1"/>
        <v>нд</v>
      </c>
      <c r="AH25" s="148">
        <f t="shared" si="1"/>
        <v>0</v>
      </c>
      <c r="AI25" s="148" t="str">
        <f t="shared" si="1"/>
        <v>нд</v>
      </c>
      <c r="AJ25" s="148">
        <f t="shared" si="1"/>
        <v>0</v>
      </c>
      <c r="AK25" s="148" t="str">
        <f t="shared" si="1"/>
        <v>нд</v>
      </c>
      <c r="AL25" s="148">
        <f t="shared" si="1"/>
        <v>0</v>
      </c>
      <c r="AM25" s="148" t="str">
        <f t="shared" si="1"/>
        <v>нд</v>
      </c>
      <c r="AN25" s="148">
        <f t="shared" si="1"/>
        <v>0</v>
      </c>
      <c r="AO25" s="148" t="str">
        <f t="shared" si="1"/>
        <v>нд</v>
      </c>
      <c r="AP25" s="148">
        <f t="shared" si="1"/>
        <v>0</v>
      </c>
      <c r="AQ25" s="148" t="str">
        <f t="shared" si="1"/>
        <v>нд</v>
      </c>
      <c r="AR25" s="148">
        <f t="shared" si="1"/>
        <v>0</v>
      </c>
      <c r="AS25" s="148" t="str">
        <f t="shared" si="1"/>
        <v>нд</v>
      </c>
      <c r="AT25" s="148">
        <f t="shared" si="1"/>
        <v>0</v>
      </c>
      <c r="AU25" s="148" t="str">
        <f t="shared" si="1"/>
        <v>нд</v>
      </c>
      <c r="AV25" s="148">
        <f t="shared" si="1"/>
        <v>0</v>
      </c>
      <c r="AW25" s="148" t="str">
        <f t="shared" si="1"/>
        <v>нд</v>
      </c>
      <c r="AX25" s="148">
        <v>0</v>
      </c>
      <c r="AY25" s="148">
        <v>0</v>
      </c>
      <c r="AZ25" s="140">
        <f>'2'!CY23</f>
        <v>0</v>
      </c>
      <c r="BA25" s="148">
        <v>0</v>
      </c>
      <c r="BB25" s="148">
        <f>BB38</f>
        <v>0</v>
      </c>
      <c r="BC25" s="148" t="str">
        <f>BC38</f>
        <v>нд</v>
      </c>
      <c r="BD25" s="149"/>
      <c r="BE25" s="150"/>
      <c r="BF25" s="150"/>
      <c r="BG25" s="150"/>
      <c r="BH25" s="150"/>
      <c r="BI25" s="150"/>
      <c r="BJ25" s="150"/>
      <c r="BK25" s="150"/>
      <c r="BL25" s="150"/>
      <c r="BM25" s="150"/>
      <c r="BN25" s="150"/>
      <c r="BO25" s="150"/>
      <c r="BP25" s="150"/>
      <c r="BQ25" s="150"/>
      <c r="BR25" s="150"/>
      <c r="BS25" s="150"/>
      <c r="BT25" s="150"/>
      <c r="BU25" s="150"/>
      <c r="BV25" s="150"/>
      <c r="BW25" s="150"/>
      <c r="BX25" s="150"/>
      <c r="BY25" s="150"/>
      <c r="BZ25" s="150"/>
      <c r="CA25" s="150"/>
      <c r="CB25" s="150"/>
      <c r="CC25" s="150"/>
      <c r="CD25" s="150"/>
      <c r="CE25" s="150"/>
      <c r="CF25" s="150"/>
      <c r="CG25" s="150"/>
      <c r="CH25" s="150"/>
      <c r="CI25" s="150"/>
      <c r="CJ25" s="150"/>
      <c r="CK25" s="150"/>
      <c r="CL25" s="150"/>
      <c r="CM25" s="150"/>
      <c r="CN25" s="150"/>
      <c r="CO25" s="150"/>
      <c r="CP25" s="150"/>
      <c r="CQ25" s="150"/>
      <c r="CR25" s="150"/>
      <c r="CS25" s="150"/>
      <c r="CT25" s="150"/>
      <c r="CU25" s="150"/>
      <c r="CV25" s="150"/>
      <c r="CW25" s="150"/>
      <c r="CX25" s="150"/>
      <c r="CY25" s="150"/>
    </row>
    <row r="26" spans="1:103" s="151" customFormat="1" ht="25.5" x14ac:dyDescent="0.2">
      <c r="A26" s="154" t="s">
        <v>106</v>
      </c>
      <c r="B26" s="155" t="s">
        <v>107</v>
      </c>
      <c r="C26" s="148" t="s">
        <v>98</v>
      </c>
      <c r="D26" s="148">
        <f>D96</f>
        <v>0</v>
      </c>
      <c r="E26" s="148" t="str">
        <f>E47</f>
        <v>нд</v>
      </c>
      <c r="F26" s="148">
        <f>F96</f>
        <v>0</v>
      </c>
      <c r="G26" s="148" t="str">
        <f>G47</f>
        <v>нд</v>
      </c>
      <c r="H26" s="148">
        <f>H96</f>
        <v>0</v>
      </c>
      <c r="I26" s="148" t="str">
        <f>I47</f>
        <v>нд</v>
      </c>
      <c r="J26" s="148">
        <f>J96</f>
        <v>0</v>
      </c>
      <c r="K26" s="148" t="str">
        <f>K47</f>
        <v>нд</v>
      </c>
      <c r="L26" s="148">
        <f>L96</f>
        <v>0</v>
      </c>
      <c r="M26" s="148" t="str">
        <f>M47</f>
        <v>нд</v>
      </c>
      <c r="N26" s="148">
        <f>N96</f>
        <v>0</v>
      </c>
      <c r="O26" s="148" t="str">
        <f>O47</f>
        <v>нд</v>
      </c>
      <c r="P26" s="148">
        <f>P96</f>
        <v>0</v>
      </c>
      <c r="Q26" s="148" t="str">
        <f>Q47</f>
        <v>нд</v>
      </c>
      <c r="R26" s="148">
        <f>R96</f>
        <v>0</v>
      </c>
      <c r="S26" s="148" t="str">
        <f>S47</f>
        <v>нд</v>
      </c>
      <c r="T26" s="148">
        <f>T96</f>
        <v>0</v>
      </c>
      <c r="U26" s="148" t="str">
        <f>U47</f>
        <v>нд</v>
      </c>
      <c r="V26" s="148">
        <f>V96</f>
        <v>0</v>
      </c>
      <c r="W26" s="148" t="str">
        <f>W47</f>
        <v>нд</v>
      </c>
      <c r="X26" s="148">
        <f>X96</f>
        <v>0</v>
      </c>
      <c r="Y26" s="148" t="str">
        <f>Y47</f>
        <v>нд</v>
      </c>
      <c r="Z26" s="148">
        <f>Z96</f>
        <v>0</v>
      </c>
      <c r="AA26" s="148" t="str">
        <f>AA47</f>
        <v>нд</v>
      </c>
      <c r="AB26" s="148">
        <f>AB96</f>
        <v>0</v>
      </c>
      <c r="AC26" s="148" t="str">
        <f>AC47</f>
        <v>нд</v>
      </c>
      <c r="AD26" s="148">
        <f>AD96</f>
        <v>0</v>
      </c>
      <c r="AE26" s="148" t="str">
        <f>AE47</f>
        <v>нд</v>
      </c>
      <c r="AF26" s="148">
        <f>AF96</f>
        <v>0</v>
      </c>
      <c r="AG26" s="148" t="str">
        <f>AG47</f>
        <v>нд</v>
      </c>
      <c r="AH26" s="148">
        <f>AH96</f>
        <v>0</v>
      </c>
      <c r="AI26" s="148" t="str">
        <f>AI47</f>
        <v>нд</v>
      </c>
      <c r="AJ26" s="148">
        <f>AJ96</f>
        <v>0</v>
      </c>
      <c r="AK26" s="148" t="str">
        <f>AK47</f>
        <v>нд</v>
      </c>
      <c r="AL26" s="148">
        <f>AL96</f>
        <v>0</v>
      </c>
      <c r="AM26" s="148" t="str">
        <f>AM47</f>
        <v>нд</v>
      </c>
      <c r="AN26" s="148">
        <f>AN96</f>
        <v>0</v>
      </c>
      <c r="AO26" s="148" t="str">
        <f>AO47</f>
        <v>нд</v>
      </c>
      <c r="AP26" s="148">
        <f>AP96</f>
        <v>0</v>
      </c>
      <c r="AQ26" s="148" t="str">
        <f>AQ47</f>
        <v>нд</v>
      </c>
      <c r="AR26" s="148">
        <f>AR96</f>
        <v>0</v>
      </c>
      <c r="AS26" s="148" t="str">
        <f>AS47</f>
        <v>нд</v>
      </c>
      <c r="AT26" s="148">
        <f>AT96</f>
        <v>0</v>
      </c>
      <c r="AU26" s="148" t="str">
        <f>AU47</f>
        <v>нд</v>
      </c>
      <c r="AV26" s="148">
        <f>AV96</f>
        <v>0</v>
      </c>
      <c r="AW26" s="148" t="str">
        <f>AW47</f>
        <v>нд</v>
      </c>
      <c r="AX26" s="148">
        <v>0</v>
      </c>
      <c r="AY26" s="148">
        <v>0</v>
      </c>
      <c r="AZ26" s="140">
        <f>'2'!CY24</f>
        <v>0</v>
      </c>
      <c r="BA26" s="148">
        <v>0</v>
      </c>
      <c r="BB26" s="148">
        <f>BB96</f>
        <v>0</v>
      </c>
      <c r="BC26" s="148" t="str">
        <f>BC47</f>
        <v>нд</v>
      </c>
      <c r="BD26" s="149"/>
      <c r="BE26" s="150"/>
      <c r="BF26" s="150"/>
      <c r="BG26" s="150"/>
      <c r="BH26" s="150"/>
      <c r="BI26" s="150"/>
      <c r="BJ26" s="150"/>
      <c r="BK26" s="150"/>
      <c r="BL26" s="150"/>
      <c r="BM26" s="150"/>
      <c r="BN26" s="150"/>
      <c r="BO26" s="150"/>
      <c r="BP26" s="150"/>
      <c r="BQ26" s="150"/>
      <c r="BR26" s="150"/>
      <c r="BS26" s="150"/>
      <c r="BT26" s="150"/>
      <c r="BU26" s="150"/>
      <c r="BV26" s="150"/>
      <c r="BW26" s="150"/>
      <c r="BX26" s="150"/>
      <c r="BY26" s="150"/>
      <c r="BZ26" s="150"/>
      <c r="CA26" s="150"/>
      <c r="CB26" s="150"/>
      <c r="CC26" s="150"/>
      <c r="CD26" s="150"/>
      <c r="CE26" s="150"/>
      <c r="CF26" s="150"/>
      <c r="CG26" s="150"/>
      <c r="CH26" s="150"/>
      <c r="CI26" s="150"/>
      <c r="CJ26" s="150"/>
      <c r="CK26" s="150"/>
      <c r="CL26" s="150"/>
      <c r="CM26" s="150"/>
      <c r="CN26" s="150"/>
      <c r="CO26" s="150"/>
      <c r="CP26" s="150"/>
      <c r="CQ26" s="150"/>
      <c r="CR26" s="150"/>
      <c r="CS26" s="150"/>
      <c r="CT26" s="150"/>
      <c r="CU26" s="150"/>
      <c r="CV26" s="150"/>
      <c r="CW26" s="150"/>
      <c r="CX26" s="150"/>
      <c r="CY26" s="150"/>
    </row>
    <row r="27" spans="1:103" s="151" customFormat="1" ht="25.5" x14ac:dyDescent="0.2">
      <c r="A27" s="154" t="s">
        <v>108</v>
      </c>
      <c r="B27" s="155" t="s">
        <v>109</v>
      </c>
      <c r="C27" s="148" t="s">
        <v>98</v>
      </c>
      <c r="D27" s="148">
        <f t="shared" ref="D27:AW27" si="2">D110</f>
        <v>0</v>
      </c>
      <c r="E27" s="148" t="str">
        <f t="shared" si="2"/>
        <v>нд</v>
      </c>
      <c r="F27" s="148">
        <f t="shared" si="2"/>
        <v>0</v>
      </c>
      <c r="G27" s="148" t="str">
        <f t="shared" si="2"/>
        <v>нд</v>
      </c>
      <c r="H27" s="148">
        <f t="shared" si="2"/>
        <v>0</v>
      </c>
      <c r="I27" s="148" t="str">
        <f t="shared" si="2"/>
        <v>нд</v>
      </c>
      <c r="J27" s="148">
        <f t="shared" si="2"/>
        <v>0</v>
      </c>
      <c r="K27" s="148" t="str">
        <f t="shared" si="2"/>
        <v>нд</v>
      </c>
      <c r="L27" s="148">
        <f t="shared" si="2"/>
        <v>0</v>
      </c>
      <c r="M27" s="148" t="str">
        <f t="shared" si="2"/>
        <v>нд</v>
      </c>
      <c r="N27" s="148">
        <f t="shared" si="2"/>
        <v>0</v>
      </c>
      <c r="O27" s="148" t="str">
        <f t="shared" si="2"/>
        <v>нд</v>
      </c>
      <c r="P27" s="148">
        <f t="shared" si="2"/>
        <v>0</v>
      </c>
      <c r="Q27" s="148" t="str">
        <f t="shared" si="2"/>
        <v>нд</v>
      </c>
      <c r="R27" s="148">
        <f t="shared" si="2"/>
        <v>0</v>
      </c>
      <c r="S27" s="148" t="str">
        <f t="shared" si="2"/>
        <v>нд</v>
      </c>
      <c r="T27" s="148">
        <f t="shared" si="2"/>
        <v>0</v>
      </c>
      <c r="U27" s="148" t="str">
        <f t="shared" si="2"/>
        <v>нд</v>
      </c>
      <c r="V27" s="148">
        <f t="shared" si="2"/>
        <v>0</v>
      </c>
      <c r="W27" s="148" t="str">
        <f t="shared" si="2"/>
        <v>нд</v>
      </c>
      <c r="X27" s="148">
        <f t="shared" si="2"/>
        <v>0</v>
      </c>
      <c r="Y27" s="148" t="str">
        <f t="shared" si="2"/>
        <v>нд</v>
      </c>
      <c r="Z27" s="148">
        <f t="shared" si="2"/>
        <v>0</v>
      </c>
      <c r="AA27" s="148" t="str">
        <f t="shared" si="2"/>
        <v>нд</v>
      </c>
      <c r="AB27" s="148">
        <f t="shared" si="2"/>
        <v>0</v>
      </c>
      <c r="AC27" s="148" t="str">
        <f t="shared" si="2"/>
        <v>нд</v>
      </c>
      <c r="AD27" s="148">
        <f t="shared" si="2"/>
        <v>0</v>
      </c>
      <c r="AE27" s="148" t="str">
        <f t="shared" si="2"/>
        <v>нд</v>
      </c>
      <c r="AF27" s="148">
        <f t="shared" si="2"/>
        <v>0</v>
      </c>
      <c r="AG27" s="148" t="str">
        <f t="shared" si="2"/>
        <v>нд</v>
      </c>
      <c r="AH27" s="148">
        <f t="shared" si="2"/>
        <v>0</v>
      </c>
      <c r="AI27" s="148" t="str">
        <f t="shared" si="2"/>
        <v>нд</v>
      </c>
      <c r="AJ27" s="148">
        <f t="shared" si="2"/>
        <v>0</v>
      </c>
      <c r="AK27" s="148" t="str">
        <f t="shared" si="2"/>
        <v>нд</v>
      </c>
      <c r="AL27" s="148">
        <f t="shared" si="2"/>
        <v>0</v>
      </c>
      <c r="AM27" s="148" t="str">
        <f t="shared" si="2"/>
        <v>нд</v>
      </c>
      <c r="AN27" s="148">
        <f t="shared" si="2"/>
        <v>0</v>
      </c>
      <c r="AO27" s="148" t="str">
        <f t="shared" si="2"/>
        <v>нд</v>
      </c>
      <c r="AP27" s="148">
        <f t="shared" si="2"/>
        <v>0</v>
      </c>
      <c r="AQ27" s="148" t="str">
        <f t="shared" si="2"/>
        <v>нд</v>
      </c>
      <c r="AR27" s="148">
        <f t="shared" si="2"/>
        <v>0</v>
      </c>
      <c r="AS27" s="148" t="str">
        <f t="shared" si="2"/>
        <v>нд</v>
      </c>
      <c r="AT27" s="148">
        <f t="shared" si="2"/>
        <v>0</v>
      </c>
      <c r="AU27" s="148" t="str">
        <f t="shared" si="2"/>
        <v>нд</v>
      </c>
      <c r="AV27" s="148">
        <f t="shared" si="2"/>
        <v>0</v>
      </c>
      <c r="AW27" s="148" t="str">
        <f t="shared" si="2"/>
        <v>нд</v>
      </c>
      <c r="AX27" s="148">
        <v>0</v>
      </c>
      <c r="AY27" s="148">
        <v>0</v>
      </c>
      <c r="AZ27" s="140">
        <f>'2'!CY25</f>
        <v>0</v>
      </c>
      <c r="BA27" s="148">
        <v>0</v>
      </c>
      <c r="BB27" s="148">
        <f>BB110</f>
        <v>0</v>
      </c>
      <c r="BC27" s="148" t="str">
        <f>BC110</f>
        <v>нд</v>
      </c>
      <c r="BD27" s="149"/>
      <c r="BE27" s="150"/>
      <c r="BF27" s="150"/>
      <c r="BG27" s="150"/>
      <c r="BH27" s="150"/>
      <c r="BI27" s="150"/>
      <c r="BJ27" s="150"/>
      <c r="BK27" s="150"/>
      <c r="BL27" s="150"/>
      <c r="BM27" s="150"/>
      <c r="BN27" s="150"/>
      <c r="BO27" s="150"/>
      <c r="BP27" s="150"/>
      <c r="BQ27" s="150"/>
      <c r="BR27" s="150"/>
      <c r="BS27" s="150"/>
      <c r="BT27" s="150"/>
      <c r="BU27" s="150"/>
      <c r="BV27" s="150"/>
      <c r="BW27" s="150"/>
      <c r="BX27" s="150"/>
      <c r="BY27" s="150"/>
      <c r="BZ27" s="150"/>
      <c r="CA27" s="150"/>
      <c r="CB27" s="150"/>
      <c r="CC27" s="150"/>
      <c r="CD27" s="150"/>
      <c r="CE27" s="150"/>
      <c r="CF27" s="150"/>
      <c r="CG27" s="150"/>
      <c r="CH27" s="150"/>
      <c r="CI27" s="150"/>
      <c r="CJ27" s="150"/>
      <c r="CK27" s="150"/>
      <c r="CL27" s="150"/>
      <c r="CM27" s="150"/>
      <c r="CN27" s="150"/>
      <c r="CO27" s="150"/>
      <c r="CP27" s="150"/>
      <c r="CQ27" s="150"/>
      <c r="CR27" s="150"/>
      <c r="CS27" s="150"/>
      <c r="CT27" s="150"/>
      <c r="CU27" s="150"/>
      <c r="CV27" s="150"/>
      <c r="CW27" s="150"/>
      <c r="CX27" s="150"/>
      <c r="CY27" s="150"/>
    </row>
    <row r="28" spans="1:103" s="151" customFormat="1" x14ac:dyDescent="0.2">
      <c r="A28" s="154" t="s">
        <v>110</v>
      </c>
      <c r="B28" s="155" t="s">
        <v>111</v>
      </c>
      <c r="C28" s="148" t="s">
        <v>98</v>
      </c>
      <c r="D28" s="148">
        <f t="shared" ref="D28:AW28" si="3">D111</f>
        <v>0</v>
      </c>
      <c r="E28" s="148" t="str">
        <f t="shared" si="3"/>
        <v>нд</v>
      </c>
      <c r="F28" s="148">
        <f t="shared" si="3"/>
        <v>0</v>
      </c>
      <c r="G28" s="148" t="str">
        <f t="shared" si="3"/>
        <v>нд</v>
      </c>
      <c r="H28" s="148">
        <f t="shared" si="3"/>
        <v>0</v>
      </c>
      <c r="I28" s="148" t="str">
        <f t="shared" si="3"/>
        <v>нд</v>
      </c>
      <c r="J28" s="148">
        <f t="shared" si="3"/>
        <v>0</v>
      </c>
      <c r="K28" s="148" t="str">
        <f t="shared" si="3"/>
        <v>нд</v>
      </c>
      <c r="L28" s="148">
        <f t="shared" si="3"/>
        <v>0</v>
      </c>
      <c r="M28" s="148" t="str">
        <f t="shared" si="3"/>
        <v>нд</v>
      </c>
      <c r="N28" s="148">
        <f t="shared" si="3"/>
        <v>0</v>
      </c>
      <c r="O28" s="148" t="str">
        <f t="shared" si="3"/>
        <v>нд</v>
      </c>
      <c r="P28" s="148">
        <f t="shared" si="3"/>
        <v>0</v>
      </c>
      <c r="Q28" s="148" t="str">
        <f t="shared" si="3"/>
        <v>нд</v>
      </c>
      <c r="R28" s="148">
        <f t="shared" si="3"/>
        <v>0</v>
      </c>
      <c r="S28" s="148" t="str">
        <f t="shared" si="3"/>
        <v>нд</v>
      </c>
      <c r="T28" s="148">
        <f t="shared" si="3"/>
        <v>0</v>
      </c>
      <c r="U28" s="148" t="str">
        <f t="shared" si="3"/>
        <v>нд</v>
      </c>
      <c r="V28" s="148">
        <f t="shared" si="3"/>
        <v>0</v>
      </c>
      <c r="W28" s="148" t="str">
        <f t="shared" si="3"/>
        <v>нд</v>
      </c>
      <c r="X28" s="148">
        <f t="shared" si="3"/>
        <v>0</v>
      </c>
      <c r="Y28" s="148" t="str">
        <f t="shared" si="3"/>
        <v>нд</v>
      </c>
      <c r="Z28" s="148">
        <f t="shared" si="3"/>
        <v>0</v>
      </c>
      <c r="AA28" s="148" t="str">
        <f t="shared" si="3"/>
        <v>нд</v>
      </c>
      <c r="AB28" s="148">
        <f t="shared" si="3"/>
        <v>0</v>
      </c>
      <c r="AC28" s="148" t="str">
        <f t="shared" si="3"/>
        <v>нд</v>
      </c>
      <c r="AD28" s="148">
        <f t="shared" si="3"/>
        <v>0</v>
      </c>
      <c r="AE28" s="148" t="str">
        <f t="shared" si="3"/>
        <v>нд</v>
      </c>
      <c r="AF28" s="148">
        <f t="shared" si="3"/>
        <v>0</v>
      </c>
      <c r="AG28" s="148" t="str">
        <f t="shared" si="3"/>
        <v>нд</v>
      </c>
      <c r="AH28" s="148">
        <f t="shared" si="3"/>
        <v>0</v>
      </c>
      <c r="AI28" s="148" t="str">
        <f t="shared" si="3"/>
        <v>нд</v>
      </c>
      <c r="AJ28" s="148">
        <f t="shared" si="3"/>
        <v>0</v>
      </c>
      <c r="AK28" s="148" t="str">
        <f t="shared" si="3"/>
        <v>нд</v>
      </c>
      <c r="AL28" s="148">
        <f t="shared" si="3"/>
        <v>0</v>
      </c>
      <c r="AM28" s="148" t="str">
        <f t="shared" si="3"/>
        <v>нд</v>
      </c>
      <c r="AN28" s="148">
        <f t="shared" si="3"/>
        <v>0</v>
      </c>
      <c r="AO28" s="148" t="str">
        <f t="shared" si="3"/>
        <v>нд</v>
      </c>
      <c r="AP28" s="148">
        <f t="shared" si="3"/>
        <v>0</v>
      </c>
      <c r="AQ28" s="148" t="str">
        <f t="shared" si="3"/>
        <v>нд</v>
      </c>
      <c r="AR28" s="148">
        <f t="shared" si="3"/>
        <v>0</v>
      </c>
      <c r="AS28" s="148" t="str">
        <f t="shared" si="3"/>
        <v>нд</v>
      </c>
      <c r="AT28" s="148">
        <f t="shared" si="3"/>
        <v>0</v>
      </c>
      <c r="AU28" s="148" t="str">
        <f t="shared" si="3"/>
        <v>нд</v>
      </c>
      <c r="AV28" s="148">
        <f t="shared" si="3"/>
        <v>0</v>
      </c>
      <c r="AW28" s="148" t="str">
        <f t="shared" si="3"/>
        <v>нд</v>
      </c>
      <c r="AX28" s="148">
        <v>2.77</v>
      </c>
      <c r="AY28" s="148">
        <v>0</v>
      </c>
      <c r="AZ28" s="140">
        <f>'2'!CY26</f>
        <v>9.9752200000000002</v>
      </c>
      <c r="BA28" s="148">
        <v>0</v>
      </c>
      <c r="BB28" s="148">
        <f>BB111</f>
        <v>0</v>
      </c>
      <c r="BC28" s="148" t="str">
        <f>BC111</f>
        <v>нд</v>
      </c>
      <c r="BD28" s="149"/>
      <c r="BE28" s="150"/>
      <c r="BF28" s="150"/>
      <c r="BG28" s="150"/>
      <c r="BH28" s="150"/>
      <c r="BI28" s="150"/>
      <c r="BJ28" s="150"/>
      <c r="BK28" s="150"/>
      <c r="BL28" s="150"/>
      <c r="BM28" s="150"/>
      <c r="BN28" s="150"/>
      <c r="BO28" s="150"/>
      <c r="BP28" s="150"/>
      <c r="BQ28" s="150"/>
      <c r="BR28" s="150"/>
      <c r="BS28" s="150"/>
      <c r="BT28" s="150"/>
      <c r="BU28" s="150"/>
      <c r="BV28" s="150"/>
      <c r="BW28" s="150"/>
      <c r="BX28" s="150"/>
      <c r="BY28" s="150"/>
      <c r="BZ28" s="150"/>
      <c r="CA28" s="150"/>
      <c r="CB28" s="150"/>
      <c r="CC28" s="150"/>
      <c r="CD28" s="150"/>
      <c r="CE28" s="150"/>
      <c r="CF28" s="150"/>
      <c r="CG28" s="150"/>
      <c r="CH28" s="150"/>
      <c r="CI28" s="150"/>
      <c r="CJ28" s="150"/>
      <c r="CK28" s="150"/>
      <c r="CL28" s="150"/>
      <c r="CM28" s="150"/>
      <c r="CN28" s="150"/>
      <c r="CO28" s="150"/>
      <c r="CP28" s="150"/>
      <c r="CQ28" s="150"/>
      <c r="CR28" s="150"/>
      <c r="CS28" s="150"/>
      <c r="CT28" s="150"/>
      <c r="CU28" s="150"/>
      <c r="CV28" s="150"/>
      <c r="CW28" s="150"/>
      <c r="CX28" s="150"/>
      <c r="CY28" s="150"/>
    </row>
    <row r="29" spans="1:103" s="160" customFormat="1" x14ac:dyDescent="0.2">
      <c r="A29" s="154">
        <v>1</v>
      </c>
      <c r="B29" s="156" t="s">
        <v>112</v>
      </c>
      <c r="C29" s="158" t="s">
        <v>98</v>
      </c>
      <c r="D29" s="158" t="s">
        <v>98</v>
      </c>
      <c r="E29" s="158" t="s">
        <v>98</v>
      </c>
      <c r="F29" s="158" t="s">
        <v>98</v>
      </c>
      <c r="G29" s="158" t="s">
        <v>98</v>
      </c>
      <c r="H29" s="158" t="s">
        <v>98</v>
      </c>
      <c r="I29" s="158" t="s">
        <v>98</v>
      </c>
      <c r="J29" s="158" t="s">
        <v>98</v>
      </c>
      <c r="K29" s="158" t="s">
        <v>98</v>
      </c>
      <c r="L29" s="158" t="s">
        <v>98</v>
      </c>
      <c r="M29" s="158" t="s">
        <v>98</v>
      </c>
      <c r="N29" s="158" t="s">
        <v>98</v>
      </c>
      <c r="O29" s="158" t="s">
        <v>98</v>
      </c>
      <c r="P29" s="158" t="s">
        <v>98</v>
      </c>
      <c r="Q29" s="158" t="s">
        <v>98</v>
      </c>
      <c r="R29" s="158" t="s">
        <v>98</v>
      </c>
      <c r="S29" s="158" t="s">
        <v>98</v>
      </c>
      <c r="T29" s="158" t="s">
        <v>98</v>
      </c>
      <c r="U29" s="158" t="s">
        <v>98</v>
      </c>
      <c r="V29" s="158" t="s">
        <v>98</v>
      </c>
      <c r="W29" s="158" t="s">
        <v>98</v>
      </c>
      <c r="X29" s="158" t="s">
        <v>98</v>
      </c>
      <c r="Y29" s="158" t="s">
        <v>98</v>
      </c>
      <c r="Z29" s="158" t="s">
        <v>98</v>
      </c>
      <c r="AA29" s="158" t="s">
        <v>98</v>
      </c>
      <c r="AB29" s="158" t="s">
        <v>98</v>
      </c>
      <c r="AC29" s="158" t="s">
        <v>98</v>
      </c>
      <c r="AD29" s="158" t="s">
        <v>98</v>
      </c>
      <c r="AE29" s="158" t="s">
        <v>98</v>
      </c>
      <c r="AF29" s="158" t="s">
        <v>98</v>
      </c>
      <c r="AG29" s="158" t="s">
        <v>98</v>
      </c>
      <c r="AH29" s="158" t="s">
        <v>98</v>
      </c>
      <c r="AI29" s="158" t="s">
        <v>98</v>
      </c>
      <c r="AJ29" s="158" t="s">
        <v>98</v>
      </c>
      <c r="AK29" s="158" t="s">
        <v>98</v>
      </c>
      <c r="AL29" s="158" t="s">
        <v>98</v>
      </c>
      <c r="AM29" s="158" t="s">
        <v>98</v>
      </c>
      <c r="AN29" s="158" t="s">
        <v>98</v>
      </c>
      <c r="AO29" s="158" t="s">
        <v>98</v>
      </c>
      <c r="AP29" s="158" t="s">
        <v>98</v>
      </c>
      <c r="AQ29" s="158" t="s">
        <v>98</v>
      </c>
      <c r="AR29" s="158" t="s">
        <v>98</v>
      </c>
      <c r="AS29" s="158" t="s">
        <v>98</v>
      </c>
      <c r="AT29" s="158" t="s">
        <v>98</v>
      </c>
      <c r="AU29" s="158" t="s">
        <v>98</v>
      </c>
      <c r="AV29" s="158" t="s">
        <v>98</v>
      </c>
      <c r="AW29" s="158" t="s">
        <v>98</v>
      </c>
      <c r="AX29" s="158" t="s">
        <v>98</v>
      </c>
      <c r="AY29" s="158" t="s">
        <v>98</v>
      </c>
      <c r="AZ29" s="140">
        <f>'2'!CY27</f>
        <v>0</v>
      </c>
      <c r="BA29" s="158" t="s">
        <v>98</v>
      </c>
      <c r="BB29" s="158" t="s">
        <v>98</v>
      </c>
      <c r="BC29" s="158" t="s">
        <v>98</v>
      </c>
      <c r="BD29" s="115"/>
      <c r="BE29" s="159"/>
      <c r="BF29" s="159"/>
      <c r="BG29" s="159"/>
      <c r="BH29" s="159"/>
      <c r="BI29" s="159"/>
      <c r="BJ29" s="159"/>
      <c r="BK29" s="159"/>
      <c r="BL29" s="159"/>
      <c r="BM29" s="159"/>
      <c r="BN29" s="159"/>
      <c r="BO29" s="159"/>
      <c r="BP29" s="159"/>
      <c r="BQ29" s="159"/>
      <c r="BR29" s="159"/>
      <c r="BS29" s="159"/>
      <c r="BT29" s="159"/>
      <c r="BU29" s="159"/>
      <c r="BV29" s="159"/>
      <c r="BW29" s="159"/>
      <c r="BX29" s="159"/>
      <c r="BY29" s="159"/>
      <c r="BZ29" s="159"/>
      <c r="CA29" s="159"/>
      <c r="CB29" s="159"/>
      <c r="CC29" s="159"/>
      <c r="CD29" s="159"/>
      <c r="CE29" s="159"/>
      <c r="CF29" s="159"/>
      <c r="CG29" s="159"/>
      <c r="CH29" s="159"/>
      <c r="CI29" s="159"/>
      <c r="CJ29" s="159"/>
      <c r="CK29" s="159"/>
      <c r="CL29" s="159"/>
      <c r="CM29" s="159"/>
      <c r="CN29" s="159"/>
      <c r="CO29" s="159"/>
      <c r="CP29" s="159"/>
      <c r="CQ29" s="159"/>
      <c r="CR29" s="159"/>
      <c r="CS29" s="159"/>
      <c r="CT29" s="159"/>
      <c r="CU29" s="159"/>
      <c r="CV29" s="159"/>
      <c r="CW29" s="159"/>
      <c r="CX29" s="159"/>
      <c r="CY29" s="159"/>
    </row>
    <row r="30" spans="1:103" s="168" customFormat="1" ht="38.25" x14ac:dyDescent="0.2">
      <c r="A30" s="161" t="s">
        <v>113</v>
      </c>
      <c r="B30" s="162" t="s">
        <v>114</v>
      </c>
      <c r="C30" s="165" t="s">
        <v>98</v>
      </c>
      <c r="D30" s="165">
        <f>D31+D33+D34</f>
        <v>0</v>
      </c>
      <c r="E30" s="165" t="s">
        <v>98</v>
      </c>
      <c r="F30" s="165">
        <f>F31+F33+F34</f>
        <v>0</v>
      </c>
      <c r="G30" s="165" t="s">
        <v>98</v>
      </c>
      <c r="H30" s="165">
        <f>H31+H33+H34</f>
        <v>0</v>
      </c>
      <c r="I30" s="165" t="s">
        <v>98</v>
      </c>
      <c r="J30" s="165">
        <f>J31+J33+J34</f>
        <v>0</v>
      </c>
      <c r="K30" s="165" t="s">
        <v>98</v>
      </c>
      <c r="L30" s="165">
        <f>L31+L33+L34</f>
        <v>0</v>
      </c>
      <c r="M30" s="165" t="s">
        <v>98</v>
      </c>
      <c r="N30" s="165">
        <f>N31+N33+N34</f>
        <v>0</v>
      </c>
      <c r="O30" s="165" t="s">
        <v>98</v>
      </c>
      <c r="P30" s="165">
        <f>P31+P33+P34</f>
        <v>0</v>
      </c>
      <c r="Q30" s="165" t="s">
        <v>98</v>
      </c>
      <c r="R30" s="165">
        <f>R31+R33+R34</f>
        <v>0</v>
      </c>
      <c r="S30" s="165" t="s">
        <v>98</v>
      </c>
      <c r="T30" s="165">
        <f>T31+T33+T34</f>
        <v>0</v>
      </c>
      <c r="U30" s="165" t="s">
        <v>98</v>
      </c>
      <c r="V30" s="165">
        <f>V31+V33+V34</f>
        <v>0</v>
      </c>
      <c r="W30" s="165" t="s">
        <v>98</v>
      </c>
      <c r="X30" s="165">
        <f>X31+X33+X34</f>
        <v>0</v>
      </c>
      <c r="Y30" s="165" t="s">
        <v>98</v>
      </c>
      <c r="Z30" s="165">
        <f>Z31+Z33+Z34</f>
        <v>0</v>
      </c>
      <c r="AA30" s="165" t="s">
        <v>98</v>
      </c>
      <c r="AB30" s="165">
        <f>AB31+AB33+AB34</f>
        <v>0</v>
      </c>
      <c r="AC30" s="165" t="s">
        <v>98</v>
      </c>
      <c r="AD30" s="165">
        <f>AD31+AD33+AD34</f>
        <v>0</v>
      </c>
      <c r="AE30" s="165" t="s">
        <v>98</v>
      </c>
      <c r="AF30" s="165">
        <f>AF31+AF33+AF34</f>
        <v>0</v>
      </c>
      <c r="AG30" s="165" t="s">
        <v>98</v>
      </c>
      <c r="AH30" s="165">
        <f>AH31+AH33+AH34</f>
        <v>0</v>
      </c>
      <c r="AI30" s="165" t="s">
        <v>98</v>
      </c>
      <c r="AJ30" s="165">
        <f>AJ31+AJ33+AJ34</f>
        <v>0</v>
      </c>
      <c r="AK30" s="165" t="s">
        <v>98</v>
      </c>
      <c r="AL30" s="165">
        <f>AL31+AL33+AL34</f>
        <v>0</v>
      </c>
      <c r="AM30" s="165" t="s">
        <v>98</v>
      </c>
      <c r="AN30" s="165">
        <f>AN31+AN33+AN34</f>
        <v>0</v>
      </c>
      <c r="AO30" s="165" t="s">
        <v>98</v>
      </c>
      <c r="AP30" s="165">
        <f>AP31+AP33+AP34</f>
        <v>0</v>
      </c>
      <c r="AQ30" s="165" t="s">
        <v>98</v>
      </c>
      <c r="AR30" s="165">
        <f>AR31+AR33+AR34</f>
        <v>0</v>
      </c>
      <c r="AS30" s="165" t="s">
        <v>98</v>
      </c>
      <c r="AT30" s="165">
        <f>AT31+AT33+AT34</f>
        <v>0</v>
      </c>
      <c r="AU30" s="165" t="s">
        <v>98</v>
      </c>
      <c r="AV30" s="165">
        <f>AV31+AV33+AV34</f>
        <v>0</v>
      </c>
      <c r="AW30" s="165" t="s">
        <v>98</v>
      </c>
      <c r="AX30" s="165" t="s">
        <v>98</v>
      </c>
      <c r="AY30" s="165">
        <v>0</v>
      </c>
      <c r="AZ30" s="140">
        <f>'2'!CY28</f>
        <v>3.0710418881156882</v>
      </c>
      <c r="BA30" s="165">
        <v>0</v>
      </c>
      <c r="BB30" s="165">
        <f>BB31+BB33+BB34</f>
        <v>0</v>
      </c>
      <c r="BC30" s="165" t="s">
        <v>98</v>
      </c>
      <c r="BD30" s="166"/>
      <c r="BE30" s="167"/>
      <c r="BF30" s="167"/>
      <c r="BG30" s="167"/>
      <c r="BH30" s="167"/>
      <c r="BI30" s="167"/>
      <c r="BJ30" s="167"/>
      <c r="BK30" s="167"/>
      <c r="BL30" s="167"/>
      <c r="BM30" s="167"/>
      <c r="BN30" s="167"/>
      <c r="BO30" s="167"/>
      <c r="BP30" s="167"/>
      <c r="BQ30" s="167"/>
      <c r="BR30" s="167"/>
      <c r="BS30" s="167"/>
      <c r="BT30" s="167"/>
      <c r="BU30" s="167"/>
      <c r="BV30" s="167"/>
      <c r="BW30" s="167"/>
      <c r="BX30" s="167"/>
      <c r="BY30" s="167"/>
      <c r="BZ30" s="167"/>
      <c r="CA30" s="167"/>
      <c r="CB30" s="167"/>
      <c r="CC30" s="167"/>
      <c r="CD30" s="167"/>
      <c r="CE30" s="167"/>
      <c r="CF30" s="167"/>
      <c r="CG30" s="167"/>
      <c r="CH30" s="167"/>
      <c r="CI30" s="167"/>
      <c r="CJ30" s="167"/>
      <c r="CK30" s="167"/>
      <c r="CL30" s="167"/>
      <c r="CM30" s="167"/>
      <c r="CN30" s="167"/>
      <c r="CO30" s="167"/>
      <c r="CP30" s="167"/>
      <c r="CQ30" s="167"/>
      <c r="CR30" s="167"/>
      <c r="CS30" s="167"/>
      <c r="CT30" s="167"/>
      <c r="CU30" s="167"/>
      <c r="CV30" s="167"/>
      <c r="CW30" s="167"/>
      <c r="CX30" s="167"/>
      <c r="CY30" s="167"/>
    </row>
    <row r="31" spans="1:103" s="160" customFormat="1" ht="51" x14ac:dyDescent="0.2">
      <c r="A31" s="154" t="s">
        <v>115</v>
      </c>
      <c r="B31" s="155" t="s">
        <v>116</v>
      </c>
      <c r="C31" s="158" t="s">
        <v>98</v>
      </c>
      <c r="D31" s="158">
        <v>0</v>
      </c>
      <c r="E31" s="158" t="s">
        <v>98</v>
      </c>
      <c r="F31" s="158">
        <v>0</v>
      </c>
      <c r="G31" s="158" t="s">
        <v>98</v>
      </c>
      <c r="H31" s="158">
        <v>0</v>
      </c>
      <c r="I31" s="158" t="s">
        <v>98</v>
      </c>
      <c r="J31" s="158">
        <v>0</v>
      </c>
      <c r="K31" s="158" t="s">
        <v>98</v>
      </c>
      <c r="L31" s="158">
        <v>0</v>
      </c>
      <c r="M31" s="158" t="s">
        <v>98</v>
      </c>
      <c r="N31" s="158">
        <v>0</v>
      </c>
      <c r="O31" s="158" t="s">
        <v>98</v>
      </c>
      <c r="P31" s="158">
        <v>0</v>
      </c>
      <c r="Q31" s="158" t="s">
        <v>98</v>
      </c>
      <c r="R31" s="158">
        <v>0</v>
      </c>
      <c r="S31" s="158" t="s">
        <v>98</v>
      </c>
      <c r="T31" s="158">
        <v>0</v>
      </c>
      <c r="U31" s="158" t="s">
        <v>98</v>
      </c>
      <c r="V31" s="158">
        <v>0</v>
      </c>
      <c r="W31" s="158" t="s">
        <v>98</v>
      </c>
      <c r="X31" s="158">
        <v>0</v>
      </c>
      <c r="Y31" s="158" t="s">
        <v>98</v>
      </c>
      <c r="Z31" s="158">
        <v>0</v>
      </c>
      <c r="AA31" s="158" t="s">
        <v>98</v>
      </c>
      <c r="AB31" s="158">
        <v>0</v>
      </c>
      <c r="AC31" s="158" t="s">
        <v>98</v>
      </c>
      <c r="AD31" s="158">
        <v>0</v>
      </c>
      <c r="AE31" s="158" t="s">
        <v>98</v>
      </c>
      <c r="AF31" s="158">
        <v>0</v>
      </c>
      <c r="AG31" s="158" t="s">
        <v>98</v>
      </c>
      <c r="AH31" s="158">
        <v>0</v>
      </c>
      <c r="AI31" s="158" t="s">
        <v>98</v>
      </c>
      <c r="AJ31" s="158">
        <v>0</v>
      </c>
      <c r="AK31" s="158" t="s">
        <v>98</v>
      </c>
      <c r="AL31" s="158">
        <v>0</v>
      </c>
      <c r="AM31" s="158" t="s">
        <v>98</v>
      </c>
      <c r="AN31" s="158">
        <v>0</v>
      </c>
      <c r="AO31" s="158" t="s">
        <v>98</v>
      </c>
      <c r="AP31" s="158">
        <v>0</v>
      </c>
      <c r="AQ31" s="158" t="s">
        <v>98</v>
      </c>
      <c r="AR31" s="158">
        <v>0</v>
      </c>
      <c r="AS31" s="158" t="s">
        <v>98</v>
      </c>
      <c r="AT31" s="158">
        <v>0</v>
      </c>
      <c r="AU31" s="158" t="s">
        <v>98</v>
      </c>
      <c r="AV31" s="158">
        <v>0</v>
      </c>
      <c r="AW31" s="158" t="s">
        <v>98</v>
      </c>
      <c r="AX31" s="158" t="s">
        <v>98</v>
      </c>
      <c r="AY31" s="158">
        <v>0</v>
      </c>
      <c r="AZ31" s="140">
        <f>'2'!CY29</f>
        <v>3.0710418881156882</v>
      </c>
      <c r="BA31" s="158">
        <v>0</v>
      </c>
      <c r="BB31" s="158">
        <v>0</v>
      </c>
      <c r="BC31" s="158" t="s">
        <v>98</v>
      </c>
      <c r="BD31" s="159"/>
      <c r="BE31" s="159"/>
      <c r="BF31" s="159"/>
      <c r="BG31" s="159"/>
      <c r="BH31" s="159"/>
      <c r="BI31" s="159"/>
      <c r="BJ31" s="159"/>
      <c r="BK31" s="159"/>
      <c r="BL31" s="159"/>
      <c r="BM31" s="159"/>
      <c r="BN31" s="159"/>
      <c r="BO31" s="159"/>
      <c r="BP31" s="159"/>
      <c r="BQ31" s="159"/>
      <c r="BR31" s="159"/>
      <c r="BS31" s="159"/>
      <c r="BT31" s="159"/>
      <c r="BU31" s="159"/>
      <c r="BV31" s="159"/>
      <c r="BW31" s="159"/>
      <c r="BX31" s="159"/>
      <c r="BY31" s="159"/>
      <c r="BZ31" s="159"/>
      <c r="CA31" s="159"/>
      <c r="CB31" s="159"/>
      <c r="CC31" s="159"/>
      <c r="CD31" s="159"/>
      <c r="CE31" s="159"/>
      <c r="CF31" s="159"/>
      <c r="CG31" s="159"/>
      <c r="CH31" s="159"/>
      <c r="CI31" s="159"/>
      <c r="CJ31" s="159"/>
      <c r="CK31" s="159"/>
      <c r="CL31" s="159"/>
      <c r="CM31" s="159"/>
      <c r="CN31" s="159"/>
      <c r="CO31" s="159"/>
      <c r="CP31" s="159"/>
      <c r="CQ31" s="159"/>
      <c r="CR31" s="159"/>
      <c r="CS31" s="159"/>
      <c r="CT31" s="159"/>
      <c r="CU31" s="159"/>
      <c r="CV31" s="159"/>
      <c r="CW31" s="159"/>
      <c r="CX31" s="159"/>
      <c r="CY31" s="159"/>
    </row>
    <row r="32" spans="1:103" s="160" customFormat="1" ht="114.75" x14ac:dyDescent="0.2">
      <c r="A32" s="169" t="s">
        <v>117</v>
      </c>
      <c r="B32" s="170" t="s">
        <v>118</v>
      </c>
      <c r="C32" s="236" t="s">
        <v>119</v>
      </c>
      <c r="D32" s="157">
        <v>2.5000000000000001E-2</v>
      </c>
      <c r="E32" s="115" t="s">
        <v>98</v>
      </c>
      <c r="F32" s="157">
        <v>0</v>
      </c>
      <c r="G32" s="115" t="s">
        <v>98</v>
      </c>
      <c r="H32" s="157">
        <v>0</v>
      </c>
      <c r="I32" s="115" t="s">
        <v>98</v>
      </c>
      <c r="J32" s="157">
        <v>0</v>
      </c>
      <c r="K32" s="115" t="s">
        <v>98</v>
      </c>
      <c r="L32" s="157">
        <v>1.5</v>
      </c>
      <c r="M32" s="158" t="s">
        <v>98</v>
      </c>
      <c r="N32" s="158">
        <v>0</v>
      </c>
      <c r="O32" s="158" t="s">
        <v>98</v>
      </c>
      <c r="P32" s="158">
        <v>0</v>
      </c>
      <c r="Q32" s="158" t="s">
        <v>98</v>
      </c>
      <c r="R32" s="158">
        <v>0</v>
      </c>
      <c r="S32" s="158" t="s">
        <v>98</v>
      </c>
      <c r="T32" s="158">
        <v>0</v>
      </c>
      <c r="U32" s="158" t="s">
        <v>98</v>
      </c>
      <c r="V32" s="158">
        <v>0</v>
      </c>
      <c r="W32" s="158" t="s">
        <v>98</v>
      </c>
      <c r="X32" s="158">
        <v>0</v>
      </c>
      <c r="Y32" s="158" t="s">
        <v>98</v>
      </c>
      <c r="Z32" s="158">
        <v>0</v>
      </c>
      <c r="AA32" s="158" t="s">
        <v>98</v>
      </c>
      <c r="AB32" s="158">
        <v>0</v>
      </c>
      <c r="AC32" s="158" t="s">
        <v>98</v>
      </c>
      <c r="AD32" s="158">
        <v>0</v>
      </c>
      <c r="AE32" s="158" t="s">
        <v>98</v>
      </c>
      <c r="AF32" s="158">
        <v>0</v>
      </c>
      <c r="AG32" s="158" t="s">
        <v>98</v>
      </c>
      <c r="AH32" s="158">
        <v>0</v>
      </c>
      <c r="AI32" s="158" t="s">
        <v>98</v>
      </c>
      <c r="AJ32" s="158">
        <v>0</v>
      </c>
      <c r="AK32" s="158" t="s">
        <v>98</v>
      </c>
      <c r="AL32" s="158">
        <v>0</v>
      </c>
      <c r="AM32" s="158" t="s">
        <v>98</v>
      </c>
      <c r="AN32" s="158">
        <v>0</v>
      </c>
      <c r="AO32" s="158" t="s">
        <v>98</v>
      </c>
      <c r="AP32" s="158">
        <v>0</v>
      </c>
      <c r="AQ32" s="158" t="s">
        <v>98</v>
      </c>
      <c r="AR32" s="158">
        <v>0</v>
      </c>
      <c r="AS32" s="158" t="s">
        <v>98</v>
      </c>
      <c r="AT32" s="158">
        <v>0</v>
      </c>
      <c r="AU32" s="158" t="s">
        <v>98</v>
      </c>
      <c r="AV32" s="158">
        <v>0</v>
      </c>
      <c r="AW32" s="158" t="s">
        <v>98</v>
      </c>
      <c r="AX32" s="158" t="s">
        <v>98</v>
      </c>
      <c r="AY32" s="158">
        <v>0</v>
      </c>
      <c r="AZ32" s="140">
        <f>'2'!CY30</f>
        <v>3.0710418881156882</v>
      </c>
      <c r="BA32" s="158">
        <v>0</v>
      </c>
      <c r="BB32" s="158">
        <v>0</v>
      </c>
      <c r="BC32" s="158" t="s">
        <v>98</v>
      </c>
      <c r="BD32" s="159"/>
      <c r="BE32" s="159"/>
      <c r="BF32" s="159"/>
      <c r="BG32" s="159"/>
      <c r="BH32" s="159"/>
      <c r="BI32" s="159"/>
      <c r="BJ32" s="159"/>
      <c r="BK32" s="159"/>
      <c r="BL32" s="159"/>
      <c r="BM32" s="159"/>
      <c r="BN32" s="159"/>
      <c r="BO32" s="159"/>
      <c r="BP32" s="159"/>
      <c r="BQ32" s="159"/>
      <c r="BR32" s="159"/>
      <c r="BS32" s="159"/>
      <c r="BT32" s="159"/>
      <c r="BU32" s="159"/>
      <c r="BV32" s="159"/>
      <c r="BW32" s="159"/>
      <c r="BX32" s="159"/>
      <c r="BY32" s="159"/>
      <c r="BZ32" s="159"/>
      <c r="CA32" s="159"/>
      <c r="CB32" s="159"/>
      <c r="CC32" s="159"/>
      <c r="CD32" s="159"/>
      <c r="CE32" s="159"/>
      <c r="CF32" s="159"/>
      <c r="CG32" s="159"/>
      <c r="CH32" s="159"/>
      <c r="CI32" s="159"/>
      <c r="CJ32" s="159"/>
      <c r="CK32" s="159"/>
      <c r="CL32" s="159"/>
      <c r="CM32" s="159"/>
      <c r="CN32" s="159"/>
      <c r="CO32" s="159"/>
      <c r="CP32" s="159"/>
      <c r="CQ32" s="159"/>
      <c r="CR32" s="159"/>
      <c r="CS32" s="159"/>
      <c r="CT32" s="159"/>
      <c r="CU32" s="159"/>
      <c r="CV32" s="159"/>
      <c r="CW32" s="159"/>
      <c r="CX32" s="159"/>
      <c r="CY32" s="159"/>
    </row>
    <row r="33" spans="1:103" s="160" customFormat="1" ht="51" x14ac:dyDescent="0.2">
      <c r="A33" s="154" t="s">
        <v>120</v>
      </c>
      <c r="B33" s="155" t="s">
        <v>121</v>
      </c>
      <c r="C33" s="158" t="s">
        <v>98</v>
      </c>
      <c r="D33" s="158">
        <v>0</v>
      </c>
      <c r="E33" s="158" t="s">
        <v>98</v>
      </c>
      <c r="F33" s="158">
        <v>0</v>
      </c>
      <c r="G33" s="158" t="s">
        <v>98</v>
      </c>
      <c r="H33" s="158">
        <v>0</v>
      </c>
      <c r="I33" s="158" t="s">
        <v>98</v>
      </c>
      <c r="J33" s="158">
        <v>0</v>
      </c>
      <c r="K33" s="158" t="s">
        <v>98</v>
      </c>
      <c r="L33" s="158">
        <v>0</v>
      </c>
      <c r="M33" s="158" t="s">
        <v>98</v>
      </c>
      <c r="N33" s="158">
        <v>0</v>
      </c>
      <c r="O33" s="158" t="s">
        <v>98</v>
      </c>
      <c r="P33" s="158">
        <v>0</v>
      </c>
      <c r="Q33" s="158" t="s">
        <v>98</v>
      </c>
      <c r="R33" s="158">
        <v>0</v>
      </c>
      <c r="S33" s="158" t="s">
        <v>98</v>
      </c>
      <c r="T33" s="158">
        <v>0</v>
      </c>
      <c r="U33" s="158" t="s">
        <v>98</v>
      </c>
      <c r="V33" s="158">
        <v>0</v>
      </c>
      <c r="W33" s="158" t="s">
        <v>98</v>
      </c>
      <c r="X33" s="158">
        <v>0</v>
      </c>
      <c r="Y33" s="158" t="s">
        <v>98</v>
      </c>
      <c r="Z33" s="158">
        <v>0</v>
      </c>
      <c r="AA33" s="158" t="s">
        <v>98</v>
      </c>
      <c r="AB33" s="158">
        <v>0</v>
      </c>
      <c r="AC33" s="158" t="s">
        <v>98</v>
      </c>
      <c r="AD33" s="158">
        <v>0</v>
      </c>
      <c r="AE33" s="158" t="s">
        <v>98</v>
      </c>
      <c r="AF33" s="158">
        <v>0</v>
      </c>
      <c r="AG33" s="158" t="s">
        <v>98</v>
      </c>
      <c r="AH33" s="158">
        <v>0</v>
      </c>
      <c r="AI33" s="158" t="s">
        <v>98</v>
      </c>
      <c r="AJ33" s="158">
        <v>0</v>
      </c>
      <c r="AK33" s="158" t="s">
        <v>98</v>
      </c>
      <c r="AL33" s="158">
        <v>0</v>
      </c>
      <c r="AM33" s="158" t="s">
        <v>98</v>
      </c>
      <c r="AN33" s="158">
        <v>0</v>
      </c>
      <c r="AO33" s="158" t="s">
        <v>98</v>
      </c>
      <c r="AP33" s="158">
        <v>0</v>
      </c>
      <c r="AQ33" s="158" t="s">
        <v>98</v>
      </c>
      <c r="AR33" s="158">
        <v>0</v>
      </c>
      <c r="AS33" s="158" t="s">
        <v>98</v>
      </c>
      <c r="AT33" s="158">
        <v>0</v>
      </c>
      <c r="AU33" s="158" t="s">
        <v>98</v>
      </c>
      <c r="AV33" s="158">
        <v>0</v>
      </c>
      <c r="AW33" s="158" t="s">
        <v>98</v>
      </c>
      <c r="AX33" s="158" t="s">
        <v>98</v>
      </c>
      <c r="AY33" s="158">
        <v>0</v>
      </c>
      <c r="AZ33" s="140">
        <f>'2'!CY31</f>
        <v>0</v>
      </c>
      <c r="BA33" s="158">
        <v>0</v>
      </c>
      <c r="BB33" s="158">
        <v>0</v>
      </c>
      <c r="BC33" s="158" t="s">
        <v>98</v>
      </c>
      <c r="BD33" s="159"/>
      <c r="BE33" s="159"/>
      <c r="BF33" s="159"/>
      <c r="BG33" s="159"/>
      <c r="BH33" s="159"/>
      <c r="BI33" s="159"/>
      <c r="BJ33" s="159"/>
      <c r="BK33" s="159"/>
      <c r="BL33" s="159"/>
      <c r="BM33" s="159"/>
      <c r="BN33" s="159"/>
      <c r="BO33" s="159"/>
      <c r="BP33" s="159"/>
      <c r="BQ33" s="159"/>
      <c r="BR33" s="159"/>
      <c r="BS33" s="159"/>
      <c r="BT33" s="159"/>
      <c r="BU33" s="159"/>
      <c r="BV33" s="159"/>
      <c r="BW33" s="159"/>
      <c r="BX33" s="159"/>
      <c r="BY33" s="159"/>
      <c r="BZ33" s="159"/>
      <c r="CA33" s="159"/>
      <c r="CB33" s="159"/>
      <c r="CC33" s="159"/>
      <c r="CD33" s="159"/>
      <c r="CE33" s="159"/>
      <c r="CF33" s="159"/>
      <c r="CG33" s="159"/>
      <c r="CH33" s="159"/>
      <c r="CI33" s="159"/>
      <c r="CJ33" s="159"/>
      <c r="CK33" s="159"/>
      <c r="CL33" s="159"/>
      <c r="CM33" s="159"/>
      <c r="CN33" s="159"/>
      <c r="CO33" s="159"/>
      <c r="CP33" s="159"/>
      <c r="CQ33" s="159"/>
      <c r="CR33" s="159"/>
      <c r="CS33" s="159"/>
      <c r="CT33" s="159"/>
      <c r="CU33" s="159"/>
      <c r="CV33" s="159"/>
      <c r="CW33" s="159"/>
      <c r="CX33" s="159"/>
      <c r="CY33" s="159"/>
    </row>
    <row r="34" spans="1:103" s="160" customFormat="1" ht="38.25" x14ac:dyDescent="0.2">
      <c r="A34" s="154" t="s">
        <v>122</v>
      </c>
      <c r="B34" s="155" t="s">
        <v>123</v>
      </c>
      <c r="C34" s="158" t="s">
        <v>98</v>
      </c>
      <c r="D34" s="158">
        <v>0</v>
      </c>
      <c r="E34" s="158" t="s">
        <v>98</v>
      </c>
      <c r="F34" s="158">
        <v>0</v>
      </c>
      <c r="G34" s="158" t="s">
        <v>98</v>
      </c>
      <c r="H34" s="158">
        <v>0</v>
      </c>
      <c r="I34" s="158" t="s">
        <v>98</v>
      </c>
      <c r="J34" s="158">
        <v>0</v>
      </c>
      <c r="K34" s="158" t="s">
        <v>98</v>
      </c>
      <c r="L34" s="158">
        <v>0</v>
      </c>
      <c r="M34" s="158" t="s">
        <v>98</v>
      </c>
      <c r="N34" s="158">
        <v>0</v>
      </c>
      <c r="O34" s="158" t="s">
        <v>98</v>
      </c>
      <c r="P34" s="158">
        <v>0</v>
      </c>
      <c r="Q34" s="158" t="s">
        <v>98</v>
      </c>
      <c r="R34" s="158">
        <v>0</v>
      </c>
      <c r="S34" s="158" t="s">
        <v>98</v>
      </c>
      <c r="T34" s="158">
        <v>0</v>
      </c>
      <c r="U34" s="158" t="s">
        <v>98</v>
      </c>
      <c r="V34" s="158">
        <v>0</v>
      </c>
      <c r="W34" s="158" t="s">
        <v>98</v>
      </c>
      <c r="X34" s="158">
        <v>0</v>
      </c>
      <c r="Y34" s="158" t="s">
        <v>98</v>
      </c>
      <c r="Z34" s="158">
        <v>0</v>
      </c>
      <c r="AA34" s="158" t="s">
        <v>98</v>
      </c>
      <c r="AB34" s="158">
        <v>0</v>
      </c>
      <c r="AC34" s="158" t="s">
        <v>98</v>
      </c>
      <c r="AD34" s="158">
        <v>0</v>
      </c>
      <c r="AE34" s="158" t="s">
        <v>98</v>
      </c>
      <c r="AF34" s="158">
        <v>0</v>
      </c>
      <c r="AG34" s="158" t="s">
        <v>98</v>
      </c>
      <c r="AH34" s="158">
        <v>0</v>
      </c>
      <c r="AI34" s="158" t="s">
        <v>98</v>
      </c>
      <c r="AJ34" s="158">
        <v>0</v>
      </c>
      <c r="AK34" s="158" t="s">
        <v>98</v>
      </c>
      <c r="AL34" s="158">
        <v>0</v>
      </c>
      <c r="AM34" s="158" t="s">
        <v>98</v>
      </c>
      <c r="AN34" s="158">
        <v>0</v>
      </c>
      <c r="AO34" s="158" t="s">
        <v>98</v>
      </c>
      <c r="AP34" s="158">
        <v>0</v>
      </c>
      <c r="AQ34" s="158" t="s">
        <v>98</v>
      </c>
      <c r="AR34" s="158">
        <v>0</v>
      </c>
      <c r="AS34" s="158" t="s">
        <v>98</v>
      </c>
      <c r="AT34" s="158">
        <v>0</v>
      </c>
      <c r="AU34" s="158" t="s">
        <v>98</v>
      </c>
      <c r="AV34" s="158">
        <v>0</v>
      </c>
      <c r="AW34" s="158" t="s">
        <v>98</v>
      </c>
      <c r="AX34" s="158" t="s">
        <v>98</v>
      </c>
      <c r="AY34" s="158">
        <v>0</v>
      </c>
      <c r="AZ34" s="140">
        <f>'2'!CY32</f>
        <v>0</v>
      </c>
      <c r="BA34" s="158">
        <v>0</v>
      </c>
      <c r="BB34" s="158">
        <v>0</v>
      </c>
      <c r="BC34" s="158" t="s">
        <v>98</v>
      </c>
      <c r="BD34" s="159"/>
      <c r="BE34" s="159"/>
      <c r="BF34" s="159"/>
      <c r="BG34" s="159"/>
      <c r="BH34" s="159"/>
      <c r="BI34" s="159"/>
      <c r="BJ34" s="159"/>
      <c r="BK34" s="159"/>
      <c r="BL34" s="159"/>
      <c r="BM34" s="159"/>
      <c r="BN34" s="159"/>
      <c r="BO34" s="159"/>
      <c r="BP34" s="159"/>
      <c r="BQ34" s="159"/>
      <c r="BR34" s="159"/>
      <c r="BS34" s="159"/>
      <c r="BT34" s="159"/>
      <c r="BU34" s="159"/>
      <c r="BV34" s="159"/>
      <c r="BW34" s="159"/>
      <c r="BX34" s="159"/>
      <c r="BY34" s="159"/>
      <c r="BZ34" s="159"/>
      <c r="CA34" s="159"/>
      <c r="CB34" s="159"/>
      <c r="CC34" s="159"/>
      <c r="CD34" s="159"/>
      <c r="CE34" s="159"/>
      <c r="CF34" s="159"/>
      <c r="CG34" s="159"/>
      <c r="CH34" s="159"/>
      <c r="CI34" s="159"/>
      <c r="CJ34" s="159"/>
      <c r="CK34" s="159"/>
      <c r="CL34" s="159"/>
      <c r="CM34" s="159"/>
      <c r="CN34" s="159"/>
      <c r="CO34" s="159"/>
      <c r="CP34" s="159"/>
      <c r="CQ34" s="159"/>
      <c r="CR34" s="159"/>
      <c r="CS34" s="159"/>
      <c r="CT34" s="159"/>
      <c r="CU34" s="159"/>
      <c r="CV34" s="159"/>
      <c r="CW34" s="159"/>
      <c r="CX34" s="159"/>
      <c r="CY34" s="159"/>
    </row>
    <row r="35" spans="1:103" s="160" customFormat="1" ht="38.25" x14ac:dyDescent="0.2">
      <c r="A35" s="172" t="s">
        <v>124</v>
      </c>
      <c r="B35" s="155" t="s">
        <v>125</v>
      </c>
      <c r="C35" s="158" t="s">
        <v>98</v>
      </c>
      <c r="D35" s="158">
        <f>SUM(D36+D37)</f>
        <v>0</v>
      </c>
      <c r="E35" s="158" t="s">
        <v>98</v>
      </c>
      <c r="F35" s="158">
        <f>SUM(F36+F37)</f>
        <v>0</v>
      </c>
      <c r="G35" s="158" t="s">
        <v>98</v>
      </c>
      <c r="H35" s="158">
        <f>SUM(H36+H37)</f>
        <v>0</v>
      </c>
      <c r="I35" s="158" t="s">
        <v>98</v>
      </c>
      <c r="J35" s="158">
        <f>SUM(J36+J37)</f>
        <v>0</v>
      </c>
      <c r="K35" s="158" t="s">
        <v>98</v>
      </c>
      <c r="L35" s="158">
        <f>SUM(L36+L37)</f>
        <v>0</v>
      </c>
      <c r="M35" s="158" t="s">
        <v>98</v>
      </c>
      <c r="N35" s="158">
        <f>SUM(N36+N37)</f>
        <v>0</v>
      </c>
      <c r="O35" s="158" t="s">
        <v>98</v>
      </c>
      <c r="P35" s="158">
        <f>SUM(P36+P37)</f>
        <v>0</v>
      </c>
      <c r="Q35" s="158" t="s">
        <v>98</v>
      </c>
      <c r="R35" s="158">
        <f>SUM(R36+R37)</f>
        <v>0</v>
      </c>
      <c r="S35" s="158" t="s">
        <v>98</v>
      </c>
      <c r="T35" s="158">
        <f>SUM(T36+T37)</f>
        <v>0</v>
      </c>
      <c r="U35" s="158" t="s">
        <v>98</v>
      </c>
      <c r="V35" s="158">
        <f>SUM(V36+V37)</f>
        <v>0</v>
      </c>
      <c r="W35" s="158" t="s">
        <v>98</v>
      </c>
      <c r="X35" s="158">
        <f>SUM(X36+X37)</f>
        <v>0</v>
      </c>
      <c r="Y35" s="158" t="s">
        <v>98</v>
      </c>
      <c r="Z35" s="158">
        <f>SUM(Z36+Z37)</f>
        <v>0</v>
      </c>
      <c r="AA35" s="158" t="s">
        <v>98</v>
      </c>
      <c r="AB35" s="158">
        <f>SUM(AB36+AB37)</f>
        <v>0</v>
      </c>
      <c r="AC35" s="158" t="s">
        <v>98</v>
      </c>
      <c r="AD35" s="158">
        <f>SUM(AD36+AD37)</f>
        <v>0</v>
      </c>
      <c r="AE35" s="158" t="s">
        <v>98</v>
      </c>
      <c r="AF35" s="158">
        <f>SUM(AF36+AF37)</f>
        <v>0</v>
      </c>
      <c r="AG35" s="158" t="s">
        <v>98</v>
      </c>
      <c r="AH35" s="158">
        <f>SUM(AH36+AH37)</f>
        <v>0</v>
      </c>
      <c r="AI35" s="158" t="s">
        <v>98</v>
      </c>
      <c r="AJ35" s="158">
        <f>SUM(AJ36+AJ37)</f>
        <v>0</v>
      </c>
      <c r="AK35" s="158" t="s">
        <v>98</v>
      </c>
      <c r="AL35" s="158">
        <f>SUM(AL36+AL37)</f>
        <v>0</v>
      </c>
      <c r="AM35" s="158" t="s">
        <v>98</v>
      </c>
      <c r="AN35" s="158">
        <f>SUM(AN36+AN37)</f>
        <v>0</v>
      </c>
      <c r="AO35" s="158" t="s">
        <v>98</v>
      </c>
      <c r="AP35" s="158">
        <f>SUM(AP36+AP37)</f>
        <v>0</v>
      </c>
      <c r="AQ35" s="158" t="s">
        <v>98</v>
      </c>
      <c r="AR35" s="158">
        <f>SUM(AR36+AR37)</f>
        <v>0</v>
      </c>
      <c r="AS35" s="158" t="s">
        <v>98</v>
      </c>
      <c r="AT35" s="158">
        <f>SUM(AT36+AT37)</f>
        <v>0</v>
      </c>
      <c r="AU35" s="158" t="s">
        <v>98</v>
      </c>
      <c r="AV35" s="158">
        <f>SUM(AV36+AV37)</f>
        <v>0</v>
      </c>
      <c r="AW35" s="158" t="s">
        <v>98</v>
      </c>
      <c r="AX35" s="158" t="s">
        <v>98</v>
      </c>
      <c r="AY35" s="158">
        <v>0</v>
      </c>
      <c r="AZ35" s="140">
        <f>'2'!CY33</f>
        <v>0</v>
      </c>
      <c r="BA35" s="158">
        <v>0</v>
      </c>
      <c r="BB35" s="158">
        <f>SUM(BB36+BB37)</f>
        <v>0</v>
      </c>
      <c r="BC35" s="158" t="s">
        <v>98</v>
      </c>
      <c r="BD35" s="159"/>
      <c r="BE35" s="159"/>
      <c r="BF35" s="159"/>
      <c r="BG35" s="159"/>
      <c r="BH35" s="159"/>
      <c r="BI35" s="159"/>
      <c r="BJ35" s="159"/>
      <c r="BK35" s="159"/>
      <c r="BL35" s="159"/>
      <c r="BM35" s="159"/>
      <c r="BN35" s="159"/>
      <c r="BO35" s="159"/>
      <c r="BP35" s="159"/>
      <c r="BQ35" s="159"/>
      <c r="BR35" s="159"/>
      <c r="BS35" s="159"/>
      <c r="BT35" s="159"/>
      <c r="BU35" s="159"/>
      <c r="BV35" s="159"/>
      <c r="BW35" s="159"/>
      <c r="BX35" s="159"/>
      <c r="BY35" s="159"/>
      <c r="BZ35" s="159"/>
      <c r="CA35" s="159"/>
      <c r="CB35" s="159"/>
      <c r="CC35" s="159"/>
      <c r="CD35" s="159"/>
      <c r="CE35" s="159"/>
      <c r="CF35" s="159"/>
      <c r="CG35" s="159"/>
      <c r="CH35" s="159"/>
      <c r="CI35" s="159"/>
      <c r="CJ35" s="159"/>
      <c r="CK35" s="159"/>
      <c r="CL35" s="159"/>
      <c r="CM35" s="159"/>
      <c r="CN35" s="159"/>
      <c r="CO35" s="159"/>
      <c r="CP35" s="159"/>
      <c r="CQ35" s="159"/>
      <c r="CR35" s="159"/>
      <c r="CS35" s="159"/>
      <c r="CT35" s="159"/>
      <c r="CU35" s="159"/>
      <c r="CV35" s="159"/>
      <c r="CW35" s="159"/>
      <c r="CX35" s="159"/>
      <c r="CY35" s="159"/>
    </row>
    <row r="36" spans="1:103" s="160" customFormat="1" ht="51" x14ac:dyDescent="0.2">
      <c r="A36" s="154" t="s">
        <v>126</v>
      </c>
      <c r="B36" s="155" t="s">
        <v>127</v>
      </c>
      <c r="C36" s="158" t="s">
        <v>98</v>
      </c>
      <c r="D36" s="158">
        <v>0</v>
      </c>
      <c r="E36" s="158" t="s">
        <v>98</v>
      </c>
      <c r="F36" s="158">
        <v>0</v>
      </c>
      <c r="G36" s="158" t="s">
        <v>98</v>
      </c>
      <c r="H36" s="158">
        <v>0</v>
      </c>
      <c r="I36" s="158" t="s">
        <v>98</v>
      </c>
      <c r="J36" s="158">
        <v>0</v>
      </c>
      <c r="K36" s="158" t="s">
        <v>98</v>
      </c>
      <c r="L36" s="158">
        <v>0</v>
      </c>
      <c r="M36" s="158" t="s">
        <v>98</v>
      </c>
      <c r="N36" s="158">
        <v>0</v>
      </c>
      <c r="O36" s="158" t="s">
        <v>98</v>
      </c>
      <c r="P36" s="158">
        <v>0</v>
      </c>
      <c r="Q36" s="158" t="s">
        <v>98</v>
      </c>
      <c r="R36" s="158">
        <v>0</v>
      </c>
      <c r="S36" s="158" t="s">
        <v>98</v>
      </c>
      <c r="T36" s="158">
        <v>0</v>
      </c>
      <c r="U36" s="158" t="s">
        <v>98</v>
      </c>
      <c r="V36" s="158">
        <v>0</v>
      </c>
      <c r="W36" s="158" t="s">
        <v>98</v>
      </c>
      <c r="X36" s="158">
        <v>0</v>
      </c>
      <c r="Y36" s="158" t="s">
        <v>98</v>
      </c>
      <c r="Z36" s="158">
        <v>0</v>
      </c>
      <c r="AA36" s="158" t="s">
        <v>98</v>
      </c>
      <c r="AB36" s="158">
        <v>0</v>
      </c>
      <c r="AC36" s="158" t="s">
        <v>98</v>
      </c>
      <c r="AD36" s="158">
        <v>0</v>
      </c>
      <c r="AE36" s="158" t="s">
        <v>98</v>
      </c>
      <c r="AF36" s="158">
        <v>0</v>
      </c>
      <c r="AG36" s="158" t="s">
        <v>98</v>
      </c>
      <c r="AH36" s="158">
        <v>0</v>
      </c>
      <c r="AI36" s="158" t="s">
        <v>98</v>
      </c>
      <c r="AJ36" s="158">
        <v>0</v>
      </c>
      <c r="AK36" s="158" t="s">
        <v>98</v>
      </c>
      <c r="AL36" s="158">
        <v>0</v>
      </c>
      <c r="AM36" s="158" t="s">
        <v>98</v>
      </c>
      <c r="AN36" s="158">
        <v>0</v>
      </c>
      <c r="AO36" s="158" t="s">
        <v>98</v>
      </c>
      <c r="AP36" s="158">
        <v>0</v>
      </c>
      <c r="AQ36" s="158" t="s">
        <v>98</v>
      </c>
      <c r="AR36" s="158">
        <v>0</v>
      </c>
      <c r="AS36" s="158" t="s">
        <v>98</v>
      </c>
      <c r="AT36" s="158">
        <v>0</v>
      </c>
      <c r="AU36" s="158" t="s">
        <v>98</v>
      </c>
      <c r="AV36" s="158">
        <v>0</v>
      </c>
      <c r="AW36" s="158" t="s">
        <v>98</v>
      </c>
      <c r="AX36" s="158" t="s">
        <v>98</v>
      </c>
      <c r="AY36" s="158">
        <v>0</v>
      </c>
      <c r="AZ36" s="140">
        <f>'2'!CY34</f>
        <v>0</v>
      </c>
      <c r="BA36" s="158">
        <v>0</v>
      </c>
      <c r="BB36" s="158">
        <v>0</v>
      </c>
      <c r="BC36" s="158" t="s">
        <v>98</v>
      </c>
      <c r="BD36" s="159"/>
      <c r="BE36" s="159"/>
      <c r="BF36" s="159"/>
      <c r="BG36" s="159"/>
      <c r="BH36" s="159"/>
      <c r="BI36" s="159"/>
      <c r="BJ36" s="159"/>
      <c r="BK36" s="159"/>
      <c r="BL36" s="159"/>
      <c r="BM36" s="159"/>
      <c r="BN36" s="159"/>
      <c r="BO36" s="159"/>
      <c r="BP36" s="159"/>
      <c r="BQ36" s="159"/>
      <c r="BR36" s="159"/>
      <c r="BS36" s="159"/>
      <c r="BT36" s="159"/>
      <c r="BU36" s="159"/>
      <c r="BV36" s="159"/>
      <c r="BW36" s="159"/>
      <c r="BX36" s="159"/>
      <c r="BY36" s="159"/>
      <c r="BZ36" s="159"/>
      <c r="CA36" s="159"/>
      <c r="CB36" s="159"/>
      <c r="CC36" s="159"/>
      <c r="CD36" s="159"/>
      <c r="CE36" s="159"/>
      <c r="CF36" s="159"/>
      <c r="CG36" s="159"/>
      <c r="CH36" s="159"/>
      <c r="CI36" s="159"/>
      <c r="CJ36" s="159"/>
      <c r="CK36" s="159"/>
      <c r="CL36" s="159"/>
      <c r="CM36" s="159"/>
      <c r="CN36" s="159"/>
      <c r="CO36" s="159"/>
      <c r="CP36" s="159"/>
      <c r="CQ36" s="159"/>
      <c r="CR36" s="159"/>
      <c r="CS36" s="159"/>
      <c r="CT36" s="159"/>
      <c r="CU36" s="159"/>
      <c r="CV36" s="159"/>
      <c r="CW36" s="159"/>
      <c r="CX36" s="159"/>
      <c r="CY36" s="159"/>
    </row>
    <row r="37" spans="1:103" s="160" customFormat="1" ht="38.25" x14ac:dyDescent="0.2">
      <c r="A37" s="154" t="s">
        <v>128</v>
      </c>
      <c r="B37" s="155" t="s">
        <v>129</v>
      </c>
      <c r="C37" s="158" t="s">
        <v>98</v>
      </c>
      <c r="D37" s="158">
        <v>0</v>
      </c>
      <c r="E37" s="158" t="s">
        <v>98</v>
      </c>
      <c r="F37" s="158">
        <v>0</v>
      </c>
      <c r="G37" s="158" t="s">
        <v>98</v>
      </c>
      <c r="H37" s="158">
        <v>0</v>
      </c>
      <c r="I37" s="158" t="s">
        <v>98</v>
      </c>
      <c r="J37" s="158">
        <v>0</v>
      </c>
      <c r="K37" s="158" t="s">
        <v>98</v>
      </c>
      <c r="L37" s="158">
        <v>0</v>
      </c>
      <c r="M37" s="158" t="s">
        <v>98</v>
      </c>
      <c r="N37" s="158">
        <v>0</v>
      </c>
      <c r="O37" s="158" t="s">
        <v>98</v>
      </c>
      <c r="P37" s="158">
        <v>0</v>
      </c>
      <c r="Q37" s="158" t="s">
        <v>98</v>
      </c>
      <c r="R37" s="158">
        <v>0</v>
      </c>
      <c r="S37" s="158" t="s">
        <v>98</v>
      </c>
      <c r="T37" s="158">
        <v>0</v>
      </c>
      <c r="U37" s="158" t="s">
        <v>98</v>
      </c>
      <c r="V37" s="158">
        <v>0</v>
      </c>
      <c r="W37" s="158" t="s">
        <v>98</v>
      </c>
      <c r="X37" s="158">
        <v>0</v>
      </c>
      <c r="Y37" s="158" t="s">
        <v>98</v>
      </c>
      <c r="Z37" s="158">
        <v>0</v>
      </c>
      <c r="AA37" s="158" t="s">
        <v>98</v>
      </c>
      <c r="AB37" s="158">
        <v>0</v>
      </c>
      <c r="AC37" s="158" t="s">
        <v>98</v>
      </c>
      <c r="AD37" s="158">
        <v>0</v>
      </c>
      <c r="AE37" s="158" t="s">
        <v>98</v>
      </c>
      <c r="AF37" s="158">
        <v>0</v>
      </c>
      <c r="AG37" s="158" t="s">
        <v>98</v>
      </c>
      <c r="AH37" s="158">
        <v>0</v>
      </c>
      <c r="AI37" s="158" t="s">
        <v>98</v>
      </c>
      <c r="AJ37" s="158">
        <v>0</v>
      </c>
      <c r="AK37" s="158" t="s">
        <v>98</v>
      </c>
      <c r="AL37" s="158">
        <v>0</v>
      </c>
      <c r="AM37" s="158" t="s">
        <v>98</v>
      </c>
      <c r="AN37" s="158">
        <v>0</v>
      </c>
      <c r="AO37" s="158" t="s">
        <v>98</v>
      </c>
      <c r="AP37" s="158">
        <v>0</v>
      </c>
      <c r="AQ37" s="158" t="s">
        <v>98</v>
      </c>
      <c r="AR37" s="158">
        <v>0</v>
      </c>
      <c r="AS37" s="158" t="s">
        <v>98</v>
      </c>
      <c r="AT37" s="158">
        <v>0</v>
      </c>
      <c r="AU37" s="158" t="s">
        <v>98</v>
      </c>
      <c r="AV37" s="158">
        <v>0</v>
      </c>
      <c r="AW37" s="158" t="s">
        <v>98</v>
      </c>
      <c r="AX37" s="158" t="s">
        <v>98</v>
      </c>
      <c r="AY37" s="158">
        <v>0</v>
      </c>
      <c r="AZ37" s="140">
        <f>'2'!CY35</f>
        <v>0</v>
      </c>
      <c r="BA37" s="158">
        <v>0</v>
      </c>
      <c r="BB37" s="158">
        <v>0</v>
      </c>
      <c r="BC37" s="158" t="s">
        <v>98</v>
      </c>
      <c r="BD37" s="159"/>
      <c r="BE37" s="159"/>
      <c r="BF37" s="159"/>
      <c r="BG37" s="159"/>
      <c r="BH37" s="159"/>
      <c r="BI37" s="159"/>
      <c r="BJ37" s="159"/>
      <c r="BK37" s="159"/>
      <c r="BL37" s="159"/>
      <c r="BM37" s="159"/>
      <c r="BN37" s="159"/>
      <c r="BO37" s="159"/>
      <c r="BP37" s="159"/>
      <c r="BQ37" s="159"/>
      <c r="BR37" s="159"/>
      <c r="BS37" s="159"/>
      <c r="BT37" s="159"/>
      <c r="BU37" s="159"/>
      <c r="BV37" s="159"/>
      <c r="BW37" s="159"/>
      <c r="BX37" s="159"/>
      <c r="BY37" s="159"/>
      <c r="BZ37" s="159"/>
      <c r="CA37" s="159"/>
      <c r="CB37" s="159"/>
      <c r="CC37" s="159"/>
      <c r="CD37" s="159"/>
      <c r="CE37" s="159"/>
      <c r="CF37" s="159"/>
      <c r="CG37" s="159"/>
      <c r="CH37" s="159"/>
      <c r="CI37" s="159"/>
      <c r="CJ37" s="159"/>
      <c r="CK37" s="159"/>
      <c r="CL37" s="159"/>
      <c r="CM37" s="159"/>
      <c r="CN37" s="159"/>
      <c r="CO37" s="159"/>
      <c r="CP37" s="159"/>
      <c r="CQ37" s="159"/>
      <c r="CR37" s="159"/>
      <c r="CS37" s="159"/>
      <c r="CT37" s="159"/>
      <c r="CU37" s="159"/>
      <c r="CV37" s="159"/>
      <c r="CW37" s="159"/>
      <c r="CX37" s="159"/>
      <c r="CY37" s="159"/>
    </row>
    <row r="38" spans="1:103" s="160" customFormat="1" ht="38.25" x14ac:dyDescent="0.2">
      <c r="A38" s="172" t="s">
        <v>130</v>
      </c>
      <c r="B38" s="155" t="s">
        <v>131</v>
      </c>
      <c r="C38" s="158" t="s">
        <v>98</v>
      </c>
      <c r="D38" s="158">
        <f>D39+D43</f>
        <v>0</v>
      </c>
      <c r="E38" s="158" t="s">
        <v>98</v>
      </c>
      <c r="F38" s="158">
        <f>F39+F43</f>
        <v>0</v>
      </c>
      <c r="G38" s="158" t="s">
        <v>98</v>
      </c>
      <c r="H38" s="158">
        <f>H39+H43</f>
        <v>0</v>
      </c>
      <c r="I38" s="158" t="s">
        <v>98</v>
      </c>
      <c r="J38" s="158">
        <f>J39+J43</f>
        <v>0</v>
      </c>
      <c r="K38" s="158" t="s">
        <v>98</v>
      </c>
      <c r="L38" s="158">
        <f>L39+L43</f>
        <v>0</v>
      </c>
      <c r="M38" s="158" t="s">
        <v>98</v>
      </c>
      <c r="N38" s="158">
        <f>N39+N43</f>
        <v>0</v>
      </c>
      <c r="O38" s="158" t="s">
        <v>98</v>
      </c>
      <c r="P38" s="158">
        <f>P39+P43</f>
        <v>0</v>
      </c>
      <c r="Q38" s="158" t="s">
        <v>98</v>
      </c>
      <c r="R38" s="158">
        <f>R39+R43</f>
        <v>0</v>
      </c>
      <c r="S38" s="158" t="s">
        <v>98</v>
      </c>
      <c r="T38" s="158">
        <f>T39+T43</f>
        <v>0</v>
      </c>
      <c r="U38" s="158" t="s">
        <v>98</v>
      </c>
      <c r="V38" s="158">
        <f>V39+V43</f>
        <v>0</v>
      </c>
      <c r="W38" s="158" t="s">
        <v>98</v>
      </c>
      <c r="X38" s="158">
        <f>X39+X43</f>
        <v>0</v>
      </c>
      <c r="Y38" s="158" t="s">
        <v>98</v>
      </c>
      <c r="Z38" s="158">
        <f>Z39+Z43</f>
        <v>0</v>
      </c>
      <c r="AA38" s="158" t="s">
        <v>98</v>
      </c>
      <c r="AB38" s="158">
        <f>AB39+AB43</f>
        <v>0</v>
      </c>
      <c r="AC38" s="158" t="s">
        <v>98</v>
      </c>
      <c r="AD38" s="158">
        <f>AD39+AD43</f>
        <v>0</v>
      </c>
      <c r="AE38" s="158" t="s">
        <v>98</v>
      </c>
      <c r="AF38" s="158">
        <f>AF39+AF43</f>
        <v>0</v>
      </c>
      <c r="AG38" s="158" t="s">
        <v>98</v>
      </c>
      <c r="AH38" s="158">
        <f>AH39+AH43</f>
        <v>0</v>
      </c>
      <c r="AI38" s="158" t="s">
        <v>98</v>
      </c>
      <c r="AJ38" s="158">
        <f>AJ39+AJ43</f>
        <v>0</v>
      </c>
      <c r="AK38" s="158" t="s">
        <v>98</v>
      </c>
      <c r="AL38" s="158">
        <f>AL39+AL43</f>
        <v>0</v>
      </c>
      <c r="AM38" s="158" t="s">
        <v>98</v>
      </c>
      <c r="AN38" s="158">
        <f>AN39+AN43</f>
        <v>0</v>
      </c>
      <c r="AO38" s="158" t="s">
        <v>98</v>
      </c>
      <c r="AP38" s="158">
        <f>AP39+AP43</f>
        <v>0</v>
      </c>
      <c r="AQ38" s="158" t="s">
        <v>98</v>
      </c>
      <c r="AR38" s="158">
        <f>AR39+AR43</f>
        <v>0</v>
      </c>
      <c r="AS38" s="158" t="s">
        <v>98</v>
      </c>
      <c r="AT38" s="158">
        <f>AT39+AT43</f>
        <v>0</v>
      </c>
      <c r="AU38" s="158" t="s">
        <v>98</v>
      </c>
      <c r="AV38" s="158">
        <f>AV39+AV43</f>
        <v>0</v>
      </c>
      <c r="AW38" s="158" t="s">
        <v>98</v>
      </c>
      <c r="AX38" s="158" t="s">
        <v>98</v>
      </c>
      <c r="AY38" s="158">
        <v>0</v>
      </c>
      <c r="AZ38" s="140">
        <f>'2'!CY36</f>
        <v>0</v>
      </c>
      <c r="BA38" s="158">
        <v>0</v>
      </c>
      <c r="BB38" s="158">
        <f>BB39+BB43</f>
        <v>0</v>
      </c>
      <c r="BC38" s="158" t="s">
        <v>98</v>
      </c>
      <c r="BD38" s="159"/>
      <c r="BE38" s="159"/>
      <c r="BF38" s="159"/>
      <c r="BG38" s="159"/>
      <c r="BH38" s="159"/>
      <c r="BI38" s="159"/>
      <c r="BJ38" s="159"/>
      <c r="BK38" s="159"/>
      <c r="BL38" s="159"/>
      <c r="BM38" s="159"/>
      <c r="BN38" s="159"/>
      <c r="BO38" s="159"/>
      <c r="BP38" s="159"/>
      <c r="BQ38" s="159"/>
      <c r="BR38" s="159"/>
      <c r="BS38" s="159"/>
      <c r="BT38" s="159"/>
      <c r="BU38" s="159"/>
      <c r="BV38" s="159"/>
      <c r="BW38" s="159"/>
      <c r="BX38" s="159"/>
      <c r="BY38" s="159"/>
      <c r="BZ38" s="159"/>
      <c r="CA38" s="159"/>
      <c r="CB38" s="159"/>
      <c r="CC38" s="159"/>
      <c r="CD38" s="159"/>
      <c r="CE38" s="159"/>
      <c r="CF38" s="159"/>
      <c r="CG38" s="159"/>
      <c r="CH38" s="159"/>
      <c r="CI38" s="159"/>
      <c r="CJ38" s="159"/>
      <c r="CK38" s="159"/>
      <c r="CL38" s="159"/>
      <c r="CM38" s="159"/>
      <c r="CN38" s="159"/>
      <c r="CO38" s="159"/>
      <c r="CP38" s="159"/>
      <c r="CQ38" s="159"/>
      <c r="CR38" s="159"/>
      <c r="CS38" s="159"/>
      <c r="CT38" s="159"/>
      <c r="CU38" s="159"/>
      <c r="CV38" s="159"/>
      <c r="CW38" s="159"/>
      <c r="CX38" s="159"/>
      <c r="CY38" s="159"/>
    </row>
    <row r="39" spans="1:103" s="160" customFormat="1" ht="38.25" x14ac:dyDescent="0.2">
      <c r="A39" s="154" t="s">
        <v>132</v>
      </c>
      <c r="B39" s="155" t="s">
        <v>133</v>
      </c>
      <c r="C39" s="158" t="s">
        <v>98</v>
      </c>
      <c r="D39" s="175">
        <f>SUM(D40:D42)</f>
        <v>0</v>
      </c>
      <c r="E39" s="175" t="s">
        <v>98</v>
      </c>
      <c r="F39" s="175">
        <f>SUM(F40:F42)</f>
        <v>0</v>
      </c>
      <c r="G39" s="175" t="s">
        <v>98</v>
      </c>
      <c r="H39" s="175">
        <f>SUM(H40:H42)</f>
        <v>0</v>
      </c>
      <c r="I39" s="175" t="s">
        <v>98</v>
      </c>
      <c r="J39" s="175">
        <f>SUM(J40:J42)</f>
        <v>0</v>
      </c>
      <c r="K39" s="175" t="s">
        <v>98</v>
      </c>
      <c r="L39" s="175">
        <f>SUM(L40:L42)</f>
        <v>0</v>
      </c>
      <c r="M39" s="175" t="s">
        <v>98</v>
      </c>
      <c r="N39" s="175">
        <f>SUM(N40:N42)</f>
        <v>0</v>
      </c>
      <c r="O39" s="175" t="s">
        <v>98</v>
      </c>
      <c r="P39" s="175">
        <f>SUM(P40:P42)</f>
        <v>0</v>
      </c>
      <c r="Q39" s="175" t="s">
        <v>98</v>
      </c>
      <c r="R39" s="175">
        <f>SUM(R40:R42)</f>
        <v>0</v>
      </c>
      <c r="S39" s="175" t="s">
        <v>98</v>
      </c>
      <c r="T39" s="175">
        <f>SUM(T40:T42)</f>
        <v>0</v>
      </c>
      <c r="U39" s="175" t="s">
        <v>98</v>
      </c>
      <c r="V39" s="175">
        <f>SUM(V40:V42)</f>
        <v>0</v>
      </c>
      <c r="W39" s="175" t="s">
        <v>98</v>
      </c>
      <c r="X39" s="175">
        <f>SUM(X40:X42)</f>
        <v>0</v>
      </c>
      <c r="Y39" s="175" t="s">
        <v>98</v>
      </c>
      <c r="Z39" s="175">
        <f>SUM(Z40:Z42)</f>
        <v>0</v>
      </c>
      <c r="AA39" s="175" t="s">
        <v>98</v>
      </c>
      <c r="AB39" s="175">
        <f>SUM(AB40:AB42)</f>
        <v>0</v>
      </c>
      <c r="AC39" s="175" t="s">
        <v>98</v>
      </c>
      <c r="AD39" s="175">
        <f>SUM(AD40:AD42)</f>
        <v>0</v>
      </c>
      <c r="AE39" s="175" t="s">
        <v>98</v>
      </c>
      <c r="AF39" s="175">
        <f>SUM(AF40:AF42)</f>
        <v>0</v>
      </c>
      <c r="AG39" s="175" t="s">
        <v>98</v>
      </c>
      <c r="AH39" s="175">
        <f>SUM(AH40:AH42)</f>
        <v>0</v>
      </c>
      <c r="AI39" s="175" t="s">
        <v>98</v>
      </c>
      <c r="AJ39" s="175">
        <f>SUM(AJ40:AJ42)</f>
        <v>0</v>
      </c>
      <c r="AK39" s="175" t="s">
        <v>98</v>
      </c>
      <c r="AL39" s="175">
        <f>SUM(AL40:AL42)</f>
        <v>0</v>
      </c>
      <c r="AM39" s="175" t="s">
        <v>98</v>
      </c>
      <c r="AN39" s="175">
        <f>SUM(AN40:AN42)</f>
        <v>0</v>
      </c>
      <c r="AO39" s="175" t="s">
        <v>98</v>
      </c>
      <c r="AP39" s="175">
        <f>SUM(AP40:AP42)</f>
        <v>0</v>
      </c>
      <c r="AQ39" s="175" t="s">
        <v>98</v>
      </c>
      <c r="AR39" s="175">
        <f>SUM(AR40:AR42)</f>
        <v>0</v>
      </c>
      <c r="AS39" s="175" t="s">
        <v>98</v>
      </c>
      <c r="AT39" s="175">
        <f>SUM(AT40:AT42)</f>
        <v>0</v>
      </c>
      <c r="AU39" s="175" t="s">
        <v>98</v>
      </c>
      <c r="AV39" s="175">
        <f>SUM(AV40:AV42)</f>
        <v>0</v>
      </c>
      <c r="AW39" s="175" t="s">
        <v>98</v>
      </c>
      <c r="AX39" s="175" t="s">
        <v>98</v>
      </c>
      <c r="AY39" s="175">
        <v>0</v>
      </c>
      <c r="AZ39" s="140">
        <f>'2'!CY37</f>
        <v>0</v>
      </c>
      <c r="BA39" s="158">
        <v>0</v>
      </c>
      <c r="BB39" s="175">
        <f>SUM(BB40:BB42)</f>
        <v>0</v>
      </c>
      <c r="BC39" s="175" t="s">
        <v>98</v>
      </c>
      <c r="BD39" s="159"/>
      <c r="BE39" s="159"/>
      <c r="BF39" s="159"/>
      <c r="BG39" s="159"/>
      <c r="BH39" s="159"/>
      <c r="BI39" s="159"/>
      <c r="BJ39" s="159"/>
      <c r="BK39" s="159"/>
      <c r="BL39" s="159"/>
      <c r="BM39" s="159"/>
      <c r="BN39" s="159"/>
      <c r="BO39" s="159"/>
      <c r="BP39" s="159"/>
      <c r="BQ39" s="159"/>
      <c r="BR39" s="159"/>
      <c r="BS39" s="159"/>
      <c r="BT39" s="159"/>
      <c r="BU39" s="159"/>
      <c r="BV39" s="159"/>
      <c r="BW39" s="159"/>
      <c r="BX39" s="159"/>
      <c r="BY39" s="159"/>
      <c r="BZ39" s="159"/>
      <c r="CA39" s="159"/>
      <c r="CB39" s="159"/>
      <c r="CC39" s="159"/>
      <c r="CD39" s="159"/>
      <c r="CE39" s="159"/>
      <c r="CF39" s="159"/>
      <c r="CG39" s="159"/>
      <c r="CH39" s="159"/>
      <c r="CI39" s="159"/>
      <c r="CJ39" s="159"/>
      <c r="CK39" s="159"/>
      <c r="CL39" s="159"/>
      <c r="CM39" s="159"/>
      <c r="CN39" s="159"/>
      <c r="CO39" s="159"/>
      <c r="CP39" s="159"/>
      <c r="CQ39" s="159"/>
      <c r="CR39" s="159"/>
      <c r="CS39" s="159"/>
      <c r="CT39" s="159"/>
      <c r="CU39" s="159"/>
      <c r="CV39" s="159"/>
      <c r="CW39" s="159"/>
      <c r="CX39" s="159"/>
      <c r="CY39" s="159"/>
    </row>
    <row r="40" spans="1:103" s="160" customFormat="1" ht="89.25" x14ac:dyDescent="0.2">
      <c r="A40" s="154" t="s">
        <v>132</v>
      </c>
      <c r="B40" s="155" t="s">
        <v>134</v>
      </c>
      <c r="C40" s="158" t="s">
        <v>98</v>
      </c>
      <c r="D40" s="175" t="s">
        <v>103</v>
      </c>
      <c r="E40" s="175" t="s">
        <v>98</v>
      </c>
      <c r="F40" s="175" t="s">
        <v>103</v>
      </c>
      <c r="G40" s="175" t="s">
        <v>98</v>
      </c>
      <c r="H40" s="175" t="s">
        <v>103</v>
      </c>
      <c r="I40" s="175" t="s">
        <v>98</v>
      </c>
      <c r="J40" s="175" t="s">
        <v>103</v>
      </c>
      <c r="K40" s="175" t="s">
        <v>98</v>
      </c>
      <c r="L40" s="175" t="s">
        <v>103</v>
      </c>
      <c r="M40" s="175" t="s">
        <v>98</v>
      </c>
      <c r="N40" s="175" t="s">
        <v>103</v>
      </c>
      <c r="O40" s="175" t="s">
        <v>98</v>
      </c>
      <c r="P40" s="175" t="s">
        <v>103</v>
      </c>
      <c r="Q40" s="175" t="s">
        <v>98</v>
      </c>
      <c r="R40" s="175" t="s">
        <v>103</v>
      </c>
      <c r="S40" s="175" t="s">
        <v>98</v>
      </c>
      <c r="T40" s="175" t="s">
        <v>103</v>
      </c>
      <c r="U40" s="175" t="s">
        <v>98</v>
      </c>
      <c r="V40" s="175" t="s">
        <v>103</v>
      </c>
      <c r="W40" s="175" t="s">
        <v>98</v>
      </c>
      <c r="X40" s="175" t="s">
        <v>103</v>
      </c>
      <c r="Y40" s="175" t="s">
        <v>98</v>
      </c>
      <c r="Z40" s="175" t="s">
        <v>103</v>
      </c>
      <c r="AA40" s="175" t="s">
        <v>98</v>
      </c>
      <c r="AB40" s="175" t="s">
        <v>103</v>
      </c>
      <c r="AC40" s="175" t="s">
        <v>98</v>
      </c>
      <c r="AD40" s="175" t="s">
        <v>103</v>
      </c>
      <c r="AE40" s="175" t="s">
        <v>98</v>
      </c>
      <c r="AF40" s="175" t="s">
        <v>103</v>
      </c>
      <c r="AG40" s="175" t="s">
        <v>98</v>
      </c>
      <c r="AH40" s="175" t="s">
        <v>103</v>
      </c>
      <c r="AI40" s="175" t="s">
        <v>98</v>
      </c>
      <c r="AJ40" s="175" t="s">
        <v>103</v>
      </c>
      <c r="AK40" s="175" t="s">
        <v>98</v>
      </c>
      <c r="AL40" s="175" t="s">
        <v>103</v>
      </c>
      <c r="AM40" s="175" t="s">
        <v>98</v>
      </c>
      <c r="AN40" s="175" t="s">
        <v>103</v>
      </c>
      <c r="AO40" s="175" t="s">
        <v>98</v>
      </c>
      <c r="AP40" s="175" t="s">
        <v>103</v>
      </c>
      <c r="AQ40" s="175" t="s">
        <v>98</v>
      </c>
      <c r="AR40" s="175" t="s">
        <v>103</v>
      </c>
      <c r="AS40" s="175" t="s">
        <v>98</v>
      </c>
      <c r="AT40" s="175" t="s">
        <v>103</v>
      </c>
      <c r="AU40" s="175" t="s">
        <v>98</v>
      </c>
      <c r="AV40" s="175" t="s">
        <v>103</v>
      </c>
      <c r="AW40" s="175" t="s">
        <v>98</v>
      </c>
      <c r="AX40" s="175" t="s">
        <v>98</v>
      </c>
      <c r="AY40" s="175" t="s">
        <v>103</v>
      </c>
      <c r="AZ40" s="140">
        <f>'2'!CY38</f>
        <v>0</v>
      </c>
      <c r="BA40" s="158" t="s">
        <v>103</v>
      </c>
      <c r="BB40" s="175" t="s">
        <v>103</v>
      </c>
      <c r="BC40" s="175" t="s">
        <v>98</v>
      </c>
      <c r="BD40" s="159"/>
      <c r="BE40" s="159"/>
      <c r="BF40" s="159"/>
      <c r="BG40" s="159"/>
      <c r="BH40" s="159"/>
      <c r="BI40" s="159"/>
      <c r="BJ40" s="159"/>
      <c r="BK40" s="159"/>
      <c r="BL40" s="159"/>
      <c r="BM40" s="159"/>
      <c r="BN40" s="159"/>
      <c r="BO40" s="159"/>
      <c r="BP40" s="159"/>
      <c r="BQ40" s="159"/>
      <c r="BR40" s="159"/>
      <c r="BS40" s="159"/>
      <c r="BT40" s="159"/>
      <c r="BU40" s="159"/>
      <c r="BV40" s="159"/>
      <c r="BW40" s="159"/>
      <c r="BX40" s="159"/>
      <c r="BY40" s="159"/>
      <c r="BZ40" s="159"/>
      <c r="CA40" s="159"/>
      <c r="CB40" s="159"/>
      <c r="CC40" s="159"/>
      <c r="CD40" s="159"/>
      <c r="CE40" s="159"/>
      <c r="CF40" s="159"/>
      <c r="CG40" s="159"/>
      <c r="CH40" s="159"/>
      <c r="CI40" s="159"/>
      <c r="CJ40" s="159"/>
      <c r="CK40" s="159"/>
      <c r="CL40" s="159"/>
      <c r="CM40" s="159"/>
      <c r="CN40" s="159"/>
      <c r="CO40" s="159"/>
      <c r="CP40" s="159"/>
      <c r="CQ40" s="159"/>
      <c r="CR40" s="159"/>
      <c r="CS40" s="159"/>
      <c r="CT40" s="159"/>
      <c r="CU40" s="159"/>
      <c r="CV40" s="159"/>
      <c r="CW40" s="159"/>
      <c r="CX40" s="159"/>
      <c r="CY40" s="159"/>
    </row>
    <row r="41" spans="1:103" s="160" customFormat="1" ht="76.5" x14ac:dyDescent="0.2">
      <c r="A41" s="154" t="s">
        <v>132</v>
      </c>
      <c r="B41" s="155" t="s">
        <v>135</v>
      </c>
      <c r="C41" s="158" t="s">
        <v>98</v>
      </c>
      <c r="D41" s="175" t="s">
        <v>103</v>
      </c>
      <c r="E41" s="175" t="s">
        <v>98</v>
      </c>
      <c r="F41" s="175" t="s">
        <v>103</v>
      </c>
      <c r="G41" s="175" t="s">
        <v>98</v>
      </c>
      <c r="H41" s="175" t="s">
        <v>103</v>
      </c>
      <c r="I41" s="175" t="s">
        <v>98</v>
      </c>
      <c r="J41" s="175" t="s">
        <v>103</v>
      </c>
      <c r="K41" s="175" t="s">
        <v>98</v>
      </c>
      <c r="L41" s="175" t="s">
        <v>103</v>
      </c>
      <c r="M41" s="175" t="s">
        <v>98</v>
      </c>
      <c r="N41" s="175" t="s">
        <v>103</v>
      </c>
      <c r="O41" s="175" t="s">
        <v>98</v>
      </c>
      <c r="P41" s="175" t="s">
        <v>103</v>
      </c>
      <c r="Q41" s="175" t="s">
        <v>98</v>
      </c>
      <c r="R41" s="175" t="s">
        <v>103</v>
      </c>
      <c r="S41" s="175" t="s">
        <v>98</v>
      </c>
      <c r="T41" s="175" t="s">
        <v>103</v>
      </c>
      <c r="U41" s="175" t="s">
        <v>98</v>
      </c>
      <c r="V41" s="175" t="s">
        <v>103</v>
      </c>
      <c r="W41" s="175" t="s">
        <v>98</v>
      </c>
      <c r="X41" s="175" t="s">
        <v>103</v>
      </c>
      <c r="Y41" s="175" t="s">
        <v>98</v>
      </c>
      <c r="Z41" s="175" t="s">
        <v>103</v>
      </c>
      <c r="AA41" s="175" t="s">
        <v>98</v>
      </c>
      <c r="AB41" s="175" t="s">
        <v>103</v>
      </c>
      <c r="AC41" s="175" t="s">
        <v>98</v>
      </c>
      <c r="AD41" s="175" t="s">
        <v>103</v>
      </c>
      <c r="AE41" s="175" t="s">
        <v>98</v>
      </c>
      <c r="AF41" s="175" t="s">
        <v>103</v>
      </c>
      <c r="AG41" s="175" t="s">
        <v>98</v>
      </c>
      <c r="AH41" s="175" t="s">
        <v>103</v>
      </c>
      <c r="AI41" s="175" t="s">
        <v>98</v>
      </c>
      <c r="AJ41" s="175" t="s">
        <v>103</v>
      </c>
      <c r="AK41" s="175" t="s">
        <v>98</v>
      </c>
      <c r="AL41" s="175" t="s">
        <v>103</v>
      </c>
      <c r="AM41" s="175" t="s">
        <v>98</v>
      </c>
      <c r="AN41" s="175" t="s">
        <v>103</v>
      </c>
      <c r="AO41" s="175" t="s">
        <v>98</v>
      </c>
      <c r="AP41" s="175" t="s">
        <v>103</v>
      </c>
      <c r="AQ41" s="175" t="s">
        <v>98</v>
      </c>
      <c r="AR41" s="175" t="s">
        <v>103</v>
      </c>
      <c r="AS41" s="175" t="s">
        <v>98</v>
      </c>
      <c r="AT41" s="175" t="s">
        <v>103</v>
      </c>
      <c r="AU41" s="175" t="s">
        <v>98</v>
      </c>
      <c r="AV41" s="175" t="s">
        <v>103</v>
      </c>
      <c r="AW41" s="175" t="s">
        <v>98</v>
      </c>
      <c r="AX41" s="175" t="s">
        <v>98</v>
      </c>
      <c r="AY41" s="175" t="s">
        <v>103</v>
      </c>
      <c r="AZ41" s="140">
        <f>'2'!CY39</f>
        <v>0</v>
      </c>
      <c r="BA41" s="158" t="s">
        <v>103</v>
      </c>
      <c r="BB41" s="175" t="s">
        <v>103</v>
      </c>
      <c r="BC41" s="175" t="s">
        <v>98</v>
      </c>
      <c r="BD41" s="176"/>
      <c r="BE41" s="177"/>
      <c r="BF41" s="159"/>
      <c r="BG41" s="159"/>
      <c r="BH41" s="159"/>
      <c r="BI41" s="159"/>
      <c r="BJ41" s="159"/>
      <c r="BK41" s="159"/>
      <c r="BL41" s="159"/>
      <c r="BM41" s="159"/>
      <c r="BN41" s="159"/>
      <c r="BO41" s="159"/>
      <c r="BP41" s="159"/>
      <c r="BQ41" s="159"/>
      <c r="BR41" s="159"/>
      <c r="BS41" s="159"/>
      <c r="BT41" s="159"/>
      <c r="BU41" s="159"/>
      <c r="BV41" s="159"/>
      <c r="BW41" s="159"/>
      <c r="BX41" s="159"/>
      <c r="BY41" s="159"/>
      <c r="BZ41" s="159"/>
      <c r="CA41" s="159"/>
      <c r="CB41" s="159"/>
      <c r="CC41" s="159"/>
      <c r="CD41" s="159"/>
      <c r="CE41" s="159"/>
      <c r="CF41" s="159"/>
      <c r="CG41" s="159"/>
      <c r="CH41" s="159"/>
      <c r="CI41" s="159"/>
      <c r="CJ41" s="159"/>
      <c r="CK41" s="159"/>
      <c r="CL41" s="159"/>
      <c r="CM41" s="159"/>
      <c r="CN41" s="159"/>
      <c r="CO41" s="159"/>
      <c r="CP41" s="159"/>
      <c r="CQ41" s="159"/>
      <c r="CR41" s="159"/>
      <c r="CS41" s="159"/>
      <c r="CT41" s="159"/>
      <c r="CU41" s="159"/>
      <c r="CV41" s="159"/>
      <c r="CW41" s="159"/>
      <c r="CX41" s="159"/>
      <c r="CY41" s="159"/>
    </row>
    <row r="42" spans="1:103" s="160" customFormat="1" ht="76.5" x14ac:dyDescent="0.2">
      <c r="A42" s="154" t="s">
        <v>132</v>
      </c>
      <c r="B42" s="155" t="s">
        <v>136</v>
      </c>
      <c r="C42" s="158" t="s">
        <v>98</v>
      </c>
      <c r="D42" s="175" t="s">
        <v>103</v>
      </c>
      <c r="E42" s="175" t="s">
        <v>98</v>
      </c>
      <c r="F42" s="175" t="s">
        <v>103</v>
      </c>
      <c r="G42" s="175" t="s">
        <v>98</v>
      </c>
      <c r="H42" s="175" t="s">
        <v>103</v>
      </c>
      <c r="I42" s="175" t="s">
        <v>98</v>
      </c>
      <c r="J42" s="175" t="s">
        <v>103</v>
      </c>
      <c r="K42" s="175" t="s">
        <v>98</v>
      </c>
      <c r="L42" s="175" t="s">
        <v>103</v>
      </c>
      <c r="M42" s="175" t="s">
        <v>98</v>
      </c>
      <c r="N42" s="175" t="s">
        <v>103</v>
      </c>
      <c r="O42" s="175" t="s">
        <v>98</v>
      </c>
      <c r="P42" s="175" t="s">
        <v>103</v>
      </c>
      <c r="Q42" s="175" t="s">
        <v>98</v>
      </c>
      <c r="R42" s="175" t="s">
        <v>103</v>
      </c>
      <c r="S42" s="175" t="s">
        <v>98</v>
      </c>
      <c r="T42" s="175" t="s">
        <v>103</v>
      </c>
      <c r="U42" s="175" t="s">
        <v>98</v>
      </c>
      <c r="V42" s="175" t="s">
        <v>103</v>
      </c>
      <c r="W42" s="175" t="s">
        <v>98</v>
      </c>
      <c r="X42" s="175" t="s">
        <v>103</v>
      </c>
      <c r="Y42" s="175" t="s">
        <v>98</v>
      </c>
      <c r="Z42" s="175" t="s">
        <v>103</v>
      </c>
      <c r="AA42" s="175" t="s">
        <v>98</v>
      </c>
      <c r="AB42" s="175" t="s">
        <v>103</v>
      </c>
      <c r="AC42" s="175" t="s">
        <v>98</v>
      </c>
      <c r="AD42" s="175" t="s">
        <v>103</v>
      </c>
      <c r="AE42" s="175" t="s">
        <v>98</v>
      </c>
      <c r="AF42" s="175" t="s">
        <v>103</v>
      </c>
      <c r="AG42" s="175" t="s">
        <v>98</v>
      </c>
      <c r="AH42" s="175" t="s">
        <v>103</v>
      </c>
      <c r="AI42" s="175" t="s">
        <v>98</v>
      </c>
      <c r="AJ42" s="175" t="s">
        <v>103</v>
      </c>
      <c r="AK42" s="175" t="s">
        <v>98</v>
      </c>
      <c r="AL42" s="175" t="s">
        <v>103</v>
      </c>
      <c r="AM42" s="175" t="s">
        <v>98</v>
      </c>
      <c r="AN42" s="175" t="s">
        <v>103</v>
      </c>
      <c r="AO42" s="175" t="s">
        <v>98</v>
      </c>
      <c r="AP42" s="175" t="s">
        <v>103</v>
      </c>
      <c r="AQ42" s="175" t="s">
        <v>98</v>
      </c>
      <c r="AR42" s="175" t="s">
        <v>103</v>
      </c>
      <c r="AS42" s="175" t="s">
        <v>98</v>
      </c>
      <c r="AT42" s="175" t="s">
        <v>103</v>
      </c>
      <c r="AU42" s="175" t="s">
        <v>98</v>
      </c>
      <c r="AV42" s="175" t="s">
        <v>103</v>
      </c>
      <c r="AW42" s="175" t="s">
        <v>98</v>
      </c>
      <c r="AX42" s="175" t="s">
        <v>98</v>
      </c>
      <c r="AY42" s="175" t="s">
        <v>103</v>
      </c>
      <c r="AZ42" s="140">
        <f>'2'!CY40</f>
        <v>0</v>
      </c>
      <c r="BA42" s="158" t="s">
        <v>103</v>
      </c>
      <c r="BB42" s="175" t="s">
        <v>103</v>
      </c>
      <c r="BC42" s="175" t="s">
        <v>98</v>
      </c>
      <c r="BD42" s="159"/>
      <c r="BE42" s="159"/>
      <c r="BF42" s="159"/>
      <c r="BG42" s="159"/>
      <c r="BH42" s="159"/>
      <c r="BI42" s="159"/>
      <c r="BJ42" s="159"/>
      <c r="BK42" s="159"/>
      <c r="BL42" s="159"/>
      <c r="BM42" s="159"/>
      <c r="BN42" s="159"/>
      <c r="BO42" s="159"/>
      <c r="BP42" s="159"/>
      <c r="BQ42" s="159"/>
      <c r="BR42" s="159"/>
      <c r="BS42" s="159"/>
      <c r="BT42" s="159"/>
      <c r="BU42" s="159"/>
      <c r="BV42" s="159"/>
      <c r="BW42" s="159"/>
      <c r="BX42" s="159"/>
      <c r="BY42" s="159"/>
      <c r="BZ42" s="159"/>
      <c r="CA42" s="159"/>
      <c r="CB42" s="159"/>
      <c r="CC42" s="159"/>
      <c r="CD42" s="159"/>
      <c r="CE42" s="159"/>
      <c r="CF42" s="159"/>
      <c r="CG42" s="159"/>
      <c r="CH42" s="159"/>
      <c r="CI42" s="159"/>
      <c r="CJ42" s="159"/>
      <c r="CK42" s="159"/>
      <c r="CL42" s="159"/>
      <c r="CM42" s="159"/>
      <c r="CN42" s="159"/>
      <c r="CO42" s="159"/>
      <c r="CP42" s="159"/>
      <c r="CQ42" s="159"/>
      <c r="CR42" s="159"/>
      <c r="CS42" s="159"/>
      <c r="CT42" s="159"/>
      <c r="CU42" s="159"/>
      <c r="CV42" s="159"/>
      <c r="CW42" s="159"/>
      <c r="CX42" s="159"/>
      <c r="CY42" s="159"/>
    </row>
    <row r="43" spans="1:103" s="160" customFormat="1" ht="38.25" x14ac:dyDescent="0.2">
      <c r="A43" s="154" t="s">
        <v>137</v>
      </c>
      <c r="B43" s="155" t="s">
        <v>133</v>
      </c>
      <c r="C43" s="158" t="s">
        <v>98</v>
      </c>
      <c r="D43" s="175">
        <f>SUM(D44:D46)</f>
        <v>0</v>
      </c>
      <c r="E43" s="175" t="s">
        <v>98</v>
      </c>
      <c r="F43" s="175">
        <f>SUM(F44:F46)</f>
        <v>0</v>
      </c>
      <c r="G43" s="175" t="s">
        <v>98</v>
      </c>
      <c r="H43" s="175">
        <f>SUM(H44:H46)</f>
        <v>0</v>
      </c>
      <c r="I43" s="175" t="s">
        <v>98</v>
      </c>
      <c r="J43" s="175">
        <f>SUM(J44:J46)</f>
        <v>0</v>
      </c>
      <c r="K43" s="175" t="s">
        <v>98</v>
      </c>
      <c r="L43" s="175">
        <f>SUM(L44:L46)</f>
        <v>0</v>
      </c>
      <c r="M43" s="175" t="s">
        <v>98</v>
      </c>
      <c r="N43" s="175">
        <f>SUM(N44:N46)</f>
        <v>0</v>
      </c>
      <c r="O43" s="175" t="s">
        <v>98</v>
      </c>
      <c r="P43" s="175">
        <f>SUM(P44:P46)</f>
        <v>0</v>
      </c>
      <c r="Q43" s="175" t="s">
        <v>98</v>
      </c>
      <c r="R43" s="175">
        <f>SUM(R44:R46)</f>
        <v>0</v>
      </c>
      <c r="S43" s="175" t="s">
        <v>98</v>
      </c>
      <c r="T43" s="175">
        <f>SUM(T44:T46)</f>
        <v>0</v>
      </c>
      <c r="U43" s="175" t="s">
        <v>98</v>
      </c>
      <c r="V43" s="175">
        <f>SUM(V44:V46)</f>
        <v>0</v>
      </c>
      <c r="W43" s="175" t="s">
        <v>98</v>
      </c>
      <c r="X43" s="175">
        <f>SUM(X44:X46)</f>
        <v>0</v>
      </c>
      <c r="Y43" s="175" t="s">
        <v>98</v>
      </c>
      <c r="Z43" s="175">
        <f>SUM(Z44:Z46)</f>
        <v>0</v>
      </c>
      <c r="AA43" s="175" t="s">
        <v>98</v>
      </c>
      <c r="AB43" s="175">
        <f>SUM(AB44:AB46)</f>
        <v>0</v>
      </c>
      <c r="AC43" s="175" t="s">
        <v>98</v>
      </c>
      <c r="AD43" s="175">
        <f>SUM(AD44:AD46)</f>
        <v>0</v>
      </c>
      <c r="AE43" s="175" t="s">
        <v>98</v>
      </c>
      <c r="AF43" s="175">
        <f>SUM(AF44:AF46)</f>
        <v>0</v>
      </c>
      <c r="AG43" s="175" t="s">
        <v>98</v>
      </c>
      <c r="AH43" s="175">
        <f>SUM(AH44:AH46)</f>
        <v>0</v>
      </c>
      <c r="AI43" s="175" t="s">
        <v>98</v>
      </c>
      <c r="AJ43" s="175">
        <f>SUM(AJ44:AJ46)</f>
        <v>0</v>
      </c>
      <c r="AK43" s="175" t="s">
        <v>98</v>
      </c>
      <c r="AL43" s="175">
        <f>SUM(AL44:AL46)</f>
        <v>0</v>
      </c>
      <c r="AM43" s="175" t="s">
        <v>98</v>
      </c>
      <c r="AN43" s="175">
        <f>SUM(AN44:AN46)</f>
        <v>0</v>
      </c>
      <c r="AO43" s="175" t="s">
        <v>98</v>
      </c>
      <c r="AP43" s="175">
        <f>SUM(AP44:AP46)</f>
        <v>0</v>
      </c>
      <c r="AQ43" s="175" t="s">
        <v>98</v>
      </c>
      <c r="AR43" s="175">
        <f>SUM(AR44:AR46)</f>
        <v>0</v>
      </c>
      <c r="AS43" s="175" t="s">
        <v>98</v>
      </c>
      <c r="AT43" s="175">
        <f>SUM(AT44:AT46)</f>
        <v>0</v>
      </c>
      <c r="AU43" s="175" t="s">
        <v>98</v>
      </c>
      <c r="AV43" s="175">
        <f>SUM(AV44:AV46)</f>
        <v>0</v>
      </c>
      <c r="AW43" s="175" t="s">
        <v>98</v>
      </c>
      <c r="AX43" s="175" t="s">
        <v>98</v>
      </c>
      <c r="AY43" s="175">
        <v>0</v>
      </c>
      <c r="AZ43" s="140">
        <f>'2'!CY41</f>
        <v>0</v>
      </c>
      <c r="BA43" s="158">
        <v>0</v>
      </c>
      <c r="BB43" s="175">
        <f>SUM(BB44:BB46)</f>
        <v>0</v>
      </c>
      <c r="BC43" s="175" t="s">
        <v>98</v>
      </c>
      <c r="BD43" s="159"/>
      <c r="BE43" s="159"/>
      <c r="BF43" s="159"/>
      <c r="BG43" s="159"/>
      <c r="BH43" s="159"/>
      <c r="BI43" s="159"/>
      <c r="BJ43" s="159"/>
      <c r="BK43" s="159"/>
      <c r="BL43" s="159"/>
      <c r="BM43" s="159"/>
      <c r="BN43" s="159"/>
      <c r="BO43" s="159"/>
      <c r="BP43" s="159"/>
      <c r="BQ43" s="159"/>
      <c r="BR43" s="159"/>
      <c r="BS43" s="159"/>
      <c r="BT43" s="159"/>
      <c r="BU43" s="159"/>
      <c r="BV43" s="159"/>
      <c r="BW43" s="159"/>
      <c r="BX43" s="159"/>
      <c r="BY43" s="159"/>
      <c r="BZ43" s="159"/>
      <c r="CA43" s="159"/>
      <c r="CB43" s="159"/>
      <c r="CC43" s="159"/>
      <c r="CD43" s="159"/>
      <c r="CE43" s="159"/>
      <c r="CF43" s="159"/>
      <c r="CG43" s="159"/>
      <c r="CH43" s="159"/>
      <c r="CI43" s="159"/>
      <c r="CJ43" s="159"/>
      <c r="CK43" s="159"/>
      <c r="CL43" s="159"/>
      <c r="CM43" s="159"/>
      <c r="CN43" s="159"/>
      <c r="CO43" s="159"/>
      <c r="CP43" s="159"/>
      <c r="CQ43" s="159"/>
      <c r="CR43" s="159"/>
      <c r="CS43" s="159"/>
      <c r="CT43" s="159"/>
      <c r="CU43" s="159"/>
      <c r="CV43" s="159"/>
      <c r="CW43" s="159"/>
      <c r="CX43" s="159"/>
      <c r="CY43" s="159"/>
    </row>
    <row r="44" spans="1:103" s="160" customFormat="1" ht="89.25" x14ac:dyDescent="0.2">
      <c r="A44" s="154" t="s">
        <v>137</v>
      </c>
      <c r="B44" s="155" t="s">
        <v>134</v>
      </c>
      <c r="C44" s="158" t="s">
        <v>98</v>
      </c>
      <c r="D44" s="158">
        <v>0</v>
      </c>
      <c r="E44" s="158" t="s">
        <v>98</v>
      </c>
      <c r="F44" s="158">
        <v>0</v>
      </c>
      <c r="G44" s="158" t="s">
        <v>98</v>
      </c>
      <c r="H44" s="158">
        <v>0</v>
      </c>
      <c r="I44" s="158" t="s">
        <v>98</v>
      </c>
      <c r="J44" s="158">
        <v>0</v>
      </c>
      <c r="K44" s="158" t="s">
        <v>98</v>
      </c>
      <c r="L44" s="158">
        <v>0</v>
      </c>
      <c r="M44" s="158" t="s">
        <v>98</v>
      </c>
      <c r="N44" s="158">
        <v>0</v>
      </c>
      <c r="O44" s="158" t="s">
        <v>98</v>
      </c>
      <c r="P44" s="158">
        <v>0</v>
      </c>
      <c r="Q44" s="158" t="s">
        <v>98</v>
      </c>
      <c r="R44" s="158">
        <v>0</v>
      </c>
      <c r="S44" s="158" t="s">
        <v>98</v>
      </c>
      <c r="T44" s="158">
        <v>0</v>
      </c>
      <c r="U44" s="158" t="s">
        <v>98</v>
      </c>
      <c r="V44" s="158">
        <v>0</v>
      </c>
      <c r="W44" s="158" t="s">
        <v>98</v>
      </c>
      <c r="X44" s="158">
        <v>0</v>
      </c>
      <c r="Y44" s="158" t="s">
        <v>98</v>
      </c>
      <c r="Z44" s="158">
        <v>0</v>
      </c>
      <c r="AA44" s="158" t="s">
        <v>98</v>
      </c>
      <c r="AB44" s="158">
        <v>0</v>
      </c>
      <c r="AC44" s="158" t="s">
        <v>98</v>
      </c>
      <c r="AD44" s="158">
        <v>0</v>
      </c>
      <c r="AE44" s="158" t="s">
        <v>98</v>
      </c>
      <c r="AF44" s="158">
        <v>0</v>
      </c>
      <c r="AG44" s="158" t="s">
        <v>98</v>
      </c>
      <c r="AH44" s="158">
        <v>0</v>
      </c>
      <c r="AI44" s="158" t="s">
        <v>98</v>
      </c>
      <c r="AJ44" s="158">
        <v>0</v>
      </c>
      <c r="AK44" s="158" t="s">
        <v>98</v>
      </c>
      <c r="AL44" s="158">
        <v>0</v>
      </c>
      <c r="AM44" s="158" t="s">
        <v>98</v>
      </c>
      <c r="AN44" s="158">
        <v>0</v>
      </c>
      <c r="AO44" s="158" t="s">
        <v>98</v>
      </c>
      <c r="AP44" s="158">
        <v>0</v>
      </c>
      <c r="AQ44" s="158" t="s">
        <v>98</v>
      </c>
      <c r="AR44" s="158">
        <v>0</v>
      </c>
      <c r="AS44" s="158" t="s">
        <v>98</v>
      </c>
      <c r="AT44" s="158">
        <v>0</v>
      </c>
      <c r="AU44" s="158" t="s">
        <v>98</v>
      </c>
      <c r="AV44" s="158">
        <v>0</v>
      </c>
      <c r="AW44" s="158" t="s">
        <v>98</v>
      </c>
      <c r="AX44" s="158" t="s">
        <v>98</v>
      </c>
      <c r="AY44" s="158">
        <v>0</v>
      </c>
      <c r="AZ44" s="140">
        <f>'2'!CY42</f>
        <v>0</v>
      </c>
      <c r="BA44" s="158">
        <v>0</v>
      </c>
      <c r="BB44" s="158">
        <v>0</v>
      </c>
      <c r="BC44" s="158" t="s">
        <v>98</v>
      </c>
      <c r="BD44" s="159"/>
      <c r="BE44" s="159"/>
      <c r="BF44" s="159"/>
      <c r="BG44" s="159"/>
      <c r="BH44" s="159"/>
      <c r="BI44" s="159"/>
      <c r="BJ44" s="159"/>
      <c r="BK44" s="159"/>
      <c r="BL44" s="159"/>
      <c r="BM44" s="159"/>
      <c r="BN44" s="159"/>
      <c r="BO44" s="159"/>
      <c r="BP44" s="159"/>
      <c r="BQ44" s="159"/>
      <c r="BR44" s="159"/>
      <c r="BS44" s="159"/>
      <c r="BT44" s="159"/>
      <c r="BU44" s="159"/>
      <c r="BV44" s="159"/>
      <c r="BW44" s="159"/>
      <c r="BX44" s="159"/>
      <c r="BY44" s="159"/>
      <c r="BZ44" s="159"/>
      <c r="CA44" s="159"/>
      <c r="CB44" s="159"/>
      <c r="CC44" s="159"/>
      <c r="CD44" s="159"/>
      <c r="CE44" s="159"/>
      <c r="CF44" s="159"/>
      <c r="CG44" s="159"/>
      <c r="CH44" s="159"/>
      <c r="CI44" s="159"/>
      <c r="CJ44" s="159"/>
      <c r="CK44" s="159"/>
      <c r="CL44" s="159"/>
      <c r="CM44" s="159"/>
      <c r="CN44" s="159"/>
      <c r="CO44" s="159"/>
      <c r="CP44" s="159"/>
      <c r="CQ44" s="159"/>
      <c r="CR44" s="159"/>
      <c r="CS44" s="159"/>
      <c r="CT44" s="159"/>
      <c r="CU44" s="159"/>
      <c r="CV44" s="159"/>
      <c r="CW44" s="159"/>
      <c r="CX44" s="159"/>
      <c r="CY44" s="159"/>
    </row>
    <row r="45" spans="1:103" s="160" customFormat="1" ht="76.5" x14ac:dyDescent="0.2">
      <c r="A45" s="154" t="s">
        <v>137</v>
      </c>
      <c r="B45" s="155" t="s">
        <v>135</v>
      </c>
      <c r="C45" s="158" t="s">
        <v>98</v>
      </c>
      <c r="D45" s="175" t="s">
        <v>103</v>
      </c>
      <c r="E45" s="175" t="s">
        <v>98</v>
      </c>
      <c r="F45" s="175" t="s">
        <v>103</v>
      </c>
      <c r="G45" s="175" t="s">
        <v>98</v>
      </c>
      <c r="H45" s="175" t="s">
        <v>103</v>
      </c>
      <c r="I45" s="175" t="s">
        <v>98</v>
      </c>
      <c r="J45" s="175" t="s">
        <v>103</v>
      </c>
      <c r="K45" s="175" t="s">
        <v>98</v>
      </c>
      <c r="L45" s="175" t="s">
        <v>103</v>
      </c>
      <c r="M45" s="175" t="s">
        <v>98</v>
      </c>
      <c r="N45" s="175" t="s">
        <v>103</v>
      </c>
      <c r="O45" s="175" t="s">
        <v>98</v>
      </c>
      <c r="P45" s="175" t="s">
        <v>103</v>
      </c>
      <c r="Q45" s="175" t="s">
        <v>98</v>
      </c>
      <c r="R45" s="175" t="s">
        <v>103</v>
      </c>
      <c r="S45" s="175" t="s">
        <v>98</v>
      </c>
      <c r="T45" s="175" t="s">
        <v>103</v>
      </c>
      <c r="U45" s="175" t="s">
        <v>98</v>
      </c>
      <c r="V45" s="175" t="s">
        <v>103</v>
      </c>
      <c r="W45" s="175" t="s">
        <v>98</v>
      </c>
      <c r="X45" s="175" t="s">
        <v>103</v>
      </c>
      <c r="Y45" s="175" t="s">
        <v>98</v>
      </c>
      <c r="Z45" s="175" t="s">
        <v>103</v>
      </c>
      <c r="AA45" s="175" t="s">
        <v>98</v>
      </c>
      <c r="AB45" s="175" t="s">
        <v>103</v>
      </c>
      <c r="AC45" s="175" t="s">
        <v>98</v>
      </c>
      <c r="AD45" s="175" t="s">
        <v>103</v>
      </c>
      <c r="AE45" s="175" t="s">
        <v>98</v>
      </c>
      <c r="AF45" s="175" t="s">
        <v>103</v>
      </c>
      <c r="AG45" s="175" t="s">
        <v>98</v>
      </c>
      <c r="AH45" s="175" t="s">
        <v>103</v>
      </c>
      <c r="AI45" s="175" t="s">
        <v>98</v>
      </c>
      <c r="AJ45" s="175" t="s">
        <v>103</v>
      </c>
      <c r="AK45" s="175" t="s">
        <v>98</v>
      </c>
      <c r="AL45" s="175" t="s">
        <v>103</v>
      </c>
      <c r="AM45" s="175" t="s">
        <v>98</v>
      </c>
      <c r="AN45" s="175" t="s">
        <v>103</v>
      </c>
      <c r="AO45" s="175" t="s">
        <v>98</v>
      </c>
      <c r="AP45" s="175" t="s">
        <v>103</v>
      </c>
      <c r="AQ45" s="175" t="s">
        <v>98</v>
      </c>
      <c r="AR45" s="175" t="s">
        <v>103</v>
      </c>
      <c r="AS45" s="175" t="s">
        <v>98</v>
      </c>
      <c r="AT45" s="175" t="s">
        <v>103</v>
      </c>
      <c r="AU45" s="175" t="s">
        <v>98</v>
      </c>
      <c r="AV45" s="175" t="s">
        <v>103</v>
      </c>
      <c r="AW45" s="175" t="s">
        <v>98</v>
      </c>
      <c r="AX45" s="175" t="s">
        <v>98</v>
      </c>
      <c r="AY45" s="175" t="s">
        <v>103</v>
      </c>
      <c r="AZ45" s="140">
        <f>'2'!CY43</f>
        <v>0</v>
      </c>
      <c r="BA45" s="158" t="s">
        <v>103</v>
      </c>
      <c r="BB45" s="175" t="s">
        <v>103</v>
      </c>
      <c r="BC45" s="175" t="s">
        <v>98</v>
      </c>
      <c r="BD45" s="159"/>
      <c r="BE45" s="159"/>
      <c r="BF45" s="159"/>
      <c r="BG45" s="159"/>
      <c r="BH45" s="159"/>
      <c r="BI45" s="159"/>
      <c r="BJ45" s="159"/>
      <c r="BK45" s="159"/>
      <c r="BL45" s="159"/>
      <c r="BM45" s="159"/>
      <c r="BN45" s="159"/>
      <c r="BO45" s="159"/>
      <c r="BP45" s="159"/>
      <c r="BQ45" s="159"/>
      <c r="BR45" s="159"/>
      <c r="BS45" s="159"/>
      <c r="BT45" s="159"/>
      <c r="BU45" s="159"/>
      <c r="BV45" s="159"/>
      <c r="BW45" s="159"/>
      <c r="BX45" s="159"/>
      <c r="BY45" s="159"/>
      <c r="BZ45" s="159"/>
      <c r="CA45" s="159"/>
      <c r="CB45" s="159"/>
      <c r="CC45" s="159"/>
      <c r="CD45" s="159"/>
      <c r="CE45" s="159"/>
      <c r="CF45" s="159"/>
      <c r="CG45" s="159"/>
      <c r="CH45" s="159"/>
      <c r="CI45" s="159"/>
      <c r="CJ45" s="159"/>
      <c r="CK45" s="159"/>
      <c r="CL45" s="159"/>
      <c r="CM45" s="159"/>
      <c r="CN45" s="159"/>
      <c r="CO45" s="159"/>
      <c r="CP45" s="159"/>
      <c r="CQ45" s="159"/>
      <c r="CR45" s="159"/>
      <c r="CS45" s="159"/>
      <c r="CT45" s="159"/>
      <c r="CU45" s="159"/>
      <c r="CV45" s="159"/>
      <c r="CW45" s="159"/>
      <c r="CX45" s="159"/>
      <c r="CY45" s="159"/>
    </row>
    <row r="46" spans="1:103" s="160" customFormat="1" ht="76.5" x14ac:dyDescent="0.2">
      <c r="A46" s="154" t="s">
        <v>137</v>
      </c>
      <c r="B46" s="155" t="s">
        <v>136</v>
      </c>
      <c r="C46" s="158" t="s">
        <v>98</v>
      </c>
      <c r="D46" s="175" t="s">
        <v>103</v>
      </c>
      <c r="E46" s="175" t="s">
        <v>98</v>
      </c>
      <c r="F46" s="175" t="s">
        <v>103</v>
      </c>
      <c r="G46" s="175" t="s">
        <v>98</v>
      </c>
      <c r="H46" s="175" t="s">
        <v>103</v>
      </c>
      <c r="I46" s="175" t="s">
        <v>98</v>
      </c>
      <c r="J46" s="175" t="s">
        <v>103</v>
      </c>
      <c r="K46" s="175" t="s">
        <v>98</v>
      </c>
      <c r="L46" s="175" t="s">
        <v>103</v>
      </c>
      <c r="M46" s="175" t="s">
        <v>98</v>
      </c>
      <c r="N46" s="175" t="s">
        <v>103</v>
      </c>
      <c r="O46" s="175" t="s">
        <v>98</v>
      </c>
      <c r="P46" s="175" t="s">
        <v>103</v>
      </c>
      <c r="Q46" s="175" t="s">
        <v>98</v>
      </c>
      <c r="R46" s="175" t="s">
        <v>103</v>
      </c>
      <c r="S46" s="175" t="s">
        <v>98</v>
      </c>
      <c r="T46" s="175" t="s">
        <v>103</v>
      </c>
      <c r="U46" s="175" t="s">
        <v>98</v>
      </c>
      <c r="V46" s="175" t="s">
        <v>103</v>
      </c>
      <c r="W46" s="175" t="s">
        <v>98</v>
      </c>
      <c r="X46" s="175" t="s">
        <v>103</v>
      </c>
      <c r="Y46" s="175" t="s">
        <v>98</v>
      </c>
      <c r="Z46" s="175" t="s">
        <v>103</v>
      </c>
      <c r="AA46" s="175" t="s">
        <v>98</v>
      </c>
      <c r="AB46" s="175" t="s">
        <v>103</v>
      </c>
      <c r="AC46" s="175" t="s">
        <v>98</v>
      </c>
      <c r="AD46" s="175" t="s">
        <v>103</v>
      </c>
      <c r="AE46" s="175" t="s">
        <v>98</v>
      </c>
      <c r="AF46" s="175" t="s">
        <v>103</v>
      </c>
      <c r="AG46" s="175" t="s">
        <v>98</v>
      </c>
      <c r="AH46" s="175" t="s">
        <v>103</v>
      </c>
      <c r="AI46" s="175" t="s">
        <v>98</v>
      </c>
      <c r="AJ46" s="175" t="s">
        <v>103</v>
      </c>
      <c r="AK46" s="175" t="s">
        <v>98</v>
      </c>
      <c r="AL46" s="175" t="s">
        <v>103</v>
      </c>
      <c r="AM46" s="175" t="s">
        <v>98</v>
      </c>
      <c r="AN46" s="175" t="s">
        <v>103</v>
      </c>
      <c r="AO46" s="175" t="s">
        <v>98</v>
      </c>
      <c r="AP46" s="175" t="s">
        <v>103</v>
      </c>
      <c r="AQ46" s="175" t="s">
        <v>98</v>
      </c>
      <c r="AR46" s="175" t="s">
        <v>103</v>
      </c>
      <c r="AS46" s="175" t="s">
        <v>98</v>
      </c>
      <c r="AT46" s="175" t="s">
        <v>103</v>
      </c>
      <c r="AU46" s="175" t="s">
        <v>98</v>
      </c>
      <c r="AV46" s="175" t="s">
        <v>103</v>
      </c>
      <c r="AW46" s="175" t="s">
        <v>98</v>
      </c>
      <c r="AX46" s="175" t="s">
        <v>98</v>
      </c>
      <c r="AY46" s="175" t="s">
        <v>103</v>
      </c>
      <c r="AZ46" s="140">
        <f>'2'!CY44</f>
        <v>0</v>
      </c>
      <c r="BA46" s="158" t="s">
        <v>103</v>
      </c>
      <c r="BB46" s="175" t="s">
        <v>103</v>
      </c>
      <c r="BC46" s="175" t="s">
        <v>98</v>
      </c>
      <c r="BD46" s="159"/>
      <c r="BE46" s="159"/>
      <c r="BF46" s="159"/>
      <c r="BG46" s="159"/>
      <c r="BH46" s="159"/>
      <c r="BI46" s="159"/>
      <c r="BJ46" s="159"/>
      <c r="BK46" s="159"/>
      <c r="BL46" s="159"/>
      <c r="BM46" s="159"/>
      <c r="BN46" s="159"/>
      <c r="BO46" s="159"/>
      <c r="BP46" s="159"/>
      <c r="BQ46" s="159"/>
      <c r="BR46" s="159"/>
      <c r="BS46" s="159"/>
      <c r="BT46" s="159"/>
      <c r="BU46" s="159"/>
      <c r="BV46" s="159"/>
      <c r="BW46" s="159"/>
      <c r="BX46" s="159"/>
      <c r="BY46" s="159"/>
      <c r="BZ46" s="159"/>
      <c r="CA46" s="159"/>
      <c r="CB46" s="159"/>
      <c r="CC46" s="159"/>
      <c r="CD46" s="159"/>
      <c r="CE46" s="159"/>
      <c r="CF46" s="159"/>
      <c r="CG46" s="159"/>
      <c r="CH46" s="159"/>
      <c r="CI46" s="159"/>
      <c r="CJ46" s="159"/>
      <c r="CK46" s="159"/>
      <c r="CL46" s="159"/>
      <c r="CM46" s="159"/>
      <c r="CN46" s="159"/>
      <c r="CO46" s="159"/>
      <c r="CP46" s="159"/>
      <c r="CQ46" s="159"/>
      <c r="CR46" s="159"/>
      <c r="CS46" s="159"/>
      <c r="CT46" s="159"/>
      <c r="CU46" s="159"/>
      <c r="CV46" s="159"/>
      <c r="CW46" s="159"/>
      <c r="CX46" s="159"/>
      <c r="CY46" s="159"/>
    </row>
    <row r="47" spans="1:103" s="160" customFormat="1" ht="76.5" x14ac:dyDescent="0.2">
      <c r="A47" s="172" t="s">
        <v>138</v>
      </c>
      <c r="B47" s="155" t="s">
        <v>139</v>
      </c>
      <c r="C47" s="158" t="s">
        <v>98</v>
      </c>
      <c r="D47" s="175">
        <f>D48+D49</f>
        <v>0</v>
      </c>
      <c r="E47" s="175" t="s">
        <v>98</v>
      </c>
      <c r="F47" s="175">
        <f>F48+F49</f>
        <v>0</v>
      </c>
      <c r="G47" s="175" t="s">
        <v>98</v>
      </c>
      <c r="H47" s="175">
        <f>H48+H49</f>
        <v>0</v>
      </c>
      <c r="I47" s="175" t="s">
        <v>98</v>
      </c>
      <c r="J47" s="175">
        <f>J48+J49</f>
        <v>0</v>
      </c>
      <c r="K47" s="175" t="s">
        <v>98</v>
      </c>
      <c r="L47" s="175">
        <f>L48+L49</f>
        <v>0</v>
      </c>
      <c r="M47" s="175" t="s">
        <v>98</v>
      </c>
      <c r="N47" s="175">
        <f>N48+N49</f>
        <v>0</v>
      </c>
      <c r="O47" s="175" t="s">
        <v>98</v>
      </c>
      <c r="P47" s="175">
        <f>P48+P49</f>
        <v>0</v>
      </c>
      <c r="Q47" s="175" t="s">
        <v>98</v>
      </c>
      <c r="R47" s="175">
        <f>R48+R49</f>
        <v>0</v>
      </c>
      <c r="S47" s="175" t="s">
        <v>98</v>
      </c>
      <c r="T47" s="175">
        <f>T48+T49</f>
        <v>0</v>
      </c>
      <c r="U47" s="175" t="s">
        <v>98</v>
      </c>
      <c r="V47" s="175">
        <f>V48+V49</f>
        <v>0</v>
      </c>
      <c r="W47" s="175" t="s">
        <v>98</v>
      </c>
      <c r="X47" s="175">
        <f>X48+X49</f>
        <v>0</v>
      </c>
      <c r="Y47" s="175" t="s">
        <v>98</v>
      </c>
      <c r="Z47" s="175">
        <f>Z48+Z49</f>
        <v>0</v>
      </c>
      <c r="AA47" s="175" t="s">
        <v>98</v>
      </c>
      <c r="AB47" s="175">
        <f>AB48+AB49</f>
        <v>0</v>
      </c>
      <c r="AC47" s="175" t="s">
        <v>98</v>
      </c>
      <c r="AD47" s="175">
        <f>AD48+AD49</f>
        <v>0</v>
      </c>
      <c r="AE47" s="175" t="s">
        <v>98</v>
      </c>
      <c r="AF47" s="175">
        <f>AF48+AF49</f>
        <v>0</v>
      </c>
      <c r="AG47" s="175" t="s">
        <v>98</v>
      </c>
      <c r="AH47" s="175">
        <f>AH48+AH49</f>
        <v>0</v>
      </c>
      <c r="AI47" s="175" t="s">
        <v>98</v>
      </c>
      <c r="AJ47" s="175">
        <f>AJ48+AJ49</f>
        <v>0</v>
      </c>
      <c r="AK47" s="175" t="s">
        <v>98</v>
      </c>
      <c r="AL47" s="175">
        <f>AL48+AL49</f>
        <v>0</v>
      </c>
      <c r="AM47" s="175" t="s">
        <v>98</v>
      </c>
      <c r="AN47" s="175">
        <f>AN48+AN49</f>
        <v>0</v>
      </c>
      <c r="AO47" s="175" t="s">
        <v>98</v>
      </c>
      <c r="AP47" s="175">
        <f>AP48+AP49</f>
        <v>0</v>
      </c>
      <c r="AQ47" s="175" t="s">
        <v>98</v>
      </c>
      <c r="AR47" s="175">
        <f>AR48+AR49</f>
        <v>0</v>
      </c>
      <c r="AS47" s="175" t="s">
        <v>98</v>
      </c>
      <c r="AT47" s="175">
        <f>AT48+AT49</f>
        <v>0</v>
      </c>
      <c r="AU47" s="175" t="s">
        <v>98</v>
      </c>
      <c r="AV47" s="175">
        <f>AV48+AV49</f>
        <v>0</v>
      </c>
      <c r="AW47" s="175" t="s">
        <v>98</v>
      </c>
      <c r="AX47" s="175" t="s">
        <v>98</v>
      </c>
      <c r="AY47" s="175">
        <v>0</v>
      </c>
      <c r="AZ47" s="140">
        <f>'2'!CY45</f>
        <v>0</v>
      </c>
      <c r="BA47" s="158">
        <v>0</v>
      </c>
      <c r="BB47" s="175">
        <f>BB48+BB49</f>
        <v>0</v>
      </c>
      <c r="BC47" s="175" t="s">
        <v>98</v>
      </c>
      <c r="BD47" s="159"/>
      <c r="BE47" s="159"/>
      <c r="BF47" s="159"/>
      <c r="BG47" s="159"/>
      <c r="BH47" s="159"/>
      <c r="BI47" s="159"/>
      <c r="BJ47" s="159"/>
      <c r="BK47" s="159"/>
      <c r="BL47" s="159"/>
      <c r="BM47" s="159"/>
      <c r="BN47" s="159"/>
      <c r="BO47" s="159"/>
      <c r="BP47" s="159"/>
      <c r="BQ47" s="159"/>
      <c r="BR47" s="159"/>
      <c r="BS47" s="159"/>
      <c r="BT47" s="159"/>
      <c r="BU47" s="159"/>
      <c r="BV47" s="159"/>
      <c r="BW47" s="159"/>
      <c r="BX47" s="159"/>
      <c r="BY47" s="159"/>
      <c r="BZ47" s="159"/>
      <c r="CA47" s="159"/>
      <c r="CB47" s="159"/>
      <c r="CC47" s="159"/>
      <c r="CD47" s="159"/>
      <c r="CE47" s="159"/>
      <c r="CF47" s="159"/>
      <c r="CG47" s="159"/>
      <c r="CH47" s="159"/>
      <c r="CI47" s="159"/>
      <c r="CJ47" s="159"/>
      <c r="CK47" s="159"/>
      <c r="CL47" s="159"/>
      <c r="CM47" s="159"/>
      <c r="CN47" s="159"/>
      <c r="CO47" s="159"/>
      <c r="CP47" s="159"/>
      <c r="CQ47" s="159"/>
      <c r="CR47" s="159"/>
      <c r="CS47" s="159"/>
      <c r="CT47" s="159"/>
      <c r="CU47" s="159"/>
      <c r="CV47" s="159"/>
      <c r="CW47" s="159"/>
      <c r="CX47" s="159"/>
      <c r="CY47" s="159"/>
    </row>
    <row r="48" spans="1:103" s="160" customFormat="1" ht="76.5" x14ac:dyDescent="0.2">
      <c r="A48" s="154" t="s">
        <v>140</v>
      </c>
      <c r="B48" s="155" t="s">
        <v>135</v>
      </c>
      <c r="C48" s="158" t="s">
        <v>98</v>
      </c>
      <c r="D48" s="175" t="s">
        <v>103</v>
      </c>
      <c r="E48" s="175" t="s">
        <v>98</v>
      </c>
      <c r="F48" s="175" t="s">
        <v>103</v>
      </c>
      <c r="G48" s="175" t="s">
        <v>98</v>
      </c>
      <c r="H48" s="175" t="s">
        <v>103</v>
      </c>
      <c r="I48" s="175" t="s">
        <v>98</v>
      </c>
      <c r="J48" s="175" t="s">
        <v>103</v>
      </c>
      <c r="K48" s="175" t="s">
        <v>98</v>
      </c>
      <c r="L48" s="175" t="s">
        <v>103</v>
      </c>
      <c r="M48" s="175" t="s">
        <v>98</v>
      </c>
      <c r="N48" s="175" t="s">
        <v>103</v>
      </c>
      <c r="O48" s="175" t="s">
        <v>98</v>
      </c>
      <c r="P48" s="175" t="s">
        <v>103</v>
      </c>
      <c r="Q48" s="175" t="s">
        <v>98</v>
      </c>
      <c r="R48" s="175" t="s">
        <v>103</v>
      </c>
      <c r="S48" s="175" t="s">
        <v>98</v>
      </c>
      <c r="T48" s="175" t="s">
        <v>103</v>
      </c>
      <c r="U48" s="175" t="s">
        <v>98</v>
      </c>
      <c r="V48" s="175" t="s">
        <v>103</v>
      </c>
      <c r="W48" s="175" t="s">
        <v>98</v>
      </c>
      <c r="X48" s="175" t="s">
        <v>103</v>
      </c>
      <c r="Y48" s="175" t="s">
        <v>98</v>
      </c>
      <c r="Z48" s="175" t="s">
        <v>103</v>
      </c>
      <c r="AA48" s="175" t="s">
        <v>98</v>
      </c>
      <c r="AB48" s="175" t="s">
        <v>103</v>
      </c>
      <c r="AC48" s="175" t="s">
        <v>98</v>
      </c>
      <c r="AD48" s="175" t="s">
        <v>103</v>
      </c>
      <c r="AE48" s="175" t="s">
        <v>98</v>
      </c>
      <c r="AF48" s="175" t="s">
        <v>103</v>
      </c>
      <c r="AG48" s="175" t="s">
        <v>98</v>
      </c>
      <c r="AH48" s="175" t="s">
        <v>103</v>
      </c>
      <c r="AI48" s="175" t="s">
        <v>98</v>
      </c>
      <c r="AJ48" s="175" t="s">
        <v>103</v>
      </c>
      <c r="AK48" s="175" t="s">
        <v>98</v>
      </c>
      <c r="AL48" s="175" t="s">
        <v>103</v>
      </c>
      <c r="AM48" s="175" t="s">
        <v>98</v>
      </c>
      <c r="AN48" s="175" t="s">
        <v>103</v>
      </c>
      <c r="AO48" s="175" t="s">
        <v>98</v>
      </c>
      <c r="AP48" s="175" t="s">
        <v>103</v>
      </c>
      <c r="AQ48" s="175" t="s">
        <v>98</v>
      </c>
      <c r="AR48" s="175" t="s">
        <v>103</v>
      </c>
      <c r="AS48" s="175" t="s">
        <v>98</v>
      </c>
      <c r="AT48" s="175" t="s">
        <v>103</v>
      </c>
      <c r="AU48" s="175" t="s">
        <v>98</v>
      </c>
      <c r="AV48" s="175" t="s">
        <v>103</v>
      </c>
      <c r="AW48" s="175" t="s">
        <v>98</v>
      </c>
      <c r="AX48" s="175" t="s">
        <v>98</v>
      </c>
      <c r="AY48" s="175" t="s">
        <v>103</v>
      </c>
      <c r="AZ48" s="140">
        <f>'2'!CY46</f>
        <v>0</v>
      </c>
      <c r="BA48" s="158" t="s">
        <v>103</v>
      </c>
      <c r="BB48" s="175" t="s">
        <v>103</v>
      </c>
      <c r="BC48" s="175" t="s">
        <v>98</v>
      </c>
      <c r="BD48" s="159"/>
      <c r="BE48" s="159"/>
      <c r="BF48" s="159"/>
      <c r="BG48" s="159"/>
      <c r="BH48" s="159"/>
      <c r="BI48" s="159"/>
      <c r="BJ48" s="159"/>
      <c r="BK48" s="159"/>
      <c r="BL48" s="159"/>
      <c r="BM48" s="159"/>
      <c r="BN48" s="159"/>
      <c r="BO48" s="159"/>
      <c r="BP48" s="159"/>
      <c r="BQ48" s="159"/>
      <c r="BR48" s="159"/>
      <c r="BS48" s="159"/>
      <c r="BT48" s="159"/>
      <c r="BU48" s="159"/>
      <c r="BV48" s="159"/>
      <c r="BW48" s="159"/>
      <c r="BX48" s="159"/>
      <c r="BY48" s="159"/>
      <c r="BZ48" s="159"/>
      <c r="CA48" s="159"/>
      <c r="CB48" s="159"/>
      <c r="CC48" s="159"/>
      <c r="CD48" s="159"/>
      <c r="CE48" s="159"/>
      <c r="CF48" s="159"/>
      <c r="CG48" s="159"/>
      <c r="CH48" s="159"/>
      <c r="CI48" s="159"/>
      <c r="CJ48" s="159"/>
      <c r="CK48" s="159"/>
      <c r="CL48" s="159"/>
      <c r="CM48" s="159"/>
      <c r="CN48" s="159"/>
      <c r="CO48" s="159"/>
      <c r="CP48" s="159"/>
      <c r="CQ48" s="159"/>
      <c r="CR48" s="159"/>
      <c r="CS48" s="159"/>
      <c r="CT48" s="159"/>
      <c r="CU48" s="159"/>
      <c r="CV48" s="159"/>
      <c r="CW48" s="159"/>
      <c r="CX48" s="159"/>
      <c r="CY48" s="159"/>
    </row>
    <row r="49" spans="1:103" s="160" customFormat="1" ht="63.75" x14ac:dyDescent="0.2">
      <c r="A49" s="154" t="s">
        <v>141</v>
      </c>
      <c r="B49" s="155" t="s">
        <v>142</v>
      </c>
      <c r="C49" s="158" t="s">
        <v>98</v>
      </c>
      <c r="D49" s="175" t="s">
        <v>103</v>
      </c>
      <c r="E49" s="175" t="s">
        <v>98</v>
      </c>
      <c r="F49" s="175" t="s">
        <v>103</v>
      </c>
      <c r="G49" s="175" t="s">
        <v>98</v>
      </c>
      <c r="H49" s="175" t="s">
        <v>103</v>
      </c>
      <c r="I49" s="175" t="s">
        <v>98</v>
      </c>
      <c r="J49" s="175" t="s">
        <v>103</v>
      </c>
      <c r="K49" s="175" t="s">
        <v>98</v>
      </c>
      <c r="L49" s="175" t="s">
        <v>103</v>
      </c>
      <c r="M49" s="175" t="s">
        <v>98</v>
      </c>
      <c r="N49" s="175" t="s">
        <v>103</v>
      </c>
      <c r="O49" s="175" t="s">
        <v>98</v>
      </c>
      <c r="P49" s="175" t="s">
        <v>103</v>
      </c>
      <c r="Q49" s="175" t="s">
        <v>98</v>
      </c>
      <c r="R49" s="175" t="s">
        <v>103</v>
      </c>
      <c r="S49" s="175" t="s">
        <v>98</v>
      </c>
      <c r="T49" s="175" t="s">
        <v>103</v>
      </c>
      <c r="U49" s="175" t="s">
        <v>98</v>
      </c>
      <c r="V49" s="175" t="s">
        <v>103</v>
      </c>
      <c r="W49" s="175" t="s">
        <v>98</v>
      </c>
      <c r="X49" s="175" t="s">
        <v>103</v>
      </c>
      <c r="Y49" s="175" t="s">
        <v>98</v>
      </c>
      <c r="Z49" s="175" t="s">
        <v>103</v>
      </c>
      <c r="AA49" s="175" t="s">
        <v>98</v>
      </c>
      <c r="AB49" s="175" t="s">
        <v>103</v>
      </c>
      <c r="AC49" s="175" t="s">
        <v>98</v>
      </c>
      <c r="AD49" s="175" t="s">
        <v>103</v>
      </c>
      <c r="AE49" s="175" t="s">
        <v>98</v>
      </c>
      <c r="AF49" s="175" t="s">
        <v>103</v>
      </c>
      <c r="AG49" s="175" t="s">
        <v>98</v>
      </c>
      <c r="AH49" s="175" t="s">
        <v>103</v>
      </c>
      <c r="AI49" s="175" t="s">
        <v>98</v>
      </c>
      <c r="AJ49" s="175" t="s">
        <v>103</v>
      </c>
      <c r="AK49" s="175" t="s">
        <v>98</v>
      </c>
      <c r="AL49" s="175" t="s">
        <v>103</v>
      </c>
      <c r="AM49" s="175" t="s">
        <v>98</v>
      </c>
      <c r="AN49" s="175" t="s">
        <v>103</v>
      </c>
      <c r="AO49" s="175" t="s">
        <v>98</v>
      </c>
      <c r="AP49" s="175" t="s">
        <v>103</v>
      </c>
      <c r="AQ49" s="175" t="s">
        <v>98</v>
      </c>
      <c r="AR49" s="175" t="s">
        <v>103</v>
      </c>
      <c r="AS49" s="175" t="s">
        <v>98</v>
      </c>
      <c r="AT49" s="175" t="s">
        <v>103</v>
      </c>
      <c r="AU49" s="175" t="s">
        <v>98</v>
      </c>
      <c r="AV49" s="175" t="s">
        <v>103</v>
      </c>
      <c r="AW49" s="175" t="s">
        <v>98</v>
      </c>
      <c r="AX49" s="175" t="s">
        <v>98</v>
      </c>
      <c r="AY49" s="175" t="s">
        <v>103</v>
      </c>
      <c r="AZ49" s="140">
        <f>'2'!CY47</f>
        <v>0</v>
      </c>
      <c r="BA49" s="158" t="s">
        <v>103</v>
      </c>
      <c r="BB49" s="175" t="s">
        <v>103</v>
      </c>
      <c r="BC49" s="175" t="s">
        <v>98</v>
      </c>
      <c r="BD49" s="159"/>
      <c r="BE49" s="159"/>
      <c r="BF49" s="159"/>
      <c r="BG49" s="159"/>
      <c r="BH49" s="159"/>
      <c r="BI49" s="159"/>
      <c r="BJ49" s="159"/>
      <c r="BK49" s="159"/>
      <c r="BL49" s="159"/>
      <c r="BM49" s="159"/>
      <c r="BN49" s="159"/>
      <c r="BO49" s="159"/>
      <c r="BP49" s="159"/>
      <c r="BQ49" s="159"/>
      <c r="BR49" s="159"/>
      <c r="BS49" s="159"/>
      <c r="BT49" s="159"/>
      <c r="BU49" s="159"/>
      <c r="BV49" s="159"/>
      <c r="BW49" s="159"/>
      <c r="BX49" s="159"/>
      <c r="BY49" s="159"/>
      <c r="BZ49" s="159"/>
      <c r="CA49" s="159"/>
      <c r="CB49" s="159"/>
      <c r="CC49" s="159"/>
      <c r="CD49" s="159"/>
      <c r="CE49" s="159"/>
      <c r="CF49" s="159"/>
      <c r="CG49" s="159"/>
      <c r="CH49" s="159"/>
      <c r="CI49" s="159"/>
      <c r="CJ49" s="159"/>
      <c r="CK49" s="159"/>
      <c r="CL49" s="159"/>
      <c r="CM49" s="159"/>
      <c r="CN49" s="159"/>
      <c r="CO49" s="159"/>
      <c r="CP49" s="159"/>
      <c r="CQ49" s="159"/>
      <c r="CR49" s="159"/>
      <c r="CS49" s="159"/>
      <c r="CT49" s="159"/>
      <c r="CU49" s="159"/>
      <c r="CV49" s="159"/>
      <c r="CW49" s="159"/>
      <c r="CX49" s="159"/>
      <c r="CY49" s="159"/>
    </row>
    <row r="50" spans="1:103" s="168" customFormat="1" ht="25.5" x14ac:dyDescent="0.2">
      <c r="A50" s="161" t="s">
        <v>143</v>
      </c>
      <c r="B50" s="162" t="s">
        <v>144</v>
      </c>
      <c r="C50" s="165" t="s">
        <v>98</v>
      </c>
      <c r="D50" s="165">
        <f>D51+D55+D76+D86</f>
        <v>0</v>
      </c>
      <c r="E50" s="165" t="s">
        <v>98</v>
      </c>
      <c r="F50" s="165">
        <f>F51+F55+F76+F86</f>
        <v>0</v>
      </c>
      <c r="G50" s="165" t="s">
        <v>98</v>
      </c>
      <c r="H50" s="165">
        <f>H51+H55+H76+H86</f>
        <v>0</v>
      </c>
      <c r="I50" s="165" t="s">
        <v>98</v>
      </c>
      <c r="J50" s="165">
        <f>J51+J55+J76+J86</f>
        <v>0</v>
      </c>
      <c r="K50" s="165" t="s">
        <v>98</v>
      </c>
      <c r="L50" s="165">
        <f>L51+L55+L76+L86</f>
        <v>0</v>
      </c>
      <c r="M50" s="165" t="s">
        <v>98</v>
      </c>
      <c r="N50" s="165">
        <f>N51+N55+N76+N86</f>
        <v>0</v>
      </c>
      <c r="O50" s="165" t="s">
        <v>98</v>
      </c>
      <c r="P50" s="165">
        <f>P51+P55+P76+P86</f>
        <v>0</v>
      </c>
      <c r="Q50" s="165" t="s">
        <v>98</v>
      </c>
      <c r="R50" s="165">
        <f>R51+R55+R76+R86</f>
        <v>0</v>
      </c>
      <c r="S50" s="165" t="s">
        <v>98</v>
      </c>
      <c r="T50" s="165">
        <f>T51+T55+T76+T86</f>
        <v>0</v>
      </c>
      <c r="U50" s="165" t="s">
        <v>98</v>
      </c>
      <c r="V50" s="165">
        <f>V51+V55+V76+V86</f>
        <v>0</v>
      </c>
      <c r="W50" s="165" t="s">
        <v>98</v>
      </c>
      <c r="X50" s="165">
        <f>X51+X55+X76+X86</f>
        <v>5.8000000000000007</v>
      </c>
      <c r="Y50" s="165" t="s">
        <v>98</v>
      </c>
      <c r="Z50" s="165">
        <f>Z51+Z55+Z76+Z86</f>
        <v>0</v>
      </c>
      <c r="AA50" s="165" t="s">
        <v>98</v>
      </c>
      <c r="AB50" s="165">
        <f>AB51+AB55+AB76+AB86</f>
        <v>0</v>
      </c>
      <c r="AC50" s="165" t="s">
        <v>98</v>
      </c>
      <c r="AD50" s="165">
        <f>AD51+AD55+AD76+AD86</f>
        <v>0</v>
      </c>
      <c r="AE50" s="165" t="s">
        <v>98</v>
      </c>
      <c r="AF50" s="165">
        <f>AF51+AF55+AF76+AF86</f>
        <v>0</v>
      </c>
      <c r="AG50" s="165" t="s">
        <v>98</v>
      </c>
      <c r="AH50" s="165">
        <f>AH51+AH55+AH76+AH86</f>
        <v>0</v>
      </c>
      <c r="AI50" s="165" t="s">
        <v>98</v>
      </c>
      <c r="AJ50" s="165">
        <f>AJ51+AJ55+AJ76+AJ86</f>
        <v>0</v>
      </c>
      <c r="AK50" s="165" t="s">
        <v>98</v>
      </c>
      <c r="AL50" s="165">
        <f>AL51+AL55+AL76+AL86</f>
        <v>0</v>
      </c>
      <c r="AM50" s="165" t="s">
        <v>98</v>
      </c>
      <c r="AN50" s="165">
        <f>AN51+AN55+AN76+AN86</f>
        <v>0</v>
      </c>
      <c r="AO50" s="165" t="s">
        <v>98</v>
      </c>
      <c r="AP50" s="165">
        <f>AP51+AP55+AP76+AP86</f>
        <v>0</v>
      </c>
      <c r="AQ50" s="165" t="s">
        <v>98</v>
      </c>
      <c r="AR50" s="165">
        <f>AR51+AR55+AR76+AR86</f>
        <v>0</v>
      </c>
      <c r="AS50" s="165" t="s">
        <v>98</v>
      </c>
      <c r="AT50" s="165">
        <f>AT51+AT55+AT76+AT86</f>
        <v>0</v>
      </c>
      <c r="AU50" s="165" t="s">
        <v>98</v>
      </c>
      <c r="AV50" s="165">
        <f>AV51+AV55+AV76+AV86</f>
        <v>0</v>
      </c>
      <c r="AW50" s="165" t="s">
        <v>98</v>
      </c>
      <c r="AX50" s="165" t="s">
        <v>98</v>
      </c>
      <c r="AY50" s="165">
        <v>0</v>
      </c>
      <c r="AZ50" s="140">
        <f>'2'!CY48</f>
        <v>9.2478063348637516</v>
      </c>
      <c r="BA50" s="165">
        <v>0</v>
      </c>
      <c r="BB50" s="165">
        <f>BB51+BB55+BB76+BB86</f>
        <v>0</v>
      </c>
      <c r="BC50" s="165" t="s">
        <v>98</v>
      </c>
      <c r="BD50" s="167"/>
      <c r="BE50" s="167"/>
      <c r="BF50" s="167"/>
      <c r="BG50" s="167"/>
      <c r="BH50" s="167"/>
      <c r="BI50" s="167"/>
      <c r="BJ50" s="167"/>
      <c r="BK50" s="167"/>
      <c r="BL50" s="167"/>
      <c r="BM50" s="167"/>
      <c r="BN50" s="167"/>
      <c r="BO50" s="167"/>
      <c r="BP50" s="167"/>
      <c r="BQ50" s="167"/>
      <c r="BR50" s="167"/>
      <c r="BS50" s="167"/>
      <c r="BT50" s="167"/>
      <c r="BU50" s="167"/>
      <c r="BV50" s="167"/>
      <c r="BW50" s="167"/>
      <c r="BX50" s="167"/>
      <c r="BY50" s="167"/>
      <c r="BZ50" s="167"/>
      <c r="CA50" s="167"/>
      <c r="CB50" s="167"/>
      <c r="CC50" s="167"/>
      <c r="CD50" s="167"/>
      <c r="CE50" s="167"/>
      <c r="CF50" s="167"/>
      <c r="CG50" s="167"/>
      <c r="CH50" s="167"/>
      <c r="CI50" s="167"/>
      <c r="CJ50" s="167"/>
      <c r="CK50" s="167"/>
      <c r="CL50" s="167"/>
      <c r="CM50" s="167"/>
      <c r="CN50" s="167"/>
      <c r="CO50" s="167"/>
      <c r="CP50" s="167"/>
      <c r="CQ50" s="167"/>
      <c r="CR50" s="167"/>
      <c r="CS50" s="167"/>
      <c r="CT50" s="167"/>
      <c r="CU50" s="167"/>
      <c r="CV50" s="167"/>
      <c r="CW50" s="167"/>
      <c r="CX50" s="167"/>
      <c r="CY50" s="167"/>
    </row>
    <row r="51" spans="1:103" s="183" customFormat="1" ht="51" x14ac:dyDescent="0.2">
      <c r="A51" s="179" t="s">
        <v>145</v>
      </c>
      <c r="B51" s="156" t="s">
        <v>146</v>
      </c>
      <c r="C51" s="140" t="s">
        <v>98</v>
      </c>
      <c r="D51" s="140">
        <f>D52+D54</f>
        <v>0</v>
      </c>
      <c r="E51" s="140" t="s">
        <v>98</v>
      </c>
      <c r="F51" s="140">
        <f>F52+F54</f>
        <v>0</v>
      </c>
      <c r="G51" s="140" t="s">
        <v>98</v>
      </c>
      <c r="H51" s="140">
        <f>H52+H54</f>
        <v>0</v>
      </c>
      <c r="I51" s="140" t="s">
        <v>98</v>
      </c>
      <c r="J51" s="140">
        <f>J52+J54</f>
        <v>0</v>
      </c>
      <c r="K51" s="140" t="s">
        <v>98</v>
      </c>
      <c r="L51" s="140">
        <f>L52+L54</f>
        <v>0</v>
      </c>
      <c r="M51" s="140" t="s">
        <v>98</v>
      </c>
      <c r="N51" s="140">
        <f>N52+N54</f>
        <v>0</v>
      </c>
      <c r="O51" s="140" t="s">
        <v>98</v>
      </c>
      <c r="P51" s="140">
        <f>P52+P54</f>
        <v>0</v>
      </c>
      <c r="Q51" s="140" t="s">
        <v>98</v>
      </c>
      <c r="R51" s="140">
        <f>R52+R54</f>
        <v>0</v>
      </c>
      <c r="S51" s="140" t="s">
        <v>98</v>
      </c>
      <c r="T51" s="140">
        <f>T52+T54</f>
        <v>0</v>
      </c>
      <c r="U51" s="140" t="s">
        <v>98</v>
      </c>
      <c r="V51" s="140">
        <f>V52+V54</f>
        <v>0</v>
      </c>
      <c r="W51" s="140" t="s">
        <v>98</v>
      </c>
      <c r="X51" s="140">
        <f>X52+X54</f>
        <v>0</v>
      </c>
      <c r="Y51" s="140" t="s">
        <v>98</v>
      </c>
      <c r="Z51" s="140">
        <f>Z52+Z54</f>
        <v>0</v>
      </c>
      <c r="AA51" s="140" t="s">
        <v>98</v>
      </c>
      <c r="AB51" s="140">
        <f>AB52+AB54</f>
        <v>0</v>
      </c>
      <c r="AC51" s="140" t="s">
        <v>98</v>
      </c>
      <c r="AD51" s="140">
        <f>AD52+AD54</f>
        <v>0</v>
      </c>
      <c r="AE51" s="140" t="s">
        <v>98</v>
      </c>
      <c r="AF51" s="140">
        <f>AF52+AF54</f>
        <v>0</v>
      </c>
      <c r="AG51" s="140" t="s">
        <v>98</v>
      </c>
      <c r="AH51" s="140">
        <f>AH52+AH54</f>
        <v>0</v>
      </c>
      <c r="AI51" s="140" t="s">
        <v>98</v>
      </c>
      <c r="AJ51" s="140">
        <f>AJ52+AJ54</f>
        <v>0</v>
      </c>
      <c r="AK51" s="140" t="s">
        <v>98</v>
      </c>
      <c r="AL51" s="140">
        <f>AL52+AL54</f>
        <v>0</v>
      </c>
      <c r="AM51" s="140" t="s">
        <v>98</v>
      </c>
      <c r="AN51" s="140">
        <f>AN52+AN54</f>
        <v>0</v>
      </c>
      <c r="AO51" s="140" t="s">
        <v>98</v>
      </c>
      <c r="AP51" s="140">
        <f>AP52+AP54</f>
        <v>0</v>
      </c>
      <c r="AQ51" s="140" t="s">
        <v>98</v>
      </c>
      <c r="AR51" s="140">
        <f>AR52+AR54</f>
        <v>0</v>
      </c>
      <c r="AS51" s="140" t="s">
        <v>98</v>
      </c>
      <c r="AT51" s="140">
        <f>AT52+AT54</f>
        <v>0</v>
      </c>
      <c r="AU51" s="140" t="s">
        <v>98</v>
      </c>
      <c r="AV51" s="140">
        <f>AV52+AV54</f>
        <v>0</v>
      </c>
      <c r="AW51" s="140" t="s">
        <v>98</v>
      </c>
      <c r="AX51" s="140" t="s">
        <v>98</v>
      </c>
      <c r="AY51" s="140">
        <v>0</v>
      </c>
      <c r="AZ51" s="140">
        <f>'2'!CY49</f>
        <v>0</v>
      </c>
      <c r="BA51" s="140">
        <v>0</v>
      </c>
      <c r="BB51" s="140">
        <f>BB52+BB54</f>
        <v>0</v>
      </c>
      <c r="BC51" s="140" t="s">
        <v>98</v>
      </c>
      <c r="BD51" s="182"/>
      <c r="BE51" s="182"/>
      <c r="BF51" s="182"/>
      <c r="BG51" s="182"/>
      <c r="BH51" s="182"/>
      <c r="BI51" s="182"/>
      <c r="BJ51" s="182"/>
      <c r="BK51" s="182"/>
      <c r="BL51" s="182"/>
      <c r="BM51" s="182"/>
      <c r="BN51" s="182"/>
      <c r="BO51" s="182"/>
      <c r="BP51" s="182"/>
      <c r="BQ51" s="182"/>
      <c r="BR51" s="182"/>
      <c r="BS51" s="182"/>
      <c r="BT51" s="182"/>
      <c r="BU51" s="182"/>
      <c r="BV51" s="182"/>
      <c r="BW51" s="182"/>
      <c r="BX51" s="182"/>
      <c r="BY51" s="182"/>
      <c r="BZ51" s="182"/>
      <c r="CA51" s="182"/>
      <c r="CB51" s="182"/>
      <c r="CC51" s="182"/>
      <c r="CD51" s="182"/>
      <c r="CE51" s="182"/>
      <c r="CF51" s="182"/>
      <c r="CG51" s="182"/>
      <c r="CH51" s="182"/>
      <c r="CI51" s="182"/>
      <c r="CJ51" s="182"/>
      <c r="CK51" s="182"/>
      <c r="CL51" s="182"/>
      <c r="CM51" s="182"/>
      <c r="CN51" s="182"/>
      <c r="CO51" s="182"/>
      <c r="CP51" s="182"/>
      <c r="CQ51" s="182"/>
      <c r="CR51" s="182"/>
      <c r="CS51" s="182"/>
      <c r="CT51" s="182"/>
      <c r="CU51" s="182"/>
      <c r="CV51" s="182"/>
      <c r="CW51" s="182"/>
      <c r="CX51" s="182"/>
      <c r="CY51" s="182"/>
    </row>
    <row r="52" spans="1:103" s="183" customFormat="1" ht="25.5" x14ac:dyDescent="0.2">
      <c r="A52" s="179" t="s">
        <v>147</v>
      </c>
      <c r="B52" s="156" t="s">
        <v>148</v>
      </c>
      <c r="C52" s="140" t="s">
        <v>98</v>
      </c>
      <c r="D52" s="140">
        <f>SUM(D53)</f>
        <v>0</v>
      </c>
      <c r="E52" s="140" t="s">
        <v>98</v>
      </c>
      <c r="F52" s="140">
        <f>SUM(F53)</f>
        <v>0</v>
      </c>
      <c r="G52" s="140" t="s">
        <v>98</v>
      </c>
      <c r="H52" s="140">
        <f>SUM(H53)</f>
        <v>0</v>
      </c>
      <c r="I52" s="140" t="s">
        <v>98</v>
      </c>
      <c r="J52" s="140">
        <f>SUM(J53)</f>
        <v>0</v>
      </c>
      <c r="K52" s="140" t="s">
        <v>98</v>
      </c>
      <c r="L52" s="140">
        <f>SUM(L53)</f>
        <v>0</v>
      </c>
      <c r="M52" s="140" t="s">
        <v>98</v>
      </c>
      <c r="N52" s="140">
        <f>SUM(N53)</f>
        <v>0</v>
      </c>
      <c r="O52" s="140" t="s">
        <v>98</v>
      </c>
      <c r="P52" s="140">
        <f>SUM(P53)</f>
        <v>0</v>
      </c>
      <c r="Q52" s="140" t="s">
        <v>98</v>
      </c>
      <c r="R52" s="140">
        <f>SUM(R53)</f>
        <v>0</v>
      </c>
      <c r="S52" s="140" t="s">
        <v>98</v>
      </c>
      <c r="T52" s="140">
        <f>SUM(T53)</f>
        <v>0</v>
      </c>
      <c r="U52" s="140" t="s">
        <v>98</v>
      </c>
      <c r="V52" s="140">
        <f>SUM(V53)</f>
        <v>0</v>
      </c>
      <c r="W52" s="140" t="s">
        <v>98</v>
      </c>
      <c r="X52" s="140">
        <f>SUM(X53)</f>
        <v>0</v>
      </c>
      <c r="Y52" s="140" t="s">
        <v>98</v>
      </c>
      <c r="Z52" s="140">
        <f>SUM(Z53)</f>
        <v>0</v>
      </c>
      <c r="AA52" s="140" t="s">
        <v>98</v>
      </c>
      <c r="AB52" s="140">
        <f>SUM(AB53)</f>
        <v>0</v>
      </c>
      <c r="AC52" s="140" t="s">
        <v>98</v>
      </c>
      <c r="AD52" s="140">
        <f>SUM(AD53)</f>
        <v>0</v>
      </c>
      <c r="AE52" s="140" t="s">
        <v>98</v>
      </c>
      <c r="AF52" s="140">
        <f>SUM(AF53)</f>
        <v>0</v>
      </c>
      <c r="AG52" s="140" t="s">
        <v>98</v>
      </c>
      <c r="AH52" s="140">
        <f>SUM(AH53)</f>
        <v>0</v>
      </c>
      <c r="AI52" s="140" t="s">
        <v>98</v>
      </c>
      <c r="AJ52" s="140">
        <f>SUM(AJ53)</f>
        <v>0</v>
      </c>
      <c r="AK52" s="140" t="s">
        <v>98</v>
      </c>
      <c r="AL52" s="140">
        <f>SUM(AL53)</f>
        <v>0</v>
      </c>
      <c r="AM52" s="140" t="s">
        <v>98</v>
      </c>
      <c r="AN52" s="140">
        <f>SUM(AN53)</f>
        <v>0</v>
      </c>
      <c r="AO52" s="140" t="s">
        <v>98</v>
      </c>
      <c r="AP52" s="140">
        <f>SUM(AP53)</f>
        <v>0</v>
      </c>
      <c r="AQ52" s="140" t="s">
        <v>98</v>
      </c>
      <c r="AR52" s="140">
        <f>SUM(AR53)</f>
        <v>0</v>
      </c>
      <c r="AS52" s="140" t="s">
        <v>98</v>
      </c>
      <c r="AT52" s="140">
        <f>SUM(AT53)</f>
        <v>0</v>
      </c>
      <c r="AU52" s="140" t="s">
        <v>98</v>
      </c>
      <c r="AV52" s="140">
        <f>SUM(AV53)</f>
        <v>0</v>
      </c>
      <c r="AW52" s="140" t="s">
        <v>98</v>
      </c>
      <c r="AX52" s="140" t="s">
        <v>98</v>
      </c>
      <c r="AY52" s="140">
        <v>0</v>
      </c>
      <c r="AZ52" s="140">
        <f>'2'!CY50</f>
        <v>0</v>
      </c>
      <c r="BA52" s="140">
        <v>0</v>
      </c>
      <c r="BB52" s="140">
        <f>SUM(BB53)</f>
        <v>0</v>
      </c>
      <c r="BC52" s="140" t="s">
        <v>98</v>
      </c>
      <c r="BD52" s="182"/>
      <c r="BE52" s="182"/>
      <c r="BF52" s="182"/>
      <c r="BG52" s="182"/>
      <c r="BH52" s="182"/>
      <c r="BI52" s="182"/>
      <c r="BJ52" s="182"/>
      <c r="BK52" s="182"/>
      <c r="BL52" s="182"/>
      <c r="BM52" s="182"/>
      <c r="BN52" s="182"/>
      <c r="BO52" s="182"/>
      <c r="BP52" s="182"/>
      <c r="BQ52" s="182"/>
      <c r="BR52" s="182"/>
      <c r="BS52" s="182"/>
      <c r="BT52" s="182"/>
      <c r="BU52" s="182"/>
      <c r="BV52" s="182"/>
      <c r="BW52" s="182"/>
      <c r="BX52" s="182"/>
      <c r="BY52" s="182"/>
      <c r="BZ52" s="182"/>
      <c r="CA52" s="182"/>
      <c r="CB52" s="182"/>
      <c r="CC52" s="182"/>
      <c r="CD52" s="182"/>
      <c r="CE52" s="182"/>
      <c r="CF52" s="182"/>
      <c r="CG52" s="182"/>
      <c r="CH52" s="182"/>
      <c r="CI52" s="182"/>
      <c r="CJ52" s="182"/>
      <c r="CK52" s="182"/>
      <c r="CL52" s="182"/>
      <c r="CM52" s="182"/>
      <c r="CN52" s="182"/>
      <c r="CO52" s="182"/>
      <c r="CP52" s="182"/>
      <c r="CQ52" s="182"/>
      <c r="CR52" s="182"/>
      <c r="CS52" s="182"/>
      <c r="CT52" s="182"/>
      <c r="CU52" s="182"/>
      <c r="CV52" s="182"/>
      <c r="CW52" s="182"/>
      <c r="CX52" s="182"/>
      <c r="CY52" s="182"/>
    </row>
    <row r="53" spans="1:103" s="160" customFormat="1" ht="51" hidden="1" x14ac:dyDescent="0.2">
      <c r="A53" s="185" t="s">
        <v>147</v>
      </c>
      <c r="B53" s="186" t="s">
        <v>149</v>
      </c>
      <c r="C53" s="214" t="s">
        <v>150</v>
      </c>
      <c r="D53" s="175"/>
      <c r="E53" s="175"/>
      <c r="F53" s="175"/>
      <c r="G53" s="175"/>
      <c r="H53" s="175"/>
      <c r="I53" s="175"/>
      <c r="J53" s="175"/>
      <c r="K53" s="175"/>
      <c r="L53" s="175"/>
      <c r="M53" s="175"/>
      <c r="N53" s="175"/>
      <c r="O53" s="175"/>
      <c r="P53" s="175"/>
      <c r="Q53" s="175"/>
      <c r="R53" s="175"/>
      <c r="S53" s="175"/>
      <c r="T53" s="175"/>
      <c r="U53" s="175"/>
      <c r="V53" s="175"/>
      <c r="W53" s="191"/>
      <c r="X53" s="191"/>
      <c r="Y53" s="191"/>
      <c r="Z53" s="191"/>
      <c r="AA53" s="191"/>
      <c r="AB53" s="191"/>
      <c r="AC53" s="175"/>
      <c r="AD53" s="175"/>
      <c r="AE53" s="175"/>
      <c r="AF53" s="175"/>
      <c r="AG53" s="175"/>
      <c r="AH53" s="175"/>
      <c r="AI53" s="175"/>
      <c r="AJ53" s="175"/>
      <c r="AK53" s="175"/>
      <c r="AL53" s="175"/>
      <c r="AM53" s="175"/>
      <c r="AN53" s="175"/>
      <c r="AO53" s="175"/>
      <c r="AP53" s="175"/>
      <c r="AQ53" s="175"/>
      <c r="AR53" s="175"/>
      <c r="AS53" s="175"/>
      <c r="AT53" s="175"/>
      <c r="AU53" s="175"/>
      <c r="AV53" s="175"/>
      <c r="AW53" s="175"/>
      <c r="AX53" s="175"/>
      <c r="AY53" s="175"/>
      <c r="AZ53" s="140"/>
      <c r="BA53" s="158"/>
      <c r="BB53" s="175"/>
      <c r="BC53" s="175"/>
      <c r="BD53" s="159"/>
      <c r="BE53" s="159"/>
      <c r="BF53" s="159"/>
      <c r="BG53" s="159"/>
      <c r="BH53" s="159"/>
      <c r="BI53" s="159"/>
      <c r="BJ53" s="159"/>
      <c r="BK53" s="159"/>
      <c r="BL53" s="159"/>
      <c r="BM53" s="159"/>
      <c r="BN53" s="159"/>
      <c r="BO53" s="159"/>
      <c r="BP53" s="159"/>
      <c r="BQ53" s="159"/>
      <c r="BR53" s="159"/>
      <c r="BS53" s="159"/>
      <c r="BT53" s="159"/>
      <c r="BU53" s="159"/>
      <c r="BV53" s="159"/>
      <c r="BW53" s="159"/>
      <c r="BX53" s="159"/>
      <c r="BY53" s="159"/>
      <c r="BZ53" s="159"/>
      <c r="CA53" s="159"/>
      <c r="CB53" s="159"/>
      <c r="CC53" s="159"/>
      <c r="CD53" s="159"/>
      <c r="CE53" s="159"/>
      <c r="CF53" s="159"/>
      <c r="CG53" s="159"/>
      <c r="CH53" s="159"/>
      <c r="CI53" s="159"/>
      <c r="CJ53" s="159"/>
      <c r="CK53" s="159"/>
      <c r="CL53" s="159"/>
      <c r="CM53" s="159"/>
      <c r="CN53" s="159"/>
      <c r="CO53" s="159"/>
      <c r="CP53" s="159"/>
      <c r="CQ53" s="159"/>
      <c r="CR53" s="159"/>
      <c r="CS53" s="159"/>
      <c r="CT53" s="159"/>
      <c r="CU53" s="159"/>
      <c r="CV53" s="159"/>
      <c r="CW53" s="159"/>
      <c r="CX53" s="159"/>
      <c r="CY53" s="159"/>
    </row>
    <row r="54" spans="1:103" s="160" customFormat="1" ht="51" x14ac:dyDescent="0.2">
      <c r="A54" s="172" t="s">
        <v>151</v>
      </c>
      <c r="B54" s="155" t="s">
        <v>152</v>
      </c>
      <c r="C54" s="158" t="s">
        <v>98</v>
      </c>
      <c r="D54" s="140">
        <v>0</v>
      </c>
      <c r="E54" s="140" t="s">
        <v>98</v>
      </c>
      <c r="F54" s="140">
        <v>0</v>
      </c>
      <c r="G54" s="140" t="s">
        <v>98</v>
      </c>
      <c r="H54" s="140">
        <v>0</v>
      </c>
      <c r="I54" s="140" t="s">
        <v>98</v>
      </c>
      <c r="J54" s="140">
        <v>0</v>
      </c>
      <c r="K54" s="140" t="s">
        <v>98</v>
      </c>
      <c r="L54" s="140">
        <v>0</v>
      </c>
      <c r="M54" s="140" t="s">
        <v>98</v>
      </c>
      <c r="N54" s="140">
        <v>0</v>
      </c>
      <c r="O54" s="140" t="s">
        <v>98</v>
      </c>
      <c r="P54" s="140">
        <v>0</v>
      </c>
      <c r="Q54" s="140" t="s">
        <v>98</v>
      </c>
      <c r="R54" s="140">
        <v>0</v>
      </c>
      <c r="S54" s="140" t="s">
        <v>98</v>
      </c>
      <c r="T54" s="140">
        <v>0</v>
      </c>
      <c r="U54" s="140" t="s">
        <v>98</v>
      </c>
      <c r="V54" s="140">
        <v>0</v>
      </c>
      <c r="W54" s="140" t="s">
        <v>98</v>
      </c>
      <c r="X54" s="140">
        <v>0</v>
      </c>
      <c r="Y54" s="140" t="s">
        <v>98</v>
      </c>
      <c r="Z54" s="140">
        <v>0</v>
      </c>
      <c r="AA54" s="140" t="s">
        <v>98</v>
      </c>
      <c r="AB54" s="140">
        <v>0</v>
      </c>
      <c r="AC54" s="140" t="s">
        <v>98</v>
      </c>
      <c r="AD54" s="140">
        <v>0</v>
      </c>
      <c r="AE54" s="140" t="s">
        <v>98</v>
      </c>
      <c r="AF54" s="140">
        <v>0</v>
      </c>
      <c r="AG54" s="140" t="s">
        <v>98</v>
      </c>
      <c r="AH54" s="140">
        <v>0</v>
      </c>
      <c r="AI54" s="140" t="s">
        <v>98</v>
      </c>
      <c r="AJ54" s="140">
        <v>0</v>
      </c>
      <c r="AK54" s="140" t="s">
        <v>98</v>
      </c>
      <c r="AL54" s="140">
        <v>0</v>
      </c>
      <c r="AM54" s="140" t="s">
        <v>98</v>
      </c>
      <c r="AN54" s="140">
        <v>0</v>
      </c>
      <c r="AO54" s="140" t="s">
        <v>98</v>
      </c>
      <c r="AP54" s="140">
        <v>0</v>
      </c>
      <c r="AQ54" s="140" t="s">
        <v>98</v>
      </c>
      <c r="AR54" s="140">
        <v>0</v>
      </c>
      <c r="AS54" s="140" t="s">
        <v>98</v>
      </c>
      <c r="AT54" s="140">
        <v>0</v>
      </c>
      <c r="AU54" s="140" t="s">
        <v>98</v>
      </c>
      <c r="AV54" s="140">
        <v>0</v>
      </c>
      <c r="AW54" s="140" t="s">
        <v>98</v>
      </c>
      <c r="AX54" s="140" t="s">
        <v>98</v>
      </c>
      <c r="AY54" s="140">
        <v>0</v>
      </c>
      <c r="AZ54" s="140">
        <f>'2'!CY52</f>
        <v>0</v>
      </c>
      <c r="BA54" s="140">
        <v>0</v>
      </c>
      <c r="BB54" s="140">
        <v>0</v>
      </c>
      <c r="BC54" s="140" t="s">
        <v>98</v>
      </c>
      <c r="BD54" s="119"/>
      <c r="BE54" s="181"/>
      <c r="BF54" s="159"/>
      <c r="BG54" s="159"/>
      <c r="BH54" s="159"/>
      <c r="BI54" s="159"/>
      <c r="BJ54" s="159"/>
      <c r="BK54" s="159"/>
      <c r="BL54" s="159"/>
      <c r="BM54" s="159"/>
      <c r="BN54" s="159"/>
      <c r="BO54" s="159"/>
      <c r="BP54" s="159"/>
      <c r="BQ54" s="159"/>
      <c r="BR54" s="159"/>
      <c r="BS54" s="159"/>
      <c r="BT54" s="159"/>
      <c r="BU54" s="159"/>
      <c r="BV54" s="159"/>
      <c r="BW54" s="159"/>
      <c r="BX54" s="159"/>
      <c r="BY54" s="159"/>
      <c r="BZ54" s="159"/>
      <c r="CA54" s="159"/>
      <c r="CB54" s="159"/>
      <c r="CC54" s="159"/>
      <c r="CD54" s="159"/>
      <c r="CE54" s="159"/>
      <c r="CF54" s="159"/>
      <c r="CG54" s="159"/>
      <c r="CH54" s="159"/>
      <c r="CI54" s="159"/>
      <c r="CJ54" s="159"/>
      <c r="CK54" s="159"/>
      <c r="CL54" s="159"/>
      <c r="CM54" s="159"/>
      <c r="CN54" s="159"/>
      <c r="CO54" s="159"/>
      <c r="CP54" s="159"/>
      <c r="CQ54" s="159"/>
      <c r="CR54" s="159"/>
      <c r="CS54" s="159"/>
      <c r="CT54" s="159"/>
      <c r="CU54" s="159"/>
      <c r="CV54" s="159"/>
      <c r="CW54" s="159"/>
      <c r="CX54" s="159"/>
      <c r="CY54" s="159"/>
    </row>
    <row r="55" spans="1:103" s="183" customFormat="1" ht="38.25" x14ac:dyDescent="0.2">
      <c r="A55" s="179" t="s">
        <v>153</v>
      </c>
      <c r="B55" s="156" t="s">
        <v>154</v>
      </c>
      <c r="C55" s="140" t="s">
        <v>98</v>
      </c>
      <c r="D55" s="140">
        <f>D56+D75</f>
        <v>0</v>
      </c>
      <c r="E55" s="140" t="s">
        <v>98</v>
      </c>
      <c r="F55" s="140">
        <f>F56+F75</f>
        <v>0</v>
      </c>
      <c r="G55" s="140" t="s">
        <v>98</v>
      </c>
      <c r="H55" s="140">
        <f>H56+H75</f>
        <v>0</v>
      </c>
      <c r="I55" s="140" t="s">
        <v>98</v>
      </c>
      <c r="J55" s="140">
        <f>J56+J75</f>
        <v>0</v>
      </c>
      <c r="K55" s="140" t="s">
        <v>98</v>
      </c>
      <c r="L55" s="140">
        <f>L56+L75</f>
        <v>0</v>
      </c>
      <c r="M55" s="140" t="s">
        <v>98</v>
      </c>
      <c r="N55" s="140">
        <f>N56+N75</f>
        <v>0</v>
      </c>
      <c r="O55" s="140" t="s">
        <v>98</v>
      </c>
      <c r="P55" s="140">
        <f>P56+P75</f>
        <v>0</v>
      </c>
      <c r="Q55" s="140" t="s">
        <v>98</v>
      </c>
      <c r="R55" s="140">
        <f>R56+R75</f>
        <v>0</v>
      </c>
      <c r="S55" s="140" t="s">
        <v>98</v>
      </c>
      <c r="T55" s="140">
        <f>T56+T75</f>
        <v>0</v>
      </c>
      <c r="U55" s="140" t="s">
        <v>98</v>
      </c>
      <c r="V55" s="140">
        <f>V56+V75</f>
        <v>0</v>
      </c>
      <c r="W55" s="140" t="s">
        <v>98</v>
      </c>
      <c r="X55" s="140">
        <f>X56+X75</f>
        <v>5.8000000000000007</v>
      </c>
      <c r="Y55" s="140" t="s">
        <v>98</v>
      </c>
      <c r="Z55" s="140">
        <f>Z56+Z75</f>
        <v>0</v>
      </c>
      <c r="AA55" s="140" t="s">
        <v>98</v>
      </c>
      <c r="AB55" s="140">
        <f>AB56+AB75</f>
        <v>0</v>
      </c>
      <c r="AC55" s="140" t="s">
        <v>98</v>
      </c>
      <c r="AD55" s="140">
        <f>AD56+AD75</f>
        <v>0</v>
      </c>
      <c r="AE55" s="140" t="s">
        <v>98</v>
      </c>
      <c r="AF55" s="140">
        <f>AF56+AF75</f>
        <v>0</v>
      </c>
      <c r="AG55" s="140" t="s">
        <v>98</v>
      </c>
      <c r="AH55" s="140">
        <f>AH56+AH75</f>
        <v>0</v>
      </c>
      <c r="AI55" s="140" t="s">
        <v>98</v>
      </c>
      <c r="AJ55" s="140">
        <f>AJ56+AJ75</f>
        <v>0</v>
      </c>
      <c r="AK55" s="140" t="s">
        <v>98</v>
      </c>
      <c r="AL55" s="140">
        <f>AL56+AL75</f>
        <v>0</v>
      </c>
      <c r="AM55" s="140" t="s">
        <v>98</v>
      </c>
      <c r="AN55" s="140">
        <f>AN56+AN75</f>
        <v>0</v>
      </c>
      <c r="AO55" s="140" t="s">
        <v>98</v>
      </c>
      <c r="AP55" s="140">
        <f>AP56+AP75</f>
        <v>0</v>
      </c>
      <c r="AQ55" s="140" t="s">
        <v>98</v>
      </c>
      <c r="AR55" s="140">
        <f>AR56+AR75</f>
        <v>0</v>
      </c>
      <c r="AS55" s="140" t="s">
        <v>98</v>
      </c>
      <c r="AT55" s="140">
        <f>AT56+AT75</f>
        <v>0</v>
      </c>
      <c r="AU55" s="140" t="s">
        <v>98</v>
      </c>
      <c r="AV55" s="140">
        <f>AV56+AV75</f>
        <v>0</v>
      </c>
      <c r="AW55" s="140" t="s">
        <v>98</v>
      </c>
      <c r="AX55" s="140" t="s">
        <v>98</v>
      </c>
      <c r="AY55" s="140">
        <v>0</v>
      </c>
      <c r="AZ55" s="140">
        <f>'2'!CY53</f>
        <v>0</v>
      </c>
      <c r="BA55" s="140">
        <v>0</v>
      </c>
      <c r="BB55" s="140">
        <f>BB56+BB75</f>
        <v>0</v>
      </c>
      <c r="BC55" s="140" t="s">
        <v>98</v>
      </c>
      <c r="BD55" s="182"/>
      <c r="BE55" s="182"/>
      <c r="BF55" s="182"/>
      <c r="BG55" s="182"/>
      <c r="BH55" s="182"/>
      <c r="BI55" s="182"/>
      <c r="BJ55" s="182"/>
      <c r="BK55" s="182"/>
      <c r="BL55" s="182"/>
      <c r="BM55" s="182"/>
      <c r="BN55" s="182"/>
      <c r="BO55" s="182"/>
      <c r="BP55" s="182"/>
      <c r="BQ55" s="182"/>
      <c r="BR55" s="182"/>
      <c r="BS55" s="182"/>
      <c r="BT55" s="182"/>
      <c r="BU55" s="182"/>
      <c r="BV55" s="182"/>
      <c r="BW55" s="182"/>
      <c r="BX55" s="182"/>
      <c r="BY55" s="182"/>
      <c r="BZ55" s="182"/>
      <c r="CA55" s="182"/>
      <c r="CB55" s="182"/>
      <c r="CC55" s="182"/>
      <c r="CD55" s="182"/>
      <c r="CE55" s="182"/>
      <c r="CF55" s="182"/>
      <c r="CG55" s="182"/>
      <c r="CH55" s="182"/>
      <c r="CI55" s="182"/>
      <c r="CJ55" s="182"/>
      <c r="CK55" s="182"/>
      <c r="CL55" s="182"/>
      <c r="CM55" s="182"/>
      <c r="CN55" s="182"/>
      <c r="CO55" s="182"/>
      <c r="CP55" s="182"/>
      <c r="CQ55" s="182"/>
      <c r="CR55" s="182"/>
      <c r="CS55" s="182"/>
      <c r="CT55" s="182"/>
      <c r="CU55" s="182"/>
      <c r="CV55" s="182"/>
      <c r="CW55" s="182"/>
      <c r="CX55" s="182"/>
      <c r="CY55" s="182"/>
    </row>
    <row r="56" spans="1:103" s="183" customFormat="1" ht="25.5" x14ac:dyDescent="0.2">
      <c r="A56" s="179" t="s">
        <v>155</v>
      </c>
      <c r="B56" s="156" t="s">
        <v>156</v>
      </c>
      <c r="C56" s="140" t="s">
        <v>98</v>
      </c>
      <c r="D56" s="140">
        <f>SUM(D57:D74)</f>
        <v>0</v>
      </c>
      <c r="E56" s="140" t="s">
        <v>98</v>
      </c>
      <c r="F56" s="140">
        <f>SUM(F57:F74)</f>
        <v>0</v>
      </c>
      <c r="G56" s="140" t="s">
        <v>98</v>
      </c>
      <c r="H56" s="140">
        <f>SUM(H57:H74)</f>
        <v>0</v>
      </c>
      <c r="I56" s="140" t="s">
        <v>98</v>
      </c>
      <c r="J56" s="140">
        <f>SUM(J57:J74)</f>
        <v>0</v>
      </c>
      <c r="K56" s="140" t="s">
        <v>98</v>
      </c>
      <c r="L56" s="140">
        <f>SUM(L57:L74)</f>
        <v>0</v>
      </c>
      <c r="M56" s="140" t="s">
        <v>98</v>
      </c>
      <c r="N56" s="140">
        <f>SUM(N57:N74)</f>
        <v>0</v>
      </c>
      <c r="O56" s="140" t="s">
        <v>98</v>
      </c>
      <c r="P56" s="140">
        <f>SUM(P57:P74)</f>
        <v>0</v>
      </c>
      <c r="Q56" s="140" t="s">
        <v>98</v>
      </c>
      <c r="R56" s="140">
        <f>SUM(R57:R74)</f>
        <v>0</v>
      </c>
      <c r="S56" s="140" t="s">
        <v>98</v>
      </c>
      <c r="T56" s="140">
        <f>SUM(T57:T74)</f>
        <v>0</v>
      </c>
      <c r="U56" s="140" t="s">
        <v>98</v>
      </c>
      <c r="V56" s="140">
        <f>SUM(V57:V74)</f>
        <v>0</v>
      </c>
      <c r="W56" s="140" t="s">
        <v>98</v>
      </c>
      <c r="X56" s="140">
        <f>SUM(X57:X74)</f>
        <v>5.8000000000000007</v>
      </c>
      <c r="Y56" s="140" t="s">
        <v>98</v>
      </c>
      <c r="Z56" s="140">
        <f>SUM(Z57:Z74)</f>
        <v>0</v>
      </c>
      <c r="AA56" s="140" t="s">
        <v>98</v>
      </c>
      <c r="AB56" s="140">
        <f>SUM(AB57:AB74)</f>
        <v>0</v>
      </c>
      <c r="AC56" s="140" t="s">
        <v>98</v>
      </c>
      <c r="AD56" s="140">
        <f>SUM(AD57:AD74)</f>
        <v>0</v>
      </c>
      <c r="AE56" s="140" t="s">
        <v>98</v>
      </c>
      <c r="AF56" s="140">
        <f>SUM(AF57:AF74)</f>
        <v>0</v>
      </c>
      <c r="AG56" s="140" t="s">
        <v>98</v>
      </c>
      <c r="AH56" s="140">
        <f>SUM(AH57:AH74)</f>
        <v>0</v>
      </c>
      <c r="AI56" s="140" t="s">
        <v>98</v>
      </c>
      <c r="AJ56" s="140">
        <f>SUM(AJ57:AJ74)</f>
        <v>0</v>
      </c>
      <c r="AK56" s="140" t="s">
        <v>98</v>
      </c>
      <c r="AL56" s="140">
        <f>SUM(AL57:AL74)</f>
        <v>0</v>
      </c>
      <c r="AM56" s="140" t="s">
        <v>98</v>
      </c>
      <c r="AN56" s="140">
        <f>SUM(AN57:AN74)</f>
        <v>0</v>
      </c>
      <c r="AO56" s="140" t="s">
        <v>98</v>
      </c>
      <c r="AP56" s="140">
        <f>SUM(AP57:AP74)</f>
        <v>0</v>
      </c>
      <c r="AQ56" s="140" t="s">
        <v>98</v>
      </c>
      <c r="AR56" s="140">
        <f>SUM(AR57:AR74)</f>
        <v>0</v>
      </c>
      <c r="AS56" s="140" t="s">
        <v>98</v>
      </c>
      <c r="AT56" s="140">
        <f>SUM(AT57:AT74)</f>
        <v>0</v>
      </c>
      <c r="AU56" s="140" t="s">
        <v>98</v>
      </c>
      <c r="AV56" s="140">
        <f>SUM(AV57:AV74)</f>
        <v>0</v>
      </c>
      <c r="AW56" s="140" t="s">
        <v>98</v>
      </c>
      <c r="AX56" s="140" t="s">
        <v>98</v>
      </c>
      <c r="AY56" s="140">
        <v>0</v>
      </c>
      <c r="AZ56" s="140">
        <f>'2'!CY54</f>
        <v>0</v>
      </c>
      <c r="BA56" s="140">
        <v>0</v>
      </c>
      <c r="BB56" s="140">
        <f>SUM(BB57:BB74)</f>
        <v>0</v>
      </c>
      <c r="BC56" s="140" t="s">
        <v>98</v>
      </c>
      <c r="BD56" s="182"/>
      <c r="BE56" s="182"/>
      <c r="BF56" s="182"/>
      <c r="BG56" s="182"/>
      <c r="BH56" s="182"/>
      <c r="BI56" s="182"/>
      <c r="BJ56" s="182"/>
      <c r="BK56" s="182"/>
      <c r="BL56" s="182"/>
      <c r="BM56" s="182"/>
      <c r="BN56" s="182"/>
      <c r="BO56" s="182"/>
      <c r="BP56" s="182"/>
      <c r="BQ56" s="182"/>
      <c r="BR56" s="182"/>
      <c r="BS56" s="182"/>
      <c r="BT56" s="182"/>
      <c r="BU56" s="182"/>
      <c r="BV56" s="182"/>
      <c r="BW56" s="182"/>
      <c r="BX56" s="182"/>
      <c r="BY56" s="182"/>
      <c r="BZ56" s="182"/>
      <c r="CA56" s="182"/>
      <c r="CB56" s="182"/>
      <c r="CC56" s="182"/>
      <c r="CD56" s="182"/>
      <c r="CE56" s="182"/>
      <c r="CF56" s="182"/>
      <c r="CG56" s="182"/>
      <c r="CH56" s="182"/>
      <c r="CI56" s="182"/>
      <c r="CJ56" s="182"/>
      <c r="CK56" s="182"/>
      <c r="CL56" s="182"/>
      <c r="CM56" s="182"/>
      <c r="CN56" s="182"/>
      <c r="CO56" s="182"/>
      <c r="CP56" s="182"/>
      <c r="CQ56" s="182"/>
      <c r="CR56" s="182"/>
      <c r="CS56" s="182"/>
      <c r="CT56" s="182"/>
      <c r="CU56" s="182"/>
      <c r="CV56" s="182"/>
      <c r="CW56" s="182"/>
      <c r="CX56" s="182"/>
      <c r="CY56" s="182"/>
    </row>
    <row r="57" spans="1:103" s="160" customFormat="1" ht="76.5" x14ac:dyDescent="0.2">
      <c r="A57" s="185" t="s">
        <v>155</v>
      </c>
      <c r="B57" s="186" t="s">
        <v>157</v>
      </c>
      <c r="C57" s="214" t="s">
        <v>158</v>
      </c>
      <c r="D57" s="158">
        <v>0</v>
      </c>
      <c r="E57" s="158" t="s">
        <v>98</v>
      </c>
      <c r="F57" s="158">
        <v>0</v>
      </c>
      <c r="G57" s="158" t="s">
        <v>98</v>
      </c>
      <c r="H57" s="158">
        <v>0</v>
      </c>
      <c r="I57" s="158" t="s">
        <v>98</v>
      </c>
      <c r="J57" s="158">
        <v>0</v>
      </c>
      <c r="K57" s="158" t="s">
        <v>98</v>
      </c>
      <c r="L57" s="158">
        <v>0</v>
      </c>
      <c r="M57" s="158" t="s">
        <v>98</v>
      </c>
      <c r="N57" s="158">
        <v>0</v>
      </c>
      <c r="O57" s="158" t="s">
        <v>98</v>
      </c>
      <c r="P57" s="158">
        <v>0</v>
      </c>
      <c r="Q57" s="158" t="s">
        <v>98</v>
      </c>
      <c r="R57" s="158">
        <v>0</v>
      </c>
      <c r="S57" s="158" t="s">
        <v>98</v>
      </c>
      <c r="T57" s="158">
        <v>0</v>
      </c>
      <c r="U57" s="158" t="s">
        <v>98</v>
      </c>
      <c r="V57" s="158">
        <v>0</v>
      </c>
      <c r="W57" s="140" t="s">
        <v>98</v>
      </c>
      <c r="X57" s="193">
        <v>0</v>
      </c>
      <c r="Y57" s="140" t="s">
        <v>98</v>
      </c>
      <c r="Z57" s="158">
        <v>0</v>
      </c>
      <c r="AA57" s="158" t="s">
        <v>98</v>
      </c>
      <c r="AB57" s="158">
        <v>0</v>
      </c>
      <c r="AC57" s="158" t="s">
        <v>98</v>
      </c>
      <c r="AD57" s="158">
        <v>0</v>
      </c>
      <c r="AE57" s="158" t="s">
        <v>98</v>
      </c>
      <c r="AF57" s="158">
        <v>0</v>
      </c>
      <c r="AG57" s="158" t="s">
        <v>98</v>
      </c>
      <c r="AH57" s="158">
        <v>0</v>
      </c>
      <c r="AI57" s="158" t="s">
        <v>98</v>
      </c>
      <c r="AJ57" s="158">
        <v>0</v>
      </c>
      <c r="AK57" s="158" t="s">
        <v>98</v>
      </c>
      <c r="AL57" s="158">
        <v>0</v>
      </c>
      <c r="AM57" s="158" t="s">
        <v>98</v>
      </c>
      <c r="AN57" s="158">
        <v>0</v>
      </c>
      <c r="AO57" s="158" t="s">
        <v>98</v>
      </c>
      <c r="AP57" s="158">
        <v>0</v>
      </c>
      <c r="AQ57" s="158" t="s">
        <v>98</v>
      </c>
      <c r="AR57" s="158">
        <v>0</v>
      </c>
      <c r="AS57" s="158" t="s">
        <v>98</v>
      </c>
      <c r="AT57" s="158">
        <v>0</v>
      </c>
      <c r="AU57" s="158" t="s">
        <v>98</v>
      </c>
      <c r="AV57" s="158">
        <v>0</v>
      </c>
      <c r="AW57" s="158" t="s">
        <v>98</v>
      </c>
      <c r="AX57" s="158" t="s">
        <v>98</v>
      </c>
      <c r="AY57" s="158" t="s">
        <v>103</v>
      </c>
      <c r="AZ57" s="140">
        <f>'2'!CY55</f>
        <v>0</v>
      </c>
      <c r="BA57" s="158">
        <v>0</v>
      </c>
      <c r="BB57" s="158">
        <v>0</v>
      </c>
      <c r="BC57" s="158" t="s">
        <v>98</v>
      </c>
      <c r="BD57" s="159"/>
      <c r="BE57" s="159"/>
      <c r="BF57" s="159"/>
      <c r="BG57" s="159"/>
      <c r="BH57" s="159"/>
      <c r="BI57" s="159"/>
      <c r="BJ57" s="159"/>
      <c r="BK57" s="159"/>
      <c r="BL57" s="159"/>
      <c r="BM57" s="159"/>
      <c r="BN57" s="159"/>
      <c r="BO57" s="159"/>
      <c r="BP57" s="159"/>
      <c r="BQ57" s="159"/>
      <c r="BR57" s="159"/>
      <c r="BS57" s="159"/>
      <c r="BT57" s="159"/>
      <c r="BU57" s="159"/>
      <c r="BV57" s="159"/>
      <c r="BW57" s="159"/>
      <c r="BX57" s="159"/>
      <c r="BY57" s="159"/>
      <c r="BZ57" s="159"/>
      <c r="CA57" s="159"/>
      <c r="CB57" s="159"/>
      <c r="CC57" s="159"/>
      <c r="CD57" s="159"/>
      <c r="CE57" s="159"/>
      <c r="CF57" s="159"/>
      <c r="CG57" s="159"/>
      <c r="CH57" s="159"/>
      <c r="CI57" s="159"/>
      <c r="CJ57" s="159"/>
      <c r="CK57" s="159"/>
      <c r="CL57" s="159"/>
      <c r="CM57" s="159"/>
      <c r="CN57" s="159"/>
      <c r="CO57" s="159"/>
      <c r="CP57" s="159"/>
      <c r="CQ57" s="159"/>
      <c r="CR57" s="159"/>
      <c r="CS57" s="159"/>
      <c r="CT57" s="159"/>
      <c r="CU57" s="159"/>
      <c r="CV57" s="159"/>
      <c r="CW57" s="159"/>
      <c r="CX57" s="159"/>
      <c r="CY57" s="159"/>
    </row>
    <row r="58" spans="1:103" s="160" customFormat="1" ht="51" x14ac:dyDescent="0.2">
      <c r="A58" s="185" t="s">
        <v>155</v>
      </c>
      <c r="B58" s="186" t="s">
        <v>159</v>
      </c>
      <c r="C58" s="214" t="s">
        <v>160</v>
      </c>
      <c r="D58" s="158">
        <v>0</v>
      </c>
      <c r="E58" s="158" t="s">
        <v>98</v>
      </c>
      <c r="F58" s="158">
        <v>0</v>
      </c>
      <c r="G58" s="158" t="s">
        <v>98</v>
      </c>
      <c r="H58" s="158">
        <v>0</v>
      </c>
      <c r="I58" s="158" t="s">
        <v>98</v>
      </c>
      <c r="J58" s="158">
        <v>0</v>
      </c>
      <c r="K58" s="158" t="s">
        <v>98</v>
      </c>
      <c r="L58" s="158">
        <v>0</v>
      </c>
      <c r="M58" s="158" t="s">
        <v>98</v>
      </c>
      <c r="N58" s="158">
        <v>0</v>
      </c>
      <c r="O58" s="158" t="s">
        <v>98</v>
      </c>
      <c r="P58" s="158">
        <v>0</v>
      </c>
      <c r="Q58" s="158" t="s">
        <v>98</v>
      </c>
      <c r="R58" s="158">
        <v>0</v>
      </c>
      <c r="S58" s="158" t="s">
        <v>98</v>
      </c>
      <c r="T58" s="158">
        <v>0</v>
      </c>
      <c r="U58" s="158" t="s">
        <v>98</v>
      </c>
      <c r="V58" s="158">
        <v>0</v>
      </c>
      <c r="W58" s="140" t="s">
        <v>98</v>
      </c>
      <c r="X58" s="193">
        <v>0</v>
      </c>
      <c r="Y58" s="140" t="s">
        <v>98</v>
      </c>
      <c r="Z58" s="158">
        <v>0</v>
      </c>
      <c r="AA58" s="158" t="s">
        <v>98</v>
      </c>
      <c r="AB58" s="158">
        <v>0</v>
      </c>
      <c r="AC58" s="158" t="s">
        <v>98</v>
      </c>
      <c r="AD58" s="158">
        <v>0</v>
      </c>
      <c r="AE58" s="158" t="s">
        <v>98</v>
      </c>
      <c r="AF58" s="158">
        <v>0</v>
      </c>
      <c r="AG58" s="158" t="s">
        <v>98</v>
      </c>
      <c r="AH58" s="158">
        <v>0</v>
      </c>
      <c r="AI58" s="158" t="s">
        <v>98</v>
      </c>
      <c r="AJ58" s="158">
        <v>0</v>
      </c>
      <c r="AK58" s="158" t="s">
        <v>98</v>
      </c>
      <c r="AL58" s="158">
        <v>0</v>
      </c>
      <c r="AM58" s="158" t="s">
        <v>98</v>
      </c>
      <c r="AN58" s="158">
        <v>0</v>
      </c>
      <c r="AO58" s="158" t="s">
        <v>98</v>
      </c>
      <c r="AP58" s="158">
        <v>0</v>
      </c>
      <c r="AQ58" s="158" t="s">
        <v>98</v>
      </c>
      <c r="AR58" s="158">
        <v>0</v>
      </c>
      <c r="AS58" s="158" t="s">
        <v>98</v>
      </c>
      <c r="AT58" s="158">
        <v>0</v>
      </c>
      <c r="AU58" s="158" t="s">
        <v>98</v>
      </c>
      <c r="AV58" s="158">
        <v>0</v>
      </c>
      <c r="AW58" s="158" t="s">
        <v>98</v>
      </c>
      <c r="AX58" s="158" t="s">
        <v>98</v>
      </c>
      <c r="AY58" s="158" t="s">
        <v>103</v>
      </c>
      <c r="AZ58" s="140">
        <f>'2'!CY56</f>
        <v>0</v>
      </c>
      <c r="BA58" s="158">
        <v>0</v>
      </c>
      <c r="BB58" s="158">
        <v>0</v>
      </c>
      <c r="BC58" s="158" t="s">
        <v>98</v>
      </c>
      <c r="BD58" s="159"/>
      <c r="BE58" s="159"/>
      <c r="BF58" s="159"/>
      <c r="BG58" s="159"/>
      <c r="BH58" s="159"/>
      <c r="BI58" s="159"/>
      <c r="BJ58" s="159"/>
      <c r="BK58" s="159"/>
      <c r="BL58" s="159"/>
      <c r="BM58" s="159"/>
      <c r="BN58" s="159"/>
      <c r="BO58" s="159"/>
      <c r="BP58" s="159"/>
      <c r="BQ58" s="159"/>
      <c r="BR58" s="159"/>
      <c r="BS58" s="159"/>
      <c r="BT58" s="159"/>
      <c r="BU58" s="159"/>
      <c r="BV58" s="159"/>
      <c r="BW58" s="159"/>
      <c r="BX58" s="159"/>
      <c r="BY58" s="159"/>
      <c r="BZ58" s="159"/>
      <c r="CA58" s="159"/>
      <c r="CB58" s="159"/>
      <c r="CC58" s="159"/>
      <c r="CD58" s="159"/>
      <c r="CE58" s="159"/>
      <c r="CF58" s="159"/>
      <c r="CG58" s="159"/>
      <c r="CH58" s="159"/>
      <c r="CI58" s="159"/>
      <c r="CJ58" s="159"/>
      <c r="CK58" s="159"/>
      <c r="CL58" s="159"/>
      <c r="CM58" s="159"/>
      <c r="CN58" s="159"/>
      <c r="CO58" s="159"/>
      <c r="CP58" s="159"/>
      <c r="CQ58" s="159"/>
      <c r="CR58" s="159"/>
      <c r="CS58" s="159"/>
      <c r="CT58" s="159"/>
      <c r="CU58" s="159"/>
      <c r="CV58" s="159"/>
      <c r="CW58" s="159"/>
      <c r="CX58" s="159"/>
      <c r="CY58" s="159"/>
    </row>
    <row r="59" spans="1:103" s="160" customFormat="1" ht="76.5" x14ac:dyDescent="0.2">
      <c r="A59" s="185" t="s">
        <v>155</v>
      </c>
      <c r="B59" s="186" t="s">
        <v>161</v>
      </c>
      <c r="C59" s="214" t="s">
        <v>162</v>
      </c>
      <c r="D59" s="158">
        <v>0</v>
      </c>
      <c r="E59" s="158" t="s">
        <v>98</v>
      </c>
      <c r="F59" s="158">
        <v>0</v>
      </c>
      <c r="G59" s="158" t="s">
        <v>98</v>
      </c>
      <c r="H59" s="158">
        <v>0</v>
      </c>
      <c r="I59" s="158" t="s">
        <v>98</v>
      </c>
      <c r="J59" s="158">
        <v>0</v>
      </c>
      <c r="K59" s="158" t="s">
        <v>98</v>
      </c>
      <c r="L59" s="158">
        <v>0</v>
      </c>
      <c r="M59" s="158" t="s">
        <v>98</v>
      </c>
      <c r="N59" s="158">
        <v>0</v>
      </c>
      <c r="O59" s="158" t="s">
        <v>98</v>
      </c>
      <c r="P59" s="158">
        <v>0</v>
      </c>
      <c r="Q59" s="158" t="s">
        <v>98</v>
      </c>
      <c r="R59" s="158">
        <v>0</v>
      </c>
      <c r="S59" s="158" t="s">
        <v>98</v>
      </c>
      <c r="T59" s="158">
        <v>0</v>
      </c>
      <c r="U59" s="158" t="s">
        <v>98</v>
      </c>
      <c r="V59" s="158">
        <v>0</v>
      </c>
      <c r="W59" s="140" t="s">
        <v>98</v>
      </c>
      <c r="X59" s="193">
        <v>0</v>
      </c>
      <c r="Y59" s="140" t="s">
        <v>98</v>
      </c>
      <c r="Z59" s="158">
        <v>0</v>
      </c>
      <c r="AA59" s="158" t="s">
        <v>98</v>
      </c>
      <c r="AB59" s="158">
        <v>0</v>
      </c>
      <c r="AC59" s="158" t="s">
        <v>98</v>
      </c>
      <c r="AD59" s="158">
        <v>0</v>
      </c>
      <c r="AE59" s="158" t="s">
        <v>98</v>
      </c>
      <c r="AF59" s="158">
        <v>0</v>
      </c>
      <c r="AG59" s="158" t="s">
        <v>98</v>
      </c>
      <c r="AH59" s="158">
        <v>0</v>
      </c>
      <c r="AI59" s="158" t="s">
        <v>98</v>
      </c>
      <c r="AJ59" s="158">
        <v>0</v>
      </c>
      <c r="AK59" s="158" t="s">
        <v>98</v>
      </c>
      <c r="AL59" s="158">
        <v>0</v>
      </c>
      <c r="AM59" s="158" t="s">
        <v>98</v>
      </c>
      <c r="AN59" s="158">
        <v>0</v>
      </c>
      <c r="AO59" s="158" t="s">
        <v>98</v>
      </c>
      <c r="AP59" s="158">
        <v>0</v>
      </c>
      <c r="AQ59" s="158" t="s">
        <v>98</v>
      </c>
      <c r="AR59" s="158">
        <v>0</v>
      </c>
      <c r="AS59" s="158" t="s">
        <v>98</v>
      </c>
      <c r="AT59" s="158">
        <v>0</v>
      </c>
      <c r="AU59" s="158" t="s">
        <v>98</v>
      </c>
      <c r="AV59" s="158">
        <v>0</v>
      </c>
      <c r="AW59" s="158" t="s">
        <v>98</v>
      </c>
      <c r="AX59" s="158" t="s">
        <v>98</v>
      </c>
      <c r="AY59" s="158" t="s">
        <v>103</v>
      </c>
      <c r="AZ59" s="140">
        <f>'2'!CY57</f>
        <v>0</v>
      </c>
      <c r="BA59" s="158">
        <v>0</v>
      </c>
      <c r="BB59" s="158">
        <v>0</v>
      </c>
      <c r="BC59" s="158" t="s">
        <v>98</v>
      </c>
      <c r="BD59" s="159"/>
      <c r="BE59" s="159"/>
      <c r="BF59" s="159"/>
      <c r="BG59" s="159"/>
      <c r="BH59" s="159"/>
      <c r="BI59" s="159"/>
      <c r="BJ59" s="159"/>
      <c r="BK59" s="159"/>
      <c r="BL59" s="159"/>
      <c r="BM59" s="159"/>
      <c r="BN59" s="159"/>
      <c r="BO59" s="159"/>
      <c r="BP59" s="159"/>
      <c r="BQ59" s="159"/>
      <c r="BR59" s="159"/>
      <c r="BS59" s="159"/>
      <c r="BT59" s="159"/>
      <c r="BU59" s="159"/>
      <c r="BV59" s="159"/>
      <c r="BW59" s="159"/>
      <c r="BX59" s="159"/>
      <c r="BY59" s="159"/>
      <c r="BZ59" s="159"/>
      <c r="CA59" s="159"/>
      <c r="CB59" s="159"/>
      <c r="CC59" s="159"/>
      <c r="CD59" s="159"/>
      <c r="CE59" s="159"/>
      <c r="CF59" s="159"/>
      <c r="CG59" s="159"/>
      <c r="CH59" s="159"/>
      <c r="CI59" s="159"/>
      <c r="CJ59" s="159"/>
      <c r="CK59" s="159"/>
      <c r="CL59" s="159"/>
      <c r="CM59" s="159"/>
      <c r="CN59" s="159"/>
      <c r="CO59" s="159"/>
      <c r="CP59" s="159"/>
      <c r="CQ59" s="159"/>
      <c r="CR59" s="159"/>
      <c r="CS59" s="159"/>
      <c r="CT59" s="159"/>
      <c r="CU59" s="159"/>
      <c r="CV59" s="159"/>
      <c r="CW59" s="159"/>
      <c r="CX59" s="159"/>
      <c r="CY59" s="159"/>
    </row>
    <row r="60" spans="1:103" s="160" customFormat="1" ht="63.75" hidden="1" x14ac:dyDescent="0.2">
      <c r="A60" s="185" t="s">
        <v>155</v>
      </c>
      <c r="B60" s="186" t="s">
        <v>163</v>
      </c>
      <c r="C60" s="214" t="s">
        <v>164</v>
      </c>
      <c r="D60" s="158"/>
      <c r="E60" s="158"/>
      <c r="F60" s="158"/>
      <c r="G60" s="158"/>
      <c r="H60" s="158"/>
      <c r="I60" s="158"/>
      <c r="J60" s="158"/>
      <c r="K60" s="158"/>
      <c r="L60" s="158"/>
      <c r="M60" s="158"/>
      <c r="N60" s="158"/>
      <c r="O60" s="158"/>
      <c r="P60" s="158"/>
      <c r="Q60" s="158"/>
      <c r="R60" s="158"/>
      <c r="S60" s="158"/>
      <c r="T60" s="158"/>
      <c r="U60" s="158"/>
      <c r="V60" s="158"/>
      <c r="W60" s="140"/>
      <c r="X60" s="193"/>
      <c r="Y60" s="140"/>
      <c r="Z60" s="158"/>
      <c r="AA60" s="158"/>
      <c r="AB60" s="158"/>
      <c r="AC60" s="158"/>
      <c r="AD60" s="158"/>
      <c r="AE60" s="158"/>
      <c r="AF60" s="158"/>
      <c r="AG60" s="158"/>
      <c r="AH60" s="158"/>
      <c r="AI60" s="158"/>
      <c r="AJ60" s="158"/>
      <c r="AK60" s="158"/>
      <c r="AL60" s="158"/>
      <c r="AM60" s="158"/>
      <c r="AN60" s="158"/>
      <c r="AO60" s="158"/>
      <c r="AP60" s="158"/>
      <c r="AQ60" s="158"/>
      <c r="AR60" s="158"/>
      <c r="AS60" s="158"/>
      <c r="AT60" s="158"/>
      <c r="AU60" s="158"/>
      <c r="AV60" s="158"/>
      <c r="AW60" s="158"/>
      <c r="AX60" s="158"/>
      <c r="AY60" s="158"/>
      <c r="AZ60" s="140"/>
      <c r="BA60" s="158"/>
      <c r="BB60" s="158"/>
      <c r="BC60" s="158"/>
      <c r="BD60" s="159"/>
      <c r="BE60" s="159"/>
      <c r="BF60" s="159"/>
      <c r="BG60" s="159"/>
      <c r="BH60" s="159"/>
      <c r="BI60" s="159"/>
      <c r="BJ60" s="159"/>
      <c r="BK60" s="159"/>
      <c r="BL60" s="159"/>
      <c r="BM60" s="159"/>
      <c r="BN60" s="159"/>
      <c r="BO60" s="159"/>
      <c r="BP60" s="159"/>
      <c r="BQ60" s="159"/>
      <c r="BR60" s="159"/>
      <c r="BS60" s="159"/>
      <c r="BT60" s="159"/>
      <c r="BU60" s="159"/>
      <c r="BV60" s="159"/>
      <c r="BW60" s="159"/>
      <c r="BX60" s="159"/>
      <c r="BY60" s="159"/>
      <c r="BZ60" s="159"/>
      <c r="CA60" s="159"/>
      <c r="CB60" s="159"/>
      <c r="CC60" s="159"/>
      <c r="CD60" s="159"/>
      <c r="CE60" s="159"/>
      <c r="CF60" s="159"/>
      <c r="CG60" s="159"/>
      <c r="CH60" s="159"/>
      <c r="CI60" s="159"/>
      <c r="CJ60" s="159"/>
      <c r="CK60" s="159"/>
      <c r="CL60" s="159"/>
      <c r="CM60" s="159"/>
      <c r="CN60" s="159"/>
      <c r="CO60" s="159"/>
      <c r="CP60" s="159"/>
      <c r="CQ60" s="159"/>
      <c r="CR60" s="159"/>
      <c r="CS60" s="159"/>
      <c r="CT60" s="159"/>
      <c r="CU60" s="159"/>
      <c r="CV60" s="159"/>
      <c r="CW60" s="159"/>
      <c r="CX60" s="159"/>
      <c r="CY60" s="159"/>
    </row>
    <row r="61" spans="1:103" s="160" customFormat="1" ht="76.5" hidden="1" x14ac:dyDescent="0.2">
      <c r="A61" s="185" t="s">
        <v>155</v>
      </c>
      <c r="B61" s="186" t="s">
        <v>165</v>
      </c>
      <c r="C61" s="214" t="s">
        <v>166</v>
      </c>
      <c r="D61" s="158"/>
      <c r="E61" s="158"/>
      <c r="F61" s="158"/>
      <c r="G61" s="158"/>
      <c r="H61" s="158"/>
      <c r="I61" s="158"/>
      <c r="J61" s="158"/>
      <c r="K61" s="158"/>
      <c r="L61" s="158"/>
      <c r="M61" s="158"/>
      <c r="N61" s="158"/>
      <c r="O61" s="158"/>
      <c r="P61" s="158"/>
      <c r="Q61" s="158"/>
      <c r="R61" s="158"/>
      <c r="S61" s="158"/>
      <c r="T61" s="158"/>
      <c r="U61" s="158"/>
      <c r="V61" s="158"/>
      <c r="W61" s="140"/>
      <c r="X61" s="193"/>
      <c r="Y61" s="140"/>
      <c r="Z61" s="158"/>
      <c r="AA61" s="158"/>
      <c r="AB61" s="158"/>
      <c r="AC61" s="158"/>
      <c r="AD61" s="158"/>
      <c r="AE61" s="158"/>
      <c r="AF61" s="158"/>
      <c r="AG61" s="158"/>
      <c r="AH61" s="158"/>
      <c r="AI61" s="158"/>
      <c r="AJ61" s="158"/>
      <c r="AK61" s="158"/>
      <c r="AL61" s="158"/>
      <c r="AM61" s="158"/>
      <c r="AN61" s="158"/>
      <c r="AO61" s="158"/>
      <c r="AP61" s="158"/>
      <c r="AQ61" s="158"/>
      <c r="AR61" s="158"/>
      <c r="AS61" s="158"/>
      <c r="AT61" s="158"/>
      <c r="AU61" s="158"/>
      <c r="AV61" s="158"/>
      <c r="AW61" s="158"/>
      <c r="AX61" s="158"/>
      <c r="AY61" s="158"/>
      <c r="AZ61" s="140"/>
      <c r="BA61" s="158"/>
      <c r="BB61" s="158"/>
      <c r="BC61" s="158"/>
      <c r="BD61" s="159"/>
      <c r="BE61" s="159"/>
      <c r="BF61" s="159"/>
      <c r="BG61" s="159"/>
      <c r="BH61" s="159"/>
      <c r="BI61" s="159"/>
      <c r="BJ61" s="159"/>
      <c r="BK61" s="159"/>
      <c r="BL61" s="159"/>
      <c r="BM61" s="159"/>
      <c r="BN61" s="159"/>
      <c r="BO61" s="159"/>
      <c r="BP61" s="159"/>
      <c r="BQ61" s="159"/>
      <c r="BR61" s="159"/>
      <c r="BS61" s="159"/>
      <c r="BT61" s="159"/>
      <c r="BU61" s="159"/>
      <c r="BV61" s="159"/>
      <c r="BW61" s="159"/>
      <c r="BX61" s="159"/>
      <c r="BY61" s="159"/>
      <c r="BZ61" s="159"/>
      <c r="CA61" s="159"/>
      <c r="CB61" s="159"/>
      <c r="CC61" s="159"/>
      <c r="CD61" s="159"/>
      <c r="CE61" s="159"/>
      <c r="CF61" s="159"/>
      <c r="CG61" s="159"/>
      <c r="CH61" s="159"/>
      <c r="CI61" s="159"/>
      <c r="CJ61" s="159"/>
      <c r="CK61" s="159"/>
      <c r="CL61" s="159"/>
      <c r="CM61" s="159"/>
      <c r="CN61" s="159"/>
      <c r="CO61" s="159"/>
      <c r="CP61" s="159"/>
      <c r="CQ61" s="159"/>
      <c r="CR61" s="159"/>
      <c r="CS61" s="159"/>
      <c r="CT61" s="159"/>
      <c r="CU61" s="159"/>
      <c r="CV61" s="159"/>
      <c r="CW61" s="159"/>
      <c r="CX61" s="159"/>
      <c r="CY61" s="159"/>
    </row>
    <row r="62" spans="1:103" s="160" customFormat="1" ht="63.75" x14ac:dyDescent="0.2">
      <c r="A62" s="185" t="s">
        <v>155</v>
      </c>
      <c r="B62" s="186" t="s">
        <v>167</v>
      </c>
      <c r="C62" s="214" t="s">
        <v>168</v>
      </c>
      <c r="D62" s="158">
        <v>0</v>
      </c>
      <c r="E62" s="158" t="s">
        <v>98</v>
      </c>
      <c r="F62" s="158">
        <v>0</v>
      </c>
      <c r="G62" s="158" t="s">
        <v>98</v>
      </c>
      <c r="H62" s="158">
        <v>0</v>
      </c>
      <c r="I62" s="158" t="s">
        <v>98</v>
      </c>
      <c r="J62" s="158">
        <v>0</v>
      </c>
      <c r="K62" s="158" t="s">
        <v>98</v>
      </c>
      <c r="L62" s="158">
        <v>0</v>
      </c>
      <c r="M62" s="158" t="s">
        <v>98</v>
      </c>
      <c r="N62" s="158">
        <v>0</v>
      </c>
      <c r="O62" s="158" t="s">
        <v>98</v>
      </c>
      <c r="P62" s="158">
        <v>0</v>
      </c>
      <c r="Q62" s="158" t="s">
        <v>98</v>
      </c>
      <c r="R62" s="158">
        <v>0</v>
      </c>
      <c r="S62" s="158" t="s">
        <v>98</v>
      </c>
      <c r="T62" s="158">
        <v>0</v>
      </c>
      <c r="U62" s="158" t="s">
        <v>98</v>
      </c>
      <c r="V62" s="158">
        <v>0</v>
      </c>
      <c r="W62" s="140" t="s">
        <v>98</v>
      </c>
      <c r="X62" s="193">
        <v>0</v>
      </c>
      <c r="Y62" s="140" t="s">
        <v>98</v>
      </c>
      <c r="Z62" s="158">
        <v>0</v>
      </c>
      <c r="AA62" s="158" t="s">
        <v>98</v>
      </c>
      <c r="AB62" s="158">
        <v>0</v>
      </c>
      <c r="AC62" s="158" t="s">
        <v>98</v>
      </c>
      <c r="AD62" s="158">
        <v>0</v>
      </c>
      <c r="AE62" s="158" t="s">
        <v>98</v>
      </c>
      <c r="AF62" s="158">
        <v>0</v>
      </c>
      <c r="AG62" s="158" t="s">
        <v>98</v>
      </c>
      <c r="AH62" s="158">
        <v>0</v>
      </c>
      <c r="AI62" s="158" t="s">
        <v>98</v>
      </c>
      <c r="AJ62" s="158">
        <v>0</v>
      </c>
      <c r="AK62" s="158" t="s">
        <v>98</v>
      </c>
      <c r="AL62" s="158">
        <v>0</v>
      </c>
      <c r="AM62" s="158" t="s">
        <v>98</v>
      </c>
      <c r="AN62" s="158">
        <v>0</v>
      </c>
      <c r="AO62" s="158" t="s">
        <v>98</v>
      </c>
      <c r="AP62" s="158">
        <v>0</v>
      </c>
      <c r="AQ62" s="158" t="s">
        <v>98</v>
      </c>
      <c r="AR62" s="158">
        <v>0</v>
      </c>
      <c r="AS62" s="158" t="s">
        <v>98</v>
      </c>
      <c r="AT62" s="158">
        <v>0</v>
      </c>
      <c r="AU62" s="158" t="s">
        <v>98</v>
      </c>
      <c r="AV62" s="158">
        <v>0</v>
      </c>
      <c r="AW62" s="158" t="s">
        <v>98</v>
      </c>
      <c r="AX62" s="158" t="s">
        <v>98</v>
      </c>
      <c r="AY62" s="158" t="s">
        <v>103</v>
      </c>
      <c r="AZ62" s="140">
        <f>'2'!CY60</f>
        <v>0</v>
      </c>
      <c r="BA62" s="158">
        <v>0</v>
      </c>
      <c r="BB62" s="158">
        <v>0</v>
      </c>
      <c r="BC62" s="158" t="s">
        <v>98</v>
      </c>
      <c r="BD62" s="159"/>
      <c r="BE62" s="159"/>
      <c r="BF62" s="159"/>
      <c r="BG62" s="159"/>
      <c r="BH62" s="159"/>
      <c r="BI62" s="159"/>
      <c r="BJ62" s="159"/>
      <c r="BK62" s="159"/>
      <c r="BL62" s="159"/>
      <c r="BM62" s="159"/>
      <c r="BN62" s="159"/>
      <c r="BO62" s="159"/>
      <c r="BP62" s="159"/>
      <c r="BQ62" s="159"/>
      <c r="BR62" s="159"/>
      <c r="BS62" s="159"/>
      <c r="BT62" s="159"/>
      <c r="BU62" s="159"/>
      <c r="BV62" s="159"/>
      <c r="BW62" s="159"/>
      <c r="BX62" s="159"/>
      <c r="BY62" s="159"/>
      <c r="BZ62" s="159"/>
      <c r="CA62" s="159"/>
      <c r="CB62" s="159"/>
      <c r="CC62" s="159"/>
      <c r="CD62" s="159"/>
      <c r="CE62" s="159"/>
      <c r="CF62" s="159"/>
      <c r="CG62" s="159"/>
      <c r="CH62" s="159"/>
      <c r="CI62" s="159"/>
      <c r="CJ62" s="159"/>
      <c r="CK62" s="159"/>
      <c r="CL62" s="159"/>
      <c r="CM62" s="159"/>
      <c r="CN62" s="159"/>
      <c r="CO62" s="159"/>
      <c r="CP62" s="159"/>
      <c r="CQ62" s="159"/>
      <c r="CR62" s="159"/>
      <c r="CS62" s="159"/>
      <c r="CT62" s="159"/>
      <c r="CU62" s="159"/>
      <c r="CV62" s="159"/>
      <c r="CW62" s="159"/>
      <c r="CX62" s="159"/>
      <c r="CY62" s="159"/>
    </row>
    <row r="63" spans="1:103" s="160" customFormat="1" ht="51" x14ac:dyDescent="0.2">
      <c r="A63" s="185" t="s">
        <v>155</v>
      </c>
      <c r="B63" s="186" t="s">
        <v>169</v>
      </c>
      <c r="C63" s="214" t="s">
        <v>170</v>
      </c>
      <c r="D63" s="158">
        <v>0</v>
      </c>
      <c r="E63" s="158" t="s">
        <v>98</v>
      </c>
      <c r="F63" s="158">
        <v>0</v>
      </c>
      <c r="G63" s="158" t="s">
        <v>98</v>
      </c>
      <c r="H63" s="158">
        <v>0</v>
      </c>
      <c r="I63" s="158" t="s">
        <v>98</v>
      </c>
      <c r="J63" s="158">
        <v>0</v>
      </c>
      <c r="K63" s="158" t="s">
        <v>98</v>
      </c>
      <c r="L63" s="158">
        <v>0</v>
      </c>
      <c r="M63" s="158" t="s">
        <v>98</v>
      </c>
      <c r="N63" s="158">
        <v>0</v>
      </c>
      <c r="O63" s="158" t="s">
        <v>98</v>
      </c>
      <c r="P63" s="158">
        <v>0</v>
      </c>
      <c r="Q63" s="158" t="s">
        <v>98</v>
      </c>
      <c r="R63" s="158">
        <v>0</v>
      </c>
      <c r="S63" s="158" t="s">
        <v>98</v>
      </c>
      <c r="T63" s="158">
        <v>0</v>
      </c>
      <c r="U63" s="158" t="s">
        <v>98</v>
      </c>
      <c r="V63" s="158">
        <v>0</v>
      </c>
      <c r="W63" s="140" t="s">
        <v>98</v>
      </c>
      <c r="X63" s="193">
        <v>0</v>
      </c>
      <c r="Y63" s="140" t="s">
        <v>98</v>
      </c>
      <c r="Z63" s="158">
        <v>0</v>
      </c>
      <c r="AA63" s="158" t="s">
        <v>98</v>
      </c>
      <c r="AB63" s="158">
        <v>0</v>
      </c>
      <c r="AC63" s="158" t="s">
        <v>98</v>
      </c>
      <c r="AD63" s="158">
        <v>0</v>
      </c>
      <c r="AE63" s="158" t="s">
        <v>98</v>
      </c>
      <c r="AF63" s="158">
        <v>0</v>
      </c>
      <c r="AG63" s="158" t="s">
        <v>98</v>
      </c>
      <c r="AH63" s="158">
        <v>0</v>
      </c>
      <c r="AI63" s="158" t="s">
        <v>98</v>
      </c>
      <c r="AJ63" s="158">
        <v>0</v>
      </c>
      <c r="AK63" s="158" t="s">
        <v>98</v>
      </c>
      <c r="AL63" s="158">
        <v>0</v>
      </c>
      <c r="AM63" s="158" t="s">
        <v>98</v>
      </c>
      <c r="AN63" s="158">
        <v>0</v>
      </c>
      <c r="AO63" s="158" t="s">
        <v>98</v>
      </c>
      <c r="AP63" s="158">
        <v>0</v>
      </c>
      <c r="AQ63" s="158" t="s">
        <v>98</v>
      </c>
      <c r="AR63" s="158">
        <v>0</v>
      </c>
      <c r="AS63" s="158" t="s">
        <v>98</v>
      </c>
      <c r="AT63" s="158">
        <v>0</v>
      </c>
      <c r="AU63" s="158" t="s">
        <v>98</v>
      </c>
      <c r="AV63" s="158">
        <v>0</v>
      </c>
      <c r="AW63" s="158" t="s">
        <v>98</v>
      </c>
      <c r="AX63" s="158" t="s">
        <v>98</v>
      </c>
      <c r="AY63" s="158" t="s">
        <v>103</v>
      </c>
      <c r="AZ63" s="140">
        <f>'2'!CY61</f>
        <v>0</v>
      </c>
      <c r="BA63" s="158">
        <v>0</v>
      </c>
      <c r="BB63" s="158">
        <v>0</v>
      </c>
      <c r="BC63" s="158" t="s">
        <v>98</v>
      </c>
      <c r="BD63" s="159"/>
      <c r="BE63" s="159"/>
      <c r="BF63" s="159"/>
      <c r="BG63" s="159"/>
      <c r="BH63" s="159"/>
      <c r="BI63" s="159"/>
      <c r="BJ63" s="159"/>
      <c r="BK63" s="159"/>
      <c r="BL63" s="159"/>
      <c r="BM63" s="159"/>
      <c r="BN63" s="159"/>
      <c r="BO63" s="159"/>
      <c r="BP63" s="159"/>
      <c r="BQ63" s="159"/>
      <c r="BR63" s="159"/>
      <c r="BS63" s="159"/>
      <c r="BT63" s="159"/>
      <c r="BU63" s="159"/>
      <c r="BV63" s="159"/>
      <c r="BW63" s="159"/>
      <c r="BX63" s="159"/>
      <c r="BY63" s="159"/>
      <c r="BZ63" s="159"/>
      <c r="CA63" s="159"/>
      <c r="CB63" s="159"/>
      <c r="CC63" s="159"/>
      <c r="CD63" s="159"/>
      <c r="CE63" s="159"/>
      <c r="CF63" s="159"/>
      <c r="CG63" s="159"/>
      <c r="CH63" s="159"/>
      <c r="CI63" s="159"/>
      <c r="CJ63" s="159"/>
      <c r="CK63" s="159"/>
      <c r="CL63" s="159"/>
      <c r="CM63" s="159"/>
      <c r="CN63" s="159"/>
      <c r="CO63" s="159"/>
      <c r="CP63" s="159"/>
      <c r="CQ63" s="159"/>
      <c r="CR63" s="159"/>
      <c r="CS63" s="159"/>
      <c r="CT63" s="159"/>
      <c r="CU63" s="159"/>
      <c r="CV63" s="159"/>
      <c r="CW63" s="159"/>
      <c r="CX63" s="159"/>
      <c r="CY63" s="159"/>
    </row>
    <row r="64" spans="1:103" s="160" customFormat="1" ht="63.75" x14ac:dyDescent="0.2">
      <c r="A64" s="185" t="s">
        <v>155</v>
      </c>
      <c r="B64" s="186" t="s">
        <v>171</v>
      </c>
      <c r="C64" s="214" t="s">
        <v>172</v>
      </c>
      <c r="D64" s="158">
        <v>0</v>
      </c>
      <c r="E64" s="158" t="s">
        <v>98</v>
      </c>
      <c r="F64" s="158">
        <v>0</v>
      </c>
      <c r="G64" s="158" t="s">
        <v>98</v>
      </c>
      <c r="H64" s="158">
        <v>0</v>
      </c>
      <c r="I64" s="158" t="s">
        <v>98</v>
      </c>
      <c r="J64" s="158">
        <v>0</v>
      </c>
      <c r="K64" s="158" t="s">
        <v>98</v>
      </c>
      <c r="L64" s="158">
        <v>0</v>
      </c>
      <c r="M64" s="158" t="s">
        <v>98</v>
      </c>
      <c r="N64" s="158">
        <v>0</v>
      </c>
      <c r="O64" s="158" t="s">
        <v>98</v>
      </c>
      <c r="P64" s="158">
        <v>0</v>
      </c>
      <c r="Q64" s="158" t="s">
        <v>98</v>
      </c>
      <c r="R64" s="158">
        <v>0</v>
      </c>
      <c r="S64" s="158" t="s">
        <v>98</v>
      </c>
      <c r="T64" s="158">
        <v>0</v>
      </c>
      <c r="U64" s="158" t="s">
        <v>98</v>
      </c>
      <c r="V64" s="158">
        <v>0</v>
      </c>
      <c r="W64" s="140" t="s">
        <v>98</v>
      </c>
      <c r="X64" s="193">
        <v>4.2</v>
      </c>
      <c r="Y64" s="140" t="s">
        <v>98</v>
      </c>
      <c r="Z64" s="158">
        <v>0</v>
      </c>
      <c r="AA64" s="158" t="s">
        <v>98</v>
      </c>
      <c r="AB64" s="158">
        <v>0</v>
      </c>
      <c r="AC64" s="158" t="s">
        <v>98</v>
      </c>
      <c r="AD64" s="158">
        <v>0</v>
      </c>
      <c r="AE64" s="158" t="s">
        <v>98</v>
      </c>
      <c r="AF64" s="158">
        <v>0</v>
      </c>
      <c r="AG64" s="158" t="s">
        <v>98</v>
      </c>
      <c r="AH64" s="158">
        <v>0</v>
      </c>
      <c r="AI64" s="158" t="s">
        <v>98</v>
      </c>
      <c r="AJ64" s="158">
        <v>0</v>
      </c>
      <c r="AK64" s="158" t="s">
        <v>98</v>
      </c>
      <c r="AL64" s="158">
        <v>0</v>
      </c>
      <c r="AM64" s="158" t="s">
        <v>98</v>
      </c>
      <c r="AN64" s="158">
        <v>0</v>
      </c>
      <c r="AO64" s="158" t="s">
        <v>98</v>
      </c>
      <c r="AP64" s="158">
        <v>0</v>
      </c>
      <c r="AQ64" s="158" t="s">
        <v>98</v>
      </c>
      <c r="AR64" s="158">
        <v>0</v>
      </c>
      <c r="AS64" s="158" t="s">
        <v>98</v>
      </c>
      <c r="AT64" s="158">
        <v>0</v>
      </c>
      <c r="AU64" s="158" t="s">
        <v>98</v>
      </c>
      <c r="AV64" s="158">
        <v>0</v>
      </c>
      <c r="AW64" s="158" t="s">
        <v>98</v>
      </c>
      <c r="AX64" s="158" t="s">
        <v>98</v>
      </c>
      <c r="AY64" s="158" t="s">
        <v>103</v>
      </c>
      <c r="AZ64" s="140">
        <f>'2'!CY62</f>
        <v>0</v>
      </c>
      <c r="BA64" s="158">
        <v>0</v>
      </c>
      <c r="BB64" s="158">
        <v>0</v>
      </c>
      <c r="BC64" s="158" t="s">
        <v>98</v>
      </c>
      <c r="BD64" s="159"/>
      <c r="BE64" s="159"/>
      <c r="BF64" s="159"/>
      <c r="BG64" s="159"/>
      <c r="BH64" s="159"/>
      <c r="BI64" s="159"/>
      <c r="BJ64" s="159"/>
      <c r="BK64" s="159"/>
      <c r="BL64" s="159"/>
      <c r="BM64" s="159"/>
      <c r="BN64" s="159"/>
      <c r="BO64" s="159"/>
      <c r="BP64" s="159"/>
      <c r="BQ64" s="159"/>
      <c r="BR64" s="159"/>
      <c r="BS64" s="159"/>
      <c r="BT64" s="159"/>
      <c r="BU64" s="159"/>
      <c r="BV64" s="159"/>
      <c r="BW64" s="159"/>
      <c r="BX64" s="159"/>
      <c r="BY64" s="159"/>
      <c r="BZ64" s="159"/>
      <c r="CA64" s="159"/>
      <c r="CB64" s="159"/>
      <c r="CC64" s="159"/>
      <c r="CD64" s="159"/>
      <c r="CE64" s="159"/>
      <c r="CF64" s="159"/>
      <c r="CG64" s="159"/>
      <c r="CH64" s="159"/>
      <c r="CI64" s="159"/>
      <c r="CJ64" s="159"/>
      <c r="CK64" s="159"/>
      <c r="CL64" s="159"/>
      <c r="CM64" s="159"/>
      <c r="CN64" s="159"/>
      <c r="CO64" s="159"/>
      <c r="CP64" s="159"/>
      <c r="CQ64" s="159"/>
      <c r="CR64" s="159"/>
      <c r="CS64" s="159"/>
      <c r="CT64" s="159"/>
      <c r="CU64" s="159"/>
      <c r="CV64" s="159"/>
      <c r="CW64" s="159"/>
      <c r="CX64" s="159"/>
      <c r="CY64" s="159"/>
    </row>
    <row r="65" spans="1:103" s="160" customFormat="1" ht="63.75" x14ac:dyDescent="0.2">
      <c r="A65" s="185" t="s">
        <v>155</v>
      </c>
      <c r="B65" s="186" t="s">
        <v>173</v>
      </c>
      <c r="C65" s="214" t="s">
        <v>174</v>
      </c>
      <c r="D65" s="158">
        <v>0</v>
      </c>
      <c r="E65" s="158" t="s">
        <v>98</v>
      </c>
      <c r="F65" s="158">
        <v>0</v>
      </c>
      <c r="G65" s="158" t="s">
        <v>98</v>
      </c>
      <c r="H65" s="158">
        <v>0</v>
      </c>
      <c r="I65" s="158" t="s">
        <v>98</v>
      </c>
      <c r="J65" s="158">
        <v>0</v>
      </c>
      <c r="K65" s="158" t="s">
        <v>98</v>
      </c>
      <c r="L65" s="158">
        <v>0</v>
      </c>
      <c r="M65" s="158" t="s">
        <v>98</v>
      </c>
      <c r="N65" s="158">
        <v>0</v>
      </c>
      <c r="O65" s="158" t="s">
        <v>98</v>
      </c>
      <c r="P65" s="158">
        <v>0</v>
      </c>
      <c r="Q65" s="158" t="s">
        <v>98</v>
      </c>
      <c r="R65" s="158">
        <v>0</v>
      </c>
      <c r="S65" s="158" t="s">
        <v>98</v>
      </c>
      <c r="T65" s="158">
        <v>0</v>
      </c>
      <c r="U65" s="158" t="s">
        <v>98</v>
      </c>
      <c r="V65" s="158">
        <v>0</v>
      </c>
      <c r="W65" s="140" t="s">
        <v>98</v>
      </c>
      <c r="X65" s="193">
        <v>0</v>
      </c>
      <c r="Y65" s="140" t="s">
        <v>98</v>
      </c>
      <c r="Z65" s="158">
        <v>0</v>
      </c>
      <c r="AA65" s="158" t="s">
        <v>98</v>
      </c>
      <c r="AB65" s="158">
        <v>0</v>
      </c>
      <c r="AC65" s="158" t="s">
        <v>98</v>
      </c>
      <c r="AD65" s="158">
        <v>0</v>
      </c>
      <c r="AE65" s="158" t="s">
        <v>98</v>
      </c>
      <c r="AF65" s="158">
        <v>0</v>
      </c>
      <c r="AG65" s="158" t="s">
        <v>98</v>
      </c>
      <c r="AH65" s="158">
        <v>0</v>
      </c>
      <c r="AI65" s="158" t="s">
        <v>98</v>
      </c>
      <c r="AJ65" s="158">
        <v>0</v>
      </c>
      <c r="AK65" s="158" t="s">
        <v>98</v>
      </c>
      <c r="AL65" s="158">
        <v>0</v>
      </c>
      <c r="AM65" s="158" t="s">
        <v>98</v>
      </c>
      <c r="AN65" s="158">
        <v>0</v>
      </c>
      <c r="AO65" s="158" t="s">
        <v>98</v>
      </c>
      <c r="AP65" s="158">
        <v>0</v>
      </c>
      <c r="AQ65" s="158" t="s">
        <v>98</v>
      </c>
      <c r="AR65" s="158">
        <v>0</v>
      </c>
      <c r="AS65" s="158" t="s">
        <v>98</v>
      </c>
      <c r="AT65" s="158">
        <v>0</v>
      </c>
      <c r="AU65" s="158" t="s">
        <v>98</v>
      </c>
      <c r="AV65" s="158">
        <v>0</v>
      </c>
      <c r="AW65" s="158" t="s">
        <v>98</v>
      </c>
      <c r="AX65" s="158" t="s">
        <v>98</v>
      </c>
      <c r="AY65" s="158" t="s">
        <v>103</v>
      </c>
      <c r="AZ65" s="140">
        <f>'2'!CY63</f>
        <v>0</v>
      </c>
      <c r="BA65" s="158">
        <v>0</v>
      </c>
      <c r="BB65" s="158">
        <v>0</v>
      </c>
      <c r="BC65" s="158" t="s">
        <v>98</v>
      </c>
      <c r="BD65" s="159"/>
      <c r="BE65" s="159"/>
      <c r="BF65" s="159"/>
      <c r="BG65" s="159"/>
      <c r="BH65" s="159"/>
      <c r="BI65" s="159"/>
      <c r="BJ65" s="159"/>
      <c r="BK65" s="159"/>
      <c r="BL65" s="159"/>
      <c r="BM65" s="159"/>
      <c r="BN65" s="159"/>
      <c r="BO65" s="159"/>
      <c r="BP65" s="159"/>
      <c r="BQ65" s="159"/>
      <c r="BR65" s="159"/>
      <c r="BS65" s="159"/>
      <c r="BT65" s="159"/>
      <c r="BU65" s="159"/>
      <c r="BV65" s="159"/>
      <c r="BW65" s="159"/>
      <c r="BX65" s="159"/>
      <c r="BY65" s="159"/>
      <c r="BZ65" s="159"/>
      <c r="CA65" s="159"/>
      <c r="CB65" s="159"/>
      <c r="CC65" s="159"/>
      <c r="CD65" s="159"/>
      <c r="CE65" s="159"/>
      <c r="CF65" s="159"/>
      <c r="CG65" s="159"/>
      <c r="CH65" s="159"/>
      <c r="CI65" s="159"/>
      <c r="CJ65" s="159"/>
      <c r="CK65" s="159"/>
      <c r="CL65" s="159"/>
      <c r="CM65" s="159"/>
      <c r="CN65" s="159"/>
      <c r="CO65" s="159"/>
      <c r="CP65" s="159"/>
      <c r="CQ65" s="159"/>
      <c r="CR65" s="159"/>
      <c r="CS65" s="159"/>
      <c r="CT65" s="159"/>
      <c r="CU65" s="159"/>
      <c r="CV65" s="159"/>
      <c r="CW65" s="159"/>
      <c r="CX65" s="159"/>
      <c r="CY65" s="159"/>
    </row>
    <row r="66" spans="1:103" s="160" customFormat="1" ht="51" x14ac:dyDescent="0.2">
      <c r="A66" s="185" t="s">
        <v>155</v>
      </c>
      <c r="B66" s="186" t="s">
        <v>175</v>
      </c>
      <c r="C66" s="214" t="s">
        <v>176</v>
      </c>
      <c r="D66" s="158">
        <v>0</v>
      </c>
      <c r="E66" s="158" t="s">
        <v>98</v>
      </c>
      <c r="F66" s="158">
        <v>0</v>
      </c>
      <c r="G66" s="158" t="s">
        <v>98</v>
      </c>
      <c r="H66" s="158">
        <v>0</v>
      </c>
      <c r="I66" s="158" t="s">
        <v>98</v>
      </c>
      <c r="J66" s="158">
        <v>0</v>
      </c>
      <c r="K66" s="158" t="s">
        <v>98</v>
      </c>
      <c r="L66" s="158">
        <v>0</v>
      </c>
      <c r="M66" s="158" t="s">
        <v>98</v>
      </c>
      <c r="N66" s="158">
        <v>0</v>
      </c>
      <c r="O66" s="158" t="s">
        <v>98</v>
      </c>
      <c r="P66" s="158">
        <v>0</v>
      </c>
      <c r="Q66" s="158" t="s">
        <v>98</v>
      </c>
      <c r="R66" s="158">
        <v>0</v>
      </c>
      <c r="S66" s="158" t="s">
        <v>98</v>
      </c>
      <c r="T66" s="158">
        <v>0</v>
      </c>
      <c r="U66" s="158" t="s">
        <v>98</v>
      </c>
      <c r="V66" s="158">
        <v>0</v>
      </c>
      <c r="W66" s="140" t="s">
        <v>98</v>
      </c>
      <c r="X66" s="193">
        <v>0</v>
      </c>
      <c r="Y66" s="140" t="s">
        <v>98</v>
      </c>
      <c r="Z66" s="158">
        <v>0</v>
      </c>
      <c r="AA66" s="158" t="s">
        <v>98</v>
      </c>
      <c r="AB66" s="158">
        <v>0</v>
      </c>
      <c r="AC66" s="158" t="s">
        <v>98</v>
      </c>
      <c r="AD66" s="158">
        <v>0</v>
      </c>
      <c r="AE66" s="158" t="s">
        <v>98</v>
      </c>
      <c r="AF66" s="158">
        <v>0</v>
      </c>
      <c r="AG66" s="158" t="s">
        <v>98</v>
      </c>
      <c r="AH66" s="158">
        <v>0</v>
      </c>
      <c r="AI66" s="158" t="s">
        <v>98</v>
      </c>
      <c r="AJ66" s="158">
        <v>0</v>
      </c>
      <c r="AK66" s="158" t="s">
        <v>98</v>
      </c>
      <c r="AL66" s="158">
        <v>0</v>
      </c>
      <c r="AM66" s="158" t="s">
        <v>98</v>
      </c>
      <c r="AN66" s="158">
        <v>0</v>
      </c>
      <c r="AO66" s="158" t="s">
        <v>98</v>
      </c>
      <c r="AP66" s="158">
        <v>0</v>
      </c>
      <c r="AQ66" s="158" t="s">
        <v>98</v>
      </c>
      <c r="AR66" s="158">
        <v>0</v>
      </c>
      <c r="AS66" s="158" t="s">
        <v>98</v>
      </c>
      <c r="AT66" s="158">
        <v>0</v>
      </c>
      <c r="AU66" s="158" t="s">
        <v>98</v>
      </c>
      <c r="AV66" s="158">
        <v>0</v>
      </c>
      <c r="AW66" s="158" t="s">
        <v>98</v>
      </c>
      <c r="AX66" s="158" t="s">
        <v>98</v>
      </c>
      <c r="AY66" s="158" t="s">
        <v>103</v>
      </c>
      <c r="AZ66" s="140">
        <f>'2'!CY64</f>
        <v>0</v>
      </c>
      <c r="BA66" s="158">
        <v>0</v>
      </c>
      <c r="BB66" s="158">
        <v>0</v>
      </c>
      <c r="BC66" s="158" t="s">
        <v>98</v>
      </c>
      <c r="BD66" s="159"/>
      <c r="BE66" s="159"/>
      <c r="BF66" s="159"/>
      <c r="BG66" s="159"/>
      <c r="BH66" s="159"/>
      <c r="BI66" s="159"/>
      <c r="BJ66" s="159"/>
      <c r="BK66" s="159"/>
      <c r="BL66" s="159"/>
      <c r="BM66" s="159"/>
      <c r="BN66" s="159"/>
      <c r="BO66" s="159"/>
      <c r="BP66" s="159"/>
      <c r="BQ66" s="159"/>
      <c r="BR66" s="159"/>
      <c r="BS66" s="159"/>
      <c r="BT66" s="159"/>
      <c r="BU66" s="159"/>
      <c r="BV66" s="159"/>
      <c r="BW66" s="159"/>
      <c r="BX66" s="159"/>
      <c r="BY66" s="159"/>
      <c r="BZ66" s="159"/>
      <c r="CA66" s="159"/>
      <c r="CB66" s="159"/>
      <c r="CC66" s="159"/>
      <c r="CD66" s="159"/>
      <c r="CE66" s="159"/>
      <c r="CF66" s="159"/>
      <c r="CG66" s="159"/>
      <c r="CH66" s="159"/>
      <c r="CI66" s="159"/>
      <c r="CJ66" s="159"/>
      <c r="CK66" s="159"/>
      <c r="CL66" s="159"/>
      <c r="CM66" s="159"/>
      <c r="CN66" s="159"/>
      <c r="CO66" s="159"/>
      <c r="CP66" s="159"/>
      <c r="CQ66" s="159"/>
      <c r="CR66" s="159"/>
      <c r="CS66" s="159"/>
      <c r="CT66" s="159"/>
      <c r="CU66" s="159"/>
      <c r="CV66" s="159"/>
      <c r="CW66" s="159"/>
      <c r="CX66" s="159"/>
      <c r="CY66" s="159"/>
    </row>
    <row r="67" spans="1:103" s="160" customFormat="1" ht="51" x14ac:dyDescent="0.2">
      <c r="A67" s="185" t="s">
        <v>155</v>
      </c>
      <c r="B67" s="186" t="s">
        <v>177</v>
      </c>
      <c r="C67" s="214" t="s">
        <v>178</v>
      </c>
      <c r="D67" s="158">
        <v>0</v>
      </c>
      <c r="E67" s="158" t="s">
        <v>98</v>
      </c>
      <c r="F67" s="158">
        <v>0</v>
      </c>
      <c r="G67" s="158" t="s">
        <v>98</v>
      </c>
      <c r="H67" s="158">
        <v>0</v>
      </c>
      <c r="I67" s="158" t="s">
        <v>98</v>
      </c>
      <c r="J67" s="158">
        <v>0</v>
      </c>
      <c r="K67" s="158" t="s">
        <v>98</v>
      </c>
      <c r="L67" s="158">
        <v>0</v>
      </c>
      <c r="M67" s="158" t="s">
        <v>98</v>
      </c>
      <c r="N67" s="158">
        <v>0</v>
      </c>
      <c r="O67" s="158" t="s">
        <v>98</v>
      </c>
      <c r="P67" s="158">
        <v>0</v>
      </c>
      <c r="Q67" s="158" t="s">
        <v>98</v>
      </c>
      <c r="R67" s="158">
        <v>0</v>
      </c>
      <c r="S67" s="158" t="s">
        <v>98</v>
      </c>
      <c r="T67" s="158">
        <v>0</v>
      </c>
      <c r="U67" s="158" t="s">
        <v>98</v>
      </c>
      <c r="V67" s="158">
        <v>0</v>
      </c>
      <c r="W67" s="140" t="s">
        <v>98</v>
      </c>
      <c r="X67" s="193">
        <v>1.6</v>
      </c>
      <c r="Y67" s="140" t="s">
        <v>98</v>
      </c>
      <c r="Z67" s="158">
        <v>0</v>
      </c>
      <c r="AA67" s="158" t="s">
        <v>98</v>
      </c>
      <c r="AB67" s="158">
        <v>0</v>
      </c>
      <c r="AC67" s="158" t="s">
        <v>98</v>
      </c>
      <c r="AD67" s="158">
        <v>0</v>
      </c>
      <c r="AE67" s="158" t="s">
        <v>98</v>
      </c>
      <c r="AF67" s="158">
        <v>0</v>
      </c>
      <c r="AG67" s="158" t="s">
        <v>98</v>
      </c>
      <c r="AH67" s="158">
        <v>0</v>
      </c>
      <c r="AI67" s="158" t="s">
        <v>98</v>
      </c>
      <c r="AJ67" s="158">
        <v>0</v>
      </c>
      <c r="AK67" s="158" t="s">
        <v>98</v>
      </c>
      <c r="AL67" s="158">
        <v>0</v>
      </c>
      <c r="AM67" s="158" t="s">
        <v>98</v>
      </c>
      <c r="AN67" s="158">
        <v>0</v>
      </c>
      <c r="AO67" s="158" t="s">
        <v>98</v>
      </c>
      <c r="AP67" s="158">
        <v>0</v>
      </c>
      <c r="AQ67" s="158" t="s">
        <v>98</v>
      </c>
      <c r="AR67" s="158">
        <v>0</v>
      </c>
      <c r="AS67" s="158" t="s">
        <v>98</v>
      </c>
      <c r="AT67" s="158">
        <v>0</v>
      </c>
      <c r="AU67" s="158" t="s">
        <v>98</v>
      </c>
      <c r="AV67" s="158">
        <v>0</v>
      </c>
      <c r="AW67" s="158" t="s">
        <v>98</v>
      </c>
      <c r="AX67" s="158" t="s">
        <v>98</v>
      </c>
      <c r="AY67" s="158" t="s">
        <v>103</v>
      </c>
      <c r="AZ67" s="140">
        <f>'2'!CY65</f>
        <v>0</v>
      </c>
      <c r="BA67" s="158">
        <v>0</v>
      </c>
      <c r="BB67" s="158">
        <v>0</v>
      </c>
      <c r="BC67" s="158" t="s">
        <v>98</v>
      </c>
      <c r="BD67" s="159"/>
      <c r="BE67" s="159"/>
      <c r="BF67" s="159"/>
      <c r="BG67" s="159"/>
      <c r="BH67" s="159"/>
      <c r="BI67" s="159"/>
      <c r="BJ67" s="159"/>
      <c r="BK67" s="159"/>
      <c r="BL67" s="159"/>
      <c r="BM67" s="159"/>
      <c r="BN67" s="159"/>
      <c r="BO67" s="159"/>
      <c r="BP67" s="159"/>
      <c r="BQ67" s="159"/>
      <c r="BR67" s="159"/>
      <c r="BS67" s="159"/>
      <c r="BT67" s="159"/>
      <c r="BU67" s="159"/>
      <c r="BV67" s="159"/>
      <c r="BW67" s="159"/>
      <c r="BX67" s="159"/>
      <c r="BY67" s="159"/>
      <c r="BZ67" s="159"/>
      <c r="CA67" s="159"/>
      <c r="CB67" s="159"/>
      <c r="CC67" s="159"/>
      <c r="CD67" s="159"/>
      <c r="CE67" s="159"/>
      <c r="CF67" s="159"/>
      <c r="CG67" s="159"/>
      <c r="CH67" s="159"/>
      <c r="CI67" s="159"/>
      <c r="CJ67" s="159"/>
      <c r="CK67" s="159"/>
      <c r="CL67" s="159"/>
      <c r="CM67" s="159"/>
      <c r="CN67" s="159"/>
      <c r="CO67" s="159"/>
      <c r="CP67" s="159"/>
      <c r="CQ67" s="159"/>
      <c r="CR67" s="159"/>
      <c r="CS67" s="159"/>
      <c r="CT67" s="159"/>
      <c r="CU67" s="159"/>
      <c r="CV67" s="159"/>
      <c r="CW67" s="159"/>
      <c r="CX67" s="159"/>
      <c r="CY67" s="159"/>
    </row>
    <row r="68" spans="1:103" s="160" customFormat="1" ht="51" x14ac:dyDescent="0.2">
      <c r="A68" s="185" t="s">
        <v>155</v>
      </c>
      <c r="B68" s="186" t="s">
        <v>179</v>
      </c>
      <c r="C68" s="214" t="s">
        <v>180</v>
      </c>
      <c r="D68" s="158">
        <v>0</v>
      </c>
      <c r="E68" s="158" t="s">
        <v>98</v>
      </c>
      <c r="F68" s="158">
        <v>0</v>
      </c>
      <c r="G68" s="158" t="s">
        <v>98</v>
      </c>
      <c r="H68" s="158">
        <v>0</v>
      </c>
      <c r="I68" s="158" t="s">
        <v>98</v>
      </c>
      <c r="J68" s="158">
        <v>0</v>
      </c>
      <c r="K68" s="158" t="s">
        <v>98</v>
      </c>
      <c r="L68" s="158">
        <v>0</v>
      </c>
      <c r="M68" s="158" t="s">
        <v>98</v>
      </c>
      <c r="N68" s="158">
        <v>0</v>
      </c>
      <c r="O68" s="158" t="s">
        <v>98</v>
      </c>
      <c r="P68" s="158">
        <v>0</v>
      </c>
      <c r="Q68" s="158" t="s">
        <v>98</v>
      </c>
      <c r="R68" s="158">
        <v>0</v>
      </c>
      <c r="S68" s="158" t="s">
        <v>98</v>
      </c>
      <c r="T68" s="158">
        <v>0</v>
      </c>
      <c r="U68" s="158" t="s">
        <v>98</v>
      </c>
      <c r="V68" s="140">
        <v>0</v>
      </c>
      <c r="W68" s="140" t="s">
        <v>98</v>
      </c>
      <c r="X68" s="193">
        <v>0</v>
      </c>
      <c r="Y68" s="140" t="s">
        <v>98</v>
      </c>
      <c r="Z68" s="158">
        <v>0</v>
      </c>
      <c r="AA68" s="158" t="s">
        <v>98</v>
      </c>
      <c r="AB68" s="158">
        <v>0</v>
      </c>
      <c r="AC68" s="158" t="s">
        <v>98</v>
      </c>
      <c r="AD68" s="158">
        <v>0</v>
      </c>
      <c r="AE68" s="158" t="s">
        <v>98</v>
      </c>
      <c r="AF68" s="158">
        <v>0</v>
      </c>
      <c r="AG68" s="158" t="s">
        <v>98</v>
      </c>
      <c r="AH68" s="158">
        <v>0</v>
      </c>
      <c r="AI68" s="158" t="s">
        <v>98</v>
      </c>
      <c r="AJ68" s="158">
        <v>0</v>
      </c>
      <c r="AK68" s="158" t="s">
        <v>98</v>
      </c>
      <c r="AL68" s="158">
        <v>0</v>
      </c>
      <c r="AM68" s="158" t="s">
        <v>98</v>
      </c>
      <c r="AN68" s="158">
        <v>0</v>
      </c>
      <c r="AO68" s="158" t="s">
        <v>98</v>
      </c>
      <c r="AP68" s="158">
        <v>0</v>
      </c>
      <c r="AQ68" s="158" t="s">
        <v>98</v>
      </c>
      <c r="AR68" s="158">
        <v>0</v>
      </c>
      <c r="AS68" s="158" t="s">
        <v>98</v>
      </c>
      <c r="AT68" s="158">
        <v>0</v>
      </c>
      <c r="AU68" s="158" t="s">
        <v>98</v>
      </c>
      <c r="AV68" s="158">
        <v>0</v>
      </c>
      <c r="AW68" s="158" t="s">
        <v>98</v>
      </c>
      <c r="AX68" s="158" t="s">
        <v>98</v>
      </c>
      <c r="AY68" s="158" t="s">
        <v>103</v>
      </c>
      <c r="AZ68" s="140">
        <f>'2'!CY66</f>
        <v>0</v>
      </c>
      <c r="BA68" s="158">
        <v>0</v>
      </c>
      <c r="BB68" s="158">
        <v>0</v>
      </c>
      <c r="BC68" s="158" t="s">
        <v>98</v>
      </c>
      <c r="BD68" s="159"/>
      <c r="BE68" s="159"/>
      <c r="BF68" s="159"/>
      <c r="BG68" s="159"/>
      <c r="BH68" s="159"/>
      <c r="BI68" s="159"/>
      <c r="BJ68" s="159"/>
      <c r="BK68" s="159"/>
      <c r="BL68" s="159"/>
      <c r="BM68" s="159"/>
      <c r="BN68" s="159"/>
      <c r="BO68" s="159"/>
      <c r="BP68" s="159"/>
      <c r="BQ68" s="159"/>
      <c r="BR68" s="159"/>
      <c r="BS68" s="159"/>
      <c r="BT68" s="159"/>
      <c r="BU68" s="159"/>
      <c r="BV68" s="159"/>
      <c r="BW68" s="159"/>
      <c r="BX68" s="159"/>
      <c r="BY68" s="159"/>
      <c r="BZ68" s="159"/>
      <c r="CA68" s="159"/>
      <c r="CB68" s="159"/>
      <c r="CC68" s="159"/>
      <c r="CD68" s="159"/>
      <c r="CE68" s="159"/>
      <c r="CF68" s="159"/>
      <c r="CG68" s="159"/>
      <c r="CH68" s="159"/>
      <c r="CI68" s="159"/>
      <c r="CJ68" s="159"/>
      <c r="CK68" s="159"/>
      <c r="CL68" s="159"/>
      <c r="CM68" s="159"/>
      <c r="CN68" s="159"/>
      <c r="CO68" s="159"/>
      <c r="CP68" s="159"/>
      <c r="CQ68" s="159"/>
      <c r="CR68" s="159"/>
      <c r="CS68" s="159"/>
      <c r="CT68" s="159"/>
      <c r="CU68" s="159"/>
      <c r="CV68" s="159"/>
      <c r="CW68" s="159"/>
      <c r="CX68" s="159"/>
      <c r="CY68" s="159"/>
    </row>
    <row r="69" spans="1:103" s="160" customFormat="1" ht="51" hidden="1" x14ac:dyDescent="0.2">
      <c r="A69" s="185" t="s">
        <v>155</v>
      </c>
      <c r="B69" s="186" t="s">
        <v>181</v>
      </c>
      <c r="C69" s="214" t="s">
        <v>182</v>
      </c>
      <c r="D69" s="158"/>
      <c r="E69" s="158"/>
      <c r="F69" s="158"/>
      <c r="G69" s="158"/>
      <c r="H69" s="158"/>
      <c r="I69" s="158"/>
      <c r="J69" s="158"/>
      <c r="K69" s="158"/>
      <c r="L69" s="158"/>
      <c r="M69" s="158"/>
      <c r="N69" s="158"/>
      <c r="O69" s="158"/>
      <c r="P69" s="158"/>
      <c r="Q69" s="158"/>
      <c r="R69" s="158"/>
      <c r="S69" s="158"/>
      <c r="T69" s="158"/>
      <c r="U69" s="158"/>
      <c r="V69" s="140"/>
      <c r="W69" s="140"/>
      <c r="X69" s="193"/>
      <c r="Y69" s="140"/>
      <c r="Z69" s="158"/>
      <c r="AA69" s="158"/>
      <c r="AB69" s="158"/>
      <c r="AC69" s="158"/>
      <c r="AD69" s="158"/>
      <c r="AE69" s="158"/>
      <c r="AF69" s="158"/>
      <c r="AG69" s="158"/>
      <c r="AH69" s="158"/>
      <c r="AI69" s="158"/>
      <c r="AJ69" s="158"/>
      <c r="AK69" s="158"/>
      <c r="AL69" s="158"/>
      <c r="AM69" s="158"/>
      <c r="AN69" s="158"/>
      <c r="AO69" s="158"/>
      <c r="AP69" s="158"/>
      <c r="AQ69" s="158"/>
      <c r="AR69" s="158"/>
      <c r="AS69" s="158"/>
      <c r="AT69" s="158"/>
      <c r="AU69" s="158"/>
      <c r="AV69" s="158"/>
      <c r="AW69" s="158"/>
      <c r="AX69" s="158"/>
      <c r="AY69" s="158"/>
      <c r="AZ69" s="140"/>
      <c r="BA69" s="158"/>
      <c r="BB69" s="158"/>
      <c r="BC69" s="158"/>
      <c r="BD69" s="159"/>
      <c r="BE69" s="159"/>
      <c r="BF69" s="159"/>
      <c r="BG69" s="159"/>
      <c r="BH69" s="159"/>
      <c r="BI69" s="159"/>
      <c r="BJ69" s="159"/>
      <c r="BK69" s="159"/>
      <c r="BL69" s="159"/>
      <c r="BM69" s="159"/>
      <c r="BN69" s="159"/>
      <c r="BO69" s="159"/>
      <c r="BP69" s="159"/>
      <c r="BQ69" s="159"/>
      <c r="BR69" s="159"/>
      <c r="BS69" s="159"/>
      <c r="BT69" s="159"/>
      <c r="BU69" s="159"/>
      <c r="BV69" s="159"/>
      <c r="BW69" s="159"/>
      <c r="BX69" s="159"/>
      <c r="BY69" s="159"/>
      <c r="BZ69" s="159"/>
      <c r="CA69" s="159"/>
      <c r="CB69" s="159"/>
      <c r="CC69" s="159"/>
      <c r="CD69" s="159"/>
      <c r="CE69" s="159"/>
      <c r="CF69" s="159"/>
      <c r="CG69" s="159"/>
      <c r="CH69" s="159"/>
      <c r="CI69" s="159"/>
      <c r="CJ69" s="159"/>
      <c r="CK69" s="159"/>
      <c r="CL69" s="159"/>
      <c r="CM69" s="159"/>
      <c r="CN69" s="159"/>
      <c r="CO69" s="159"/>
      <c r="CP69" s="159"/>
      <c r="CQ69" s="159"/>
      <c r="CR69" s="159"/>
      <c r="CS69" s="159"/>
      <c r="CT69" s="159"/>
      <c r="CU69" s="159"/>
      <c r="CV69" s="159"/>
      <c r="CW69" s="159"/>
      <c r="CX69" s="159"/>
      <c r="CY69" s="159"/>
    </row>
    <row r="70" spans="1:103" s="160" customFormat="1" ht="51" x14ac:dyDescent="0.2">
      <c r="A70" s="185" t="s">
        <v>155</v>
      </c>
      <c r="B70" s="186" t="s">
        <v>183</v>
      </c>
      <c r="C70" s="214" t="s">
        <v>184</v>
      </c>
      <c r="D70" s="158">
        <v>0</v>
      </c>
      <c r="E70" s="158" t="s">
        <v>98</v>
      </c>
      <c r="F70" s="158">
        <v>0</v>
      </c>
      <c r="G70" s="158" t="s">
        <v>98</v>
      </c>
      <c r="H70" s="158">
        <v>0</v>
      </c>
      <c r="I70" s="158" t="s">
        <v>98</v>
      </c>
      <c r="J70" s="158">
        <v>0</v>
      </c>
      <c r="K70" s="158" t="s">
        <v>98</v>
      </c>
      <c r="L70" s="158">
        <v>0</v>
      </c>
      <c r="M70" s="158" t="s">
        <v>98</v>
      </c>
      <c r="N70" s="158">
        <v>0</v>
      </c>
      <c r="O70" s="158" t="s">
        <v>98</v>
      </c>
      <c r="P70" s="158">
        <v>0</v>
      </c>
      <c r="Q70" s="158" t="s">
        <v>98</v>
      </c>
      <c r="R70" s="158">
        <v>0</v>
      </c>
      <c r="S70" s="158" t="s">
        <v>98</v>
      </c>
      <c r="T70" s="158">
        <v>0</v>
      </c>
      <c r="U70" s="158" t="s">
        <v>98</v>
      </c>
      <c r="V70" s="140">
        <v>0</v>
      </c>
      <c r="W70" s="140" t="s">
        <v>98</v>
      </c>
      <c r="X70" s="193">
        <v>0</v>
      </c>
      <c r="Y70" s="140" t="s">
        <v>98</v>
      </c>
      <c r="Z70" s="158">
        <v>0</v>
      </c>
      <c r="AA70" s="158" t="s">
        <v>98</v>
      </c>
      <c r="AB70" s="158">
        <v>0</v>
      </c>
      <c r="AC70" s="158" t="s">
        <v>98</v>
      </c>
      <c r="AD70" s="158">
        <v>0</v>
      </c>
      <c r="AE70" s="158" t="s">
        <v>98</v>
      </c>
      <c r="AF70" s="158">
        <v>0</v>
      </c>
      <c r="AG70" s="158" t="s">
        <v>98</v>
      </c>
      <c r="AH70" s="158">
        <v>0</v>
      </c>
      <c r="AI70" s="158" t="s">
        <v>98</v>
      </c>
      <c r="AJ70" s="158">
        <v>0</v>
      </c>
      <c r="AK70" s="158" t="s">
        <v>98</v>
      </c>
      <c r="AL70" s="158">
        <v>0</v>
      </c>
      <c r="AM70" s="158" t="s">
        <v>98</v>
      </c>
      <c r="AN70" s="158">
        <v>0</v>
      </c>
      <c r="AO70" s="158" t="s">
        <v>98</v>
      </c>
      <c r="AP70" s="158">
        <v>0</v>
      </c>
      <c r="AQ70" s="158" t="s">
        <v>98</v>
      </c>
      <c r="AR70" s="158">
        <v>0</v>
      </c>
      <c r="AS70" s="158" t="s">
        <v>98</v>
      </c>
      <c r="AT70" s="158">
        <v>0</v>
      </c>
      <c r="AU70" s="158" t="s">
        <v>98</v>
      </c>
      <c r="AV70" s="158">
        <v>0</v>
      </c>
      <c r="AW70" s="158" t="s">
        <v>98</v>
      </c>
      <c r="AX70" s="158" t="s">
        <v>98</v>
      </c>
      <c r="AY70" s="158" t="s">
        <v>103</v>
      </c>
      <c r="AZ70" s="140">
        <f>'2'!CY68</f>
        <v>0</v>
      </c>
      <c r="BA70" s="158">
        <v>0</v>
      </c>
      <c r="BB70" s="158">
        <v>0</v>
      </c>
      <c r="BC70" s="158" t="s">
        <v>98</v>
      </c>
      <c r="BD70" s="159"/>
      <c r="BE70" s="159"/>
      <c r="BF70" s="159"/>
      <c r="BG70" s="159"/>
      <c r="BH70" s="159"/>
      <c r="BI70" s="159"/>
      <c r="BJ70" s="159"/>
      <c r="BK70" s="159"/>
      <c r="BL70" s="159"/>
      <c r="BM70" s="159"/>
      <c r="BN70" s="159"/>
      <c r="BO70" s="159"/>
      <c r="BP70" s="159"/>
      <c r="BQ70" s="159"/>
      <c r="BR70" s="159"/>
      <c r="BS70" s="159"/>
      <c r="BT70" s="159"/>
      <c r="BU70" s="159"/>
      <c r="BV70" s="159"/>
      <c r="BW70" s="159"/>
      <c r="BX70" s="159"/>
      <c r="BY70" s="159"/>
      <c r="BZ70" s="159"/>
      <c r="CA70" s="159"/>
      <c r="CB70" s="159"/>
      <c r="CC70" s="159"/>
      <c r="CD70" s="159"/>
      <c r="CE70" s="159"/>
      <c r="CF70" s="159"/>
      <c r="CG70" s="159"/>
      <c r="CH70" s="159"/>
      <c r="CI70" s="159"/>
      <c r="CJ70" s="159"/>
      <c r="CK70" s="159"/>
      <c r="CL70" s="159"/>
      <c r="CM70" s="159"/>
      <c r="CN70" s="159"/>
      <c r="CO70" s="159"/>
      <c r="CP70" s="159"/>
      <c r="CQ70" s="159"/>
      <c r="CR70" s="159"/>
      <c r="CS70" s="159"/>
      <c r="CT70" s="159"/>
      <c r="CU70" s="159"/>
      <c r="CV70" s="159"/>
      <c r="CW70" s="159"/>
      <c r="CX70" s="159"/>
      <c r="CY70" s="159"/>
    </row>
    <row r="71" spans="1:103" s="160" customFormat="1" ht="63.75" x14ac:dyDescent="0.2">
      <c r="A71" s="185" t="s">
        <v>155</v>
      </c>
      <c r="B71" s="186" t="s">
        <v>185</v>
      </c>
      <c r="C71" s="214" t="s">
        <v>186</v>
      </c>
      <c r="D71" s="158">
        <f>D72+D77</f>
        <v>0</v>
      </c>
      <c r="E71" s="158" t="s">
        <v>98</v>
      </c>
      <c r="F71" s="158">
        <f>F72+F77</f>
        <v>0</v>
      </c>
      <c r="G71" s="158" t="s">
        <v>98</v>
      </c>
      <c r="H71" s="158">
        <f>H72+H77</f>
        <v>0</v>
      </c>
      <c r="I71" s="158" t="s">
        <v>98</v>
      </c>
      <c r="J71" s="158">
        <f>J72+J77</f>
        <v>0</v>
      </c>
      <c r="K71" s="158" t="s">
        <v>98</v>
      </c>
      <c r="L71" s="158">
        <f>L72+L77</f>
        <v>0</v>
      </c>
      <c r="M71" s="158" t="s">
        <v>98</v>
      </c>
      <c r="N71" s="158">
        <f>N72+N77</f>
        <v>0</v>
      </c>
      <c r="O71" s="158" t="s">
        <v>98</v>
      </c>
      <c r="P71" s="158">
        <f>P72+P77</f>
        <v>0</v>
      </c>
      <c r="Q71" s="158" t="s">
        <v>98</v>
      </c>
      <c r="R71" s="158">
        <f>R72+R77</f>
        <v>0</v>
      </c>
      <c r="S71" s="158" t="s">
        <v>98</v>
      </c>
      <c r="T71" s="158">
        <f>T72+T77</f>
        <v>0</v>
      </c>
      <c r="U71" s="158" t="s">
        <v>98</v>
      </c>
      <c r="V71" s="193">
        <v>0</v>
      </c>
      <c r="W71" s="140" t="s">
        <v>98</v>
      </c>
      <c r="X71" s="140">
        <f>X72+X77</f>
        <v>0</v>
      </c>
      <c r="Y71" s="140" t="s">
        <v>98</v>
      </c>
      <c r="Z71" s="158">
        <f>Z72+Z77</f>
        <v>0</v>
      </c>
      <c r="AA71" s="158" t="s">
        <v>98</v>
      </c>
      <c r="AB71" s="158">
        <f>AB72+AB77</f>
        <v>0</v>
      </c>
      <c r="AC71" s="158" t="s">
        <v>98</v>
      </c>
      <c r="AD71" s="158">
        <f>AD72+AD77</f>
        <v>0</v>
      </c>
      <c r="AE71" s="158" t="s">
        <v>98</v>
      </c>
      <c r="AF71" s="158">
        <f>AF72+AF77</f>
        <v>0</v>
      </c>
      <c r="AG71" s="158" t="s">
        <v>98</v>
      </c>
      <c r="AH71" s="158">
        <f>AH72+AH77</f>
        <v>0</v>
      </c>
      <c r="AI71" s="158" t="s">
        <v>98</v>
      </c>
      <c r="AJ71" s="158">
        <f>AJ72+AJ77</f>
        <v>0</v>
      </c>
      <c r="AK71" s="158" t="s">
        <v>98</v>
      </c>
      <c r="AL71" s="158">
        <f>AL72+AL77</f>
        <v>0</v>
      </c>
      <c r="AM71" s="158" t="s">
        <v>98</v>
      </c>
      <c r="AN71" s="158">
        <f>AN72+AN77</f>
        <v>0</v>
      </c>
      <c r="AO71" s="158" t="s">
        <v>98</v>
      </c>
      <c r="AP71" s="158">
        <f>AP72+AP77</f>
        <v>0</v>
      </c>
      <c r="AQ71" s="158" t="s">
        <v>98</v>
      </c>
      <c r="AR71" s="158">
        <f>AR72+AR77</f>
        <v>0</v>
      </c>
      <c r="AS71" s="158" t="s">
        <v>98</v>
      </c>
      <c r="AT71" s="158">
        <f>AT72+AT77</f>
        <v>0</v>
      </c>
      <c r="AU71" s="158" t="s">
        <v>98</v>
      </c>
      <c r="AV71" s="158">
        <f>AV72+AV77</f>
        <v>0</v>
      </c>
      <c r="AW71" s="158" t="s">
        <v>98</v>
      </c>
      <c r="AX71" s="158" t="s">
        <v>98</v>
      </c>
      <c r="AY71" s="158" t="s">
        <v>103</v>
      </c>
      <c r="AZ71" s="140">
        <f>'2'!CY69</f>
        <v>0</v>
      </c>
      <c r="BA71" s="158">
        <v>0</v>
      </c>
      <c r="BB71" s="158">
        <f>BB72+BB77</f>
        <v>0</v>
      </c>
      <c r="BC71" s="158" t="s">
        <v>98</v>
      </c>
      <c r="BD71" s="159"/>
      <c r="BE71" s="159"/>
      <c r="BF71" s="159"/>
      <c r="BG71" s="159"/>
      <c r="BH71" s="159"/>
      <c r="BI71" s="159"/>
      <c r="BJ71" s="159"/>
      <c r="BK71" s="159"/>
      <c r="BL71" s="159"/>
      <c r="BM71" s="159"/>
      <c r="BN71" s="159"/>
      <c r="BO71" s="159"/>
      <c r="BP71" s="159"/>
      <c r="BQ71" s="159"/>
      <c r="BR71" s="159"/>
      <c r="BS71" s="159"/>
      <c r="BT71" s="159"/>
      <c r="BU71" s="159"/>
      <c r="BV71" s="159"/>
      <c r="BW71" s="159"/>
      <c r="BX71" s="159"/>
      <c r="BY71" s="159"/>
      <c r="BZ71" s="159"/>
      <c r="CA71" s="159"/>
      <c r="CB71" s="159"/>
      <c r="CC71" s="159"/>
      <c r="CD71" s="159"/>
      <c r="CE71" s="159"/>
      <c r="CF71" s="159"/>
      <c r="CG71" s="159"/>
      <c r="CH71" s="159"/>
      <c r="CI71" s="159"/>
      <c r="CJ71" s="159"/>
      <c r="CK71" s="159"/>
      <c r="CL71" s="159"/>
      <c r="CM71" s="159"/>
      <c r="CN71" s="159"/>
      <c r="CO71" s="159"/>
      <c r="CP71" s="159"/>
      <c r="CQ71" s="159"/>
      <c r="CR71" s="159"/>
      <c r="CS71" s="159"/>
      <c r="CT71" s="159"/>
      <c r="CU71" s="159"/>
      <c r="CV71" s="159"/>
      <c r="CW71" s="159"/>
      <c r="CX71" s="159"/>
      <c r="CY71" s="159"/>
    </row>
    <row r="72" spans="1:103" s="160" customFormat="1" ht="51" hidden="1" x14ac:dyDescent="0.2">
      <c r="A72" s="185" t="s">
        <v>155</v>
      </c>
      <c r="B72" s="186" t="s">
        <v>187</v>
      </c>
      <c r="C72" s="214" t="s">
        <v>188</v>
      </c>
      <c r="D72" s="158"/>
      <c r="E72" s="158"/>
      <c r="F72" s="158"/>
      <c r="G72" s="158"/>
      <c r="H72" s="158"/>
      <c r="I72" s="158"/>
      <c r="J72" s="158"/>
      <c r="K72" s="158"/>
      <c r="L72" s="158"/>
      <c r="M72" s="158"/>
      <c r="N72" s="158"/>
      <c r="O72" s="158"/>
      <c r="P72" s="158"/>
      <c r="Q72" s="158"/>
      <c r="R72" s="158"/>
      <c r="S72" s="158"/>
      <c r="T72" s="158"/>
      <c r="U72" s="158"/>
      <c r="V72" s="193"/>
      <c r="W72" s="140"/>
      <c r="X72" s="140"/>
      <c r="Y72" s="140"/>
      <c r="Z72" s="158"/>
      <c r="AA72" s="158"/>
      <c r="AB72" s="158"/>
      <c r="AC72" s="158"/>
      <c r="AD72" s="158"/>
      <c r="AE72" s="158"/>
      <c r="AF72" s="158"/>
      <c r="AG72" s="158"/>
      <c r="AH72" s="158"/>
      <c r="AI72" s="158"/>
      <c r="AJ72" s="158"/>
      <c r="AK72" s="158"/>
      <c r="AL72" s="158"/>
      <c r="AM72" s="158"/>
      <c r="AN72" s="158"/>
      <c r="AO72" s="158"/>
      <c r="AP72" s="158"/>
      <c r="AQ72" s="158"/>
      <c r="AR72" s="158"/>
      <c r="AS72" s="158"/>
      <c r="AT72" s="158"/>
      <c r="AU72" s="158"/>
      <c r="AV72" s="158"/>
      <c r="AW72" s="158"/>
      <c r="AX72" s="158"/>
      <c r="AY72" s="158"/>
      <c r="AZ72" s="140"/>
      <c r="BA72" s="158"/>
      <c r="BB72" s="158"/>
      <c r="BC72" s="158"/>
      <c r="BD72" s="159"/>
      <c r="BE72" s="159"/>
      <c r="BF72" s="159"/>
      <c r="BG72" s="159"/>
      <c r="BH72" s="159"/>
      <c r="BI72" s="159"/>
      <c r="BJ72" s="159"/>
      <c r="BK72" s="159"/>
      <c r="BL72" s="159"/>
      <c r="BM72" s="159"/>
      <c r="BN72" s="159"/>
      <c r="BO72" s="159"/>
      <c r="BP72" s="159"/>
      <c r="BQ72" s="159"/>
      <c r="BR72" s="159"/>
      <c r="BS72" s="159"/>
      <c r="BT72" s="159"/>
      <c r="BU72" s="159"/>
      <c r="BV72" s="159"/>
      <c r="BW72" s="159"/>
      <c r="BX72" s="159"/>
      <c r="BY72" s="159"/>
      <c r="BZ72" s="159"/>
      <c r="CA72" s="159"/>
      <c r="CB72" s="159"/>
      <c r="CC72" s="159"/>
      <c r="CD72" s="159"/>
      <c r="CE72" s="159"/>
      <c r="CF72" s="159"/>
      <c r="CG72" s="159"/>
      <c r="CH72" s="159"/>
      <c r="CI72" s="159"/>
      <c r="CJ72" s="159"/>
      <c r="CK72" s="159"/>
      <c r="CL72" s="159"/>
      <c r="CM72" s="159"/>
      <c r="CN72" s="159"/>
      <c r="CO72" s="159"/>
      <c r="CP72" s="159"/>
      <c r="CQ72" s="159"/>
      <c r="CR72" s="159"/>
      <c r="CS72" s="159"/>
      <c r="CT72" s="159"/>
      <c r="CU72" s="159"/>
      <c r="CV72" s="159"/>
      <c r="CW72" s="159"/>
      <c r="CX72" s="159"/>
      <c r="CY72" s="159"/>
    </row>
    <row r="73" spans="1:103" s="160" customFormat="1" ht="51" x14ac:dyDescent="0.2">
      <c r="A73" s="185" t="s">
        <v>155</v>
      </c>
      <c r="B73" s="186" t="s">
        <v>189</v>
      </c>
      <c r="C73" s="214" t="s">
        <v>190</v>
      </c>
      <c r="D73" s="158">
        <f>D74+D80</f>
        <v>0</v>
      </c>
      <c r="E73" s="158" t="s">
        <v>98</v>
      </c>
      <c r="F73" s="158">
        <f>F74+F80</f>
        <v>0</v>
      </c>
      <c r="G73" s="158" t="s">
        <v>98</v>
      </c>
      <c r="H73" s="158">
        <f>H74+H80</f>
        <v>0</v>
      </c>
      <c r="I73" s="158" t="s">
        <v>98</v>
      </c>
      <c r="J73" s="158">
        <f>J74+J80</f>
        <v>0</v>
      </c>
      <c r="K73" s="158" t="s">
        <v>98</v>
      </c>
      <c r="L73" s="158">
        <f>L74+L80</f>
        <v>0</v>
      </c>
      <c r="M73" s="158" t="s">
        <v>98</v>
      </c>
      <c r="N73" s="158">
        <f>N74+N80</f>
        <v>0</v>
      </c>
      <c r="O73" s="158" t="s">
        <v>98</v>
      </c>
      <c r="P73" s="158">
        <f>P74+P80</f>
        <v>0</v>
      </c>
      <c r="Q73" s="158" t="s">
        <v>98</v>
      </c>
      <c r="R73" s="158">
        <f>R74+R80</f>
        <v>0</v>
      </c>
      <c r="S73" s="158" t="s">
        <v>98</v>
      </c>
      <c r="T73" s="158">
        <f>T74+T80</f>
        <v>0</v>
      </c>
      <c r="U73" s="158" t="s">
        <v>98</v>
      </c>
      <c r="V73" s="193">
        <v>0</v>
      </c>
      <c r="W73" s="140" t="s">
        <v>98</v>
      </c>
      <c r="X73" s="140">
        <f>X74+X80</f>
        <v>0</v>
      </c>
      <c r="Y73" s="140" t="s">
        <v>98</v>
      </c>
      <c r="Z73" s="158">
        <f>Z74+Z80</f>
        <v>0</v>
      </c>
      <c r="AA73" s="158" t="s">
        <v>98</v>
      </c>
      <c r="AB73" s="158">
        <f>AB74+AB80</f>
        <v>0</v>
      </c>
      <c r="AC73" s="158" t="s">
        <v>98</v>
      </c>
      <c r="AD73" s="158">
        <f>AD74+AD80</f>
        <v>0</v>
      </c>
      <c r="AE73" s="158" t="s">
        <v>98</v>
      </c>
      <c r="AF73" s="158">
        <f>AF74+AF80</f>
        <v>0</v>
      </c>
      <c r="AG73" s="158" t="s">
        <v>98</v>
      </c>
      <c r="AH73" s="158">
        <f>AH74+AH80</f>
        <v>0</v>
      </c>
      <c r="AI73" s="158" t="s">
        <v>98</v>
      </c>
      <c r="AJ73" s="158">
        <f>AJ74+AJ80</f>
        <v>0</v>
      </c>
      <c r="AK73" s="158" t="s">
        <v>98</v>
      </c>
      <c r="AL73" s="158">
        <f>AL74+AL80</f>
        <v>0</v>
      </c>
      <c r="AM73" s="158" t="s">
        <v>98</v>
      </c>
      <c r="AN73" s="158">
        <f>AN74+AN80</f>
        <v>0</v>
      </c>
      <c r="AO73" s="158" t="s">
        <v>98</v>
      </c>
      <c r="AP73" s="158">
        <f>AP74+AP80</f>
        <v>0</v>
      </c>
      <c r="AQ73" s="158" t="s">
        <v>98</v>
      </c>
      <c r="AR73" s="158">
        <f>AR74+AR80</f>
        <v>0</v>
      </c>
      <c r="AS73" s="158" t="s">
        <v>98</v>
      </c>
      <c r="AT73" s="158">
        <f>AT74+AT80</f>
        <v>0</v>
      </c>
      <c r="AU73" s="158" t="s">
        <v>98</v>
      </c>
      <c r="AV73" s="158">
        <f>AV74+AV80</f>
        <v>0</v>
      </c>
      <c r="AW73" s="158" t="s">
        <v>98</v>
      </c>
      <c r="AX73" s="158" t="s">
        <v>98</v>
      </c>
      <c r="AY73" s="158" t="s">
        <v>103</v>
      </c>
      <c r="AZ73" s="140">
        <f>'2'!CY71</f>
        <v>0</v>
      </c>
      <c r="BA73" s="158">
        <v>0</v>
      </c>
      <c r="BB73" s="158">
        <f>BB74+BB80</f>
        <v>0</v>
      </c>
      <c r="BC73" s="158" t="s">
        <v>98</v>
      </c>
      <c r="BD73" s="159"/>
      <c r="BE73" s="159"/>
      <c r="BF73" s="159"/>
      <c r="BG73" s="159"/>
      <c r="BH73" s="159"/>
      <c r="BI73" s="159"/>
      <c r="BJ73" s="159"/>
      <c r="BK73" s="159"/>
      <c r="BL73" s="159"/>
      <c r="BM73" s="159"/>
      <c r="BN73" s="159"/>
      <c r="BO73" s="159"/>
      <c r="BP73" s="159"/>
      <c r="BQ73" s="159"/>
      <c r="BR73" s="159"/>
      <c r="BS73" s="159"/>
      <c r="BT73" s="159"/>
      <c r="BU73" s="159"/>
      <c r="BV73" s="159"/>
      <c r="BW73" s="159"/>
      <c r="BX73" s="159"/>
      <c r="BY73" s="159"/>
      <c r="BZ73" s="159"/>
      <c r="CA73" s="159"/>
      <c r="CB73" s="159"/>
      <c r="CC73" s="159"/>
      <c r="CD73" s="159"/>
      <c r="CE73" s="159"/>
      <c r="CF73" s="159"/>
      <c r="CG73" s="159"/>
      <c r="CH73" s="159"/>
      <c r="CI73" s="159"/>
      <c r="CJ73" s="159"/>
      <c r="CK73" s="159"/>
      <c r="CL73" s="159"/>
      <c r="CM73" s="159"/>
      <c r="CN73" s="159"/>
      <c r="CO73" s="159"/>
      <c r="CP73" s="159"/>
      <c r="CQ73" s="159"/>
      <c r="CR73" s="159"/>
      <c r="CS73" s="159"/>
      <c r="CT73" s="159"/>
      <c r="CU73" s="159"/>
      <c r="CV73" s="159"/>
      <c r="CW73" s="159"/>
      <c r="CX73" s="159"/>
      <c r="CY73" s="159"/>
    </row>
    <row r="74" spans="1:103" s="160" customFormat="1" ht="51" x14ac:dyDescent="0.2">
      <c r="A74" s="185" t="s">
        <v>155</v>
      </c>
      <c r="B74" s="186" t="s">
        <v>191</v>
      </c>
      <c r="C74" s="214" t="s">
        <v>192</v>
      </c>
      <c r="D74" s="158">
        <f>D75+D81</f>
        <v>0</v>
      </c>
      <c r="E74" s="158" t="s">
        <v>98</v>
      </c>
      <c r="F74" s="158">
        <f>F75+F81</f>
        <v>0</v>
      </c>
      <c r="G74" s="158" t="s">
        <v>98</v>
      </c>
      <c r="H74" s="158">
        <f>H75+H81</f>
        <v>0</v>
      </c>
      <c r="I74" s="158" t="s">
        <v>98</v>
      </c>
      <c r="J74" s="158">
        <f>J75+J81</f>
        <v>0</v>
      </c>
      <c r="K74" s="158" t="s">
        <v>98</v>
      </c>
      <c r="L74" s="158">
        <f>L75+L81</f>
        <v>0</v>
      </c>
      <c r="M74" s="158" t="s">
        <v>98</v>
      </c>
      <c r="N74" s="158">
        <f>N75+N81</f>
        <v>0</v>
      </c>
      <c r="O74" s="158" t="s">
        <v>98</v>
      </c>
      <c r="P74" s="158">
        <f>P75+P81</f>
        <v>0</v>
      </c>
      <c r="Q74" s="158" t="s">
        <v>98</v>
      </c>
      <c r="R74" s="158">
        <f>R75+R81</f>
        <v>0</v>
      </c>
      <c r="S74" s="158" t="s">
        <v>98</v>
      </c>
      <c r="T74" s="158">
        <f>T75+T81</f>
        <v>0</v>
      </c>
      <c r="U74" s="158" t="s">
        <v>98</v>
      </c>
      <c r="V74" s="193">
        <v>0</v>
      </c>
      <c r="W74" s="140" t="s">
        <v>98</v>
      </c>
      <c r="X74" s="140">
        <f>X75+X81</f>
        <v>0</v>
      </c>
      <c r="Y74" s="140" t="s">
        <v>98</v>
      </c>
      <c r="Z74" s="158">
        <f>Z75+Z81</f>
        <v>0</v>
      </c>
      <c r="AA74" s="158" t="s">
        <v>98</v>
      </c>
      <c r="AB74" s="158">
        <f>AB75+AB81</f>
        <v>0</v>
      </c>
      <c r="AC74" s="158" t="s">
        <v>98</v>
      </c>
      <c r="AD74" s="158">
        <f>AD75+AD81</f>
        <v>0</v>
      </c>
      <c r="AE74" s="158" t="s">
        <v>98</v>
      </c>
      <c r="AF74" s="158">
        <f>AF75+AF81</f>
        <v>0</v>
      </c>
      <c r="AG74" s="158" t="s">
        <v>98</v>
      </c>
      <c r="AH74" s="158">
        <f>AH75+AH81</f>
        <v>0</v>
      </c>
      <c r="AI74" s="158" t="s">
        <v>98</v>
      </c>
      <c r="AJ74" s="158">
        <f>AJ75+AJ81</f>
        <v>0</v>
      </c>
      <c r="AK74" s="158" t="s">
        <v>98</v>
      </c>
      <c r="AL74" s="158">
        <f>AL75+AL81</f>
        <v>0</v>
      </c>
      <c r="AM74" s="158" t="s">
        <v>98</v>
      </c>
      <c r="AN74" s="158">
        <f>AN75+AN81</f>
        <v>0</v>
      </c>
      <c r="AO74" s="158" t="s">
        <v>98</v>
      </c>
      <c r="AP74" s="158">
        <f>AP75+AP81</f>
        <v>0</v>
      </c>
      <c r="AQ74" s="158" t="s">
        <v>98</v>
      </c>
      <c r="AR74" s="158">
        <f>AR75+AR81</f>
        <v>0</v>
      </c>
      <c r="AS74" s="158" t="s">
        <v>98</v>
      </c>
      <c r="AT74" s="158">
        <f>AT75+AT81</f>
        <v>0</v>
      </c>
      <c r="AU74" s="158" t="s">
        <v>98</v>
      </c>
      <c r="AV74" s="158">
        <f>AV75+AV81</f>
        <v>0</v>
      </c>
      <c r="AW74" s="158" t="s">
        <v>98</v>
      </c>
      <c r="AX74" s="158" t="s">
        <v>98</v>
      </c>
      <c r="AY74" s="158" t="s">
        <v>103</v>
      </c>
      <c r="AZ74" s="140">
        <f>'2'!CY72</f>
        <v>0</v>
      </c>
      <c r="BA74" s="158">
        <v>0</v>
      </c>
      <c r="BB74" s="158">
        <f>BB75+BB81</f>
        <v>0</v>
      </c>
      <c r="BC74" s="158" t="s">
        <v>98</v>
      </c>
      <c r="BD74" s="159"/>
      <c r="BE74" s="159"/>
      <c r="BF74" s="159"/>
      <c r="BG74" s="159"/>
      <c r="BH74" s="159"/>
      <c r="BI74" s="159"/>
      <c r="BJ74" s="159"/>
      <c r="BK74" s="159"/>
      <c r="BL74" s="159"/>
      <c r="BM74" s="159"/>
      <c r="BN74" s="159"/>
      <c r="BO74" s="159"/>
      <c r="BP74" s="159"/>
      <c r="BQ74" s="159"/>
      <c r="BR74" s="159"/>
      <c r="BS74" s="159"/>
      <c r="BT74" s="159"/>
      <c r="BU74" s="159"/>
      <c r="BV74" s="159"/>
      <c r="BW74" s="159"/>
      <c r="BX74" s="159"/>
      <c r="BY74" s="159"/>
      <c r="BZ74" s="159"/>
      <c r="CA74" s="159"/>
      <c r="CB74" s="159"/>
      <c r="CC74" s="159"/>
      <c r="CD74" s="159"/>
      <c r="CE74" s="159"/>
      <c r="CF74" s="159"/>
      <c r="CG74" s="159"/>
      <c r="CH74" s="159"/>
      <c r="CI74" s="159"/>
      <c r="CJ74" s="159"/>
      <c r="CK74" s="159"/>
      <c r="CL74" s="159"/>
      <c r="CM74" s="159"/>
      <c r="CN74" s="159"/>
      <c r="CO74" s="159"/>
      <c r="CP74" s="159"/>
      <c r="CQ74" s="159"/>
      <c r="CR74" s="159"/>
      <c r="CS74" s="159"/>
      <c r="CT74" s="159"/>
      <c r="CU74" s="159"/>
      <c r="CV74" s="159"/>
      <c r="CW74" s="159"/>
      <c r="CX74" s="159"/>
      <c r="CY74" s="159"/>
    </row>
    <row r="75" spans="1:103" s="183" customFormat="1" ht="25.5" x14ac:dyDescent="0.2">
      <c r="A75" s="204" t="s">
        <v>193</v>
      </c>
      <c r="B75" s="156" t="s">
        <v>194</v>
      </c>
      <c r="C75" s="140" t="s">
        <v>98</v>
      </c>
      <c r="D75" s="140">
        <v>0</v>
      </c>
      <c r="E75" s="140" t="s">
        <v>98</v>
      </c>
      <c r="F75" s="140">
        <v>0</v>
      </c>
      <c r="G75" s="140" t="s">
        <v>98</v>
      </c>
      <c r="H75" s="140">
        <v>0</v>
      </c>
      <c r="I75" s="140" t="s">
        <v>98</v>
      </c>
      <c r="J75" s="140">
        <v>0</v>
      </c>
      <c r="K75" s="140" t="s">
        <v>98</v>
      </c>
      <c r="L75" s="140">
        <v>0</v>
      </c>
      <c r="M75" s="140" t="s">
        <v>98</v>
      </c>
      <c r="N75" s="140">
        <v>0</v>
      </c>
      <c r="O75" s="140" t="s">
        <v>98</v>
      </c>
      <c r="P75" s="140">
        <v>0</v>
      </c>
      <c r="Q75" s="140" t="s">
        <v>98</v>
      </c>
      <c r="R75" s="140">
        <v>0</v>
      </c>
      <c r="S75" s="140" t="s">
        <v>98</v>
      </c>
      <c r="T75" s="140">
        <v>0</v>
      </c>
      <c r="U75" s="140" t="s">
        <v>98</v>
      </c>
      <c r="V75" s="140">
        <v>0</v>
      </c>
      <c r="W75" s="140" t="s">
        <v>98</v>
      </c>
      <c r="X75" s="140">
        <v>0</v>
      </c>
      <c r="Y75" s="140" t="s">
        <v>98</v>
      </c>
      <c r="Z75" s="140">
        <v>0</v>
      </c>
      <c r="AA75" s="140" t="s">
        <v>98</v>
      </c>
      <c r="AB75" s="140">
        <v>0</v>
      </c>
      <c r="AC75" s="140" t="s">
        <v>98</v>
      </c>
      <c r="AD75" s="140">
        <v>0</v>
      </c>
      <c r="AE75" s="140" t="s">
        <v>98</v>
      </c>
      <c r="AF75" s="140">
        <v>0</v>
      </c>
      <c r="AG75" s="140" t="s">
        <v>98</v>
      </c>
      <c r="AH75" s="140">
        <v>0</v>
      </c>
      <c r="AI75" s="140" t="s">
        <v>98</v>
      </c>
      <c r="AJ75" s="140">
        <v>0</v>
      </c>
      <c r="AK75" s="140" t="s">
        <v>98</v>
      </c>
      <c r="AL75" s="140">
        <v>0</v>
      </c>
      <c r="AM75" s="140" t="s">
        <v>98</v>
      </c>
      <c r="AN75" s="140">
        <v>0</v>
      </c>
      <c r="AO75" s="140" t="s">
        <v>98</v>
      </c>
      <c r="AP75" s="140">
        <v>0</v>
      </c>
      <c r="AQ75" s="140" t="s">
        <v>98</v>
      </c>
      <c r="AR75" s="140">
        <v>0</v>
      </c>
      <c r="AS75" s="140" t="s">
        <v>98</v>
      </c>
      <c r="AT75" s="140">
        <v>0</v>
      </c>
      <c r="AU75" s="140" t="s">
        <v>98</v>
      </c>
      <c r="AV75" s="140">
        <v>0</v>
      </c>
      <c r="AW75" s="140" t="s">
        <v>98</v>
      </c>
      <c r="AX75" s="140" t="s">
        <v>98</v>
      </c>
      <c r="AY75" s="140">
        <v>0</v>
      </c>
      <c r="AZ75" s="140">
        <f>'2'!CY73</f>
        <v>0</v>
      </c>
      <c r="BA75" s="140">
        <v>0</v>
      </c>
      <c r="BB75" s="140">
        <v>0</v>
      </c>
      <c r="BC75" s="140" t="s">
        <v>98</v>
      </c>
      <c r="BD75" s="181"/>
      <c r="BE75" s="181"/>
      <c r="BF75" s="181"/>
      <c r="BG75" s="181"/>
      <c r="BH75" s="182"/>
      <c r="BI75" s="182"/>
      <c r="BJ75" s="182"/>
      <c r="BK75" s="182"/>
      <c r="BL75" s="182"/>
      <c r="BM75" s="182"/>
      <c r="BN75" s="182"/>
      <c r="BO75" s="182"/>
      <c r="BP75" s="182"/>
      <c r="BQ75" s="182"/>
      <c r="BR75" s="182"/>
      <c r="BS75" s="182"/>
      <c r="BT75" s="182"/>
      <c r="BU75" s="182"/>
      <c r="BV75" s="182"/>
      <c r="BW75" s="182"/>
      <c r="BX75" s="182"/>
      <c r="BY75" s="182"/>
      <c r="BZ75" s="182"/>
      <c r="CA75" s="182"/>
      <c r="CB75" s="182"/>
      <c r="CC75" s="182"/>
      <c r="CD75" s="182"/>
      <c r="CE75" s="182"/>
      <c r="CF75" s="182"/>
      <c r="CG75" s="182"/>
      <c r="CH75" s="182"/>
      <c r="CI75" s="182"/>
      <c r="CJ75" s="182"/>
      <c r="CK75" s="182"/>
      <c r="CL75" s="182"/>
      <c r="CM75" s="182"/>
      <c r="CN75" s="182"/>
      <c r="CO75" s="182"/>
      <c r="CP75" s="182"/>
      <c r="CQ75" s="182"/>
      <c r="CR75" s="182"/>
      <c r="CS75" s="182"/>
      <c r="CT75" s="182"/>
      <c r="CU75" s="182"/>
      <c r="CV75" s="182"/>
      <c r="CW75" s="182"/>
      <c r="CX75" s="182"/>
      <c r="CY75" s="182"/>
    </row>
    <row r="76" spans="1:103" s="183" customFormat="1" ht="38.25" x14ac:dyDescent="0.2">
      <c r="A76" s="179" t="s">
        <v>195</v>
      </c>
      <c r="B76" s="156" t="s">
        <v>196</v>
      </c>
      <c r="C76" s="140" t="s">
        <v>98</v>
      </c>
      <c r="D76" s="140">
        <f>SUM(D77:D85)</f>
        <v>0</v>
      </c>
      <c r="E76" s="140" t="s">
        <v>98</v>
      </c>
      <c r="F76" s="140">
        <f>SUM(F77:F85)</f>
        <v>0</v>
      </c>
      <c r="G76" s="140" t="s">
        <v>98</v>
      </c>
      <c r="H76" s="140">
        <f>SUM(H77:H85)</f>
        <v>0</v>
      </c>
      <c r="I76" s="140" t="s">
        <v>98</v>
      </c>
      <c r="J76" s="140">
        <f>SUM(J77:J85)</f>
        <v>0</v>
      </c>
      <c r="K76" s="140" t="s">
        <v>98</v>
      </c>
      <c r="L76" s="140">
        <f>SUM(L77:L85)</f>
        <v>0</v>
      </c>
      <c r="M76" s="140" t="s">
        <v>98</v>
      </c>
      <c r="N76" s="140">
        <f>SUM(N77:N85)</f>
        <v>0</v>
      </c>
      <c r="O76" s="140" t="s">
        <v>98</v>
      </c>
      <c r="P76" s="140">
        <f>SUM(P77:P85)</f>
        <v>0</v>
      </c>
      <c r="Q76" s="140" t="s">
        <v>98</v>
      </c>
      <c r="R76" s="140">
        <f>SUM(R77:R85)</f>
        <v>0</v>
      </c>
      <c r="S76" s="140" t="s">
        <v>98</v>
      </c>
      <c r="T76" s="140">
        <f>SUM(T77:T85)</f>
        <v>0</v>
      </c>
      <c r="U76" s="140" t="s">
        <v>98</v>
      </c>
      <c r="V76" s="140">
        <f>SUM(V77:V85)</f>
        <v>0</v>
      </c>
      <c r="W76" s="140" t="s">
        <v>98</v>
      </c>
      <c r="X76" s="140">
        <f>SUM(X77:X85)</f>
        <v>0</v>
      </c>
      <c r="Y76" s="140" t="s">
        <v>98</v>
      </c>
      <c r="Z76" s="140">
        <f>SUM(Z77:Z85)</f>
        <v>0</v>
      </c>
      <c r="AA76" s="140" t="s">
        <v>98</v>
      </c>
      <c r="AB76" s="140">
        <f>SUM(AB77:AB85)</f>
        <v>0</v>
      </c>
      <c r="AC76" s="140" t="s">
        <v>98</v>
      </c>
      <c r="AD76" s="140">
        <f>SUM(AD77:AD85)</f>
        <v>0</v>
      </c>
      <c r="AE76" s="140" t="s">
        <v>98</v>
      </c>
      <c r="AF76" s="140">
        <f>SUM(AF77:AF85)</f>
        <v>0</v>
      </c>
      <c r="AG76" s="140" t="s">
        <v>98</v>
      </c>
      <c r="AH76" s="140">
        <f>SUM(AH77:AH85)</f>
        <v>0</v>
      </c>
      <c r="AI76" s="140" t="s">
        <v>98</v>
      </c>
      <c r="AJ76" s="140">
        <f>SUM(AJ77:AJ85)</f>
        <v>0</v>
      </c>
      <c r="AK76" s="140" t="s">
        <v>98</v>
      </c>
      <c r="AL76" s="140">
        <f>SUM(AL77:AL85)</f>
        <v>0</v>
      </c>
      <c r="AM76" s="140" t="s">
        <v>98</v>
      </c>
      <c r="AN76" s="140">
        <f>SUM(AN77:AN85)</f>
        <v>0</v>
      </c>
      <c r="AO76" s="140" t="s">
        <v>98</v>
      </c>
      <c r="AP76" s="140">
        <f>SUM(AP77:AP85)</f>
        <v>0</v>
      </c>
      <c r="AQ76" s="140" t="s">
        <v>98</v>
      </c>
      <c r="AR76" s="140">
        <f>SUM(AR77:AR85)</f>
        <v>0</v>
      </c>
      <c r="AS76" s="140" t="s">
        <v>98</v>
      </c>
      <c r="AT76" s="140">
        <f>SUM(AT77:AT85)</f>
        <v>0</v>
      </c>
      <c r="AU76" s="140" t="s">
        <v>98</v>
      </c>
      <c r="AV76" s="140">
        <f>SUM(AV77:AV85)</f>
        <v>0</v>
      </c>
      <c r="AW76" s="140" t="s">
        <v>98</v>
      </c>
      <c r="AX76" s="140" t="s">
        <v>98</v>
      </c>
      <c r="AY76" s="140">
        <v>0</v>
      </c>
      <c r="AZ76" s="140">
        <f>'2'!CY74</f>
        <v>7.1780863348637514</v>
      </c>
      <c r="BA76" s="140">
        <v>0</v>
      </c>
      <c r="BB76" s="140">
        <f>SUM(BB77:BB85)</f>
        <v>0</v>
      </c>
      <c r="BC76" s="140" t="s">
        <v>98</v>
      </c>
      <c r="BD76" s="182"/>
      <c r="BE76" s="182"/>
      <c r="BF76" s="182"/>
      <c r="BG76" s="182"/>
      <c r="BH76" s="182"/>
      <c r="BI76" s="182"/>
      <c r="BJ76" s="182"/>
      <c r="BK76" s="182"/>
      <c r="BL76" s="182"/>
      <c r="BM76" s="182"/>
      <c r="BN76" s="182"/>
      <c r="BO76" s="182"/>
      <c r="BP76" s="182"/>
      <c r="BQ76" s="182"/>
      <c r="BR76" s="182"/>
      <c r="BS76" s="182"/>
      <c r="BT76" s="182"/>
      <c r="BU76" s="182"/>
      <c r="BV76" s="182"/>
      <c r="BW76" s="182"/>
      <c r="BX76" s="182"/>
      <c r="BY76" s="182"/>
      <c r="BZ76" s="182"/>
      <c r="CA76" s="182"/>
      <c r="CB76" s="182"/>
      <c r="CC76" s="182"/>
      <c r="CD76" s="182"/>
      <c r="CE76" s="182"/>
      <c r="CF76" s="182"/>
      <c r="CG76" s="182"/>
      <c r="CH76" s="182"/>
      <c r="CI76" s="182"/>
      <c r="CJ76" s="182"/>
      <c r="CK76" s="182"/>
      <c r="CL76" s="182"/>
      <c r="CM76" s="182"/>
      <c r="CN76" s="182"/>
      <c r="CO76" s="182"/>
      <c r="CP76" s="182"/>
      <c r="CQ76" s="182"/>
      <c r="CR76" s="182"/>
      <c r="CS76" s="182"/>
      <c r="CT76" s="182"/>
      <c r="CU76" s="182"/>
      <c r="CV76" s="182"/>
      <c r="CW76" s="182"/>
      <c r="CX76" s="182"/>
      <c r="CY76" s="182"/>
    </row>
    <row r="77" spans="1:103" s="160" customFormat="1" ht="38.25" x14ac:dyDescent="0.2">
      <c r="A77" s="154" t="s">
        <v>197</v>
      </c>
      <c r="B77" s="155" t="s">
        <v>198</v>
      </c>
      <c r="C77" s="158" t="s">
        <v>98</v>
      </c>
      <c r="D77" s="158">
        <f>D79+D84</f>
        <v>0</v>
      </c>
      <c r="E77" s="158" t="s">
        <v>98</v>
      </c>
      <c r="F77" s="158">
        <f>F79+F84</f>
        <v>0</v>
      </c>
      <c r="G77" s="158" t="s">
        <v>98</v>
      </c>
      <c r="H77" s="158">
        <f>H79+H84</f>
        <v>0</v>
      </c>
      <c r="I77" s="158" t="s">
        <v>98</v>
      </c>
      <c r="J77" s="158">
        <f>J79+J84</f>
        <v>0</v>
      </c>
      <c r="K77" s="158" t="s">
        <v>98</v>
      </c>
      <c r="L77" s="158">
        <f>L79+L84</f>
        <v>0</v>
      </c>
      <c r="M77" s="158" t="s">
        <v>98</v>
      </c>
      <c r="N77" s="158">
        <f>N79+N84</f>
        <v>0</v>
      </c>
      <c r="O77" s="158" t="s">
        <v>98</v>
      </c>
      <c r="P77" s="158">
        <f>P79+P84</f>
        <v>0</v>
      </c>
      <c r="Q77" s="158" t="s">
        <v>98</v>
      </c>
      <c r="R77" s="158">
        <f>R79+R84</f>
        <v>0</v>
      </c>
      <c r="S77" s="158" t="s">
        <v>98</v>
      </c>
      <c r="T77" s="158">
        <f>T79+T84</f>
        <v>0</v>
      </c>
      <c r="U77" s="158" t="s">
        <v>98</v>
      </c>
      <c r="V77" s="158">
        <f>V79+V84</f>
        <v>0</v>
      </c>
      <c r="W77" s="158" t="s">
        <v>98</v>
      </c>
      <c r="X77" s="158">
        <f>X79+X84</f>
        <v>0</v>
      </c>
      <c r="Y77" s="158" t="s">
        <v>98</v>
      </c>
      <c r="Z77" s="158">
        <f>Z79+Z84</f>
        <v>0</v>
      </c>
      <c r="AA77" s="158" t="s">
        <v>98</v>
      </c>
      <c r="AB77" s="158">
        <f>AB79+AB84</f>
        <v>0</v>
      </c>
      <c r="AC77" s="158" t="s">
        <v>98</v>
      </c>
      <c r="AD77" s="158">
        <f>AD79+AD84</f>
        <v>0</v>
      </c>
      <c r="AE77" s="158" t="s">
        <v>98</v>
      </c>
      <c r="AF77" s="158">
        <f>AF79+AF84</f>
        <v>0</v>
      </c>
      <c r="AG77" s="158" t="s">
        <v>98</v>
      </c>
      <c r="AH77" s="158">
        <f>AH79+AH84</f>
        <v>0</v>
      </c>
      <c r="AI77" s="158" t="s">
        <v>98</v>
      </c>
      <c r="AJ77" s="158">
        <f>AJ79+AJ84</f>
        <v>0</v>
      </c>
      <c r="AK77" s="158" t="s">
        <v>98</v>
      </c>
      <c r="AL77" s="158">
        <f>AL79+AL84</f>
        <v>0</v>
      </c>
      <c r="AM77" s="158" t="s">
        <v>98</v>
      </c>
      <c r="AN77" s="158">
        <f>AN79+AN84</f>
        <v>0</v>
      </c>
      <c r="AO77" s="158" t="s">
        <v>98</v>
      </c>
      <c r="AP77" s="158">
        <f>AP79+AP84</f>
        <v>0</v>
      </c>
      <c r="AQ77" s="158" t="s">
        <v>98</v>
      </c>
      <c r="AR77" s="158">
        <f>AR79+AR84</f>
        <v>0</v>
      </c>
      <c r="AS77" s="158" t="s">
        <v>98</v>
      </c>
      <c r="AT77" s="158">
        <f>AT79+AT84</f>
        <v>0</v>
      </c>
      <c r="AU77" s="158" t="s">
        <v>98</v>
      </c>
      <c r="AV77" s="158">
        <f>AV79+AV84</f>
        <v>0</v>
      </c>
      <c r="AW77" s="158" t="s">
        <v>98</v>
      </c>
      <c r="AX77" s="158" t="s">
        <v>98</v>
      </c>
      <c r="AY77" s="158" t="s">
        <v>103</v>
      </c>
      <c r="AZ77" s="140">
        <f>'2'!CY75</f>
        <v>7.1780863348637514</v>
      </c>
      <c r="BA77" s="158">
        <v>0</v>
      </c>
      <c r="BB77" s="158">
        <f>BB79+BB84</f>
        <v>0</v>
      </c>
      <c r="BC77" s="158" t="s">
        <v>98</v>
      </c>
      <c r="BD77" s="159"/>
      <c r="BE77" s="159"/>
      <c r="BF77" s="159"/>
      <c r="BG77" s="159"/>
      <c r="BH77" s="159"/>
      <c r="BI77" s="159"/>
      <c r="BJ77" s="159"/>
      <c r="BK77" s="159"/>
      <c r="BL77" s="159"/>
      <c r="BM77" s="159"/>
      <c r="BN77" s="159"/>
      <c r="BO77" s="159"/>
      <c r="BP77" s="159"/>
      <c r="BQ77" s="159"/>
      <c r="BR77" s="159"/>
      <c r="BS77" s="159"/>
      <c r="BT77" s="159"/>
      <c r="BU77" s="159"/>
      <c r="BV77" s="159"/>
      <c r="BW77" s="159"/>
      <c r="BX77" s="159"/>
      <c r="BY77" s="159"/>
      <c r="BZ77" s="159"/>
      <c r="CA77" s="159"/>
      <c r="CB77" s="159"/>
      <c r="CC77" s="159"/>
      <c r="CD77" s="159"/>
      <c r="CE77" s="159"/>
      <c r="CF77" s="159"/>
      <c r="CG77" s="159"/>
      <c r="CH77" s="159"/>
      <c r="CI77" s="159"/>
      <c r="CJ77" s="159"/>
      <c r="CK77" s="159"/>
      <c r="CL77" s="159"/>
      <c r="CM77" s="159"/>
      <c r="CN77" s="159"/>
      <c r="CO77" s="159"/>
      <c r="CP77" s="159"/>
      <c r="CQ77" s="159"/>
      <c r="CR77" s="159"/>
      <c r="CS77" s="159"/>
      <c r="CT77" s="159"/>
      <c r="CU77" s="159"/>
      <c r="CV77" s="159"/>
      <c r="CW77" s="159"/>
      <c r="CX77" s="159"/>
      <c r="CY77" s="159"/>
    </row>
    <row r="78" spans="1:103" s="160" customFormat="1" ht="25.5" x14ac:dyDescent="0.2">
      <c r="A78" s="169" t="s">
        <v>199</v>
      </c>
      <c r="B78" s="205" t="s">
        <v>200</v>
      </c>
      <c r="C78" s="236" t="s">
        <v>201</v>
      </c>
      <c r="D78" s="158">
        <f>D80+D85</f>
        <v>0</v>
      </c>
      <c r="E78" s="158" t="s">
        <v>98</v>
      </c>
      <c r="F78" s="158">
        <f>F80+F85</f>
        <v>0</v>
      </c>
      <c r="G78" s="158" t="s">
        <v>98</v>
      </c>
      <c r="H78" s="158">
        <f>H80+H85</f>
        <v>0</v>
      </c>
      <c r="I78" s="158" t="s">
        <v>98</v>
      </c>
      <c r="J78" s="158">
        <f>J80+J85</f>
        <v>0</v>
      </c>
      <c r="K78" s="158" t="s">
        <v>98</v>
      </c>
      <c r="L78" s="158">
        <f>L80+L85</f>
        <v>0</v>
      </c>
      <c r="M78" s="158" t="s">
        <v>98</v>
      </c>
      <c r="N78" s="158">
        <f>N80+N85</f>
        <v>0</v>
      </c>
      <c r="O78" s="158" t="s">
        <v>98</v>
      </c>
      <c r="P78" s="158">
        <f>P80+P85</f>
        <v>0</v>
      </c>
      <c r="Q78" s="158" t="s">
        <v>98</v>
      </c>
      <c r="R78" s="158">
        <f>R80+R85</f>
        <v>0</v>
      </c>
      <c r="S78" s="158" t="s">
        <v>98</v>
      </c>
      <c r="T78" s="158">
        <f>T80+T85</f>
        <v>0</v>
      </c>
      <c r="U78" s="158" t="s">
        <v>98</v>
      </c>
      <c r="V78" s="140">
        <f>V80+V85</f>
        <v>0</v>
      </c>
      <c r="W78" s="140" t="s">
        <v>98</v>
      </c>
      <c r="X78" s="140">
        <f>X80+X85</f>
        <v>0</v>
      </c>
      <c r="Y78" s="140" t="s">
        <v>98</v>
      </c>
      <c r="Z78" s="158">
        <f>Z80+Z85</f>
        <v>0</v>
      </c>
      <c r="AA78" s="158" t="s">
        <v>98</v>
      </c>
      <c r="AB78" s="158">
        <f>AB80+AB85</f>
        <v>0</v>
      </c>
      <c r="AC78" s="158" t="s">
        <v>98</v>
      </c>
      <c r="AD78" s="158">
        <f>AD80+AD85</f>
        <v>0</v>
      </c>
      <c r="AE78" s="158" t="s">
        <v>98</v>
      </c>
      <c r="AF78" s="158">
        <f>AF80+AF85</f>
        <v>0</v>
      </c>
      <c r="AG78" s="158" t="s">
        <v>98</v>
      </c>
      <c r="AH78" s="158">
        <f>AH80+AH85</f>
        <v>0</v>
      </c>
      <c r="AI78" s="158" t="s">
        <v>98</v>
      </c>
      <c r="AJ78" s="158">
        <f>AJ80+AJ85</f>
        <v>0</v>
      </c>
      <c r="AK78" s="158" t="s">
        <v>98</v>
      </c>
      <c r="AL78" s="158">
        <f>AL80+AL85</f>
        <v>0</v>
      </c>
      <c r="AM78" s="158" t="s">
        <v>98</v>
      </c>
      <c r="AN78" s="158">
        <f>AN80+AN85</f>
        <v>0</v>
      </c>
      <c r="AO78" s="158" t="s">
        <v>98</v>
      </c>
      <c r="AP78" s="158">
        <f>AP80+AP85</f>
        <v>0</v>
      </c>
      <c r="AQ78" s="158" t="s">
        <v>98</v>
      </c>
      <c r="AR78" s="158">
        <f>AR80+AR85</f>
        <v>0</v>
      </c>
      <c r="AS78" s="158" t="s">
        <v>98</v>
      </c>
      <c r="AT78" s="158">
        <f>AT80+AT85</f>
        <v>0</v>
      </c>
      <c r="AU78" s="158" t="s">
        <v>98</v>
      </c>
      <c r="AV78" s="158">
        <f>AV80+AV85</f>
        <v>0</v>
      </c>
      <c r="AW78" s="158" t="s">
        <v>98</v>
      </c>
      <c r="AX78" s="158" t="s">
        <v>98</v>
      </c>
      <c r="AY78" s="158">
        <v>0</v>
      </c>
      <c r="AZ78" s="140">
        <f>'2'!CY76</f>
        <v>7.1780863348637514</v>
      </c>
      <c r="BA78" s="158">
        <v>0</v>
      </c>
      <c r="BB78" s="158">
        <f>BB80+BB85</f>
        <v>0</v>
      </c>
      <c r="BC78" s="158" t="s">
        <v>98</v>
      </c>
      <c r="BD78" s="159"/>
      <c r="BE78" s="159"/>
      <c r="BF78" s="159"/>
      <c r="BG78" s="159"/>
      <c r="BH78" s="159"/>
      <c r="BI78" s="159"/>
      <c r="BJ78" s="159"/>
      <c r="BK78" s="159"/>
      <c r="BL78" s="159"/>
      <c r="BM78" s="159"/>
      <c r="BN78" s="159"/>
      <c r="BO78" s="159"/>
      <c r="BP78" s="159"/>
      <c r="BQ78" s="159"/>
      <c r="BR78" s="159"/>
      <c r="BS78" s="159"/>
      <c r="BT78" s="159"/>
      <c r="BU78" s="159"/>
      <c r="BV78" s="159"/>
      <c r="BW78" s="159"/>
      <c r="BX78" s="159"/>
      <c r="BY78" s="159"/>
      <c r="BZ78" s="159"/>
      <c r="CA78" s="159"/>
      <c r="CB78" s="159"/>
      <c r="CC78" s="159"/>
      <c r="CD78" s="159"/>
      <c r="CE78" s="159"/>
      <c r="CF78" s="159"/>
      <c r="CG78" s="159"/>
      <c r="CH78" s="159"/>
      <c r="CI78" s="159"/>
      <c r="CJ78" s="159"/>
      <c r="CK78" s="159"/>
      <c r="CL78" s="159"/>
      <c r="CM78" s="159"/>
      <c r="CN78" s="159"/>
      <c r="CO78" s="159"/>
      <c r="CP78" s="159"/>
      <c r="CQ78" s="159"/>
      <c r="CR78" s="159"/>
      <c r="CS78" s="159"/>
      <c r="CT78" s="159"/>
      <c r="CU78" s="159"/>
      <c r="CV78" s="159"/>
      <c r="CW78" s="159"/>
      <c r="CX78" s="159"/>
      <c r="CY78" s="159"/>
    </row>
    <row r="79" spans="1:103" s="160" customFormat="1" ht="25.5" x14ac:dyDescent="0.2">
      <c r="A79" s="154" t="s">
        <v>202</v>
      </c>
      <c r="B79" s="155" t="s">
        <v>203</v>
      </c>
      <c r="C79" s="158" t="s">
        <v>98</v>
      </c>
      <c r="D79" s="158">
        <f t="shared" ref="D79:D86" si="4">D80+D85</f>
        <v>0</v>
      </c>
      <c r="E79" s="158" t="s">
        <v>98</v>
      </c>
      <c r="F79" s="158">
        <f t="shared" ref="F79:F86" si="5">F80+F85</f>
        <v>0</v>
      </c>
      <c r="G79" s="158" t="s">
        <v>98</v>
      </c>
      <c r="H79" s="158">
        <f t="shared" ref="H79:H86" si="6">H80+H85</f>
        <v>0</v>
      </c>
      <c r="I79" s="158" t="s">
        <v>98</v>
      </c>
      <c r="J79" s="158">
        <f t="shared" ref="J79:J86" si="7">J80+J85</f>
        <v>0</v>
      </c>
      <c r="K79" s="158" t="s">
        <v>98</v>
      </c>
      <c r="L79" s="158">
        <f t="shared" ref="L79:L86" si="8">L80+L85</f>
        <v>0</v>
      </c>
      <c r="M79" s="158" t="s">
        <v>98</v>
      </c>
      <c r="N79" s="158">
        <f t="shared" ref="N79:N86" si="9">N80+N85</f>
        <v>0</v>
      </c>
      <c r="O79" s="158" t="s">
        <v>98</v>
      </c>
      <c r="P79" s="158">
        <f t="shared" ref="P79:P86" si="10">P80+P85</f>
        <v>0</v>
      </c>
      <c r="Q79" s="158" t="s">
        <v>98</v>
      </c>
      <c r="R79" s="158">
        <f t="shared" ref="R79:R86" si="11">R80+R85</f>
        <v>0</v>
      </c>
      <c r="S79" s="158" t="s">
        <v>98</v>
      </c>
      <c r="T79" s="158">
        <f t="shared" ref="T79:T86" si="12">T80+T85</f>
        <v>0</v>
      </c>
      <c r="U79" s="158" t="s">
        <v>98</v>
      </c>
      <c r="V79" s="158">
        <f t="shared" ref="V79:V86" si="13">V80+V85</f>
        <v>0</v>
      </c>
      <c r="W79" s="158" t="s">
        <v>98</v>
      </c>
      <c r="X79" s="158">
        <f t="shared" ref="X79:X86" si="14">X80+X85</f>
        <v>0</v>
      </c>
      <c r="Y79" s="158" t="s">
        <v>98</v>
      </c>
      <c r="Z79" s="158">
        <f t="shared" ref="Z79:Z86" si="15">Z80+Z85</f>
        <v>0</v>
      </c>
      <c r="AA79" s="158" t="s">
        <v>98</v>
      </c>
      <c r="AB79" s="158">
        <f t="shared" ref="AB79:AB86" si="16">AB80+AB85</f>
        <v>0</v>
      </c>
      <c r="AC79" s="158" t="s">
        <v>98</v>
      </c>
      <c r="AD79" s="158">
        <f t="shared" ref="AD79:AD86" si="17">AD80+AD85</f>
        <v>0</v>
      </c>
      <c r="AE79" s="158" t="s">
        <v>98</v>
      </c>
      <c r="AF79" s="158">
        <f t="shared" ref="AF79:AF86" si="18">AF80+AF85</f>
        <v>0</v>
      </c>
      <c r="AG79" s="158" t="s">
        <v>98</v>
      </c>
      <c r="AH79" s="158">
        <f t="shared" ref="AH79:AH86" si="19">AH80+AH85</f>
        <v>0</v>
      </c>
      <c r="AI79" s="158" t="s">
        <v>98</v>
      </c>
      <c r="AJ79" s="158">
        <f t="shared" ref="AJ79:AJ86" si="20">AJ80+AJ85</f>
        <v>0</v>
      </c>
      <c r="AK79" s="158" t="s">
        <v>98</v>
      </c>
      <c r="AL79" s="158">
        <f t="shared" ref="AL79:AL86" si="21">AL80+AL85</f>
        <v>0</v>
      </c>
      <c r="AM79" s="158" t="s">
        <v>98</v>
      </c>
      <c r="AN79" s="158">
        <f t="shared" ref="AN79:AN86" si="22">AN80+AN85</f>
        <v>0</v>
      </c>
      <c r="AO79" s="158" t="s">
        <v>98</v>
      </c>
      <c r="AP79" s="158">
        <f t="shared" ref="AP79:AP86" si="23">AP80+AP85</f>
        <v>0</v>
      </c>
      <c r="AQ79" s="158" t="s">
        <v>98</v>
      </c>
      <c r="AR79" s="158">
        <f t="shared" ref="AR79:AR86" si="24">AR80+AR85</f>
        <v>0</v>
      </c>
      <c r="AS79" s="158" t="s">
        <v>98</v>
      </c>
      <c r="AT79" s="158">
        <f t="shared" ref="AT79:AT86" si="25">AT80+AT85</f>
        <v>0</v>
      </c>
      <c r="AU79" s="158" t="s">
        <v>98</v>
      </c>
      <c r="AV79" s="158">
        <f t="shared" ref="AV79:AV86" si="26">AV80+AV85</f>
        <v>0</v>
      </c>
      <c r="AW79" s="158" t="s">
        <v>98</v>
      </c>
      <c r="AX79" s="158" t="s">
        <v>98</v>
      </c>
      <c r="AY79" s="158" t="s">
        <v>103</v>
      </c>
      <c r="AZ79" s="140">
        <f>'2'!CY77</f>
        <v>0</v>
      </c>
      <c r="BA79" s="158">
        <v>0</v>
      </c>
      <c r="BB79" s="158">
        <f t="shared" ref="BB79:BB86" si="27">BB80+BB85</f>
        <v>0</v>
      </c>
      <c r="BC79" s="158" t="s">
        <v>98</v>
      </c>
      <c r="BD79" s="159"/>
      <c r="BE79" s="159"/>
      <c r="BF79" s="159"/>
      <c r="BG79" s="159"/>
      <c r="BH79" s="159"/>
      <c r="BI79" s="159"/>
      <c r="BJ79" s="159"/>
      <c r="BK79" s="159"/>
      <c r="BL79" s="159"/>
      <c r="BM79" s="159"/>
      <c r="BN79" s="159"/>
      <c r="BO79" s="159"/>
      <c r="BP79" s="159"/>
      <c r="BQ79" s="159"/>
      <c r="BR79" s="159"/>
      <c r="BS79" s="159"/>
      <c r="BT79" s="159"/>
      <c r="BU79" s="159"/>
      <c r="BV79" s="159"/>
      <c r="BW79" s="159"/>
      <c r="BX79" s="159"/>
      <c r="BY79" s="159"/>
      <c r="BZ79" s="159"/>
      <c r="CA79" s="159"/>
      <c r="CB79" s="159"/>
      <c r="CC79" s="159"/>
      <c r="CD79" s="159"/>
      <c r="CE79" s="159"/>
      <c r="CF79" s="159"/>
      <c r="CG79" s="159"/>
      <c r="CH79" s="159"/>
      <c r="CI79" s="159"/>
      <c r="CJ79" s="159"/>
      <c r="CK79" s="159"/>
      <c r="CL79" s="159"/>
      <c r="CM79" s="159"/>
      <c r="CN79" s="159"/>
      <c r="CO79" s="159"/>
      <c r="CP79" s="159"/>
      <c r="CQ79" s="159"/>
      <c r="CR79" s="159"/>
      <c r="CS79" s="159"/>
      <c r="CT79" s="159"/>
      <c r="CU79" s="159"/>
      <c r="CV79" s="159"/>
      <c r="CW79" s="159"/>
      <c r="CX79" s="159"/>
      <c r="CY79" s="159"/>
    </row>
    <row r="80" spans="1:103" s="160" customFormat="1" ht="25.5" x14ac:dyDescent="0.2">
      <c r="A80" s="154" t="s">
        <v>204</v>
      </c>
      <c r="B80" s="155" t="s">
        <v>205</v>
      </c>
      <c r="C80" s="158" t="s">
        <v>98</v>
      </c>
      <c r="D80" s="158">
        <f t="shared" si="4"/>
        <v>0</v>
      </c>
      <c r="E80" s="158" t="s">
        <v>98</v>
      </c>
      <c r="F80" s="158">
        <f t="shared" si="5"/>
        <v>0</v>
      </c>
      <c r="G80" s="158" t="s">
        <v>98</v>
      </c>
      <c r="H80" s="158">
        <f t="shared" si="6"/>
        <v>0</v>
      </c>
      <c r="I80" s="158" t="s">
        <v>98</v>
      </c>
      <c r="J80" s="158">
        <f t="shared" si="7"/>
        <v>0</v>
      </c>
      <c r="K80" s="158" t="s">
        <v>98</v>
      </c>
      <c r="L80" s="158">
        <f t="shared" si="8"/>
        <v>0</v>
      </c>
      <c r="M80" s="158" t="s">
        <v>98</v>
      </c>
      <c r="N80" s="158">
        <f t="shared" si="9"/>
        <v>0</v>
      </c>
      <c r="O80" s="158" t="s">
        <v>98</v>
      </c>
      <c r="P80" s="158">
        <f t="shared" si="10"/>
        <v>0</v>
      </c>
      <c r="Q80" s="158" t="s">
        <v>98</v>
      </c>
      <c r="R80" s="158">
        <f t="shared" si="11"/>
        <v>0</v>
      </c>
      <c r="S80" s="158" t="s">
        <v>98</v>
      </c>
      <c r="T80" s="158">
        <f t="shared" si="12"/>
        <v>0</v>
      </c>
      <c r="U80" s="158" t="s">
        <v>98</v>
      </c>
      <c r="V80" s="158">
        <f t="shared" si="13"/>
        <v>0</v>
      </c>
      <c r="W80" s="158" t="s">
        <v>98</v>
      </c>
      <c r="X80" s="158">
        <f t="shared" si="14"/>
        <v>0</v>
      </c>
      <c r="Y80" s="158" t="s">
        <v>98</v>
      </c>
      <c r="Z80" s="158">
        <f t="shared" si="15"/>
        <v>0</v>
      </c>
      <c r="AA80" s="158" t="s">
        <v>98</v>
      </c>
      <c r="AB80" s="158">
        <f t="shared" si="16"/>
        <v>0</v>
      </c>
      <c r="AC80" s="158" t="s">
        <v>98</v>
      </c>
      <c r="AD80" s="158">
        <f t="shared" si="17"/>
        <v>0</v>
      </c>
      <c r="AE80" s="158" t="s">
        <v>98</v>
      </c>
      <c r="AF80" s="158">
        <f t="shared" si="18"/>
        <v>0</v>
      </c>
      <c r="AG80" s="158" t="s">
        <v>98</v>
      </c>
      <c r="AH80" s="158">
        <f t="shared" si="19"/>
        <v>0</v>
      </c>
      <c r="AI80" s="158" t="s">
        <v>98</v>
      </c>
      <c r="AJ80" s="158">
        <f t="shared" si="20"/>
        <v>0</v>
      </c>
      <c r="AK80" s="158" t="s">
        <v>98</v>
      </c>
      <c r="AL80" s="158">
        <f t="shared" si="21"/>
        <v>0</v>
      </c>
      <c r="AM80" s="158" t="s">
        <v>98</v>
      </c>
      <c r="AN80" s="158">
        <f t="shared" si="22"/>
        <v>0</v>
      </c>
      <c r="AO80" s="158" t="s">
        <v>98</v>
      </c>
      <c r="AP80" s="158">
        <f t="shared" si="23"/>
        <v>0</v>
      </c>
      <c r="AQ80" s="158" t="s">
        <v>98</v>
      </c>
      <c r="AR80" s="158">
        <f t="shared" si="24"/>
        <v>0</v>
      </c>
      <c r="AS80" s="158" t="s">
        <v>98</v>
      </c>
      <c r="AT80" s="158">
        <f t="shared" si="25"/>
        <v>0</v>
      </c>
      <c r="AU80" s="158" t="s">
        <v>98</v>
      </c>
      <c r="AV80" s="158">
        <f t="shared" si="26"/>
        <v>0</v>
      </c>
      <c r="AW80" s="158" t="s">
        <v>98</v>
      </c>
      <c r="AX80" s="158" t="s">
        <v>98</v>
      </c>
      <c r="AY80" s="158" t="s">
        <v>103</v>
      </c>
      <c r="AZ80" s="140">
        <f>'2'!CY78</f>
        <v>0</v>
      </c>
      <c r="BA80" s="158">
        <v>0</v>
      </c>
      <c r="BB80" s="158">
        <f t="shared" si="27"/>
        <v>0</v>
      </c>
      <c r="BC80" s="158" t="s">
        <v>98</v>
      </c>
      <c r="BD80" s="159"/>
      <c r="BE80" s="159"/>
      <c r="BF80" s="159"/>
      <c r="BG80" s="159"/>
      <c r="BH80" s="159"/>
      <c r="BI80" s="159"/>
      <c r="BJ80" s="159"/>
      <c r="BK80" s="159"/>
      <c r="BL80" s="159"/>
      <c r="BM80" s="159"/>
      <c r="BN80" s="159"/>
      <c r="BO80" s="159"/>
      <c r="BP80" s="159"/>
      <c r="BQ80" s="159"/>
      <c r="BR80" s="159"/>
      <c r="BS80" s="159"/>
      <c r="BT80" s="159"/>
      <c r="BU80" s="159"/>
      <c r="BV80" s="159"/>
      <c r="BW80" s="159"/>
      <c r="BX80" s="159"/>
      <c r="BY80" s="159"/>
      <c r="BZ80" s="159"/>
      <c r="CA80" s="159"/>
      <c r="CB80" s="159"/>
      <c r="CC80" s="159"/>
      <c r="CD80" s="159"/>
      <c r="CE80" s="159"/>
      <c r="CF80" s="159"/>
      <c r="CG80" s="159"/>
      <c r="CH80" s="159"/>
      <c r="CI80" s="159"/>
      <c r="CJ80" s="159"/>
      <c r="CK80" s="159"/>
      <c r="CL80" s="159"/>
      <c r="CM80" s="159"/>
      <c r="CN80" s="159"/>
      <c r="CO80" s="159"/>
      <c r="CP80" s="159"/>
      <c r="CQ80" s="159"/>
      <c r="CR80" s="159"/>
      <c r="CS80" s="159"/>
      <c r="CT80" s="159"/>
      <c r="CU80" s="159"/>
      <c r="CV80" s="159"/>
      <c r="CW80" s="159"/>
      <c r="CX80" s="159"/>
      <c r="CY80" s="159"/>
    </row>
    <row r="81" spans="1:103" s="160" customFormat="1" ht="38.25" x14ac:dyDescent="0.2">
      <c r="A81" s="154" t="s">
        <v>206</v>
      </c>
      <c r="B81" s="155" t="s">
        <v>207</v>
      </c>
      <c r="C81" s="158" t="s">
        <v>98</v>
      </c>
      <c r="D81" s="158">
        <f t="shared" si="4"/>
        <v>0</v>
      </c>
      <c r="E81" s="158" t="s">
        <v>98</v>
      </c>
      <c r="F81" s="158">
        <f t="shared" si="5"/>
        <v>0</v>
      </c>
      <c r="G81" s="158" t="s">
        <v>98</v>
      </c>
      <c r="H81" s="158">
        <f t="shared" si="6"/>
        <v>0</v>
      </c>
      <c r="I81" s="158" t="s">
        <v>98</v>
      </c>
      <c r="J81" s="158">
        <f t="shared" si="7"/>
        <v>0</v>
      </c>
      <c r="K81" s="158" t="s">
        <v>98</v>
      </c>
      <c r="L81" s="158">
        <f t="shared" si="8"/>
        <v>0</v>
      </c>
      <c r="M81" s="158" t="s">
        <v>98</v>
      </c>
      <c r="N81" s="158">
        <f t="shared" si="9"/>
        <v>0</v>
      </c>
      <c r="O81" s="158" t="s">
        <v>98</v>
      </c>
      <c r="P81" s="158">
        <f t="shared" si="10"/>
        <v>0</v>
      </c>
      <c r="Q81" s="158" t="s">
        <v>98</v>
      </c>
      <c r="R81" s="158">
        <f t="shared" si="11"/>
        <v>0</v>
      </c>
      <c r="S81" s="158" t="s">
        <v>98</v>
      </c>
      <c r="T81" s="158">
        <f t="shared" si="12"/>
        <v>0</v>
      </c>
      <c r="U81" s="158" t="s">
        <v>98</v>
      </c>
      <c r="V81" s="158">
        <f t="shared" si="13"/>
        <v>0</v>
      </c>
      <c r="W81" s="158" t="s">
        <v>98</v>
      </c>
      <c r="X81" s="158">
        <f t="shared" si="14"/>
        <v>0</v>
      </c>
      <c r="Y81" s="158" t="s">
        <v>98</v>
      </c>
      <c r="Z81" s="158">
        <f t="shared" si="15"/>
        <v>0</v>
      </c>
      <c r="AA81" s="158" t="s">
        <v>98</v>
      </c>
      <c r="AB81" s="158">
        <f t="shared" si="16"/>
        <v>0</v>
      </c>
      <c r="AC81" s="158" t="s">
        <v>98</v>
      </c>
      <c r="AD81" s="158">
        <f t="shared" si="17"/>
        <v>0</v>
      </c>
      <c r="AE81" s="158" t="s">
        <v>98</v>
      </c>
      <c r="AF81" s="158">
        <f t="shared" si="18"/>
        <v>0</v>
      </c>
      <c r="AG81" s="158" t="s">
        <v>98</v>
      </c>
      <c r="AH81" s="158">
        <f t="shared" si="19"/>
        <v>0</v>
      </c>
      <c r="AI81" s="158" t="s">
        <v>98</v>
      </c>
      <c r="AJ81" s="158">
        <f t="shared" si="20"/>
        <v>0</v>
      </c>
      <c r="AK81" s="158" t="s">
        <v>98</v>
      </c>
      <c r="AL81" s="158">
        <f t="shared" si="21"/>
        <v>0</v>
      </c>
      <c r="AM81" s="158" t="s">
        <v>98</v>
      </c>
      <c r="AN81" s="158">
        <f t="shared" si="22"/>
        <v>0</v>
      </c>
      <c r="AO81" s="158" t="s">
        <v>98</v>
      </c>
      <c r="AP81" s="158">
        <f t="shared" si="23"/>
        <v>0</v>
      </c>
      <c r="AQ81" s="158" t="s">
        <v>98</v>
      </c>
      <c r="AR81" s="158">
        <f t="shared" si="24"/>
        <v>0</v>
      </c>
      <c r="AS81" s="158" t="s">
        <v>98</v>
      </c>
      <c r="AT81" s="158">
        <f t="shared" si="25"/>
        <v>0</v>
      </c>
      <c r="AU81" s="158" t="s">
        <v>98</v>
      </c>
      <c r="AV81" s="158">
        <f t="shared" si="26"/>
        <v>0</v>
      </c>
      <c r="AW81" s="158" t="s">
        <v>98</v>
      </c>
      <c r="AX81" s="158" t="s">
        <v>98</v>
      </c>
      <c r="AY81" s="158" t="s">
        <v>103</v>
      </c>
      <c r="AZ81" s="140">
        <f>'2'!CY79</f>
        <v>0</v>
      </c>
      <c r="BA81" s="158">
        <v>0</v>
      </c>
      <c r="BB81" s="158">
        <f t="shared" si="27"/>
        <v>0</v>
      </c>
      <c r="BC81" s="158" t="s">
        <v>98</v>
      </c>
      <c r="BD81" s="159"/>
      <c r="BE81" s="159"/>
      <c r="BF81" s="159"/>
      <c r="BG81" s="159"/>
      <c r="BH81" s="159"/>
      <c r="BI81" s="159"/>
      <c r="BJ81" s="159"/>
      <c r="BK81" s="159"/>
      <c r="BL81" s="159"/>
      <c r="BM81" s="159"/>
      <c r="BN81" s="159"/>
      <c r="BO81" s="159"/>
      <c r="BP81" s="159"/>
      <c r="BQ81" s="159"/>
      <c r="BR81" s="159"/>
      <c r="BS81" s="159"/>
      <c r="BT81" s="159"/>
      <c r="BU81" s="159"/>
      <c r="BV81" s="159"/>
      <c r="BW81" s="159"/>
      <c r="BX81" s="159"/>
      <c r="BY81" s="159"/>
      <c r="BZ81" s="159"/>
      <c r="CA81" s="159"/>
      <c r="CB81" s="159"/>
      <c r="CC81" s="159"/>
      <c r="CD81" s="159"/>
      <c r="CE81" s="159"/>
      <c r="CF81" s="159"/>
      <c r="CG81" s="159"/>
      <c r="CH81" s="159"/>
      <c r="CI81" s="159"/>
      <c r="CJ81" s="159"/>
      <c r="CK81" s="159"/>
      <c r="CL81" s="159"/>
      <c r="CM81" s="159"/>
      <c r="CN81" s="159"/>
      <c r="CO81" s="159"/>
      <c r="CP81" s="159"/>
      <c r="CQ81" s="159"/>
      <c r="CR81" s="159"/>
      <c r="CS81" s="159"/>
      <c r="CT81" s="159"/>
      <c r="CU81" s="159"/>
      <c r="CV81" s="159"/>
      <c r="CW81" s="159"/>
      <c r="CX81" s="159"/>
      <c r="CY81" s="159"/>
    </row>
    <row r="82" spans="1:103" s="160" customFormat="1" ht="38.25" x14ac:dyDescent="0.2">
      <c r="A82" s="154" t="s">
        <v>208</v>
      </c>
      <c r="B82" s="155" t="s">
        <v>209</v>
      </c>
      <c r="C82" s="158" t="s">
        <v>98</v>
      </c>
      <c r="D82" s="158">
        <f t="shared" si="4"/>
        <v>0</v>
      </c>
      <c r="E82" s="158" t="s">
        <v>98</v>
      </c>
      <c r="F82" s="158">
        <f t="shared" si="5"/>
        <v>0</v>
      </c>
      <c r="G82" s="158" t="s">
        <v>98</v>
      </c>
      <c r="H82" s="158">
        <f t="shared" si="6"/>
        <v>0</v>
      </c>
      <c r="I82" s="158" t="s">
        <v>98</v>
      </c>
      <c r="J82" s="158">
        <f t="shared" si="7"/>
        <v>0</v>
      </c>
      <c r="K82" s="158" t="s">
        <v>98</v>
      </c>
      <c r="L82" s="158">
        <f t="shared" si="8"/>
        <v>0</v>
      </c>
      <c r="M82" s="158" t="s">
        <v>98</v>
      </c>
      <c r="N82" s="158">
        <f t="shared" si="9"/>
        <v>0</v>
      </c>
      <c r="O82" s="158" t="s">
        <v>98</v>
      </c>
      <c r="P82" s="158">
        <f t="shared" si="10"/>
        <v>0</v>
      </c>
      <c r="Q82" s="158" t="s">
        <v>98</v>
      </c>
      <c r="R82" s="158">
        <f t="shared" si="11"/>
        <v>0</v>
      </c>
      <c r="S82" s="158" t="s">
        <v>98</v>
      </c>
      <c r="T82" s="158">
        <f t="shared" si="12"/>
        <v>0</v>
      </c>
      <c r="U82" s="158" t="s">
        <v>98</v>
      </c>
      <c r="V82" s="158">
        <f t="shared" si="13"/>
        <v>0</v>
      </c>
      <c r="W82" s="158" t="s">
        <v>98</v>
      </c>
      <c r="X82" s="158">
        <f t="shared" si="14"/>
        <v>0</v>
      </c>
      <c r="Y82" s="158" t="s">
        <v>98</v>
      </c>
      <c r="Z82" s="158">
        <f t="shared" si="15"/>
        <v>0</v>
      </c>
      <c r="AA82" s="158" t="s">
        <v>98</v>
      </c>
      <c r="AB82" s="158">
        <f t="shared" si="16"/>
        <v>0</v>
      </c>
      <c r="AC82" s="158" t="s">
        <v>98</v>
      </c>
      <c r="AD82" s="158">
        <f t="shared" si="17"/>
        <v>0</v>
      </c>
      <c r="AE82" s="158" t="s">
        <v>98</v>
      </c>
      <c r="AF82" s="158">
        <f t="shared" si="18"/>
        <v>0</v>
      </c>
      <c r="AG82" s="158" t="s">
        <v>98</v>
      </c>
      <c r="AH82" s="158">
        <f t="shared" si="19"/>
        <v>0</v>
      </c>
      <c r="AI82" s="158" t="s">
        <v>98</v>
      </c>
      <c r="AJ82" s="158">
        <f t="shared" si="20"/>
        <v>0</v>
      </c>
      <c r="AK82" s="158" t="s">
        <v>98</v>
      </c>
      <c r="AL82" s="158">
        <f t="shared" si="21"/>
        <v>0</v>
      </c>
      <c r="AM82" s="158" t="s">
        <v>98</v>
      </c>
      <c r="AN82" s="158">
        <f t="shared" si="22"/>
        <v>0</v>
      </c>
      <c r="AO82" s="158" t="s">
        <v>98</v>
      </c>
      <c r="AP82" s="158">
        <f t="shared" si="23"/>
        <v>0</v>
      </c>
      <c r="AQ82" s="158" t="s">
        <v>98</v>
      </c>
      <c r="AR82" s="158">
        <f t="shared" si="24"/>
        <v>0</v>
      </c>
      <c r="AS82" s="158" t="s">
        <v>98</v>
      </c>
      <c r="AT82" s="158">
        <f t="shared" si="25"/>
        <v>0</v>
      </c>
      <c r="AU82" s="158" t="s">
        <v>98</v>
      </c>
      <c r="AV82" s="158">
        <f t="shared" si="26"/>
        <v>0</v>
      </c>
      <c r="AW82" s="158" t="s">
        <v>98</v>
      </c>
      <c r="AX82" s="158" t="s">
        <v>98</v>
      </c>
      <c r="AY82" s="158" t="s">
        <v>103</v>
      </c>
      <c r="AZ82" s="140">
        <f>'2'!CY80</f>
        <v>0</v>
      </c>
      <c r="BA82" s="158">
        <v>0</v>
      </c>
      <c r="BB82" s="158">
        <f t="shared" si="27"/>
        <v>0</v>
      </c>
      <c r="BC82" s="158" t="s">
        <v>98</v>
      </c>
      <c r="BD82" s="159"/>
      <c r="BE82" s="159"/>
      <c r="BF82" s="159"/>
      <c r="BG82" s="159"/>
      <c r="BH82" s="159"/>
      <c r="BI82" s="159"/>
      <c r="BJ82" s="159"/>
      <c r="BK82" s="159"/>
      <c r="BL82" s="159"/>
      <c r="BM82" s="159"/>
      <c r="BN82" s="159"/>
      <c r="BO82" s="159"/>
      <c r="BP82" s="159"/>
      <c r="BQ82" s="159"/>
      <c r="BR82" s="159"/>
      <c r="BS82" s="159"/>
      <c r="BT82" s="159"/>
      <c r="BU82" s="159"/>
      <c r="BV82" s="159"/>
      <c r="BW82" s="159"/>
      <c r="BX82" s="159"/>
      <c r="BY82" s="159"/>
      <c r="BZ82" s="159"/>
      <c r="CA82" s="159"/>
      <c r="CB82" s="159"/>
      <c r="CC82" s="159"/>
      <c r="CD82" s="159"/>
      <c r="CE82" s="159"/>
      <c r="CF82" s="159"/>
      <c r="CG82" s="159"/>
      <c r="CH82" s="159"/>
      <c r="CI82" s="159"/>
      <c r="CJ82" s="159"/>
      <c r="CK82" s="159"/>
      <c r="CL82" s="159"/>
      <c r="CM82" s="159"/>
      <c r="CN82" s="159"/>
      <c r="CO82" s="159"/>
      <c r="CP82" s="159"/>
      <c r="CQ82" s="159"/>
      <c r="CR82" s="159"/>
      <c r="CS82" s="159"/>
      <c r="CT82" s="159"/>
      <c r="CU82" s="159"/>
      <c r="CV82" s="159"/>
      <c r="CW82" s="159"/>
      <c r="CX82" s="159"/>
      <c r="CY82" s="159"/>
    </row>
    <row r="83" spans="1:103" s="160" customFormat="1" ht="38.25" x14ac:dyDescent="0.2">
      <c r="A83" s="154" t="s">
        <v>210</v>
      </c>
      <c r="B83" s="155" t="s">
        <v>211</v>
      </c>
      <c r="C83" s="158" t="s">
        <v>98</v>
      </c>
      <c r="D83" s="158">
        <f t="shared" si="4"/>
        <v>0</v>
      </c>
      <c r="E83" s="158" t="s">
        <v>98</v>
      </c>
      <c r="F83" s="158">
        <f t="shared" si="5"/>
        <v>0</v>
      </c>
      <c r="G83" s="158" t="s">
        <v>98</v>
      </c>
      <c r="H83" s="158">
        <f t="shared" si="6"/>
        <v>0</v>
      </c>
      <c r="I83" s="158" t="s">
        <v>98</v>
      </c>
      <c r="J83" s="158">
        <f t="shared" si="7"/>
        <v>0</v>
      </c>
      <c r="K83" s="158" t="s">
        <v>98</v>
      </c>
      <c r="L83" s="158">
        <f t="shared" si="8"/>
        <v>0</v>
      </c>
      <c r="M83" s="158" t="s">
        <v>98</v>
      </c>
      <c r="N83" s="158">
        <f t="shared" si="9"/>
        <v>0</v>
      </c>
      <c r="O83" s="158" t="s">
        <v>98</v>
      </c>
      <c r="P83" s="158">
        <f t="shared" si="10"/>
        <v>0</v>
      </c>
      <c r="Q83" s="158" t="s">
        <v>98</v>
      </c>
      <c r="R83" s="158">
        <f t="shared" si="11"/>
        <v>0</v>
      </c>
      <c r="S83" s="158" t="s">
        <v>98</v>
      </c>
      <c r="T83" s="158">
        <f t="shared" si="12"/>
        <v>0</v>
      </c>
      <c r="U83" s="158" t="s">
        <v>98</v>
      </c>
      <c r="V83" s="158">
        <f t="shared" si="13"/>
        <v>0</v>
      </c>
      <c r="W83" s="158" t="s">
        <v>98</v>
      </c>
      <c r="X83" s="158">
        <f t="shared" si="14"/>
        <v>0</v>
      </c>
      <c r="Y83" s="158" t="s">
        <v>98</v>
      </c>
      <c r="Z83" s="158">
        <f t="shared" si="15"/>
        <v>0</v>
      </c>
      <c r="AA83" s="158" t="s">
        <v>98</v>
      </c>
      <c r="AB83" s="158">
        <f t="shared" si="16"/>
        <v>0</v>
      </c>
      <c r="AC83" s="158" t="s">
        <v>98</v>
      </c>
      <c r="AD83" s="158">
        <f t="shared" si="17"/>
        <v>0</v>
      </c>
      <c r="AE83" s="158" t="s">
        <v>98</v>
      </c>
      <c r="AF83" s="158">
        <f t="shared" si="18"/>
        <v>0</v>
      </c>
      <c r="AG83" s="158" t="s">
        <v>98</v>
      </c>
      <c r="AH83" s="158">
        <f t="shared" si="19"/>
        <v>0</v>
      </c>
      <c r="AI83" s="158" t="s">
        <v>98</v>
      </c>
      <c r="AJ83" s="158">
        <f t="shared" si="20"/>
        <v>0</v>
      </c>
      <c r="AK83" s="158" t="s">
        <v>98</v>
      </c>
      <c r="AL83" s="158">
        <f t="shared" si="21"/>
        <v>0</v>
      </c>
      <c r="AM83" s="158" t="s">
        <v>98</v>
      </c>
      <c r="AN83" s="158">
        <f t="shared" si="22"/>
        <v>0</v>
      </c>
      <c r="AO83" s="158" t="s">
        <v>98</v>
      </c>
      <c r="AP83" s="158">
        <f t="shared" si="23"/>
        <v>0</v>
      </c>
      <c r="AQ83" s="158" t="s">
        <v>98</v>
      </c>
      <c r="AR83" s="158">
        <f t="shared" si="24"/>
        <v>0</v>
      </c>
      <c r="AS83" s="158" t="s">
        <v>98</v>
      </c>
      <c r="AT83" s="158">
        <f t="shared" si="25"/>
        <v>0</v>
      </c>
      <c r="AU83" s="158" t="s">
        <v>98</v>
      </c>
      <c r="AV83" s="158">
        <f t="shared" si="26"/>
        <v>0</v>
      </c>
      <c r="AW83" s="158" t="s">
        <v>98</v>
      </c>
      <c r="AX83" s="158" t="s">
        <v>98</v>
      </c>
      <c r="AY83" s="158" t="s">
        <v>103</v>
      </c>
      <c r="AZ83" s="140">
        <f>'2'!CY81</f>
        <v>0</v>
      </c>
      <c r="BA83" s="158">
        <v>0</v>
      </c>
      <c r="BB83" s="158">
        <f t="shared" si="27"/>
        <v>0</v>
      </c>
      <c r="BC83" s="158" t="s">
        <v>98</v>
      </c>
      <c r="BD83" s="159"/>
      <c r="BE83" s="159"/>
      <c r="BF83" s="159"/>
      <c r="BG83" s="159"/>
      <c r="BH83" s="159"/>
      <c r="BI83" s="159"/>
      <c r="BJ83" s="159"/>
      <c r="BK83" s="159"/>
      <c r="BL83" s="159"/>
      <c r="BM83" s="159"/>
      <c r="BN83" s="159"/>
      <c r="BO83" s="159"/>
      <c r="BP83" s="159"/>
      <c r="BQ83" s="159"/>
      <c r="BR83" s="159"/>
      <c r="BS83" s="159"/>
      <c r="BT83" s="159"/>
      <c r="BU83" s="159"/>
      <c r="BV83" s="159"/>
      <c r="BW83" s="159"/>
      <c r="BX83" s="159"/>
      <c r="BY83" s="159"/>
      <c r="BZ83" s="159"/>
      <c r="CA83" s="159"/>
      <c r="CB83" s="159"/>
      <c r="CC83" s="159"/>
      <c r="CD83" s="159"/>
      <c r="CE83" s="159"/>
      <c r="CF83" s="159"/>
      <c r="CG83" s="159"/>
      <c r="CH83" s="159"/>
      <c r="CI83" s="159"/>
      <c r="CJ83" s="159"/>
      <c r="CK83" s="159"/>
      <c r="CL83" s="159"/>
      <c r="CM83" s="159"/>
      <c r="CN83" s="159"/>
      <c r="CO83" s="159"/>
      <c r="CP83" s="159"/>
      <c r="CQ83" s="159"/>
      <c r="CR83" s="159"/>
      <c r="CS83" s="159"/>
      <c r="CT83" s="159"/>
      <c r="CU83" s="159"/>
      <c r="CV83" s="159"/>
      <c r="CW83" s="159"/>
      <c r="CX83" s="159"/>
      <c r="CY83" s="159"/>
    </row>
    <row r="84" spans="1:103" s="160" customFormat="1" ht="38.25" x14ac:dyDescent="0.2">
      <c r="A84" s="154" t="s">
        <v>212</v>
      </c>
      <c r="B84" s="155" t="s">
        <v>213</v>
      </c>
      <c r="C84" s="158" t="s">
        <v>98</v>
      </c>
      <c r="D84" s="158">
        <f t="shared" si="4"/>
        <v>0</v>
      </c>
      <c r="E84" s="158" t="s">
        <v>98</v>
      </c>
      <c r="F84" s="158">
        <f t="shared" si="5"/>
        <v>0</v>
      </c>
      <c r="G84" s="158" t="s">
        <v>98</v>
      </c>
      <c r="H84" s="158">
        <f t="shared" si="6"/>
        <v>0</v>
      </c>
      <c r="I84" s="158" t="s">
        <v>98</v>
      </c>
      <c r="J84" s="158">
        <f t="shared" si="7"/>
        <v>0</v>
      </c>
      <c r="K84" s="158" t="s">
        <v>98</v>
      </c>
      <c r="L84" s="158">
        <f t="shared" si="8"/>
        <v>0</v>
      </c>
      <c r="M84" s="158" t="s">
        <v>98</v>
      </c>
      <c r="N84" s="158">
        <f t="shared" si="9"/>
        <v>0</v>
      </c>
      <c r="O84" s="158" t="s">
        <v>98</v>
      </c>
      <c r="P84" s="158">
        <f t="shared" si="10"/>
        <v>0</v>
      </c>
      <c r="Q84" s="158" t="s">
        <v>98</v>
      </c>
      <c r="R84" s="158">
        <f t="shared" si="11"/>
        <v>0</v>
      </c>
      <c r="S84" s="158" t="s">
        <v>98</v>
      </c>
      <c r="T84" s="158">
        <f t="shared" si="12"/>
        <v>0</v>
      </c>
      <c r="U84" s="158" t="s">
        <v>98</v>
      </c>
      <c r="V84" s="158">
        <f t="shared" si="13"/>
        <v>0</v>
      </c>
      <c r="W84" s="158" t="s">
        <v>98</v>
      </c>
      <c r="X84" s="158">
        <f t="shared" si="14"/>
        <v>0</v>
      </c>
      <c r="Y84" s="158" t="s">
        <v>98</v>
      </c>
      <c r="Z84" s="158">
        <f t="shared" si="15"/>
        <v>0</v>
      </c>
      <c r="AA84" s="158" t="s">
        <v>98</v>
      </c>
      <c r="AB84" s="158">
        <f t="shared" si="16"/>
        <v>0</v>
      </c>
      <c r="AC84" s="158" t="s">
        <v>98</v>
      </c>
      <c r="AD84" s="158">
        <f t="shared" si="17"/>
        <v>0</v>
      </c>
      <c r="AE84" s="158" t="s">
        <v>98</v>
      </c>
      <c r="AF84" s="158">
        <f t="shared" si="18"/>
        <v>0</v>
      </c>
      <c r="AG84" s="158" t="s">
        <v>98</v>
      </c>
      <c r="AH84" s="158">
        <f t="shared" si="19"/>
        <v>0</v>
      </c>
      <c r="AI84" s="158" t="s">
        <v>98</v>
      </c>
      <c r="AJ84" s="158">
        <f t="shared" si="20"/>
        <v>0</v>
      </c>
      <c r="AK84" s="158" t="s">
        <v>98</v>
      </c>
      <c r="AL84" s="158">
        <f t="shared" si="21"/>
        <v>0</v>
      </c>
      <c r="AM84" s="158" t="s">
        <v>98</v>
      </c>
      <c r="AN84" s="158">
        <f t="shared" si="22"/>
        <v>0</v>
      </c>
      <c r="AO84" s="158" t="s">
        <v>98</v>
      </c>
      <c r="AP84" s="158">
        <f t="shared" si="23"/>
        <v>0</v>
      </c>
      <c r="AQ84" s="158" t="s">
        <v>98</v>
      </c>
      <c r="AR84" s="158">
        <f t="shared" si="24"/>
        <v>0</v>
      </c>
      <c r="AS84" s="158" t="s">
        <v>98</v>
      </c>
      <c r="AT84" s="158">
        <f t="shared" si="25"/>
        <v>0</v>
      </c>
      <c r="AU84" s="158" t="s">
        <v>98</v>
      </c>
      <c r="AV84" s="158">
        <f t="shared" si="26"/>
        <v>0</v>
      </c>
      <c r="AW84" s="158" t="s">
        <v>98</v>
      </c>
      <c r="AX84" s="158" t="s">
        <v>98</v>
      </c>
      <c r="AY84" s="158" t="s">
        <v>103</v>
      </c>
      <c r="AZ84" s="140">
        <f>'2'!CY82</f>
        <v>0</v>
      </c>
      <c r="BA84" s="158">
        <v>0</v>
      </c>
      <c r="BB84" s="158">
        <f t="shared" si="27"/>
        <v>0</v>
      </c>
      <c r="BC84" s="158" t="s">
        <v>98</v>
      </c>
      <c r="BD84" s="159"/>
      <c r="BE84" s="159"/>
      <c r="BF84" s="159"/>
      <c r="BG84" s="159"/>
      <c r="BH84" s="159"/>
      <c r="BI84" s="159"/>
      <c r="BJ84" s="159"/>
      <c r="BK84" s="159"/>
      <c r="BL84" s="159"/>
      <c r="BM84" s="159"/>
      <c r="BN84" s="159"/>
      <c r="BO84" s="159"/>
      <c r="BP84" s="159"/>
      <c r="BQ84" s="159"/>
      <c r="BR84" s="159"/>
      <c r="BS84" s="159"/>
      <c r="BT84" s="159"/>
      <c r="BU84" s="159"/>
      <c r="BV84" s="159"/>
      <c r="BW84" s="159"/>
      <c r="BX84" s="159"/>
      <c r="BY84" s="159"/>
      <c r="BZ84" s="159"/>
      <c r="CA84" s="159"/>
      <c r="CB84" s="159"/>
      <c r="CC84" s="159"/>
      <c r="CD84" s="159"/>
      <c r="CE84" s="159"/>
      <c r="CF84" s="159"/>
      <c r="CG84" s="159"/>
      <c r="CH84" s="159"/>
      <c r="CI84" s="159"/>
      <c r="CJ84" s="159"/>
      <c r="CK84" s="159"/>
      <c r="CL84" s="159"/>
      <c r="CM84" s="159"/>
      <c r="CN84" s="159"/>
      <c r="CO84" s="159"/>
      <c r="CP84" s="159"/>
      <c r="CQ84" s="159"/>
      <c r="CR84" s="159"/>
      <c r="CS84" s="159"/>
      <c r="CT84" s="159"/>
      <c r="CU84" s="159"/>
      <c r="CV84" s="159"/>
      <c r="CW84" s="159"/>
      <c r="CX84" s="159"/>
      <c r="CY84" s="159"/>
    </row>
    <row r="85" spans="1:103" s="160" customFormat="1" ht="38.25" x14ac:dyDescent="0.2">
      <c r="A85" s="154" t="s">
        <v>214</v>
      </c>
      <c r="B85" s="155" t="s">
        <v>215</v>
      </c>
      <c r="C85" s="158" t="s">
        <v>98</v>
      </c>
      <c r="D85" s="158">
        <f t="shared" si="4"/>
        <v>0</v>
      </c>
      <c r="E85" s="158" t="s">
        <v>98</v>
      </c>
      <c r="F85" s="158">
        <f t="shared" si="5"/>
        <v>0</v>
      </c>
      <c r="G85" s="158" t="s">
        <v>98</v>
      </c>
      <c r="H85" s="158">
        <f t="shared" si="6"/>
        <v>0</v>
      </c>
      <c r="I85" s="158" t="s">
        <v>98</v>
      </c>
      <c r="J85" s="158">
        <f t="shared" si="7"/>
        <v>0</v>
      </c>
      <c r="K85" s="158" t="s">
        <v>98</v>
      </c>
      <c r="L85" s="158">
        <f t="shared" si="8"/>
        <v>0</v>
      </c>
      <c r="M85" s="158" t="s">
        <v>98</v>
      </c>
      <c r="N85" s="158">
        <f t="shared" si="9"/>
        <v>0</v>
      </c>
      <c r="O85" s="158" t="s">
        <v>98</v>
      </c>
      <c r="P85" s="158">
        <f t="shared" si="10"/>
        <v>0</v>
      </c>
      <c r="Q85" s="158" t="s">
        <v>98</v>
      </c>
      <c r="R85" s="158">
        <f t="shared" si="11"/>
        <v>0</v>
      </c>
      <c r="S85" s="158" t="s">
        <v>98</v>
      </c>
      <c r="T85" s="158">
        <f t="shared" si="12"/>
        <v>0</v>
      </c>
      <c r="U85" s="158" t="s">
        <v>98</v>
      </c>
      <c r="V85" s="158">
        <f t="shared" si="13"/>
        <v>0</v>
      </c>
      <c r="W85" s="158" t="s">
        <v>98</v>
      </c>
      <c r="X85" s="158">
        <f t="shared" si="14"/>
        <v>0</v>
      </c>
      <c r="Y85" s="158" t="s">
        <v>98</v>
      </c>
      <c r="Z85" s="158">
        <f t="shared" si="15"/>
        <v>0</v>
      </c>
      <c r="AA85" s="158" t="s">
        <v>98</v>
      </c>
      <c r="AB85" s="158">
        <f t="shared" si="16"/>
        <v>0</v>
      </c>
      <c r="AC85" s="158" t="s">
        <v>98</v>
      </c>
      <c r="AD85" s="158">
        <f t="shared" si="17"/>
        <v>0</v>
      </c>
      <c r="AE85" s="158" t="s">
        <v>98</v>
      </c>
      <c r="AF85" s="158">
        <f t="shared" si="18"/>
        <v>0</v>
      </c>
      <c r="AG85" s="158" t="s">
        <v>98</v>
      </c>
      <c r="AH85" s="158">
        <f t="shared" si="19"/>
        <v>0</v>
      </c>
      <c r="AI85" s="158" t="s">
        <v>98</v>
      </c>
      <c r="AJ85" s="158">
        <f t="shared" si="20"/>
        <v>0</v>
      </c>
      <c r="AK85" s="158" t="s">
        <v>98</v>
      </c>
      <c r="AL85" s="158">
        <f t="shared" si="21"/>
        <v>0</v>
      </c>
      <c r="AM85" s="158" t="s">
        <v>98</v>
      </c>
      <c r="AN85" s="158">
        <f t="shared" si="22"/>
        <v>0</v>
      </c>
      <c r="AO85" s="158" t="s">
        <v>98</v>
      </c>
      <c r="AP85" s="158">
        <f t="shared" si="23"/>
        <v>0</v>
      </c>
      <c r="AQ85" s="158" t="s">
        <v>98</v>
      </c>
      <c r="AR85" s="158">
        <f t="shared" si="24"/>
        <v>0</v>
      </c>
      <c r="AS85" s="158" t="s">
        <v>98</v>
      </c>
      <c r="AT85" s="158">
        <f t="shared" si="25"/>
        <v>0</v>
      </c>
      <c r="AU85" s="158" t="s">
        <v>98</v>
      </c>
      <c r="AV85" s="158">
        <f t="shared" si="26"/>
        <v>0</v>
      </c>
      <c r="AW85" s="158" t="s">
        <v>98</v>
      </c>
      <c r="AX85" s="158" t="s">
        <v>98</v>
      </c>
      <c r="AY85" s="158" t="s">
        <v>103</v>
      </c>
      <c r="AZ85" s="140">
        <f>'2'!CY83</f>
        <v>0</v>
      </c>
      <c r="BA85" s="158">
        <v>0</v>
      </c>
      <c r="BB85" s="158">
        <f t="shared" si="27"/>
        <v>0</v>
      </c>
      <c r="BC85" s="158" t="s">
        <v>98</v>
      </c>
      <c r="BD85" s="206"/>
      <c r="BE85" s="207"/>
      <c r="BF85" s="206"/>
      <c r="BG85" s="207"/>
      <c r="BH85" s="159"/>
      <c r="BI85" s="159"/>
      <c r="BJ85" s="159"/>
      <c r="BK85" s="159"/>
      <c r="BL85" s="159"/>
      <c r="BM85" s="159"/>
      <c r="BN85" s="159"/>
      <c r="BO85" s="159"/>
      <c r="BP85" s="159"/>
      <c r="BQ85" s="159"/>
      <c r="BR85" s="159"/>
      <c r="BS85" s="159"/>
      <c r="BT85" s="159"/>
      <c r="BU85" s="159"/>
      <c r="BV85" s="159"/>
      <c r="BW85" s="159"/>
      <c r="BX85" s="159"/>
      <c r="BY85" s="159"/>
      <c r="BZ85" s="159"/>
      <c r="CA85" s="159"/>
      <c r="CB85" s="159"/>
      <c r="CC85" s="159"/>
      <c r="CD85" s="159"/>
      <c r="CE85" s="159"/>
      <c r="CF85" s="159"/>
      <c r="CG85" s="159"/>
      <c r="CH85" s="159"/>
      <c r="CI85" s="159"/>
      <c r="CJ85" s="159"/>
      <c r="CK85" s="159"/>
      <c r="CL85" s="159"/>
      <c r="CM85" s="159"/>
      <c r="CN85" s="159"/>
      <c r="CO85" s="159"/>
      <c r="CP85" s="159"/>
      <c r="CQ85" s="159"/>
      <c r="CR85" s="159"/>
      <c r="CS85" s="159"/>
      <c r="CT85" s="159"/>
      <c r="CU85" s="159"/>
      <c r="CV85" s="159"/>
      <c r="CW85" s="159"/>
      <c r="CX85" s="159"/>
      <c r="CY85" s="159"/>
    </row>
    <row r="86" spans="1:103" s="183" customFormat="1" ht="38.25" x14ac:dyDescent="0.2">
      <c r="A86" s="179" t="s">
        <v>216</v>
      </c>
      <c r="B86" s="156" t="s">
        <v>217</v>
      </c>
      <c r="C86" s="140" t="s">
        <v>98</v>
      </c>
      <c r="D86" s="210">
        <f t="shared" si="4"/>
        <v>0</v>
      </c>
      <c r="E86" s="210" t="s">
        <v>98</v>
      </c>
      <c r="F86" s="210">
        <f t="shared" si="5"/>
        <v>0</v>
      </c>
      <c r="G86" s="210" t="s">
        <v>98</v>
      </c>
      <c r="H86" s="210">
        <f t="shared" si="6"/>
        <v>0</v>
      </c>
      <c r="I86" s="210" t="s">
        <v>98</v>
      </c>
      <c r="J86" s="210">
        <f t="shared" si="7"/>
        <v>0</v>
      </c>
      <c r="K86" s="210" t="s">
        <v>98</v>
      </c>
      <c r="L86" s="210">
        <f t="shared" si="8"/>
        <v>0</v>
      </c>
      <c r="M86" s="210" t="s">
        <v>98</v>
      </c>
      <c r="N86" s="210">
        <f t="shared" si="9"/>
        <v>0</v>
      </c>
      <c r="O86" s="210" t="s">
        <v>98</v>
      </c>
      <c r="P86" s="210">
        <f t="shared" si="10"/>
        <v>0</v>
      </c>
      <c r="Q86" s="210" t="s">
        <v>98</v>
      </c>
      <c r="R86" s="210">
        <f t="shared" si="11"/>
        <v>0</v>
      </c>
      <c r="S86" s="210" t="s">
        <v>98</v>
      </c>
      <c r="T86" s="210">
        <f t="shared" si="12"/>
        <v>0</v>
      </c>
      <c r="U86" s="210" t="s">
        <v>98</v>
      </c>
      <c r="V86" s="210">
        <f t="shared" si="13"/>
        <v>0</v>
      </c>
      <c r="W86" s="210" t="s">
        <v>98</v>
      </c>
      <c r="X86" s="210">
        <f t="shared" si="14"/>
        <v>0</v>
      </c>
      <c r="Y86" s="210" t="s">
        <v>98</v>
      </c>
      <c r="Z86" s="210">
        <f t="shared" si="15"/>
        <v>0</v>
      </c>
      <c r="AA86" s="210" t="s">
        <v>98</v>
      </c>
      <c r="AB86" s="210">
        <f t="shared" si="16"/>
        <v>0</v>
      </c>
      <c r="AC86" s="210" t="s">
        <v>98</v>
      </c>
      <c r="AD86" s="210">
        <f t="shared" si="17"/>
        <v>0</v>
      </c>
      <c r="AE86" s="210" t="s">
        <v>98</v>
      </c>
      <c r="AF86" s="210">
        <f t="shared" si="18"/>
        <v>0</v>
      </c>
      <c r="AG86" s="210" t="s">
        <v>98</v>
      </c>
      <c r="AH86" s="210">
        <f t="shared" si="19"/>
        <v>0</v>
      </c>
      <c r="AI86" s="210" t="s">
        <v>98</v>
      </c>
      <c r="AJ86" s="210">
        <f t="shared" si="20"/>
        <v>0</v>
      </c>
      <c r="AK86" s="210" t="s">
        <v>98</v>
      </c>
      <c r="AL86" s="210">
        <f t="shared" si="21"/>
        <v>0</v>
      </c>
      <c r="AM86" s="210" t="s">
        <v>98</v>
      </c>
      <c r="AN86" s="210">
        <f t="shared" si="22"/>
        <v>0</v>
      </c>
      <c r="AO86" s="210" t="s">
        <v>98</v>
      </c>
      <c r="AP86" s="210">
        <f t="shared" si="23"/>
        <v>0</v>
      </c>
      <c r="AQ86" s="210" t="s">
        <v>98</v>
      </c>
      <c r="AR86" s="210">
        <f t="shared" si="24"/>
        <v>0</v>
      </c>
      <c r="AS86" s="210" t="s">
        <v>98</v>
      </c>
      <c r="AT86" s="210">
        <f t="shared" si="25"/>
        <v>0</v>
      </c>
      <c r="AU86" s="210" t="s">
        <v>98</v>
      </c>
      <c r="AV86" s="210">
        <f t="shared" si="26"/>
        <v>0</v>
      </c>
      <c r="AW86" s="210" t="s">
        <v>98</v>
      </c>
      <c r="AX86" s="210" t="s">
        <v>98</v>
      </c>
      <c r="AY86" s="210">
        <v>0</v>
      </c>
      <c r="AZ86" s="140">
        <f>'2'!CY84</f>
        <v>2.0697199999999998</v>
      </c>
      <c r="BA86" s="140">
        <v>0</v>
      </c>
      <c r="BB86" s="210">
        <f t="shared" si="27"/>
        <v>0</v>
      </c>
      <c r="BC86" s="210" t="s">
        <v>98</v>
      </c>
      <c r="BD86" s="182"/>
      <c r="BE86" s="182"/>
      <c r="BF86" s="182"/>
      <c r="BG86" s="182"/>
      <c r="BH86" s="182"/>
      <c r="BI86" s="182"/>
      <c r="BJ86" s="182"/>
      <c r="BK86" s="182"/>
      <c r="BL86" s="182"/>
      <c r="BM86" s="182"/>
      <c r="BN86" s="182"/>
      <c r="BO86" s="182"/>
      <c r="BP86" s="182"/>
      <c r="BQ86" s="182"/>
      <c r="BR86" s="182"/>
      <c r="BS86" s="182"/>
      <c r="BT86" s="182"/>
      <c r="BU86" s="182"/>
      <c r="BV86" s="182"/>
      <c r="BW86" s="182"/>
      <c r="BX86" s="182"/>
      <c r="BY86" s="182"/>
      <c r="BZ86" s="182"/>
      <c r="CA86" s="182"/>
      <c r="CB86" s="182"/>
      <c r="CC86" s="182"/>
      <c r="CD86" s="182"/>
      <c r="CE86" s="182"/>
      <c r="CF86" s="182"/>
      <c r="CG86" s="182"/>
      <c r="CH86" s="182"/>
      <c r="CI86" s="182"/>
      <c r="CJ86" s="182"/>
      <c r="CK86" s="182"/>
      <c r="CL86" s="182"/>
      <c r="CM86" s="182"/>
      <c r="CN86" s="182"/>
      <c r="CO86" s="182"/>
      <c r="CP86" s="182"/>
      <c r="CQ86" s="182"/>
      <c r="CR86" s="182"/>
      <c r="CS86" s="182"/>
      <c r="CT86" s="182"/>
      <c r="CU86" s="182"/>
      <c r="CV86" s="182"/>
      <c r="CW86" s="182"/>
      <c r="CX86" s="182"/>
      <c r="CY86" s="182"/>
    </row>
    <row r="87" spans="1:103" s="183" customFormat="1" ht="25.5" x14ac:dyDescent="0.2">
      <c r="A87" s="204" t="s">
        <v>218</v>
      </c>
      <c r="B87" s="156" t="s">
        <v>219</v>
      </c>
      <c r="C87" s="140" t="s">
        <v>98</v>
      </c>
      <c r="D87" s="140">
        <f>SUM(D88:D91)</f>
        <v>0</v>
      </c>
      <c r="E87" s="140" t="s">
        <v>98</v>
      </c>
      <c r="F87" s="140">
        <f>SUM(F88:F91)</f>
        <v>0</v>
      </c>
      <c r="G87" s="140" t="s">
        <v>98</v>
      </c>
      <c r="H87" s="140">
        <f>SUM(H88:H91)</f>
        <v>0</v>
      </c>
      <c r="I87" s="140" t="s">
        <v>98</v>
      </c>
      <c r="J87" s="140">
        <f>SUM(J88:J91)</f>
        <v>0</v>
      </c>
      <c r="K87" s="140" t="s">
        <v>98</v>
      </c>
      <c r="L87" s="140">
        <f>SUM(L88:L91)</f>
        <v>0</v>
      </c>
      <c r="M87" s="140" t="s">
        <v>98</v>
      </c>
      <c r="N87" s="140">
        <f>SUM(N88:N91)</f>
        <v>0</v>
      </c>
      <c r="O87" s="140" t="s">
        <v>98</v>
      </c>
      <c r="P87" s="140">
        <f>SUM(P88:P91)</f>
        <v>0</v>
      </c>
      <c r="Q87" s="140" t="s">
        <v>98</v>
      </c>
      <c r="R87" s="140">
        <f>SUM(R88:R91)</f>
        <v>0</v>
      </c>
      <c r="S87" s="140" t="s">
        <v>98</v>
      </c>
      <c r="T87" s="140">
        <f>SUM(T88:T91)</f>
        <v>0</v>
      </c>
      <c r="U87" s="140" t="s">
        <v>98</v>
      </c>
      <c r="V87" s="140">
        <f>SUM(V88:V91)</f>
        <v>0</v>
      </c>
      <c r="W87" s="140" t="s">
        <v>98</v>
      </c>
      <c r="X87" s="140">
        <f>SUM(X88:X91)</f>
        <v>0</v>
      </c>
      <c r="Y87" s="140" t="s">
        <v>98</v>
      </c>
      <c r="Z87" s="140">
        <f>SUM(Z88:Z91)</f>
        <v>0</v>
      </c>
      <c r="AA87" s="140" t="s">
        <v>98</v>
      </c>
      <c r="AB87" s="140">
        <f>SUM(AB88:AB91)</f>
        <v>0</v>
      </c>
      <c r="AC87" s="140" t="s">
        <v>98</v>
      </c>
      <c r="AD87" s="140">
        <f>SUM(AD88:AD91)</f>
        <v>0</v>
      </c>
      <c r="AE87" s="140" t="s">
        <v>98</v>
      </c>
      <c r="AF87" s="140">
        <f>SUM(AF88:AF91)</f>
        <v>0</v>
      </c>
      <c r="AG87" s="140" t="s">
        <v>98</v>
      </c>
      <c r="AH87" s="140">
        <f>SUM(AH88:AH91)</f>
        <v>0</v>
      </c>
      <c r="AI87" s="140" t="s">
        <v>98</v>
      </c>
      <c r="AJ87" s="140">
        <f>SUM(AJ88:AJ91)</f>
        <v>0</v>
      </c>
      <c r="AK87" s="140" t="s">
        <v>98</v>
      </c>
      <c r="AL87" s="140">
        <f>SUM(AL88:AL91)</f>
        <v>0</v>
      </c>
      <c r="AM87" s="140" t="s">
        <v>98</v>
      </c>
      <c r="AN87" s="140">
        <f>SUM(AN88:AN91)</f>
        <v>0</v>
      </c>
      <c r="AO87" s="140" t="s">
        <v>98</v>
      </c>
      <c r="AP87" s="140">
        <f>SUM(AP88:AP91)</f>
        <v>0</v>
      </c>
      <c r="AQ87" s="140" t="s">
        <v>98</v>
      </c>
      <c r="AR87" s="140">
        <f>SUM(AR88:AR91)</f>
        <v>0</v>
      </c>
      <c r="AS87" s="140" t="s">
        <v>98</v>
      </c>
      <c r="AT87" s="140">
        <f>SUM(AT88:AT91)</f>
        <v>0</v>
      </c>
      <c r="AU87" s="140" t="s">
        <v>98</v>
      </c>
      <c r="AV87" s="140">
        <f>SUM(AV88:AV91)</f>
        <v>0</v>
      </c>
      <c r="AW87" s="140" t="s">
        <v>98</v>
      </c>
      <c r="AX87" s="140" t="s">
        <v>98</v>
      </c>
      <c r="AY87" s="140">
        <v>0</v>
      </c>
      <c r="AZ87" s="140">
        <f>'2'!CY85</f>
        <v>2.0697199999999998</v>
      </c>
      <c r="BA87" s="140">
        <v>0</v>
      </c>
      <c r="BB87" s="140">
        <f>SUM(BB88:BB91)</f>
        <v>0</v>
      </c>
      <c r="BC87" s="140" t="s">
        <v>98</v>
      </c>
      <c r="BD87" s="182"/>
      <c r="BE87" s="182"/>
      <c r="BF87" s="182"/>
      <c r="BG87" s="182"/>
      <c r="BH87" s="182"/>
      <c r="BI87" s="182"/>
      <c r="BJ87" s="182"/>
      <c r="BK87" s="182"/>
      <c r="BL87" s="182"/>
      <c r="BM87" s="182"/>
      <c r="BN87" s="182"/>
      <c r="BO87" s="182"/>
      <c r="BP87" s="182"/>
      <c r="BQ87" s="182"/>
      <c r="BR87" s="182"/>
      <c r="BS87" s="182"/>
      <c r="BT87" s="182"/>
      <c r="BU87" s="182"/>
      <c r="BV87" s="182"/>
      <c r="BW87" s="182"/>
      <c r="BX87" s="182"/>
      <c r="BY87" s="182"/>
      <c r="BZ87" s="182"/>
      <c r="CA87" s="182"/>
      <c r="CB87" s="182"/>
      <c r="CC87" s="182"/>
      <c r="CD87" s="182"/>
      <c r="CE87" s="182"/>
      <c r="CF87" s="182"/>
      <c r="CG87" s="182"/>
      <c r="CH87" s="182"/>
      <c r="CI87" s="182"/>
      <c r="CJ87" s="182"/>
      <c r="CK87" s="182"/>
      <c r="CL87" s="182"/>
      <c r="CM87" s="182"/>
      <c r="CN87" s="182"/>
      <c r="CO87" s="182"/>
      <c r="CP87" s="182"/>
      <c r="CQ87" s="182"/>
      <c r="CR87" s="182"/>
      <c r="CS87" s="182"/>
      <c r="CT87" s="182"/>
      <c r="CU87" s="182"/>
      <c r="CV87" s="182"/>
      <c r="CW87" s="182"/>
      <c r="CX87" s="182"/>
      <c r="CY87" s="182"/>
    </row>
    <row r="88" spans="1:103" s="160" customFormat="1" ht="15.75" customHeight="1" x14ac:dyDescent="0.2">
      <c r="A88" s="212" t="s">
        <v>218</v>
      </c>
      <c r="B88" s="186" t="s">
        <v>220</v>
      </c>
      <c r="C88" s="214" t="s">
        <v>221</v>
      </c>
      <c r="D88" s="214">
        <v>0</v>
      </c>
      <c r="E88" s="175" t="s">
        <v>98</v>
      </c>
      <c r="F88" s="214">
        <v>0</v>
      </c>
      <c r="G88" s="175" t="s">
        <v>98</v>
      </c>
      <c r="H88" s="214">
        <v>0</v>
      </c>
      <c r="I88" s="175" t="s">
        <v>98</v>
      </c>
      <c r="J88" s="214">
        <v>0</v>
      </c>
      <c r="K88" s="175" t="s">
        <v>98</v>
      </c>
      <c r="L88" s="214">
        <v>0</v>
      </c>
      <c r="M88" s="175" t="s">
        <v>98</v>
      </c>
      <c r="N88" s="214">
        <v>0</v>
      </c>
      <c r="O88" s="175" t="s">
        <v>98</v>
      </c>
      <c r="P88" s="214">
        <v>0</v>
      </c>
      <c r="Q88" s="175" t="s">
        <v>98</v>
      </c>
      <c r="R88" s="214">
        <v>0</v>
      </c>
      <c r="S88" s="175" t="s">
        <v>98</v>
      </c>
      <c r="T88" s="214">
        <v>0</v>
      </c>
      <c r="U88" s="175" t="s">
        <v>98</v>
      </c>
      <c r="V88" s="214">
        <v>0</v>
      </c>
      <c r="W88" s="175" t="s">
        <v>98</v>
      </c>
      <c r="X88" s="214">
        <v>0</v>
      </c>
      <c r="Y88" s="175" t="s">
        <v>98</v>
      </c>
      <c r="Z88" s="214">
        <v>0</v>
      </c>
      <c r="AA88" s="175" t="s">
        <v>98</v>
      </c>
      <c r="AB88" s="214">
        <v>0</v>
      </c>
      <c r="AC88" s="175" t="s">
        <v>98</v>
      </c>
      <c r="AD88" s="214">
        <v>0</v>
      </c>
      <c r="AE88" s="175" t="s">
        <v>98</v>
      </c>
      <c r="AF88" s="214">
        <v>0</v>
      </c>
      <c r="AG88" s="175" t="s">
        <v>98</v>
      </c>
      <c r="AH88" s="214">
        <v>0</v>
      </c>
      <c r="AI88" s="175" t="s">
        <v>98</v>
      </c>
      <c r="AJ88" s="214">
        <v>0</v>
      </c>
      <c r="AK88" s="175" t="s">
        <v>98</v>
      </c>
      <c r="AL88" s="214">
        <v>0</v>
      </c>
      <c r="AM88" s="175" t="s">
        <v>98</v>
      </c>
      <c r="AN88" s="214">
        <v>0</v>
      </c>
      <c r="AO88" s="175" t="s">
        <v>98</v>
      </c>
      <c r="AP88" s="214">
        <v>0</v>
      </c>
      <c r="AQ88" s="175" t="s">
        <v>98</v>
      </c>
      <c r="AR88" s="214">
        <v>0</v>
      </c>
      <c r="AS88" s="175" t="s">
        <v>98</v>
      </c>
      <c r="AT88" s="214">
        <v>0</v>
      </c>
      <c r="AU88" s="175" t="s">
        <v>98</v>
      </c>
      <c r="AV88" s="214">
        <v>0</v>
      </c>
      <c r="AW88" s="175" t="s">
        <v>98</v>
      </c>
      <c r="AX88" s="214" t="s">
        <v>98</v>
      </c>
      <c r="AY88" s="175"/>
      <c r="AZ88" s="140">
        <f>'2'!CY86</f>
        <v>2.0697199999999998</v>
      </c>
      <c r="BA88" s="193">
        <v>0</v>
      </c>
      <c r="BB88" s="214">
        <v>0</v>
      </c>
      <c r="BC88" s="175" t="s">
        <v>98</v>
      </c>
      <c r="BD88" s="215"/>
      <c r="BF88" s="159"/>
      <c r="BG88" s="159"/>
      <c r="BH88" s="159"/>
      <c r="BI88" s="159"/>
      <c r="BJ88" s="159"/>
      <c r="BK88" s="159"/>
      <c r="BL88" s="159"/>
      <c r="BM88" s="159"/>
      <c r="BN88" s="159"/>
      <c r="BO88" s="159"/>
      <c r="BP88" s="159"/>
      <c r="BQ88" s="159"/>
      <c r="BR88" s="159"/>
      <c r="BS88" s="159"/>
      <c r="BT88" s="159"/>
      <c r="BU88" s="159"/>
      <c r="BV88" s="159"/>
      <c r="BW88" s="159"/>
      <c r="BX88" s="159"/>
      <c r="BY88" s="159"/>
      <c r="BZ88" s="159"/>
      <c r="CA88" s="159"/>
      <c r="CB88" s="159"/>
      <c r="CC88" s="159"/>
      <c r="CD88" s="159"/>
      <c r="CE88" s="159"/>
      <c r="CF88" s="159"/>
      <c r="CG88" s="159"/>
      <c r="CH88" s="159"/>
      <c r="CI88" s="159"/>
      <c r="CJ88" s="159"/>
      <c r="CK88" s="159"/>
      <c r="CL88" s="159"/>
      <c r="CM88" s="159"/>
      <c r="CN88" s="159"/>
      <c r="CO88" s="159"/>
      <c r="CP88" s="159"/>
      <c r="CQ88" s="159"/>
      <c r="CR88" s="159"/>
      <c r="CS88" s="159"/>
      <c r="CT88" s="159"/>
      <c r="CU88" s="159"/>
      <c r="CV88" s="159"/>
      <c r="CW88" s="159"/>
      <c r="CX88" s="159"/>
      <c r="CY88" s="159"/>
    </row>
    <row r="89" spans="1:103" s="160" customFormat="1" ht="25.5" hidden="1" x14ac:dyDescent="0.2">
      <c r="A89" s="212" t="s">
        <v>218</v>
      </c>
      <c r="B89" s="186" t="s">
        <v>222</v>
      </c>
      <c r="C89" s="214" t="s">
        <v>223</v>
      </c>
      <c r="D89" s="214"/>
      <c r="E89" s="175"/>
      <c r="F89" s="214"/>
      <c r="G89" s="175"/>
      <c r="H89" s="214"/>
      <c r="I89" s="175"/>
      <c r="J89" s="214"/>
      <c r="K89" s="175"/>
      <c r="L89" s="214"/>
      <c r="M89" s="175"/>
      <c r="N89" s="214"/>
      <c r="O89" s="175"/>
      <c r="P89" s="214"/>
      <c r="Q89" s="175"/>
      <c r="R89" s="214"/>
      <c r="S89" s="175"/>
      <c r="T89" s="214"/>
      <c r="U89" s="175"/>
      <c r="V89" s="214"/>
      <c r="W89" s="175"/>
      <c r="X89" s="214"/>
      <c r="Y89" s="175"/>
      <c r="Z89" s="214"/>
      <c r="AA89" s="175"/>
      <c r="AB89" s="214"/>
      <c r="AC89" s="175"/>
      <c r="AD89" s="214"/>
      <c r="AE89" s="175"/>
      <c r="AF89" s="214"/>
      <c r="AG89" s="175"/>
      <c r="AH89" s="214"/>
      <c r="AI89" s="175"/>
      <c r="AJ89" s="214"/>
      <c r="AK89" s="175"/>
      <c r="AL89" s="214"/>
      <c r="AM89" s="175"/>
      <c r="AN89" s="214"/>
      <c r="AO89" s="175"/>
      <c r="AP89" s="214"/>
      <c r="AQ89" s="175"/>
      <c r="AR89" s="214"/>
      <c r="AS89" s="175"/>
      <c r="AT89" s="214"/>
      <c r="AU89" s="175"/>
      <c r="AV89" s="214"/>
      <c r="AW89" s="175"/>
      <c r="AX89" s="214"/>
      <c r="AY89" s="175"/>
      <c r="AZ89" s="140"/>
      <c r="BA89" s="193"/>
      <c r="BB89" s="214"/>
      <c r="BC89" s="175"/>
      <c r="BD89" s="215"/>
      <c r="BF89" s="159"/>
      <c r="BG89" s="159"/>
      <c r="BH89" s="159"/>
      <c r="BI89" s="159"/>
      <c r="BJ89" s="159"/>
      <c r="BK89" s="159"/>
      <c r="BL89" s="159"/>
      <c r="BM89" s="159"/>
      <c r="BN89" s="159"/>
      <c r="BO89" s="159"/>
      <c r="BP89" s="159"/>
      <c r="BQ89" s="159"/>
      <c r="BR89" s="159"/>
      <c r="BS89" s="159"/>
      <c r="BT89" s="159"/>
      <c r="BU89" s="159"/>
      <c r="BV89" s="159"/>
      <c r="BW89" s="159"/>
      <c r="BX89" s="159"/>
      <c r="BY89" s="159"/>
      <c r="BZ89" s="159"/>
      <c r="CA89" s="159"/>
      <c r="CB89" s="159"/>
      <c r="CC89" s="159"/>
      <c r="CD89" s="159"/>
      <c r="CE89" s="159"/>
      <c r="CF89" s="159"/>
      <c r="CG89" s="159"/>
      <c r="CH89" s="159"/>
      <c r="CI89" s="159"/>
      <c r="CJ89" s="159"/>
      <c r="CK89" s="159"/>
      <c r="CL89" s="159"/>
      <c r="CM89" s="159"/>
      <c r="CN89" s="159"/>
      <c r="CO89" s="159"/>
      <c r="CP89" s="159"/>
      <c r="CQ89" s="159"/>
      <c r="CR89" s="159"/>
      <c r="CS89" s="159"/>
      <c r="CT89" s="159"/>
      <c r="CU89" s="159"/>
      <c r="CV89" s="159"/>
      <c r="CW89" s="159"/>
      <c r="CX89" s="159"/>
      <c r="CY89" s="159"/>
    </row>
    <row r="90" spans="1:103" s="160" customFormat="1" ht="25.5" x14ac:dyDescent="0.2">
      <c r="A90" s="212" t="s">
        <v>218</v>
      </c>
      <c r="B90" s="186" t="s">
        <v>224</v>
      </c>
      <c r="C90" s="214" t="s">
        <v>225</v>
      </c>
      <c r="D90" s="214">
        <v>0</v>
      </c>
      <c r="E90" s="175" t="s">
        <v>98</v>
      </c>
      <c r="F90" s="214">
        <v>0</v>
      </c>
      <c r="G90" s="175" t="s">
        <v>98</v>
      </c>
      <c r="H90" s="214">
        <v>0</v>
      </c>
      <c r="I90" s="175" t="s">
        <v>98</v>
      </c>
      <c r="J90" s="214">
        <v>0</v>
      </c>
      <c r="K90" s="175" t="s">
        <v>98</v>
      </c>
      <c r="L90" s="214">
        <v>0</v>
      </c>
      <c r="M90" s="175" t="s">
        <v>98</v>
      </c>
      <c r="N90" s="214">
        <v>0</v>
      </c>
      <c r="O90" s="175" t="s">
        <v>98</v>
      </c>
      <c r="P90" s="214">
        <v>0</v>
      </c>
      <c r="Q90" s="175" t="s">
        <v>98</v>
      </c>
      <c r="R90" s="214">
        <v>0</v>
      </c>
      <c r="S90" s="175" t="s">
        <v>98</v>
      </c>
      <c r="T90" s="214">
        <v>0</v>
      </c>
      <c r="U90" s="175" t="s">
        <v>98</v>
      </c>
      <c r="V90" s="214">
        <v>0</v>
      </c>
      <c r="W90" s="175" t="s">
        <v>98</v>
      </c>
      <c r="X90" s="214">
        <v>0</v>
      </c>
      <c r="Y90" s="175" t="s">
        <v>98</v>
      </c>
      <c r="Z90" s="214">
        <v>0</v>
      </c>
      <c r="AA90" s="175" t="s">
        <v>98</v>
      </c>
      <c r="AB90" s="214">
        <v>0</v>
      </c>
      <c r="AC90" s="175" t="s">
        <v>98</v>
      </c>
      <c r="AD90" s="214">
        <v>0</v>
      </c>
      <c r="AE90" s="175" t="s">
        <v>98</v>
      </c>
      <c r="AF90" s="214">
        <v>0</v>
      </c>
      <c r="AG90" s="175" t="s">
        <v>98</v>
      </c>
      <c r="AH90" s="214">
        <v>0</v>
      </c>
      <c r="AI90" s="175" t="s">
        <v>98</v>
      </c>
      <c r="AJ90" s="214">
        <v>0</v>
      </c>
      <c r="AK90" s="175" t="s">
        <v>98</v>
      </c>
      <c r="AL90" s="214">
        <v>0</v>
      </c>
      <c r="AM90" s="175" t="s">
        <v>98</v>
      </c>
      <c r="AN90" s="214">
        <v>0</v>
      </c>
      <c r="AO90" s="175" t="s">
        <v>98</v>
      </c>
      <c r="AP90" s="214">
        <v>0</v>
      </c>
      <c r="AQ90" s="175" t="s">
        <v>98</v>
      </c>
      <c r="AR90" s="214">
        <v>0</v>
      </c>
      <c r="AS90" s="175" t="s">
        <v>98</v>
      </c>
      <c r="AT90" s="214">
        <v>0</v>
      </c>
      <c r="AU90" s="175" t="s">
        <v>98</v>
      </c>
      <c r="AV90" s="214">
        <v>0</v>
      </c>
      <c r="AW90" s="175" t="s">
        <v>98</v>
      </c>
      <c r="AX90" s="214" t="s">
        <v>98</v>
      </c>
      <c r="AY90" s="175"/>
      <c r="AZ90" s="140">
        <f>'2'!CY88</f>
        <v>0</v>
      </c>
      <c r="BA90" s="193">
        <v>0</v>
      </c>
      <c r="BB90" s="214">
        <v>0</v>
      </c>
      <c r="BC90" s="175" t="s">
        <v>98</v>
      </c>
      <c r="BD90" s="215"/>
      <c r="BF90" s="159"/>
      <c r="BG90" s="159"/>
      <c r="BH90" s="159"/>
      <c r="BI90" s="159"/>
      <c r="BJ90" s="159"/>
      <c r="BK90" s="159"/>
      <c r="BL90" s="159"/>
      <c r="BM90" s="159"/>
      <c r="BN90" s="159"/>
      <c r="BO90" s="159"/>
      <c r="BP90" s="159"/>
      <c r="BQ90" s="159"/>
      <c r="BR90" s="159"/>
      <c r="BS90" s="159"/>
      <c r="BT90" s="159"/>
      <c r="BU90" s="159"/>
      <c r="BV90" s="159"/>
      <c r="BW90" s="159"/>
      <c r="BX90" s="159"/>
      <c r="BY90" s="159"/>
      <c r="BZ90" s="159"/>
      <c r="CA90" s="159"/>
      <c r="CB90" s="159"/>
      <c r="CC90" s="159"/>
      <c r="CD90" s="159"/>
      <c r="CE90" s="159"/>
      <c r="CF90" s="159"/>
      <c r="CG90" s="159"/>
      <c r="CH90" s="159"/>
      <c r="CI90" s="159"/>
      <c r="CJ90" s="159"/>
      <c r="CK90" s="159"/>
      <c r="CL90" s="159"/>
      <c r="CM90" s="159"/>
      <c r="CN90" s="159"/>
      <c r="CO90" s="159"/>
      <c r="CP90" s="159"/>
      <c r="CQ90" s="159"/>
      <c r="CR90" s="159"/>
      <c r="CS90" s="159"/>
      <c r="CT90" s="159"/>
      <c r="CU90" s="159"/>
      <c r="CV90" s="159"/>
      <c r="CW90" s="159"/>
      <c r="CX90" s="159"/>
      <c r="CY90" s="159"/>
    </row>
    <row r="91" spans="1:103" s="160" customFormat="1" ht="25.5" x14ac:dyDescent="0.2">
      <c r="A91" s="212" t="s">
        <v>218</v>
      </c>
      <c r="B91" s="216" t="s">
        <v>226</v>
      </c>
      <c r="C91" s="214" t="s">
        <v>227</v>
      </c>
      <c r="D91" s="214">
        <v>0</v>
      </c>
      <c r="E91" s="175" t="s">
        <v>98</v>
      </c>
      <c r="F91" s="214">
        <v>0</v>
      </c>
      <c r="G91" s="175" t="s">
        <v>98</v>
      </c>
      <c r="H91" s="214">
        <v>0</v>
      </c>
      <c r="I91" s="175" t="s">
        <v>98</v>
      </c>
      <c r="J91" s="214">
        <v>0</v>
      </c>
      <c r="K91" s="175" t="s">
        <v>98</v>
      </c>
      <c r="L91" s="214">
        <v>0</v>
      </c>
      <c r="M91" s="175" t="s">
        <v>98</v>
      </c>
      <c r="N91" s="214">
        <v>0</v>
      </c>
      <c r="O91" s="175" t="s">
        <v>98</v>
      </c>
      <c r="P91" s="214">
        <v>0</v>
      </c>
      <c r="Q91" s="175" t="s">
        <v>98</v>
      </c>
      <c r="R91" s="214">
        <v>0</v>
      </c>
      <c r="S91" s="175" t="s">
        <v>98</v>
      </c>
      <c r="T91" s="214">
        <v>0</v>
      </c>
      <c r="U91" s="175" t="s">
        <v>98</v>
      </c>
      <c r="V91" s="214">
        <v>0</v>
      </c>
      <c r="W91" s="175" t="s">
        <v>98</v>
      </c>
      <c r="X91" s="214">
        <v>0</v>
      </c>
      <c r="Y91" s="175" t="s">
        <v>98</v>
      </c>
      <c r="Z91" s="214">
        <v>0</v>
      </c>
      <c r="AA91" s="175" t="s">
        <v>98</v>
      </c>
      <c r="AB91" s="214">
        <v>0</v>
      </c>
      <c r="AC91" s="175" t="s">
        <v>98</v>
      </c>
      <c r="AD91" s="214">
        <v>0</v>
      </c>
      <c r="AE91" s="175" t="s">
        <v>98</v>
      </c>
      <c r="AF91" s="214">
        <v>0</v>
      </c>
      <c r="AG91" s="175" t="s">
        <v>98</v>
      </c>
      <c r="AH91" s="214">
        <v>0</v>
      </c>
      <c r="AI91" s="175" t="s">
        <v>98</v>
      </c>
      <c r="AJ91" s="214">
        <v>0</v>
      </c>
      <c r="AK91" s="175" t="s">
        <v>98</v>
      </c>
      <c r="AL91" s="214">
        <v>0</v>
      </c>
      <c r="AM91" s="175" t="s">
        <v>98</v>
      </c>
      <c r="AN91" s="214">
        <v>0</v>
      </c>
      <c r="AO91" s="175" t="s">
        <v>98</v>
      </c>
      <c r="AP91" s="214">
        <v>0</v>
      </c>
      <c r="AQ91" s="175" t="s">
        <v>98</v>
      </c>
      <c r="AR91" s="214">
        <v>0</v>
      </c>
      <c r="AS91" s="175" t="s">
        <v>98</v>
      </c>
      <c r="AT91" s="214">
        <v>0</v>
      </c>
      <c r="AU91" s="175" t="s">
        <v>98</v>
      </c>
      <c r="AV91" s="214">
        <v>0</v>
      </c>
      <c r="AW91" s="175" t="s">
        <v>98</v>
      </c>
      <c r="AX91" s="214" t="s">
        <v>98</v>
      </c>
      <c r="AY91" s="175"/>
      <c r="AZ91" s="140">
        <f>'2'!CY89</f>
        <v>0</v>
      </c>
      <c r="BA91" s="193">
        <v>0</v>
      </c>
      <c r="BB91" s="214">
        <v>0</v>
      </c>
      <c r="BC91" s="175" t="s">
        <v>98</v>
      </c>
      <c r="BD91" s="215"/>
      <c r="BF91" s="159"/>
      <c r="BG91" s="159"/>
      <c r="BH91" s="159"/>
      <c r="BI91" s="159"/>
      <c r="BJ91" s="159"/>
      <c r="BK91" s="159"/>
      <c r="BL91" s="159"/>
      <c r="BM91" s="159"/>
      <c r="BN91" s="159"/>
      <c r="BO91" s="159"/>
      <c r="BP91" s="159"/>
      <c r="BQ91" s="159"/>
      <c r="BR91" s="159"/>
      <c r="BS91" s="159"/>
      <c r="BT91" s="159"/>
      <c r="BU91" s="159"/>
      <c r="BV91" s="159"/>
      <c r="BW91" s="159"/>
      <c r="BX91" s="159"/>
      <c r="BY91" s="159"/>
      <c r="BZ91" s="159"/>
      <c r="CA91" s="159"/>
      <c r="CB91" s="159"/>
      <c r="CC91" s="159"/>
      <c r="CD91" s="159"/>
      <c r="CE91" s="159"/>
      <c r="CF91" s="159"/>
      <c r="CG91" s="159"/>
      <c r="CH91" s="159"/>
      <c r="CI91" s="159"/>
      <c r="CJ91" s="159"/>
      <c r="CK91" s="159"/>
      <c r="CL91" s="159"/>
      <c r="CM91" s="159"/>
      <c r="CN91" s="159"/>
      <c r="CO91" s="159"/>
      <c r="CP91" s="159"/>
      <c r="CQ91" s="159"/>
      <c r="CR91" s="159"/>
      <c r="CS91" s="159"/>
      <c r="CT91" s="159"/>
      <c r="CU91" s="159"/>
      <c r="CV91" s="159"/>
      <c r="CW91" s="159"/>
      <c r="CX91" s="159"/>
      <c r="CY91" s="159"/>
    </row>
    <row r="92" spans="1:103" s="160" customFormat="1" ht="38.25" x14ac:dyDescent="0.2">
      <c r="A92" s="154" t="s">
        <v>228</v>
      </c>
      <c r="B92" s="155" t="s">
        <v>229</v>
      </c>
      <c r="C92" s="158" t="s">
        <v>98</v>
      </c>
      <c r="D92" s="214">
        <v>0</v>
      </c>
      <c r="E92" s="175" t="s">
        <v>98</v>
      </c>
      <c r="F92" s="214">
        <v>0</v>
      </c>
      <c r="G92" s="175" t="s">
        <v>98</v>
      </c>
      <c r="H92" s="214">
        <v>0</v>
      </c>
      <c r="I92" s="175" t="s">
        <v>98</v>
      </c>
      <c r="J92" s="214">
        <v>0</v>
      </c>
      <c r="K92" s="175" t="s">
        <v>98</v>
      </c>
      <c r="L92" s="214">
        <v>0</v>
      </c>
      <c r="M92" s="175" t="s">
        <v>98</v>
      </c>
      <c r="N92" s="214">
        <v>0</v>
      </c>
      <c r="O92" s="175" t="s">
        <v>98</v>
      </c>
      <c r="P92" s="214">
        <v>0</v>
      </c>
      <c r="Q92" s="175" t="s">
        <v>98</v>
      </c>
      <c r="R92" s="214">
        <v>0</v>
      </c>
      <c r="S92" s="175" t="s">
        <v>98</v>
      </c>
      <c r="T92" s="214">
        <v>0</v>
      </c>
      <c r="U92" s="175" t="s">
        <v>98</v>
      </c>
      <c r="V92" s="214">
        <v>0</v>
      </c>
      <c r="W92" s="175" t="s">
        <v>98</v>
      </c>
      <c r="X92" s="214">
        <v>0</v>
      </c>
      <c r="Y92" s="175" t="s">
        <v>98</v>
      </c>
      <c r="Z92" s="214">
        <v>0</v>
      </c>
      <c r="AA92" s="175" t="s">
        <v>98</v>
      </c>
      <c r="AB92" s="214">
        <v>0</v>
      </c>
      <c r="AC92" s="175" t="s">
        <v>98</v>
      </c>
      <c r="AD92" s="214">
        <v>0</v>
      </c>
      <c r="AE92" s="175" t="s">
        <v>98</v>
      </c>
      <c r="AF92" s="214">
        <v>0</v>
      </c>
      <c r="AG92" s="175" t="s">
        <v>98</v>
      </c>
      <c r="AH92" s="214">
        <v>0</v>
      </c>
      <c r="AI92" s="175" t="s">
        <v>98</v>
      </c>
      <c r="AJ92" s="214">
        <v>0</v>
      </c>
      <c r="AK92" s="175" t="s">
        <v>98</v>
      </c>
      <c r="AL92" s="214">
        <v>0</v>
      </c>
      <c r="AM92" s="175" t="s">
        <v>98</v>
      </c>
      <c r="AN92" s="214">
        <v>0</v>
      </c>
      <c r="AO92" s="175" t="s">
        <v>98</v>
      </c>
      <c r="AP92" s="214">
        <v>0</v>
      </c>
      <c r="AQ92" s="175" t="s">
        <v>98</v>
      </c>
      <c r="AR92" s="214">
        <v>0</v>
      </c>
      <c r="AS92" s="175" t="s">
        <v>98</v>
      </c>
      <c r="AT92" s="214">
        <v>0</v>
      </c>
      <c r="AU92" s="175" t="s">
        <v>98</v>
      </c>
      <c r="AV92" s="214">
        <v>0</v>
      </c>
      <c r="AW92" s="175" t="s">
        <v>98</v>
      </c>
      <c r="AX92" s="214" t="s">
        <v>98</v>
      </c>
      <c r="AY92" s="175">
        <v>0</v>
      </c>
      <c r="AZ92" s="140">
        <f>'2'!CY90</f>
        <v>0</v>
      </c>
      <c r="BA92" s="158">
        <v>0</v>
      </c>
      <c r="BB92" s="214">
        <v>0</v>
      </c>
      <c r="BC92" s="175" t="s">
        <v>98</v>
      </c>
      <c r="BD92" s="159"/>
      <c r="BE92" s="159"/>
      <c r="BF92" s="159"/>
      <c r="BG92" s="159"/>
      <c r="BH92" s="159"/>
      <c r="BI92" s="159"/>
      <c r="BJ92" s="159"/>
      <c r="BK92" s="159"/>
      <c r="BL92" s="159"/>
      <c r="BM92" s="159"/>
      <c r="BN92" s="159"/>
      <c r="BO92" s="159"/>
      <c r="BP92" s="159"/>
      <c r="BQ92" s="159"/>
      <c r="BR92" s="159"/>
      <c r="BS92" s="159"/>
      <c r="BT92" s="159"/>
      <c r="BU92" s="159"/>
      <c r="BV92" s="159"/>
      <c r="BW92" s="159"/>
      <c r="BX92" s="159"/>
      <c r="BY92" s="159"/>
      <c r="BZ92" s="159"/>
      <c r="CA92" s="159"/>
      <c r="CB92" s="159"/>
      <c r="CC92" s="159"/>
      <c r="CD92" s="159"/>
      <c r="CE92" s="159"/>
      <c r="CF92" s="159"/>
      <c r="CG92" s="159"/>
      <c r="CH92" s="159"/>
      <c r="CI92" s="159"/>
      <c r="CJ92" s="159"/>
      <c r="CK92" s="159"/>
      <c r="CL92" s="159"/>
      <c r="CM92" s="159"/>
      <c r="CN92" s="159"/>
      <c r="CO92" s="159"/>
      <c r="CP92" s="159"/>
      <c r="CQ92" s="159"/>
      <c r="CR92" s="159"/>
      <c r="CS92" s="159"/>
      <c r="CT92" s="159"/>
      <c r="CU92" s="159"/>
      <c r="CV92" s="159"/>
      <c r="CW92" s="159"/>
      <c r="CX92" s="159"/>
      <c r="CY92" s="159"/>
    </row>
    <row r="93" spans="1:103" s="168" customFormat="1" ht="89.25" x14ac:dyDescent="0.2">
      <c r="A93" s="161" t="s">
        <v>230</v>
      </c>
      <c r="B93" s="162" t="s">
        <v>231</v>
      </c>
      <c r="C93" s="165" t="s">
        <v>98</v>
      </c>
      <c r="D93" s="219">
        <f>SUM(D94:D95)</f>
        <v>0</v>
      </c>
      <c r="E93" s="220" t="s">
        <v>98</v>
      </c>
      <c r="F93" s="219">
        <f>SUM(F94:F95)</f>
        <v>0</v>
      </c>
      <c r="G93" s="220" t="s">
        <v>98</v>
      </c>
      <c r="H93" s="219">
        <f>SUM(H94:H95)</f>
        <v>0</v>
      </c>
      <c r="I93" s="220" t="s">
        <v>98</v>
      </c>
      <c r="J93" s="219">
        <f>SUM(J94:J95)</f>
        <v>0</v>
      </c>
      <c r="K93" s="220" t="s">
        <v>98</v>
      </c>
      <c r="L93" s="219">
        <f>SUM(L94:L95)</f>
        <v>0</v>
      </c>
      <c r="M93" s="220" t="s">
        <v>98</v>
      </c>
      <c r="N93" s="219">
        <f>SUM(N94:N95)</f>
        <v>0</v>
      </c>
      <c r="O93" s="220" t="s">
        <v>98</v>
      </c>
      <c r="P93" s="219">
        <f>SUM(P94:P95)</f>
        <v>0</v>
      </c>
      <c r="Q93" s="220" t="s">
        <v>98</v>
      </c>
      <c r="R93" s="219">
        <f>SUM(R94:R95)</f>
        <v>0</v>
      </c>
      <c r="S93" s="220" t="s">
        <v>98</v>
      </c>
      <c r="T93" s="219">
        <f>SUM(T94:T95)</f>
        <v>0</v>
      </c>
      <c r="U93" s="220" t="s">
        <v>98</v>
      </c>
      <c r="V93" s="219">
        <f>SUM(V94:V95)</f>
        <v>0</v>
      </c>
      <c r="W93" s="220" t="s">
        <v>98</v>
      </c>
      <c r="X93" s="219">
        <f>SUM(X94:X95)</f>
        <v>0</v>
      </c>
      <c r="Y93" s="220" t="s">
        <v>98</v>
      </c>
      <c r="Z93" s="219">
        <f>SUM(Z94:Z95)</f>
        <v>0</v>
      </c>
      <c r="AA93" s="220" t="s">
        <v>98</v>
      </c>
      <c r="AB93" s="219">
        <f>SUM(AB94:AB95)</f>
        <v>0</v>
      </c>
      <c r="AC93" s="220" t="s">
        <v>98</v>
      </c>
      <c r="AD93" s="219">
        <f>SUM(AD94:AD95)</f>
        <v>0</v>
      </c>
      <c r="AE93" s="220" t="s">
        <v>98</v>
      </c>
      <c r="AF93" s="219">
        <f>SUM(AF94:AF95)</f>
        <v>0</v>
      </c>
      <c r="AG93" s="220" t="s">
        <v>98</v>
      </c>
      <c r="AH93" s="219">
        <f>SUM(AH94:AH95)</f>
        <v>0</v>
      </c>
      <c r="AI93" s="220" t="s">
        <v>98</v>
      </c>
      <c r="AJ93" s="219">
        <f>SUM(AJ94:AJ95)</f>
        <v>0</v>
      </c>
      <c r="AK93" s="220" t="s">
        <v>98</v>
      </c>
      <c r="AL93" s="219">
        <f>SUM(AL94:AL95)</f>
        <v>0</v>
      </c>
      <c r="AM93" s="220" t="s">
        <v>98</v>
      </c>
      <c r="AN93" s="219">
        <f>SUM(AN94:AN95)</f>
        <v>0</v>
      </c>
      <c r="AO93" s="220" t="s">
        <v>98</v>
      </c>
      <c r="AP93" s="219">
        <f>SUM(AP94:AP95)</f>
        <v>0</v>
      </c>
      <c r="AQ93" s="220" t="s">
        <v>98</v>
      </c>
      <c r="AR93" s="219">
        <f>SUM(AR94:AR95)</f>
        <v>0</v>
      </c>
      <c r="AS93" s="220" t="s">
        <v>98</v>
      </c>
      <c r="AT93" s="219">
        <f>SUM(AT94:AT95)</f>
        <v>0</v>
      </c>
      <c r="AU93" s="220" t="s">
        <v>98</v>
      </c>
      <c r="AV93" s="219">
        <f>SUM(AV94:AV95)</f>
        <v>0</v>
      </c>
      <c r="AW93" s="220" t="s">
        <v>98</v>
      </c>
      <c r="AX93" s="219" t="s">
        <v>98</v>
      </c>
      <c r="AY93" s="220">
        <v>0</v>
      </c>
      <c r="AZ93" s="140">
        <f>'2'!CY91</f>
        <v>0</v>
      </c>
      <c r="BA93" s="165">
        <v>0</v>
      </c>
      <c r="BB93" s="219">
        <f>SUM(BB94:BB95)</f>
        <v>0</v>
      </c>
      <c r="BC93" s="220" t="s">
        <v>98</v>
      </c>
      <c r="BD93" s="167"/>
      <c r="BE93" s="167"/>
      <c r="BF93" s="167"/>
      <c r="BG93" s="167"/>
      <c r="BH93" s="167"/>
      <c r="BI93" s="167"/>
      <c r="BJ93" s="167"/>
      <c r="BK93" s="167"/>
      <c r="BL93" s="167"/>
      <c r="BM93" s="167"/>
      <c r="BN93" s="167"/>
      <c r="BO93" s="167"/>
      <c r="BP93" s="167"/>
      <c r="BQ93" s="167"/>
      <c r="BR93" s="167"/>
      <c r="BS93" s="167"/>
      <c r="BT93" s="167"/>
      <c r="BU93" s="167"/>
      <c r="BV93" s="167"/>
      <c r="BW93" s="167"/>
      <c r="BX93" s="167"/>
      <c r="BY93" s="167"/>
      <c r="BZ93" s="167"/>
      <c r="CA93" s="167"/>
      <c r="CB93" s="167"/>
      <c r="CC93" s="167"/>
      <c r="CD93" s="167"/>
      <c r="CE93" s="167"/>
      <c r="CF93" s="167"/>
      <c r="CG93" s="167"/>
      <c r="CH93" s="167"/>
      <c r="CI93" s="167"/>
      <c r="CJ93" s="167"/>
      <c r="CK93" s="167"/>
      <c r="CL93" s="167"/>
      <c r="CM93" s="167"/>
      <c r="CN93" s="167"/>
      <c r="CO93" s="167"/>
      <c r="CP93" s="167"/>
      <c r="CQ93" s="167"/>
      <c r="CR93" s="167"/>
      <c r="CS93" s="167"/>
      <c r="CT93" s="167"/>
      <c r="CU93" s="167"/>
      <c r="CV93" s="167"/>
      <c r="CW93" s="167"/>
      <c r="CX93" s="167"/>
      <c r="CY93" s="167"/>
    </row>
    <row r="94" spans="1:103" s="160" customFormat="1" ht="51" x14ac:dyDescent="0.2">
      <c r="A94" s="172" t="s">
        <v>232</v>
      </c>
      <c r="B94" s="155" t="s">
        <v>233</v>
      </c>
      <c r="C94" s="158" t="s">
        <v>98</v>
      </c>
      <c r="D94" s="214">
        <v>0</v>
      </c>
      <c r="E94" s="175" t="s">
        <v>98</v>
      </c>
      <c r="F94" s="214">
        <v>0</v>
      </c>
      <c r="G94" s="175" t="s">
        <v>98</v>
      </c>
      <c r="H94" s="214">
        <v>0</v>
      </c>
      <c r="I94" s="175" t="s">
        <v>98</v>
      </c>
      <c r="J94" s="214">
        <v>0</v>
      </c>
      <c r="K94" s="175" t="s">
        <v>98</v>
      </c>
      <c r="L94" s="214">
        <v>0</v>
      </c>
      <c r="M94" s="175" t="s">
        <v>98</v>
      </c>
      <c r="N94" s="214">
        <v>0</v>
      </c>
      <c r="O94" s="175" t="s">
        <v>98</v>
      </c>
      <c r="P94" s="214">
        <v>0</v>
      </c>
      <c r="Q94" s="175" t="s">
        <v>98</v>
      </c>
      <c r="R94" s="214">
        <v>0</v>
      </c>
      <c r="S94" s="175" t="s">
        <v>98</v>
      </c>
      <c r="T94" s="214">
        <v>0</v>
      </c>
      <c r="U94" s="175" t="s">
        <v>98</v>
      </c>
      <c r="V94" s="214">
        <v>0</v>
      </c>
      <c r="W94" s="175" t="s">
        <v>98</v>
      </c>
      <c r="X94" s="214">
        <v>0</v>
      </c>
      <c r="Y94" s="175" t="s">
        <v>98</v>
      </c>
      <c r="Z94" s="214">
        <v>0</v>
      </c>
      <c r="AA94" s="175" t="s">
        <v>98</v>
      </c>
      <c r="AB94" s="214">
        <v>0</v>
      </c>
      <c r="AC94" s="175" t="s">
        <v>98</v>
      </c>
      <c r="AD94" s="214">
        <v>0</v>
      </c>
      <c r="AE94" s="175" t="s">
        <v>98</v>
      </c>
      <c r="AF94" s="214">
        <v>0</v>
      </c>
      <c r="AG94" s="175" t="s">
        <v>98</v>
      </c>
      <c r="AH94" s="214">
        <v>0</v>
      </c>
      <c r="AI94" s="175" t="s">
        <v>98</v>
      </c>
      <c r="AJ94" s="214">
        <v>0</v>
      </c>
      <c r="AK94" s="175" t="s">
        <v>98</v>
      </c>
      <c r="AL94" s="214">
        <v>0</v>
      </c>
      <c r="AM94" s="175" t="s">
        <v>98</v>
      </c>
      <c r="AN94" s="214">
        <v>0</v>
      </c>
      <c r="AO94" s="175" t="s">
        <v>98</v>
      </c>
      <c r="AP94" s="214">
        <v>0</v>
      </c>
      <c r="AQ94" s="175" t="s">
        <v>98</v>
      </c>
      <c r="AR94" s="214">
        <v>0</v>
      </c>
      <c r="AS94" s="175" t="s">
        <v>98</v>
      </c>
      <c r="AT94" s="214">
        <v>0</v>
      </c>
      <c r="AU94" s="175" t="s">
        <v>98</v>
      </c>
      <c r="AV94" s="214">
        <v>0</v>
      </c>
      <c r="AW94" s="175" t="s">
        <v>98</v>
      </c>
      <c r="AX94" s="214" t="s">
        <v>98</v>
      </c>
      <c r="AY94" s="175">
        <v>0</v>
      </c>
      <c r="AZ94" s="140">
        <f>'2'!CY92</f>
        <v>0</v>
      </c>
      <c r="BA94" s="175">
        <v>0</v>
      </c>
      <c r="BB94" s="214">
        <v>0</v>
      </c>
      <c r="BC94" s="175" t="s">
        <v>98</v>
      </c>
      <c r="BD94" s="174"/>
      <c r="BE94" s="221"/>
      <c r="BF94" s="159"/>
      <c r="BG94" s="159"/>
      <c r="BH94" s="159"/>
      <c r="BI94" s="159"/>
      <c r="BJ94" s="159"/>
      <c r="BK94" s="159"/>
      <c r="BL94" s="159"/>
      <c r="BM94" s="159"/>
      <c r="BN94" s="159"/>
      <c r="BO94" s="159"/>
      <c r="BP94" s="159"/>
      <c r="BQ94" s="159"/>
      <c r="BR94" s="159"/>
      <c r="BS94" s="159"/>
      <c r="BT94" s="159"/>
      <c r="BU94" s="159"/>
      <c r="BV94" s="159"/>
      <c r="BW94" s="159"/>
      <c r="BX94" s="159"/>
      <c r="BY94" s="159"/>
      <c r="BZ94" s="159"/>
      <c r="CA94" s="159"/>
      <c r="CB94" s="159"/>
      <c r="CC94" s="159"/>
      <c r="CD94" s="159"/>
      <c r="CE94" s="159"/>
      <c r="CF94" s="159"/>
      <c r="CG94" s="159"/>
      <c r="CH94" s="159"/>
      <c r="CI94" s="159"/>
      <c r="CJ94" s="159"/>
      <c r="CK94" s="159"/>
      <c r="CL94" s="159"/>
      <c r="CM94" s="159"/>
      <c r="CN94" s="159"/>
      <c r="CO94" s="159"/>
      <c r="CP94" s="159"/>
      <c r="CQ94" s="159"/>
      <c r="CR94" s="159"/>
      <c r="CS94" s="159"/>
      <c r="CT94" s="159"/>
      <c r="CU94" s="159"/>
      <c r="CV94" s="159"/>
      <c r="CW94" s="159"/>
      <c r="CX94" s="159"/>
      <c r="CY94" s="159"/>
    </row>
    <row r="95" spans="1:103" s="160" customFormat="1" ht="38.25" x14ac:dyDescent="0.2">
      <c r="A95" s="172" t="s">
        <v>234</v>
      </c>
      <c r="B95" s="155" t="s">
        <v>235</v>
      </c>
      <c r="C95" s="158" t="s">
        <v>98</v>
      </c>
      <c r="D95" s="214">
        <v>0</v>
      </c>
      <c r="E95" s="175" t="s">
        <v>98</v>
      </c>
      <c r="F95" s="214">
        <v>0</v>
      </c>
      <c r="G95" s="175" t="s">
        <v>98</v>
      </c>
      <c r="H95" s="214">
        <v>0</v>
      </c>
      <c r="I95" s="175" t="s">
        <v>98</v>
      </c>
      <c r="J95" s="214">
        <v>0</v>
      </c>
      <c r="K95" s="175" t="s">
        <v>98</v>
      </c>
      <c r="L95" s="214">
        <v>0</v>
      </c>
      <c r="M95" s="175" t="s">
        <v>98</v>
      </c>
      <c r="N95" s="214">
        <v>0</v>
      </c>
      <c r="O95" s="175" t="s">
        <v>98</v>
      </c>
      <c r="P95" s="214">
        <v>0</v>
      </c>
      <c r="Q95" s="175" t="s">
        <v>98</v>
      </c>
      <c r="R95" s="214">
        <v>0</v>
      </c>
      <c r="S95" s="175" t="s">
        <v>98</v>
      </c>
      <c r="T95" s="214">
        <v>0</v>
      </c>
      <c r="U95" s="175" t="s">
        <v>98</v>
      </c>
      <c r="V95" s="214">
        <v>0</v>
      </c>
      <c r="W95" s="175" t="s">
        <v>98</v>
      </c>
      <c r="X95" s="214">
        <v>0</v>
      </c>
      <c r="Y95" s="175" t="s">
        <v>98</v>
      </c>
      <c r="Z95" s="214">
        <v>0</v>
      </c>
      <c r="AA95" s="175" t="s">
        <v>98</v>
      </c>
      <c r="AB95" s="214">
        <v>0</v>
      </c>
      <c r="AC95" s="175" t="s">
        <v>98</v>
      </c>
      <c r="AD95" s="214">
        <v>0</v>
      </c>
      <c r="AE95" s="175" t="s">
        <v>98</v>
      </c>
      <c r="AF95" s="214">
        <v>0</v>
      </c>
      <c r="AG95" s="175" t="s">
        <v>98</v>
      </c>
      <c r="AH95" s="214">
        <v>0</v>
      </c>
      <c r="AI95" s="175" t="s">
        <v>98</v>
      </c>
      <c r="AJ95" s="214">
        <v>0</v>
      </c>
      <c r="AK95" s="175" t="s">
        <v>98</v>
      </c>
      <c r="AL95" s="214">
        <v>0</v>
      </c>
      <c r="AM95" s="175" t="s">
        <v>98</v>
      </c>
      <c r="AN95" s="214">
        <v>0</v>
      </c>
      <c r="AO95" s="175" t="s">
        <v>98</v>
      </c>
      <c r="AP95" s="214">
        <v>0</v>
      </c>
      <c r="AQ95" s="175" t="s">
        <v>98</v>
      </c>
      <c r="AR95" s="214">
        <v>0</v>
      </c>
      <c r="AS95" s="175" t="s">
        <v>98</v>
      </c>
      <c r="AT95" s="214">
        <v>0</v>
      </c>
      <c r="AU95" s="175" t="s">
        <v>98</v>
      </c>
      <c r="AV95" s="214">
        <v>0</v>
      </c>
      <c r="AW95" s="175" t="s">
        <v>98</v>
      </c>
      <c r="AX95" s="214" t="s">
        <v>98</v>
      </c>
      <c r="AY95" s="175">
        <v>0</v>
      </c>
      <c r="AZ95" s="140">
        <f>'2'!CY93</f>
        <v>0</v>
      </c>
      <c r="BA95" s="175">
        <v>0</v>
      </c>
      <c r="BB95" s="214">
        <v>0</v>
      </c>
      <c r="BC95" s="175" t="s">
        <v>98</v>
      </c>
      <c r="BD95" s="174"/>
      <c r="BE95" s="221"/>
      <c r="BF95" s="159"/>
      <c r="BG95" s="159"/>
      <c r="BH95" s="159"/>
      <c r="BI95" s="159"/>
      <c r="BJ95" s="159"/>
      <c r="BK95" s="159"/>
      <c r="BL95" s="159"/>
      <c r="BM95" s="159"/>
      <c r="BN95" s="159"/>
      <c r="BO95" s="159"/>
      <c r="BP95" s="159"/>
      <c r="BQ95" s="159"/>
      <c r="BR95" s="159"/>
      <c r="BS95" s="159"/>
      <c r="BT95" s="159"/>
      <c r="BU95" s="159"/>
      <c r="BV95" s="159"/>
      <c r="BW95" s="159"/>
      <c r="BX95" s="159"/>
      <c r="BY95" s="159"/>
      <c r="BZ95" s="159"/>
      <c r="CA95" s="159"/>
      <c r="CB95" s="159"/>
      <c r="CC95" s="159"/>
      <c r="CD95" s="159"/>
      <c r="CE95" s="159"/>
      <c r="CF95" s="159"/>
      <c r="CG95" s="159"/>
      <c r="CH95" s="159"/>
      <c r="CI95" s="159"/>
      <c r="CJ95" s="159"/>
      <c r="CK95" s="159"/>
      <c r="CL95" s="159"/>
      <c r="CM95" s="159"/>
      <c r="CN95" s="159"/>
      <c r="CO95" s="159"/>
      <c r="CP95" s="159"/>
      <c r="CQ95" s="159"/>
      <c r="CR95" s="159"/>
      <c r="CS95" s="159"/>
      <c r="CT95" s="159"/>
      <c r="CU95" s="159"/>
      <c r="CV95" s="159"/>
      <c r="CW95" s="159"/>
      <c r="CX95" s="159"/>
      <c r="CY95" s="159"/>
    </row>
    <row r="96" spans="1:103" s="168" customFormat="1" ht="25.5" x14ac:dyDescent="0.2">
      <c r="A96" s="161" t="s">
        <v>236</v>
      </c>
      <c r="B96" s="162" t="s">
        <v>107</v>
      </c>
      <c r="C96" s="165" t="s">
        <v>98</v>
      </c>
      <c r="D96" s="165">
        <f>SUM(D97:D109)</f>
        <v>0</v>
      </c>
      <c r="E96" s="165" t="s">
        <v>98</v>
      </c>
      <c r="F96" s="165">
        <f>SUM(F97:F109)</f>
        <v>0</v>
      </c>
      <c r="G96" s="165" t="s">
        <v>98</v>
      </c>
      <c r="H96" s="165">
        <f>SUM(H97:H109)</f>
        <v>0</v>
      </c>
      <c r="I96" s="165" t="s">
        <v>98</v>
      </c>
      <c r="J96" s="165">
        <f>SUM(J97:J109)</f>
        <v>0</v>
      </c>
      <c r="K96" s="165" t="s">
        <v>98</v>
      </c>
      <c r="L96" s="165">
        <f>SUM(L97:L109)</f>
        <v>0</v>
      </c>
      <c r="M96" s="165" t="s">
        <v>98</v>
      </c>
      <c r="N96" s="165">
        <f>SUM(N97:N109)</f>
        <v>0</v>
      </c>
      <c r="O96" s="165" t="s">
        <v>98</v>
      </c>
      <c r="P96" s="165">
        <f>SUM(P97:P109)</f>
        <v>0</v>
      </c>
      <c r="Q96" s="165" t="s">
        <v>98</v>
      </c>
      <c r="R96" s="165">
        <f>SUM(R97:R109)</f>
        <v>0</v>
      </c>
      <c r="S96" s="165" t="s">
        <v>98</v>
      </c>
      <c r="T96" s="165">
        <f>SUM(T97:T109)</f>
        <v>0</v>
      </c>
      <c r="U96" s="165" t="s">
        <v>98</v>
      </c>
      <c r="V96" s="165">
        <f>SUM(V97:V109)</f>
        <v>0</v>
      </c>
      <c r="W96" s="165" t="s">
        <v>98</v>
      </c>
      <c r="X96" s="165">
        <f>SUM(X97:X109)</f>
        <v>0</v>
      </c>
      <c r="Y96" s="165" t="s">
        <v>98</v>
      </c>
      <c r="Z96" s="165">
        <f>SUM(Z97:Z109)</f>
        <v>0</v>
      </c>
      <c r="AA96" s="165" t="s">
        <v>98</v>
      </c>
      <c r="AB96" s="165">
        <f>SUM(AB97:AB109)</f>
        <v>0</v>
      </c>
      <c r="AC96" s="165" t="s">
        <v>98</v>
      </c>
      <c r="AD96" s="165">
        <f>SUM(AD97:AD109)</f>
        <v>0</v>
      </c>
      <c r="AE96" s="165" t="s">
        <v>98</v>
      </c>
      <c r="AF96" s="165">
        <f>SUM(AF97:AF109)</f>
        <v>0</v>
      </c>
      <c r="AG96" s="165" t="s">
        <v>98</v>
      </c>
      <c r="AH96" s="165">
        <f>SUM(AH97:AH109)</f>
        <v>0</v>
      </c>
      <c r="AI96" s="165" t="s">
        <v>98</v>
      </c>
      <c r="AJ96" s="165">
        <f>SUM(AJ97:AJ109)</f>
        <v>0</v>
      </c>
      <c r="AK96" s="165" t="s">
        <v>98</v>
      </c>
      <c r="AL96" s="165">
        <f>SUM(AL97:AL109)</f>
        <v>0</v>
      </c>
      <c r="AM96" s="165" t="s">
        <v>98</v>
      </c>
      <c r="AN96" s="165">
        <f>SUM(AN97:AN109)</f>
        <v>0</v>
      </c>
      <c r="AO96" s="165" t="s">
        <v>98</v>
      </c>
      <c r="AP96" s="165">
        <f>SUM(AP97:AP109)</f>
        <v>0</v>
      </c>
      <c r="AQ96" s="165" t="s">
        <v>98</v>
      </c>
      <c r="AR96" s="165">
        <f>SUM(AR97:AR109)</f>
        <v>0</v>
      </c>
      <c r="AS96" s="165" t="s">
        <v>98</v>
      </c>
      <c r="AT96" s="165">
        <f>SUM(AT97:AT109)</f>
        <v>0</v>
      </c>
      <c r="AU96" s="165" t="s">
        <v>98</v>
      </c>
      <c r="AV96" s="165">
        <f>SUM(AV97:AV109)</f>
        <v>0</v>
      </c>
      <c r="AW96" s="165" t="s">
        <v>98</v>
      </c>
      <c r="AX96" s="165" t="s">
        <v>98</v>
      </c>
      <c r="AY96" s="165">
        <v>0</v>
      </c>
      <c r="AZ96" s="140">
        <f>'2'!CY94</f>
        <v>0</v>
      </c>
      <c r="BA96" s="165">
        <v>0</v>
      </c>
      <c r="BB96" s="165">
        <f>SUM(BB97:BB109)</f>
        <v>0</v>
      </c>
      <c r="BC96" s="165" t="s">
        <v>98</v>
      </c>
      <c r="BD96" s="167"/>
      <c r="BE96" s="167"/>
      <c r="BF96" s="167"/>
      <c r="BG96" s="167"/>
      <c r="BH96" s="167"/>
      <c r="BI96" s="167"/>
      <c r="BJ96" s="167"/>
      <c r="BK96" s="167"/>
      <c r="BL96" s="167"/>
      <c r="BM96" s="167"/>
      <c r="BN96" s="167"/>
      <c r="BO96" s="167"/>
      <c r="BP96" s="167"/>
      <c r="BQ96" s="167"/>
      <c r="BR96" s="167"/>
      <c r="BS96" s="167"/>
      <c r="BT96" s="167"/>
      <c r="BU96" s="167"/>
      <c r="BV96" s="167"/>
      <c r="BW96" s="167"/>
      <c r="BX96" s="167"/>
      <c r="BY96" s="167"/>
      <c r="BZ96" s="167"/>
      <c r="CA96" s="167"/>
      <c r="CB96" s="167"/>
      <c r="CC96" s="167"/>
      <c r="CD96" s="167"/>
      <c r="CE96" s="167"/>
      <c r="CF96" s="167"/>
      <c r="CG96" s="167"/>
      <c r="CH96" s="167"/>
      <c r="CI96" s="167"/>
      <c r="CJ96" s="167"/>
      <c r="CK96" s="167"/>
      <c r="CL96" s="167"/>
      <c r="CM96" s="167"/>
      <c r="CN96" s="167"/>
      <c r="CO96" s="167"/>
      <c r="CP96" s="167"/>
      <c r="CQ96" s="167"/>
      <c r="CR96" s="167"/>
      <c r="CS96" s="167"/>
      <c r="CT96" s="167"/>
      <c r="CU96" s="167"/>
      <c r="CV96" s="167"/>
      <c r="CW96" s="167"/>
      <c r="CX96" s="167"/>
      <c r="CY96" s="167"/>
    </row>
    <row r="97" spans="1:141" s="160" customFormat="1" ht="38.25" hidden="1" x14ac:dyDescent="0.2">
      <c r="A97" s="185" t="s">
        <v>236</v>
      </c>
      <c r="B97" s="186" t="s">
        <v>237</v>
      </c>
      <c r="C97" s="193" t="s">
        <v>238</v>
      </c>
      <c r="D97" s="191"/>
      <c r="E97" s="191"/>
      <c r="F97" s="193"/>
      <c r="G97" s="191"/>
      <c r="H97" s="193"/>
      <c r="I97" s="191"/>
      <c r="J97" s="193"/>
      <c r="K97" s="175"/>
      <c r="L97" s="214"/>
      <c r="M97" s="175"/>
      <c r="N97" s="214"/>
      <c r="O97" s="175"/>
      <c r="P97" s="214"/>
      <c r="Q97" s="175"/>
      <c r="R97" s="214"/>
      <c r="S97" s="175"/>
      <c r="T97" s="214"/>
      <c r="U97" s="175"/>
      <c r="V97" s="214"/>
      <c r="W97" s="175"/>
      <c r="X97" s="214"/>
      <c r="Y97" s="175"/>
      <c r="Z97" s="214"/>
      <c r="AA97" s="175"/>
      <c r="AB97" s="214"/>
      <c r="AC97" s="175"/>
      <c r="AD97" s="214"/>
      <c r="AE97" s="175"/>
      <c r="AF97" s="214"/>
      <c r="AG97" s="175"/>
      <c r="AH97" s="214"/>
      <c r="AI97" s="175"/>
      <c r="AJ97" s="214"/>
      <c r="AK97" s="175"/>
      <c r="AL97" s="214"/>
      <c r="AM97" s="175"/>
      <c r="AN97" s="214"/>
      <c r="AO97" s="175"/>
      <c r="AP97" s="214"/>
      <c r="AQ97" s="175"/>
      <c r="AR97" s="214"/>
      <c r="AS97" s="175"/>
      <c r="AT97" s="214"/>
      <c r="AU97" s="175"/>
      <c r="AV97" s="214"/>
      <c r="AW97" s="175"/>
      <c r="AX97" s="214"/>
      <c r="AY97" s="175"/>
      <c r="AZ97" s="140"/>
      <c r="BA97" s="158"/>
      <c r="BB97" s="214"/>
      <c r="BC97" s="175"/>
      <c r="BD97" s="159"/>
      <c r="BE97" s="159"/>
      <c r="BF97" s="159"/>
      <c r="BG97" s="159"/>
      <c r="BH97" s="159"/>
      <c r="BI97" s="159"/>
      <c r="BJ97" s="159"/>
      <c r="BK97" s="159"/>
      <c r="BL97" s="159"/>
      <c r="BM97" s="159"/>
      <c r="BN97" s="159"/>
      <c r="BO97" s="159"/>
      <c r="BP97" s="159"/>
      <c r="BQ97" s="159"/>
      <c r="BR97" s="159"/>
      <c r="BS97" s="159"/>
      <c r="BT97" s="159"/>
      <c r="BU97" s="159"/>
      <c r="BV97" s="159"/>
      <c r="BW97" s="159"/>
      <c r="BX97" s="159"/>
      <c r="BY97" s="159"/>
      <c r="BZ97" s="159"/>
      <c r="CA97" s="159"/>
      <c r="CB97" s="159"/>
      <c r="CC97" s="159"/>
      <c r="CD97" s="159"/>
      <c r="CE97" s="159"/>
      <c r="CF97" s="159"/>
      <c r="CG97" s="159"/>
      <c r="CH97" s="159"/>
      <c r="CI97" s="159"/>
      <c r="CJ97" s="159"/>
      <c r="CK97" s="159"/>
      <c r="CL97" s="159"/>
      <c r="CM97" s="159"/>
      <c r="CN97" s="159"/>
      <c r="CO97" s="159"/>
      <c r="CP97" s="222"/>
      <c r="CQ97" s="223"/>
      <c r="CR97" s="223"/>
      <c r="CS97" s="223"/>
      <c r="CT97" s="223"/>
      <c r="CU97" s="223"/>
      <c r="CV97" s="223"/>
      <c r="CW97" s="223"/>
      <c r="CX97" s="223"/>
      <c r="CY97" s="223"/>
      <c r="CZ97" s="223"/>
      <c r="DA97" s="223"/>
      <c r="DB97" s="223"/>
      <c r="DC97" s="223"/>
      <c r="DD97" s="223"/>
      <c r="DE97" s="223"/>
      <c r="DF97" s="223"/>
      <c r="DG97" s="223"/>
      <c r="DH97" s="223"/>
      <c r="DI97" s="223"/>
      <c r="DJ97" s="223"/>
      <c r="DK97" s="223"/>
      <c r="DL97" s="159"/>
      <c r="DM97" s="159"/>
      <c r="DN97" s="159"/>
      <c r="DO97" s="159"/>
      <c r="DP97" s="159"/>
      <c r="DQ97" s="159"/>
      <c r="DR97" s="159"/>
      <c r="DS97" s="159"/>
      <c r="DT97" s="159"/>
      <c r="DU97" s="159"/>
      <c r="DV97" s="159"/>
      <c r="DW97" s="159"/>
      <c r="DX97" s="159"/>
      <c r="DY97" s="159"/>
      <c r="DZ97" s="159"/>
      <c r="EA97" s="159"/>
      <c r="EB97" s="159"/>
      <c r="EC97" s="159"/>
      <c r="ED97" s="159"/>
      <c r="EE97" s="159"/>
      <c r="EF97" s="159"/>
      <c r="EG97" s="159"/>
      <c r="EH97" s="159"/>
      <c r="EI97" s="159"/>
      <c r="EJ97" s="159"/>
      <c r="EK97" s="159"/>
    </row>
    <row r="98" spans="1:141" s="160" customFormat="1" ht="38.25" hidden="1" x14ac:dyDescent="0.2">
      <c r="A98" s="185" t="s">
        <v>236</v>
      </c>
      <c r="B98" s="186" t="s">
        <v>239</v>
      </c>
      <c r="C98" s="193" t="s">
        <v>240</v>
      </c>
      <c r="D98" s="191"/>
      <c r="E98" s="191"/>
      <c r="F98" s="193"/>
      <c r="G98" s="191"/>
      <c r="H98" s="193"/>
      <c r="I98" s="191"/>
      <c r="J98" s="193"/>
      <c r="K98" s="175"/>
      <c r="L98" s="214"/>
      <c r="M98" s="175"/>
      <c r="N98" s="214"/>
      <c r="O98" s="175"/>
      <c r="P98" s="214"/>
      <c r="Q98" s="175"/>
      <c r="R98" s="214"/>
      <c r="S98" s="175"/>
      <c r="T98" s="214"/>
      <c r="U98" s="175"/>
      <c r="V98" s="214"/>
      <c r="W98" s="175"/>
      <c r="X98" s="214"/>
      <c r="Y98" s="175"/>
      <c r="Z98" s="214"/>
      <c r="AA98" s="175"/>
      <c r="AB98" s="214"/>
      <c r="AC98" s="175"/>
      <c r="AD98" s="214"/>
      <c r="AE98" s="175"/>
      <c r="AF98" s="214"/>
      <c r="AG98" s="175"/>
      <c r="AH98" s="214"/>
      <c r="AI98" s="175"/>
      <c r="AJ98" s="214"/>
      <c r="AK98" s="175"/>
      <c r="AL98" s="214"/>
      <c r="AM98" s="175"/>
      <c r="AN98" s="214"/>
      <c r="AO98" s="175"/>
      <c r="AP98" s="214"/>
      <c r="AQ98" s="175"/>
      <c r="AR98" s="214"/>
      <c r="AS98" s="175"/>
      <c r="AT98" s="214"/>
      <c r="AU98" s="175"/>
      <c r="AV98" s="214"/>
      <c r="AW98" s="175"/>
      <c r="AX98" s="214"/>
      <c r="AY98" s="175"/>
      <c r="AZ98" s="140"/>
      <c r="BA98" s="158"/>
      <c r="BB98" s="214"/>
      <c r="BC98" s="175"/>
      <c r="BD98" s="159"/>
      <c r="BE98" s="159"/>
      <c r="BF98" s="159"/>
      <c r="BG98" s="159"/>
      <c r="BH98" s="159"/>
      <c r="BI98" s="159"/>
      <c r="BJ98" s="159"/>
      <c r="BK98" s="159"/>
      <c r="BL98" s="159"/>
      <c r="BM98" s="159"/>
      <c r="BN98" s="159"/>
      <c r="BO98" s="159"/>
      <c r="BP98" s="159"/>
      <c r="BQ98" s="159"/>
      <c r="BR98" s="159"/>
      <c r="BS98" s="159"/>
      <c r="BT98" s="159"/>
      <c r="BU98" s="159"/>
      <c r="BV98" s="159"/>
      <c r="BW98" s="159"/>
      <c r="BX98" s="159"/>
      <c r="BY98" s="159"/>
      <c r="BZ98" s="159"/>
      <c r="CA98" s="159"/>
      <c r="CB98" s="159"/>
      <c r="CC98" s="159"/>
      <c r="CD98" s="159"/>
      <c r="CE98" s="159"/>
      <c r="CF98" s="159"/>
      <c r="CG98" s="159"/>
      <c r="CH98" s="159"/>
      <c r="CI98" s="159"/>
      <c r="CJ98" s="159"/>
      <c r="CK98" s="159"/>
      <c r="CL98" s="159"/>
      <c r="CM98" s="159"/>
      <c r="CN98" s="159"/>
      <c r="CO98" s="159"/>
      <c r="CP98" s="222"/>
      <c r="CQ98" s="223"/>
      <c r="CR98" s="223"/>
      <c r="CS98" s="223"/>
      <c r="CT98" s="223"/>
      <c r="CU98" s="223"/>
      <c r="CV98" s="223"/>
      <c r="CW98" s="223"/>
      <c r="CX98" s="223"/>
      <c r="CY98" s="223"/>
      <c r="CZ98" s="223"/>
      <c r="DA98" s="223"/>
      <c r="DB98" s="223"/>
      <c r="DC98" s="223"/>
      <c r="DD98" s="223"/>
      <c r="DE98" s="223"/>
      <c r="DF98" s="223"/>
      <c r="DG98" s="223"/>
      <c r="DH98" s="223"/>
      <c r="DI98" s="223"/>
      <c r="DJ98" s="223"/>
      <c r="DK98" s="223"/>
      <c r="DL98" s="159"/>
      <c r="DM98" s="159"/>
      <c r="DN98" s="159"/>
      <c r="DO98" s="159"/>
      <c r="DP98" s="159"/>
      <c r="DQ98" s="159"/>
      <c r="DR98" s="159"/>
      <c r="DS98" s="159"/>
      <c r="DT98" s="159"/>
      <c r="DU98" s="159"/>
      <c r="DV98" s="159"/>
      <c r="DW98" s="159"/>
      <c r="DX98" s="159"/>
      <c r="DY98" s="159"/>
      <c r="DZ98" s="159"/>
      <c r="EA98" s="159"/>
      <c r="EB98" s="159"/>
      <c r="EC98" s="159"/>
      <c r="ED98" s="159"/>
      <c r="EE98" s="159"/>
      <c r="EF98" s="159"/>
      <c r="EG98" s="159"/>
      <c r="EH98" s="159"/>
      <c r="EI98" s="159"/>
      <c r="EJ98" s="159"/>
      <c r="EK98" s="159"/>
    </row>
    <row r="99" spans="1:141" s="160" customFormat="1" ht="51" hidden="1" x14ac:dyDescent="0.2">
      <c r="A99" s="185" t="s">
        <v>236</v>
      </c>
      <c r="B99" s="186" t="s">
        <v>241</v>
      </c>
      <c r="C99" s="193" t="s">
        <v>242</v>
      </c>
      <c r="D99" s="191"/>
      <c r="E99" s="191"/>
      <c r="F99" s="193"/>
      <c r="G99" s="191"/>
      <c r="H99" s="193"/>
      <c r="I99" s="191"/>
      <c r="J99" s="193"/>
      <c r="K99" s="175"/>
      <c r="L99" s="214"/>
      <c r="M99" s="175"/>
      <c r="N99" s="214"/>
      <c r="O99" s="175"/>
      <c r="P99" s="214"/>
      <c r="Q99" s="175"/>
      <c r="R99" s="214"/>
      <c r="S99" s="175"/>
      <c r="T99" s="214"/>
      <c r="U99" s="175"/>
      <c r="V99" s="214"/>
      <c r="W99" s="175"/>
      <c r="X99" s="214"/>
      <c r="Y99" s="175"/>
      <c r="Z99" s="214"/>
      <c r="AA99" s="175"/>
      <c r="AB99" s="214"/>
      <c r="AC99" s="175"/>
      <c r="AD99" s="214"/>
      <c r="AE99" s="175"/>
      <c r="AF99" s="214"/>
      <c r="AG99" s="175"/>
      <c r="AH99" s="214"/>
      <c r="AI99" s="175"/>
      <c r="AJ99" s="214"/>
      <c r="AK99" s="175"/>
      <c r="AL99" s="214"/>
      <c r="AM99" s="175"/>
      <c r="AN99" s="214"/>
      <c r="AO99" s="175"/>
      <c r="AP99" s="214"/>
      <c r="AQ99" s="175"/>
      <c r="AR99" s="214"/>
      <c r="AS99" s="175"/>
      <c r="AT99" s="214"/>
      <c r="AU99" s="175"/>
      <c r="AV99" s="214"/>
      <c r="AW99" s="175"/>
      <c r="AX99" s="214"/>
      <c r="AY99" s="175"/>
      <c r="AZ99" s="140"/>
      <c r="BA99" s="158"/>
      <c r="BB99" s="214"/>
      <c r="BC99" s="175"/>
      <c r="BD99" s="159"/>
      <c r="BE99" s="159"/>
      <c r="BF99" s="159"/>
      <c r="BG99" s="159"/>
      <c r="BH99" s="159"/>
      <c r="BI99" s="159"/>
      <c r="BJ99" s="159"/>
      <c r="BK99" s="159"/>
      <c r="BL99" s="159"/>
      <c r="BM99" s="159"/>
      <c r="BN99" s="159"/>
      <c r="BO99" s="159"/>
      <c r="BP99" s="159"/>
      <c r="BQ99" s="159"/>
      <c r="BR99" s="159"/>
      <c r="BS99" s="159"/>
      <c r="BT99" s="159"/>
      <c r="BU99" s="159"/>
      <c r="BV99" s="159"/>
      <c r="BW99" s="159"/>
      <c r="BX99" s="159"/>
      <c r="BY99" s="159"/>
      <c r="BZ99" s="159"/>
      <c r="CA99" s="159"/>
      <c r="CB99" s="159"/>
      <c r="CC99" s="159"/>
      <c r="CD99" s="159"/>
      <c r="CE99" s="159"/>
      <c r="CF99" s="159"/>
      <c r="CG99" s="159"/>
      <c r="CH99" s="159"/>
      <c r="CI99" s="159"/>
      <c r="CJ99" s="159"/>
      <c r="CK99" s="159"/>
      <c r="CL99" s="159"/>
      <c r="CM99" s="159"/>
      <c r="CN99" s="159"/>
      <c r="CO99" s="159"/>
      <c r="CP99" s="222"/>
      <c r="CQ99" s="223"/>
      <c r="CR99" s="223"/>
      <c r="CS99" s="223"/>
      <c r="CT99" s="223"/>
      <c r="CU99" s="223"/>
      <c r="CV99" s="223"/>
      <c r="CW99" s="223"/>
      <c r="CX99" s="223"/>
      <c r="CY99" s="223"/>
      <c r="CZ99" s="223"/>
      <c r="DA99" s="223"/>
      <c r="DB99" s="223"/>
      <c r="DC99" s="223"/>
      <c r="DD99" s="223"/>
      <c r="DE99" s="223"/>
      <c r="DF99" s="223"/>
      <c r="DG99" s="223"/>
      <c r="DH99" s="223"/>
      <c r="DI99" s="223"/>
      <c r="DJ99" s="223"/>
      <c r="DK99" s="223"/>
      <c r="DL99" s="159"/>
      <c r="DM99" s="159"/>
      <c r="DN99" s="159"/>
      <c r="DO99" s="159"/>
      <c r="DP99" s="159"/>
      <c r="DQ99" s="159"/>
      <c r="DR99" s="159"/>
      <c r="DS99" s="159"/>
      <c r="DT99" s="159"/>
      <c r="DU99" s="159"/>
      <c r="DV99" s="159"/>
      <c r="DW99" s="159"/>
      <c r="DX99" s="159"/>
      <c r="DY99" s="159"/>
      <c r="DZ99" s="159"/>
      <c r="EA99" s="159"/>
      <c r="EB99" s="159"/>
      <c r="EC99" s="159"/>
      <c r="ED99" s="159"/>
      <c r="EE99" s="159"/>
      <c r="EF99" s="159"/>
      <c r="EG99" s="159"/>
      <c r="EH99" s="159"/>
      <c r="EI99" s="159"/>
      <c r="EJ99" s="159"/>
      <c r="EK99" s="159"/>
    </row>
    <row r="100" spans="1:141" s="160" customFormat="1" ht="63.75" hidden="1" x14ac:dyDescent="0.2">
      <c r="A100" s="185" t="s">
        <v>236</v>
      </c>
      <c r="B100" s="186" t="s">
        <v>243</v>
      </c>
      <c r="C100" s="193" t="s">
        <v>244</v>
      </c>
      <c r="D100" s="191"/>
      <c r="E100" s="191"/>
      <c r="F100" s="193"/>
      <c r="G100" s="191"/>
      <c r="H100" s="193"/>
      <c r="I100" s="191"/>
      <c r="J100" s="193"/>
      <c r="K100" s="175"/>
      <c r="L100" s="214"/>
      <c r="M100" s="175"/>
      <c r="N100" s="214"/>
      <c r="O100" s="175"/>
      <c r="P100" s="214"/>
      <c r="Q100" s="175"/>
      <c r="R100" s="214"/>
      <c r="S100" s="175"/>
      <c r="T100" s="214"/>
      <c r="U100" s="175"/>
      <c r="V100" s="214"/>
      <c r="W100" s="175"/>
      <c r="X100" s="214"/>
      <c r="Y100" s="175"/>
      <c r="Z100" s="214"/>
      <c r="AA100" s="175"/>
      <c r="AB100" s="214"/>
      <c r="AC100" s="175"/>
      <c r="AD100" s="214"/>
      <c r="AE100" s="175"/>
      <c r="AF100" s="214"/>
      <c r="AG100" s="175"/>
      <c r="AH100" s="214"/>
      <c r="AI100" s="175"/>
      <c r="AJ100" s="214"/>
      <c r="AK100" s="175"/>
      <c r="AL100" s="214"/>
      <c r="AM100" s="175"/>
      <c r="AN100" s="214"/>
      <c r="AO100" s="175"/>
      <c r="AP100" s="214"/>
      <c r="AQ100" s="175"/>
      <c r="AR100" s="214"/>
      <c r="AS100" s="175"/>
      <c r="AT100" s="214"/>
      <c r="AU100" s="175"/>
      <c r="AV100" s="214"/>
      <c r="AW100" s="175"/>
      <c r="AX100" s="214"/>
      <c r="AY100" s="175"/>
      <c r="AZ100" s="140"/>
      <c r="BA100" s="158"/>
      <c r="BB100" s="214"/>
      <c r="BC100" s="175"/>
      <c r="BD100" s="159"/>
      <c r="BE100" s="159"/>
      <c r="BF100" s="159"/>
      <c r="BG100" s="159"/>
      <c r="BH100" s="159"/>
      <c r="BI100" s="159"/>
      <c r="BJ100" s="159"/>
      <c r="BK100" s="159"/>
      <c r="BL100" s="159"/>
      <c r="BM100" s="159"/>
      <c r="BN100" s="159"/>
      <c r="BO100" s="159"/>
      <c r="BP100" s="159"/>
      <c r="BQ100" s="159"/>
      <c r="BR100" s="159"/>
      <c r="BS100" s="159"/>
      <c r="BT100" s="159"/>
      <c r="BU100" s="159"/>
      <c r="BV100" s="159"/>
      <c r="BW100" s="159"/>
      <c r="BX100" s="159"/>
      <c r="BY100" s="159"/>
      <c r="BZ100" s="159"/>
      <c r="CA100" s="159"/>
      <c r="CB100" s="159"/>
      <c r="CC100" s="159"/>
      <c r="CD100" s="159"/>
      <c r="CE100" s="159"/>
      <c r="CF100" s="159"/>
      <c r="CG100" s="159"/>
      <c r="CH100" s="159"/>
      <c r="CI100" s="159"/>
      <c r="CJ100" s="159"/>
      <c r="CK100" s="159"/>
      <c r="CL100" s="159"/>
      <c r="CM100" s="159"/>
      <c r="CN100" s="159"/>
      <c r="CO100" s="159"/>
      <c r="CP100" s="222"/>
      <c r="CQ100" s="223"/>
      <c r="CR100" s="223"/>
      <c r="CS100" s="223"/>
      <c r="CT100" s="223"/>
      <c r="CU100" s="223"/>
      <c r="CV100" s="223"/>
      <c r="CW100" s="223"/>
      <c r="CX100" s="223"/>
      <c r="CY100" s="223"/>
      <c r="CZ100" s="223"/>
      <c r="DA100" s="223"/>
      <c r="DB100" s="223"/>
      <c r="DC100" s="223"/>
      <c r="DD100" s="223"/>
      <c r="DE100" s="223"/>
      <c r="DF100" s="223"/>
      <c r="DG100" s="223"/>
      <c r="DH100" s="223"/>
      <c r="DI100" s="223"/>
      <c r="DJ100" s="223"/>
      <c r="DK100" s="223"/>
      <c r="DL100" s="159"/>
      <c r="DM100" s="159"/>
      <c r="DN100" s="159"/>
      <c r="DO100" s="159"/>
      <c r="DP100" s="159"/>
      <c r="DQ100" s="159"/>
      <c r="DR100" s="159"/>
      <c r="DS100" s="159"/>
      <c r="DT100" s="159"/>
      <c r="DU100" s="159"/>
      <c r="DV100" s="159"/>
      <c r="DW100" s="159"/>
      <c r="DX100" s="159"/>
      <c r="DY100" s="159"/>
      <c r="DZ100" s="159"/>
      <c r="EA100" s="159"/>
      <c r="EB100" s="159"/>
      <c r="EC100" s="159"/>
      <c r="ED100" s="159"/>
      <c r="EE100" s="159"/>
      <c r="EF100" s="159"/>
      <c r="EG100" s="159"/>
      <c r="EH100" s="159"/>
      <c r="EI100" s="159"/>
      <c r="EJ100" s="159"/>
      <c r="EK100" s="159"/>
    </row>
    <row r="101" spans="1:141" s="160" customFormat="1" ht="63.75" hidden="1" x14ac:dyDescent="0.2">
      <c r="A101" s="185" t="s">
        <v>236</v>
      </c>
      <c r="B101" s="186" t="s">
        <v>245</v>
      </c>
      <c r="C101" s="193" t="s">
        <v>246</v>
      </c>
      <c r="D101" s="191"/>
      <c r="E101" s="191"/>
      <c r="F101" s="193"/>
      <c r="G101" s="191"/>
      <c r="H101" s="193"/>
      <c r="I101" s="191"/>
      <c r="J101" s="193"/>
      <c r="K101" s="175"/>
      <c r="L101" s="214"/>
      <c r="M101" s="175"/>
      <c r="N101" s="214"/>
      <c r="O101" s="175"/>
      <c r="P101" s="214"/>
      <c r="Q101" s="175"/>
      <c r="R101" s="214"/>
      <c r="S101" s="175"/>
      <c r="T101" s="214"/>
      <c r="U101" s="175"/>
      <c r="V101" s="214"/>
      <c r="W101" s="175"/>
      <c r="X101" s="214"/>
      <c r="Y101" s="175"/>
      <c r="Z101" s="214"/>
      <c r="AA101" s="175"/>
      <c r="AB101" s="214"/>
      <c r="AC101" s="175"/>
      <c r="AD101" s="214"/>
      <c r="AE101" s="175"/>
      <c r="AF101" s="214"/>
      <c r="AG101" s="175"/>
      <c r="AH101" s="214"/>
      <c r="AI101" s="175"/>
      <c r="AJ101" s="214"/>
      <c r="AK101" s="175"/>
      <c r="AL101" s="214"/>
      <c r="AM101" s="175"/>
      <c r="AN101" s="214"/>
      <c r="AO101" s="175"/>
      <c r="AP101" s="214"/>
      <c r="AQ101" s="175"/>
      <c r="AR101" s="214"/>
      <c r="AS101" s="175"/>
      <c r="AT101" s="214"/>
      <c r="AU101" s="175"/>
      <c r="AV101" s="214"/>
      <c r="AW101" s="175"/>
      <c r="AX101" s="214"/>
      <c r="AY101" s="175"/>
      <c r="AZ101" s="140"/>
      <c r="BA101" s="158"/>
      <c r="BB101" s="214"/>
      <c r="BC101" s="175"/>
      <c r="BD101" s="159"/>
      <c r="BE101" s="159"/>
      <c r="BF101" s="159"/>
      <c r="BG101" s="159"/>
      <c r="BH101" s="159"/>
      <c r="BI101" s="159"/>
      <c r="BJ101" s="159"/>
      <c r="BK101" s="159"/>
      <c r="BL101" s="159"/>
      <c r="BM101" s="159"/>
      <c r="BN101" s="159"/>
      <c r="BO101" s="159"/>
      <c r="BP101" s="159"/>
      <c r="BQ101" s="159"/>
      <c r="BR101" s="159"/>
      <c r="BS101" s="159"/>
      <c r="BT101" s="159"/>
      <c r="BU101" s="159"/>
      <c r="BV101" s="159"/>
      <c r="BW101" s="159"/>
      <c r="BX101" s="159"/>
      <c r="BY101" s="159"/>
      <c r="BZ101" s="159"/>
      <c r="CA101" s="159"/>
      <c r="CB101" s="159"/>
      <c r="CC101" s="159"/>
      <c r="CD101" s="159"/>
      <c r="CE101" s="159"/>
      <c r="CF101" s="159"/>
      <c r="CG101" s="159"/>
      <c r="CH101" s="159"/>
      <c r="CI101" s="159"/>
      <c r="CJ101" s="159"/>
      <c r="CK101" s="159"/>
      <c r="CL101" s="159"/>
      <c r="CM101" s="159"/>
      <c r="CN101" s="159"/>
      <c r="CO101" s="159"/>
      <c r="CP101" s="222"/>
      <c r="CQ101" s="223"/>
      <c r="CR101" s="223"/>
      <c r="CS101" s="223"/>
      <c r="CT101" s="223"/>
      <c r="CU101" s="223"/>
      <c r="CV101" s="223"/>
      <c r="CW101" s="223"/>
      <c r="CX101" s="223"/>
      <c r="CY101" s="223"/>
      <c r="CZ101" s="223"/>
      <c r="DA101" s="223"/>
      <c r="DB101" s="223"/>
      <c r="DC101" s="223"/>
      <c r="DD101" s="223"/>
      <c r="DE101" s="223"/>
      <c r="DF101" s="223"/>
      <c r="DG101" s="223"/>
      <c r="DH101" s="223"/>
      <c r="DI101" s="223"/>
      <c r="DJ101" s="223"/>
      <c r="DK101" s="223"/>
      <c r="DL101" s="159"/>
      <c r="DM101" s="159"/>
      <c r="DN101" s="159"/>
      <c r="DO101" s="159"/>
      <c r="DP101" s="159"/>
      <c r="DQ101" s="159"/>
      <c r="DR101" s="159"/>
      <c r="DS101" s="159"/>
      <c r="DT101" s="159"/>
      <c r="DU101" s="159"/>
      <c r="DV101" s="159"/>
      <c r="DW101" s="159"/>
      <c r="DX101" s="159"/>
      <c r="DY101" s="159"/>
      <c r="DZ101" s="159"/>
      <c r="EA101" s="159"/>
      <c r="EB101" s="159"/>
      <c r="EC101" s="159"/>
      <c r="ED101" s="159"/>
      <c r="EE101" s="159"/>
      <c r="EF101" s="159"/>
      <c r="EG101" s="159"/>
      <c r="EH101" s="159"/>
      <c r="EI101" s="159"/>
      <c r="EJ101" s="159"/>
      <c r="EK101" s="159"/>
    </row>
    <row r="102" spans="1:141" s="160" customFormat="1" ht="51" hidden="1" x14ac:dyDescent="0.2">
      <c r="A102" s="185" t="s">
        <v>236</v>
      </c>
      <c r="B102" s="186" t="s">
        <v>247</v>
      </c>
      <c r="C102" s="193" t="s">
        <v>248</v>
      </c>
      <c r="D102" s="191"/>
      <c r="E102" s="191"/>
      <c r="F102" s="193"/>
      <c r="G102" s="191"/>
      <c r="H102" s="193"/>
      <c r="I102" s="191"/>
      <c r="J102" s="193"/>
      <c r="K102" s="175"/>
      <c r="L102" s="214"/>
      <c r="M102" s="175"/>
      <c r="N102" s="214"/>
      <c r="O102" s="175"/>
      <c r="P102" s="214"/>
      <c r="Q102" s="175"/>
      <c r="R102" s="214"/>
      <c r="S102" s="175"/>
      <c r="T102" s="214"/>
      <c r="U102" s="175"/>
      <c r="V102" s="214"/>
      <c r="W102" s="175"/>
      <c r="X102" s="214"/>
      <c r="Y102" s="175"/>
      <c r="Z102" s="214"/>
      <c r="AA102" s="175"/>
      <c r="AB102" s="214"/>
      <c r="AC102" s="175"/>
      <c r="AD102" s="214"/>
      <c r="AE102" s="175"/>
      <c r="AF102" s="214"/>
      <c r="AG102" s="175"/>
      <c r="AH102" s="214"/>
      <c r="AI102" s="175"/>
      <c r="AJ102" s="214"/>
      <c r="AK102" s="175"/>
      <c r="AL102" s="214"/>
      <c r="AM102" s="175"/>
      <c r="AN102" s="214"/>
      <c r="AO102" s="175"/>
      <c r="AP102" s="214"/>
      <c r="AQ102" s="175"/>
      <c r="AR102" s="214"/>
      <c r="AS102" s="175"/>
      <c r="AT102" s="214"/>
      <c r="AU102" s="175"/>
      <c r="AV102" s="214"/>
      <c r="AW102" s="175"/>
      <c r="AX102" s="214"/>
      <c r="AY102" s="175"/>
      <c r="AZ102" s="140"/>
      <c r="BA102" s="158"/>
      <c r="BB102" s="214"/>
      <c r="BC102" s="175"/>
      <c r="BD102" s="159"/>
      <c r="BE102" s="159"/>
      <c r="BF102" s="159"/>
      <c r="BG102" s="159"/>
      <c r="BH102" s="159"/>
      <c r="BI102" s="159"/>
      <c r="BJ102" s="159"/>
      <c r="BK102" s="159"/>
      <c r="BL102" s="159"/>
      <c r="BM102" s="159"/>
      <c r="BN102" s="159"/>
      <c r="BO102" s="159"/>
      <c r="BP102" s="159"/>
      <c r="BQ102" s="159"/>
      <c r="BR102" s="159"/>
      <c r="BS102" s="159"/>
      <c r="BT102" s="159"/>
      <c r="BU102" s="159"/>
      <c r="BV102" s="159"/>
      <c r="BW102" s="159"/>
      <c r="BX102" s="159"/>
      <c r="BY102" s="159"/>
      <c r="BZ102" s="159"/>
      <c r="CA102" s="159"/>
      <c r="CB102" s="159"/>
      <c r="CC102" s="159"/>
      <c r="CD102" s="159"/>
      <c r="CE102" s="159"/>
      <c r="CF102" s="159"/>
      <c r="CG102" s="159"/>
      <c r="CH102" s="159"/>
      <c r="CI102" s="159"/>
      <c r="CJ102" s="159"/>
      <c r="CK102" s="159"/>
      <c r="CL102" s="159"/>
      <c r="CM102" s="159"/>
      <c r="CN102" s="159"/>
      <c r="CO102" s="159"/>
      <c r="CP102" s="222"/>
      <c r="CQ102" s="223"/>
      <c r="CR102" s="223"/>
      <c r="CS102" s="223"/>
      <c r="CT102" s="223"/>
      <c r="CU102" s="223"/>
      <c r="CV102" s="223"/>
      <c r="CW102" s="223"/>
      <c r="CX102" s="223"/>
      <c r="CY102" s="223"/>
      <c r="CZ102" s="223"/>
      <c r="DA102" s="223"/>
      <c r="DB102" s="223"/>
      <c r="DC102" s="223"/>
      <c r="DD102" s="223"/>
      <c r="DE102" s="223"/>
      <c r="DF102" s="223"/>
      <c r="DG102" s="223"/>
      <c r="DH102" s="223"/>
      <c r="DI102" s="223"/>
      <c r="DJ102" s="223"/>
      <c r="DK102" s="223"/>
      <c r="DL102" s="159"/>
      <c r="DM102" s="159"/>
      <c r="DN102" s="159"/>
      <c r="DO102" s="159"/>
      <c r="DP102" s="159"/>
      <c r="DQ102" s="159"/>
      <c r="DR102" s="159"/>
      <c r="DS102" s="159"/>
      <c r="DT102" s="159"/>
      <c r="DU102" s="159"/>
      <c r="DV102" s="159"/>
      <c r="DW102" s="159"/>
      <c r="DX102" s="159"/>
      <c r="DY102" s="159"/>
      <c r="DZ102" s="159"/>
      <c r="EA102" s="159"/>
      <c r="EB102" s="159"/>
      <c r="EC102" s="159"/>
      <c r="ED102" s="159"/>
      <c r="EE102" s="159"/>
      <c r="EF102" s="159"/>
      <c r="EG102" s="159"/>
      <c r="EH102" s="159"/>
      <c r="EI102" s="159"/>
      <c r="EJ102" s="159"/>
      <c r="EK102" s="159"/>
    </row>
    <row r="103" spans="1:141" s="160" customFormat="1" ht="63.75" hidden="1" x14ac:dyDescent="0.2">
      <c r="A103" s="185" t="s">
        <v>236</v>
      </c>
      <c r="B103" s="186" t="s">
        <v>249</v>
      </c>
      <c r="C103" s="193" t="s">
        <v>250</v>
      </c>
      <c r="D103" s="191"/>
      <c r="E103" s="191"/>
      <c r="F103" s="193"/>
      <c r="G103" s="191"/>
      <c r="H103" s="193"/>
      <c r="I103" s="191"/>
      <c r="J103" s="193"/>
      <c r="K103" s="175"/>
      <c r="L103" s="214"/>
      <c r="M103" s="175"/>
      <c r="N103" s="214"/>
      <c r="O103" s="175"/>
      <c r="P103" s="214"/>
      <c r="Q103" s="175"/>
      <c r="R103" s="214"/>
      <c r="S103" s="175"/>
      <c r="T103" s="214"/>
      <c r="U103" s="175"/>
      <c r="V103" s="214"/>
      <c r="W103" s="175"/>
      <c r="X103" s="214"/>
      <c r="Y103" s="175"/>
      <c r="Z103" s="214"/>
      <c r="AA103" s="175"/>
      <c r="AB103" s="214"/>
      <c r="AC103" s="175"/>
      <c r="AD103" s="214"/>
      <c r="AE103" s="175"/>
      <c r="AF103" s="214"/>
      <c r="AG103" s="175"/>
      <c r="AH103" s="214"/>
      <c r="AI103" s="175"/>
      <c r="AJ103" s="214"/>
      <c r="AK103" s="175"/>
      <c r="AL103" s="214"/>
      <c r="AM103" s="175"/>
      <c r="AN103" s="214"/>
      <c r="AO103" s="175"/>
      <c r="AP103" s="214"/>
      <c r="AQ103" s="175"/>
      <c r="AR103" s="214"/>
      <c r="AS103" s="175"/>
      <c r="AT103" s="214"/>
      <c r="AU103" s="175"/>
      <c r="AV103" s="214"/>
      <c r="AW103" s="175"/>
      <c r="AX103" s="214"/>
      <c r="AY103" s="175"/>
      <c r="AZ103" s="140"/>
      <c r="BA103" s="158"/>
      <c r="BB103" s="214"/>
      <c r="BC103" s="175"/>
      <c r="BD103" s="159"/>
      <c r="BE103" s="159"/>
      <c r="BF103" s="159"/>
      <c r="BG103" s="159"/>
      <c r="BH103" s="159"/>
      <c r="BI103" s="159"/>
      <c r="BJ103" s="159"/>
      <c r="BK103" s="159"/>
      <c r="BL103" s="159"/>
      <c r="BM103" s="159"/>
      <c r="BN103" s="159"/>
      <c r="BO103" s="159"/>
      <c r="BP103" s="159"/>
      <c r="BQ103" s="159"/>
      <c r="BR103" s="159"/>
      <c r="BS103" s="159"/>
      <c r="BT103" s="159"/>
      <c r="BU103" s="159"/>
      <c r="BV103" s="159"/>
      <c r="BW103" s="159"/>
      <c r="BX103" s="159"/>
      <c r="BY103" s="159"/>
      <c r="BZ103" s="159"/>
      <c r="CA103" s="159"/>
      <c r="CB103" s="159"/>
      <c r="CC103" s="159"/>
      <c r="CD103" s="159"/>
      <c r="CE103" s="159"/>
      <c r="CF103" s="159"/>
      <c r="CG103" s="159"/>
      <c r="CH103" s="159"/>
      <c r="CI103" s="159"/>
      <c r="CJ103" s="159"/>
      <c r="CK103" s="159"/>
      <c r="CL103" s="159"/>
      <c r="CM103" s="159"/>
      <c r="CN103" s="159"/>
      <c r="CO103" s="159"/>
      <c r="CP103" s="222"/>
      <c r="CQ103" s="223"/>
      <c r="CR103" s="223"/>
      <c r="CS103" s="223"/>
      <c r="CT103" s="223"/>
      <c r="CU103" s="223"/>
      <c r="CV103" s="223"/>
      <c r="CW103" s="223"/>
      <c r="CX103" s="223"/>
      <c r="CY103" s="223"/>
      <c r="CZ103" s="223"/>
      <c r="DA103" s="223"/>
      <c r="DB103" s="223"/>
      <c r="DC103" s="223"/>
      <c r="DD103" s="223"/>
      <c r="DE103" s="223"/>
      <c r="DF103" s="223"/>
      <c r="DG103" s="223"/>
      <c r="DH103" s="223"/>
      <c r="DI103" s="223"/>
      <c r="DJ103" s="223"/>
      <c r="DK103" s="223"/>
      <c r="DL103" s="159"/>
      <c r="DM103" s="159"/>
      <c r="DN103" s="159"/>
      <c r="DO103" s="159"/>
      <c r="DP103" s="159"/>
      <c r="DQ103" s="159"/>
      <c r="DR103" s="159"/>
      <c r="DS103" s="159"/>
      <c r="DT103" s="159"/>
      <c r="DU103" s="159"/>
      <c r="DV103" s="159"/>
      <c r="DW103" s="159"/>
      <c r="DX103" s="159"/>
      <c r="DY103" s="159"/>
      <c r="DZ103" s="159"/>
      <c r="EA103" s="159"/>
      <c r="EB103" s="159"/>
      <c r="EC103" s="159"/>
      <c r="ED103" s="159"/>
      <c r="EE103" s="159"/>
      <c r="EF103" s="159"/>
      <c r="EG103" s="159"/>
      <c r="EH103" s="159"/>
      <c r="EI103" s="159"/>
      <c r="EJ103" s="159"/>
      <c r="EK103" s="159"/>
    </row>
    <row r="104" spans="1:141" s="160" customFormat="1" ht="51" hidden="1" x14ac:dyDescent="0.2">
      <c r="A104" s="185" t="s">
        <v>236</v>
      </c>
      <c r="B104" s="186" t="s">
        <v>251</v>
      </c>
      <c r="C104" s="193" t="s">
        <v>252</v>
      </c>
      <c r="D104" s="191"/>
      <c r="E104" s="191"/>
      <c r="F104" s="193"/>
      <c r="G104" s="191"/>
      <c r="H104" s="193"/>
      <c r="I104" s="191"/>
      <c r="J104" s="193"/>
      <c r="K104" s="175"/>
      <c r="L104" s="214"/>
      <c r="M104" s="175"/>
      <c r="N104" s="214"/>
      <c r="O104" s="175"/>
      <c r="P104" s="214"/>
      <c r="Q104" s="175"/>
      <c r="R104" s="214"/>
      <c r="S104" s="175"/>
      <c r="T104" s="214"/>
      <c r="U104" s="175"/>
      <c r="V104" s="214"/>
      <c r="W104" s="175"/>
      <c r="X104" s="214"/>
      <c r="Y104" s="175"/>
      <c r="Z104" s="214"/>
      <c r="AA104" s="175"/>
      <c r="AB104" s="214"/>
      <c r="AC104" s="175"/>
      <c r="AD104" s="214"/>
      <c r="AE104" s="175"/>
      <c r="AF104" s="214"/>
      <c r="AG104" s="175"/>
      <c r="AH104" s="214"/>
      <c r="AI104" s="175"/>
      <c r="AJ104" s="214"/>
      <c r="AK104" s="175"/>
      <c r="AL104" s="214"/>
      <c r="AM104" s="175"/>
      <c r="AN104" s="214"/>
      <c r="AO104" s="175"/>
      <c r="AP104" s="214"/>
      <c r="AQ104" s="175"/>
      <c r="AR104" s="214"/>
      <c r="AS104" s="175"/>
      <c r="AT104" s="214"/>
      <c r="AU104" s="175"/>
      <c r="AV104" s="214"/>
      <c r="AW104" s="175"/>
      <c r="AX104" s="214"/>
      <c r="AY104" s="175"/>
      <c r="AZ104" s="140"/>
      <c r="BA104" s="158"/>
      <c r="BB104" s="214"/>
      <c r="BC104" s="175"/>
      <c r="BD104" s="159"/>
      <c r="BE104" s="159"/>
      <c r="BF104" s="159"/>
      <c r="BG104" s="159"/>
      <c r="BH104" s="159"/>
      <c r="BI104" s="159"/>
      <c r="BJ104" s="159"/>
      <c r="BK104" s="159"/>
      <c r="BL104" s="159"/>
      <c r="BM104" s="159"/>
      <c r="BN104" s="159"/>
      <c r="BO104" s="159"/>
      <c r="BP104" s="159"/>
      <c r="BQ104" s="159"/>
      <c r="BR104" s="159"/>
      <c r="BS104" s="159"/>
      <c r="BT104" s="159"/>
      <c r="BU104" s="159"/>
      <c r="BV104" s="159"/>
      <c r="BW104" s="159"/>
      <c r="BX104" s="159"/>
      <c r="BY104" s="159"/>
      <c r="BZ104" s="159"/>
      <c r="CA104" s="159"/>
      <c r="CB104" s="159"/>
      <c r="CC104" s="159"/>
      <c r="CD104" s="159"/>
      <c r="CE104" s="159"/>
      <c r="CF104" s="159"/>
      <c r="CG104" s="159"/>
      <c r="CH104" s="159"/>
      <c r="CI104" s="159"/>
      <c r="CJ104" s="159"/>
      <c r="CK104" s="159"/>
      <c r="CL104" s="159"/>
      <c r="CM104" s="159"/>
      <c r="CN104" s="159"/>
      <c r="CO104" s="159"/>
      <c r="CP104" s="222"/>
      <c r="CQ104" s="223"/>
      <c r="CR104" s="223"/>
      <c r="CS104" s="223"/>
      <c r="CT104" s="223"/>
      <c r="CU104" s="223"/>
      <c r="CV104" s="223"/>
      <c r="CW104" s="223"/>
      <c r="CX104" s="223"/>
      <c r="CY104" s="223"/>
      <c r="CZ104" s="223"/>
      <c r="DA104" s="223"/>
      <c r="DB104" s="223"/>
      <c r="DC104" s="223"/>
      <c r="DD104" s="223"/>
      <c r="DE104" s="223"/>
      <c r="DF104" s="223"/>
      <c r="DG104" s="223"/>
      <c r="DH104" s="223"/>
      <c r="DI104" s="223"/>
      <c r="DJ104" s="223"/>
      <c r="DK104" s="223"/>
      <c r="DL104" s="159"/>
      <c r="DM104" s="159"/>
      <c r="DN104" s="159"/>
      <c r="DO104" s="159"/>
      <c r="DP104" s="159"/>
      <c r="DQ104" s="159"/>
      <c r="DR104" s="159"/>
      <c r="DS104" s="159"/>
      <c r="DT104" s="159"/>
      <c r="DU104" s="159"/>
      <c r="DV104" s="159"/>
      <c r="DW104" s="159"/>
      <c r="DX104" s="159"/>
      <c r="DY104" s="159"/>
      <c r="DZ104" s="159"/>
      <c r="EA104" s="159"/>
      <c r="EB104" s="159"/>
      <c r="EC104" s="159"/>
      <c r="ED104" s="159"/>
      <c r="EE104" s="159"/>
      <c r="EF104" s="159"/>
      <c r="EG104" s="159"/>
      <c r="EH104" s="159"/>
      <c r="EI104" s="159"/>
      <c r="EJ104" s="159"/>
      <c r="EK104" s="159"/>
    </row>
    <row r="105" spans="1:141" s="160" customFormat="1" ht="63.75" hidden="1" x14ac:dyDescent="0.2">
      <c r="A105" s="185" t="s">
        <v>236</v>
      </c>
      <c r="B105" s="186" t="s">
        <v>253</v>
      </c>
      <c r="C105" s="193" t="s">
        <v>254</v>
      </c>
      <c r="D105" s="191"/>
      <c r="E105" s="191"/>
      <c r="F105" s="193"/>
      <c r="G105" s="191"/>
      <c r="H105" s="193"/>
      <c r="I105" s="191"/>
      <c r="J105" s="193"/>
      <c r="K105" s="175"/>
      <c r="L105" s="214"/>
      <c r="M105" s="175"/>
      <c r="N105" s="214"/>
      <c r="O105" s="175"/>
      <c r="P105" s="214"/>
      <c r="Q105" s="175"/>
      <c r="R105" s="214"/>
      <c r="S105" s="175"/>
      <c r="T105" s="214"/>
      <c r="U105" s="175"/>
      <c r="V105" s="214"/>
      <c r="W105" s="175"/>
      <c r="X105" s="214"/>
      <c r="Y105" s="175"/>
      <c r="Z105" s="214"/>
      <c r="AA105" s="175"/>
      <c r="AB105" s="214"/>
      <c r="AC105" s="175"/>
      <c r="AD105" s="214"/>
      <c r="AE105" s="175"/>
      <c r="AF105" s="214"/>
      <c r="AG105" s="175"/>
      <c r="AH105" s="214"/>
      <c r="AI105" s="175"/>
      <c r="AJ105" s="214"/>
      <c r="AK105" s="175"/>
      <c r="AL105" s="214"/>
      <c r="AM105" s="175"/>
      <c r="AN105" s="214"/>
      <c r="AO105" s="175"/>
      <c r="AP105" s="214"/>
      <c r="AQ105" s="175"/>
      <c r="AR105" s="214"/>
      <c r="AS105" s="175"/>
      <c r="AT105" s="214"/>
      <c r="AU105" s="175"/>
      <c r="AV105" s="214"/>
      <c r="AW105" s="175"/>
      <c r="AX105" s="214"/>
      <c r="AY105" s="175"/>
      <c r="AZ105" s="140"/>
      <c r="BA105" s="158"/>
      <c r="BB105" s="214"/>
      <c r="BC105" s="175"/>
      <c r="BD105" s="159"/>
      <c r="BE105" s="159"/>
      <c r="BF105" s="159"/>
      <c r="BG105" s="159"/>
      <c r="BH105" s="159"/>
      <c r="BI105" s="159"/>
      <c r="BJ105" s="159"/>
      <c r="BK105" s="159"/>
      <c r="BL105" s="159"/>
      <c r="BM105" s="159"/>
      <c r="BN105" s="159"/>
      <c r="BO105" s="159"/>
      <c r="BP105" s="159"/>
      <c r="BQ105" s="159"/>
      <c r="BR105" s="159"/>
      <c r="BS105" s="159"/>
      <c r="BT105" s="159"/>
      <c r="BU105" s="159"/>
      <c r="BV105" s="159"/>
      <c r="BW105" s="159"/>
      <c r="BX105" s="159"/>
      <c r="BY105" s="159"/>
      <c r="BZ105" s="159"/>
      <c r="CA105" s="159"/>
      <c r="CB105" s="159"/>
      <c r="CC105" s="159"/>
      <c r="CD105" s="159"/>
      <c r="CE105" s="159"/>
      <c r="CF105" s="159"/>
      <c r="CG105" s="159"/>
      <c r="CH105" s="159"/>
      <c r="CI105" s="159"/>
      <c r="CJ105" s="159"/>
      <c r="CK105" s="159"/>
      <c r="CL105" s="159"/>
      <c r="CM105" s="159"/>
      <c r="CN105" s="159"/>
      <c r="CO105" s="159"/>
      <c r="CP105" s="222"/>
      <c r="CQ105" s="223"/>
      <c r="CR105" s="223"/>
      <c r="CS105" s="223"/>
      <c r="CT105" s="223"/>
      <c r="CU105" s="223"/>
      <c r="CV105" s="223"/>
      <c r="CW105" s="223"/>
      <c r="CX105" s="223"/>
      <c r="CY105" s="223"/>
      <c r="CZ105" s="223"/>
      <c r="DA105" s="223"/>
      <c r="DB105" s="223"/>
      <c r="DC105" s="223"/>
      <c r="DD105" s="223"/>
      <c r="DE105" s="223"/>
      <c r="DF105" s="223"/>
      <c r="DG105" s="223"/>
      <c r="DH105" s="223"/>
      <c r="DI105" s="223"/>
      <c r="DJ105" s="223"/>
      <c r="DK105" s="223"/>
      <c r="DL105" s="159"/>
      <c r="DM105" s="159"/>
      <c r="DN105" s="159"/>
      <c r="DO105" s="159"/>
      <c r="DP105" s="159"/>
      <c r="DQ105" s="159"/>
      <c r="DR105" s="159"/>
      <c r="DS105" s="159"/>
      <c r="DT105" s="159"/>
      <c r="DU105" s="159"/>
      <c r="DV105" s="159"/>
      <c r="DW105" s="159"/>
      <c r="DX105" s="159"/>
      <c r="DY105" s="159"/>
      <c r="DZ105" s="159"/>
      <c r="EA105" s="159"/>
      <c r="EB105" s="159"/>
      <c r="EC105" s="159"/>
      <c r="ED105" s="159"/>
      <c r="EE105" s="159"/>
      <c r="EF105" s="159"/>
      <c r="EG105" s="159"/>
      <c r="EH105" s="159"/>
      <c r="EI105" s="159"/>
      <c r="EJ105" s="159"/>
      <c r="EK105" s="159"/>
    </row>
    <row r="106" spans="1:141" s="160" customFormat="1" ht="63.75" hidden="1" x14ac:dyDescent="0.2">
      <c r="A106" s="185" t="s">
        <v>236</v>
      </c>
      <c r="B106" s="186" t="s">
        <v>255</v>
      </c>
      <c r="C106" s="193" t="s">
        <v>256</v>
      </c>
      <c r="D106" s="191"/>
      <c r="E106" s="191"/>
      <c r="F106" s="193"/>
      <c r="G106" s="191"/>
      <c r="H106" s="193"/>
      <c r="I106" s="191"/>
      <c r="J106" s="193"/>
      <c r="K106" s="175"/>
      <c r="L106" s="214"/>
      <c r="M106" s="175"/>
      <c r="N106" s="214"/>
      <c r="O106" s="175"/>
      <c r="P106" s="214"/>
      <c r="Q106" s="175"/>
      <c r="R106" s="214"/>
      <c r="S106" s="175"/>
      <c r="T106" s="214"/>
      <c r="U106" s="175"/>
      <c r="V106" s="214"/>
      <c r="W106" s="175"/>
      <c r="X106" s="214"/>
      <c r="Y106" s="175"/>
      <c r="Z106" s="214"/>
      <c r="AA106" s="175"/>
      <c r="AB106" s="214"/>
      <c r="AC106" s="175"/>
      <c r="AD106" s="214"/>
      <c r="AE106" s="175"/>
      <c r="AF106" s="214"/>
      <c r="AG106" s="175"/>
      <c r="AH106" s="214"/>
      <c r="AI106" s="175"/>
      <c r="AJ106" s="214"/>
      <c r="AK106" s="175"/>
      <c r="AL106" s="214"/>
      <c r="AM106" s="175"/>
      <c r="AN106" s="214"/>
      <c r="AO106" s="175"/>
      <c r="AP106" s="214"/>
      <c r="AQ106" s="175"/>
      <c r="AR106" s="214"/>
      <c r="AS106" s="175"/>
      <c r="AT106" s="214"/>
      <c r="AU106" s="175"/>
      <c r="AV106" s="214"/>
      <c r="AW106" s="175"/>
      <c r="AX106" s="214"/>
      <c r="AY106" s="175"/>
      <c r="AZ106" s="140"/>
      <c r="BA106" s="158"/>
      <c r="BB106" s="214"/>
      <c r="BC106" s="175"/>
      <c r="BD106" s="159"/>
      <c r="BE106" s="159"/>
      <c r="BF106" s="159"/>
      <c r="BG106" s="159"/>
      <c r="BH106" s="159"/>
      <c r="BI106" s="159"/>
      <c r="BJ106" s="159"/>
      <c r="BK106" s="159"/>
      <c r="BL106" s="159"/>
      <c r="BM106" s="159"/>
      <c r="BN106" s="159"/>
      <c r="BO106" s="159"/>
      <c r="BP106" s="159"/>
      <c r="BQ106" s="159"/>
      <c r="BR106" s="159"/>
      <c r="BS106" s="159"/>
      <c r="BT106" s="159"/>
      <c r="BU106" s="159"/>
      <c r="BV106" s="159"/>
      <c r="BW106" s="159"/>
      <c r="BX106" s="159"/>
      <c r="BY106" s="159"/>
      <c r="BZ106" s="159"/>
      <c r="CA106" s="159"/>
      <c r="CB106" s="159"/>
      <c r="CC106" s="159"/>
      <c r="CD106" s="159"/>
      <c r="CE106" s="159"/>
      <c r="CF106" s="159"/>
      <c r="CG106" s="159"/>
      <c r="CH106" s="159"/>
      <c r="CI106" s="159"/>
      <c r="CJ106" s="159"/>
      <c r="CK106" s="159"/>
      <c r="CL106" s="159"/>
      <c r="CM106" s="159"/>
      <c r="CN106" s="159"/>
      <c r="CO106" s="159"/>
      <c r="CP106" s="222"/>
      <c r="CQ106" s="223"/>
      <c r="CR106" s="223"/>
      <c r="CS106" s="223"/>
      <c r="CT106" s="223"/>
      <c r="CU106" s="223"/>
      <c r="CV106" s="223"/>
      <c r="CW106" s="223"/>
      <c r="CX106" s="223"/>
      <c r="CY106" s="223"/>
      <c r="CZ106" s="223"/>
      <c r="DA106" s="223"/>
      <c r="DB106" s="223"/>
      <c r="DC106" s="223"/>
      <c r="DD106" s="223"/>
      <c r="DE106" s="223"/>
      <c r="DF106" s="223"/>
      <c r="DG106" s="223"/>
      <c r="DH106" s="223"/>
      <c r="DI106" s="223"/>
      <c r="DJ106" s="223"/>
      <c r="DK106" s="223"/>
      <c r="DL106" s="159"/>
      <c r="DM106" s="159"/>
      <c r="DN106" s="159"/>
      <c r="DO106" s="159"/>
      <c r="DP106" s="159"/>
      <c r="DQ106" s="159"/>
      <c r="DR106" s="159"/>
      <c r="DS106" s="159"/>
      <c r="DT106" s="159"/>
      <c r="DU106" s="159"/>
      <c r="DV106" s="159"/>
      <c r="DW106" s="159"/>
      <c r="DX106" s="159"/>
      <c r="DY106" s="159"/>
      <c r="DZ106" s="159"/>
      <c r="EA106" s="159"/>
      <c r="EB106" s="159"/>
      <c r="EC106" s="159"/>
      <c r="ED106" s="159"/>
      <c r="EE106" s="159"/>
      <c r="EF106" s="159"/>
      <c r="EG106" s="159"/>
      <c r="EH106" s="159"/>
      <c r="EI106" s="159"/>
      <c r="EJ106" s="159"/>
      <c r="EK106" s="159"/>
    </row>
    <row r="107" spans="1:141" s="160" customFormat="1" ht="63.75" hidden="1" x14ac:dyDescent="0.2">
      <c r="A107" s="185" t="s">
        <v>236</v>
      </c>
      <c r="B107" s="186" t="s">
        <v>257</v>
      </c>
      <c r="C107" s="193" t="s">
        <v>258</v>
      </c>
      <c r="D107" s="191"/>
      <c r="E107" s="191"/>
      <c r="F107" s="193"/>
      <c r="G107" s="191"/>
      <c r="H107" s="193"/>
      <c r="I107" s="191"/>
      <c r="J107" s="193"/>
      <c r="K107" s="175"/>
      <c r="L107" s="214"/>
      <c r="M107" s="175"/>
      <c r="N107" s="214"/>
      <c r="O107" s="175"/>
      <c r="P107" s="214"/>
      <c r="Q107" s="175"/>
      <c r="R107" s="214"/>
      <c r="S107" s="175"/>
      <c r="T107" s="214"/>
      <c r="U107" s="175"/>
      <c r="V107" s="214"/>
      <c r="W107" s="175"/>
      <c r="X107" s="214"/>
      <c r="Y107" s="175"/>
      <c r="Z107" s="214"/>
      <c r="AA107" s="175"/>
      <c r="AB107" s="214"/>
      <c r="AC107" s="175"/>
      <c r="AD107" s="214"/>
      <c r="AE107" s="175"/>
      <c r="AF107" s="214"/>
      <c r="AG107" s="175"/>
      <c r="AH107" s="214"/>
      <c r="AI107" s="175"/>
      <c r="AJ107" s="214"/>
      <c r="AK107" s="175"/>
      <c r="AL107" s="214"/>
      <c r="AM107" s="175"/>
      <c r="AN107" s="214"/>
      <c r="AO107" s="175"/>
      <c r="AP107" s="214"/>
      <c r="AQ107" s="175"/>
      <c r="AR107" s="214"/>
      <c r="AS107" s="175"/>
      <c r="AT107" s="214"/>
      <c r="AU107" s="175"/>
      <c r="AV107" s="214"/>
      <c r="AW107" s="175"/>
      <c r="AX107" s="214"/>
      <c r="AY107" s="175"/>
      <c r="AZ107" s="140"/>
      <c r="BA107" s="158"/>
      <c r="BB107" s="214"/>
      <c r="BC107" s="175"/>
      <c r="BD107" s="159"/>
      <c r="BE107" s="159"/>
      <c r="BF107" s="159"/>
      <c r="BG107" s="159"/>
      <c r="BH107" s="159"/>
      <c r="BI107" s="159"/>
      <c r="BJ107" s="159"/>
      <c r="BK107" s="159"/>
      <c r="BL107" s="159"/>
      <c r="BM107" s="159"/>
      <c r="BN107" s="159"/>
      <c r="BO107" s="159"/>
      <c r="BP107" s="159"/>
      <c r="BQ107" s="159"/>
      <c r="BR107" s="159"/>
      <c r="BS107" s="159"/>
      <c r="BT107" s="159"/>
      <c r="BU107" s="159"/>
      <c r="BV107" s="159"/>
      <c r="BW107" s="159"/>
      <c r="BX107" s="159"/>
      <c r="BY107" s="159"/>
      <c r="BZ107" s="159"/>
      <c r="CA107" s="159"/>
      <c r="CB107" s="159"/>
      <c r="CC107" s="159"/>
      <c r="CD107" s="159"/>
      <c r="CE107" s="159"/>
      <c r="CF107" s="159"/>
      <c r="CG107" s="159"/>
      <c r="CH107" s="159"/>
      <c r="CI107" s="159"/>
      <c r="CJ107" s="159"/>
      <c r="CK107" s="159"/>
      <c r="CL107" s="159"/>
      <c r="CM107" s="159"/>
      <c r="CN107" s="159"/>
      <c r="CO107" s="159"/>
      <c r="CP107" s="222"/>
      <c r="CQ107" s="223"/>
      <c r="CR107" s="223"/>
      <c r="CS107" s="223"/>
      <c r="CT107" s="223"/>
      <c r="CU107" s="223"/>
      <c r="CV107" s="223"/>
      <c r="CW107" s="223"/>
      <c r="CX107" s="223"/>
      <c r="CY107" s="223"/>
      <c r="CZ107" s="223"/>
      <c r="DA107" s="223"/>
      <c r="DB107" s="223"/>
      <c r="DC107" s="223"/>
      <c r="DD107" s="223"/>
      <c r="DE107" s="223"/>
      <c r="DF107" s="223"/>
      <c r="DG107" s="223"/>
      <c r="DH107" s="223"/>
      <c r="DI107" s="223"/>
      <c r="DJ107" s="223"/>
      <c r="DK107" s="223"/>
      <c r="DL107" s="159"/>
      <c r="DM107" s="159"/>
      <c r="DN107" s="159"/>
      <c r="DO107" s="159"/>
      <c r="DP107" s="159"/>
      <c r="DQ107" s="159"/>
      <c r="DR107" s="159"/>
      <c r="DS107" s="159"/>
      <c r="DT107" s="159"/>
      <c r="DU107" s="159"/>
      <c r="DV107" s="159"/>
      <c r="DW107" s="159"/>
      <c r="DX107" s="159"/>
      <c r="DY107" s="159"/>
      <c r="DZ107" s="159"/>
      <c r="EA107" s="159"/>
      <c r="EB107" s="159"/>
      <c r="EC107" s="159"/>
      <c r="ED107" s="159"/>
      <c r="EE107" s="159"/>
      <c r="EF107" s="159"/>
      <c r="EG107" s="159"/>
      <c r="EH107" s="159"/>
      <c r="EI107" s="159"/>
      <c r="EJ107" s="159"/>
      <c r="EK107" s="159"/>
    </row>
    <row r="108" spans="1:141" s="160" customFormat="1" ht="63.75" hidden="1" x14ac:dyDescent="0.2">
      <c r="A108" s="185" t="s">
        <v>236</v>
      </c>
      <c r="B108" s="186" t="s">
        <v>259</v>
      </c>
      <c r="C108" s="193" t="s">
        <v>260</v>
      </c>
      <c r="D108" s="191"/>
      <c r="E108" s="191"/>
      <c r="F108" s="193"/>
      <c r="G108" s="191"/>
      <c r="H108" s="193"/>
      <c r="I108" s="191"/>
      <c r="J108" s="193"/>
      <c r="K108" s="175"/>
      <c r="L108" s="214"/>
      <c r="M108" s="175"/>
      <c r="N108" s="214"/>
      <c r="O108" s="175"/>
      <c r="P108" s="214"/>
      <c r="Q108" s="175"/>
      <c r="R108" s="214"/>
      <c r="S108" s="175"/>
      <c r="T108" s="214"/>
      <c r="U108" s="175"/>
      <c r="V108" s="214"/>
      <c r="W108" s="175"/>
      <c r="X108" s="214"/>
      <c r="Y108" s="175"/>
      <c r="Z108" s="214"/>
      <c r="AA108" s="175"/>
      <c r="AB108" s="214"/>
      <c r="AC108" s="175"/>
      <c r="AD108" s="214"/>
      <c r="AE108" s="175"/>
      <c r="AF108" s="214"/>
      <c r="AG108" s="175"/>
      <c r="AH108" s="214"/>
      <c r="AI108" s="175"/>
      <c r="AJ108" s="214"/>
      <c r="AK108" s="175"/>
      <c r="AL108" s="214"/>
      <c r="AM108" s="175"/>
      <c r="AN108" s="214"/>
      <c r="AO108" s="175"/>
      <c r="AP108" s="214"/>
      <c r="AQ108" s="175"/>
      <c r="AR108" s="214"/>
      <c r="AS108" s="175"/>
      <c r="AT108" s="214"/>
      <c r="AU108" s="175"/>
      <c r="AV108" s="214"/>
      <c r="AW108" s="175"/>
      <c r="AX108" s="214"/>
      <c r="AY108" s="175"/>
      <c r="AZ108" s="140"/>
      <c r="BA108" s="158"/>
      <c r="BB108" s="214"/>
      <c r="BC108" s="175"/>
      <c r="BD108" s="159"/>
      <c r="BE108" s="159"/>
      <c r="BF108" s="159"/>
      <c r="BG108" s="159"/>
      <c r="BH108" s="159"/>
      <c r="BI108" s="159"/>
      <c r="BJ108" s="159"/>
      <c r="BK108" s="159"/>
      <c r="BL108" s="159"/>
      <c r="BM108" s="159"/>
      <c r="BN108" s="159"/>
      <c r="BO108" s="159"/>
      <c r="BP108" s="159"/>
      <c r="BQ108" s="159"/>
      <c r="BR108" s="159"/>
      <c r="BS108" s="159"/>
      <c r="BT108" s="159"/>
      <c r="BU108" s="159"/>
      <c r="BV108" s="159"/>
      <c r="BW108" s="159"/>
      <c r="BX108" s="159"/>
      <c r="BY108" s="159"/>
      <c r="BZ108" s="159"/>
      <c r="CA108" s="159"/>
      <c r="CB108" s="159"/>
      <c r="CC108" s="159"/>
      <c r="CD108" s="159"/>
      <c r="CE108" s="159"/>
      <c r="CF108" s="159"/>
      <c r="CG108" s="159"/>
      <c r="CH108" s="159"/>
      <c r="CI108" s="159"/>
      <c r="CJ108" s="159"/>
      <c r="CK108" s="159"/>
      <c r="CL108" s="159"/>
      <c r="CM108" s="159"/>
      <c r="CN108" s="159"/>
      <c r="CO108" s="159"/>
      <c r="CP108" s="222"/>
      <c r="CQ108" s="223"/>
      <c r="CR108" s="223"/>
      <c r="CS108" s="223"/>
      <c r="CT108" s="223"/>
      <c r="CU108" s="223"/>
      <c r="CV108" s="223"/>
      <c r="CW108" s="223"/>
      <c r="CX108" s="223"/>
      <c r="CY108" s="223"/>
      <c r="CZ108" s="223"/>
      <c r="DA108" s="223"/>
      <c r="DB108" s="223"/>
      <c r="DC108" s="223"/>
      <c r="DD108" s="223"/>
      <c r="DE108" s="223"/>
      <c r="DF108" s="223"/>
      <c r="DG108" s="223"/>
      <c r="DH108" s="223"/>
      <c r="DI108" s="223"/>
      <c r="DJ108" s="223"/>
      <c r="DK108" s="223"/>
      <c r="DL108" s="159"/>
      <c r="DM108" s="159"/>
      <c r="DN108" s="159"/>
      <c r="DO108" s="159"/>
      <c r="DP108" s="159"/>
      <c r="DQ108" s="159"/>
      <c r="DR108" s="159"/>
      <c r="DS108" s="159"/>
      <c r="DT108" s="159"/>
      <c r="DU108" s="159"/>
      <c r="DV108" s="159"/>
      <c r="DW108" s="159"/>
      <c r="DX108" s="159"/>
      <c r="DY108" s="159"/>
      <c r="DZ108" s="159"/>
      <c r="EA108" s="159"/>
      <c r="EB108" s="159"/>
      <c r="EC108" s="159"/>
      <c r="ED108" s="159"/>
      <c r="EE108" s="159"/>
      <c r="EF108" s="159"/>
      <c r="EG108" s="159"/>
      <c r="EH108" s="159"/>
      <c r="EI108" s="159"/>
      <c r="EJ108" s="159"/>
      <c r="EK108" s="159"/>
    </row>
    <row r="109" spans="1:141" s="160" customFormat="1" ht="63.75" hidden="1" x14ac:dyDescent="0.2">
      <c r="A109" s="185" t="s">
        <v>236</v>
      </c>
      <c r="B109" s="186" t="s">
        <v>261</v>
      </c>
      <c r="C109" s="193" t="s">
        <v>262</v>
      </c>
      <c r="D109" s="191"/>
      <c r="E109" s="191"/>
      <c r="F109" s="193"/>
      <c r="G109" s="191"/>
      <c r="H109" s="193"/>
      <c r="I109" s="191"/>
      <c r="J109" s="193"/>
      <c r="K109" s="175"/>
      <c r="L109" s="214"/>
      <c r="M109" s="175"/>
      <c r="N109" s="214"/>
      <c r="O109" s="175"/>
      <c r="P109" s="214"/>
      <c r="Q109" s="175"/>
      <c r="R109" s="214"/>
      <c r="S109" s="175"/>
      <c r="T109" s="214"/>
      <c r="U109" s="175"/>
      <c r="V109" s="214"/>
      <c r="W109" s="175"/>
      <c r="X109" s="214"/>
      <c r="Y109" s="175"/>
      <c r="Z109" s="214"/>
      <c r="AA109" s="175"/>
      <c r="AB109" s="214"/>
      <c r="AC109" s="175"/>
      <c r="AD109" s="214"/>
      <c r="AE109" s="175"/>
      <c r="AF109" s="214"/>
      <c r="AG109" s="175"/>
      <c r="AH109" s="214"/>
      <c r="AI109" s="175"/>
      <c r="AJ109" s="214"/>
      <c r="AK109" s="175"/>
      <c r="AL109" s="214"/>
      <c r="AM109" s="175"/>
      <c r="AN109" s="214"/>
      <c r="AO109" s="175"/>
      <c r="AP109" s="214"/>
      <c r="AQ109" s="175"/>
      <c r="AR109" s="214"/>
      <c r="AS109" s="175"/>
      <c r="AT109" s="214"/>
      <c r="AU109" s="175"/>
      <c r="AV109" s="214"/>
      <c r="AW109" s="175"/>
      <c r="AX109" s="214"/>
      <c r="AY109" s="175"/>
      <c r="AZ109" s="140"/>
      <c r="BA109" s="158"/>
      <c r="BB109" s="214"/>
      <c r="BC109" s="175"/>
      <c r="BD109" s="159"/>
      <c r="BE109" s="159"/>
      <c r="BF109" s="159"/>
      <c r="BG109" s="159"/>
      <c r="BH109" s="159"/>
      <c r="BI109" s="159"/>
      <c r="BJ109" s="159"/>
      <c r="BK109" s="159"/>
      <c r="BL109" s="159"/>
      <c r="BM109" s="159"/>
      <c r="BN109" s="159"/>
      <c r="BO109" s="159"/>
      <c r="BP109" s="159"/>
      <c r="BQ109" s="159"/>
      <c r="BR109" s="159"/>
      <c r="BS109" s="159"/>
      <c r="BT109" s="159"/>
      <c r="BU109" s="159"/>
      <c r="BV109" s="159"/>
      <c r="BW109" s="159"/>
      <c r="BX109" s="159"/>
      <c r="BY109" s="159"/>
      <c r="BZ109" s="159"/>
      <c r="CA109" s="159"/>
      <c r="CB109" s="159"/>
      <c r="CC109" s="159"/>
      <c r="CD109" s="159"/>
      <c r="CE109" s="159"/>
      <c r="CF109" s="159"/>
      <c r="CG109" s="159"/>
      <c r="CH109" s="159"/>
      <c r="CI109" s="159"/>
      <c r="CJ109" s="159"/>
      <c r="CK109" s="159"/>
      <c r="CL109" s="159"/>
      <c r="CM109" s="159"/>
      <c r="CN109" s="159"/>
      <c r="CO109" s="159"/>
      <c r="CP109" s="222"/>
      <c r="CQ109" s="223"/>
      <c r="CR109" s="223"/>
      <c r="CS109" s="223"/>
      <c r="CT109" s="223"/>
      <c r="CU109" s="223"/>
      <c r="CV109" s="223"/>
      <c r="CW109" s="223"/>
      <c r="CX109" s="223"/>
      <c r="CY109" s="223"/>
      <c r="CZ109" s="223"/>
      <c r="DA109" s="223"/>
      <c r="DB109" s="223"/>
      <c r="DC109" s="223"/>
      <c r="DD109" s="223"/>
      <c r="DE109" s="223"/>
      <c r="DF109" s="223"/>
      <c r="DG109" s="223"/>
      <c r="DH109" s="223"/>
      <c r="DI109" s="223"/>
      <c r="DJ109" s="223"/>
      <c r="DK109" s="223"/>
      <c r="DL109" s="159"/>
      <c r="DM109" s="159"/>
      <c r="DN109" s="159"/>
      <c r="DO109" s="159"/>
      <c r="DP109" s="159"/>
      <c r="DQ109" s="159"/>
      <c r="DR109" s="159"/>
      <c r="DS109" s="159"/>
      <c r="DT109" s="159"/>
      <c r="DU109" s="159"/>
      <c r="DV109" s="159"/>
      <c r="DW109" s="159"/>
      <c r="DX109" s="159"/>
      <c r="DY109" s="159"/>
      <c r="DZ109" s="159"/>
      <c r="EA109" s="159"/>
      <c r="EB109" s="159"/>
      <c r="EC109" s="159"/>
      <c r="ED109" s="159"/>
      <c r="EE109" s="159"/>
      <c r="EF109" s="159"/>
      <c r="EG109" s="159"/>
      <c r="EH109" s="159"/>
      <c r="EI109" s="159"/>
      <c r="EJ109" s="159"/>
      <c r="EK109" s="159"/>
    </row>
    <row r="110" spans="1:141" s="168" customFormat="1" ht="38.25" x14ac:dyDescent="0.2">
      <c r="A110" s="161" t="s">
        <v>263</v>
      </c>
      <c r="B110" s="162" t="s">
        <v>264</v>
      </c>
      <c r="C110" s="165" t="s">
        <v>98</v>
      </c>
      <c r="D110" s="165">
        <v>0</v>
      </c>
      <c r="E110" s="165" t="s">
        <v>98</v>
      </c>
      <c r="F110" s="165">
        <v>0</v>
      </c>
      <c r="G110" s="165" t="s">
        <v>98</v>
      </c>
      <c r="H110" s="165">
        <v>0</v>
      </c>
      <c r="I110" s="165" t="s">
        <v>98</v>
      </c>
      <c r="J110" s="165">
        <v>0</v>
      </c>
      <c r="K110" s="165" t="s">
        <v>98</v>
      </c>
      <c r="L110" s="165">
        <v>0</v>
      </c>
      <c r="M110" s="165" t="s">
        <v>98</v>
      </c>
      <c r="N110" s="165">
        <v>0</v>
      </c>
      <c r="O110" s="165" t="s">
        <v>98</v>
      </c>
      <c r="P110" s="165">
        <v>0</v>
      </c>
      <c r="Q110" s="165" t="s">
        <v>98</v>
      </c>
      <c r="R110" s="165">
        <v>0</v>
      </c>
      <c r="S110" s="165" t="s">
        <v>98</v>
      </c>
      <c r="T110" s="165">
        <v>0</v>
      </c>
      <c r="U110" s="165" t="s">
        <v>98</v>
      </c>
      <c r="V110" s="165">
        <v>0</v>
      </c>
      <c r="W110" s="165" t="s">
        <v>98</v>
      </c>
      <c r="X110" s="165">
        <v>0</v>
      </c>
      <c r="Y110" s="165" t="s">
        <v>98</v>
      </c>
      <c r="Z110" s="165">
        <v>0</v>
      </c>
      <c r="AA110" s="165" t="s">
        <v>98</v>
      </c>
      <c r="AB110" s="165">
        <v>0</v>
      </c>
      <c r="AC110" s="165" t="s">
        <v>98</v>
      </c>
      <c r="AD110" s="165">
        <v>0</v>
      </c>
      <c r="AE110" s="165" t="s">
        <v>98</v>
      </c>
      <c r="AF110" s="165">
        <v>0</v>
      </c>
      <c r="AG110" s="165" t="s">
        <v>98</v>
      </c>
      <c r="AH110" s="165">
        <v>0</v>
      </c>
      <c r="AI110" s="165" t="s">
        <v>98</v>
      </c>
      <c r="AJ110" s="165">
        <v>0</v>
      </c>
      <c r="AK110" s="165" t="s">
        <v>98</v>
      </c>
      <c r="AL110" s="165">
        <v>0</v>
      </c>
      <c r="AM110" s="165" t="s">
        <v>98</v>
      </c>
      <c r="AN110" s="165">
        <v>0</v>
      </c>
      <c r="AO110" s="165" t="s">
        <v>98</v>
      </c>
      <c r="AP110" s="165">
        <v>0</v>
      </c>
      <c r="AQ110" s="165" t="s">
        <v>98</v>
      </c>
      <c r="AR110" s="165">
        <v>0</v>
      </c>
      <c r="AS110" s="165" t="s">
        <v>98</v>
      </c>
      <c r="AT110" s="165">
        <v>0</v>
      </c>
      <c r="AU110" s="165" t="s">
        <v>98</v>
      </c>
      <c r="AV110" s="165">
        <v>0</v>
      </c>
      <c r="AW110" s="165" t="s">
        <v>98</v>
      </c>
      <c r="AX110" s="165" t="s">
        <v>98</v>
      </c>
      <c r="AY110" s="165">
        <v>0</v>
      </c>
      <c r="AZ110" s="140">
        <f>'2'!CY108</f>
        <v>0</v>
      </c>
      <c r="BA110" s="165">
        <v>0</v>
      </c>
      <c r="BB110" s="165">
        <v>0</v>
      </c>
      <c r="BC110" s="165" t="s">
        <v>98</v>
      </c>
      <c r="BD110" s="167"/>
      <c r="BE110" s="167"/>
      <c r="BF110" s="167"/>
      <c r="BG110" s="167"/>
      <c r="BH110" s="167"/>
      <c r="BI110" s="167"/>
      <c r="BJ110" s="167"/>
      <c r="BK110" s="167"/>
      <c r="BL110" s="167"/>
      <c r="BM110" s="167"/>
      <c r="BN110" s="167"/>
      <c r="BO110" s="167"/>
      <c r="BP110" s="167"/>
      <c r="BQ110" s="167"/>
      <c r="BR110" s="167"/>
      <c r="BS110" s="167"/>
      <c r="BT110" s="167"/>
      <c r="BU110" s="167"/>
      <c r="BV110" s="167"/>
      <c r="BW110" s="167"/>
      <c r="BX110" s="167"/>
      <c r="BY110" s="167"/>
      <c r="BZ110" s="167"/>
      <c r="CA110" s="167"/>
      <c r="CB110" s="167"/>
      <c r="CC110" s="167"/>
      <c r="CD110" s="167"/>
      <c r="CE110" s="167"/>
      <c r="CF110" s="167"/>
      <c r="CG110" s="167"/>
      <c r="CH110" s="167"/>
      <c r="CI110" s="167"/>
      <c r="CJ110" s="167"/>
      <c r="CK110" s="167"/>
      <c r="CL110" s="167"/>
      <c r="CM110" s="167"/>
      <c r="CN110" s="167"/>
      <c r="CO110" s="167"/>
      <c r="CP110" s="224"/>
      <c r="CQ110" s="225"/>
      <c r="CR110" s="225"/>
      <c r="CS110" s="225"/>
      <c r="CT110" s="225"/>
      <c r="CU110" s="225"/>
      <c r="CV110" s="225"/>
      <c r="CW110" s="225"/>
      <c r="CX110" s="225"/>
      <c r="CY110" s="225"/>
      <c r="CZ110" s="225"/>
      <c r="DA110" s="225"/>
      <c r="DB110" s="225"/>
      <c r="DC110" s="225"/>
      <c r="DD110" s="225"/>
      <c r="DE110" s="225"/>
      <c r="DF110" s="225"/>
      <c r="DG110" s="225"/>
      <c r="DH110" s="225"/>
      <c r="DI110" s="225"/>
      <c r="DJ110" s="225"/>
      <c r="DK110" s="225"/>
      <c r="DL110" s="167"/>
      <c r="DM110" s="167"/>
      <c r="DN110" s="167"/>
      <c r="DO110" s="167"/>
      <c r="DP110" s="167"/>
      <c r="DQ110" s="167"/>
      <c r="DR110" s="167"/>
      <c r="DS110" s="167"/>
      <c r="DT110" s="167"/>
      <c r="DU110" s="167"/>
      <c r="DV110" s="167"/>
      <c r="DW110" s="167"/>
      <c r="DX110" s="167"/>
      <c r="DY110" s="167"/>
      <c r="DZ110" s="167"/>
      <c r="EA110" s="167"/>
      <c r="EB110" s="167"/>
      <c r="EC110" s="167"/>
      <c r="ED110" s="167"/>
      <c r="EE110" s="167"/>
      <c r="EF110" s="167"/>
      <c r="EG110" s="167"/>
      <c r="EH110" s="167"/>
      <c r="EI110" s="167"/>
      <c r="EJ110" s="167"/>
      <c r="EK110" s="167"/>
    </row>
    <row r="111" spans="1:141" s="168" customFormat="1" ht="25.5" x14ac:dyDescent="0.2">
      <c r="A111" s="161" t="s">
        <v>265</v>
      </c>
      <c r="B111" s="162" t="s">
        <v>266</v>
      </c>
      <c r="C111" s="165" t="s">
        <v>98</v>
      </c>
      <c r="D111" s="165">
        <f>SUM(D112:D122)</f>
        <v>0</v>
      </c>
      <c r="E111" s="165" t="s">
        <v>98</v>
      </c>
      <c r="F111" s="165">
        <f>SUM(F112:F122)</f>
        <v>0</v>
      </c>
      <c r="G111" s="165" t="s">
        <v>98</v>
      </c>
      <c r="H111" s="165">
        <f>SUM(H112:H122)</f>
        <v>0</v>
      </c>
      <c r="I111" s="165" t="s">
        <v>98</v>
      </c>
      <c r="J111" s="165">
        <f>SUM(J112:J122)</f>
        <v>0</v>
      </c>
      <c r="K111" s="165" t="s">
        <v>98</v>
      </c>
      <c r="L111" s="165">
        <f>SUM(L112:L122)</f>
        <v>0</v>
      </c>
      <c r="M111" s="165" t="s">
        <v>98</v>
      </c>
      <c r="N111" s="165">
        <f>SUM(N112:N122)</f>
        <v>0</v>
      </c>
      <c r="O111" s="165" t="s">
        <v>98</v>
      </c>
      <c r="P111" s="165">
        <f>SUM(P112:P122)</f>
        <v>0</v>
      </c>
      <c r="Q111" s="165" t="s">
        <v>98</v>
      </c>
      <c r="R111" s="165">
        <f>SUM(R112:R122)</f>
        <v>0</v>
      </c>
      <c r="S111" s="165" t="s">
        <v>98</v>
      </c>
      <c r="T111" s="165">
        <f>SUM(T112:T122)</f>
        <v>0</v>
      </c>
      <c r="U111" s="165" t="s">
        <v>98</v>
      </c>
      <c r="V111" s="165">
        <f>SUM(V112:V122)</f>
        <v>0</v>
      </c>
      <c r="W111" s="165" t="s">
        <v>98</v>
      </c>
      <c r="X111" s="165">
        <f>SUM(X112:X122)</f>
        <v>0</v>
      </c>
      <c r="Y111" s="165" t="s">
        <v>98</v>
      </c>
      <c r="Z111" s="165">
        <f>SUM(Z112:Z122)</f>
        <v>0</v>
      </c>
      <c r="AA111" s="165" t="s">
        <v>98</v>
      </c>
      <c r="AB111" s="165">
        <f>SUM(AB112:AB122)</f>
        <v>0</v>
      </c>
      <c r="AC111" s="165" t="s">
        <v>98</v>
      </c>
      <c r="AD111" s="165">
        <f>SUM(AD112:AD122)</f>
        <v>0</v>
      </c>
      <c r="AE111" s="165" t="s">
        <v>98</v>
      </c>
      <c r="AF111" s="165">
        <f>SUM(AF112:AF122)</f>
        <v>0</v>
      </c>
      <c r="AG111" s="165" t="s">
        <v>98</v>
      </c>
      <c r="AH111" s="165">
        <f>SUM(AH112:AH122)</f>
        <v>0</v>
      </c>
      <c r="AI111" s="165" t="s">
        <v>98</v>
      </c>
      <c r="AJ111" s="165">
        <f>SUM(AJ112:AJ122)</f>
        <v>0</v>
      </c>
      <c r="AK111" s="165" t="s">
        <v>98</v>
      </c>
      <c r="AL111" s="165">
        <f>SUM(AL112:AL122)</f>
        <v>0</v>
      </c>
      <c r="AM111" s="165" t="s">
        <v>98</v>
      </c>
      <c r="AN111" s="165">
        <f>SUM(AN112:AN122)</f>
        <v>0</v>
      </c>
      <c r="AO111" s="165" t="s">
        <v>98</v>
      </c>
      <c r="AP111" s="165">
        <f>SUM(AP112:AP122)</f>
        <v>0</v>
      </c>
      <c r="AQ111" s="165" t="s">
        <v>98</v>
      </c>
      <c r="AR111" s="165">
        <f>SUM(AR112:AR122)</f>
        <v>0</v>
      </c>
      <c r="AS111" s="165" t="s">
        <v>98</v>
      </c>
      <c r="AT111" s="165">
        <f>SUM(AT112:AT122)</f>
        <v>0</v>
      </c>
      <c r="AU111" s="165" t="s">
        <v>98</v>
      </c>
      <c r="AV111" s="165">
        <f>SUM(AV112:AV122)</f>
        <v>0</v>
      </c>
      <c r="AW111" s="165" t="s">
        <v>98</v>
      </c>
      <c r="AX111" s="165">
        <v>2.77</v>
      </c>
      <c r="AY111" s="165">
        <v>0</v>
      </c>
      <c r="AZ111" s="140">
        <f>'2'!CY109</f>
        <v>9.9752200000000002</v>
      </c>
      <c r="BA111" s="165">
        <v>0</v>
      </c>
      <c r="BB111" s="165">
        <f>SUM(BB112:BB122)</f>
        <v>0</v>
      </c>
      <c r="BC111" s="165" t="s">
        <v>98</v>
      </c>
      <c r="BD111" s="167"/>
      <c r="BE111" s="167"/>
      <c r="BF111" s="167"/>
      <c r="BG111" s="167"/>
      <c r="BH111" s="167"/>
      <c r="BI111" s="167"/>
      <c r="BJ111" s="167"/>
      <c r="BK111" s="167"/>
      <c r="BL111" s="167"/>
      <c r="BM111" s="167"/>
      <c r="BN111" s="167"/>
      <c r="BO111" s="167"/>
      <c r="BP111" s="167"/>
      <c r="BQ111" s="167"/>
      <c r="BR111" s="167"/>
      <c r="BS111" s="167"/>
      <c r="BT111" s="167"/>
      <c r="BU111" s="167"/>
      <c r="BV111" s="167"/>
      <c r="BW111" s="167"/>
      <c r="BX111" s="167"/>
      <c r="BY111" s="167"/>
      <c r="BZ111" s="167"/>
      <c r="CA111" s="167"/>
      <c r="CB111" s="167"/>
      <c r="CC111" s="167"/>
      <c r="CD111" s="167"/>
      <c r="CE111" s="167"/>
      <c r="CF111" s="167"/>
      <c r="CG111" s="167"/>
      <c r="CH111" s="167"/>
      <c r="CI111" s="167"/>
      <c r="CJ111" s="167"/>
      <c r="CK111" s="167"/>
      <c r="CL111" s="167"/>
      <c r="CM111" s="167"/>
      <c r="CN111" s="167"/>
      <c r="CO111" s="167"/>
      <c r="CP111" s="224"/>
      <c r="CQ111" s="225"/>
      <c r="CR111" s="225"/>
      <c r="CS111" s="225"/>
      <c r="CT111" s="225"/>
      <c r="CU111" s="225"/>
      <c r="CV111" s="225"/>
      <c r="CW111" s="225"/>
      <c r="CX111" s="225"/>
      <c r="CY111" s="225"/>
      <c r="CZ111" s="225"/>
      <c r="DA111" s="225"/>
      <c r="DB111" s="225"/>
      <c r="DC111" s="225"/>
      <c r="DD111" s="225"/>
      <c r="DE111" s="225"/>
      <c r="DF111" s="225"/>
      <c r="DG111" s="225"/>
      <c r="DH111" s="225"/>
      <c r="DI111" s="225"/>
      <c r="DJ111" s="225"/>
      <c r="DK111" s="225"/>
      <c r="DL111" s="167"/>
      <c r="DM111" s="167"/>
      <c r="DN111" s="167"/>
      <c r="DO111" s="167"/>
      <c r="DP111" s="167"/>
      <c r="DQ111" s="167"/>
      <c r="DR111" s="167"/>
      <c r="DS111" s="167"/>
      <c r="DT111" s="167"/>
      <c r="DU111" s="167"/>
      <c r="DV111" s="167"/>
      <c r="DW111" s="167"/>
      <c r="DX111" s="167"/>
      <c r="DY111" s="167"/>
      <c r="DZ111" s="167"/>
      <c r="EA111" s="167"/>
      <c r="EB111" s="167"/>
      <c r="EC111" s="167"/>
      <c r="ED111" s="167"/>
      <c r="EE111" s="167"/>
      <c r="EF111" s="167"/>
      <c r="EG111" s="167"/>
      <c r="EH111" s="167"/>
      <c r="EI111" s="167"/>
      <c r="EJ111" s="167"/>
      <c r="EK111" s="167"/>
    </row>
    <row r="112" spans="1:141" s="160" customFormat="1" x14ac:dyDescent="0.2">
      <c r="A112" s="226" t="s">
        <v>265</v>
      </c>
      <c r="B112" s="156" t="s">
        <v>267</v>
      </c>
      <c r="C112" s="140" t="s">
        <v>98</v>
      </c>
      <c r="D112" s="158">
        <v>0</v>
      </c>
      <c r="E112" s="158" t="s">
        <v>98</v>
      </c>
      <c r="F112" s="158">
        <v>0</v>
      </c>
      <c r="G112" s="158" t="s">
        <v>98</v>
      </c>
      <c r="H112" s="158">
        <v>0</v>
      </c>
      <c r="I112" s="158" t="s">
        <v>98</v>
      </c>
      <c r="J112" s="158">
        <v>0</v>
      </c>
      <c r="K112" s="158" t="s">
        <v>98</v>
      </c>
      <c r="L112" s="158">
        <v>0</v>
      </c>
      <c r="M112" s="158" t="s">
        <v>98</v>
      </c>
      <c r="N112" s="158">
        <v>0</v>
      </c>
      <c r="O112" s="158" t="s">
        <v>98</v>
      </c>
      <c r="P112" s="158">
        <v>0</v>
      </c>
      <c r="Q112" s="158" t="s">
        <v>98</v>
      </c>
      <c r="R112" s="158">
        <v>0</v>
      </c>
      <c r="S112" s="158" t="s">
        <v>98</v>
      </c>
      <c r="T112" s="158">
        <v>0</v>
      </c>
      <c r="U112" s="158" t="s">
        <v>98</v>
      </c>
      <c r="V112" s="158">
        <v>0</v>
      </c>
      <c r="W112" s="158" t="s">
        <v>98</v>
      </c>
      <c r="X112" s="158">
        <v>0</v>
      </c>
      <c r="Y112" s="158" t="s">
        <v>98</v>
      </c>
      <c r="Z112" s="158">
        <v>0</v>
      </c>
      <c r="AA112" s="158" t="s">
        <v>98</v>
      </c>
      <c r="AB112" s="158">
        <v>0</v>
      </c>
      <c r="AC112" s="158" t="s">
        <v>98</v>
      </c>
      <c r="AD112" s="158">
        <v>0</v>
      </c>
      <c r="AE112" s="158" t="s">
        <v>98</v>
      </c>
      <c r="AF112" s="158">
        <v>0</v>
      </c>
      <c r="AG112" s="158" t="s">
        <v>98</v>
      </c>
      <c r="AH112" s="158">
        <v>0</v>
      </c>
      <c r="AI112" s="158" t="s">
        <v>98</v>
      </c>
      <c r="AJ112" s="158">
        <v>0</v>
      </c>
      <c r="AK112" s="158" t="s">
        <v>98</v>
      </c>
      <c r="AL112" s="158">
        <v>0</v>
      </c>
      <c r="AM112" s="158" t="s">
        <v>98</v>
      </c>
      <c r="AN112" s="158">
        <v>0</v>
      </c>
      <c r="AO112" s="158" t="s">
        <v>98</v>
      </c>
      <c r="AP112" s="158">
        <v>0</v>
      </c>
      <c r="AQ112" s="158" t="s">
        <v>98</v>
      </c>
      <c r="AR112" s="158">
        <v>0</v>
      </c>
      <c r="AS112" s="158" t="s">
        <v>98</v>
      </c>
      <c r="AT112" s="158">
        <v>0</v>
      </c>
      <c r="AU112" s="158" t="s">
        <v>98</v>
      </c>
      <c r="AV112" s="158">
        <v>0</v>
      </c>
      <c r="AW112" s="158" t="s">
        <v>98</v>
      </c>
      <c r="AX112" s="158" t="s">
        <v>98</v>
      </c>
      <c r="AY112" s="158">
        <v>0</v>
      </c>
      <c r="AZ112" s="140">
        <f>'2'!CY110</f>
        <v>0</v>
      </c>
      <c r="BA112" s="193">
        <v>0</v>
      </c>
      <c r="BB112" s="158">
        <v>0</v>
      </c>
      <c r="BC112" s="158" t="s">
        <v>98</v>
      </c>
      <c r="BD112" s="215"/>
      <c r="BE112" s="159"/>
      <c r="BF112" s="159"/>
      <c r="BG112" s="159"/>
      <c r="BH112" s="159"/>
      <c r="BI112" s="159"/>
      <c r="BJ112" s="159"/>
      <c r="BK112" s="159"/>
      <c r="BL112" s="159"/>
      <c r="BM112" s="159"/>
      <c r="BN112" s="159"/>
      <c r="BO112" s="159"/>
      <c r="BP112" s="159"/>
      <c r="BQ112" s="159"/>
      <c r="BR112" s="159"/>
      <c r="BS112" s="159"/>
      <c r="BT112" s="159"/>
      <c r="BU112" s="159"/>
      <c r="BV112" s="159"/>
      <c r="BW112" s="159"/>
      <c r="BX112" s="159"/>
      <c r="BY112" s="159"/>
      <c r="BZ112" s="159"/>
      <c r="CA112" s="159"/>
      <c r="CB112" s="159"/>
      <c r="CC112" s="159"/>
      <c r="CD112" s="159"/>
      <c r="CE112" s="159"/>
      <c r="CF112" s="159"/>
      <c r="CG112" s="159"/>
      <c r="CH112" s="159"/>
      <c r="CI112" s="159"/>
      <c r="CJ112" s="159"/>
      <c r="CK112" s="159"/>
      <c r="CL112" s="159"/>
      <c r="CM112" s="159"/>
      <c r="CN112" s="159"/>
      <c r="CO112" s="159"/>
      <c r="CP112" s="222"/>
      <c r="CQ112" s="223"/>
      <c r="CR112" s="223"/>
      <c r="CS112" s="223"/>
      <c r="CT112" s="223"/>
      <c r="CU112" s="223"/>
      <c r="CV112" s="223"/>
      <c r="CW112" s="223"/>
      <c r="CX112" s="223"/>
      <c r="CY112" s="223"/>
      <c r="CZ112" s="223"/>
      <c r="DA112" s="223"/>
      <c r="DB112" s="223"/>
      <c r="DC112" s="223"/>
      <c r="DD112" s="223"/>
      <c r="DE112" s="223"/>
      <c r="DF112" s="223"/>
      <c r="DG112" s="223"/>
      <c r="DH112" s="223"/>
      <c r="DI112" s="223"/>
      <c r="DJ112" s="223"/>
      <c r="DK112" s="223"/>
      <c r="DL112" s="159"/>
      <c r="DM112" s="159"/>
      <c r="DN112" s="159"/>
      <c r="DO112" s="159"/>
      <c r="DP112" s="159"/>
      <c r="DQ112" s="159"/>
      <c r="DR112" s="159"/>
      <c r="DS112" s="159"/>
      <c r="DT112" s="159"/>
      <c r="DU112" s="159"/>
      <c r="DV112" s="159"/>
      <c r="DW112" s="159"/>
      <c r="DX112" s="159"/>
      <c r="DY112" s="159"/>
      <c r="DZ112" s="159"/>
      <c r="EA112" s="159"/>
      <c r="EB112" s="159"/>
      <c r="EC112" s="159"/>
      <c r="ED112" s="159"/>
      <c r="EE112" s="159"/>
      <c r="EF112" s="159"/>
      <c r="EG112" s="159"/>
      <c r="EH112" s="159"/>
      <c r="EI112" s="159"/>
      <c r="EJ112" s="159"/>
      <c r="EK112" s="159"/>
    </row>
    <row r="113" spans="1:141" s="183" customFormat="1" ht="38.25" x14ac:dyDescent="0.2">
      <c r="A113" s="226" t="s">
        <v>268</v>
      </c>
      <c r="B113" s="227" t="s">
        <v>269</v>
      </c>
      <c r="C113" s="193" t="s">
        <v>270</v>
      </c>
      <c r="D113" s="140">
        <v>0</v>
      </c>
      <c r="E113" s="140" t="s">
        <v>98</v>
      </c>
      <c r="F113" s="140">
        <v>0</v>
      </c>
      <c r="G113" s="140" t="s">
        <v>98</v>
      </c>
      <c r="H113" s="140">
        <v>0</v>
      </c>
      <c r="I113" s="140" t="s">
        <v>98</v>
      </c>
      <c r="J113" s="140">
        <v>0</v>
      </c>
      <c r="K113" s="140" t="s">
        <v>98</v>
      </c>
      <c r="L113" s="140">
        <v>0</v>
      </c>
      <c r="M113" s="140" t="s">
        <v>98</v>
      </c>
      <c r="N113" s="140">
        <v>0</v>
      </c>
      <c r="O113" s="140" t="s">
        <v>98</v>
      </c>
      <c r="P113" s="140">
        <v>0</v>
      </c>
      <c r="Q113" s="140" t="s">
        <v>98</v>
      </c>
      <c r="R113" s="140">
        <v>0</v>
      </c>
      <c r="S113" s="140" t="s">
        <v>98</v>
      </c>
      <c r="T113" s="140">
        <v>0</v>
      </c>
      <c r="U113" s="140" t="s">
        <v>98</v>
      </c>
      <c r="V113" s="140">
        <v>0</v>
      </c>
      <c r="W113" s="140" t="s">
        <v>98</v>
      </c>
      <c r="X113" s="140">
        <v>0</v>
      </c>
      <c r="Y113" s="140" t="s">
        <v>98</v>
      </c>
      <c r="Z113" s="140">
        <v>0</v>
      </c>
      <c r="AA113" s="140" t="s">
        <v>98</v>
      </c>
      <c r="AB113" s="140">
        <v>0</v>
      </c>
      <c r="AC113" s="140" t="s">
        <v>98</v>
      </c>
      <c r="AD113" s="140">
        <v>0</v>
      </c>
      <c r="AE113" s="140" t="s">
        <v>98</v>
      </c>
      <c r="AF113" s="140">
        <v>0</v>
      </c>
      <c r="AG113" s="140" t="s">
        <v>98</v>
      </c>
      <c r="AH113" s="140">
        <v>0</v>
      </c>
      <c r="AI113" s="140" t="s">
        <v>98</v>
      </c>
      <c r="AJ113" s="140">
        <v>0</v>
      </c>
      <c r="AK113" s="140" t="s">
        <v>98</v>
      </c>
      <c r="AL113" s="140">
        <v>0</v>
      </c>
      <c r="AM113" s="140" t="s">
        <v>98</v>
      </c>
      <c r="AN113" s="140">
        <v>0</v>
      </c>
      <c r="AO113" s="140" t="s">
        <v>98</v>
      </c>
      <c r="AP113" s="140">
        <v>0</v>
      </c>
      <c r="AQ113" s="140" t="s">
        <v>98</v>
      </c>
      <c r="AR113" s="140">
        <v>0</v>
      </c>
      <c r="AS113" s="140" t="s">
        <v>98</v>
      </c>
      <c r="AT113" s="140">
        <v>0</v>
      </c>
      <c r="AU113" s="140" t="s">
        <v>98</v>
      </c>
      <c r="AV113" s="140">
        <v>0</v>
      </c>
      <c r="AW113" s="140" t="s">
        <v>98</v>
      </c>
      <c r="AX113" s="140" t="s">
        <v>98</v>
      </c>
      <c r="AY113" s="140">
        <v>0</v>
      </c>
      <c r="AZ113" s="140">
        <f>'2'!CY111</f>
        <v>0</v>
      </c>
      <c r="BA113" s="193">
        <v>0</v>
      </c>
      <c r="BB113" s="140">
        <v>0</v>
      </c>
      <c r="BC113" s="140" t="s">
        <v>98</v>
      </c>
      <c r="BD113" s="229"/>
      <c r="BE113" s="182"/>
      <c r="BF113" s="182"/>
      <c r="BG113" s="182"/>
      <c r="BH113" s="182"/>
      <c r="BI113" s="182"/>
      <c r="BJ113" s="182"/>
      <c r="BK113" s="182"/>
      <c r="BL113" s="182"/>
      <c r="BM113" s="182"/>
      <c r="BN113" s="182"/>
      <c r="BO113" s="182"/>
      <c r="BP113" s="182"/>
      <c r="BQ113" s="182"/>
      <c r="BR113" s="182"/>
      <c r="BS113" s="182"/>
      <c r="BT113" s="182"/>
      <c r="BU113" s="182"/>
      <c r="BV113" s="182"/>
      <c r="BW113" s="182"/>
      <c r="BX113" s="182"/>
      <c r="BY113" s="182"/>
      <c r="BZ113" s="182"/>
      <c r="CA113" s="182"/>
      <c r="CB113" s="182"/>
      <c r="CC113" s="182"/>
      <c r="CD113" s="182"/>
      <c r="CE113" s="182"/>
      <c r="CF113" s="182"/>
      <c r="CG113" s="182"/>
      <c r="CH113" s="182"/>
      <c r="CI113" s="182"/>
      <c r="CJ113" s="182"/>
      <c r="CK113" s="182"/>
      <c r="CL113" s="182"/>
      <c r="CM113" s="182"/>
      <c r="CN113" s="182"/>
      <c r="CO113" s="182"/>
      <c r="CP113" s="182"/>
      <c r="CQ113" s="182"/>
      <c r="CR113" s="182"/>
      <c r="CS113" s="182"/>
      <c r="CT113" s="182"/>
      <c r="CU113" s="182"/>
      <c r="CV113" s="182"/>
      <c r="CW113" s="182"/>
      <c r="CX113" s="182"/>
      <c r="CY113" s="182"/>
      <c r="CZ113" s="182"/>
      <c r="DA113" s="182"/>
      <c r="DB113" s="182"/>
      <c r="DC113" s="182"/>
      <c r="DD113" s="182"/>
      <c r="DE113" s="182"/>
      <c r="DF113" s="182"/>
      <c r="DG113" s="182"/>
      <c r="DH113" s="182"/>
      <c r="DI113" s="182"/>
      <c r="DJ113" s="182"/>
      <c r="DK113" s="182"/>
      <c r="DL113" s="182"/>
      <c r="DM113" s="182"/>
      <c r="DN113" s="182"/>
      <c r="DO113" s="182"/>
      <c r="DP113" s="182"/>
      <c r="DQ113" s="182"/>
      <c r="DR113" s="182"/>
      <c r="DS113" s="182"/>
      <c r="DT113" s="182"/>
      <c r="DU113" s="182"/>
      <c r="DV113" s="182"/>
      <c r="DW113" s="182"/>
      <c r="DX113" s="182"/>
      <c r="DY113" s="182"/>
      <c r="DZ113" s="182"/>
      <c r="EA113" s="182"/>
      <c r="EB113" s="182"/>
      <c r="EC113" s="182"/>
      <c r="ED113" s="182"/>
      <c r="EE113" s="182"/>
      <c r="EF113" s="182"/>
      <c r="EG113" s="182"/>
      <c r="EH113" s="182"/>
      <c r="EI113" s="182"/>
      <c r="EJ113" s="182"/>
      <c r="EK113" s="182"/>
    </row>
    <row r="114" spans="1:141" s="183" customFormat="1" ht="25.5" x14ac:dyDescent="0.2">
      <c r="A114" s="226" t="s">
        <v>271</v>
      </c>
      <c r="B114" s="227" t="s">
        <v>272</v>
      </c>
      <c r="C114" s="193" t="s">
        <v>98</v>
      </c>
      <c r="D114" s="140">
        <v>0</v>
      </c>
      <c r="E114" s="140" t="s">
        <v>98</v>
      </c>
      <c r="F114" s="140">
        <v>0</v>
      </c>
      <c r="G114" s="140" t="s">
        <v>98</v>
      </c>
      <c r="H114" s="140">
        <v>0</v>
      </c>
      <c r="I114" s="140" t="s">
        <v>98</v>
      </c>
      <c r="J114" s="140">
        <v>0</v>
      </c>
      <c r="K114" s="140" t="s">
        <v>98</v>
      </c>
      <c r="L114" s="140">
        <v>0</v>
      </c>
      <c r="M114" s="140" t="s">
        <v>98</v>
      </c>
      <c r="N114" s="140">
        <v>0</v>
      </c>
      <c r="O114" s="140" t="s">
        <v>98</v>
      </c>
      <c r="P114" s="140">
        <v>0</v>
      </c>
      <c r="Q114" s="140" t="s">
        <v>98</v>
      </c>
      <c r="R114" s="140">
        <v>0</v>
      </c>
      <c r="S114" s="140" t="s">
        <v>98</v>
      </c>
      <c r="T114" s="140">
        <v>0</v>
      </c>
      <c r="U114" s="140" t="s">
        <v>98</v>
      </c>
      <c r="V114" s="140">
        <v>0</v>
      </c>
      <c r="W114" s="140" t="s">
        <v>98</v>
      </c>
      <c r="X114" s="140">
        <v>0</v>
      </c>
      <c r="Y114" s="140" t="s">
        <v>98</v>
      </c>
      <c r="Z114" s="140">
        <v>0</v>
      </c>
      <c r="AA114" s="140" t="s">
        <v>98</v>
      </c>
      <c r="AB114" s="140">
        <v>0</v>
      </c>
      <c r="AC114" s="140" t="s">
        <v>98</v>
      </c>
      <c r="AD114" s="140">
        <v>0</v>
      </c>
      <c r="AE114" s="140" t="s">
        <v>98</v>
      </c>
      <c r="AF114" s="140">
        <v>0</v>
      </c>
      <c r="AG114" s="140" t="s">
        <v>98</v>
      </c>
      <c r="AH114" s="140">
        <v>0</v>
      </c>
      <c r="AI114" s="140" t="s">
        <v>98</v>
      </c>
      <c r="AJ114" s="140">
        <v>0</v>
      </c>
      <c r="AK114" s="140" t="s">
        <v>98</v>
      </c>
      <c r="AL114" s="140">
        <v>0</v>
      </c>
      <c r="AM114" s="140" t="s">
        <v>98</v>
      </c>
      <c r="AN114" s="140">
        <v>0</v>
      </c>
      <c r="AO114" s="140" t="s">
        <v>98</v>
      </c>
      <c r="AP114" s="140">
        <v>0</v>
      </c>
      <c r="AQ114" s="140" t="s">
        <v>98</v>
      </c>
      <c r="AR114" s="140">
        <v>0</v>
      </c>
      <c r="AS114" s="140" t="s">
        <v>98</v>
      </c>
      <c r="AT114" s="140">
        <v>0</v>
      </c>
      <c r="AU114" s="140" t="s">
        <v>98</v>
      </c>
      <c r="AV114" s="140">
        <v>0</v>
      </c>
      <c r="AW114" s="140" t="s">
        <v>98</v>
      </c>
      <c r="AX114" s="140" t="s">
        <v>98</v>
      </c>
      <c r="AY114" s="140">
        <v>0</v>
      </c>
      <c r="AZ114" s="140">
        <f>'2'!CY112</f>
        <v>0</v>
      </c>
      <c r="BA114" s="193">
        <v>0</v>
      </c>
      <c r="BB114" s="140">
        <v>0</v>
      </c>
      <c r="BC114" s="140" t="s">
        <v>98</v>
      </c>
      <c r="BD114" s="229"/>
      <c r="BE114" s="182"/>
      <c r="BF114" s="182"/>
      <c r="BG114" s="182"/>
      <c r="BH114" s="182"/>
      <c r="BI114" s="182"/>
      <c r="BJ114" s="182"/>
      <c r="BK114" s="182"/>
      <c r="BL114" s="182"/>
      <c r="BM114" s="182"/>
      <c r="BN114" s="182"/>
      <c r="BO114" s="182"/>
      <c r="BP114" s="182"/>
      <c r="BQ114" s="182"/>
      <c r="BR114" s="182"/>
      <c r="BS114" s="182"/>
      <c r="BT114" s="182"/>
      <c r="BU114" s="182"/>
      <c r="BV114" s="182"/>
      <c r="BW114" s="182"/>
      <c r="BX114" s="182"/>
      <c r="BY114" s="182"/>
      <c r="BZ114" s="182"/>
      <c r="CA114" s="182"/>
      <c r="CB114" s="182"/>
      <c r="CC114" s="182"/>
      <c r="CD114" s="182"/>
      <c r="CE114" s="182"/>
      <c r="CF114" s="182"/>
      <c r="CG114" s="182"/>
      <c r="CH114" s="182"/>
      <c r="CI114" s="182"/>
      <c r="CJ114" s="182"/>
      <c r="CK114" s="182"/>
      <c r="CL114" s="182"/>
      <c r="CM114" s="182"/>
      <c r="CN114" s="182"/>
      <c r="CO114" s="182"/>
      <c r="CP114" s="230"/>
      <c r="CQ114" s="231"/>
      <c r="CR114" s="231"/>
      <c r="CS114" s="231"/>
      <c r="CT114" s="231"/>
      <c r="CU114" s="231"/>
      <c r="CV114" s="231"/>
      <c r="CW114" s="231"/>
      <c r="CX114" s="231"/>
      <c r="CY114" s="231"/>
      <c r="CZ114" s="231"/>
      <c r="DA114" s="231"/>
      <c r="DB114" s="231"/>
      <c r="DC114" s="231"/>
      <c r="DD114" s="231"/>
      <c r="DE114" s="231"/>
      <c r="DF114" s="231"/>
      <c r="DG114" s="231"/>
      <c r="DH114" s="231"/>
      <c r="DI114" s="231"/>
      <c r="DJ114" s="231"/>
      <c r="DK114" s="231"/>
      <c r="DL114" s="182"/>
      <c r="DM114" s="182"/>
      <c r="DN114" s="182"/>
      <c r="DO114" s="182"/>
      <c r="DP114" s="182"/>
      <c r="DQ114" s="182"/>
      <c r="DR114" s="182"/>
      <c r="DS114" s="182"/>
      <c r="DT114" s="182"/>
      <c r="DU114" s="182"/>
      <c r="DV114" s="182"/>
      <c r="DW114" s="182"/>
      <c r="DX114" s="182"/>
      <c r="DY114" s="182"/>
      <c r="DZ114" s="182"/>
      <c r="EA114" s="182"/>
      <c r="EB114" s="182"/>
      <c r="EC114" s="182"/>
      <c r="ED114" s="182"/>
      <c r="EE114" s="182"/>
      <c r="EF114" s="182"/>
      <c r="EG114" s="182"/>
      <c r="EH114" s="182"/>
      <c r="EI114" s="182"/>
      <c r="EJ114" s="182"/>
      <c r="EK114" s="182"/>
    </row>
    <row r="115" spans="1:141" s="183" customFormat="1" ht="38.25" x14ac:dyDescent="0.2">
      <c r="A115" s="226" t="s">
        <v>273</v>
      </c>
      <c r="B115" s="227" t="s">
        <v>274</v>
      </c>
      <c r="C115" s="193" t="s">
        <v>275</v>
      </c>
      <c r="D115" s="140">
        <v>0</v>
      </c>
      <c r="E115" s="140" t="s">
        <v>98</v>
      </c>
      <c r="F115" s="140">
        <v>0</v>
      </c>
      <c r="G115" s="140" t="s">
        <v>98</v>
      </c>
      <c r="H115" s="140">
        <v>0</v>
      </c>
      <c r="I115" s="140" t="s">
        <v>98</v>
      </c>
      <c r="J115" s="140">
        <v>0</v>
      </c>
      <c r="K115" s="140" t="s">
        <v>98</v>
      </c>
      <c r="L115" s="140">
        <v>0</v>
      </c>
      <c r="M115" s="140" t="s">
        <v>98</v>
      </c>
      <c r="N115" s="140">
        <v>0</v>
      </c>
      <c r="O115" s="140" t="s">
        <v>98</v>
      </c>
      <c r="P115" s="140">
        <v>0</v>
      </c>
      <c r="Q115" s="140" t="s">
        <v>98</v>
      </c>
      <c r="R115" s="140">
        <v>0</v>
      </c>
      <c r="S115" s="140" t="s">
        <v>98</v>
      </c>
      <c r="T115" s="140">
        <v>0</v>
      </c>
      <c r="U115" s="140" t="s">
        <v>98</v>
      </c>
      <c r="V115" s="140">
        <v>0</v>
      </c>
      <c r="W115" s="140" t="s">
        <v>98</v>
      </c>
      <c r="X115" s="140">
        <v>0</v>
      </c>
      <c r="Y115" s="140" t="s">
        <v>98</v>
      </c>
      <c r="Z115" s="140">
        <v>0</v>
      </c>
      <c r="AA115" s="140" t="s">
        <v>98</v>
      </c>
      <c r="AB115" s="140">
        <v>0</v>
      </c>
      <c r="AC115" s="140" t="s">
        <v>98</v>
      </c>
      <c r="AD115" s="140">
        <v>0</v>
      </c>
      <c r="AE115" s="140" t="s">
        <v>98</v>
      </c>
      <c r="AF115" s="140">
        <v>0</v>
      </c>
      <c r="AG115" s="140" t="s">
        <v>98</v>
      </c>
      <c r="AH115" s="140">
        <v>0</v>
      </c>
      <c r="AI115" s="140" t="s">
        <v>98</v>
      </c>
      <c r="AJ115" s="140">
        <v>0</v>
      </c>
      <c r="AK115" s="140" t="s">
        <v>98</v>
      </c>
      <c r="AL115" s="140">
        <v>0</v>
      </c>
      <c r="AM115" s="140" t="s">
        <v>98</v>
      </c>
      <c r="AN115" s="140">
        <v>0</v>
      </c>
      <c r="AO115" s="140" t="s">
        <v>98</v>
      </c>
      <c r="AP115" s="140">
        <v>0</v>
      </c>
      <c r="AQ115" s="140" t="s">
        <v>98</v>
      </c>
      <c r="AR115" s="140">
        <v>0</v>
      </c>
      <c r="AS115" s="140" t="s">
        <v>98</v>
      </c>
      <c r="AT115" s="140">
        <v>0</v>
      </c>
      <c r="AU115" s="140" t="s">
        <v>98</v>
      </c>
      <c r="AV115" s="140">
        <v>0</v>
      </c>
      <c r="AW115" s="140" t="s">
        <v>98</v>
      </c>
      <c r="AX115" s="140" t="s">
        <v>98</v>
      </c>
      <c r="AY115" s="140">
        <v>0</v>
      </c>
      <c r="AZ115" s="140">
        <f>'2'!CY113</f>
        <v>0</v>
      </c>
      <c r="BA115" s="193">
        <v>0</v>
      </c>
      <c r="BB115" s="140">
        <v>0</v>
      </c>
      <c r="BC115" s="140" t="s">
        <v>98</v>
      </c>
      <c r="BD115" s="229"/>
      <c r="BE115" s="182"/>
      <c r="BF115" s="182"/>
      <c r="BG115" s="182"/>
      <c r="BH115" s="182"/>
      <c r="BI115" s="182"/>
      <c r="BJ115" s="182"/>
      <c r="BK115" s="182"/>
      <c r="BL115" s="182"/>
      <c r="BM115" s="182"/>
      <c r="BN115" s="182"/>
      <c r="BO115" s="182"/>
      <c r="BP115" s="182"/>
      <c r="BQ115" s="182"/>
      <c r="BR115" s="182"/>
      <c r="BS115" s="182"/>
      <c r="BT115" s="182"/>
      <c r="BU115" s="182"/>
      <c r="BV115" s="182"/>
      <c r="BW115" s="182"/>
      <c r="BX115" s="182"/>
      <c r="BY115" s="182"/>
      <c r="BZ115" s="182"/>
      <c r="CA115" s="182"/>
      <c r="CB115" s="182"/>
      <c r="CC115" s="182"/>
      <c r="CD115" s="182"/>
      <c r="CE115" s="182"/>
      <c r="CF115" s="182"/>
      <c r="CG115" s="182"/>
      <c r="CH115" s="182"/>
      <c r="CI115" s="182"/>
      <c r="CJ115" s="182"/>
      <c r="CK115" s="182"/>
      <c r="CL115" s="182"/>
      <c r="CM115" s="182"/>
      <c r="CN115" s="182"/>
      <c r="CO115" s="182"/>
      <c r="CP115" s="182"/>
      <c r="CQ115" s="182"/>
      <c r="CR115" s="182"/>
      <c r="CS115" s="182"/>
      <c r="CT115" s="182"/>
      <c r="CU115" s="182"/>
      <c r="CV115" s="182"/>
      <c r="CW115" s="182"/>
      <c r="CX115" s="182"/>
      <c r="CY115" s="182"/>
      <c r="CZ115" s="182"/>
      <c r="DA115" s="182"/>
      <c r="DB115" s="182"/>
      <c r="DC115" s="182"/>
      <c r="DD115" s="182"/>
      <c r="DE115" s="182"/>
      <c r="DF115" s="182"/>
      <c r="DG115" s="182"/>
      <c r="DH115" s="182"/>
      <c r="DI115" s="182"/>
      <c r="DJ115" s="182"/>
      <c r="DK115" s="182"/>
      <c r="DL115" s="182"/>
      <c r="DM115" s="182"/>
      <c r="DN115" s="182"/>
      <c r="DO115" s="182"/>
      <c r="DP115" s="182"/>
      <c r="DQ115" s="182"/>
      <c r="DR115" s="182"/>
      <c r="DS115" s="182"/>
      <c r="DT115" s="182"/>
      <c r="DU115" s="182"/>
      <c r="DV115" s="182"/>
      <c r="DW115" s="182"/>
      <c r="DX115" s="182"/>
      <c r="DY115" s="182"/>
      <c r="DZ115" s="182"/>
      <c r="EA115" s="182"/>
      <c r="EB115" s="182"/>
      <c r="EC115" s="182"/>
      <c r="ED115" s="182"/>
      <c r="EE115" s="182"/>
      <c r="EF115" s="182"/>
      <c r="EG115" s="182"/>
      <c r="EH115" s="182"/>
      <c r="EI115" s="182"/>
      <c r="EJ115" s="182"/>
      <c r="EK115" s="182"/>
    </row>
    <row r="116" spans="1:141" s="183" customFormat="1" ht="38.25" x14ac:dyDescent="0.2">
      <c r="A116" s="226" t="s">
        <v>276</v>
      </c>
      <c r="B116" s="227" t="s">
        <v>277</v>
      </c>
      <c r="C116" s="193" t="s">
        <v>278</v>
      </c>
      <c r="D116" s="140">
        <v>0</v>
      </c>
      <c r="E116" s="140" t="s">
        <v>98</v>
      </c>
      <c r="F116" s="140">
        <v>0</v>
      </c>
      <c r="G116" s="140" t="s">
        <v>98</v>
      </c>
      <c r="H116" s="140">
        <v>0</v>
      </c>
      <c r="I116" s="140" t="s">
        <v>98</v>
      </c>
      <c r="J116" s="140">
        <v>0</v>
      </c>
      <c r="K116" s="140" t="s">
        <v>98</v>
      </c>
      <c r="L116" s="140">
        <v>0</v>
      </c>
      <c r="M116" s="140" t="s">
        <v>98</v>
      </c>
      <c r="N116" s="140">
        <v>0</v>
      </c>
      <c r="O116" s="140" t="s">
        <v>98</v>
      </c>
      <c r="P116" s="140">
        <v>0</v>
      </c>
      <c r="Q116" s="140" t="s">
        <v>98</v>
      </c>
      <c r="R116" s="140">
        <v>0</v>
      </c>
      <c r="S116" s="140" t="s">
        <v>98</v>
      </c>
      <c r="T116" s="140">
        <v>0</v>
      </c>
      <c r="U116" s="140" t="s">
        <v>98</v>
      </c>
      <c r="V116" s="140">
        <v>0</v>
      </c>
      <c r="W116" s="140" t="s">
        <v>98</v>
      </c>
      <c r="X116" s="140">
        <v>0</v>
      </c>
      <c r="Y116" s="140" t="s">
        <v>98</v>
      </c>
      <c r="Z116" s="140">
        <v>0</v>
      </c>
      <c r="AA116" s="140" t="s">
        <v>98</v>
      </c>
      <c r="AB116" s="140">
        <v>0</v>
      </c>
      <c r="AC116" s="140" t="s">
        <v>98</v>
      </c>
      <c r="AD116" s="140">
        <v>0</v>
      </c>
      <c r="AE116" s="140" t="s">
        <v>98</v>
      </c>
      <c r="AF116" s="140">
        <v>0</v>
      </c>
      <c r="AG116" s="140" t="s">
        <v>98</v>
      </c>
      <c r="AH116" s="140">
        <v>0</v>
      </c>
      <c r="AI116" s="140" t="s">
        <v>98</v>
      </c>
      <c r="AJ116" s="140">
        <v>0</v>
      </c>
      <c r="AK116" s="140" t="s">
        <v>98</v>
      </c>
      <c r="AL116" s="140">
        <v>0</v>
      </c>
      <c r="AM116" s="140" t="s">
        <v>98</v>
      </c>
      <c r="AN116" s="140">
        <v>0</v>
      </c>
      <c r="AO116" s="140" t="s">
        <v>98</v>
      </c>
      <c r="AP116" s="140">
        <v>0</v>
      </c>
      <c r="AQ116" s="140" t="s">
        <v>98</v>
      </c>
      <c r="AR116" s="140">
        <v>0</v>
      </c>
      <c r="AS116" s="140" t="s">
        <v>98</v>
      </c>
      <c r="AT116" s="140">
        <v>0</v>
      </c>
      <c r="AU116" s="140" t="s">
        <v>98</v>
      </c>
      <c r="AV116" s="140">
        <v>0</v>
      </c>
      <c r="AW116" s="140" t="s">
        <v>98</v>
      </c>
      <c r="AX116" s="140" t="s">
        <v>98</v>
      </c>
      <c r="AY116" s="140">
        <v>0</v>
      </c>
      <c r="AZ116" s="140">
        <f>'2'!CY114</f>
        <v>0</v>
      </c>
      <c r="BA116" s="193">
        <v>0</v>
      </c>
      <c r="BB116" s="140">
        <v>0</v>
      </c>
      <c r="BC116" s="140" t="s">
        <v>98</v>
      </c>
      <c r="BD116" s="229"/>
      <c r="BE116" s="182"/>
      <c r="BF116" s="182"/>
      <c r="BG116" s="182"/>
      <c r="BH116" s="182"/>
      <c r="BI116" s="182"/>
      <c r="BJ116" s="182"/>
      <c r="BK116" s="182"/>
      <c r="BL116" s="182"/>
      <c r="BM116" s="182"/>
      <c r="BN116" s="182"/>
      <c r="BO116" s="182"/>
      <c r="BP116" s="182"/>
      <c r="BQ116" s="182"/>
      <c r="BR116" s="182"/>
      <c r="BS116" s="182"/>
      <c r="BT116" s="182"/>
      <c r="BU116" s="182"/>
      <c r="BV116" s="182"/>
      <c r="BW116" s="182"/>
      <c r="BX116" s="182"/>
      <c r="BY116" s="182"/>
      <c r="BZ116" s="182"/>
      <c r="CA116" s="182"/>
      <c r="CB116" s="182"/>
      <c r="CC116" s="182"/>
      <c r="CD116" s="182"/>
      <c r="CE116" s="182"/>
      <c r="CF116" s="182"/>
      <c r="CG116" s="182"/>
      <c r="CH116" s="182"/>
      <c r="CI116" s="182"/>
      <c r="CJ116" s="182"/>
      <c r="CK116" s="182"/>
      <c r="CL116" s="182"/>
      <c r="CM116" s="182"/>
      <c r="CN116" s="182"/>
      <c r="CO116" s="182"/>
      <c r="CP116" s="182"/>
      <c r="CQ116" s="182"/>
      <c r="CR116" s="182"/>
      <c r="CS116" s="182"/>
      <c r="CT116" s="182"/>
      <c r="CU116" s="182"/>
      <c r="CV116" s="182"/>
      <c r="CW116" s="182"/>
      <c r="CX116" s="182"/>
      <c r="CY116" s="182"/>
      <c r="CZ116" s="182"/>
      <c r="DA116" s="182"/>
      <c r="DB116" s="182"/>
      <c r="DC116" s="182"/>
      <c r="DD116" s="182"/>
      <c r="DE116" s="182"/>
      <c r="DF116" s="182"/>
      <c r="DG116" s="182"/>
      <c r="DH116" s="182"/>
      <c r="DI116" s="182"/>
      <c r="DJ116" s="182"/>
      <c r="DK116" s="182"/>
      <c r="DL116" s="182"/>
      <c r="DM116" s="182"/>
      <c r="DN116" s="182"/>
      <c r="DO116" s="182"/>
      <c r="DP116" s="182"/>
      <c r="DQ116" s="182"/>
      <c r="DR116" s="182"/>
      <c r="DS116" s="182"/>
      <c r="DT116" s="182"/>
      <c r="DU116" s="182"/>
      <c r="DV116" s="182"/>
      <c r="DW116" s="182"/>
      <c r="DX116" s="182"/>
      <c r="DY116" s="182"/>
      <c r="DZ116" s="182"/>
      <c r="EA116" s="182"/>
      <c r="EB116" s="182"/>
      <c r="EC116" s="182"/>
      <c r="ED116" s="182"/>
      <c r="EE116" s="182"/>
      <c r="EF116" s="182"/>
      <c r="EG116" s="182"/>
      <c r="EH116" s="182"/>
      <c r="EI116" s="182"/>
      <c r="EJ116" s="182"/>
      <c r="EK116" s="182"/>
    </row>
    <row r="117" spans="1:141" s="183" customFormat="1" ht="25.5" hidden="1" x14ac:dyDescent="0.2">
      <c r="A117" s="226" t="s">
        <v>279</v>
      </c>
      <c r="B117" s="227" t="s">
        <v>280</v>
      </c>
      <c r="C117" s="193" t="s">
        <v>281</v>
      </c>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c r="AJ117" s="140"/>
      <c r="AK117" s="140"/>
      <c r="AL117" s="140"/>
      <c r="AM117" s="140"/>
      <c r="AN117" s="140"/>
      <c r="AO117" s="140"/>
      <c r="AP117" s="140"/>
      <c r="AQ117" s="140"/>
      <c r="AR117" s="140"/>
      <c r="AS117" s="140"/>
      <c r="AT117" s="140"/>
      <c r="AU117" s="140"/>
      <c r="AV117" s="140"/>
      <c r="AW117" s="140"/>
      <c r="AX117" s="140"/>
      <c r="AY117" s="140"/>
      <c r="AZ117" s="140"/>
      <c r="BA117" s="193"/>
      <c r="BB117" s="140"/>
      <c r="BC117" s="140"/>
      <c r="BD117" s="229"/>
      <c r="BE117" s="182"/>
      <c r="BF117" s="182"/>
      <c r="BG117" s="182"/>
      <c r="BH117" s="182"/>
      <c r="BI117" s="182"/>
      <c r="BJ117" s="182"/>
      <c r="BK117" s="182"/>
      <c r="BL117" s="182"/>
      <c r="BM117" s="182"/>
      <c r="BN117" s="182"/>
      <c r="BO117" s="182"/>
      <c r="BP117" s="182"/>
      <c r="BQ117" s="182"/>
      <c r="BR117" s="182"/>
      <c r="BS117" s="182"/>
      <c r="BT117" s="182"/>
      <c r="BU117" s="182"/>
      <c r="BV117" s="182"/>
      <c r="BW117" s="182"/>
      <c r="BX117" s="182"/>
      <c r="BY117" s="182"/>
      <c r="BZ117" s="182"/>
      <c r="CA117" s="182"/>
      <c r="CB117" s="182"/>
      <c r="CC117" s="182"/>
      <c r="CD117" s="182"/>
      <c r="CE117" s="182"/>
      <c r="CF117" s="182"/>
      <c r="CG117" s="182"/>
      <c r="CH117" s="182"/>
      <c r="CI117" s="182"/>
      <c r="CJ117" s="182"/>
      <c r="CK117" s="182"/>
      <c r="CL117" s="182"/>
      <c r="CM117" s="182"/>
      <c r="CN117" s="182"/>
      <c r="CO117" s="182"/>
      <c r="CP117" s="182"/>
      <c r="CQ117" s="182"/>
      <c r="CR117" s="182"/>
      <c r="CS117" s="182"/>
      <c r="CT117" s="182"/>
      <c r="CU117" s="182"/>
      <c r="CV117" s="182"/>
      <c r="CW117" s="182"/>
      <c r="CX117" s="182"/>
      <c r="CY117" s="182"/>
      <c r="CZ117" s="182"/>
      <c r="DA117" s="182"/>
      <c r="DB117" s="182"/>
      <c r="DC117" s="182"/>
      <c r="DD117" s="182"/>
      <c r="DE117" s="182"/>
      <c r="DF117" s="182"/>
      <c r="DG117" s="182"/>
      <c r="DH117" s="182"/>
      <c r="DI117" s="182"/>
      <c r="DJ117" s="182"/>
      <c r="DK117" s="182"/>
      <c r="DL117" s="182"/>
      <c r="DM117" s="182"/>
      <c r="DN117" s="182"/>
      <c r="DO117" s="182"/>
      <c r="DP117" s="182"/>
      <c r="DQ117" s="182"/>
      <c r="DR117" s="182"/>
      <c r="DS117" s="182"/>
      <c r="DT117" s="182"/>
      <c r="DU117" s="182"/>
      <c r="DV117" s="182"/>
      <c r="DW117" s="182"/>
      <c r="DX117" s="182"/>
      <c r="DY117" s="182"/>
      <c r="DZ117" s="182"/>
      <c r="EA117" s="182"/>
      <c r="EB117" s="182"/>
      <c r="EC117" s="182"/>
      <c r="ED117" s="182"/>
      <c r="EE117" s="182"/>
      <c r="EF117" s="182"/>
      <c r="EG117" s="182"/>
      <c r="EH117" s="182"/>
      <c r="EI117" s="182"/>
      <c r="EJ117" s="182"/>
      <c r="EK117" s="182"/>
    </row>
    <row r="118" spans="1:141" s="183" customFormat="1" ht="25.5" x14ac:dyDescent="0.2">
      <c r="A118" s="226" t="s">
        <v>282</v>
      </c>
      <c r="B118" s="227" t="s">
        <v>283</v>
      </c>
      <c r="C118" s="193" t="s">
        <v>284</v>
      </c>
      <c r="D118" s="140">
        <v>0</v>
      </c>
      <c r="E118" s="140" t="s">
        <v>98</v>
      </c>
      <c r="F118" s="140">
        <v>0</v>
      </c>
      <c r="G118" s="140" t="s">
        <v>98</v>
      </c>
      <c r="H118" s="140">
        <v>0</v>
      </c>
      <c r="I118" s="140" t="s">
        <v>98</v>
      </c>
      <c r="J118" s="140">
        <v>0</v>
      </c>
      <c r="K118" s="140" t="s">
        <v>98</v>
      </c>
      <c r="L118" s="140">
        <v>0</v>
      </c>
      <c r="M118" s="140" t="s">
        <v>98</v>
      </c>
      <c r="N118" s="140">
        <v>0</v>
      </c>
      <c r="O118" s="140" t="s">
        <v>98</v>
      </c>
      <c r="P118" s="140">
        <v>0</v>
      </c>
      <c r="Q118" s="140" t="s">
        <v>98</v>
      </c>
      <c r="R118" s="140">
        <v>0</v>
      </c>
      <c r="S118" s="140" t="s">
        <v>98</v>
      </c>
      <c r="T118" s="140">
        <v>0</v>
      </c>
      <c r="U118" s="140" t="s">
        <v>98</v>
      </c>
      <c r="V118" s="140">
        <v>0</v>
      </c>
      <c r="W118" s="140" t="s">
        <v>98</v>
      </c>
      <c r="X118" s="140">
        <v>0</v>
      </c>
      <c r="Y118" s="140" t="s">
        <v>98</v>
      </c>
      <c r="Z118" s="140">
        <v>0</v>
      </c>
      <c r="AA118" s="140" t="s">
        <v>98</v>
      </c>
      <c r="AB118" s="140">
        <v>0</v>
      </c>
      <c r="AC118" s="140" t="s">
        <v>98</v>
      </c>
      <c r="AD118" s="140">
        <v>0</v>
      </c>
      <c r="AE118" s="140" t="s">
        <v>98</v>
      </c>
      <c r="AF118" s="140">
        <v>0</v>
      </c>
      <c r="AG118" s="140" t="s">
        <v>98</v>
      </c>
      <c r="AH118" s="140">
        <v>0</v>
      </c>
      <c r="AI118" s="140" t="s">
        <v>98</v>
      </c>
      <c r="AJ118" s="140">
        <v>0</v>
      </c>
      <c r="AK118" s="140" t="s">
        <v>98</v>
      </c>
      <c r="AL118" s="140">
        <v>0</v>
      </c>
      <c r="AM118" s="140" t="s">
        <v>98</v>
      </c>
      <c r="AN118" s="140">
        <v>0</v>
      </c>
      <c r="AO118" s="140" t="s">
        <v>98</v>
      </c>
      <c r="AP118" s="140">
        <v>0</v>
      </c>
      <c r="AQ118" s="140" t="s">
        <v>98</v>
      </c>
      <c r="AR118" s="140">
        <v>0</v>
      </c>
      <c r="AS118" s="140" t="s">
        <v>98</v>
      </c>
      <c r="AT118" s="140">
        <v>0</v>
      </c>
      <c r="AU118" s="140" t="s">
        <v>98</v>
      </c>
      <c r="AV118" s="140">
        <v>0</v>
      </c>
      <c r="AW118" s="140" t="s">
        <v>98</v>
      </c>
      <c r="AX118" s="140" t="s">
        <v>98</v>
      </c>
      <c r="AY118" s="140">
        <v>0</v>
      </c>
      <c r="AZ118" s="140">
        <f>'2'!CY116</f>
        <v>0</v>
      </c>
      <c r="BA118" s="193">
        <v>0</v>
      </c>
      <c r="BB118" s="140">
        <v>0</v>
      </c>
      <c r="BC118" s="140" t="s">
        <v>98</v>
      </c>
      <c r="BD118" s="229"/>
      <c r="BE118" s="182"/>
      <c r="BF118" s="182"/>
      <c r="BG118" s="182"/>
      <c r="BH118" s="182"/>
      <c r="BI118" s="182"/>
      <c r="BJ118" s="182"/>
      <c r="BK118" s="182"/>
      <c r="BL118" s="182"/>
      <c r="BM118" s="182"/>
      <c r="BN118" s="182"/>
      <c r="BO118" s="182"/>
      <c r="BP118" s="182"/>
      <c r="BQ118" s="182"/>
      <c r="BR118" s="182"/>
      <c r="BS118" s="182"/>
      <c r="BT118" s="182"/>
      <c r="BU118" s="182"/>
      <c r="BV118" s="182"/>
      <c r="BW118" s="182"/>
      <c r="BX118" s="182"/>
      <c r="BY118" s="182"/>
      <c r="BZ118" s="182"/>
      <c r="CA118" s="182"/>
      <c r="CB118" s="182"/>
      <c r="CC118" s="182"/>
      <c r="CD118" s="182"/>
      <c r="CE118" s="182"/>
      <c r="CF118" s="182"/>
      <c r="CG118" s="182"/>
      <c r="CH118" s="182"/>
      <c r="CI118" s="182"/>
      <c r="CJ118" s="182"/>
      <c r="CK118" s="182"/>
      <c r="CL118" s="182"/>
      <c r="CM118" s="182"/>
      <c r="CN118" s="182"/>
      <c r="CO118" s="182"/>
      <c r="CP118" s="182"/>
      <c r="CQ118" s="182"/>
      <c r="CR118" s="182"/>
      <c r="CS118" s="182"/>
      <c r="CT118" s="182"/>
      <c r="CU118" s="182"/>
      <c r="CV118" s="182"/>
      <c r="CW118" s="182"/>
      <c r="CX118" s="182"/>
      <c r="CY118" s="182"/>
      <c r="CZ118" s="182"/>
      <c r="DA118" s="182"/>
      <c r="DB118" s="182"/>
      <c r="DC118" s="182"/>
      <c r="DD118" s="182"/>
      <c r="DE118" s="182"/>
      <c r="DF118" s="182"/>
      <c r="DG118" s="182"/>
      <c r="DH118" s="182"/>
      <c r="DI118" s="182"/>
      <c r="DJ118" s="182"/>
      <c r="DK118" s="182"/>
      <c r="DL118" s="182"/>
      <c r="DM118" s="182"/>
      <c r="DN118" s="182"/>
      <c r="DO118" s="182"/>
      <c r="DP118" s="182"/>
      <c r="DQ118" s="182"/>
      <c r="DR118" s="182"/>
      <c r="DS118" s="182"/>
      <c r="DT118" s="182"/>
      <c r="DU118" s="182"/>
      <c r="DV118" s="182"/>
      <c r="DW118" s="182"/>
      <c r="DX118" s="182"/>
      <c r="DY118" s="182"/>
      <c r="DZ118" s="182"/>
      <c r="EA118" s="182"/>
      <c r="EB118" s="182"/>
      <c r="EC118" s="182"/>
      <c r="ED118" s="182"/>
      <c r="EE118" s="182"/>
      <c r="EF118" s="182"/>
      <c r="EG118" s="182"/>
      <c r="EH118" s="182"/>
      <c r="EI118" s="182"/>
      <c r="EJ118" s="182"/>
      <c r="EK118" s="182"/>
    </row>
    <row r="119" spans="1:141" s="183" customFormat="1" ht="38.25" x14ac:dyDescent="0.2">
      <c r="A119" s="226" t="s">
        <v>285</v>
      </c>
      <c r="B119" s="227" t="s">
        <v>286</v>
      </c>
      <c r="C119" s="193" t="s">
        <v>287</v>
      </c>
      <c r="D119" s="140">
        <v>0</v>
      </c>
      <c r="E119" s="140" t="s">
        <v>98</v>
      </c>
      <c r="F119" s="140">
        <v>0</v>
      </c>
      <c r="G119" s="140" t="s">
        <v>98</v>
      </c>
      <c r="H119" s="140">
        <v>0</v>
      </c>
      <c r="I119" s="140" t="s">
        <v>98</v>
      </c>
      <c r="J119" s="140">
        <v>0</v>
      </c>
      <c r="K119" s="140" t="s">
        <v>98</v>
      </c>
      <c r="L119" s="140">
        <v>0</v>
      </c>
      <c r="M119" s="140" t="s">
        <v>98</v>
      </c>
      <c r="N119" s="140">
        <v>0</v>
      </c>
      <c r="O119" s="140" t="s">
        <v>98</v>
      </c>
      <c r="P119" s="140">
        <v>0</v>
      </c>
      <c r="Q119" s="140" t="s">
        <v>98</v>
      </c>
      <c r="R119" s="140">
        <v>0</v>
      </c>
      <c r="S119" s="140" t="s">
        <v>98</v>
      </c>
      <c r="T119" s="140">
        <v>0</v>
      </c>
      <c r="U119" s="140" t="s">
        <v>98</v>
      </c>
      <c r="V119" s="140">
        <v>0</v>
      </c>
      <c r="W119" s="140" t="s">
        <v>98</v>
      </c>
      <c r="X119" s="140">
        <v>0</v>
      </c>
      <c r="Y119" s="140" t="s">
        <v>98</v>
      </c>
      <c r="Z119" s="140">
        <v>0</v>
      </c>
      <c r="AA119" s="140" t="s">
        <v>98</v>
      </c>
      <c r="AB119" s="140">
        <v>0</v>
      </c>
      <c r="AC119" s="140" t="s">
        <v>98</v>
      </c>
      <c r="AD119" s="140">
        <v>0</v>
      </c>
      <c r="AE119" s="140" t="s">
        <v>98</v>
      </c>
      <c r="AF119" s="140">
        <v>0</v>
      </c>
      <c r="AG119" s="140" t="s">
        <v>98</v>
      </c>
      <c r="AH119" s="140">
        <v>0</v>
      </c>
      <c r="AI119" s="140" t="s">
        <v>98</v>
      </c>
      <c r="AJ119" s="140">
        <v>0</v>
      </c>
      <c r="AK119" s="140" t="s">
        <v>98</v>
      </c>
      <c r="AL119" s="140">
        <v>0</v>
      </c>
      <c r="AM119" s="140" t="s">
        <v>98</v>
      </c>
      <c r="AN119" s="140">
        <v>0</v>
      </c>
      <c r="AO119" s="140" t="s">
        <v>98</v>
      </c>
      <c r="AP119" s="140">
        <v>0</v>
      </c>
      <c r="AQ119" s="140" t="s">
        <v>98</v>
      </c>
      <c r="AR119" s="140">
        <v>0</v>
      </c>
      <c r="AS119" s="140" t="s">
        <v>98</v>
      </c>
      <c r="AT119" s="140">
        <v>0</v>
      </c>
      <c r="AU119" s="140" t="s">
        <v>98</v>
      </c>
      <c r="AV119" s="140">
        <v>0</v>
      </c>
      <c r="AW119" s="140" t="s">
        <v>98</v>
      </c>
      <c r="AX119" s="140" t="s">
        <v>98</v>
      </c>
      <c r="AY119" s="140">
        <v>0</v>
      </c>
      <c r="AZ119" s="140">
        <f>'2'!CY117</f>
        <v>0</v>
      </c>
      <c r="BA119" s="193">
        <v>0</v>
      </c>
      <c r="BB119" s="140">
        <v>0</v>
      </c>
      <c r="BC119" s="140" t="s">
        <v>98</v>
      </c>
      <c r="BD119" s="229"/>
      <c r="BE119" s="182"/>
      <c r="BF119" s="182"/>
      <c r="BG119" s="182"/>
      <c r="BH119" s="182"/>
      <c r="BI119" s="182"/>
      <c r="BJ119" s="182"/>
      <c r="BK119" s="182"/>
      <c r="BL119" s="182"/>
      <c r="BM119" s="182"/>
      <c r="BN119" s="182"/>
      <c r="BO119" s="182"/>
      <c r="BP119" s="182"/>
      <c r="BQ119" s="182"/>
      <c r="BR119" s="182"/>
      <c r="BS119" s="182"/>
      <c r="BT119" s="182"/>
      <c r="BU119" s="182"/>
      <c r="BV119" s="182"/>
      <c r="BW119" s="182"/>
      <c r="BX119" s="182"/>
      <c r="BY119" s="182"/>
      <c r="BZ119" s="182"/>
      <c r="CA119" s="182"/>
      <c r="CB119" s="182"/>
      <c r="CC119" s="182"/>
      <c r="CD119" s="182"/>
      <c r="CE119" s="182"/>
      <c r="CF119" s="182"/>
      <c r="CG119" s="182"/>
      <c r="CH119" s="182"/>
      <c r="CI119" s="182"/>
      <c r="CJ119" s="182"/>
      <c r="CK119" s="182"/>
      <c r="CL119" s="182"/>
      <c r="CM119" s="182"/>
      <c r="CN119" s="182"/>
      <c r="CO119" s="182"/>
      <c r="CP119" s="182"/>
      <c r="CQ119" s="182"/>
      <c r="CR119" s="182"/>
      <c r="CS119" s="182"/>
      <c r="CT119" s="182"/>
      <c r="CU119" s="182"/>
      <c r="CV119" s="182"/>
      <c r="CW119" s="182"/>
      <c r="CX119" s="182"/>
      <c r="CY119" s="182"/>
      <c r="CZ119" s="182"/>
      <c r="DA119" s="182"/>
      <c r="DB119" s="182"/>
      <c r="DC119" s="182"/>
      <c r="DD119" s="182"/>
      <c r="DE119" s="182"/>
      <c r="DF119" s="182"/>
      <c r="DG119" s="182"/>
      <c r="DH119" s="182"/>
      <c r="DI119" s="182"/>
      <c r="DJ119" s="182"/>
      <c r="DK119" s="182"/>
      <c r="DL119" s="182"/>
      <c r="DM119" s="182"/>
      <c r="DN119" s="182"/>
      <c r="DO119" s="182"/>
      <c r="DP119" s="182"/>
      <c r="DQ119" s="182"/>
      <c r="DR119" s="182"/>
      <c r="DS119" s="182"/>
      <c r="DT119" s="182"/>
      <c r="DU119" s="182"/>
      <c r="DV119" s="182"/>
      <c r="DW119" s="182"/>
      <c r="DX119" s="182"/>
      <c r="DY119" s="182"/>
      <c r="DZ119" s="182"/>
      <c r="EA119" s="182"/>
      <c r="EB119" s="182"/>
      <c r="EC119" s="182"/>
      <c r="ED119" s="182"/>
      <c r="EE119" s="182"/>
      <c r="EF119" s="182"/>
      <c r="EG119" s="182"/>
      <c r="EH119" s="182"/>
      <c r="EI119" s="182"/>
      <c r="EJ119" s="182"/>
      <c r="EK119" s="182"/>
    </row>
    <row r="120" spans="1:141" s="160" customFormat="1" ht="25.5" x14ac:dyDescent="0.2">
      <c r="A120" s="232" t="s">
        <v>265</v>
      </c>
      <c r="B120" s="227" t="s">
        <v>294</v>
      </c>
      <c r="C120" s="193" t="s">
        <v>295</v>
      </c>
      <c r="D120" s="158">
        <v>0</v>
      </c>
      <c r="E120" s="158" t="s">
        <v>98</v>
      </c>
      <c r="F120" s="158">
        <v>0</v>
      </c>
      <c r="G120" s="158" t="s">
        <v>98</v>
      </c>
      <c r="H120" s="158">
        <v>0</v>
      </c>
      <c r="I120" s="158" t="s">
        <v>98</v>
      </c>
      <c r="J120" s="158">
        <v>0</v>
      </c>
      <c r="K120" s="158" t="s">
        <v>98</v>
      </c>
      <c r="L120" s="158">
        <v>0</v>
      </c>
      <c r="M120" s="158" t="s">
        <v>98</v>
      </c>
      <c r="N120" s="158">
        <v>0</v>
      </c>
      <c r="O120" s="158" t="s">
        <v>98</v>
      </c>
      <c r="P120" s="158">
        <v>0</v>
      </c>
      <c r="Q120" s="158" t="s">
        <v>98</v>
      </c>
      <c r="R120" s="158">
        <v>0</v>
      </c>
      <c r="S120" s="158" t="s">
        <v>98</v>
      </c>
      <c r="T120" s="158">
        <v>0</v>
      </c>
      <c r="U120" s="158" t="s">
        <v>98</v>
      </c>
      <c r="V120" s="158">
        <v>0</v>
      </c>
      <c r="W120" s="158" t="s">
        <v>98</v>
      </c>
      <c r="X120" s="158">
        <v>0</v>
      </c>
      <c r="Y120" s="158" t="s">
        <v>98</v>
      </c>
      <c r="Z120" s="158">
        <v>0</v>
      </c>
      <c r="AA120" s="158" t="s">
        <v>98</v>
      </c>
      <c r="AB120" s="158">
        <v>0</v>
      </c>
      <c r="AC120" s="158" t="s">
        <v>98</v>
      </c>
      <c r="AD120" s="158">
        <v>0</v>
      </c>
      <c r="AE120" s="158" t="s">
        <v>98</v>
      </c>
      <c r="AF120" s="158">
        <v>0</v>
      </c>
      <c r="AG120" s="158" t="s">
        <v>98</v>
      </c>
      <c r="AH120" s="158">
        <v>0</v>
      </c>
      <c r="AI120" s="158" t="s">
        <v>98</v>
      </c>
      <c r="AJ120" s="158">
        <v>0</v>
      </c>
      <c r="AK120" s="158" t="s">
        <v>98</v>
      </c>
      <c r="AL120" s="158">
        <v>0</v>
      </c>
      <c r="AM120" s="158" t="s">
        <v>98</v>
      </c>
      <c r="AN120" s="158">
        <v>0</v>
      </c>
      <c r="AO120" s="158" t="s">
        <v>98</v>
      </c>
      <c r="AP120" s="158">
        <v>0</v>
      </c>
      <c r="AQ120" s="158" t="s">
        <v>98</v>
      </c>
      <c r="AR120" s="158">
        <v>0</v>
      </c>
      <c r="AS120" s="158" t="s">
        <v>98</v>
      </c>
      <c r="AT120" s="158">
        <v>0</v>
      </c>
      <c r="AU120" s="158" t="s">
        <v>98</v>
      </c>
      <c r="AV120" s="158">
        <v>0</v>
      </c>
      <c r="AW120" s="158" t="s">
        <v>98</v>
      </c>
      <c r="AX120" s="158" t="s">
        <v>98</v>
      </c>
      <c r="AY120" s="158">
        <v>0</v>
      </c>
      <c r="AZ120" s="140">
        <f>'2'!CY118</f>
        <v>0</v>
      </c>
      <c r="BA120" s="193">
        <v>0</v>
      </c>
      <c r="BB120" s="158">
        <v>0</v>
      </c>
      <c r="BC120" s="158" t="s">
        <v>98</v>
      </c>
      <c r="BD120" s="215"/>
      <c r="BE120" s="159"/>
      <c r="BF120" s="159"/>
      <c r="BG120" s="159"/>
      <c r="BH120" s="159"/>
      <c r="BI120" s="159"/>
      <c r="BJ120" s="159"/>
      <c r="BK120" s="159"/>
      <c r="BL120" s="159"/>
      <c r="BM120" s="159"/>
      <c r="BN120" s="159"/>
      <c r="BO120" s="159"/>
      <c r="BP120" s="159"/>
      <c r="BQ120" s="159"/>
      <c r="BR120" s="159"/>
      <c r="BS120" s="159"/>
      <c r="BT120" s="159"/>
      <c r="BU120" s="159"/>
      <c r="BV120" s="159"/>
      <c r="BW120" s="159"/>
      <c r="BX120" s="159"/>
      <c r="BY120" s="159"/>
      <c r="BZ120" s="159"/>
      <c r="CA120" s="159"/>
      <c r="CB120" s="159"/>
      <c r="CC120" s="159"/>
      <c r="CD120" s="159"/>
      <c r="CE120" s="159"/>
      <c r="CF120" s="159"/>
      <c r="CG120" s="159"/>
      <c r="CH120" s="159"/>
      <c r="CI120" s="159"/>
      <c r="CJ120" s="159"/>
      <c r="CK120" s="159"/>
      <c r="CL120" s="159"/>
      <c r="CM120" s="159"/>
      <c r="CN120" s="159"/>
      <c r="CO120" s="159"/>
      <c r="CP120" s="159"/>
      <c r="CQ120" s="159"/>
      <c r="CR120" s="159"/>
      <c r="CS120" s="159"/>
      <c r="CT120" s="159"/>
      <c r="CU120" s="159"/>
      <c r="CV120" s="159"/>
      <c r="CW120" s="159"/>
      <c r="CX120" s="159"/>
      <c r="CY120" s="159"/>
    </row>
    <row r="121" spans="1:141" s="160" customFormat="1" ht="25.5" x14ac:dyDescent="0.2">
      <c r="A121" s="232" t="s">
        <v>265</v>
      </c>
      <c r="B121" s="216" t="s">
        <v>288</v>
      </c>
      <c r="C121" s="193" t="s">
        <v>289</v>
      </c>
      <c r="D121" s="158">
        <v>0</v>
      </c>
      <c r="E121" s="158" t="s">
        <v>98</v>
      </c>
      <c r="F121" s="158">
        <v>0</v>
      </c>
      <c r="G121" s="158" t="s">
        <v>98</v>
      </c>
      <c r="H121" s="158">
        <v>0</v>
      </c>
      <c r="I121" s="158" t="s">
        <v>98</v>
      </c>
      <c r="J121" s="158">
        <v>0</v>
      </c>
      <c r="K121" s="158" t="s">
        <v>98</v>
      </c>
      <c r="L121" s="158">
        <v>0</v>
      </c>
      <c r="M121" s="158" t="s">
        <v>98</v>
      </c>
      <c r="N121" s="158">
        <v>0</v>
      </c>
      <c r="O121" s="158" t="s">
        <v>98</v>
      </c>
      <c r="P121" s="158">
        <v>0</v>
      </c>
      <c r="Q121" s="158" t="s">
        <v>98</v>
      </c>
      <c r="R121" s="158">
        <v>0</v>
      </c>
      <c r="S121" s="158" t="s">
        <v>98</v>
      </c>
      <c r="T121" s="158">
        <v>0</v>
      </c>
      <c r="U121" s="158" t="s">
        <v>98</v>
      </c>
      <c r="V121" s="158">
        <v>0</v>
      </c>
      <c r="W121" s="158" t="s">
        <v>98</v>
      </c>
      <c r="X121" s="158">
        <v>0</v>
      </c>
      <c r="Y121" s="158" t="s">
        <v>98</v>
      </c>
      <c r="Z121" s="158">
        <v>0</v>
      </c>
      <c r="AA121" s="158" t="s">
        <v>98</v>
      </c>
      <c r="AB121" s="158">
        <v>0</v>
      </c>
      <c r="AC121" s="158" t="s">
        <v>98</v>
      </c>
      <c r="AD121" s="158">
        <v>0</v>
      </c>
      <c r="AE121" s="158" t="s">
        <v>98</v>
      </c>
      <c r="AF121" s="158">
        <v>0</v>
      </c>
      <c r="AG121" s="158" t="s">
        <v>98</v>
      </c>
      <c r="AH121" s="158">
        <v>0</v>
      </c>
      <c r="AI121" s="158" t="s">
        <v>98</v>
      </c>
      <c r="AJ121" s="158">
        <v>0</v>
      </c>
      <c r="AK121" s="158" t="s">
        <v>98</v>
      </c>
      <c r="AL121" s="158">
        <v>0</v>
      </c>
      <c r="AM121" s="158" t="s">
        <v>98</v>
      </c>
      <c r="AN121" s="158">
        <v>0</v>
      </c>
      <c r="AO121" s="158" t="s">
        <v>98</v>
      </c>
      <c r="AP121" s="158">
        <v>0</v>
      </c>
      <c r="AQ121" s="158" t="s">
        <v>98</v>
      </c>
      <c r="AR121" s="158">
        <v>0</v>
      </c>
      <c r="AS121" s="158" t="s">
        <v>98</v>
      </c>
      <c r="AT121" s="158">
        <v>0</v>
      </c>
      <c r="AU121" s="158" t="s">
        <v>98</v>
      </c>
      <c r="AV121" s="158">
        <v>0</v>
      </c>
      <c r="AW121" s="158" t="s">
        <v>98</v>
      </c>
      <c r="AX121" s="193">
        <v>0</v>
      </c>
      <c r="AY121" s="193">
        <v>0</v>
      </c>
      <c r="AZ121" s="140">
        <f>'2'!CY119</f>
        <v>0</v>
      </c>
      <c r="BA121" s="193">
        <v>0</v>
      </c>
      <c r="BB121" s="158">
        <v>0</v>
      </c>
      <c r="BC121" s="158" t="s">
        <v>98</v>
      </c>
      <c r="BD121" s="215"/>
      <c r="BE121" s="192"/>
      <c r="BF121" s="115"/>
      <c r="BG121" s="192"/>
      <c r="BH121" s="159"/>
      <c r="BI121" s="159"/>
      <c r="BJ121" s="159"/>
      <c r="BK121" s="159"/>
      <c r="BL121" s="159"/>
      <c r="BM121" s="159"/>
      <c r="BN121" s="159"/>
      <c r="BO121" s="159"/>
      <c r="BP121" s="159"/>
      <c r="BQ121" s="159"/>
      <c r="BR121" s="159"/>
      <c r="BS121" s="159"/>
      <c r="BT121" s="159"/>
      <c r="BU121" s="159"/>
      <c r="BV121" s="159"/>
      <c r="BW121" s="159"/>
      <c r="BX121" s="159"/>
      <c r="BY121" s="159"/>
      <c r="BZ121" s="159"/>
      <c r="CA121" s="159"/>
      <c r="CB121" s="159"/>
      <c r="CC121" s="159"/>
      <c r="CD121" s="159"/>
      <c r="CE121" s="159"/>
      <c r="CF121" s="159"/>
      <c r="CG121" s="159"/>
      <c r="CH121" s="159"/>
      <c r="CI121" s="159"/>
      <c r="CJ121" s="159"/>
      <c r="CK121" s="159"/>
      <c r="CL121" s="159"/>
      <c r="CM121" s="159"/>
      <c r="CN121" s="159"/>
      <c r="CO121" s="159"/>
      <c r="CP121" s="159"/>
      <c r="CQ121" s="159"/>
      <c r="CR121" s="159"/>
      <c r="CS121" s="159"/>
      <c r="CT121" s="159"/>
      <c r="CU121" s="159"/>
      <c r="CV121" s="159"/>
      <c r="CW121" s="159"/>
      <c r="CX121" s="159"/>
      <c r="CY121" s="159"/>
    </row>
    <row r="122" spans="1:141" s="235" customFormat="1" ht="25.5" x14ac:dyDescent="0.2">
      <c r="A122" s="232" t="s">
        <v>265</v>
      </c>
      <c r="B122" s="233" t="s">
        <v>290</v>
      </c>
      <c r="C122" s="193" t="s">
        <v>291</v>
      </c>
      <c r="D122" s="158">
        <v>0</v>
      </c>
      <c r="E122" s="158" t="s">
        <v>98</v>
      </c>
      <c r="F122" s="158">
        <v>0</v>
      </c>
      <c r="G122" s="158" t="s">
        <v>98</v>
      </c>
      <c r="H122" s="158">
        <v>0</v>
      </c>
      <c r="I122" s="158" t="s">
        <v>98</v>
      </c>
      <c r="J122" s="158">
        <v>0</v>
      </c>
      <c r="K122" s="158" t="s">
        <v>98</v>
      </c>
      <c r="L122" s="158">
        <v>0</v>
      </c>
      <c r="M122" s="158" t="s">
        <v>98</v>
      </c>
      <c r="N122" s="158">
        <v>0</v>
      </c>
      <c r="O122" s="158" t="s">
        <v>98</v>
      </c>
      <c r="P122" s="158">
        <v>0</v>
      </c>
      <c r="Q122" s="158" t="s">
        <v>98</v>
      </c>
      <c r="R122" s="158">
        <v>0</v>
      </c>
      <c r="S122" s="158" t="s">
        <v>98</v>
      </c>
      <c r="T122" s="158">
        <v>0</v>
      </c>
      <c r="U122" s="158" t="s">
        <v>98</v>
      </c>
      <c r="V122" s="158">
        <v>0</v>
      </c>
      <c r="W122" s="158" t="s">
        <v>98</v>
      </c>
      <c r="X122" s="158">
        <v>0</v>
      </c>
      <c r="Y122" s="158" t="s">
        <v>98</v>
      </c>
      <c r="Z122" s="158">
        <v>0</v>
      </c>
      <c r="AA122" s="158" t="s">
        <v>98</v>
      </c>
      <c r="AB122" s="158">
        <v>0</v>
      </c>
      <c r="AC122" s="158" t="s">
        <v>98</v>
      </c>
      <c r="AD122" s="158">
        <v>0</v>
      </c>
      <c r="AE122" s="158" t="s">
        <v>98</v>
      </c>
      <c r="AF122" s="158">
        <v>0</v>
      </c>
      <c r="AG122" s="158" t="s">
        <v>98</v>
      </c>
      <c r="AH122" s="158">
        <v>0</v>
      </c>
      <c r="AI122" s="158" t="s">
        <v>98</v>
      </c>
      <c r="AJ122" s="158">
        <v>0</v>
      </c>
      <c r="AK122" s="158" t="s">
        <v>98</v>
      </c>
      <c r="AL122" s="158">
        <v>0</v>
      </c>
      <c r="AM122" s="158" t="s">
        <v>98</v>
      </c>
      <c r="AN122" s="158">
        <v>0</v>
      </c>
      <c r="AO122" s="158" t="s">
        <v>98</v>
      </c>
      <c r="AP122" s="158">
        <v>0</v>
      </c>
      <c r="AQ122" s="158" t="s">
        <v>98</v>
      </c>
      <c r="AR122" s="158">
        <v>0</v>
      </c>
      <c r="AS122" s="158" t="s">
        <v>98</v>
      </c>
      <c r="AT122" s="158">
        <v>0</v>
      </c>
      <c r="AU122" s="158" t="s">
        <v>98</v>
      </c>
      <c r="AV122" s="158">
        <v>0</v>
      </c>
      <c r="AW122" s="158" t="s">
        <v>98</v>
      </c>
      <c r="AX122" s="193">
        <v>2.77</v>
      </c>
      <c r="AY122" s="193">
        <v>0</v>
      </c>
      <c r="AZ122" s="140">
        <f>'2'!CY120</f>
        <v>9.9752200000000002</v>
      </c>
      <c r="BA122" s="193">
        <v>0</v>
      </c>
      <c r="BB122" s="158">
        <v>0</v>
      </c>
      <c r="BC122" s="158" t="s">
        <v>98</v>
      </c>
      <c r="BD122" s="215"/>
      <c r="BE122" s="192"/>
      <c r="BF122" s="115"/>
      <c r="BG122" s="192"/>
      <c r="BH122" s="234"/>
      <c r="BI122" s="234"/>
      <c r="BJ122" s="234"/>
      <c r="BK122" s="234"/>
      <c r="BL122" s="234"/>
      <c r="BM122" s="234"/>
      <c r="BN122" s="234"/>
      <c r="BO122" s="234"/>
      <c r="BP122" s="234"/>
      <c r="BQ122" s="234"/>
      <c r="BR122" s="234"/>
      <c r="BS122" s="234"/>
      <c r="BT122" s="234"/>
      <c r="BU122" s="234"/>
      <c r="BV122" s="234"/>
      <c r="BW122" s="234"/>
      <c r="BX122" s="234"/>
      <c r="BY122" s="234"/>
      <c r="BZ122" s="234"/>
      <c r="CA122" s="234"/>
      <c r="CB122" s="234"/>
      <c r="CC122" s="234"/>
      <c r="CD122" s="234"/>
      <c r="CE122" s="234"/>
      <c r="CF122" s="234"/>
      <c r="CG122" s="234"/>
      <c r="CH122" s="234"/>
      <c r="CI122" s="234"/>
      <c r="CJ122" s="234"/>
      <c r="CK122" s="234"/>
      <c r="CL122" s="234"/>
      <c r="CM122" s="234"/>
      <c r="CN122" s="234"/>
      <c r="CO122" s="234"/>
    </row>
  </sheetData>
  <autoFilter ref="A21:EK122"/>
  <mergeCells count="54">
    <mergeCell ref="X20:Y20"/>
    <mergeCell ref="Z20:AA20"/>
    <mergeCell ref="AB20:AC20"/>
    <mergeCell ref="D20:E20"/>
    <mergeCell ref="F20:G20"/>
    <mergeCell ref="H20:I20"/>
    <mergeCell ref="J20:K20"/>
    <mergeCell ref="V20:W20"/>
    <mergeCell ref="D19:E19"/>
    <mergeCell ref="F19:G19"/>
    <mergeCell ref="H19:K19"/>
    <mergeCell ref="V19:Y19"/>
    <mergeCell ref="Z19:AC19"/>
    <mergeCell ref="AT17:AU17"/>
    <mergeCell ref="AV17:AW17"/>
    <mergeCell ref="AX17:AY17"/>
    <mergeCell ref="AZ17:BA17"/>
    <mergeCell ref="BB17:BC17"/>
    <mergeCell ref="AJ17:AK17"/>
    <mergeCell ref="AL17:AM17"/>
    <mergeCell ref="AN17:AO17"/>
    <mergeCell ref="AP17:AQ17"/>
    <mergeCell ref="AR17:AS17"/>
    <mergeCell ref="V17:Y17"/>
    <mergeCell ref="Z17:AC17"/>
    <mergeCell ref="AD17:AE17"/>
    <mergeCell ref="AF17:AG17"/>
    <mergeCell ref="AH17:AI17"/>
    <mergeCell ref="L17:M17"/>
    <mergeCell ref="N17:O17"/>
    <mergeCell ref="P17:Q17"/>
    <mergeCell ref="R17:S17"/>
    <mergeCell ref="T17:U17"/>
    <mergeCell ref="A12:BC12"/>
    <mergeCell ref="A13:BC13"/>
    <mergeCell ref="A15:A18"/>
    <mergeCell ref="B15:B18"/>
    <mergeCell ref="C15:C18"/>
    <mergeCell ref="D15:BC15"/>
    <mergeCell ref="D16:S16"/>
    <mergeCell ref="T16:AG16"/>
    <mergeCell ref="AH16:AM16"/>
    <mergeCell ref="AN16:AQ16"/>
    <mergeCell ref="AR16:AW16"/>
    <mergeCell ref="AX16:BA16"/>
    <mergeCell ref="BB16:BC16"/>
    <mergeCell ref="D17:E17"/>
    <mergeCell ref="F17:G17"/>
    <mergeCell ref="H17:K17"/>
    <mergeCell ref="A1:BC4"/>
    <mergeCell ref="A5:BC5"/>
    <mergeCell ref="A7:BC7"/>
    <mergeCell ref="A8:BC8"/>
    <mergeCell ref="A10:BC10"/>
  </mergeCells>
  <pageMargins left="0.39374999999999999" right="0.39374999999999999" top="0.78749999999999998" bottom="0.39374999999999999" header="0.27569444444444402" footer="0.51180555555555496"/>
  <pageSetup paperSize="9" firstPageNumber="0" orientation="landscape" horizontalDpi="300" verticalDpi="300"/>
  <headerFooter>
    <oddHeader>&amp;L&amp;6Подготовлено с использованием системы ГАРАНТ</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66FF"/>
  </sheetPr>
  <dimension ref="A1:AMK122"/>
  <sheetViews>
    <sheetView topLeftCell="A16" zoomScaleNormal="100" zoomScalePageLayoutView="85" workbookViewId="0">
      <pane xSplit="2" ySplit="6" topLeftCell="AP114" activePane="bottomRight" state="frozen"/>
      <selection activeCell="A16" sqref="A16"/>
      <selection pane="topRight" activeCell="AP16" sqref="AP16"/>
      <selection pane="bottomLeft" activeCell="A114" sqref="A114"/>
      <selection pane="bottomRight" activeCell="A117" sqref="A117"/>
    </sheetView>
  </sheetViews>
  <sheetFormatPr defaultRowHeight="12.75" x14ac:dyDescent="0.2"/>
  <cols>
    <col min="1" max="1" width="11.140625" style="105" customWidth="1"/>
    <col min="2" max="2" width="38.7109375" style="106" customWidth="1"/>
    <col min="3" max="3" width="14.5703125" style="105" customWidth="1"/>
    <col min="4" max="53" width="9.28515625" style="106" customWidth="1"/>
    <col min="54" max="55" width="11" style="106" customWidth="1"/>
    <col min="56" max="93" width="9.140625" style="107" customWidth="1"/>
    <col min="94" max="1025" width="9.140625" style="106" customWidth="1"/>
  </cols>
  <sheetData>
    <row r="1" spans="1:93" s="109" customFormat="1" ht="11.25" hidden="1" customHeight="1" x14ac:dyDescent="0.2">
      <c r="A1" s="14" t="s">
        <v>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8"/>
      <c r="CK1" s="108"/>
      <c r="CL1" s="108"/>
      <c r="CM1" s="108"/>
      <c r="CN1" s="108"/>
      <c r="CO1" s="108"/>
    </row>
    <row r="2" spans="1:93" s="109" customFormat="1" ht="11.25" hidden="1" customHeight="1" x14ac:dyDescent="0.2">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8"/>
      <c r="CK2" s="108"/>
      <c r="CL2" s="108"/>
      <c r="CM2" s="108"/>
      <c r="CN2" s="108"/>
      <c r="CO2" s="108"/>
    </row>
    <row r="3" spans="1:93" s="109" customFormat="1" ht="11.25" hidden="1" customHeight="1" x14ac:dyDescent="0.2">
      <c r="A3" s="14"/>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8"/>
      <c r="CK3" s="108"/>
      <c r="CL3" s="108"/>
      <c r="CM3" s="108"/>
      <c r="CN3" s="108"/>
      <c r="CO3" s="108"/>
    </row>
    <row r="4" spans="1:93" ht="18.75" customHeight="1" x14ac:dyDescent="0.2">
      <c r="A4" s="14"/>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row>
    <row r="5" spans="1:93" ht="18.75" customHeight="1" x14ac:dyDescent="0.2">
      <c r="A5" s="14" t="s">
        <v>299</v>
      </c>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row>
    <row r="6" spans="1:93" ht="15.75" customHeight="1" x14ac:dyDescent="0.2"/>
    <row r="7" spans="1:93" ht="21.75" customHeight="1" x14ac:dyDescent="0.2">
      <c r="A7" s="13" t="s">
        <v>2</v>
      </c>
      <c r="B7" s="13"/>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row>
    <row r="8" spans="1:93" ht="15.75" customHeight="1" x14ac:dyDescent="0.2">
      <c r="A8" s="12" t="s">
        <v>3</v>
      </c>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row>
    <row r="9" spans="1:93" ht="12" customHeight="1" x14ac:dyDescent="0.2"/>
    <row r="10" spans="1:93" ht="16.5" customHeight="1" x14ac:dyDescent="0.2">
      <c r="A10" s="11" t="s">
        <v>4</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row>
    <row r="11" spans="1:93" ht="15" customHeight="1" x14ac:dyDescent="0.2">
      <c r="A11" s="110"/>
      <c r="B11" s="110"/>
      <c r="C11" s="110"/>
      <c r="D11" s="110"/>
      <c r="E11" s="110"/>
      <c r="F11" s="110"/>
      <c r="G11" s="110"/>
      <c r="H11" s="110"/>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0"/>
      <c r="AG11" s="110"/>
      <c r="AH11" s="111"/>
      <c r="AI11" s="111"/>
      <c r="AJ11" s="111"/>
      <c r="AK11" s="111"/>
      <c r="AL11" s="111"/>
      <c r="AM11" s="111"/>
      <c r="AN11" s="111"/>
      <c r="AO11" s="111"/>
      <c r="AP11" s="111"/>
      <c r="AQ11" s="111"/>
      <c r="AR11" s="111"/>
      <c r="AS11" s="111"/>
      <c r="AT11" s="111"/>
      <c r="AU11" s="111"/>
      <c r="AV11" s="111"/>
      <c r="AW11" s="111"/>
      <c r="AX11" s="110"/>
      <c r="AY11" s="110"/>
      <c r="AZ11" s="110"/>
      <c r="BA11" s="110"/>
      <c r="BB11" s="110"/>
      <c r="BC11" s="110"/>
    </row>
    <row r="12" spans="1:93" s="107" customFormat="1" ht="15.75" customHeight="1" x14ac:dyDescent="0.3">
      <c r="A12" s="10" t="s">
        <v>5</v>
      </c>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12"/>
      <c r="BE12" s="112"/>
      <c r="BF12" s="112"/>
      <c r="BG12" s="112"/>
      <c r="BH12" s="112"/>
      <c r="BI12" s="112"/>
      <c r="BJ12" s="112"/>
      <c r="BK12" s="112"/>
      <c r="BL12" s="112"/>
      <c r="BM12" s="112"/>
      <c r="BN12" s="112"/>
      <c r="BO12" s="112"/>
      <c r="BP12" s="112"/>
    </row>
    <row r="13" spans="1:93" s="107" customFormat="1" ht="15.75" customHeight="1" x14ac:dyDescent="0.2">
      <c r="A13" s="9" t="s">
        <v>6</v>
      </c>
      <c r="B13" s="9"/>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113"/>
      <c r="BE13" s="113"/>
      <c r="BF13" s="113"/>
      <c r="BG13" s="113"/>
      <c r="BH13" s="113"/>
      <c r="BI13" s="113"/>
      <c r="BJ13" s="113"/>
      <c r="BK13" s="113"/>
      <c r="BL13" s="113"/>
      <c r="BM13" s="113"/>
      <c r="BN13" s="113"/>
      <c r="BO13" s="113"/>
      <c r="BP13" s="113"/>
    </row>
    <row r="14" spans="1:93" s="107" customFormat="1" ht="15.75" customHeight="1" x14ac:dyDescent="0.3">
      <c r="A14" s="114"/>
      <c r="B14" s="114"/>
      <c r="C14" s="114"/>
      <c r="D14" s="114"/>
      <c r="E14" s="114"/>
      <c r="F14" s="114"/>
      <c r="G14" s="114"/>
      <c r="H14" s="114"/>
      <c r="I14" s="114"/>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2"/>
      <c r="BE14" s="112"/>
      <c r="BF14" s="112"/>
      <c r="BG14" s="112"/>
      <c r="BH14" s="112"/>
      <c r="BI14" s="112"/>
      <c r="BJ14" s="112"/>
      <c r="BK14" s="112"/>
      <c r="BL14" s="112"/>
      <c r="BM14" s="112"/>
      <c r="BN14" s="112"/>
      <c r="BO14" s="112"/>
      <c r="BP14" s="112"/>
    </row>
    <row r="15" spans="1:93" s="118" customFormat="1" ht="33.75" customHeight="1" x14ac:dyDescent="0.2">
      <c r="A15" s="8" t="s">
        <v>7</v>
      </c>
      <c r="B15" s="8" t="s">
        <v>8</v>
      </c>
      <c r="C15" s="8" t="s">
        <v>9</v>
      </c>
      <c r="D15" s="7" t="s">
        <v>10</v>
      </c>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117"/>
      <c r="BE15" s="117"/>
      <c r="BF15" s="117"/>
      <c r="BG15" s="117"/>
      <c r="BH15" s="117"/>
      <c r="BI15" s="117"/>
      <c r="BJ15" s="117"/>
      <c r="BK15" s="117"/>
      <c r="BL15" s="117"/>
      <c r="BM15" s="117"/>
      <c r="BN15" s="117"/>
      <c r="BO15" s="117"/>
      <c r="BP15" s="117"/>
      <c r="BQ15" s="117"/>
      <c r="BR15" s="117"/>
      <c r="BS15" s="117"/>
      <c r="BT15" s="117"/>
      <c r="BU15" s="117"/>
      <c r="BV15" s="117"/>
      <c r="BW15" s="117"/>
      <c r="BX15" s="117"/>
      <c r="BY15" s="117"/>
      <c r="BZ15" s="117"/>
      <c r="CA15" s="117"/>
      <c r="CB15" s="117"/>
      <c r="CC15" s="117"/>
      <c r="CD15" s="117"/>
      <c r="CE15" s="117"/>
      <c r="CF15" s="117"/>
      <c r="CG15" s="117"/>
      <c r="CH15" s="117"/>
      <c r="CI15" s="117"/>
      <c r="CJ15" s="117"/>
      <c r="CK15" s="117"/>
      <c r="CL15" s="117"/>
      <c r="CM15" s="117"/>
      <c r="CN15" s="117"/>
      <c r="CO15" s="117"/>
    </row>
    <row r="16" spans="1:93" s="122" customFormat="1" ht="45.75" customHeight="1" x14ac:dyDescent="0.2">
      <c r="A16" s="8"/>
      <c r="B16" s="8"/>
      <c r="C16" s="8"/>
      <c r="D16" s="6" t="s">
        <v>11</v>
      </c>
      <c r="E16" s="6"/>
      <c r="F16" s="6"/>
      <c r="G16" s="6"/>
      <c r="H16" s="6"/>
      <c r="I16" s="6"/>
      <c r="J16" s="6"/>
      <c r="K16" s="6"/>
      <c r="L16" s="6"/>
      <c r="M16" s="6"/>
      <c r="N16" s="6"/>
      <c r="O16" s="6"/>
      <c r="P16" s="6"/>
      <c r="Q16" s="6"/>
      <c r="R16" s="6"/>
      <c r="S16" s="6"/>
      <c r="T16" s="6" t="s">
        <v>12</v>
      </c>
      <c r="U16" s="6"/>
      <c r="V16" s="6"/>
      <c r="W16" s="6"/>
      <c r="X16" s="6"/>
      <c r="Y16" s="6"/>
      <c r="Z16" s="6"/>
      <c r="AA16" s="6"/>
      <c r="AB16" s="6"/>
      <c r="AC16" s="6"/>
      <c r="AD16" s="6"/>
      <c r="AE16" s="6"/>
      <c r="AF16" s="6"/>
      <c r="AG16" s="6"/>
      <c r="AH16" s="6" t="s">
        <v>13</v>
      </c>
      <c r="AI16" s="6"/>
      <c r="AJ16" s="6"/>
      <c r="AK16" s="6"/>
      <c r="AL16" s="6"/>
      <c r="AM16" s="6"/>
      <c r="AN16" s="6" t="s">
        <v>14</v>
      </c>
      <c r="AO16" s="6"/>
      <c r="AP16" s="6"/>
      <c r="AQ16" s="6"/>
      <c r="AR16" s="6" t="s">
        <v>15</v>
      </c>
      <c r="AS16" s="6"/>
      <c r="AT16" s="6"/>
      <c r="AU16" s="6"/>
      <c r="AV16" s="6"/>
      <c r="AW16" s="6"/>
      <c r="AX16" s="6" t="s">
        <v>16</v>
      </c>
      <c r="AY16" s="6"/>
      <c r="AZ16" s="6"/>
      <c r="BA16" s="6"/>
      <c r="BB16" s="5" t="s">
        <v>17</v>
      </c>
      <c r="BC16" s="5"/>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row>
    <row r="17" spans="1:103" s="124" customFormat="1" ht="122.25" customHeight="1" x14ac:dyDescent="0.2">
      <c r="A17" s="8"/>
      <c r="B17" s="8"/>
      <c r="C17" s="8"/>
      <c r="D17" s="6" t="s">
        <v>18</v>
      </c>
      <c r="E17" s="6"/>
      <c r="F17" s="6" t="s">
        <v>19</v>
      </c>
      <c r="G17" s="6"/>
      <c r="H17" s="6" t="s">
        <v>20</v>
      </c>
      <c r="I17" s="6"/>
      <c r="J17" s="6"/>
      <c r="K17" s="6"/>
      <c r="L17" s="6" t="s">
        <v>21</v>
      </c>
      <c r="M17" s="6"/>
      <c r="N17" s="6" t="s">
        <v>22</v>
      </c>
      <c r="O17" s="6"/>
      <c r="P17" s="6" t="s">
        <v>23</v>
      </c>
      <c r="Q17" s="6"/>
      <c r="R17" s="6" t="s">
        <v>24</v>
      </c>
      <c r="S17" s="6"/>
      <c r="T17" s="6" t="s">
        <v>25</v>
      </c>
      <c r="U17" s="6"/>
      <c r="V17" s="6" t="s">
        <v>26</v>
      </c>
      <c r="W17" s="6"/>
      <c r="X17" s="6"/>
      <c r="Y17" s="6"/>
      <c r="Z17" s="6" t="s">
        <v>27</v>
      </c>
      <c r="AA17" s="6"/>
      <c r="AB17" s="6"/>
      <c r="AC17" s="6"/>
      <c r="AD17" s="6" t="s">
        <v>28</v>
      </c>
      <c r="AE17" s="6"/>
      <c r="AF17" s="6" t="s">
        <v>29</v>
      </c>
      <c r="AG17" s="6"/>
      <c r="AH17" s="6" t="s">
        <v>30</v>
      </c>
      <c r="AI17" s="6"/>
      <c r="AJ17" s="6" t="s">
        <v>31</v>
      </c>
      <c r="AK17" s="6"/>
      <c r="AL17" s="6" t="s">
        <v>32</v>
      </c>
      <c r="AM17" s="6"/>
      <c r="AN17" s="6" t="s">
        <v>33</v>
      </c>
      <c r="AO17" s="6"/>
      <c r="AP17" s="6" t="s">
        <v>34</v>
      </c>
      <c r="AQ17" s="6"/>
      <c r="AR17" s="6" t="s">
        <v>35</v>
      </c>
      <c r="AS17" s="6"/>
      <c r="AT17" s="6" t="s">
        <v>36</v>
      </c>
      <c r="AU17" s="6"/>
      <c r="AV17" s="6" t="s">
        <v>37</v>
      </c>
      <c r="AW17" s="6"/>
      <c r="AX17" s="6" t="s">
        <v>38</v>
      </c>
      <c r="AY17" s="6"/>
      <c r="AZ17" s="6" t="s">
        <v>39</v>
      </c>
      <c r="BA17" s="6"/>
      <c r="BB17" s="5" t="s">
        <v>40</v>
      </c>
      <c r="BC17" s="5"/>
      <c r="BD17" s="123"/>
      <c r="BE17" s="123"/>
      <c r="BF17" s="123"/>
      <c r="BG17" s="123"/>
      <c r="BH17" s="123"/>
      <c r="BI17" s="123"/>
      <c r="BJ17" s="123"/>
      <c r="BK17" s="123"/>
      <c r="BL17" s="123"/>
      <c r="BM17" s="123"/>
      <c r="BN17" s="123"/>
      <c r="BO17" s="123"/>
      <c r="BP17" s="123"/>
      <c r="BQ17" s="123"/>
      <c r="BR17" s="123"/>
      <c r="BS17" s="123"/>
      <c r="BT17" s="123"/>
      <c r="BU17" s="123"/>
      <c r="BV17" s="123"/>
      <c r="BW17" s="123"/>
      <c r="BX17" s="123"/>
      <c r="BY17" s="123"/>
      <c r="BZ17" s="123"/>
      <c r="CA17" s="123"/>
      <c r="CB17" s="123"/>
      <c r="CC17" s="123"/>
      <c r="CD17" s="123"/>
      <c r="CE17" s="123"/>
      <c r="CF17" s="123"/>
      <c r="CG17" s="123"/>
      <c r="CH17" s="123"/>
      <c r="CI17" s="123"/>
      <c r="CJ17" s="123"/>
      <c r="CK17" s="123"/>
      <c r="CL17" s="123"/>
      <c r="CM17" s="123"/>
      <c r="CN17" s="123"/>
      <c r="CO17" s="123"/>
    </row>
    <row r="18" spans="1:103" s="109" customFormat="1" ht="39" customHeight="1" x14ac:dyDescent="0.2">
      <c r="A18" s="8"/>
      <c r="B18" s="8"/>
      <c r="C18" s="8"/>
      <c r="D18" s="125" t="s">
        <v>41</v>
      </c>
      <c r="E18" s="125" t="s">
        <v>42</v>
      </c>
      <c r="F18" s="125" t="s">
        <v>41</v>
      </c>
      <c r="G18" s="125" t="s">
        <v>42</v>
      </c>
      <c r="H18" s="125" t="s">
        <v>41</v>
      </c>
      <c r="I18" s="125" t="s">
        <v>42</v>
      </c>
      <c r="J18" s="125" t="s">
        <v>41</v>
      </c>
      <c r="K18" s="125" t="s">
        <v>42</v>
      </c>
      <c r="L18" s="125" t="s">
        <v>41</v>
      </c>
      <c r="M18" s="125" t="s">
        <v>42</v>
      </c>
      <c r="N18" s="125" t="s">
        <v>41</v>
      </c>
      <c r="O18" s="125" t="s">
        <v>42</v>
      </c>
      <c r="P18" s="125" t="s">
        <v>41</v>
      </c>
      <c r="Q18" s="125" t="s">
        <v>42</v>
      </c>
      <c r="R18" s="125" t="s">
        <v>41</v>
      </c>
      <c r="S18" s="125" t="s">
        <v>42</v>
      </c>
      <c r="T18" s="125" t="s">
        <v>41</v>
      </c>
      <c r="U18" s="125" t="s">
        <v>42</v>
      </c>
      <c r="V18" s="125" t="s">
        <v>41</v>
      </c>
      <c r="W18" s="125" t="s">
        <v>42</v>
      </c>
      <c r="X18" s="125" t="s">
        <v>41</v>
      </c>
      <c r="Y18" s="125" t="s">
        <v>42</v>
      </c>
      <c r="Z18" s="125" t="s">
        <v>41</v>
      </c>
      <c r="AA18" s="125" t="s">
        <v>42</v>
      </c>
      <c r="AB18" s="125" t="s">
        <v>41</v>
      </c>
      <c r="AC18" s="125" t="s">
        <v>42</v>
      </c>
      <c r="AD18" s="125" t="s">
        <v>41</v>
      </c>
      <c r="AE18" s="125" t="s">
        <v>42</v>
      </c>
      <c r="AF18" s="125" t="s">
        <v>41</v>
      </c>
      <c r="AG18" s="125" t="s">
        <v>42</v>
      </c>
      <c r="AH18" s="125" t="s">
        <v>41</v>
      </c>
      <c r="AI18" s="125" t="s">
        <v>42</v>
      </c>
      <c r="AJ18" s="125" t="s">
        <v>41</v>
      </c>
      <c r="AK18" s="125" t="s">
        <v>42</v>
      </c>
      <c r="AL18" s="125" t="s">
        <v>41</v>
      </c>
      <c r="AM18" s="125" t="s">
        <v>42</v>
      </c>
      <c r="AN18" s="125" t="s">
        <v>41</v>
      </c>
      <c r="AO18" s="125" t="s">
        <v>42</v>
      </c>
      <c r="AP18" s="125" t="s">
        <v>41</v>
      </c>
      <c r="AQ18" s="125" t="s">
        <v>42</v>
      </c>
      <c r="AR18" s="125" t="s">
        <v>41</v>
      </c>
      <c r="AS18" s="125" t="s">
        <v>42</v>
      </c>
      <c r="AT18" s="125" t="s">
        <v>41</v>
      </c>
      <c r="AU18" s="125" t="s">
        <v>42</v>
      </c>
      <c r="AV18" s="125" t="s">
        <v>41</v>
      </c>
      <c r="AW18" s="125" t="s">
        <v>42</v>
      </c>
      <c r="AX18" s="125" t="s">
        <v>41</v>
      </c>
      <c r="AY18" s="125" t="s">
        <v>42</v>
      </c>
      <c r="AZ18" s="125" t="s">
        <v>41</v>
      </c>
      <c r="BA18" s="125" t="s">
        <v>42</v>
      </c>
      <c r="BB18" s="125" t="s">
        <v>41</v>
      </c>
      <c r="BC18" s="125" t="s">
        <v>42</v>
      </c>
      <c r="BD18" s="108"/>
      <c r="BE18" s="108"/>
      <c r="BF18" s="108"/>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row>
    <row r="19" spans="1:103" s="129" customFormat="1" ht="12.75" customHeight="1" x14ac:dyDescent="0.2">
      <c r="A19" s="115"/>
      <c r="B19" s="115"/>
      <c r="C19" s="115"/>
      <c r="D19" s="8" t="s">
        <v>43</v>
      </c>
      <c r="E19" s="8"/>
      <c r="F19" s="8"/>
      <c r="G19" s="8"/>
      <c r="H19" s="8" t="s">
        <v>43</v>
      </c>
      <c r="I19" s="8"/>
      <c r="J19" s="8"/>
      <c r="K19" s="8"/>
      <c r="L19" s="126"/>
      <c r="M19" s="126"/>
      <c r="N19" s="126"/>
      <c r="O19" s="126"/>
      <c r="P19" s="126"/>
      <c r="Q19" s="126"/>
      <c r="R19" s="126"/>
      <c r="S19" s="126"/>
      <c r="T19" s="126"/>
      <c r="U19" s="126"/>
      <c r="V19" s="8" t="s">
        <v>43</v>
      </c>
      <c r="W19" s="8"/>
      <c r="X19" s="8"/>
      <c r="Y19" s="8"/>
      <c r="Z19" s="8" t="s">
        <v>43</v>
      </c>
      <c r="AA19" s="8"/>
      <c r="AB19" s="8"/>
      <c r="AC19" s="8"/>
      <c r="AD19" s="126"/>
      <c r="AE19" s="126"/>
      <c r="AF19" s="126"/>
      <c r="AG19" s="126"/>
      <c r="AH19" s="126"/>
      <c r="AI19" s="126"/>
      <c r="AJ19" s="126"/>
      <c r="AK19" s="126"/>
      <c r="AL19" s="126"/>
      <c r="AM19" s="126"/>
      <c r="AN19" s="126"/>
      <c r="AO19" s="126"/>
      <c r="AP19" s="126"/>
      <c r="AQ19" s="126"/>
      <c r="AR19" s="126"/>
      <c r="AS19" s="126"/>
      <c r="AT19" s="126"/>
      <c r="AU19" s="126"/>
      <c r="AV19" s="126"/>
      <c r="AW19" s="126"/>
      <c r="AX19" s="126"/>
      <c r="AY19" s="126"/>
      <c r="AZ19" s="126"/>
      <c r="BA19" s="126"/>
      <c r="BB19" s="126"/>
      <c r="BC19" s="126"/>
      <c r="BD19" s="127"/>
      <c r="BE19" s="127"/>
      <c r="BF19" s="127"/>
      <c r="BG19" s="127"/>
      <c r="BH19" s="127"/>
      <c r="BI19" s="127"/>
      <c r="BJ19" s="127"/>
      <c r="BK19" s="127"/>
      <c r="BL19" s="127"/>
      <c r="BM19" s="127"/>
      <c r="BN19" s="127"/>
      <c r="BO19" s="127"/>
      <c r="BP19" s="127"/>
      <c r="BQ19" s="127"/>
      <c r="BR19" s="127"/>
      <c r="BS19" s="127"/>
      <c r="BT19" s="127"/>
      <c r="BU19" s="127"/>
      <c r="BV19" s="127"/>
      <c r="BW19" s="127"/>
      <c r="BX19" s="127"/>
      <c r="BY19" s="127"/>
      <c r="BZ19" s="127"/>
      <c r="CA19" s="127"/>
      <c r="CB19" s="127"/>
      <c r="CC19" s="127"/>
      <c r="CD19" s="127"/>
      <c r="CE19" s="127"/>
      <c r="CF19" s="127"/>
      <c r="CG19" s="127"/>
      <c r="CH19" s="127"/>
      <c r="CI19" s="127"/>
      <c r="CJ19" s="127"/>
      <c r="CK19" s="127"/>
      <c r="CL19" s="127"/>
      <c r="CM19" s="127"/>
      <c r="CN19" s="127"/>
      <c r="CO19" s="127"/>
      <c r="CP19" s="128"/>
    </row>
    <row r="20" spans="1:103" s="129" customFormat="1" ht="12.75" customHeight="1" x14ac:dyDescent="0.2">
      <c r="A20" s="115"/>
      <c r="B20" s="115"/>
      <c r="C20" s="115"/>
      <c r="D20" s="4" t="s">
        <v>44</v>
      </c>
      <c r="E20" s="4"/>
      <c r="F20" s="3"/>
      <c r="G20" s="3"/>
      <c r="H20" s="4" t="s">
        <v>44</v>
      </c>
      <c r="I20" s="4"/>
      <c r="J20" s="8">
        <v>0.4</v>
      </c>
      <c r="K20" s="8"/>
      <c r="L20" s="126"/>
      <c r="M20" s="126"/>
      <c r="N20" s="126"/>
      <c r="O20" s="126"/>
      <c r="P20" s="126"/>
      <c r="Q20" s="126"/>
      <c r="R20" s="126"/>
      <c r="S20" s="126"/>
      <c r="T20" s="126"/>
      <c r="U20" s="126"/>
      <c r="V20" s="4" t="s">
        <v>44</v>
      </c>
      <c r="W20" s="4"/>
      <c r="X20" s="8">
        <v>0.4</v>
      </c>
      <c r="Y20" s="8"/>
      <c r="Z20" s="4" t="s">
        <v>44</v>
      </c>
      <c r="AA20" s="4"/>
      <c r="AB20" s="8">
        <v>110</v>
      </c>
      <c r="AC20" s="8"/>
      <c r="AD20" s="126"/>
      <c r="AE20" s="126"/>
      <c r="AF20" s="126"/>
      <c r="AG20" s="126"/>
      <c r="AH20" s="126"/>
      <c r="AI20" s="126"/>
      <c r="AJ20" s="126"/>
      <c r="AK20" s="126"/>
      <c r="AL20" s="126"/>
      <c r="AM20" s="126"/>
      <c r="AN20" s="126"/>
      <c r="AO20" s="126"/>
      <c r="AP20" s="126"/>
      <c r="AQ20" s="126"/>
      <c r="AR20" s="126"/>
      <c r="AS20" s="126"/>
      <c r="AT20" s="126"/>
      <c r="AU20" s="126"/>
      <c r="AV20" s="126"/>
      <c r="AW20" s="126"/>
      <c r="AX20" s="126"/>
      <c r="AY20" s="126"/>
      <c r="AZ20" s="126"/>
      <c r="BA20" s="126"/>
      <c r="BB20" s="126"/>
      <c r="BC20" s="126"/>
      <c r="BD20" s="127"/>
      <c r="BE20" s="127"/>
      <c r="BF20" s="127"/>
      <c r="BG20" s="127"/>
      <c r="BH20" s="127"/>
      <c r="BI20" s="127"/>
      <c r="BJ20" s="127"/>
      <c r="BK20" s="127"/>
      <c r="BL20" s="127"/>
      <c r="BM20" s="127"/>
      <c r="BN20" s="127"/>
      <c r="BO20" s="127"/>
      <c r="BP20" s="127"/>
      <c r="BQ20" s="127"/>
      <c r="BR20" s="127"/>
      <c r="BS20" s="127"/>
      <c r="BT20" s="127"/>
      <c r="BU20" s="127"/>
      <c r="BV20" s="127"/>
      <c r="BW20" s="127"/>
      <c r="BX20" s="127"/>
      <c r="BY20" s="127"/>
      <c r="BZ20" s="127"/>
      <c r="CA20" s="127"/>
      <c r="CB20" s="127"/>
      <c r="CC20" s="127"/>
      <c r="CD20" s="127"/>
      <c r="CE20" s="127"/>
      <c r="CF20" s="127"/>
      <c r="CG20" s="127"/>
      <c r="CH20" s="127"/>
      <c r="CI20" s="127"/>
      <c r="CJ20" s="127"/>
      <c r="CK20" s="127"/>
      <c r="CL20" s="127"/>
      <c r="CM20" s="127"/>
      <c r="CN20" s="127"/>
      <c r="CO20" s="127"/>
      <c r="CP20" s="128"/>
    </row>
    <row r="21" spans="1:103" s="134" customFormat="1" ht="15.75" customHeight="1" x14ac:dyDescent="0.2">
      <c r="A21" s="130">
        <v>1</v>
      </c>
      <c r="B21" s="131">
        <v>2</v>
      </c>
      <c r="C21" s="131">
        <v>3</v>
      </c>
      <c r="D21" s="132" t="s">
        <v>45</v>
      </c>
      <c r="E21" s="132" t="s">
        <v>46</v>
      </c>
      <c r="F21" s="132" t="s">
        <v>47</v>
      </c>
      <c r="G21" s="132" t="s">
        <v>48</v>
      </c>
      <c r="H21" s="132" t="s">
        <v>49</v>
      </c>
      <c r="I21" s="132" t="s">
        <v>50</v>
      </c>
      <c r="J21" s="132" t="s">
        <v>51</v>
      </c>
      <c r="K21" s="132" t="s">
        <v>52</v>
      </c>
      <c r="L21" s="132" t="s">
        <v>53</v>
      </c>
      <c r="M21" s="132" t="s">
        <v>54</v>
      </c>
      <c r="N21" s="132" t="s">
        <v>55</v>
      </c>
      <c r="O21" s="132" t="s">
        <v>56</v>
      </c>
      <c r="P21" s="132" t="s">
        <v>57</v>
      </c>
      <c r="Q21" s="132" t="s">
        <v>58</v>
      </c>
      <c r="R21" s="132" t="s">
        <v>59</v>
      </c>
      <c r="S21" s="132" t="s">
        <v>60</v>
      </c>
      <c r="T21" s="132" t="s">
        <v>61</v>
      </c>
      <c r="U21" s="132" t="s">
        <v>62</v>
      </c>
      <c r="V21" s="132" t="s">
        <v>63</v>
      </c>
      <c r="W21" s="132" t="s">
        <v>64</v>
      </c>
      <c r="X21" s="132" t="s">
        <v>65</v>
      </c>
      <c r="Y21" s="132" t="s">
        <v>66</v>
      </c>
      <c r="Z21" s="132" t="s">
        <v>67</v>
      </c>
      <c r="AA21" s="132" t="s">
        <v>68</v>
      </c>
      <c r="AB21" s="132" t="s">
        <v>69</v>
      </c>
      <c r="AC21" s="132" t="s">
        <v>70</v>
      </c>
      <c r="AD21" s="132" t="s">
        <v>71</v>
      </c>
      <c r="AE21" s="132" t="s">
        <v>72</v>
      </c>
      <c r="AF21" s="132" t="s">
        <v>73</v>
      </c>
      <c r="AG21" s="132" t="s">
        <v>74</v>
      </c>
      <c r="AH21" s="132" t="s">
        <v>75</v>
      </c>
      <c r="AI21" s="132" t="s">
        <v>76</v>
      </c>
      <c r="AJ21" s="132" t="s">
        <v>77</v>
      </c>
      <c r="AK21" s="132" t="s">
        <v>78</v>
      </c>
      <c r="AL21" s="132" t="s">
        <v>79</v>
      </c>
      <c r="AM21" s="132" t="s">
        <v>80</v>
      </c>
      <c r="AN21" s="132" t="s">
        <v>81</v>
      </c>
      <c r="AO21" s="132" t="s">
        <v>82</v>
      </c>
      <c r="AP21" s="132" t="s">
        <v>83</v>
      </c>
      <c r="AQ21" s="132" t="s">
        <v>84</v>
      </c>
      <c r="AR21" s="132" t="s">
        <v>85</v>
      </c>
      <c r="AS21" s="132" t="s">
        <v>86</v>
      </c>
      <c r="AT21" s="132" t="s">
        <v>87</v>
      </c>
      <c r="AU21" s="132" t="s">
        <v>88</v>
      </c>
      <c r="AV21" s="132" t="s">
        <v>89</v>
      </c>
      <c r="AW21" s="132" t="s">
        <v>90</v>
      </c>
      <c r="AX21" s="132" t="s">
        <v>91</v>
      </c>
      <c r="AY21" s="132" t="s">
        <v>92</v>
      </c>
      <c r="AZ21" s="132" t="s">
        <v>93</v>
      </c>
      <c r="BA21" s="132" t="s">
        <v>94</v>
      </c>
      <c r="BB21" s="132" t="s">
        <v>95</v>
      </c>
      <c r="BC21" s="132" t="s">
        <v>96</v>
      </c>
      <c r="BD21" s="133"/>
      <c r="BE21" s="133"/>
      <c r="BF21" s="133"/>
      <c r="BG21" s="133"/>
      <c r="BH21" s="133"/>
      <c r="BI21" s="133"/>
      <c r="BJ21" s="133"/>
      <c r="BK21" s="133"/>
      <c r="BL21" s="133"/>
      <c r="BM21" s="133"/>
      <c r="BN21" s="133"/>
      <c r="BO21" s="133"/>
      <c r="BP21" s="133"/>
      <c r="BQ21" s="133"/>
      <c r="BR21" s="133"/>
      <c r="BS21" s="133"/>
      <c r="BT21" s="133"/>
      <c r="BU21" s="133"/>
      <c r="BV21" s="133"/>
      <c r="BW21" s="133"/>
      <c r="BX21" s="133"/>
      <c r="BY21" s="133"/>
      <c r="BZ21" s="133"/>
      <c r="CA21" s="133"/>
      <c r="CB21" s="133"/>
      <c r="CC21" s="133"/>
      <c r="CD21" s="133"/>
      <c r="CE21" s="133"/>
      <c r="CF21" s="133"/>
      <c r="CG21" s="133"/>
      <c r="CH21" s="133"/>
      <c r="CI21" s="133"/>
      <c r="CJ21" s="133"/>
      <c r="CK21" s="133"/>
      <c r="CL21" s="133"/>
      <c r="CM21" s="133"/>
      <c r="CN21" s="133"/>
      <c r="CO21" s="133"/>
      <c r="CP21" s="133"/>
      <c r="CQ21" s="133"/>
      <c r="CR21" s="133"/>
      <c r="CS21" s="133"/>
      <c r="CT21" s="133"/>
      <c r="CU21" s="133"/>
      <c r="CV21" s="133"/>
      <c r="CW21" s="133"/>
      <c r="CX21" s="133"/>
      <c r="CY21" s="133"/>
    </row>
    <row r="22" spans="1:103" s="143" customFormat="1" ht="25.5" x14ac:dyDescent="0.2">
      <c r="A22" s="135">
        <v>0</v>
      </c>
      <c r="B22" s="136" t="s">
        <v>97</v>
      </c>
      <c r="C22" s="139" t="s">
        <v>98</v>
      </c>
      <c r="D22" s="139">
        <f>SUM(D23:D28)</f>
        <v>0</v>
      </c>
      <c r="E22" s="139" t="s">
        <v>98</v>
      </c>
      <c r="F22" s="139">
        <f>SUM(F23:F28)</f>
        <v>0</v>
      </c>
      <c r="G22" s="139" t="s">
        <v>98</v>
      </c>
      <c r="H22" s="139">
        <f>SUM(H23:H28)</f>
        <v>0</v>
      </c>
      <c r="I22" s="139" t="s">
        <v>98</v>
      </c>
      <c r="J22" s="139">
        <f>SUM(J23:J28)</f>
        <v>0</v>
      </c>
      <c r="K22" s="139" t="s">
        <v>98</v>
      </c>
      <c r="L22" s="139">
        <f>SUM(L23:L28)</f>
        <v>0</v>
      </c>
      <c r="M22" s="139" t="s">
        <v>98</v>
      </c>
      <c r="N22" s="139">
        <f>SUM(N23:N28)</f>
        <v>0</v>
      </c>
      <c r="O22" s="139" t="s">
        <v>98</v>
      </c>
      <c r="P22" s="139">
        <f>SUM(P23:P28)</f>
        <v>0</v>
      </c>
      <c r="Q22" s="139" t="s">
        <v>98</v>
      </c>
      <c r="R22" s="139">
        <f>SUM(R23:R28)</f>
        <v>0</v>
      </c>
      <c r="S22" s="139" t="s">
        <v>98</v>
      </c>
      <c r="T22" s="139">
        <f>SUM(T23:T28)</f>
        <v>0</v>
      </c>
      <c r="U22" s="139" t="s">
        <v>98</v>
      </c>
      <c r="V22" s="139">
        <f>SUM(V23:V28)</f>
        <v>0</v>
      </c>
      <c r="W22" s="139" t="s">
        <v>98</v>
      </c>
      <c r="X22" s="139">
        <f>SUM(X23:X28)</f>
        <v>1.4</v>
      </c>
      <c r="Y22" s="139" t="s">
        <v>98</v>
      </c>
      <c r="Z22" s="139">
        <f>SUM(Z23:Z28)</f>
        <v>0</v>
      </c>
      <c r="AA22" s="139" t="s">
        <v>98</v>
      </c>
      <c r="AB22" s="139">
        <f>SUM(AB23:AB28)</f>
        <v>0</v>
      </c>
      <c r="AC22" s="139" t="s">
        <v>98</v>
      </c>
      <c r="AD22" s="139">
        <f>SUM(AD23:AD28)</f>
        <v>0</v>
      </c>
      <c r="AE22" s="139" t="s">
        <v>98</v>
      </c>
      <c r="AF22" s="139">
        <f>SUM(AF23:AF28)</f>
        <v>0</v>
      </c>
      <c r="AG22" s="139" t="s">
        <v>98</v>
      </c>
      <c r="AH22" s="139">
        <f>SUM(AH23:AH28)</f>
        <v>0</v>
      </c>
      <c r="AI22" s="139" t="s">
        <v>98</v>
      </c>
      <c r="AJ22" s="139">
        <f>SUM(AJ23:AJ28)</f>
        <v>0</v>
      </c>
      <c r="AK22" s="139" t="s">
        <v>98</v>
      </c>
      <c r="AL22" s="139">
        <f>SUM(AL23:AL28)</f>
        <v>0</v>
      </c>
      <c r="AM22" s="139" t="s">
        <v>98</v>
      </c>
      <c r="AN22" s="139">
        <f>SUM(AN23:AN28)</f>
        <v>0</v>
      </c>
      <c r="AO22" s="139" t="s">
        <v>98</v>
      </c>
      <c r="AP22" s="139">
        <f>SUM(AP23:AP28)</f>
        <v>0</v>
      </c>
      <c r="AQ22" s="139" t="s">
        <v>98</v>
      </c>
      <c r="AR22" s="139">
        <f>SUM(AR23:AR28)</f>
        <v>0</v>
      </c>
      <c r="AS22" s="139" t="s">
        <v>98</v>
      </c>
      <c r="AT22" s="139">
        <f>SUM(AT23:AT28)</f>
        <v>0</v>
      </c>
      <c r="AU22" s="139" t="s">
        <v>98</v>
      </c>
      <c r="AV22" s="139">
        <f>SUM(AV23:AV28)</f>
        <v>0</v>
      </c>
      <c r="AW22" s="139" t="s">
        <v>98</v>
      </c>
      <c r="AX22" s="139">
        <v>33.97</v>
      </c>
      <c r="AY22" s="139">
        <v>0</v>
      </c>
      <c r="AZ22" s="140">
        <f>'2'!DL20</f>
        <v>25.40786871078372</v>
      </c>
      <c r="BA22" s="139">
        <v>0</v>
      </c>
      <c r="BB22" s="139">
        <f>SUM(BB23:BB28)</f>
        <v>0</v>
      </c>
      <c r="BC22" s="139">
        <f>SUM(BC23:BC28)</f>
        <v>0</v>
      </c>
      <c r="BD22" s="141"/>
      <c r="BE22" s="142"/>
      <c r="BF22" s="142"/>
      <c r="BG22" s="142"/>
      <c r="BH22" s="142"/>
      <c r="BI22" s="142"/>
      <c r="BJ22" s="142"/>
      <c r="BK22" s="142"/>
      <c r="BL22" s="142"/>
      <c r="BM22" s="142"/>
      <c r="BN22" s="142"/>
      <c r="BO22" s="142"/>
      <c r="BP22" s="142"/>
      <c r="BQ22" s="142"/>
      <c r="BR22" s="142"/>
      <c r="BS22" s="142"/>
      <c r="BT22" s="142"/>
      <c r="BU22" s="142"/>
      <c r="BV22" s="142"/>
      <c r="BW22" s="142"/>
      <c r="BX22" s="142"/>
      <c r="BY22" s="142"/>
      <c r="BZ22" s="142"/>
      <c r="CA22" s="142"/>
      <c r="CB22" s="142"/>
      <c r="CC22" s="142"/>
      <c r="CD22" s="142"/>
      <c r="CE22" s="142"/>
      <c r="CF22" s="142"/>
      <c r="CG22" s="142"/>
      <c r="CH22" s="142"/>
      <c r="CI22" s="142"/>
      <c r="CJ22" s="142"/>
      <c r="CK22" s="142"/>
      <c r="CL22" s="142"/>
      <c r="CM22" s="142"/>
      <c r="CN22" s="142"/>
      <c r="CO22" s="142"/>
      <c r="CP22" s="142"/>
      <c r="CQ22" s="142"/>
      <c r="CR22" s="142"/>
      <c r="CS22" s="142"/>
      <c r="CT22" s="142"/>
      <c r="CU22" s="142"/>
      <c r="CV22" s="142"/>
      <c r="CW22" s="142"/>
      <c r="CX22" s="142"/>
      <c r="CY22" s="142"/>
    </row>
    <row r="23" spans="1:103" s="151" customFormat="1" x14ac:dyDescent="0.2">
      <c r="A23" s="144" t="s">
        <v>99</v>
      </c>
      <c r="B23" s="145" t="s">
        <v>100</v>
      </c>
      <c r="C23" s="148" t="s">
        <v>98</v>
      </c>
      <c r="D23" s="148">
        <f>D30+D35+D38+D47</f>
        <v>0</v>
      </c>
      <c r="E23" s="148" t="str">
        <f>E30</f>
        <v>нд</v>
      </c>
      <c r="F23" s="148">
        <f>F30+F35+F38+F47</f>
        <v>0</v>
      </c>
      <c r="G23" s="148" t="str">
        <f>G30</f>
        <v>нд</v>
      </c>
      <c r="H23" s="148">
        <f>H30+H35+H38+H47</f>
        <v>0</v>
      </c>
      <c r="I23" s="148" t="str">
        <f>I30</f>
        <v>нд</v>
      </c>
      <c r="J23" s="148">
        <f>J30+J35+J38+J47</f>
        <v>0</v>
      </c>
      <c r="K23" s="148" t="str">
        <f>K30</f>
        <v>нд</v>
      </c>
      <c r="L23" s="148">
        <f>L30+L35+L38+L47</f>
        <v>0</v>
      </c>
      <c r="M23" s="148" t="str">
        <f>M30</f>
        <v>нд</v>
      </c>
      <c r="N23" s="148">
        <f>N30+N35+N38+N47</f>
        <v>0</v>
      </c>
      <c r="O23" s="148" t="str">
        <f>O30</f>
        <v>нд</v>
      </c>
      <c r="P23" s="148">
        <f>P30+P35+P38+P47</f>
        <v>0</v>
      </c>
      <c r="Q23" s="148" t="str">
        <f>Q30</f>
        <v>нд</v>
      </c>
      <c r="R23" s="148">
        <f>R30+R35+R38+R47</f>
        <v>0</v>
      </c>
      <c r="S23" s="148" t="str">
        <f>S30</f>
        <v>нд</v>
      </c>
      <c r="T23" s="148">
        <f>T30+T35+T38+T47</f>
        <v>0</v>
      </c>
      <c r="U23" s="148" t="str">
        <f>U30</f>
        <v>нд</v>
      </c>
      <c r="V23" s="148">
        <f>V30+V35+V38+V47</f>
        <v>0</v>
      </c>
      <c r="W23" s="148" t="str">
        <f>W30</f>
        <v>нд</v>
      </c>
      <c r="X23" s="148">
        <f>X30+X35+X38+X47</f>
        <v>0</v>
      </c>
      <c r="Y23" s="148" t="str">
        <f>Y30</f>
        <v>нд</v>
      </c>
      <c r="Z23" s="148">
        <f>Z30+Z35+Z38+Z47</f>
        <v>0</v>
      </c>
      <c r="AA23" s="148" t="str">
        <f>AA30</f>
        <v>нд</v>
      </c>
      <c r="AB23" s="148">
        <f>AB30+AB35+AB38+AB47</f>
        <v>0</v>
      </c>
      <c r="AC23" s="148" t="str">
        <f>AC30</f>
        <v>нд</v>
      </c>
      <c r="AD23" s="148">
        <f>AD30+AD35+AD38+AD47</f>
        <v>0</v>
      </c>
      <c r="AE23" s="148" t="str">
        <f>AE30</f>
        <v>нд</v>
      </c>
      <c r="AF23" s="148">
        <f>AF30+AF35+AF38+AF47</f>
        <v>0</v>
      </c>
      <c r="AG23" s="148" t="str">
        <f>AG30</f>
        <v>нд</v>
      </c>
      <c r="AH23" s="148">
        <f>AH30+AH35+AH38+AH47</f>
        <v>0</v>
      </c>
      <c r="AI23" s="148" t="str">
        <f>AI30</f>
        <v>нд</v>
      </c>
      <c r="AJ23" s="148">
        <f>AJ30+AJ35+AJ38+AJ47</f>
        <v>0</v>
      </c>
      <c r="AK23" s="148" t="str">
        <f>AK30</f>
        <v>нд</v>
      </c>
      <c r="AL23" s="148">
        <f>AL30+AL35+AL38+AL47</f>
        <v>0</v>
      </c>
      <c r="AM23" s="148" t="str">
        <f>AM30</f>
        <v>нд</v>
      </c>
      <c r="AN23" s="148">
        <f>AN30+AN35+AN38+AN47</f>
        <v>0</v>
      </c>
      <c r="AO23" s="148" t="str">
        <f>AO30</f>
        <v>нд</v>
      </c>
      <c r="AP23" s="148">
        <f>AP30+AP35+AP38+AP47</f>
        <v>0</v>
      </c>
      <c r="AQ23" s="148" t="str">
        <f>AQ30</f>
        <v>нд</v>
      </c>
      <c r="AR23" s="148">
        <f>AR30+AR35+AR38+AR47</f>
        <v>0</v>
      </c>
      <c r="AS23" s="148" t="str">
        <f>AS30</f>
        <v>нд</v>
      </c>
      <c r="AT23" s="148">
        <f>AT30+AT35+AT38+AT47</f>
        <v>0</v>
      </c>
      <c r="AU23" s="148" t="str">
        <f>AU30</f>
        <v>нд</v>
      </c>
      <c r="AV23" s="148">
        <f>AV30+AV35+AV38+AV47</f>
        <v>0</v>
      </c>
      <c r="AW23" s="148" t="str">
        <f>AW30</f>
        <v>нд</v>
      </c>
      <c r="AX23" s="148">
        <v>0</v>
      </c>
      <c r="AY23" s="148">
        <v>0</v>
      </c>
      <c r="AZ23" s="140">
        <f>'2'!DL21</f>
        <v>3.1785283541997371</v>
      </c>
      <c r="BA23" s="148">
        <v>0</v>
      </c>
      <c r="BB23" s="148">
        <f>BB30+BB35+BB38+BB47</f>
        <v>0</v>
      </c>
      <c r="BC23" s="148" t="str">
        <f>BC30</f>
        <v>нд</v>
      </c>
      <c r="BD23" s="149"/>
      <c r="BE23" s="150"/>
      <c r="BF23" s="150"/>
      <c r="BG23" s="150"/>
      <c r="BH23" s="150"/>
      <c r="BI23" s="150"/>
      <c r="BJ23" s="150"/>
      <c r="BK23" s="150"/>
      <c r="BL23" s="150"/>
      <c r="BM23" s="150"/>
      <c r="BN23" s="150"/>
      <c r="BO23" s="150"/>
      <c r="BP23" s="150"/>
      <c r="BQ23" s="150"/>
      <c r="BR23" s="150"/>
      <c r="BS23" s="150"/>
      <c r="BT23" s="150"/>
      <c r="BU23" s="150"/>
      <c r="BV23" s="150"/>
      <c r="BW23" s="150"/>
      <c r="BX23" s="150"/>
      <c r="BY23" s="150"/>
      <c r="BZ23" s="150"/>
      <c r="CA23" s="150"/>
      <c r="CB23" s="150"/>
      <c r="CC23" s="150"/>
      <c r="CD23" s="150"/>
      <c r="CE23" s="150"/>
      <c r="CF23" s="150"/>
      <c r="CG23" s="150"/>
      <c r="CH23" s="150"/>
      <c r="CI23" s="150"/>
      <c r="CJ23" s="150"/>
      <c r="CK23" s="150"/>
      <c r="CL23" s="150"/>
      <c r="CM23" s="150"/>
      <c r="CN23" s="150"/>
      <c r="CO23" s="150"/>
      <c r="CP23" s="150"/>
      <c r="CQ23" s="150"/>
      <c r="CR23" s="150"/>
      <c r="CS23" s="150"/>
      <c r="CT23" s="150"/>
      <c r="CU23" s="150"/>
      <c r="CV23" s="150"/>
      <c r="CW23" s="150"/>
      <c r="CX23" s="150"/>
      <c r="CY23" s="150"/>
    </row>
    <row r="24" spans="1:103" s="151" customFormat="1" ht="40.5" customHeight="1" x14ac:dyDescent="0.2">
      <c r="A24" s="144" t="s">
        <v>101</v>
      </c>
      <c r="B24" s="145" t="s">
        <v>102</v>
      </c>
      <c r="C24" s="148" t="s">
        <v>98</v>
      </c>
      <c r="D24" s="148">
        <f t="shared" ref="D24:AW24" si="0">D50</f>
        <v>0</v>
      </c>
      <c r="E24" s="148" t="str">
        <f t="shared" si="0"/>
        <v>нд</v>
      </c>
      <c r="F24" s="148">
        <f t="shared" si="0"/>
        <v>0</v>
      </c>
      <c r="G24" s="148" t="str">
        <f t="shared" si="0"/>
        <v>нд</v>
      </c>
      <c r="H24" s="148">
        <f t="shared" si="0"/>
        <v>0</v>
      </c>
      <c r="I24" s="148" t="str">
        <f t="shared" si="0"/>
        <v>нд</v>
      </c>
      <c r="J24" s="148">
        <f t="shared" si="0"/>
        <v>0</v>
      </c>
      <c r="K24" s="148" t="str">
        <f t="shared" si="0"/>
        <v>нд</v>
      </c>
      <c r="L24" s="148">
        <f t="shared" si="0"/>
        <v>0</v>
      </c>
      <c r="M24" s="148" t="str">
        <f t="shared" si="0"/>
        <v>нд</v>
      </c>
      <c r="N24" s="148">
        <f t="shared" si="0"/>
        <v>0</v>
      </c>
      <c r="O24" s="148" t="str">
        <f t="shared" si="0"/>
        <v>нд</v>
      </c>
      <c r="P24" s="148">
        <f t="shared" si="0"/>
        <v>0</v>
      </c>
      <c r="Q24" s="148" t="str">
        <f t="shared" si="0"/>
        <v>нд</v>
      </c>
      <c r="R24" s="148">
        <f t="shared" si="0"/>
        <v>0</v>
      </c>
      <c r="S24" s="148" t="str">
        <f t="shared" si="0"/>
        <v>нд</v>
      </c>
      <c r="T24" s="148">
        <f t="shared" si="0"/>
        <v>0</v>
      </c>
      <c r="U24" s="148" t="str">
        <f t="shared" si="0"/>
        <v>нд</v>
      </c>
      <c r="V24" s="148">
        <f t="shared" si="0"/>
        <v>0</v>
      </c>
      <c r="W24" s="148" t="str">
        <f t="shared" si="0"/>
        <v>нд</v>
      </c>
      <c r="X24" s="148">
        <f t="shared" si="0"/>
        <v>1.4</v>
      </c>
      <c r="Y24" s="148" t="str">
        <f t="shared" si="0"/>
        <v>нд</v>
      </c>
      <c r="Z24" s="148">
        <f t="shared" si="0"/>
        <v>0</v>
      </c>
      <c r="AA24" s="148" t="str">
        <f t="shared" si="0"/>
        <v>нд</v>
      </c>
      <c r="AB24" s="148">
        <f t="shared" si="0"/>
        <v>0</v>
      </c>
      <c r="AC24" s="148" t="str">
        <f t="shared" si="0"/>
        <v>нд</v>
      </c>
      <c r="AD24" s="148">
        <f t="shared" si="0"/>
        <v>0</v>
      </c>
      <c r="AE24" s="148" t="str">
        <f t="shared" si="0"/>
        <v>нд</v>
      </c>
      <c r="AF24" s="148">
        <f t="shared" si="0"/>
        <v>0</v>
      </c>
      <c r="AG24" s="148" t="str">
        <f t="shared" si="0"/>
        <v>нд</v>
      </c>
      <c r="AH24" s="148">
        <f t="shared" si="0"/>
        <v>0</v>
      </c>
      <c r="AI24" s="148" t="str">
        <f t="shared" si="0"/>
        <v>нд</v>
      </c>
      <c r="AJ24" s="148">
        <f t="shared" si="0"/>
        <v>0</v>
      </c>
      <c r="AK24" s="148" t="str">
        <f t="shared" si="0"/>
        <v>нд</v>
      </c>
      <c r="AL24" s="148">
        <f t="shared" si="0"/>
        <v>0</v>
      </c>
      <c r="AM24" s="148" t="str">
        <f t="shared" si="0"/>
        <v>нд</v>
      </c>
      <c r="AN24" s="148">
        <f t="shared" si="0"/>
        <v>0</v>
      </c>
      <c r="AO24" s="148" t="str">
        <f t="shared" si="0"/>
        <v>нд</v>
      </c>
      <c r="AP24" s="148">
        <f t="shared" si="0"/>
        <v>0</v>
      </c>
      <c r="AQ24" s="148" t="str">
        <f t="shared" si="0"/>
        <v>нд</v>
      </c>
      <c r="AR24" s="148">
        <f t="shared" si="0"/>
        <v>0</v>
      </c>
      <c r="AS24" s="148" t="str">
        <f t="shared" si="0"/>
        <v>нд</v>
      </c>
      <c r="AT24" s="148">
        <f t="shared" si="0"/>
        <v>0</v>
      </c>
      <c r="AU24" s="148" t="str">
        <f t="shared" si="0"/>
        <v>нд</v>
      </c>
      <c r="AV24" s="148">
        <f t="shared" si="0"/>
        <v>0</v>
      </c>
      <c r="AW24" s="148" t="str">
        <f t="shared" si="0"/>
        <v>нд</v>
      </c>
      <c r="AX24" s="148" t="s">
        <v>103</v>
      </c>
      <c r="AY24" s="148">
        <v>0</v>
      </c>
      <c r="AZ24" s="140">
        <f>'2'!DL22</f>
        <v>7.4293193565839823</v>
      </c>
      <c r="BA24" s="148">
        <v>0</v>
      </c>
      <c r="BB24" s="148">
        <f>BB50</f>
        <v>0</v>
      </c>
      <c r="BC24" s="148" t="str">
        <f>BC50</f>
        <v>нд</v>
      </c>
      <c r="BD24" s="149"/>
      <c r="BE24" s="150"/>
      <c r="BF24" s="150"/>
      <c r="BG24" s="150"/>
      <c r="BH24" s="150"/>
      <c r="BI24" s="150"/>
      <c r="BJ24" s="150"/>
      <c r="BK24" s="150"/>
      <c r="BL24" s="150"/>
      <c r="BM24" s="150"/>
      <c r="BN24" s="150"/>
      <c r="BO24" s="150"/>
      <c r="BP24" s="150"/>
      <c r="BQ24" s="150"/>
      <c r="BR24" s="150"/>
      <c r="BS24" s="150"/>
      <c r="BT24" s="150"/>
      <c r="BU24" s="150"/>
      <c r="BV24" s="150"/>
      <c r="BW24" s="150"/>
      <c r="BX24" s="150"/>
      <c r="BY24" s="150"/>
      <c r="BZ24" s="150"/>
      <c r="CA24" s="150"/>
      <c r="CB24" s="150"/>
      <c r="CC24" s="150"/>
      <c r="CD24" s="150"/>
      <c r="CE24" s="150"/>
      <c r="CF24" s="150"/>
      <c r="CG24" s="150"/>
      <c r="CH24" s="150"/>
      <c r="CI24" s="150"/>
      <c r="CJ24" s="150"/>
      <c r="CK24" s="150"/>
      <c r="CL24" s="150"/>
      <c r="CM24" s="150"/>
      <c r="CN24" s="150"/>
      <c r="CO24" s="150"/>
      <c r="CP24" s="150"/>
      <c r="CQ24" s="150"/>
      <c r="CR24" s="150"/>
      <c r="CS24" s="150"/>
      <c r="CT24" s="150"/>
      <c r="CU24" s="150"/>
      <c r="CV24" s="150"/>
      <c r="CW24" s="150"/>
      <c r="CX24" s="150"/>
      <c r="CY24" s="150"/>
    </row>
    <row r="25" spans="1:103" s="151" customFormat="1" ht="89.25" x14ac:dyDescent="0.2">
      <c r="A25" s="144" t="s">
        <v>104</v>
      </c>
      <c r="B25" s="153" t="s">
        <v>105</v>
      </c>
      <c r="C25" s="148" t="s">
        <v>98</v>
      </c>
      <c r="D25" s="148">
        <f>D93</f>
        <v>0</v>
      </c>
      <c r="E25" s="148" t="str">
        <f t="shared" ref="E25:AW25" si="1">E38</f>
        <v>нд</v>
      </c>
      <c r="F25" s="148">
        <f t="shared" si="1"/>
        <v>0</v>
      </c>
      <c r="G25" s="148" t="str">
        <f t="shared" si="1"/>
        <v>нд</v>
      </c>
      <c r="H25" s="148">
        <f t="shared" si="1"/>
        <v>0</v>
      </c>
      <c r="I25" s="148" t="str">
        <f t="shared" si="1"/>
        <v>нд</v>
      </c>
      <c r="J25" s="148">
        <f t="shared" si="1"/>
        <v>0</v>
      </c>
      <c r="K25" s="148" t="str">
        <f t="shared" si="1"/>
        <v>нд</v>
      </c>
      <c r="L25" s="148">
        <f t="shared" si="1"/>
        <v>0</v>
      </c>
      <c r="M25" s="148" t="str">
        <f t="shared" si="1"/>
        <v>нд</v>
      </c>
      <c r="N25" s="148">
        <f t="shared" si="1"/>
        <v>0</v>
      </c>
      <c r="O25" s="148" t="str">
        <f t="shared" si="1"/>
        <v>нд</v>
      </c>
      <c r="P25" s="148">
        <f t="shared" si="1"/>
        <v>0</v>
      </c>
      <c r="Q25" s="148" t="str">
        <f t="shared" si="1"/>
        <v>нд</v>
      </c>
      <c r="R25" s="148">
        <f t="shared" si="1"/>
        <v>0</v>
      </c>
      <c r="S25" s="148" t="str">
        <f t="shared" si="1"/>
        <v>нд</v>
      </c>
      <c r="T25" s="148">
        <f t="shared" si="1"/>
        <v>0</v>
      </c>
      <c r="U25" s="148" t="str">
        <f t="shared" si="1"/>
        <v>нд</v>
      </c>
      <c r="V25" s="148">
        <f t="shared" si="1"/>
        <v>0</v>
      </c>
      <c r="W25" s="148" t="str">
        <f t="shared" si="1"/>
        <v>нд</v>
      </c>
      <c r="X25" s="148">
        <f t="shared" si="1"/>
        <v>0</v>
      </c>
      <c r="Y25" s="148" t="str">
        <f t="shared" si="1"/>
        <v>нд</v>
      </c>
      <c r="Z25" s="148">
        <f t="shared" si="1"/>
        <v>0</v>
      </c>
      <c r="AA25" s="148" t="str">
        <f t="shared" si="1"/>
        <v>нд</v>
      </c>
      <c r="AB25" s="148">
        <f t="shared" si="1"/>
        <v>0</v>
      </c>
      <c r="AC25" s="148" t="str">
        <f t="shared" si="1"/>
        <v>нд</v>
      </c>
      <c r="AD25" s="148">
        <f t="shared" si="1"/>
        <v>0</v>
      </c>
      <c r="AE25" s="148" t="str">
        <f t="shared" si="1"/>
        <v>нд</v>
      </c>
      <c r="AF25" s="148">
        <f t="shared" si="1"/>
        <v>0</v>
      </c>
      <c r="AG25" s="148" t="str">
        <f t="shared" si="1"/>
        <v>нд</v>
      </c>
      <c r="AH25" s="148">
        <f t="shared" si="1"/>
        <v>0</v>
      </c>
      <c r="AI25" s="148" t="str">
        <f t="shared" si="1"/>
        <v>нд</v>
      </c>
      <c r="AJ25" s="148">
        <f t="shared" si="1"/>
        <v>0</v>
      </c>
      <c r="AK25" s="148" t="str">
        <f t="shared" si="1"/>
        <v>нд</v>
      </c>
      <c r="AL25" s="148">
        <f t="shared" si="1"/>
        <v>0</v>
      </c>
      <c r="AM25" s="148" t="str">
        <f t="shared" si="1"/>
        <v>нд</v>
      </c>
      <c r="AN25" s="148">
        <f t="shared" si="1"/>
        <v>0</v>
      </c>
      <c r="AO25" s="148" t="str">
        <f t="shared" si="1"/>
        <v>нд</v>
      </c>
      <c r="AP25" s="148">
        <f t="shared" si="1"/>
        <v>0</v>
      </c>
      <c r="AQ25" s="148" t="str">
        <f t="shared" si="1"/>
        <v>нд</v>
      </c>
      <c r="AR25" s="148">
        <f t="shared" si="1"/>
        <v>0</v>
      </c>
      <c r="AS25" s="148" t="str">
        <f t="shared" si="1"/>
        <v>нд</v>
      </c>
      <c r="AT25" s="148">
        <f t="shared" si="1"/>
        <v>0</v>
      </c>
      <c r="AU25" s="148" t="str">
        <f t="shared" si="1"/>
        <v>нд</v>
      </c>
      <c r="AV25" s="148">
        <f t="shared" si="1"/>
        <v>0</v>
      </c>
      <c r="AW25" s="148" t="str">
        <f t="shared" si="1"/>
        <v>нд</v>
      </c>
      <c r="AX25" s="148">
        <v>0</v>
      </c>
      <c r="AY25" s="148">
        <v>0</v>
      </c>
      <c r="AZ25" s="140">
        <f>'2'!DL23</f>
        <v>0</v>
      </c>
      <c r="BA25" s="148">
        <v>0</v>
      </c>
      <c r="BB25" s="148">
        <f>BB38</f>
        <v>0</v>
      </c>
      <c r="BC25" s="148" t="str">
        <f>BC38</f>
        <v>нд</v>
      </c>
      <c r="BD25" s="149"/>
      <c r="BE25" s="150"/>
      <c r="BF25" s="150"/>
      <c r="BG25" s="150"/>
      <c r="BH25" s="150"/>
      <c r="BI25" s="150"/>
      <c r="BJ25" s="150"/>
      <c r="BK25" s="150"/>
      <c r="BL25" s="150"/>
      <c r="BM25" s="150"/>
      <c r="BN25" s="150"/>
      <c r="BO25" s="150"/>
      <c r="BP25" s="150"/>
      <c r="BQ25" s="150"/>
      <c r="BR25" s="150"/>
      <c r="BS25" s="150"/>
      <c r="BT25" s="150"/>
      <c r="BU25" s="150"/>
      <c r="BV25" s="150"/>
      <c r="BW25" s="150"/>
      <c r="BX25" s="150"/>
      <c r="BY25" s="150"/>
      <c r="BZ25" s="150"/>
      <c r="CA25" s="150"/>
      <c r="CB25" s="150"/>
      <c r="CC25" s="150"/>
      <c r="CD25" s="150"/>
      <c r="CE25" s="150"/>
      <c r="CF25" s="150"/>
      <c r="CG25" s="150"/>
      <c r="CH25" s="150"/>
      <c r="CI25" s="150"/>
      <c r="CJ25" s="150"/>
      <c r="CK25" s="150"/>
      <c r="CL25" s="150"/>
      <c r="CM25" s="150"/>
      <c r="CN25" s="150"/>
      <c r="CO25" s="150"/>
      <c r="CP25" s="150"/>
      <c r="CQ25" s="150"/>
      <c r="CR25" s="150"/>
      <c r="CS25" s="150"/>
      <c r="CT25" s="150"/>
      <c r="CU25" s="150"/>
      <c r="CV25" s="150"/>
      <c r="CW25" s="150"/>
      <c r="CX25" s="150"/>
      <c r="CY25" s="150"/>
    </row>
    <row r="26" spans="1:103" s="151" customFormat="1" ht="25.5" x14ac:dyDescent="0.2">
      <c r="A26" s="154" t="s">
        <v>106</v>
      </c>
      <c r="B26" s="155" t="s">
        <v>107</v>
      </c>
      <c r="C26" s="148" t="s">
        <v>98</v>
      </c>
      <c r="D26" s="148">
        <f>D96</f>
        <v>0</v>
      </c>
      <c r="E26" s="148" t="str">
        <f>E47</f>
        <v>нд</v>
      </c>
      <c r="F26" s="148">
        <f>F96</f>
        <v>0</v>
      </c>
      <c r="G26" s="148" t="str">
        <f>G47</f>
        <v>нд</v>
      </c>
      <c r="H26" s="148">
        <f>H96</f>
        <v>0</v>
      </c>
      <c r="I26" s="148" t="str">
        <f>I47</f>
        <v>нд</v>
      </c>
      <c r="J26" s="148">
        <f>J96</f>
        <v>0</v>
      </c>
      <c r="K26" s="148" t="str">
        <f>K47</f>
        <v>нд</v>
      </c>
      <c r="L26" s="148">
        <f>L96</f>
        <v>0</v>
      </c>
      <c r="M26" s="148" t="str">
        <f>M47</f>
        <v>нд</v>
      </c>
      <c r="N26" s="148">
        <f>N96</f>
        <v>0</v>
      </c>
      <c r="O26" s="148" t="str">
        <f>O47</f>
        <v>нд</v>
      </c>
      <c r="P26" s="148">
        <f>P96</f>
        <v>0</v>
      </c>
      <c r="Q26" s="148" t="str">
        <f>Q47</f>
        <v>нд</v>
      </c>
      <c r="R26" s="148">
        <f>R96</f>
        <v>0</v>
      </c>
      <c r="S26" s="148" t="str">
        <f>S47</f>
        <v>нд</v>
      </c>
      <c r="T26" s="148">
        <f>T96</f>
        <v>0</v>
      </c>
      <c r="U26" s="148" t="str">
        <f>U47</f>
        <v>нд</v>
      </c>
      <c r="V26" s="148">
        <f>V96</f>
        <v>0</v>
      </c>
      <c r="W26" s="148" t="str">
        <f>W47</f>
        <v>нд</v>
      </c>
      <c r="X26" s="148">
        <f>X96</f>
        <v>0</v>
      </c>
      <c r="Y26" s="148" t="str">
        <f>Y47</f>
        <v>нд</v>
      </c>
      <c r="Z26" s="148">
        <f>Z96</f>
        <v>0</v>
      </c>
      <c r="AA26" s="148" t="str">
        <f>AA47</f>
        <v>нд</v>
      </c>
      <c r="AB26" s="148">
        <f>AB96</f>
        <v>0</v>
      </c>
      <c r="AC26" s="148" t="str">
        <f>AC47</f>
        <v>нд</v>
      </c>
      <c r="AD26" s="148">
        <f>AD96</f>
        <v>0</v>
      </c>
      <c r="AE26" s="148" t="str">
        <f>AE47</f>
        <v>нд</v>
      </c>
      <c r="AF26" s="148">
        <f>AF96</f>
        <v>0</v>
      </c>
      <c r="AG26" s="148" t="str">
        <f>AG47</f>
        <v>нд</v>
      </c>
      <c r="AH26" s="148">
        <f>AH96</f>
        <v>0</v>
      </c>
      <c r="AI26" s="148" t="str">
        <f>AI47</f>
        <v>нд</v>
      </c>
      <c r="AJ26" s="148">
        <f>AJ96</f>
        <v>0</v>
      </c>
      <c r="AK26" s="148" t="str">
        <f>AK47</f>
        <v>нд</v>
      </c>
      <c r="AL26" s="148">
        <f>AL96</f>
        <v>0</v>
      </c>
      <c r="AM26" s="148" t="str">
        <f>AM47</f>
        <v>нд</v>
      </c>
      <c r="AN26" s="148">
        <f>AN96</f>
        <v>0</v>
      </c>
      <c r="AO26" s="148" t="str">
        <f>AO47</f>
        <v>нд</v>
      </c>
      <c r="AP26" s="148">
        <f>AP96</f>
        <v>0</v>
      </c>
      <c r="AQ26" s="148" t="str">
        <f>AQ47</f>
        <v>нд</v>
      </c>
      <c r="AR26" s="148">
        <f>AR96</f>
        <v>0</v>
      </c>
      <c r="AS26" s="148" t="str">
        <f>AS47</f>
        <v>нд</v>
      </c>
      <c r="AT26" s="148">
        <f>AT96</f>
        <v>0</v>
      </c>
      <c r="AU26" s="148" t="str">
        <f>AU47</f>
        <v>нд</v>
      </c>
      <c r="AV26" s="148">
        <f>AV96</f>
        <v>0</v>
      </c>
      <c r="AW26" s="148" t="str">
        <f>AW47</f>
        <v>нд</v>
      </c>
      <c r="AX26" s="148">
        <v>0</v>
      </c>
      <c r="AY26" s="148">
        <v>0</v>
      </c>
      <c r="AZ26" s="140">
        <f>'2'!DL24</f>
        <v>0</v>
      </c>
      <c r="BA26" s="148">
        <v>0</v>
      </c>
      <c r="BB26" s="148">
        <f>BB96</f>
        <v>0</v>
      </c>
      <c r="BC26" s="148" t="str">
        <f>BC47</f>
        <v>нд</v>
      </c>
      <c r="BD26" s="149"/>
      <c r="BE26" s="150"/>
      <c r="BF26" s="150"/>
      <c r="BG26" s="150"/>
      <c r="BH26" s="150"/>
      <c r="BI26" s="150"/>
      <c r="BJ26" s="150"/>
      <c r="BK26" s="150"/>
      <c r="BL26" s="150"/>
      <c r="BM26" s="150"/>
      <c r="BN26" s="150"/>
      <c r="BO26" s="150"/>
      <c r="BP26" s="150"/>
      <c r="BQ26" s="150"/>
      <c r="BR26" s="150"/>
      <c r="BS26" s="150"/>
      <c r="BT26" s="150"/>
      <c r="BU26" s="150"/>
      <c r="BV26" s="150"/>
      <c r="BW26" s="150"/>
      <c r="BX26" s="150"/>
      <c r="BY26" s="150"/>
      <c r="BZ26" s="150"/>
      <c r="CA26" s="150"/>
      <c r="CB26" s="150"/>
      <c r="CC26" s="150"/>
      <c r="CD26" s="150"/>
      <c r="CE26" s="150"/>
      <c r="CF26" s="150"/>
      <c r="CG26" s="150"/>
      <c r="CH26" s="150"/>
      <c r="CI26" s="150"/>
      <c r="CJ26" s="150"/>
      <c r="CK26" s="150"/>
      <c r="CL26" s="150"/>
      <c r="CM26" s="150"/>
      <c r="CN26" s="150"/>
      <c r="CO26" s="150"/>
      <c r="CP26" s="150"/>
      <c r="CQ26" s="150"/>
      <c r="CR26" s="150"/>
      <c r="CS26" s="150"/>
      <c r="CT26" s="150"/>
      <c r="CU26" s="150"/>
      <c r="CV26" s="150"/>
      <c r="CW26" s="150"/>
      <c r="CX26" s="150"/>
      <c r="CY26" s="150"/>
    </row>
    <row r="27" spans="1:103" s="151" customFormat="1" ht="25.5" x14ac:dyDescent="0.2">
      <c r="A27" s="154" t="s">
        <v>108</v>
      </c>
      <c r="B27" s="155" t="s">
        <v>109</v>
      </c>
      <c r="C27" s="148" t="s">
        <v>98</v>
      </c>
      <c r="D27" s="148">
        <f t="shared" ref="D27:AW27" si="2">D110</f>
        <v>0</v>
      </c>
      <c r="E27" s="148" t="str">
        <f t="shared" si="2"/>
        <v>нд</v>
      </c>
      <c r="F27" s="148">
        <f t="shared" si="2"/>
        <v>0</v>
      </c>
      <c r="G27" s="148" t="str">
        <f t="shared" si="2"/>
        <v>нд</v>
      </c>
      <c r="H27" s="148">
        <f t="shared" si="2"/>
        <v>0</v>
      </c>
      <c r="I27" s="148" t="str">
        <f t="shared" si="2"/>
        <v>нд</v>
      </c>
      <c r="J27" s="148">
        <f t="shared" si="2"/>
        <v>0</v>
      </c>
      <c r="K27" s="148" t="str">
        <f t="shared" si="2"/>
        <v>нд</v>
      </c>
      <c r="L27" s="148">
        <f t="shared" si="2"/>
        <v>0</v>
      </c>
      <c r="M27" s="148" t="str">
        <f t="shared" si="2"/>
        <v>нд</v>
      </c>
      <c r="N27" s="148">
        <f t="shared" si="2"/>
        <v>0</v>
      </c>
      <c r="O27" s="148" t="str">
        <f t="shared" si="2"/>
        <v>нд</v>
      </c>
      <c r="P27" s="148">
        <f t="shared" si="2"/>
        <v>0</v>
      </c>
      <c r="Q27" s="148" t="str">
        <f t="shared" si="2"/>
        <v>нд</v>
      </c>
      <c r="R27" s="148">
        <f t="shared" si="2"/>
        <v>0</v>
      </c>
      <c r="S27" s="148" t="str">
        <f t="shared" si="2"/>
        <v>нд</v>
      </c>
      <c r="T27" s="148">
        <f t="shared" si="2"/>
        <v>0</v>
      </c>
      <c r="U27" s="148" t="str">
        <f t="shared" si="2"/>
        <v>нд</v>
      </c>
      <c r="V27" s="148">
        <f t="shared" si="2"/>
        <v>0</v>
      </c>
      <c r="W27" s="148" t="str">
        <f t="shared" si="2"/>
        <v>нд</v>
      </c>
      <c r="X27" s="148">
        <f t="shared" si="2"/>
        <v>0</v>
      </c>
      <c r="Y27" s="148" t="str">
        <f t="shared" si="2"/>
        <v>нд</v>
      </c>
      <c r="Z27" s="148">
        <f t="shared" si="2"/>
        <v>0</v>
      </c>
      <c r="AA27" s="148" t="str">
        <f t="shared" si="2"/>
        <v>нд</v>
      </c>
      <c r="AB27" s="148">
        <f t="shared" si="2"/>
        <v>0</v>
      </c>
      <c r="AC27" s="148" t="str">
        <f t="shared" si="2"/>
        <v>нд</v>
      </c>
      <c r="AD27" s="148">
        <f t="shared" si="2"/>
        <v>0</v>
      </c>
      <c r="AE27" s="148" t="str">
        <f t="shared" si="2"/>
        <v>нд</v>
      </c>
      <c r="AF27" s="148">
        <f t="shared" si="2"/>
        <v>0</v>
      </c>
      <c r="AG27" s="148" t="str">
        <f t="shared" si="2"/>
        <v>нд</v>
      </c>
      <c r="AH27" s="148">
        <f t="shared" si="2"/>
        <v>0</v>
      </c>
      <c r="AI27" s="148" t="str">
        <f t="shared" si="2"/>
        <v>нд</v>
      </c>
      <c r="AJ27" s="148">
        <f t="shared" si="2"/>
        <v>0</v>
      </c>
      <c r="AK27" s="148" t="str">
        <f t="shared" si="2"/>
        <v>нд</v>
      </c>
      <c r="AL27" s="148">
        <f t="shared" si="2"/>
        <v>0</v>
      </c>
      <c r="AM27" s="148" t="str">
        <f t="shared" si="2"/>
        <v>нд</v>
      </c>
      <c r="AN27" s="148">
        <f t="shared" si="2"/>
        <v>0</v>
      </c>
      <c r="AO27" s="148" t="str">
        <f t="shared" si="2"/>
        <v>нд</v>
      </c>
      <c r="AP27" s="148">
        <f t="shared" si="2"/>
        <v>0</v>
      </c>
      <c r="AQ27" s="148" t="str">
        <f t="shared" si="2"/>
        <v>нд</v>
      </c>
      <c r="AR27" s="148">
        <f t="shared" si="2"/>
        <v>0</v>
      </c>
      <c r="AS27" s="148" t="str">
        <f t="shared" si="2"/>
        <v>нд</v>
      </c>
      <c r="AT27" s="148">
        <f t="shared" si="2"/>
        <v>0</v>
      </c>
      <c r="AU27" s="148" t="str">
        <f t="shared" si="2"/>
        <v>нд</v>
      </c>
      <c r="AV27" s="148">
        <f t="shared" si="2"/>
        <v>0</v>
      </c>
      <c r="AW27" s="148" t="str">
        <f t="shared" si="2"/>
        <v>нд</v>
      </c>
      <c r="AX27" s="148">
        <v>0</v>
      </c>
      <c r="AY27" s="148">
        <v>0</v>
      </c>
      <c r="AZ27" s="140">
        <f>'2'!DL25</f>
        <v>0</v>
      </c>
      <c r="BA27" s="148">
        <v>0</v>
      </c>
      <c r="BB27" s="148">
        <f>BB110</f>
        <v>0</v>
      </c>
      <c r="BC27" s="148" t="str">
        <f>BC110</f>
        <v>нд</v>
      </c>
      <c r="BD27" s="149"/>
      <c r="BE27" s="150"/>
      <c r="BF27" s="150"/>
      <c r="BG27" s="150"/>
      <c r="BH27" s="150"/>
      <c r="BI27" s="150"/>
      <c r="BJ27" s="150"/>
      <c r="BK27" s="150"/>
      <c r="BL27" s="150"/>
      <c r="BM27" s="150"/>
      <c r="BN27" s="150"/>
      <c r="BO27" s="150"/>
      <c r="BP27" s="150"/>
      <c r="BQ27" s="150"/>
      <c r="BR27" s="150"/>
      <c r="BS27" s="150"/>
      <c r="BT27" s="150"/>
      <c r="BU27" s="150"/>
      <c r="BV27" s="150"/>
      <c r="BW27" s="150"/>
      <c r="BX27" s="150"/>
      <c r="BY27" s="150"/>
      <c r="BZ27" s="150"/>
      <c r="CA27" s="150"/>
      <c r="CB27" s="150"/>
      <c r="CC27" s="150"/>
      <c r="CD27" s="150"/>
      <c r="CE27" s="150"/>
      <c r="CF27" s="150"/>
      <c r="CG27" s="150"/>
      <c r="CH27" s="150"/>
      <c r="CI27" s="150"/>
      <c r="CJ27" s="150"/>
      <c r="CK27" s="150"/>
      <c r="CL27" s="150"/>
      <c r="CM27" s="150"/>
      <c r="CN27" s="150"/>
      <c r="CO27" s="150"/>
      <c r="CP27" s="150"/>
      <c r="CQ27" s="150"/>
      <c r="CR27" s="150"/>
      <c r="CS27" s="150"/>
      <c r="CT27" s="150"/>
      <c r="CU27" s="150"/>
      <c r="CV27" s="150"/>
      <c r="CW27" s="150"/>
      <c r="CX27" s="150"/>
      <c r="CY27" s="150"/>
    </row>
    <row r="28" spans="1:103" s="151" customFormat="1" x14ac:dyDescent="0.2">
      <c r="A28" s="154" t="s">
        <v>110</v>
      </c>
      <c r="B28" s="155" t="s">
        <v>111</v>
      </c>
      <c r="C28" s="148" t="s">
        <v>98</v>
      </c>
      <c r="D28" s="148">
        <f t="shared" ref="D28:AW28" si="3">D111</f>
        <v>0</v>
      </c>
      <c r="E28" s="148" t="str">
        <f t="shared" si="3"/>
        <v>нд</v>
      </c>
      <c r="F28" s="148">
        <f t="shared" si="3"/>
        <v>0</v>
      </c>
      <c r="G28" s="148" t="str">
        <f t="shared" si="3"/>
        <v>нд</v>
      </c>
      <c r="H28" s="148">
        <f t="shared" si="3"/>
        <v>0</v>
      </c>
      <c r="I28" s="148" t="str">
        <f t="shared" si="3"/>
        <v>нд</v>
      </c>
      <c r="J28" s="148">
        <f t="shared" si="3"/>
        <v>0</v>
      </c>
      <c r="K28" s="148" t="str">
        <f t="shared" si="3"/>
        <v>нд</v>
      </c>
      <c r="L28" s="148">
        <f t="shared" si="3"/>
        <v>0</v>
      </c>
      <c r="M28" s="148" t="str">
        <f t="shared" si="3"/>
        <v>нд</v>
      </c>
      <c r="N28" s="148">
        <f t="shared" si="3"/>
        <v>0</v>
      </c>
      <c r="O28" s="148" t="str">
        <f t="shared" si="3"/>
        <v>нд</v>
      </c>
      <c r="P28" s="148">
        <f t="shared" si="3"/>
        <v>0</v>
      </c>
      <c r="Q28" s="148" t="str">
        <f t="shared" si="3"/>
        <v>нд</v>
      </c>
      <c r="R28" s="148">
        <f t="shared" si="3"/>
        <v>0</v>
      </c>
      <c r="S28" s="148" t="str">
        <f t="shared" si="3"/>
        <v>нд</v>
      </c>
      <c r="T28" s="148">
        <f t="shared" si="3"/>
        <v>0</v>
      </c>
      <c r="U28" s="148" t="str">
        <f t="shared" si="3"/>
        <v>нд</v>
      </c>
      <c r="V28" s="148">
        <f t="shared" si="3"/>
        <v>0</v>
      </c>
      <c r="W28" s="148" t="str">
        <f t="shared" si="3"/>
        <v>нд</v>
      </c>
      <c r="X28" s="148">
        <f t="shared" si="3"/>
        <v>0</v>
      </c>
      <c r="Y28" s="148" t="str">
        <f t="shared" si="3"/>
        <v>нд</v>
      </c>
      <c r="Z28" s="148">
        <f t="shared" si="3"/>
        <v>0</v>
      </c>
      <c r="AA28" s="148" t="str">
        <f t="shared" si="3"/>
        <v>нд</v>
      </c>
      <c r="AB28" s="148">
        <f t="shared" si="3"/>
        <v>0</v>
      </c>
      <c r="AC28" s="148" t="str">
        <f t="shared" si="3"/>
        <v>нд</v>
      </c>
      <c r="AD28" s="148">
        <f t="shared" si="3"/>
        <v>0</v>
      </c>
      <c r="AE28" s="148" t="str">
        <f t="shared" si="3"/>
        <v>нд</v>
      </c>
      <c r="AF28" s="148">
        <f t="shared" si="3"/>
        <v>0</v>
      </c>
      <c r="AG28" s="148" t="str">
        <f t="shared" si="3"/>
        <v>нд</v>
      </c>
      <c r="AH28" s="148">
        <f t="shared" si="3"/>
        <v>0</v>
      </c>
      <c r="AI28" s="148" t="str">
        <f t="shared" si="3"/>
        <v>нд</v>
      </c>
      <c r="AJ28" s="148">
        <f t="shared" si="3"/>
        <v>0</v>
      </c>
      <c r="AK28" s="148" t="str">
        <f t="shared" si="3"/>
        <v>нд</v>
      </c>
      <c r="AL28" s="148">
        <f t="shared" si="3"/>
        <v>0</v>
      </c>
      <c r="AM28" s="148" t="str">
        <f t="shared" si="3"/>
        <v>нд</v>
      </c>
      <c r="AN28" s="148">
        <f t="shared" si="3"/>
        <v>0</v>
      </c>
      <c r="AO28" s="148" t="str">
        <f t="shared" si="3"/>
        <v>нд</v>
      </c>
      <c r="AP28" s="148">
        <f t="shared" si="3"/>
        <v>0</v>
      </c>
      <c r="AQ28" s="148" t="str">
        <f t="shared" si="3"/>
        <v>нд</v>
      </c>
      <c r="AR28" s="148">
        <f t="shared" si="3"/>
        <v>0</v>
      </c>
      <c r="AS28" s="148" t="str">
        <f t="shared" si="3"/>
        <v>нд</v>
      </c>
      <c r="AT28" s="148">
        <f t="shared" si="3"/>
        <v>0</v>
      </c>
      <c r="AU28" s="148" t="str">
        <f t="shared" si="3"/>
        <v>нд</v>
      </c>
      <c r="AV28" s="148">
        <f t="shared" si="3"/>
        <v>0</v>
      </c>
      <c r="AW28" s="148" t="str">
        <f t="shared" si="3"/>
        <v>нд</v>
      </c>
      <c r="AX28" s="148">
        <v>33.97</v>
      </c>
      <c r="AY28" s="148">
        <v>0</v>
      </c>
      <c r="AZ28" s="140">
        <f>'2'!DL26</f>
        <v>14.800021000000001</v>
      </c>
      <c r="BA28" s="148">
        <v>0</v>
      </c>
      <c r="BB28" s="148">
        <f>BB111</f>
        <v>0</v>
      </c>
      <c r="BC28" s="148" t="str">
        <f>BC111</f>
        <v>нд</v>
      </c>
      <c r="BD28" s="149"/>
      <c r="BE28" s="150"/>
      <c r="BF28" s="150"/>
      <c r="BG28" s="150"/>
      <c r="BH28" s="150"/>
      <c r="BI28" s="150"/>
      <c r="BJ28" s="150"/>
      <c r="BK28" s="150"/>
      <c r="BL28" s="150"/>
      <c r="BM28" s="150"/>
      <c r="BN28" s="150"/>
      <c r="BO28" s="150"/>
      <c r="BP28" s="150"/>
      <c r="BQ28" s="150"/>
      <c r="BR28" s="150"/>
      <c r="BS28" s="150"/>
      <c r="BT28" s="150"/>
      <c r="BU28" s="150"/>
      <c r="BV28" s="150"/>
      <c r="BW28" s="150"/>
      <c r="BX28" s="150"/>
      <c r="BY28" s="150"/>
      <c r="BZ28" s="150"/>
      <c r="CA28" s="150"/>
      <c r="CB28" s="150"/>
      <c r="CC28" s="150"/>
      <c r="CD28" s="150"/>
      <c r="CE28" s="150"/>
      <c r="CF28" s="150"/>
      <c r="CG28" s="150"/>
      <c r="CH28" s="150"/>
      <c r="CI28" s="150"/>
      <c r="CJ28" s="150"/>
      <c r="CK28" s="150"/>
      <c r="CL28" s="150"/>
      <c r="CM28" s="150"/>
      <c r="CN28" s="150"/>
      <c r="CO28" s="150"/>
      <c r="CP28" s="150"/>
      <c r="CQ28" s="150"/>
      <c r="CR28" s="150"/>
      <c r="CS28" s="150"/>
      <c r="CT28" s="150"/>
      <c r="CU28" s="150"/>
      <c r="CV28" s="150"/>
      <c r="CW28" s="150"/>
      <c r="CX28" s="150"/>
      <c r="CY28" s="150"/>
    </row>
    <row r="29" spans="1:103" s="160" customFormat="1" x14ac:dyDescent="0.2">
      <c r="A29" s="154">
        <v>1</v>
      </c>
      <c r="B29" s="156" t="s">
        <v>112</v>
      </c>
      <c r="C29" s="158" t="s">
        <v>98</v>
      </c>
      <c r="D29" s="158" t="s">
        <v>98</v>
      </c>
      <c r="E29" s="158" t="s">
        <v>98</v>
      </c>
      <c r="F29" s="158" t="s">
        <v>98</v>
      </c>
      <c r="G29" s="158" t="s">
        <v>98</v>
      </c>
      <c r="H29" s="158" t="s">
        <v>98</v>
      </c>
      <c r="I29" s="158" t="s">
        <v>98</v>
      </c>
      <c r="J29" s="158" t="s">
        <v>98</v>
      </c>
      <c r="K29" s="158" t="s">
        <v>98</v>
      </c>
      <c r="L29" s="158" t="s">
        <v>98</v>
      </c>
      <c r="M29" s="158" t="s">
        <v>98</v>
      </c>
      <c r="N29" s="158" t="s">
        <v>98</v>
      </c>
      <c r="O29" s="158" t="s">
        <v>98</v>
      </c>
      <c r="P29" s="158" t="s">
        <v>98</v>
      </c>
      <c r="Q29" s="158" t="s">
        <v>98</v>
      </c>
      <c r="R29" s="158" t="s">
        <v>98</v>
      </c>
      <c r="S29" s="158" t="s">
        <v>98</v>
      </c>
      <c r="T29" s="158" t="s">
        <v>98</v>
      </c>
      <c r="U29" s="158" t="s">
        <v>98</v>
      </c>
      <c r="V29" s="158" t="s">
        <v>98</v>
      </c>
      <c r="W29" s="158" t="s">
        <v>98</v>
      </c>
      <c r="X29" s="158" t="s">
        <v>98</v>
      </c>
      <c r="Y29" s="158" t="s">
        <v>98</v>
      </c>
      <c r="Z29" s="158" t="s">
        <v>98</v>
      </c>
      <c r="AA29" s="158" t="s">
        <v>98</v>
      </c>
      <c r="AB29" s="158" t="s">
        <v>98</v>
      </c>
      <c r="AC29" s="158" t="s">
        <v>98</v>
      </c>
      <c r="AD29" s="158" t="s">
        <v>98</v>
      </c>
      <c r="AE29" s="158" t="s">
        <v>98</v>
      </c>
      <c r="AF29" s="158" t="s">
        <v>98</v>
      </c>
      <c r="AG29" s="158" t="s">
        <v>98</v>
      </c>
      <c r="AH29" s="158" t="s">
        <v>98</v>
      </c>
      <c r="AI29" s="158" t="s">
        <v>98</v>
      </c>
      <c r="AJ29" s="158" t="s">
        <v>98</v>
      </c>
      <c r="AK29" s="158" t="s">
        <v>98</v>
      </c>
      <c r="AL29" s="158" t="s">
        <v>98</v>
      </c>
      <c r="AM29" s="158" t="s">
        <v>98</v>
      </c>
      <c r="AN29" s="158" t="s">
        <v>98</v>
      </c>
      <c r="AO29" s="158" t="s">
        <v>98</v>
      </c>
      <c r="AP29" s="158" t="s">
        <v>98</v>
      </c>
      <c r="AQ29" s="158" t="s">
        <v>98</v>
      </c>
      <c r="AR29" s="158" t="s">
        <v>98</v>
      </c>
      <c r="AS29" s="158" t="s">
        <v>98</v>
      </c>
      <c r="AT29" s="158" t="s">
        <v>98</v>
      </c>
      <c r="AU29" s="158" t="s">
        <v>98</v>
      </c>
      <c r="AV29" s="158" t="s">
        <v>98</v>
      </c>
      <c r="AW29" s="158" t="s">
        <v>98</v>
      </c>
      <c r="AX29" s="158" t="s">
        <v>98</v>
      </c>
      <c r="AY29" s="158" t="s">
        <v>98</v>
      </c>
      <c r="AZ29" s="140">
        <f>'2'!DL27</f>
        <v>0</v>
      </c>
      <c r="BA29" s="158" t="s">
        <v>98</v>
      </c>
      <c r="BB29" s="158" t="s">
        <v>98</v>
      </c>
      <c r="BC29" s="158" t="s">
        <v>98</v>
      </c>
      <c r="BD29" s="115"/>
      <c r="BE29" s="159"/>
      <c r="BF29" s="159"/>
      <c r="BG29" s="159"/>
      <c r="BH29" s="159"/>
      <c r="BI29" s="159"/>
      <c r="BJ29" s="159"/>
      <c r="BK29" s="159"/>
      <c r="BL29" s="159"/>
      <c r="BM29" s="159"/>
      <c r="BN29" s="159"/>
      <c r="BO29" s="159"/>
      <c r="BP29" s="159"/>
      <c r="BQ29" s="159"/>
      <c r="BR29" s="159"/>
      <c r="BS29" s="159"/>
      <c r="BT29" s="159"/>
      <c r="BU29" s="159"/>
      <c r="BV29" s="159"/>
      <c r="BW29" s="159"/>
      <c r="BX29" s="159"/>
      <c r="BY29" s="159"/>
      <c r="BZ29" s="159"/>
      <c r="CA29" s="159"/>
      <c r="CB29" s="159"/>
      <c r="CC29" s="159"/>
      <c r="CD29" s="159"/>
      <c r="CE29" s="159"/>
      <c r="CF29" s="159"/>
      <c r="CG29" s="159"/>
      <c r="CH29" s="159"/>
      <c r="CI29" s="159"/>
      <c r="CJ29" s="159"/>
      <c r="CK29" s="159"/>
      <c r="CL29" s="159"/>
      <c r="CM29" s="159"/>
      <c r="CN29" s="159"/>
      <c r="CO29" s="159"/>
      <c r="CP29" s="159"/>
      <c r="CQ29" s="159"/>
      <c r="CR29" s="159"/>
      <c r="CS29" s="159"/>
      <c r="CT29" s="159"/>
      <c r="CU29" s="159"/>
      <c r="CV29" s="159"/>
      <c r="CW29" s="159"/>
      <c r="CX29" s="159"/>
      <c r="CY29" s="159"/>
    </row>
    <row r="30" spans="1:103" s="168" customFormat="1" ht="38.25" x14ac:dyDescent="0.2">
      <c r="A30" s="161" t="s">
        <v>113</v>
      </c>
      <c r="B30" s="162" t="s">
        <v>114</v>
      </c>
      <c r="C30" s="165" t="s">
        <v>98</v>
      </c>
      <c r="D30" s="165">
        <f>D31+D33+D34</f>
        <v>0</v>
      </c>
      <c r="E30" s="165" t="s">
        <v>98</v>
      </c>
      <c r="F30" s="165">
        <f>F31+F33+F34</f>
        <v>0</v>
      </c>
      <c r="G30" s="165" t="s">
        <v>98</v>
      </c>
      <c r="H30" s="165">
        <f>H31+H33+H34</f>
        <v>0</v>
      </c>
      <c r="I30" s="165" t="s">
        <v>98</v>
      </c>
      <c r="J30" s="165">
        <f>J31+J33+J34</f>
        <v>0</v>
      </c>
      <c r="K30" s="165" t="s">
        <v>98</v>
      </c>
      <c r="L30" s="165">
        <f>L31+L33+L34</f>
        <v>0</v>
      </c>
      <c r="M30" s="165" t="s">
        <v>98</v>
      </c>
      <c r="N30" s="165">
        <f>N31+N33+N34</f>
        <v>0</v>
      </c>
      <c r="O30" s="165" t="s">
        <v>98</v>
      </c>
      <c r="P30" s="165">
        <f>P31+P33+P34</f>
        <v>0</v>
      </c>
      <c r="Q30" s="165" t="s">
        <v>98</v>
      </c>
      <c r="R30" s="165">
        <f>R31+R33+R34</f>
        <v>0</v>
      </c>
      <c r="S30" s="165" t="s">
        <v>98</v>
      </c>
      <c r="T30" s="165">
        <f>T31+T33+T34</f>
        <v>0</v>
      </c>
      <c r="U30" s="165" t="s">
        <v>98</v>
      </c>
      <c r="V30" s="165">
        <f>V31+V33+V34</f>
        <v>0</v>
      </c>
      <c r="W30" s="165" t="s">
        <v>98</v>
      </c>
      <c r="X30" s="165">
        <f>X31+X33+X34</f>
        <v>0</v>
      </c>
      <c r="Y30" s="165" t="s">
        <v>98</v>
      </c>
      <c r="Z30" s="165">
        <f>Z31+Z33+Z34</f>
        <v>0</v>
      </c>
      <c r="AA30" s="165" t="s">
        <v>98</v>
      </c>
      <c r="AB30" s="165">
        <f>AB31+AB33+AB34</f>
        <v>0</v>
      </c>
      <c r="AC30" s="165" t="s">
        <v>98</v>
      </c>
      <c r="AD30" s="165">
        <f>AD31+AD33+AD34</f>
        <v>0</v>
      </c>
      <c r="AE30" s="165" t="s">
        <v>98</v>
      </c>
      <c r="AF30" s="165">
        <f>AF31+AF33+AF34</f>
        <v>0</v>
      </c>
      <c r="AG30" s="165" t="s">
        <v>98</v>
      </c>
      <c r="AH30" s="165">
        <f>AH31+AH33+AH34</f>
        <v>0</v>
      </c>
      <c r="AI30" s="165" t="s">
        <v>98</v>
      </c>
      <c r="AJ30" s="165">
        <f>AJ31+AJ33+AJ34</f>
        <v>0</v>
      </c>
      <c r="AK30" s="165" t="s">
        <v>98</v>
      </c>
      <c r="AL30" s="165">
        <f>AL31+AL33+AL34</f>
        <v>0</v>
      </c>
      <c r="AM30" s="165" t="s">
        <v>98</v>
      </c>
      <c r="AN30" s="165">
        <f>AN31+AN33+AN34</f>
        <v>0</v>
      </c>
      <c r="AO30" s="165" t="s">
        <v>98</v>
      </c>
      <c r="AP30" s="165">
        <f>AP31+AP33+AP34</f>
        <v>0</v>
      </c>
      <c r="AQ30" s="165" t="s">
        <v>98</v>
      </c>
      <c r="AR30" s="165">
        <f>AR31+AR33+AR34</f>
        <v>0</v>
      </c>
      <c r="AS30" s="165" t="s">
        <v>98</v>
      </c>
      <c r="AT30" s="165">
        <f>AT31+AT33+AT34</f>
        <v>0</v>
      </c>
      <c r="AU30" s="165" t="s">
        <v>98</v>
      </c>
      <c r="AV30" s="165">
        <f>AV31+AV33+AV34</f>
        <v>0</v>
      </c>
      <c r="AW30" s="165" t="s">
        <v>98</v>
      </c>
      <c r="AX30" s="165" t="s">
        <v>98</v>
      </c>
      <c r="AY30" s="165">
        <v>0</v>
      </c>
      <c r="AZ30" s="140">
        <f>'2'!DL28</f>
        <v>3.1785283541997371</v>
      </c>
      <c r="BA30" s="165">
        <v>0</v>
      </c>
      <c r="BB30" s="165">
        <f>BB31+BB33+BB34</f>
        <v>0</v>
      </c>
      <c r="BC30" s="165" t="s">
        <v>98</v>
      </c>
      <c r="BD30" s="166"/>
      <c r="BE30" s="167"/>
      <c r="BF30" s="167"/>
      <c r="BG30" s="167"/>
      <c r="BH30" s="167"/>
      <c r="BI30" s="167"/>
      <c r="BJ30" s="167"/>
      <c r="BK30" s="167"/>
      <c r="BL30" s="167"/>
      <c r="BM30" s="167"/>
      <c r="BN30" s="167"/>
      <c r="BO30" s="167"/>
      <c r="BP30" s="167"/>
      <c r="BQ30" s="167"/>
      <c r="BR30" s="167"/>
      <c r="BS30" s="167"/>
      <c r="BT30" s="167"/>
      <c r="BU30" s="167"/>
      <c r="BV30" s="167"/>
      <c r="BW30" s="167"/>
      <c r="BX30" s="167"/>
      <c r="BY30" s="167"/>
      <c r="BZ30" s="167"/>
      <c r="CA30" s="167"/>
      <c r="CB30" s="167"/>
      <c r="CC30" s="167"/>
      <c r="CD30" s="167"/>
      <c r="CE30" s="167"/>
      <c r="CF30" s="167"/>
      <c r="CG30" s="167"/>
      <c r="CH30" s="167"/>
      <c r="CI30" s="167"/>
      <c r="CJ30" s="167"/>
      <c r="CK30" s="167"/>
      <c r="CL30" s="167"/>
      <c r="CM30" s="167"/>
      <c r="CN30" s="167"/>
      <c r="CO30" s="167"/>
      <c r="CP30" s="167"/>
      <c r="CQ30" s="167"/>
      <c r="CR30" s="167"/>
      <c r="CS30" s="167"/>
      <c r="CT30" s="167"/>
      <c r="CU30" s="167"/>
      <c r="CV30" s="167"/>
      <c r="CW30" s="167"/>
      <c r="CX30" s="167"/>
      <c r="CY30" s="167"/>
    </row>
    <row r="31" spans="1:103" s="160" customFormat="1" ht="51" x14ac:dyDescent="0.2">
      <c r="A31" s="154" t="s">
        <v>115</v>
      </c>
      <c r="B31" s="155" t="s">
        <v>116</v>
      </c>
      <c r="C31" s="158" t="s">
        <v>98</v>
      </c>
      <c r="D31" s="158">
        <v>0</v>
      </c>
      <c r="E31" s="158" t="s">
        <v>98</v>
      </c>
      <c r="F31" s="158">
        <v>0</v>
      </c>
      <c r="G31" s="158" t="s">
        <v>98</v>
      </c>
      <c r="H31" s="158">
        <v>0</v>
      </c>
      <c r="I31" s="158" t="s">
        <v>98</v>
      </c>
      <c r="J31" s="158">
        <v>0</v>
      </c>
      <c r="K31" s="158" t="s">
        <v>98</v>
      </c>
      <c r="L31" s="158">
        <v>0</v>
      </c>
      <c r="M31" s="158" t="s">
        <v>98</v>
      </c>
      <c r="N31" s="158">
        <v>0</v>
      </c>
      <c r="O31" s="158" t="s">
        <v>98</v>
      </c>
      <c r="P31" s="158">
        <v>0</v>
      </c>
      <c r="Q31" s="158" t="s">
        <v>98</v>
      </c>
      <c r="R31" s="158">
        <v>0</v>
      </c>
      <c r="S31" s="158" t="s">
        <v>98</v>
      </c>
      <c r="T31" s="158">
        <v>0</v>
      </c>
      <c r="U31" s="158" t="s">
        <v>98</v>
      </c>
      <c r="V31" s="158">
        <v>0</v>
      </c>
      <c r="W31" s="158" t="s">
        <v>98</v>
      </c>
      <c r="X31" s="158">
        <v>0</v>
      </c>
      <c r="Y31" s="158" t="s">
        <v>98</v>
      </c>
      <c r="Z31" s="158">
        <v>0</v>
      </c>
      <c r="AA31" s="158" t="s">
        <v>98</v>
      </c>
      <c r="AB31" s="158">
        <v>0</v>
      </c>
      <c r="AC31" s="158" t="s">
        <v>98</v>
      </c>
      <c r="AD31" s="158">
        <v>0</v>
      </c>
      <c r="AE31" s="158" t="s">
        <v>98</v>
      </c>
      <c r="AF31" s="158">
        <v>0</v>
      </c>
      <c r="AG31" s="158" t="s">
        <v>98</v>
      </c>
      <c r="AH31" s="158">
        <v>0</v>
      </c>
      <c r="AI31" s="158" t="s">
        <v>98</v>
      </c>
      <c r="AJ31" s="158">
        <v>0</v>
      </c>
      <c r="AK31" s="158" t="s">
        <v>98</v>
      </c>
      <c r="AL31" s="158">
        <v>0</v>
      </c>
      <c r="AM31" s="158" t="s">
        <v>98</v>
      </c>
      <c r="AN31" s="158">
        <v>0</v>
      </c>
      <c r="AO31" s="158" t="s">
        <v>98</v>
      </c>
      <c r="AP31" s="158">
        <v>0</v>
      </c>
      <c r="AQ31" s="158" t="s">
        <v>98</v>
      </c>
      <c r="AR31" s="158">
        <v>0</v>
      </c>
      <c r="AS31" s="158" t="s">
        <v>98</v>
      </c>
      <c r="AT31" s="158">
        <v>0</v>
      </c>
      <c r="AU31" s="158" t="s">
        <v>98</v>
      </c>
      <c r="AV31" s="158">
        <v>0</v>
      </c>
      <c r="AW31" s="158" t="s">
        <v>98</v>
      </c>
      <c r="AX31" s="158" t="s">
        <v>98</v>
      </c>
      <c r="AY31" s="158">
        <v>0</v>
      </c>
      <c r="AZ31" s="140">
        <f>'2'!DL29</f>
        <v>3.1785283541997371</v>
      </c>
      <c r="BA31" s="158">
        <v>0</v>
      </c>
      <c r="BB31" s="158">
        <v>0</v>
      </c>
      <c r="BC31" s="158" t="s">
        <v>98</v>
      </c>
      <c r="BD31" s="159"/>
      <c r="BE31" s="159"/>
      <c r="BF31" s="159"/>
      <c r="BG31" s="159"/>
      <c r="BH31" s="159"/>
      <c r="BI31" s="159"/>
      <c r="BJ31" s="159"/>
      <c r="BK31" s="159"/>
      <c r="BL31" s="159"/>
      <c r="BM31" s="159"/>
      <c r="BN31" s="159"/>
      <c r="BO31" s="159"/>
      <c r="BP31" s="159"/>
      <c r="BQ31" s="159"/>
      <c r="BR31" s="159"/>
      <c r="BS31" s="159"/>
      <c r="BT31" s="159"/>
      <c r="BU31" s="159"/>
      <c r="BV31" s="159"/>
      <c r="BW31" s="159"/>
      <c r="BX31" s="159"/>
      <c r="BY31" s="159"/>
      <c r="BZ31" s="159"/>
      <c r="CA31" s="159"/>
      <c r="CB31" s="159"/>
      <c r="CC31" s="159"/>
      <c r="CD31" s="159"/>
      <c r="CE31" s="159"/>
      <c r="CF31" s="159"/>
      <c r="CG31" s="159"/>
      <c r="CH31" s="159"/>
      <c r="CI31" s="159"/>
      <c r="CJ31" s="159"/>
      <c r="CK31" s="159"/>
      <c r="CL31" s="159"/>
      <c r="CM31" s="159"/>
      <c r="CN31" s="159"/>
      <c r="CO31" s="159"/>
      <c r="CP31" s="159"/>
      <c r="CQ31" s="159"/>
      <c r="CR31" s="159"/>
      <c r="CS31" s="159"/>
      <c r="CT31" s="159"/>
      <c r="CU31" s="159"/>
      <c r="CV31" s="159"/>
      <c r="CW31" s="159"/>
      <c r="CX31" s="159"/>
      <c r="CY31" s="159"/>
    </row>
    <row r="32" spans="1:103" s="160" customFormat="1" ht="114.75" x14ac:dyDescent="0.2">
      <c r="A32" s="169" t="s">
        <v>117</v>
      </c>
      <c r="B32" s="170" t="s">
        <v>118</v>
      </c>
      <c r="C32" s="236" t="s">
        <v>119</v>
      </c>
      <c r="D32" s="157">
        <v>2.5000000000000001E-2</v>
      </c>
      <c r="E32" s="115" t="s">
        <v>98</v>
      </c>
      <c r="F32" s="157">
        <v>0</v>
      </c>
      <c r="G32" s="115" t="s">
        <v>98</v>
      </c>
      <c r="H32" s="157">
        <v>0</v>
      </c>
      <c r="I32" s="115" t="s">
        <v>98</v>
      </c>
      <c r="J32" s="157">
        <v>0</v>
      </c>
      <c r="K32" s="115" t="s">
        <v>98</v>
      </c>
      <c r="L32" s="157">
        <v>1.5</v>
      </c>
      <c r="M32" s="158" t="s">
        <v>98</v>
      </c>
      <c r="N32" s="158">
        <v>0</v>
      </c>
      <c r="O32" s="158" t="s">
        <v>98</v>
      </c>
      <c r="P32" s="158">
        <v>0</v>
      </c>
      <c r="Q32" s="158" t="s">
        <v>98</v>
      </c>
      <c r="R32" s="158">
        <v>0</v>
      </c>
      <c r="S32" s="158" t="s">
        <v>98</v>
      </c>
      <c r="T32" s="158">
        <v>0</v>
      </c>
      <c r="U32" s="158" t="s">
        <v>98</v>
      </c>
      <c r="V32" s="158">
        <v>0</v>
      </c>
      <c r="W32" s="158" t="s">
        <v>98</v>
      </c>
      <c r="X32" s="158">
        <v>0</v>
      </c>
      <c r="Y32" s="158" t="s">
        <v>98</v>
      </c>
      <c r="Z32" s="158">
        <v>0</v>
      </c>
      <c r="AA32" s="158" t="s">
        <v>98</v>
      </c>
      <c r="AB32" s="158">
        <v>0</v>
      </c>
      <c r="AC32" s="158" t="s">
        <v>98</v>
      </c>
      <c r="AD32" s="158">
        <v>0</v>
      </c>
      <c r="AE32" s="158" t="s">
        <v>98</v>
      </c>
      <c r="AF32" s="158">
        <v>0</v>
      </c>
      <c r="AG32" s="158" t="s">
        <v>98</v>
      </c>
      <c r="AH32" s="158">
        <v>0</v>
      </c>
      <c r="AI32" s="158" t="s">
        <v>98</v>
      </c>
      <c r="AJ32" s="158">
        <v>0</v>
      </c>
      <c r="AK32" s="158" t="s">
        <v>98</v>
      </c>
      <c r="AL32" s="158">
        <v>0</v>
      </c>
      <c r="AM32" s="158" t="s">
        <v>98</v>
      </c>
      <c r="AN32" s="158">
        <v>0</v>
      </c>
      <c r="AO32" s="158" t="s">
        <v>98</v>
      </c>
      <c r="AP32" s="158">
        <v>0</v>
      </c>
      <c r="AQ32" s="158" t="s">
        <v>98</v>
      </c>
      <c r="AR32" s="158">
        <v>0</v>
      </c>
      <c r="AS32" s="158" t="s">
        <v>98</v>
      </c>
      <c r="AT32" s="158">
        <v>0</v>
      </c>
      <c r="AU32" s="158" t="s">
        <v>98</v>
      </c>
      <c r="AV32" s="158">
        <v>0</v>
      </c>
      <c r="AW32" s="158" t="s">
        <v>98</v>
      </c>
      <c r="AX32" s="158" t="s">
        <v>98</v>
      </c>
      <c r="AY32" s="158">
        <v>0</v>
      </c>
      <c r="AZ32" s="140">
        <f>'2'!DL30</f>
        <v>3.1785283541997371</v>
      </c>
      <c r="BA32" s="158">
        <v>0</v>
      </c>
      <c r="BB32" s="158">
        <v>0</v>
      </c>
      <c r="BC32" s="158" t="s">
        <v>98</v>
      </c>
      <c r="BD32" s="159"/>
      <c r="BE32" s="159"/>
      <c r="BF32" s="159"/>
      <c r="BG32" s="159"/>
      <c r="BH32" s="159"/>
      <c r="BI32" s="159"/>
      <c r="BJ32" s="159"/>
      <c r="BK32" s="159"/>
      <c r="BL32" s="159"/>
      <c r="BM32" s="159"/>
      <c r="BN32" s="159"/>
      <c r="BO32" s="159"/>
      <c r="BP32" s="159"/>
      <c r="BQ32" s="159"/>
      <c r="BR32" s="159"/>
      <c r="BS32" s="159"/>
      <c r="BT32" s="159"/>
      <c r="BU32" s="159"/>
      <c r="BV32" s="159"/>
      <c r="BW32" s="159"/>
      <c r="BX32" s="159"/>
      <c r="BY32" s="159"/>
      <c r="BZ32" s="159"/>
      <c r="CA32" s="159"/>
      <c r="CB32" s="159"/>
      <c r="CC32" s="159"/>
      <c r="CD32" s="159"/>
      <c r="CE32" s="159"/>
      <c r="CF32" s="159"/>
      <c r="CG32" s="159"/>
      <c r="CH32" s="159"/>
      <c r="CI32" s="159"/>
      <c r="CJ32" s="159"/>
      <c r="CK32" s="159"/>
      <c r="CL32" s="159"/>
      <c r="CM32" s="159"/>
      <c r="CN32" s="159"/>
      <c r="CO32" s="159"/>
      <c r="CP32" s="159"/>
      <c r="CQ32" s="159"/>
      <c r="CR32" s="159"/>
      <c r="CS32" s="159"/>
      <c r="CT32" s="159"/>
      <c r="CU32" s="159"/>
      <c r="CV32" s="159"/>
      <c r="CW32" s="159"/>
      <c r="CX32" s="159"/>
      <c r="CY32" s="159"/>
    </row>
    <row r="33" spans="1:103" s="160" customFormat="1" ht="51" x14ac:dyDescent="0.2">
      <c r="A33" s="154" t="s">
        <v>120</v>
      </c>
      <c r="B33" s="155" t="s">
        <v>121</v>
      </c>
      <c r="C33" s="158" t="s">
        <v>98</v>
      </c>
      <c r="D33" s="158">
        <v>0</v>
      </c>
      <c r="E33" s="158" t="s">
        <v>98</v>
      </c>
      <c r="F33" s="158">
        <v>0</v>
      </c>
      <c r="G33" s="158" t="s">
        <v>98</v>
      </c>
      <c r="H33" s="158">
        <v>0</v>
      </c>
      <c r="I33" s="158" t="s">
        <v>98</v>
      </c>
      <c r="J33" s="158">
        <v>0</v>
      </c>
      <c r="K33" s="158" t="s">
        <v>98</v>
      </c>
      <c r="L33" s="158">
        <v>0</v>
      </c>
      <c r="M33" s="158" t="s">
        <v>98</v>
      </c>
      <c r="N33" s="158">
        <v>0</v>
      </c>
      <c r="O33" s="158" t="s">
        <v>98</v>
      </c>
      <c r="P33" s="158">
        <v>0</v>
      </c>
      <c r="Q33" s="158" t="s">
        <v>98</v>
      </c>
      <c r="R33" s="158">
        <v>0</v>
      </c>
      <c r="S33" s="158" t="s">
        <v>98</v>
      </c>
      <c r="T33" s="158">
        <v>0</v>
      </c>
      <c r="U33" s="158" t="s">
        <v>98</v>
      </c>
      <c r="V33" s="158">
        <v>0</v>
      </c>
      <c r="W33" s="158" t="s">
        <v>98</v>
      </c>
      <c r="X33" s="158">
        <v>0</v>
      </c>
      <c r="Y33" s="158" t="s">
        <v>98</v>
      </c>
      <c r="Z33" s="158">
        <v>0</v>
      </c>
      <c r="AA33" s="158" t="s">
        <v>98</v>
      </c>
      <c r="AB33" s="158">
        <v>0</v>
      </c>
      <c r="AC33" s="158" t="s">
        <v>98</v>
      </c>
      <c r="AD33" s="158">
        <v>0</v>
      </c>
      <c r="AE33" s="158" t="s">
        <v>98</v>
      </c>
      <c r="AF33" s="158">
        <v>0</v>
      </c>
      <c r="AG33" s="158" t="s">
        <v>98</v>
      </c>
      <c r="AH33" s="158">
        <v>0</v>
      </c>
      <c r="AI33" s="158" t="s">
        <v>98</v>
      </c>
      <c r="AJ33" s="158">
        <v>0</v>
      </c>
      <c r="AK33" s="158" t="s">
        <v>98</v>
      </c>
      <c r="AL33" s="158">
        <v>0</v>
      </c>
      <c r="AM33" s="158" t="s">
        <v>98</v>
      </c>
      <c r="AN33" s="158">
        <v>0</v>
      </c>
      <c r="AO33" s="158" t="s">
        <v>98</v>
      </c>
      <c r="AP33" s="158">
        <v>0</v>
      </c>
      <c r="AQ33" s="158" t="s">
        <v>98</v>
      </c>
      <c r="AR33" s="158">
        <v>0</v>
      </c>
      <c r="AS33" s="158" t="s">
        <v>98</v>
      </c>
      <c r="AT33" s="158">
        <v>0</v>
      </c>
      <c r="AU33" s="158" t="s">
        <v>98</v>
      </c>
      <c r="AV33" s="158">
        <v>0</v>
      </c>
      <c r="AW33" s="158" t="s">
        <v>98</v>
      </c>
      <c r="AX33" s="158" t="s">
        <v>98</v>
      </c>
      <c r="AY33" s="158">
        <v>0</v>
      </c>
      <c r="AZ33" s="140">
        <f>'2'!DL31</f>
        <v>0</v>
      </c>
      <c r="BA33" s="158">
        <v>0</v>
      </c>
      <c r="BB33" s="158">
        <v>0</v>
      </c>
      <c r="BC33" s="158" t="s">
        <v>98</v>
      </c>
      <c r="BD33" s="159"/>
      <c r="BE33" s="159"/>
      <c r="BF33" s="159"/>
      <c r="BG33" s="159"/>
      <c r="BH33" s="159"/>
      <c r="BI33" s="159"/>
      <c r="BJ33" s="159"/>
      <c r="BK33" s="159"/>
      <c r="BL33" s="159"/>
      <c r="BM33" s="159"/>
      <c r="BN33" s="159"/>
      <c r="BO33" s="159"/>
      <c r="BP33" s="159"/>
      <c r="BQ33" s="159"/>
      <c r="BR33" s="159"/>
      <c r="BS33" s="159"/>
      <c r="BT33" s="159"/>
      <c r="BU33" s="159"/>
      <c r="BV33" s="159"/>
      <c r="BW33" s="159"/>
      <c r="BX33" s="159"/>
      <c r="BY33" s="159"/>
      <c r="BZ33" s="159"/>
      <c r="CA33" s="159"/>
      <c r="CB33" s="159"/>
      <c r="CC33" s="159"/>
      <c r="CD33" s="159"/>
      <c r="CE33" s="159"/>
      <c r="CF33" s="159"/>
      <c r="CG33" s="159"/>
      <c r="CH33" s="159"/>
      <c r="CI33" s="159"/>
      <c r="CJ33" s="159"/>
      <c r="CK33" s="159"/>
      <c r="CL33" s="159"/>
      <c r="CM33" s="159"/>
      <c r="CN33" s="159"/>
      <c r="CO33" s="159"/>
      <c r="CP33" s="159"/>
      <c r="CQ33" s="159"/>
      <c r="CR33" s="159"/>
      <c r="CS33" s="159"/>
      <c r="CT33" s="159"/>
      <c r="CU33" s="159"/>
      <c r="CV33" s="159"/>
      <c r="CW33" s="159"/>
      <c r="CX33" s="159"/>
      <c r="CY33" s="159"/>
    </row>
    <row r="34" spans="1:103" s="160" customFormat="1" ht="38.25" x14ac:dyDescent="0.2">
      <c r="A34" s="154" t="s">
        <v>122</v>
      </c>
      <c r="B34" s="155" t="s">
        <v>123</v>
      </c>
      <c r="C34" s="158" t="s">
        <v>98</v>
      </c>
      <c r="D34" s="158">
        <v>0</v>
      </c>
      <c r="E34" s="158" t="s">
        <v>98</v>
      </c>
      <c r="F34" s="158">
        <v>0</v>
      </c>
      <c r="G34" s="158" t="s">
        <v>98</v>
      </c>
      <c r="H34" s="158">
        <v>0</v>
      </c>
      <c r="I34" s="158" t="s">
        <v>98</v>
      </c>
      <c r="J34" s="158">
        <v>0</v>
      </c>
      <c r="K34" s="158" t="s">
        <v>98</v>
      </c>
      <c r="L34" s="158">
        <v>0</v>
      </c>
      <c r="M34" s="158" t="s">
        <v>98</v>
      </c>
      <c r="N34" s="158">
        <v>0</v>
      </c>
      <c r="O34" s="158" t="s">
        <v>98</v>
      </c>
      <c r="P34" s="158">
        <v>0</v>
      </c>
      <c r="Q34" s="158" t="s">
        <v>98</v>
      </c>
      <c r="R34" s="158">
        <v>0</v>
      </c>
      <c r="S34" s="158" t="s">
        <v>98</v>
      </c>
      <c r="T34" s="158">
        <v>0</v>
      </c>
      <c r="U34" s="158" t="s">
        <v>98</v>
      </c>
      <c r="V34" s="158">
        <v>0</v>
      </c>
      <c r="W34" s="158" t="s">
        <v>98</v>
      </c>
      <c r="X34" s="158">
        <v>0</v>
      </c>
      <c r="Y34" s="158" t="s">
        <v>98</v>
      </c>
      <c r="Z34" s="158">
        <v>0</v>
      </c>
      <c r="AA34" s="158" t="s">
        <v>98</v>
      </c>
      <c r="AB34" s="158">
        <v>0</v>
      </c>
      <c r="AC34" s="158" t="s">
        <v>98</v>
      </c>
      <c r="AD34" s="158">
        <v>0</v>
      </c>
      <c r="AE34" s="158" t="s">
        <v>98</v>
      </c>
      <c r="AF34" s="158">
        <v>0</v>
      </c>
      <c r="AG34" s="158" t="s">
        <v>98</v>
      </c>
      <c r="AH34" s="158">
        <v>0</v>
      </c>
      <c r="AI34" s="158" t="s">
        <v>98</v>
      </c>
      <c r="AJ34" s="158">
        <v>0</v>
      </c>
      <c r="AK34" s="158" t="s">
        <v>98</v>
      </c>
      <c r="AL34" s="158">
        <v>0</v>
      </c>
      <c r="AM34" s="158" t="s">
        <v>98</v>
      </c>
      <c r="AN34" s="158">
        <v>0</v>
      </c>
      <c r="AO34" s="158" t="s">
        <v>98</v>
      </c>
      <c r="AP34" s="158">
        <v>0</v>
      </c>
      <c r="AQ34" s="158" t="s">
        <v>98</v>
      </c>
      <c r="AR34" s="158">
        <v>0</v>
      </c>
      <c r="AS34" s="158" t="s">
        <v>98</v>
      </c>
      <c r="AT34" s="158">
        <v>0</v>
      </c>
      <c r="AU34" s="158" t="s">
        <v>98</v>
      </c>
      <c r="AV34" s="158">
        <v>0</v>
      </c>
      <c r="AW34" s="158" t="s">
        <v>98</v>
      </c>
      <c r="AX34" s="158" t="s">
        <v>98</v>
      </c>
      <c r="AY34" s="158">
        <v>0</v>
      </c>
      <c r="AZ34" s="140">
        <f>'2'!DL32</f>
        <v>0</v>
      </c>
      <c r="BA34" s="158">
        <v>0</v>
      </c>
      <c r="BB34" s="158">
        <v>0</v>
      </c>
      <c r="BC34" s="158" t="s">
        <v>98</v>
      </c>
      <c r="BD34" s="159"/>
      <c r="BE34" s="159"/>
      <c r="BF34" s="159"/>
      <c r="BG34" s="159"/>
      <c r="BH34" s="159"/>
      <c r="BI34" s="159"/>
      <c r="BJ34" s="159"/>
      <c r="BK34" s="159"/>
      <c r="BL34" s="159"/>
      <c r="BM34" s="159"/>
      <c r="BN34" s="159"/>
      <c r="BO34" s="159"/>
      <c r="BP34" s="159"/>
      <c r="BQ34" s="159"/>
      <c r="BR34" s="159"/>
      <c r="BS34" s="159"/>
      <c r="BT34" s="159"/>
      <c r="BU34" s="159"/>
      <c r="BV34" s="159"/>
      <c r="BW34" s="159"/>
      <c r="BX34" s="159"/>
      <c r="BY34" s="159"/>
      <c r="BZ34" s="159"/>
      <c r="CA34" s="159"/>
      <c r="CB34" s="159"/>
      <c r="CC34" s="159"/>
      <c r="CD34" s="159"/>
      <c r="CE34" s="159"/>
      <c r="CF34" s="159"/>
      <c r="CG34" s="159"/>
      <c r="CH34" s="159"/>
      <c r="CI34" s="159"/>
      <c r="CJ34" s="159"/>
      <c r="CK34" s="159"/>
      <c r="CL34" s="159"/>
      <c r="CM34" s="159"/>
      <c r="CN34" s="159"/>
      <c r="CO34" s="159"/>
      <c r="CP34" s="159"/>
      <c r="CQ34" s="159"/>
      <c r="CR34" s="159"/>
      <c r="CS34" s="159"/>
      <c r="CT34" s="159"/>
      <c r="CU34" s="159"/>
      <c r="CV34" s="159"/>
      <c r="CW34" s="159"/>
      <c r="CX34" s="159"/>
      <c r="CY34" s="159"/>
    </row>
    <row r="35" spans="1:103" s="160" customFormat="1" ht="38.25" x14ac:dyDescent="0.2">
      <c r="A35" s="172" t="s">
        <v>124</v>
      </c>
      <c r="B35" s="155" t="s">
        <v>125</v>
      </c>
      <c r="C35" s="158" t="s">
        <v>98</v>
      </c>
      <c r="D35" s="158">
        <f>SUM(D36+D37)</f>
        <v>0</v>
      </c>
      <c r="E35" s="158" t="s">
        <v>98</v>
      </c>
      <c r="F35" s="158">
        <f>SUM(F36+F37)</f>
        <v>0</v>
      </c>
      <c r="G35" s="158" t="s">
        <v>98</v>
      </c>
      <c r="H35" s="158">
        <f>SUM(H36+H37)</f>
        <v>0</v>
      </c>
      <c r="I35" s="158" t="s">
        <v>98</v>
      </c>
      <c r="J35" s="158">
        <f>SUM(J36+J37)</f>
        <v>0</v>
      </c>
      <c r="K35" s="158" t="s">
        <v>98</v>
      </c>
      <c r="L35" s="158">
        <f>SUM(L36+L37)</f>
        <v>0</v>
      </c>
      <c r="M35" s="158" t="s">
        <v>98</v>
      </c>
      <c r="N35" s="158">
        <f>SUM(N36+N37)</f>
        <v>0</v>
      </c>
      <c r="O35" s="158" t="s">
        <v>98</v>
      </c>
      <c r="P35" s="158">
        <f>SUM(P36+P37)</f>
        <v>0</v>
      </c>
      <c r="Q35" s="158" t="s">
        <v>98</v>
      </c>
      <c r="R35" s="158">
        <f>SUM(R36+R37)</f>
        <v>0</v>
      </c>
      <c r="S35" s="158" t="s">
        <v>98</v>
      </c>
      <c r="T35" s="158">
        <f>SUM(T36+T37)</f>
        <v>0</v>
      </c>
      <c r="U35" s="158" t="s">
        <v>98</v>
      </c>
      <c r="V35" s="158">
        <f>SUM(V36+V37)</f>
        <v>0</v>
      </c>
      <c r="W35" s="158" t="s">
        <v>98</v>
      </c>
      <c r="X35" s="158">
        <f>SUM(X36+X37)</f>
        <v>0</v>
      </c>
      <c r="Y35" s="158" t="s">
        <v>98</v>
      </c>
      <c r="Z35" s="158">
        <f>SUM(Z36+Z37)</f>
        <v>0</v>
      </c>
      <c r="AA35" s="158" t="s">
        <v>98</v>
      </c>
      <c r="AB35" s="158">
        <f>SUM(AB36+AB37)</f>
        <v>0</v>
      </c>
      <c r="AC35" s="158" t="s">
        <v>98</v>
      </c>
      <c r="AD35" s="158">
        <f>SUM(AD36+AD37)</f>
        <v>0</v>
      </c>
      <c r="AE35" s="158" t="s">
        <v>98</v>
      </c>
      <c r="AF35" s="158">
        <f>SUM(AF36+AF37)</f>
        <v>0</v>
      </c>
      <c r="AG35" s="158" t="s">
        <v>98</v>
      </c>
      <c r="AH35" s="158">
        <f>SUM(AH36+AH37)</f>
        <v>0</v>
      </c>
      <c r="AI35" s="158" t="s">
        <v>98</v>
      </c>
      <c r="AJ35" s="158">
        <f>SUM(AJ36+AJ37)</f>
        <v>0</v>
      </c>
      <c r="AK35" s="158" t="s">
        <v>98</v>
      </c>
      <c r="AL35" s="158">
        <f>SUM(AL36+AL37)</f>
        <v>0</v>
      </c>
      <c r="AM35" s="158" t="s">
        <v>98</v>
      </c>
      <c r="AN35" s="158">
        <f>SUM(AN36+AN37)</f>
        <v>0</v>
      </c>
      <c r="AO35" s="158" t="s">
        <v>98</v>
      </c>
      <c r="AP35" s="158">
        <f>SUM(AP36+AP37)</f>
        <v>0</v>
      </c>
      <c r="AQ35" s="158" t="s">
        <v>98</v>
      </c>
      <c r="AR35" s="158">
        <f>SUM(AR36+AR37)</f>
        <v>0</v>
      </c>
      <c r="AS35" s="158" t="s">
        <v>98</v>
      </c>
      <c r="AT35" s="158">
        <f>SUM(AT36+AT37)</f>
        <v>0</v>
      </c>
      <c r="AU35" s="158" t="s">
        <v>98</v>
      </c>
      <c r="AV35" s="158">
        <f>SUM(AV36+AV37)</f>
        <v>0</v>
      </c>
      <c r="AW35" s="158" t="s">
        <v>98</v>
      </c>
      <c r="AX35" s="158" t="s">
        <v>98</v>
      </c>
      <c r="AY35" s="158">
        <v>0</v>
      </c>
      <c r="AZ35" s="140">
        <f>'2'!DL33</f>
        <v>0</v>
      </c>
      <c r="BA35" s="158">
        <v>0</v>
      </c>
      <c r="BB35" s="158">
        <f>SUM(BB36+BB37)</f>
        <v>0</v>
      </c>
      <c r="BC35" s="158" t="s">
        <v>98</v>
      </c>
      <c r="BD35" s="159"/>
      <c r="BE35" s="159"/>
      <c r="BF35" s="159"/>
      <c r="BG35" s="159"/>
      <c r="BH35" s="159"/>
      <c r="BI35" s="159"/>
      <c r="BJ35" s="159"/>
      <c r="BK35" s="159"/>
      <c r="BL35" s="159"/>
      <c r="BM35" s="159"/>
      <c r="BN35" s="159"/>
      <c r="BO35" s="159"/>
      <c r="BP35" s="159"/>
      <c r="BQ35" s="159"/>
      <c r="BR35" s="159"/>
      <c r="BS35" s="159"/>
      <c r="BT35" s="159"/>
      <c r="BU35" s="159"/>
      <c r="BV35" s="159"/>
      <c r="BW35" s="159"/>
      <c r="BX35" s="159"/>
      <c r="BY35" s="159"/>
      <c r="BZ35" s="159"/>
      <c r="CA35" s="159"/>
      <c r="CB35" s="159"/>
      <c r="CC35" s="159"/>
      <c r="CD35" s="159"/>
      <c r="CE35" s="159"/>
      <c r="CF35" s="159"/>
      <c r="CG35" s="159"/>
      <c r="CH35" s="159"/>
      <c r="CI35" s="159"/>
      <c r="CJ35" s="159"/>
      <c r="CK35" s="159"/>
      <c r="CL35" s="159"/>
      <c r="CM35" s="159"/>
      <c r="CN35" s="159"/>
      <c r="CO35" s="159"/>
      <c r="CP35" s="159"/>
      <c r="CQ35" s="159"/>
      <c r="CR35" s="159"/>
      <c r="CS35" s="159"/>
      <c r="CT35" s="159"/>
      <c r="CU35" s="159"/>
      <c r="CV35" s="159"/>
      <c r="CW35" s="159"/>
      <c r="CX35" s="159"/>
      <c r="CY35" s="159"/>
    </row>
    <row r="36" spans="1:103" s="160" customFormat="1" ht="51" x14ac:dyDescent="0.2">
      <c r="A36" s="154" t="s">
        <v>126</v>
      </c>
      <c r="B36" s="155" t="s">
        <v>127</v>
      </c>
      <c r="C36" s="158" t="s">
        <v>98</v>
      </c>
      <c r="D36" s="158">
        <v>0</v>
      </c>
      <c r="E36" s="158" t="s">
        <v>98</v>
      </c>
      <c r="F36" s="158">
        <v>0</v>
      </c>
      <c r="G36" s="158" t="s">
        <v>98</v>
      </c>
      <c r="H36" s="158">
        <v>0</v>
      </c>
      <c r="I36" s="158" t="s">
        <v>98</v>
      </c>
      <c r="J36" s="158">
        <v>0</v>
      </c>
      <c r="K36" s="158" t="s">
        <v>98</v>
      </c>
      <c r="L36" s="158">
        <v>0</v>
      </c>
      <c r="M36" s="158" t="s">
        <v>98</v>
      </c>
      <c r="N36" s="158">
        <v>0</v>
      </c>
      <c r="O36" s="158" t="s">
        <v>98</v>
      </c>
      <c r="P36" s="158">
        <v>0</v>
      </c>
      <c r="Q36" s="158" t="s">
        <v>98</v>
      </c>
      <c r="R36" s="158">
        <v>0</v>
      </c>
      <c r="S36" s="158" t="s">
        <v>98</v>
      </c>
      <c r="T36" s="158">
        <v>0</v>
      </c>
      <c r="U36" s="158" t="s">
        <v>98</v>
      </c>
      <c r="V36" s="158">
        <v>0</v>
      </c>
      <c r="W36" s="158" t="s">
        <v>98</v>
      </c>
      <c r="X36" s="158">
        <v>0</v>
      </c>
      <c r="Y36" s="158" t="s">
        <v>98</v>
      </c>
      <c r="Z36" s="158">
        <v>0</v>
      </c>
      <c r="AA36" s="158" t="s">
        <v>98</v>
      </c>
      <c r="AB36" s="158">
        <v>0</v>
      </c>
      <c r="AC36" s="158" t="s">
        <v>98</v>
      </c>
      <c r="AD36" s="158">
        <v>0</v>
      </c>
      <c r="AE36" s="158" t="s">
        <v>98</v>
      </c>
      <c r="AF36" s="158">
        <v>0</v>
      </c>
      <c r="AG36" s="158" t="s">
        <v>98</v>
      </c>
      <c r="AH36" s="158">
        <v>0</v>
      </c>
      <c r="AI36" s="158" t="s">
        <v>98</v>
      </c>
      <c r="AJ36" s="158">
        <v>0</v>
      </c>
      <c r="AK36" s="158" t="s">
        <v>98</v>
      </c>
      <c r="AL36" s="158">
        <v>0</v>
      </c>
      <c r="AM36" s="158" t="s">
        <v>98</v>
      </c>
      <c r="AN36" s="158">
        <v>0</v>
      </c>
      <c r="AO36" s="158" t="s">
        <v>98</v>
      </c>
      <c r="AP36" s="158">
        <v>0</v>
      </c>
      <c r="AQ36" s="158" t="s">
        <v>98</v>
      </c>
      <c r="AR36" s="158">
        <v>0</v>
      </c>
      <c r="AS36" s="158" t="s">
        <v>98</v>
      </c>
      <c r="AT36" s="158">
        <v>0</v>
      </c>
      <c r="AU36" s="158" t="s">
        <v>98</v>
      </c>
      <c r="AV36" s="158">
        <v>0</v>
      </c>
      <c r="AW36" s="158" t="s">
        <v>98</v>
      </c>
      <c r="AX36" s="158" t="s">
        <v>98</v>
      </c>
      <c r="AY36" s="158">
        <v>0</v>
      </c>
      <c r="AZ36" s="140">
        <f>'2'!DL34</f>
        <v>0</v>
      </c>
      <c r="BA36" s="158">
        <v>0</v>
      </c>
      <c r="BB36" s="158">
        <v>0</v>
      </c>
      <c r="BC36" s="158" t="s">
        <v>98</v>
      </c>
      <c r="BD36" s="159"/>
      <c r="BE36" s="159"/>
      <c r="BF36" s="159"/>
      <c r="BG36" s="159"/>
      <c r="BH36" s="159"/>
      <c r="BI36" s="159"/>
      <c r="BJ36" s="159"/>
      <c r="BK36" s="159"/>
      <c r="BL36" s="159"/>
      <c r="BM36" s="159"/>
      <c r="BN36" s="159"/>
      <c r="BO36" s="159"/>
      <c r="BP36" s="159"/>
      <c r="BQ36" s="159"/>
      <c r="BR36" s="159"/>
      <c r="BS36" s="159"/>
      <c r="BT36" s="159"/>
      <c r="BU36" s="159"/>
      <c r="BV36" s="159"/>
      <c r="BW36" s="159"/>
      <c r="BX36" s="159"/>
      <c r="BY36" s="159"/>
      <c r="BZ36" s="159"/>
      <c r="CA36" s="159"/>
      <c r="CB36" s="159"/>
      <c r="CC36" s="159"/>
      <c r="CD36" s="159"/>
      <c r="CE36" s="159"/>
      <c r="CF36" s="159"/>
      <c r="CG36" s="159"/>
      <c r="CH36" s="159"/>
      <c r="CI36" s="159"/>
      <c r="CJ36" s="159"/>
      <c r="CK36" s="159"/>
      <c r="CL36" s="159"/>
      <c r="CM36" s="159"/>
      <c r="CN36" s="159"/>
      <c r="CO36" s="159"/>
      <c r="CP36" s="159"/>
      <c r="CQ36" s="159"/>
      <c r="CR36" s="159"/>
      <c r="CS36" s="159"/>
      <c r="CT36" s="159"/>
      <c r="CU36" s="159"/>
      <c r="CV36" s="159"/>
      <c r="CW36" s="159"/>
      <c r="CX36" s="159"/>
      <c r="CY36" s="159"/>
    </row>
    <row r="37" spans="1:103" s="160" customFormat="1" ht="38.25" x14ac:dyDescent="0.2">
      <c r="A37" s="154" t="s">
        <v>128</v>
      </c>
      <c r="B37" s="155" t="s">
        <v>129</v>
      </c>
      <c r="C37" s="158" t="s">
        <v>98</v>
      </c>
      <c r="D37" s="158">
        <v>0</v>
      </c>
      <c r="E37" s="158" t="s">
        <v>98</v>
      </c>
      <c r="F37" s="158">
        <v>0</v>
      </c>
      <c r="G37" s="158" t="s">
        <v>98</v>
      </c>
      <c r="H37" s="158">
        <v>0</v>
      </c>
      <c r="I37" s="158" t="s">
        <v>98</v>
      </c>
      <c r="J37" s="158">
        <v>0</v>
      </c>
      <c r="K37" s="158" t="s">
        <v>98</v>
      </c>
      <c r="L37" s="158">
        <v>0</v>
      </c>
      <c r="M37" s="158" t="s">
        <v>98</v>
      </c>
      <c r="N37" s="158">
        <v>0</v>
      </c>
      <c r="O37" s="158" t="s">
        <v>98</v>
      </c>
      <c r="P37" s="158">
        <v>0</v>
      </c>
      <c r="Q37" s="158" t="s">
        <v>98</v>
      </c>
      <c r="R37" s="158">
        <v>0</v>
      </c>
      <c r="S37" s="158" t="s">
        <v>98</v>
      </c>
      <c r="T37" s="158">
        <v>0</v>
      </c>
      <c r="U37" s="158" t="s">
        <v>98</v>
      </c>
      <c r="V37" s="158">
        <v>0</v>
      </c>
      <c r="W37" s="158" t="s">
        <v>98</v>
      </c>
      <c r="X37" s="158">
        <v>0</v>
      </c>
      <c r="Y37" s="158" t="s">
        <v>98</v>
      </c>
      <c r="Z37" s="158">
        <v>0</v>
      </c>
      <c r="AA37" s="158" t="s">
        <v>98</v>
      </c>
      <c r="AB37" s="158">
        <v>0</v>
      </c>
      <c r="AC37" s="158" t="s">
        <v>98</v>
      </c>
      <c r="AD37" s="158">
        <v>0</v>
      </c>
      <c r="AE37" s="158" t="s">
        <v>98</v>
      </c>
      <c r="AF37" s="158">
        <v>0</v>
      </c>
      <c r="AG37" s="158" t="s">
        <v>98</v>
      </c>
      <c r="AH37" s="158">
        <v>0</v>
      </c>
      <c r="AI37" s="158" t="s">
        <v>98</v>
      </c>
      <c r="AJ37" s="158">
        <v>0</v>
      </c>
      <c r="AK37" s="158" t="s">
        <v>98</v>
      </c>
      <c r="AL37" s="158">
        <v>0</v>
      </c>
      <c r="AM37" s="158" t="s">
        <v>98</v>
      </c>
      <c r="AN37" s="158">
        <v>0</v>
      </c>
      <c r="AO37" s="158" t="s">
        <v>98</v>
      </c>
      <c r="AP37" s="158">
        <v>0</v>
      </c>
      <c r="AQ37" s="158" t="s">
        <v>98</v>
      </c>
      <c r="AR37" s="158">
        <v>0</v>
      </c>
      <c r="AS37" s="158" t="s">
        <v>98</v>
      </c>
      <c r="AT37" s="158">
        <v>0</v>
      </c>
      <c r="AU37" s="158" t="s">
        <v>98</v>
      </c>
      <c r="AV37" s="158">
        <v>0</v>
      </c>
      <c r="AW37" s="158" t="s">
        <v>98</v>
      </c>
      <c r="AX37" s="158" t="s">
        <v>98</v>
      </c>
      <c r="AY37" s="158">
        <v>0</v>
      </c>
      <c r="AZ37" s="140">
        <f>'2'!DL35</f>
        <v>0</v>
      </c>
      <c r="BA37" s="158">
        <v>0</v>
      </c>
      <c r="BB37" s="158">
        <v>0</v>
      </c>
      <c r="BC37" s="158" t="s">
        <v>98</v>
      </c>
      <c r="BD37" s="159"/>
      <c r="BE37" s="159"/>
      <c r="BF37" s="159"/>
      <c r="BG37" s="159"/>
      <c r="BH37" s="159"/>
      <c r="BI37" s="159"/>
      <c r="BJ37" s="159"/>
      <c r="BK37" s="159"/>
      <c r="BL37" s="159"/>
      <c r="BM37" s="159"/>
      <c r="BN37" s="159"/>
      <c r="BO37" s="159"/>
      <c r="BP37" s="159"/>
      <c r="BQ37" s="159"/>
      <c r="BR37" s="159"/>
      <c r="BS37" s="159"/>
      <c r="BT37" s="159"/>
      <c r="BU37" s="159"/>
      <c r="BV37" s="159"/>
      <c r="BW37" s="159"/>
      <c r="BX37" s="159"/>
      <c r="BY37" s="159"/>
      <c r="BZ37" s="159"/>
      <c r="CA37" s="159"/>
      <c r="CB37" s="159"/>
      <c r="CC37" s="159"/>
      <c r="CD37" s="159"/>
      <c r="CE37" s="159"/>
      <c r="CF37" s="159"/>
      <c r="CG37" s="159"/>
      <c r="CH37" s="159"/>
      <c r="CI37" s="159"/>
      <c r="CJ37" s="159"/>
      <c r="CK37" s="159"/>
      <c r="CL37" s="159"/>
      <c r="CM37" s="159"/>
      <c r="CN37" s="159"/>
      <c r="CO37" s="159"/>
      <c r="CP37" s="159"/>
      <c r="CQ37" s="159"/>
      <c r="CR37" s="159"/>
      <c r="CS37" s="159"/>
      <c r="CT37" s="159"/>
      <c r="CU37" s="159"/>
      <c r="CV37" s="159"/>
      <c r="CW37" s="159"/>
      <c r="CX37" s="159"/>
      <c r="CY37" s="159"/>
    </row>
    <row r="38" spans="1:103" s="160" customFormat="1" ht="38.25" x14ac:dyDescent="0.2">
      <c r="A38" s="172" t="s">
        <v>130</v>
      </c>
      <c r="B38" s="155" t="s">
        <v>131</v>
      </c>
      <c r="C38" s="158" t="s">
        <v>98</v>
      </c>
      <c r="D38" s="158">
        <f>D39+D43</f>
        <v>0</v>
      </c>
      <c r="E38" s="158" t="s">
        <v>98</v>
      </c>
      <c r="F38" s="158">
        <f>F39+F43</f>
        <v>0</v>
      </c>
      <c r="G38" s="158" t="s">
        <v>98</v>
      </c>
      <c r="H38" s="158">
        <f>H39+H43</f>
        <v>0</v>
      </c>
      <c r="I38" s="158" t="s">
        <v>98</v>
      </c>
      <c r="J38" s="158">
        <f>J39+J43</f>
        <v>0</v>
      </c>
      <c r="K38" s="158" t="s">
        <v>98</v>
      </c>
      <c r="L38" s="158">
        <f>L39+L43</f>
        <v>0</v>
      </c>
      <c r="M38" s="158" t="s">
        <v>98</v>
      </c>
      <c r="N38" s="158">
        <f>N39+N43</f>
        <v>0</v>
      </c>
      <c r="O38" s="158" t="s">
        <v>98</v>
      </c>
      <c r="P38" s="158">
        <f>P39+P43</f>
        <v>0</v>
      </c>
      <c r="Q38" s="158" t="s">
        <v>98</v>
      </c>
      <c r="R38" s="158">
        <f>R39+R43</f>
        <v>0</v>
      </c>
      <c r="S38" s="158" t="s">
        <v>98</v>
      </c>
      <c r="T38" s="158">
        <f>T39+T43</f>
        <v>0</v>
      </c>
      <c r="U38" s="158" t="s">
        <v>98</v>
      </c>
      <c r="V38" s="158">
        <f>V39+V43</f>
        <v>0</v>
      </c>
      <c r="W38" s="158" t="s">
        <v>98</v>
      </c>
      <c r="X38" s="158">
        <f>X39+X43</f>
        <v>0</v>
      </c>
      <c r="Y38" s="158" t="s">
        <v>98</v>
      </c>
      <c r="Z38" s="158">
        <f>Z39+Z43</f>
        <v>0</v>
      </c>
      <c r="AA38" s="158" t="s">
        <v>98</v>
      </c>
      <c r="AB38" s="158">
        <f>AB39+AB43</f>
        <v>0</v>
      </c>
      <c r="AC38" s="158" t="s">
        <v>98</v>
      </c>
      <c r="AD38" s="158">
        <f>AD39+AD43</f>
        <v>0</v>
      </c>
      <c r="AE38" s="158" t="s">
        <v>98</v>
      </c>
      <c r="AF38" s="158">
        <f>AF39+AF43</f>
        <v>0</v>
      </c>
      <c r="AG38" s="158" t="s">
        <v>98</v>
      </c>
      <c r="AH38" s="158">
        <f>AH39+AH43</f>
        <v>0</v>
      </c>
      <c r="AI38" s="158" t="s">
        <v>98</v>
      </c>
      <c r="AJ38" s="158">
        <f>AJ39+AJ43</f>
        <v>0</v>
      </c>
      <c r="AK38" s="158" t="s">
        <v>98</v>
      </c>
      <c r="AL38" s="158">
        <f>AL39+AL43</f>
        <v>0</v>
      </c>
      <c r="AM38" s="158" t="s">
        <v>98</v>
      </c>
      <c r="AN38" s="158">
        <f>AN39+AN43</f>
        <v>0</v>
      </c>
      <c r="AO38" s="158" t="s">
        <v>98</v>
      </c>
      <c r="AP38" s="158">
        <f>AP39+AP43</f>
        <v>0</v>
      </c>
      <c r="AQ38" s="158" t="s">
        <v>98</v>
      </c>
      <c r="AR38" s="158">
        <f>AR39+AR43</f>
        <v>0</v>
      </c>
      <c r="AS38" s="158" t="s">
        <v>98</v>
      </c>
      <c r="AT38" s="158">
        <f>AT39+AT43</f>
        <v>0</v>
      </c>
      <c r="AU38" s="158" t="s">
        <v>98</v>
      </c>
      <c r="AV38" s="158">
        <f>AV39+AV43</f>
        <v>0</v>
      </c>
      <c r="AW38" s="158" t="s">
        <v>98</v>
      </c>
      <c r="AX38" s="158" t="s">
        <v>98</v>
      </c>
      <c r="AY38" s="158">
        <v>0</v>
      </c>
      <c r="AZ38" s="140">
        <f>'2'!DL36</f>
        <v>0</v>
      </c>
      <c r="BA38" s="158">
        <v>0</v>
      </c>
      <c r="BB38" s="158">
        <f>BB39+BB43</f>
        <v>0</v>
      </c>
      <c r="BC38" s="158" t="s">
        <v>98</v>
      </c>
      <c r="BD38" s="159"/>
      <c r="BE38" s="159"/>
      <c r="BF38" s="159"/>
      <c r="BG38" s="159"/>
      <c r="BH38" s="159"/>
      <c r="BI38" s="159"/>
      <c r="BJ38" s="159"/>
      <c r="BK38" s="159"/>
      <c r="BL38" s="159"/>
      <c r="BM38" s="159"/>
      <c r="BN38" s="159"/>
      <c r="BO38" s="159"/>
      <c r="BP38" s="159"/>
      <c r="BQ38" s="159"/>
      <c r="BR38" s="159"/>
      <c r="BS38" s="159"/>
      <c r="BT38" s="159"/>
      <c r="BU38" s="159"/>
      <c r="BV38" s="159"/>
      <c r="BW38" s="159"/>
      <c r="BX38" s="159"/>
      <c r="BY38" s="159"/>
      <c r="BZ38" s="159"/>
      <c r="CA38" s="159"/>
      <c r="CB38" s="159"/>
      <c r="CC38" s="159"/>
      <c r="CD38" s="159"/>
      <c r="CE38" s="159"/>
      <c r="CF38" s="159"/>
      <c r="CG38" s="159"/>
      <c r="CH38" s="159"/>
      <c r="CI38" s="159"/>
      <c r="CJ38" s="159"/>
      <c r="CK38" s="159"/>
      <c r="CL38" s="159"/>
      <c r="CM38" s="159"/>
      <c r="CN38" s="159"/>
      <c r="CO38" s="159"/>
      <c r="CP38" s="159"/>
      <c r="CQ38" s="159"/>
      <c r="CR38" s="159"/>
      <c r="CS38" s="159"/>
      <c r="CT38" s="159"/>
      <c r="CU38" s="159"/>
      <c r="CV38" s="159"/>
      <c r="CW38" s="159"/>
      <c r="CX38" s="159"/>
      <c r="CY38" s="159"/>
    </row>
    <row r="39" spans="1:103" s="160" customFormat="1" ht="38.25" x14ac:dyDescent="0.2">
      <c r="A39" s="154" t="s">
        <v>132</v>
      </c>
      <c r="B39" s="155" t="s">
        <v>133</v>
      </c>
      <c r="C39" s="158" t="s">
        <v>98</v>
      </c>
      <c r="D39" s="175">
        <f>SUM(D40:D42)</f>
        <v>0</v>
      </c>
      <c r="E39" s="175" t="s">
        <v>98</v>
      </c>
      <c r="F39" s="175">
        <f>SUM(F40:F42)</f>
        <v>0</v>
      </c>
      <c r="G39" s="175" t="s">
        <v>98</v>
      </c>
      <c r="H39" s="175">
        <f>SUM(H40:H42)</f>
        <v>0</v>
      </c>
      <c r="I39" s="175" t="s">
        <v>98</v>
      </c>
      <c r="J39" s="175">
        <f>SUM(J40:J42)</f>
        <v>0</v>
      </c>
      <c r="K39" s="175" t="s">
        <v>98</v>
      </c>
      <c r="L39" s="175">
        <f>SUM(L40:L42)</f>
        <v>0</v>
      </c>
      <c r="M39" s="175" t="s">
        <v>98</v>
      </c>
      <c r="N39" s="175">
        <f>SUM(N40:N42)</f>
        <v>0</v>
      </c>
      <c r="O39" s="175" t="s">
        <v>98</v>
      </c>
      <c r="P39" s="175">
        <f>SUM(P40:P42)</f>
        <v>0</v>
      </c>
      <c r="Q39" s="175" t="s">
        <v>98</v>
      </c>
      <c r="R39" s="175">
        <f>SUM(R40:R42)</f>
        <v>0</v>
      </c>
      <c r="S39" s="175" t="s">
        <v>98</v>
      </c>
      <c r="T39" s="175">
        <f>SUM(T40:T42)</f>
        <v>0</v>
      </c>
      <c r="U39" s="175" t="s">
        <v>98</v>
      </c>
      <c r="V39" s="175">
        <f>SUM(V40:V42)</f>
        <v>0</v>
      </c>
      <c r="W39" s="175" t="s">
        <v>98</v>
      </c>
      <c r="X39" s="175">
        <f>SUM(X40:X42)</f>
        <v>0</v>
      </c>
      <c r="Y39" s="175" t="s">
        <v>98</v>
      </c>
      <c r="Z39" s="175">
        <f>SUM(Z40:Z42)</f>
        <v>0</v>
      </c>
      <c r="AA39" s="175" t="s">
        <v>98</v>
      </c>
      <c r="AB39" s="175">
        <f>SUM(AB40:AB42)</f>
        <v>0</v>
      </c>
      <c r="AC39" s="175" t="s">
        <v>98</v>
      </c>
      <c r="AD39" s="175">
        <f>SUM(AD40:AD42)</f>
        <v>0</v>
      </c>
      <c r="AE39" s="175" t="s">
        <v>98</v>
      </c>
      <c r="AF39" s="175">
        <f>SUM(AF40:AF42)</f>
        <v>0</v>
      </c>
      <c r="AG39" s="175" t="s">
        <v>98</v>
      </c>
      <c r="AH39" s="175">
        <f>SUM(AH40:AH42)</f>
        <v>0</v>
      </c>
      <c r="AI39" s="175" t="s">
        <v>98</v>
      </c>
      <c r="AJ39" s="175">
        <f>SUM(AJ40:AJ42)</f>
        <v>0</v>
      </c>
      <c r="AK39" s="175" t="s">
        <v>98</v>
      </c>
      <c r="AL39" s="175">
        <f>SUM(AL40:AL42)</f>
        <v>0</v>
      </c>
      <c r="AM39" s="175" t="s">
        <v>98</v>
      </c>
      <c r="AN39" s="175">
        <f>SUM(AN40:AN42)</f>
        <v>0</v>
      </c>
      <c r="AO39" s="175" t="s">
        <v>98</v>
      </c>
      <c r="AP39" s="175">
        <f>SUM(AP40:AP42)</f>
        <v>0</v>
      </c>
      <c r="AQ39" s="175" t="s">
        <v>98</v>
      </c>
      <c r="AR39" s="175">
        <f>SUM(AR40:AR42)</f>
        <v>0</v>
      </c>
      <c r="AS39" s="175" t="s">
        <v>98</v>
      </c>
      <c r="AT39" s="175">
        <f>SUM(AT40:AT42)</f>
        <v>0</v>
      </c>
      <c r="AU39" s="175" t="s">
        <v>98</v>
      </c>
      <c r="AV39" s="175">
        <f>SUM(AV40:AV42)</f>
        <v>0</v>
      </c>
      <c r="AW39" s="175" t="s">
        <v>98</v>
      </c>
      <c r="AX39" s="175" t="s">
        <v>98</v>
      </c>
      <c r="AY39" s="175">
        <v>0</v>
      </c>
      <c r="AZ39" s="140">
        <f>'2'!DL37</f>
        <v>0</v>
      </c>
      <c r="BA39" s="158">
        <v>0</v>
      </c>
      <c r="BB39" s="175">
        <f>SUM(BB40:BB42)</f>
        <v>0</v>
      </c>
      <c r="BC39" s="175" t="s">
        <v>98</v>
      </c>
      <c r="BD39" s="159"/>
      <c r="BE39" s="159"/>
      <c r="BF39" s="159"/>
      <c r="BG39" s="159"/>
      <c r="BH39" s="159"/>
      <c r="BI39" s="159"/>
      <c r="BJ39" s="159"/>
      <c r="BK39" s="159"/>
      <c r="BL39" s="159"/>
      <c r="BM39" s="159"/>
      <c r="BN39" s="159"/>
      <c r="BO39" s="159"/>
      <c r="BP39" s="159"/>
      <c r="BQ39" s="159"/>
      <c r="BR39" s="159"/>
      <c r="BS39" s="159"/>
      <c r="BT39" s="159"/>
      <c r="BU39" s="159"/>
      <c r="BV39" s="159"/>
      <c r="BW39" s="159"/>
      <c r="BX39" s="159"/>
      <c r="BY39" s="159"/>
      <c r="BZ39" s="159"/>
      <c r="CA39" s="159"/>
      <c r="CB39" s="159"/>
      <c r="CC39" s="159"/>
      <c r="CD39" s="159"/>
      <c r="CE39" s="159"/>
      <c r="CF39" s="159"/>
      <c r="CG39" s="159"/>
      <c r="CH39" s="159"/>
      <c r="CI39" s="159"/>
      <c r="CJ39" s="159"/>
      <c r="CK39" s="159"/>
      <c r="CL39" s="159"/>
      <c r="CM39" s="159"/>
      <c r="CN39" s="159"/>
      <c r="CO39" s="159"/>
      <c r="CP39" s="159"/>
      <c r="CQ39" s="159"/>
      <c r="CR39" s="159"/>
      <c r="CS39" s="159"/>
      <c r="CT39" s="159"/>
      <c r="CU39" s="159"/>
      <c r="CV39" s="159"/>
      <c r="CW39" s="159"/>
      <c r="CX39" s="159"/>
      <c r="CY39" s="159"/>
    </row>
    <row r="40" spans="1:103" s="160" customFormat="1" ht="89.25" x14ac:dyDescent="0.2">
      <c r="A40" s="154" t="s">
        <v>132</v>
      </c>
      <c r="B40" s="155" t="s">
        <v>134</v>
      </c>
      <c r="C40" s="158" t="s">
        <v>98</v>
      </c>
      <c r="D40" s="175" t="s">
        <v>103</v>
      </c>
      <c r="E40" s="175" t="s">
        <v>98</v>
      </c>
      <c r="F40" s="175" t="s">
        <v>103</v>
      </c>
      <c r="G40" s="175" t="s">
        <v>98</v>
      </c>
      <c r="H40" s="175" t="s">
        <v>103</v>
      </c>
      <c r="I40" s="175" t="s">
        <v>98</v>
      </c>
      <c r="J40" s="175" t="s">
        <v>103</v>
      </c>
      <c r="K40" s="175" t="s">
        <v>98</v>
      </c>
      <c r="L40" s="175" t="s">
        <v>103</v>
      </c>
      <c r="M40" s="175" t="s">
        <v>98</v>
      </c>
      <c r="N40" s="175" t="s">
        <v>103</v>
      </c>
      <c r="O40" s="175" t="s">
        <v>98</v>
      </c>
      <c r="P40" s="175" t="s">
        <v>103</v>
      </c>
      <c r="Q40" s="175" t="s">
        <v>98</v>
      </c>
      <c r="R40" s="175" t="s">
        <v>103</v>
      </c>
      <c r="S40" s="175" t="s">
        <v>98</v>
      </c>
      <c r="T40" s="175" t="s">
        <v>103</v>
      </c>
      <c r="U40" s="175" t="s">
        <v>98</v>
      </c>
      <c r="V40" s="175" t="s">
        <v>103</v>
      </c>
      <c r="W40" s="175" t="s">
        <v>98</v>
      </c>
      <c r="X40" s="175" t="s">
        <v>103</v>
      </c>
      <c r="Y40" s="175" t="s">
        <v>98</v>
      </c>
      <c r="Z40" s="175" t="s">
        <v>103</v>
      </c>
      <c r="AA40" s="175" t="s">
        <v>98</v>
      </c>
      <c r="AB40" s="175" t="s">
        <v>103</v>
      </c>
      <c r="AC40" s="175" t="s">
        <v>98</v>
      </c>
      <c r="AD40" s="175" t="s">
        <v>103</v>
      </c>
      <c r="AE40" s="175" t="s">
        <v>98</v>
      </c>
      <c r="AF40" s="175" t="s">
        <v>103</v>
      </c>
      <c r="AG40" s="175" t="s">
        <v>98</v>
      </c>
      <c r="AH40" s="175" t="s">
        <v>103</v>
      </c>
      <c r="AI40" s="175" t="s">
        <v>98</v>
      </c>
      <c r="AJ40" s="175" t="s">
        <v>103</v>
      </c>
      <c r="AK40" s="175" t="s">
        <v>98</v>
      </c>
      <c r="AL40" s="175" t="s">
        <v>103</v>
      </c>
      <c r="AM40" s="175" t="s">
        <v>98</v>
      </c>
      <c r="AN40" s="175" t="s">
        <v>103</v>
      </c>
      <c r="AO40" s="175" t="s">
        <v>98</v>
      </c>
      <c r="AP40" s="175" t="s">
        <v>103</v>
      </c>
      <c r="AQ40" s="175" t="s">
        <v>98</v>
      </c>
      <c r="AR40" s="175" t="s">
        <v>103</v>
      </c>
      <c r="AS40" s="175" t="s">
        <v>98</v>
      </c>
      <c r="AT40" s="175" t="s">
        <v>103</v>
      </c>
      <c r="AU40" s="175" t="s">
        <v>98</v>
      </c>
      <c r="AV40" s="175" t="s">
        <v>103</v>
      </c>
      <c r="AW40" s="175" t="s">
        <v>98</v>
      </c>
      <c r="AX40" s="175" t="s">
        <v>98</v>
      </c>
      <c r="AY40" s="175" t="s">
        <v>103</v>
      </c>
      <c r="AZ40" s="140">
        <f>'2'!DL38</f>
        <v>0</v>
      </c>
      <c r="BA40" s="158" t="s">
        <v>103</v>
      </c>
      <c r="BB40" s="175" t="s">
        <v>103</v>
      </c>
      <c r="BC40" s="175" t="s">
        <v>98</v>
      </c>
      <c r="BD40" s="159"/>
      <c r="BE40" s="159"/>
      <c r="BF40" s="159"/>
      <c r="BG40" s="159"/>
      <c r="BH40" s="159"/>
      <c r="BI40" s="159"/>
      <c r="BJ40" s="159"/>
      <c r="BK40" s="159"/>
      <c r="BL40" s="159"/>
      <c r="BM40" s="159"/>
      <c r="BN40" s="159"/>
      <c r="BO40" s="159"/>
      <c r="BP40" s="159"/>
      <c r="BQ40" s="159"/>
      <c r="BR40" s="159"/>
      <c r="BS40" s="159"/>
      <c r="BT40" s="159"/>
      <c r="BU40" s="159"/>
      <c r="BV40" s="159"/>
      <c r="BW40" s="159"/>
      <c r="BX40" s="159"/>
      <c r="BY40" s="159"/>
      <c r="BZ40" s="159"/>
      <c r="CA40" s="159"/>
      <c r="CB40" s="159"/>
      <c r="CC40" s="159"/>
      <c r="CD40" s="159"/>
      <c r="CE40" s="159"/>
      <c r="CF40" s="159"/>
      <c r="CG40" s="159"/>
      <c r="CH40" s="159"/>
      <c r="CI40" s="159"/>
      <c r="CJ40" s="159"/>
      <c r="CK40" s="159"/>
      <c r="CL40" s="159"/>
      <c r="CM40" s="159"/>
      <c r="CN40" s="159"/>
      <c r="CO40" s="159"/>
      <c r="CP40" s="159"/>
      <c r="CQ40" s="159"/>
      <c r="CR40" s="159"/>
      <c r="CS40" s="159"/>
      <c r="CT40" s="159"/>
      <c r="CU40" s="159"/>
      <c r="CV40" s="159"/>
      <c r="CW40" s="159"/>
      <c r="CX40" s="159"/>
      <c r="CY40" s="159"/>
    </row>
    <row r="41" spans="1:103" s="160" customFormat="1" ht="76.5" x14ac:dyDescent="0.2">
      <c r="A41" s="154" t="s">
        <v>132</v>
      </c>
      <c r="B41" s="155" t="s">
        <v>135</v>
      </c>
      <c r="C41" s="158" t="s">
        <v>98</v>
      </c>
      <c r="D41" s="175" t="s">
        <v>103</v>
      </c>
      <c r="E41" s="175" t="s">
        <v>98</v>
      </c>
      <c r="F41" s="175" t="s">
        <v>103</v>
      </c>
      <c r="G41" s="175" t="s">
        <v>98</v>
      </c>
      <c r="H41" s="175" t="s">
        <v>103</v>
      </c>
      <c r="I41" s="175" t="s">
        <v>98</v>
      </c>
      <c r="J41" s="175" t="s">
        <v>103</v>
      </c>
      <c r="K41" s="175" t="s">
        <v>98</v>
      </c>
      <c r="L41" s="175" t="s">
        <v>103</v>
      </c>
      <c r="M41" s="175" t="s">
        <v>98</v>
      </c>
      <c r="N41" s="175" t="s">
        <v>103</v>
      </c>
      <c r="O41" s="175" t="s">
        <v>98</v>
      </c>
      <c r="P41" s="175" t="s">
        <v>103</v>
      </c>
      <c r="Q41" s="175" t="s">
        <v>98</v>
      </c>
      <c r="R41" s="175" t="s">
        <v>103</v>
      </c>
      <c r="S41" s="175" t="s">
        <v>98</v>
      </c>
      <c r="T41" s="175" t="s">
        <v>103</v>
      </c>
      <c r="U41" s="175" t="s">
        <v>98</v>
      </c>
      <c r="V41" s="175" t="s">
        <v>103</v>
      </c>
      <c r="W41" s="175" t="s">
        <v>98</v>
      </c>
      <c r="X41" s="175" t="s">
        <v>103</v>
      </c>
      <c r="Y41" s="175" t="s">
        <v>98</v>
      </c>
      <c r="Z41" s="175" t="s">
        <v>103</v>
      </c>
      <c r="AA41" s="175" t="s">
        <v>98</v>
      </c>
      <c r="AB41" s="175" t="s">
        <v>103</v>
      </c>
      <c r="AC41" s="175" t="s">
        <v>98</v>
      </c>
      <c r="AD41" s="175" t="s">
        <v>103</v>
      </c>
      <c r="AE41" s="175" t="s">
        <v>98</v>
      </c>
      <c r="AF41" s="175" t="s">
        <v>103</v>
      </c>
      <c r="AG41" s="175" t="s">
        <v>98</v>
      </c>
      <c r="AH41" s="175" t="s">
        <v>103</v>
      </c>
      <c r="AI41" s="175" t="s">
        <v>98</v>
      </c>
      <c r="AJ41" s="175" t="s">
        <v>103</v>
      </c>
      <c r="AK41" s="175" t="s">
        <v>98</v>
      </c>
      <c r="AL41" s="175" t="s">
        <v>103</v>
      </c>
      <c r="AM41" s="175" t="s">
        <v>98</v>
      </c>
      <c r="AN41" s="175" t="s">
        <v>103</v>
      </c>
      <c r="AO41" s="175" t="s">
        <v>98</v>
      </c>
      <c r="AP41" s="175" t="s">
        <v>103</v>
      </c>
      <c r="AQ41" s="175" t="s">
        <v>98</v>
      </c>
      <c r="AR41" s="175" t="s">
        <v>103</v>
      </c>
      <c r="AS41" s="175" t="s">
        <v>98</v>
      </c>
      <c r="AT41" s="175" t="s">
        <v>103</v>
      </c>
      <c r="AU41" s="175" t="s">
        <v>98</v>
      </c>
      <c r="AV41" s="175" t="s">
        <v>103</v>
      </c>
      <c r="AW41" s="175" t="s">
        <v>98</v>
      </c>
      <c r="AX41" s="175" t="s">
        <v>98</v>
      </c>
      <c r="AY41" s="175" t="s">
        <v>103</v>
      </c>
      <c r="AZ41" s="140">
        <f>'2'!DL39</f>
        <v>0</v>
      </c>
      <c r="BA41" s="158" t="s">
        <v>103</v>
      </c>
      <c r="BB41" s="175" t="s">
        <v>103</v>
      </c>
      <c r="BC41" s="175" t="s">
        <v>98</v>
      </c>
      <c r="BD41" s="176"/>
      <c r="BE41" s="177"/>
      <c r="BF41" s="159"/>
      <c r="BG41" s="159"/>
      <c r="BH41" s="159"/>
      <c r="BI41" s="159"/>
      <c r="BJ41" s="159"/>
      <c r="BK41" s="159"/>
      <c r="BL41" s="159"/>
      <c r="BM41" s="159"/>
      <c r="BN41" s="159"/>
      <c r="BO41" s="159"/>
      <c r="BP41" s="159"/>
      <c r="BQ41" s="159"/>
      <c r="BR41" s="159"/>
      <c r="BS41" s="159"/>
      <c r="BT41" s="159"/>
      <c r="BU41" s="159"/>
      <c r="BV41" s="159"/>
      <c r="BW41" s="159"/>
      <c r="BX41" s="159"/>
      <c r="BY41" s="159"/>
      <c r="BZ41" s="159"/>
      <c r="CA41" s="159"/>
      <c r="CB41" s="159"/>
      <c r="CC41" s="159"/>
      <c r="CD41" s="159"/>
      <c r="CE41" s="159"/>
      <c r="CF41" s="159"/>
      <c r="CG41" s="159"/>
      <c r="CH41" s="159"/>
      <c r="CI41" s="159"/>
      <c r="CJ41" s="159"/>
      <c r="CK41" s="159"/>
      <c r="CL41" s="159"/>
      <c r="CM41" s="159"/>
      <c r="CN41" s="159"/>
      <c r="CO41" s="159"/>
      <c r="CP41" s="159"/>
      <c r="CQ41" s="159"/>
      <c r="CR41" s="159"/>
      <c r="CS41" s="159"/>
      <c r="CT41" s="159"/>
      <c r="CU41" s="159"/>
      <c r="CV41" s="159"/>
      <c r="CW41" s="159"/>
      <c r="CX41" s="159"/>
      <c r="CY41" s="159"/>
    </row>
    <row r="42" spans="1:103" s="160" customFormat="1" ht="76.5" x14ac:dyDescent="0.2">
      <c r="A42" s="154" t="s">
        <v>132</v>
      </c>
      <c r="B42" s="155" t="s">
        <v>136</v>
      </c>
      <c r="C42" s="158" t="s">
        <v>98</v>
      </c>
      <c r="D42" s="175" t="s">
        <v>103</v>
      </c>
      <c r="E42" s="175" t="s">
        <v>98</v>
      </c>
      <c r="F42" s="175" t="s">
        <v>103</v>
      </c>
      <c r="G42" s="175" t="s">
        <v>98</v>
      </c>
      <c r="H42" s="175" t="s">
        <v>103</v>
      </c>
      <c r="I42" s="175" t="s">
        <v>98</v>
      </c>
      <c r="J42" s="175" t="s">
        <v>103</v>
      </c>
      <c r="K42" s="175" t="s">
        <v>98</v>
      </c>
      <c r="L42" s="175" t="s">
        <v>103</v>
      </c>
      <c r="M42" s="175" t="s">
        <v>98</v>
      </c>
      <c r="N42" s="175" t="s">
        <v>103</v>
      </c>
      <c r="O42" s="175" t="s">
        <v>98</v>
      </c>
      <c r="P42" s="175" t="s">
        <v>103</v>
      </c>
      <c r="Q42" s="175" t="s">
        <v>98</v>
      </c>
      <c r="R42" s="175" t="s">
        <v>103</v>
      </c>
      <c r="S42" s="175" t="s">
        <v>98</v>
      </c>
      <c r="T42" s="175" t="s">
        <v>103</v>
      </c>
      <c r="U42" s="175" t="s">
        <v>98</v>
      </c>
      <c r="V42" s="175" t="s">
        <v>103</v>
      </c>
      <c r="W42" s="175" t="s">
        <v>98</v>
      </c>
      <c r="X42" s="175" t="s">
        <v>103</v>
      </c>
      <c r="Y42" s="175" t="s">
        <v>98</v>
      </c>
      <c r="Z42" s="175" t="s">
        <v>103</v>
      </c>
      <c r="AA42" s="175" t="s">
        <v>98</v>
      </c>
      <c r="AB42" s="175" t="s">
        <v>103</v>
      </c>
      <c r="AC42" s="175" t="s">
        <v>98</v>
      </c>
      <c r="AD42" s="175" t="s">
        <v>103</v>
      </c>
      <c r="AE42" s="175" t="s">
        <v>98</v>
      </c>
      <c r="AF42" s="175" t="s">
        <v>103</v>
      </c>
      <c r="AG42" s="175" t="s">
        <v>98</v>
      </c>
      <c r="AH42" s="175" t="s">
        <v>103</v>
      </c>
      <c r="AI42" s="175" t="s">
        <v>98</v>
      </c>
      <c r="AJ42" s="175" t="s">
        <v>103</v>
      </c>
      <c r="AK42" s="175" t="s">
        <v>98</v>
      </c>
      <c r="AL42" s="175" t="s">
        <v>103</v>
      </c>
      <c r="AM42" s="175" t="s">
        <v>98</v>
      </c>
      <c r="AN42" s="175" t="s">
        <v>103</v>
      </c>
      <c r="AO42" s="175" t="s">
        <v>98</v>
      </c>
      <c r="AP42" s="175" t="s">
        <v>103</v>
      </c>
      <c r="AQ42" s="175" t="s">
        <v>98</v>
      </c>
      <c r="AR42" s="175" t="s">
        <v>103</v>
      </c>
      <c r="AS42" s="175" t="s">
        <v>98</v>
      </c>
      <c r="AT42" s="175" t="s">
        <v>103</v>
      </c>
      <c r="AU42" s="175" t="s">
        <v>98</v>
      </c>
      <c r="AV42" s="175" t="s">
        <v>103</v>
      </c>
      <c r="AW42" s="175" t="s">
        <v>98</v>
      </c>
      <c r="AX42" s="175" t="s">
        <v>98</v>
      </c>
      <c r="AY42" s="175" t="s">
        <v>103</v>
      </c>
      <c r="AZ42" s="140">
        <f>'2'!DL40</f>
        <v>0</v>
      </c>
      <c r="BA42" s="158" t="s">
        <v>103</v>
      </c>
      <c r="BB42" s="175" t="s">
        <v>103</v>
      </c>
      <c r="BC42" s="175" t="s">
        <v>98</v>
      </c>
      <c r="BD42" s="159"/>
      <c r="BE42" s="159"/>
      <c r="BF42" s="159"/>
      <c r="BG42" s="159"/>
      <c r="BH42" s="159"/>
      <c r="BI42" s="159"/>
      <c r="BJ42" s="159"/>
      <c r="BK42" s="159"/>
      <c r="BL42" s="159"/>
      <c r="BM42" s="159"/>
      <c r="BN42" s="159"/>
      <c r="BO42" s="159"/>
      <c r="BP42" s="159"/>
      <c r="BQ42" s="159"/>
      <c r="BR42" s="159"/>
      <c r="BS42" s="159"/>
      <c r="BT42" s="159"/>
      <c r="BU42" s="159"/>
      <c r="BV42" s="159"/>
      <c r="BW42" s="159"/>
      <c r="BX42" s="159"/>
      <c r="BY42" s="159"/>
      <c r="BZ42" s="159"/>
      <c r="CA42" s="159"/>
      <c r="CB42" s="159"/>
      <c r="CC42" s="159"/>
      <c r="CD42" s="159"/>
      <c r="CE42" s="159"/>
      <c r="CF42" s="159"/>
      <c r="CG42" s="159"/>
      <c r="CH42" s="159"/>
      <c r="CI42" s="159"/>
      <c r="CJ42" s="159"/>
      <c r="CK42" s="159"/>
      <c r="CL42" s="159"/>
      <c r="CM42" s="159"/>
      <c r="CN42" s="159"/>
      <c r="CO42" s="159"/>
      <c r="CP42" s="159"/>
      <c r="CQ42" s="159"/>
      <c r="CR42" s="159"/>
      <c r="CS42" s="159"/>
      <c r="CT42" s="159"/>
      <c r="CU42" s="159"/>
      <c r="CV42" s="159"/>
      <c r="CW42" s="159"/>
      <c r="CX42" s="159"/>
      <c r="CY42" s="159"/>
    </row>
    <row r="43" spans="1:103" s="160" customFormat="1" ht="38.25" x14ac:dyDescent="0.2">
      <c r="A43" s="154" t="s">
        <v>137</v>
      </c>
      <c r="B43" s="155" t="s">
        <v>133</v>
      </c>
      <c r="C43" s="158" t="s">
        <v>98</v>
      </c>
      <c r="D43" s="175">
        <f>SUM(D44:D46)</f>
        <v>0</v>
      </c>
      <c r="E43" s="175" t="s">
        <v>98</v>
      </c>
      <c r="F43" s="175">
        <f>SUM(F44:F46)</f>
        <v>0</v>
      </c>
      <c r="G43" s="175" t="s">
        <v>98</v>
      </c>
      <c r="H43" s="175">
        <f>SUM(H44:H46)</f>
        <v>0</v>
      </c>
      <c r="I43" s="175" t="s">
        <v>98</v>
      </c>
      <c r="J43" s="175">
        <f>SUM(J44:J46)</f>
        <v>0</v>
      </c>
      <c r="K43" s="175" t="s">
        <v>98</v>
      </c>
      <c r="L43" s="175">
        <f>SUM(L44:L46)</f>
        <v>0</v>
      </c>
      <c r="M43" s="175" t="s">
        <v>98</v>
      </c>
      <c r="N43" s="175">
        <f>SUM(N44:N46)</f>
        <v>0</v>
      </c>
      <c r="O43" s="175" t="s">
        <v>98</v>
      </c>
      <c r="P43" s="175">
        <f>SUM(P44:P46)</f>
        <v>0</v>
      </c>
      <c r="Q43" s="175" t="s">
        <v>98</v>
      </c>
      <c r="R43" s="175">
        <f>SUM(R44:R46)</f>
        <v>0</v>
      </c>
      <c r="S43" s="175" t="s">
        <v>98</v>
      </c>
      <c r="T43" s="175">
        <f>SUM(T44:T46)</f>
        <v>0</v>
      </c>
      <c r="U43" s="175" t="s">
        <v>98</v>
      </c>
      <c r="V43" s="175">
        <f>SUM(V44:V46)</f>
        <v>0</v>
      </c>
      <c r="W43" s="175" t="s">
        <v>98</v>
      </c>
      <c r="X43" s="175">
        <f>SUM(X44:X46)</f>
        <v>0</v>
      </c>
      <c r="Y43" s="175" t="s">
        <v>98</v>
      </c>
      <c r="Z43" s="175">
        <f>SUM(Z44:Z46)</f>
        <v>0</v>
      </c>
      <c r="AA43" s="175" t="s">
        <v>98</v>
      </c>
      <c r="AB43" s="175">
        <f>SUM(AB44:AB46)</f>
        <v>0</v>
      </c>
      <c r="AC43" s="175" t="s">
        <v>98</v>
      </c>
      <c r="AD43" s="175">
        <f>SUM(AD44:AD46)</f>
        <v>0</v>
      </c>
      <c r="AE43" s="175" t="s">
        <v>98</v>
      </c>
      <c r="AF43" s="175">
        <f>SUM(AF44:AF46)</f>
        <v>0</v>
      </c>
      <c r="AG43" s="175" t="s">
        <v>98</v>
      </c>
      <c r="AH43" s="175">
        <f>SUM(AH44:AH46)</f>
        <v>0</v>
      </c>
      <c r="AI43" s="175" t="s">
        <v>98</v>
      </c>
      <c r="AJ43" s="175">
        <f>SUM(AJ44:AJ46)</f>
        <v>0</v>
      </c>
      <c r="AK43" s="175" t="s">
        <v>98</v>
      </c>
      <c r="AL43" s="175">
        <f>SUM(AL44:AL46)</f>
        <v>0</v>
      </c>
      <c r="AM43" s="175" t="s">
        <v>98</v>
      </c>
      <c r="AN43" s="175">
        <f>SUM(AN44:AN46)</f>
        <v>0</v>
      </c>
      <c r="AO43" s="175" t="s">
        <v>98</v>
      </c>
      <c r="AP43" s="175">
        <f>SUM(AP44:AP46)</f>
        <v>0</v>
      </c>
      <c r="AQ43" s="175" t="s">
        <v>98</v>
      </c>
      <c r="AR43" s="175">
        <f>SUM(AR44:AR46)</f>
        <v>0</v>
      </c>
      <c r="AS43" s="175" t="s">
        <v>98</v>
      </c>
      <c r="AT43" s="175">
        <f>SUM(AT44:AT46)</f>
        <v>0</v>
      </c>
      <c r="AU43" s="175" t="s">
        <v>98</v>
      </c>
      <c r="AV43" s="175">
        <f>SUM(AV44:AV46)</f>
        <v>0</v>
      </c>
      <c r="AW43" s="175" t="s">
        <v>98</v>
      </c>
      <c r="AX43" s="175" t="s">
        <v>98</v>
      </c>
      <c r="AY43" s="175">
        <v>0</v>
      </c>
      <c r="AZ43" s="140">
        <f>'2'!DL41</f>
        <v>0</v>
      </c>
      <c r="BA43" s="158">
        <v>0</v>
      </c>
      <c r="BB43" s="175">
        <f>SUM(BB44:BB46)</f>
        <v>0</v>
      </c>
      <c r="BC43" s="175" t="s">
        <v>98</v>
      </c>
      <c r="BD43" s="159"/>
      <c r="BE43" s="159"/>
      <c r="BF43" s="159"/>
      <c r="BG43" s="159"/>
      <c r="BH43" s="159"/>
      <c r="BI43" s="159"/>
      <c r="BJ43" s="159"/>
      <c r="BK43" s="159"/>
      <c r="BL43" s="159"/>
      <c r="BM43" s="159"/>
      <c r="BN43" s="159"/>
      <c r="BO43" s="159"/>
      <c r="BP43" s="159"/>
      <c r="BQ43" s="159"/>
      <c r="BR43" s="159"/>
      <c r="BS43" s="159"/>
      <c r="BT43" s="159"/>
      <c r="BU43" s="159"/>
      <c r="BV43" s="159"/>
      <c r="BW43" s="159"/>
      <c r="BX43" s="159"/>
      <c r="BY43" s="159"/>
      <c r="BZ43" s="159"/>
      <c r="CA43" s="159"/>
      <c r="CB43" s="159"/>
      <c r="CC43" s="159"/>
      <c r="CD43" s="159"/>
      <c r="CE43" s="159"/>
      <c r="CF43" s="159"/>
      <c r="CG43" s="159"/>
      <c r="CH43" s="159"/>
      <c r="CI43" s="159"/>
      <c r="CJ43" s="159"/>
      <c r="CK43" s="159"/>
      <c r="CL43" s="159"/>
      <c r="CM43" s="159"/>
      <c r="CN43" s="159"/>
      <c r="CO43" s="159"/>
      <c r="CP43" s="159"/>
      <c r="CQ43" s="159"/>
      <c r="CR43" s="159"/>
      <c r="CS43" s="159"/>
      <c r="CT43" s="159"/>
      <c r="CU43" s="159"/>
      <c r="CV43" s="159"/>
      <c r="CW43" s="159"/>
      <c r="CX43" s="159"/>
      <c r="CY43" s="159"/>
    </row>
    <row r="44" spans="1:103" s="160" customFormat="1" ht="89.25" x14ac:dyDescent="0.2">
      <c r="A44" s="154" t="s">
        <v>137</v>
      </c>
      <c r="B44" s="155" t="s">
        <v>134</v>
      </c>
      <c r="C44" s="158" t="s">
        <v>98</v>
      </c>
      <c r="D44" s="158">
        <v>0</v>
      </c>
      <c r="E44" s="158" t="s">
        <v>98</v>
      </c>
      <c r="F44" s="158">
        <v>0</v>
      </c>
      <c r="G44" s="158" t="s">
        <v>98</v>
      </c>
      <c r="H44" s="158">
        <v>0</v>
      </c>
      <c r="I44" s="158" t="s">
        <v>98</v>
      </c>
      <c r="J44" s="158">
        <v>0</v>
      </c>
      <c r="K44" s="158" t="s">
        <v>98</v>
      </c>
      <c r="L44" s="158">
        <v>0</v>
      </c>
      <c r="M44" s="158" t="s">
        <v>98</v>
      </c>
      <c r="N44" s="158">
        <v>0</v>
      </c>
      <c r="O44" s="158" t="s">
        <v>98</v>
      </c>
      <c r="P44" s="158">
        <v>0</v>
      </c>
      <c r="Q44" s="158" t="s">
        <v>98</v>
      </c>
      <c r="R44" s="158">
        <v>0</v>
      </c>
      <c r="S44" s="158" t="s">
        <v>98</v>
      </c>
      <c r="T44" s="158">
        <v>0</v>
      </c>
      <c r="U44" s="158" t="s">
        <v>98</v>
      </c>
      <c r="V44" s="158">
        <v>0</v>
      </c>
      <c r="W44" s="158" t="s">
        <v>98</v>
      </c>
      <c r="X44" s="158">
        <v>0</v>
      </c>
      <c r="Y44" s="158" t="s">
        <v>98</v>
      </c>
      <c r="Z44" s="158">
        <v>0</v>
      </c>
      <c r="AA44" s="158" t="s">
        <v>98</v>
      </c>
      <c r="AB44" s="158">
        <v>0</v>
      </c>
      <c r="AC44" s="158" t="s">
        <v>98</v>
      </c>
      <c r="AD44" s="158">
        <v>0</v>
      </c>
      <c r="AE44" s="158" t="s">
        <v>98</v>
      </c>
      <c r="AF44" s="158">
        <v>0</v>
      </c>
      <c r="AG44" s="158" t="s">
        <v>98</v>
      </c>
      <c r="AH44" s="158">
        <v>0</v>
      </c>
      <c r="AI44" s="158" t="s">
        <v>98</v>
      </c>
      <c r="AJ44" s="158">
        <v>0</v>
      </c>
      <c r="AK44" s="158" t="s">
        <v>98</v>
      </c>
      <c r="AL44" s="158">
        <v>0</v>
      </c>
      <c r="AM44" s="158" t="s">
        <v>98</v>
      </c>
      <c r="AN44" s="158">
        <v>0</v>
      </c>
      <c r="AO44" s="158" t="s">
        <v>98</v>
      </c>
      <c r="AP44" s="158">
        <v>0</v>
      </c>
      <c r="AQ44" s="158" t="s">
        <v>98</v>
      </c>
      <c r="AR44" s="158">
        <v>0</v>
      </c>
      <c r="AS44" s="158" t="s">
        <v>98</v>
      </c>
      <c r="AT44" s="158">
        <v>0</v>
      </c>
      <c r="AU44" s="158" t="s">
        <v>98</v>
      </c>
      <c r="AV44" s="158">
        <v>0</v>
      </c>
      <c r="AW44" s="158" t="s">
        <v>98</v>
      </c>
      <c r="AX44" s="158" t="s">
        <v>98</v>
      </c>
      <c r="AY44" s="158">
        <v>0</v>
      </c>
      <c r="AZ44" s="140">
        <f>'2'!DL42</f>
        <v>0</v>
      </c>
      <c r="BA44" s="158">
        <v>0</v>
      </c>
      <c r="BB44" s="158">
        <v>0</v>
      </c>
      <c r="BC44" s="158" t="s">
        <v>98</v>
      </c>
      <c r="BD44" s="159"/>
      <c r="BE44" s="159"/>
      <c r="BF44" s="159"/>
      <c r="BG44" s="159"/>
      <c r="BH44" s="159"/>
      <c r="BI44" s="159"/>
      <c r="BJ44" s="159"/>
      <c r="BK44" s="159"/>
      <c r="BL44" s="159"/>
      <c r="BM44" s="159"/>
      <c r="BN44" s="159"/>
      <c r="BO44" s="159"/>
      <c r="BP44" s="159"/>
      <c r="BQ44" s="159"/>
      <c r="BR44" s="159"/>
      <c r="BS44" s="159"/>
      <c r="BT44" s="159"/>
      <c r="BU44" s="159"/>
      <c r="BV44" s="159"/>
      <c r="BW44" s="159"/>
      <c r="BX44" s="159"/>
      <c r="BY44" s="159"/>
      <c r="BZ44" s="159"/>
      <c r="CA44" s="159"/>
      <c r="CB44" s="159"/>
      <c r="CC44" s="159"/>
      <c r="CD44" s="159"/>
      <c r="CE44" s="159"/>
      <c r="CF44" s="159"/>
      <c r="CG44" s="159"/>
      <c r="CH44" s="159"/>
      <c r="CI44" s="159"/>
      <c r="CJ44" s="159"/>
      <c r="CK44" s="159"/>
      <c r="CL44" s="159"/>
      <c r="CM44" s="159"/>
      <c r="CN44" s="159"/>
      <c r="CO44" s="159"/>
      <c r="CP44" s="159"/>
      <c r="CQ44" s="159"/>
      <c r="CR44" s="159"/>
      <c r="CS44" s="159"/>
      <c r="CT44" s="159"/>
      <c r="CU44" s="159"/>
      <c r="CV44" s="159"/>
      <c r="CW44" s="159"/>
      <c r="CX44" s="159"/>
      <c r="CY44" s="159"/>
    </row>
    <row r="45" spans="1:103" s="160" customFormat="1" ht="76.5" x14ac:dyDescent="0.2">
      <c r="A45" s="154" t="s">
        <v>137</v>
      </c>
      <c r="B45" s="155" t="s">
        <v>135</v>
      </c>
      <c r="C45" s="158" t="s">
        <v>98</v>
      </c>
      <c r="D45" s="175" t="s">
        <v>103</v>
      </c>
      <c r="E45" s="175" t="s">
        <v>98</v>
      </c>
      <c r="F45" s="175" t="s">
        <v>103</v>
      </c>
      <c r="G45" s="175" t="s">
        <v>98</v>
      </c>
      <c r="H45" s="175" t="s">
        <v>103</v>
      </c>
      <c r="I45" s="175" t="s">
        <v>98</v>
      </c>
      <c r="J45" s="175" t="s">
        <v>103</v>
      </c>
      <c r="K45" s="175" t="s">
        <v>98</v>
      </c>
      <c r="L45" s="175" t="s">
        <v>103</v>
      </c>
      <c r="M45" s="175" t="s">
        <v>98</v>
      </c>
      <c r="N45" s="175" t="s">
        <v>103</v>
      </c>
      <c r="O45" s="175" t="s">
        <v>98</v>
      </c>
      <c r="P45" s="175" t="s">
        <v>103</v>
      </c>
      <c r="Q45" s="175" t="s">
        <v>98</v>
      </c>
      <c r="R45" s="175" t="s">
        <v>103</v>
      </c>
      <c r="S45" s="175" t="s">
        <v>98</v>
      </c>
      <c r="T45" s="175" t="s">
        <v>103</v>
      </c>
      <c r="U45" s="175" t="s">
        <v>98</v>
      </c>
      <c r="V45" s="175" t="s">
        <v>103</v>
      </c>
      <c r="W45" s="175" t="s">
        <v>98</v>
      </c>
      <c r="X45" s="175" t="s">
        <v>103</v>
      </c>
      <c r="Y45" s="175" t="s">
        <v>98</v>
      </c>
      <c r="Z45" s="175" t="s">
        <v>103</v>
      </c>
      <c r="AA45" s="175" t="s">
        <v>98</v>
      </c>
      <c r="AB45" s="175" t="s">
        <v>103</v>
      </c>
      <c r="AC45" s="175" t="s">
        <v>98</v>
      </c>
      <c r="AD45" s="175" t="s">
        <v>103</v>
      </c>
      <c r="AE45" s="175" t="s">
        <v>98</v>
      </c>
      <c r="AF45" s="175" t="s">
        <v>103</v>
      </c>
      <c r="AG45" s="175" t="s">
        <v>98</v>
      </c>
      <c r="AH45" s="175" t="s">
        <v>103</v>
      </c>
      <c r="AI45" s="175" t="s">
        <v>98</v>
      </c>
      <c r="AJ45" s="175" t="s">
        <v>103</v>
      </c>
      <c r="AK45" s="175" t="s">
        <v>98</v>
      </c>
      <c r="AL45" s="175" t="s">
        <v>103</v>
      </c>
      <c r="AM45" s="175" t="s">
        <v>98</v>
      </c>
      <c r="AN45" s="175" t="s">
        <v>103</v>
      </c>
      <c r="AO45" s="175" t="s">
        <v>98</v>
      </c>
      <c r="AP45" s="175" t="s">
        <v>103</v>
      </c>
      <c r="AQ45" s="175" t="s">
        <v>98</v>
      </c>
      <c r="AR45" s="175" t="s">
        <v>103</v>
      </c>
      <c r="AS45" s="175" t="s">
        <v>98</v>
      </c>
      <c r="AT45" s="175" t="s">
        <v>103</v>
      </c>
      <c r="AU45" s="175" t="s">
        <v>98</v>
      </c>
      <c r="AV45" s="175" t="s">
        <v>103</v>
      </c>
      <c r="AW45" s="175" t="s">
        <v>98</v>
      </c>
      <c r="AX45" s="175" t="s">
        <v>98</v>
      </c>
      <c r="AY45" s="175" t="s">
        <v>103</v>
      </c>
      <c r="AZ45" s="140">
        <f>'2'!DL43</f>
        <v>0</v>
      </c>
      <c r="BA45" s="158" t="s">
        <v>103</v>
      </c>
      <c r="BB45" s="175" t="s">
        <v>103</v>
      </c>
      <c r="BC45" s="175" t="s">
        <v>98</v>
      </c>
      <c r="BD45" s="159"/>
      <c r="BE45" s="159"/>
      <c r="BF45" s="159"/>
      <c r="BG45" s="159"/>
      <c r="BH45" s="159"/>
      <c r="BI45" s="159"/>
      <c r="BJ45" s="159"/>
      <c r="BK45" s="159"/>
      <c r="BL45" s="159"/>
      <c r="BM45" s="159"/>
      <c r="BN45" s="159"/>
      <c r="BO45" s="159"/>
      <c r="BP45" s="159"/>
      <c r="BQ45" s="159"/>
      <c r="BR45" s="159"/>
      <c r="BS45" s="159"/>
      <c r="BT45" s="159"/>
      <c r="BU45" s="159"/>
      <c r="BV45" s="159"/>
      <c r="BW45" s="159"/>
      <c r="BX45" s="159"/>
      <c r="BY45" s="159"/>
      <c r="BZ45" s="159"/>
      <c r="CA45" s="159"/>
      <c r="CB45" s="159"/>
      <c r="CC45" s="159"/>
      <c r="CD45" s="159"/>
      <c r="CE45" s="159"/>
      <c r="CF45" s="159"/>
      <c r="CG45" s="159"/>
      <c r="CH45" s="159"/>
      <c r="CI45" s="159"/>
      <c r="CJ45" s="159"/>
      <c r="CK45" s="159"/>
      <c r="CL45" s="159"/>
      <c r="CM45" s="159"/>
      <c r="CN45" s="159"/>
      <c r="CO45" s="159"/>
      <c r="CP45" s="159"/>
      <c r="CQ45" s="159"/>
      <c r="CR45" s="159"/>
      <c r="CS45" s="159"/>
      <c r="CT45" s="159"/>
      <c r="CU45" s="159"/>
      <c r="CV45" s="159"/>
      <c r="CW45" s="159"/>
      <c r="CX45" s="159"/>
      <c r="CY45" s="159"/>
    </row>
    <row r="46" spans="1:103" s="160" customFormat="1" ht="76.5" x14ac:dyDescent="0.2">
      <c r="A46" s="154" t="s">
        <v>137</v>
      </c>
      <c r="B46" s="155" t="s">
        <v>136</v>
      </c>
      <c r="C46" s="158" t="s">
        <v>98</v>
      </c>
      <c r="D46" s="175" t="s">
        <v>103</v>
      </c>
      <c r="E46" s="175" t="s">
        <v>98</v>
      </c>
      <c r="F46" s="175" t="s">
        <v>103</v>
      </c>
      <c r="G46" s="175" t="s">
        <v>98</v>
      </c>
      <c r="H46" s="175" t="s">
        <v>103</v>
      </c>
      <c r="I46" s="175" t="s">
        <v>98</v>
      </c>
      <c r="J46" s="175" t="s">
        <v>103</v>
      </c>
      <c r="K46" s="175" t="s">
        <v>98</v>
      </c>
      <c r="L46" s="175" t="s">
        <v>103</v>
      </c>
      <c r="M46" s="175" t="s">
        <v>98</v>
      </c>
      <c r="N46" s="175" t="s">
        <v>103</v>
      </c>
      <c r="O46" s="175" t="s">
        <v>98</v>
      </c>
      <c r="P46" s="175" t="s">
        <v>103</v>
      </c>
      <c r="Q46" s="175" t="s">
        <v>98</v>
      </c>
      <c r="R46" s="175" t="s">
        <v>103</v>
      </c>
      <c r="S46" s="175" t="s">
        <v>98</v>
      </c>
      <c r="T46" s="175" t="s">
        <v>103</v>
      </c>
      <c r="U46" s="175" t="s">
        <v>98</v>
      </c>
      <c r="V46" s="175" t="s">
        <v>103</v>
      </c>
      <c r="W46" s="175" t="s">
        <v>98</v>
      </c>
      <c r="X46" s="175" t="s">
        <v>103</v>
      </c>
      <c r="Y46" s="175" t="s">
        <v>98</v>
      </c>
      <c r="Z46" s="175" t="s">
        <v>103</v>
      </c>
      <c r="AA46" s="175" t="s">
        <v>98</v>
      </c>
      <c r="AB46" s="175" t="s">
        <v>103</v>
      </c>
      <c r="AC46" s="175" t="s">
        <v>98</v>
      </c>
      <c r="AD46" s="175" t="s">
        <v>103</v>
      </c>
      <c r="AE46" s="175" t="s">
        <v>98</v>
      </c>
      <c r="AF46" s="175" t="s">
        <v>103</v>
      </c>
      <c r="AG46" s="175" t="s">
        <v>98</v>
      </c>
      <c r="AH46" s="175" t="s">
        <v>103</v>
      </c>
      <c r="AI46" s="175" t="s">
        <v>98</v>
      </c>
      <c r="AJ46" s="175" t="s">
        <v>103</v>
      </c>
      <c r="AK46" s="175" t="s">
        <v>98</v>
      </c>
      <c r="AL46" s="175" t="s">
        <v>103</v>
      </c>
      <c r="AM46" s="175" t="s">
        <v>98</v>
      </c>
      <c r="AN46" s="175" t="s">
        <v>103</v>
      </c>
      <c r="AO46" s="175" t="s">
        <v>98</v>
      </c>
      <c r="AP46" s="175" t="s">
        <v>103</v>
      </c>
      <c r="AQ46" s="175" t="s">
        <v>98</v>
      </c>
      <c r="AR46" s="175" t="s">
        <v>103</v>
      </c>
      <c r="AS46" s="175" t="s">
        <v>98</v>
      </c>
      <c r="AT46" s="175" t="s">
        <v>103</v>
      </c>
      <c r="AU46" s="175" t="s">
        <v>98</v>
      </c>
      <c r="AV46" s="175" t="s">
        <v>103</v>
      </c>
      <c r="AW46" s="175" t="s">
        <v>98</v>
      </c>
      <c r="AX46" s="175" t="s">
        <v>98</v>
      </c>
      <c r="AY46" s="175" t="s">
        <v>103</v>
      </c>
      <c r="AZ46" s="140">
        <f>'2'!DL44</f>
        <v>0</v>
      </c>
      <c r="BA46" s="158" t="s">
        <v>103</v>
      </c>
      <c r="BB46" s="175" t="s">
        <v>103</v>
      </c>
      <c r="BC46" s="175" t="s">
        <v>98</v>
      </c>
      <c r="BD46" s="159"/>
      <c r="BE46" s="159"/>
      <c r="BF46" s="159"/>
      <c r="BG46" s="159"/>
      <c r="BH46" s="159"/>
      <c r="BI46" s="159"/>
      <c r="BJ46" s="159"/>
      <c r="BK46" s="159"/>
      <c r="BL46" s="159"/>
      <c r="BM46" s="159"/>
      <c r="BN46" s="159"/>
      <c r="BO46" s="159"/>
      <c r="BP46" s="159"/>
      <c r="BQ46" s="159"/>
      <c r="BR46" s="159"/>
      <c r="BS46" s="159"/>
      <c r="BT46" s="159"/>
      <c r="BU46" s="159"/>
      <c r="BV46" s="159"/>
      <c r="BW46" s="159"/>
      <c r="BX46" s="159"/>
      <c r="BY46" s="159"/>
      <c r="BZ46" s="159"/>
      <c r="CA46" s="159"/>
      <c r="CB46" s="159"/>
      <c r="CC46" s="159"/>
      <c r="CD46" s="159"/>
      <c r="CE46" s="159"/>
      <c r="CF46" s="159"/>
      <c r="CG46" s="159"/>
      <c r="CH46" s="159"/>
      <c r="CI46" s="159"/>
      <c r="CJ46" s="159"/>
      <c r="CK46" s="159"/>
      <c r="CL46" s="159"/>
      <c r="CM46" s="159"/>
      <c r="CN46" s="159"/>
      <c r="CO46" s="159"/>
      <c r="CP46" s="159"/>
      <c r="CQ46" s="159"/>
      <c r="CR46" s="159"/>
      <c r="CS46" s="159"/>
      <c r="CT46" s="159"/>
      <c r="CU46" s="159"/>
      <c r="CV46" s="159"/>
      <c r="CW46" s="159"/>
      <c r="CX46" s="159"/>
      <c r="CY46" s="159"/>
    </row>
    <row r="47" spans="1:103" s="160" customFormat="1" ht="76.5" x14ac:dyDescent="0.2">
      <c r="A47" s="172" t="s">
        <v>138</v>
      </c>
      <c r="B47" s="155" t="s">
        <v>139</v>
      </c>
      <c r="C47" s="158" t="s">
        <v>98</v>
      </c>
      <c r="D47" s="175">
        <f>D48+D49</f>
        <v>0</v>
      </c>
      <c r="E47" s="175" t="s">
        <v>98</v>
      </c>
      <c r="F47" s="175">
        <f>F48+F49</f>
        <v>0</v>
      </c>
      <c r="G47" s="175" t="s">
        <v>98</v>
      </c>
      <c r="H47" s="175">
        <f>H48+H49</f>
        <v>0</v>
      </c>
      <c r="I47" s="175" t="s">
        <v>98</v>
      </c>
      <c r="J47" s="175">
        <f>J48+J49</f>
        <v>0</v>
      </c>
      <c r="K47" s="175" t="s">
        <v>98</v>
      </c>
      <c r="L47" s="175">
        <f>L48+L49</f>
        <v>0</v>
      </c>
      <c r="M47" s="175" t="s">
        <v>98</v>
      </c>
      <c r="N47" s="175">
        <f>N48+N49</f>
        <v>0</v>
      </c>
      <c r="O47" s="175" t="s">
        <v>98</v>
      </c>
      <c r="P47" s="175">
        <f>P48+P49</f>
        <v>0</v>
      </c>
      <c r="Q47" s="175" t="s">
        <v>98</v>
      </c>
      <c r="R47" s="175">
        <f>R48+R49</f>
        <v>0</v>
      </c>
      <c r="S47" s="175" t="s">
        <v>98</v>
      </c>
      <c r="T47" s="175">
        <f>T48+T49</f>
        <v>0</v>
      </c>
      <c r="U47" s="175" t="s">
        <v>98</v>
      </c>
      <c r="V47" s="175">
        <f>V48+V49</f>
        <v>0</v>
      </c>
      <c r="W47" s="175" t="s">
        <v>98</v>
      </c>
      <c r="X47" s="175">
        <f>X48+X49</f>
        <v>0</v>
      </c>
      <c r="Y47" s="175" t="s">
        <v>98</v>
      </c>
      <c r="Z47" s="175">
        <f>Z48+Z49</f>
        <v>0</v>
      </c>
      <c r="AA47" s="175" t="s">
        <v>98</v>
      </c>
      <c r="AB47" s="175">
        <f>AB48+AB49</f>
        <v>0</v>
      </c>
      <c r="AC47" s="175" t="s">
        <v>98</v>
      </c>
      <c r="AD47" s="175">
        <f>AD48+AD49</f>
        <v>0</v>
      </c>
      <c r="AE47" s="175" t="s">
        <v>98</v>
      </c>
      <c r="AF47" s="175">
        <f>AF48+AF49</f>
        <v>0</v>
      </c>
      <c r="AG47" s="175" t="s">
        <v>98</v>
      </c>
      <c r="AH47" s="175">
        <f>AH48+AH49</f>
        <v>0</v>
      </c>
      <c r="AI47" s="175" t="s">
        <v>98</v>
      </c>
      <c r="AJ47" s="175">
        <f>AJ48+AJ49</f>
        <v>0</v>
      </c>
      <c r="AK47" s="175" t="s">
        <v>98</v>
      </c>
      <c r="AL47" s="175">
        <f>AL48+AL49</f>
        <v>0</v>
      </c>
      <c r="AM47" s="175" t="s">
        <v>98</v>
      </c>
      <c r="AN47" s="175">
        <f>AN48+AN49</f>
        <v>0</v>
      </c>
      <c r="AO47" s="175" t="s">
        <v>98</v>
      </c>
      <c r="AP47" s="175">
        <f>AP48+AP49</f>
        <v>0</v>
      </c>
      <c r="AQ47" s="175" t="s">
        <v>98</v>
      </c>
      <c r="AR47" s="175">
        <f>AR48+AR49</f>
        <v>0</v>
      </c>
      <c r="AS47" s="175" t="s">
        <v>98</v>
      </c>
      <c r="AT47" s="175">
        <f>AT48+AT49</f>
        <v>0</v>
      </c>
      <c r="AU47" s="175" t="s">
        <v>98</v>
      </c>
      <c r="AV47" s="175">
        <f>AV48+AV49</f>
        <v>0</v>
      </c>
      <c r="AW47" s="175" t="s">
        <v>98</v>
      </c>
      <c r="AX47" s="175" t="s">
        <v>98</v>
      </c>
      <c r="AY47" s="175">
        <v>0</v>
      </c>
      <c r="AZ47" s="140">
        <f>'2'!DL45</f>
        <v>0</v>
      </c>
      <c r="BA47" s="158">
        <v>0</v>
      </c>
      <c r="BB47" s="175">
        <f>BB48+BB49</f>
        <v>0</v>
      </c>
      <c r="BC47" s="175" t="s">
        <v>98</v>
      </c>
      <c r="BD47" s="159"/>
      <c r="BE47" s="159"/>
      <c r="BF47" s="159"/>
      <c r="BG47" s="159"/>
      <c r="BH47" s="159"/>
      <c r="BI47" s="159"/>
      <c r="BJ47" s="159"/>
      <c r="BK47" s="159"/>
      <c r="BL47" s="159"/>
      <c r="BM47" s="159"/>
      <c r="BN47" s="159"/>
      <c r="BO47" s="159"/>
      <c r="BP47" s="159"/>
      <c r="BQ47" s="159"/>
      <c r="BR47" s="159"/>
      <c r="BS47" s="159"/>
      <c r="BT47" s="159"/>
      <c r="BU47" s="159"/>
      <c r="BV47" s="159"/>
      <c r="BW47" s="159"/>
      <c r="BX47" s="159"/>
      <c r="BY47" s="159"/>
      <c r="BZ47" s="159"/>
      <c r="CA47" s="159"/>
      <c r="CB47" s="159"/>
      <c r="CC47" s="159"/>
      <c r="CD47" s="159"/>
      <c r="CE47" s="159"/>
      <c r="CF47" s="159"/>
      <c r="CG47" s="159"/>
      <c r="CH47" s="159"/>
      <c r="CI47" s="159"/>
      <c r="CJ47" s="159"/>
      <c r="CK47" s="159"/>
      <c r="CL47" s="159"/>
      <c r="CM47" s="159"/>
      <c r="CN47" s="159"/>
      <c r="CO47" s="159"/>
      <c r="CP47" s="159"/>
      <c r="CQ47" s="159"/>
      <c r="CR47" s="159"/>
      <c r="CS47" s="159"/>
      <c r="CT47" s="159"/>
      <c r="CU47" s="159"/>
      <c r="CV47" s="159"/>
      <c r="CW47" s="159"/>
      <c r="CX47" s="159"/>
      <c r="CY47" s="159"/>
    </row>
    <row r="48" spans="1:103" s="160" customFormat="1" ht="76.5" x14ac:dyDescent="0.2">
      <c r="A48" s="154" t="s">
        <v>140</v>
      </c>
      <c r="B48" s="155" t="s">
        <v>135</v>
      </c>
      <c r="C48" s="158" t="s">
        <v>98</v>
      </c>
      <c r="D48" s="175" t="s">
        <v>103</v>
      </c>
      <c r="E48" s="175" t="s">
        <v>98</v>
      </c>
      <c r="F48" s="175" t="s">
        <v>103</v>
      </c>
      <c r="G48" s="175" t="s">
        <v>98</v>
      </c>
      <c r="H48" s="175" t="s">
        <v>103</v>
      </c>
      <c r="I48" s="175" t="s">
        <v>98</v>
      </c>
      <c r="J48" s="175" t="s">
        <v>103</v>
      </c>
      <c r="K48" s="175" t="s">
        <v>98</v>
      </c>
      <c r="L48" s="175" t="s">
        <v>103</v>
      </c>
      <c r="M48" s="175" t="s">
        <v>98</v>
      </c>
      <c r="N48" s="175" t="s">
        <v>103</v>
      </c>
      <c r="O48" s="175" t="s">
        <v>98</v>
      </c>
      <c r="P48" s="175" t="s">
        <v>103</v>
      </c>
      <c r="Q48" s="175" t="s">
        <v>98</v>
      </c>
      <c r="R48" s="175" t="s">
        <v>103</v>
      </c>
      <c r="S48" s="175" t="s">
        <v>98</v>
      </c>
      <c r="T48" s="175" t="s">
        <v>103</v>
      </c>
      <c r="U48" s="175" t="s">
        <v>98</v>
      </c>
      <c r="V48" s="175" t="s">
        <v>103</v>
      </c>
      <c r="W48" s="175" t="s">
        <v>98</v>
      </c>
      <c r="X48" s="175" t="s">
        <v>103</v>
      </c>
      <c r="Y48" s="175" t="s">
        <v>98</v>
      </c>
      <c r="Z48" s="175" t="s">
        <v>103</v>
      </c>
      <c r="AA48" s="175" t="s">
        <v>98</v>
      </c>
      <c r="AB48" s="175" t="s">
        <v>103</v>
      </c>
      <c r="AC48" s="175" t="s">
        <v>98</v>
      </c>
      <c r="AD48" s="175" t="s">
        <v>103</v>
      </c>
      <c r="AE48" s="175" t="s">
        <v>98</v>
      </c>
      <c r="AF48" s="175" t="s">
        <v>103</v>
      </c>
      <c r="AG48" s="175" t="s">
        <v>98</v>
      </c>
      <c r="AH48" s="175" t="s">
        <v>103</v>
      </c>
      <c r="AI48" s="175" t="s">
        <v>98</v>
      </c>
      <c r="AJ48" s="175" t="s">
        <v>103</v>
      </c>
      <c r="AK48" s="175" t="s">
        <v>98</v>
      </c>
      <c r="AL48" s="175" t="s">
        <v>103</v>
      </c>
      <c r="AM48" s="175" t="s">
        <v>98</v>
      </c>
      <c r="AN48" s="175" t="s">
        <v>103</v>
      </c>
      <c r="AO48" s="175" t="s">
        <v>98</v>
      </c>
      <c r="AP48" s="175" t="s">
        <v>103</v>
      </c>
      <c r="AQ48" s="175" t="s">
        <v>98</v>
      </c>
      <c r="AR48" s="175" t="s">
        <v>103</v>
      </c>
      <c r="AS48" s="175" t="s">
        <v>98</v>
      </c>
      <c r="AT48" s="175" t="s">
        <v>103</v>
      </c>
      <c r="AU48" s="175" t="s">
        <v>98</v>
      </c>
      <c r="AV48" s="175" t="s">
        <v>103</v>
      </c>
      <c r="AW48" s="175" t="s">
        <v>98</v>
      </c>
      <c r="AX48" s="175" t="s">
        <v>98</v>
      </c>
      <c r="AY48" s="175" t="s">
        <v>103</v>
      </c>
      <c r="AZ48" s="140">
        <f>'2'!DL46</f>
        <v>0</v>
      </c>
      <c r="BA48" s="158" t="s">
        <v>103</v>
      </c>
      <c r="BB48" s="175" t="s">
        <v>103</v>
      </c>
      <c r="BC48" s="175" t="s">
        <v>98</v>
      </c>
      <c r="BD48" s="159"/>
      <c r="BE48" s="159"/>
      <c r="BF48" s="159"/>
      <c r="BG48" s="159"/>
      <c r="BH48" s="159"/>
      <c r="BI48" s="159"/>
      <c r="BJ48" s="159"/>
      <c r="BK48" s="159"/>
      <c r="BL48" s="159"/>
      <c r="BM48" s="159"/>
      <c r="BN48" s="159"/>
      <c r="BO48" s="159"/>
      <c r="BP48" s="159"/>
      <c r="BQ48" s="159"/>
      <c r="BR48" s="159"/>
      <c r="BS48" s="159"/>
      <c r="BT48" s="159"/>
      <c r="BU48" s="159"/>
      <c r="BV48" s="159"/>
      <c r="BW48" s="159"/>
      <c r="BX48" s="159"/>
      <c r="BY48" s="159"/>
      <c r="BZ48" s="159"/>
      <c r="CA48" s="159"/>
      <c r="CB48" s="159"/>
      <c r="CC48" s="159"/>
      <c r="CD48" s="159"/>
      <c r="CE48" s="159"/>
      <c r="CF48" s="159"/>
      <c r="CG48" s="159"/>
      <c r="CH48" s="159"/>
      <c r="CI48" s="159"/>
      <c r="CJ48" s="159"/>
      <c r="CK48" s="159"/>
      <c r="CL48" s="159"/>
      <c r="CM48" s="159"/>
      <c r="CN48" s="159"/>
      <c r="CO48" s="159"/>
      <c r="CP48" s="159"/>
      <c r="CQ48" s="159"/>
      <c r="CR48" s="159"/>
      <c r="CS48" s="159"/>
      <c r="CT48" s="159"/>
      <c r="CU48" s="159"/>
      <c r="CV48" s="159"/>
      <c r="CW48" s="159"/>
      <c r="CX48" s="159"/>
      <c r="CY48" s="159"/>
    </row>
    <row r="49" spans="1:103" s="160" customFormat="1" ht="63.75" x14ac:dyDescent="0.2">
      <c r="A49" s="154" t="s">
        <v>141</v>
      </c>
      <c r="B49" s="155" t="s">
        <v>142</v>
      </c>
      <c r="C49" s="158" t="s">
        <v>98</v>
      </c>
      <c r="D49" s="175" t="s">
        <v>103</v>
      </c>
      <c r="E49" s="175" t="s">
        <v>98</v>
      </c>
      <c r="F49" s="175" t="s">
        <v>103</v>
      </c>
      <c r="G49" s="175" t="s">
        <v>98</v>
      </c>
      <c r="H49" s="175" t="s">
        <v>103</v>
      </c>
      <c r="I49" s="175" t="s">
        <v>98</v>
      </c>
      <c r="J49" s="175" t="s">
        <v>103</v>
      </c>
      <c r="K49" s="175" t="s">
        <v>98</v>
      </c>
      <c r="L49" s="175" t="s">
        <v>103</v>
      </c>
      <c r="M49" s="175" t="s">
        <v>98</v>
      </c>
      <c r="N49" s="175" t="s">
        <v>103</v>
      </c>
      <c r="O49" s="175" t="s">
        <v>98</v>
      </c>
      <c r="P49" s="175" t="s">
        <v>103</v>
      </c>
      <c r="Q49" s="175" t="s">
        <v>98</v>
      </c>
      <c r="R49" s="175" t="s">
        <v>103</v>
      </c>
      <c r="S49" s="175" t="s">
        <v>98</v>
      </c>
      <c r="T49" s="175" t="s">
        <v>103</v>
      </c>
      <c r="U49" s="175" t="s">
        <v>98</v>
      </c>
      <c r="V49" s="175" t="s">
        <v>103</v>
      </c>
      <c r="W49" s="175" t="s">
        <v>98</v>
      </c>
      <c r="X49" s="175" t="s">
        <v>103</v>
      </c>
      <c r="Y49" s="175" t="s">
        <v>98</v>
      </c>
      <c r="Z49" s="175" t="s">
        <v>103</v>
      </c>
      <c r="AA49" s="175" t="s">
        <v>98</v>
      </c>
      <c r="AB49" s="175" t="s">
        <v>103</v>
      </c>
      <c r="AC49" s="175" t="s">
        <v>98</v>
      </c>
      <c r="AD49" s="175" t="s">
        <v>103</v>
      </c>
      <c r="AE49" s="175" t="s">
        <v>98</v>
      </c>
      <c r="AF49" s="175" t="s">
        <v>103</v>
      </c>
      <c r="AG49" s="175" t="s">
        <v>98</v>
      </c>
      <c r="AH49" s="175" t="s">
        <v>103</v>
      </c>
      <c r="AI49" s="175" t="s">
        <v>98</v>
      </c>
      <c r="AJ49" s="175" t="s">
        <v>103</v>
      </c>
      <c r="AK49" s="175" t="s">
        <v>98</v>
      </c>
      <c r="AL49" s="175" t="s">
        <v>103</v>
      </c>
      <c r="AM49" s="175" t="s">
        <v>98</v>
      </c>
      <c r="AN49" s="175" t="s">
        <v>103</v>
      </c>
      <c r="AO49" s="175" t="s">
        <v>98</v>
      </c>
      <c r="AP49" s="175" t="s">
        <v>103</v>
      </c>
      <c r="AQ49" s="175" t="s">
        <v>98</v>
      </c>
      <c r="AR49" s="175" t="s">
        <v>103</v>
      </c>
      <c r="AS49" s="175" t="s">
        <v>98</v>
      </c>
      <c r="AT49" s="175" t="s">
        <v>103</v>
      </c>
      <c r="AU49" s="175" t="s">
        <v>98</v>
      </c>
      <c r="AV49" s="175" t="s">
        <v>103</v>
      </c>
      <c r="AW49" s="175" t="s">
        <v>98</v>
      </c>
      <c r="AX49" s="175" t="s">
        <v>98</v>
      </c>
      <c r="AY49" s="175" t="s">
        <v>103</v>
      </c>
      <c r="AZ49" s="140">
        <f>'2'!DL47</f>
        <v>0</v>
      </c>
      <c r="BA49" s="158" t="s">
        <v>103</v>
      </c>
      <c r="BB49" s="175" t="s">
        <v>103</v>
      </c>
      <c r="BC49" s="175" t="s">
        <v>98</v>
      </c>
      <c r="BD49" s="159"/>
      <c r="BE49" s="159"/>
      <c r="BF49" s="159"/>
      <c r="BG49" s="159"/>
      <c r="BH49" s="159"/>
      <c r="BI49" s="159"/>
      <c r="BJ49" s="159"/>
      <c r="BK49" s="159"/>
      <c r="BL49" s="159"/>
      <c r="BM49" s="159"/>
      <c r="BN49" s="159"/>
      <c r="BO49" s="159"/>
      <c r="BP49" s="159"/>
      <c r="BQ49" s="159"/>
      <c r="BR49" s="159"/>
      <c r="BS49" s="159"/>
      <c r="BT49" s="159"/>
      <c r="BU49" s="159"/>
      <c r="BV49" s="159"/>
      <c r="BW49" s="159"/>
      <c r="BX49" s="159"/>
      <c r="BY49" s="159"/>
      <c r="BZ49" s="159"/>
      <c r="CA49" s="159"/>
      <c r="CB49" s="159"/>
      <c r="CC49" s="159"/>
      <c r="CD49" s="159"/>
      <c r="CE49" s="159"/>
      <c r="CF49" s="159"/>
      <c r="CG49" s="159"/>
      <c r="CH49" s="159"/>
      <c r="CI49" s="159"/>
      <c r="CJ49" s="159"/>
      <c r="CK49" s="159"/>
      <c r="CL49" s="159"/>
      <c r="CM49" s="159"/>
      <c r="CN49" s="159"/>
      <c r="CO49" s="159"/>
      <c r="CP49" s="159"/>
      <c r="CQ49" s="159"/>
      <c r="CR49" s="159"/>
      <c r="CS49" s="159"/>
      <c r="CT49" s="159"/>
      <c r="CU49" s="159"/>
      <c r="CV49" s="159"/>
      <c r="CW49" s="159"/>
      <c r="CX49" s="159"/>
      <c r="CY49" s="159"/>
    </row>
    <row r="50" spans="1:103" s="168" customFormat="1" ht="25.5" x14ac:dyDescent="0.2">
      <c r="A50" s="161" t="s">
        <v>143</v>
      </c>
      <c r="B50" s="162" t="s">
        <v>144</v>
      </c>
      <c r="C50" s="165" t="s">
        <v>98</v>
      </c>
      <c r="D50" s="165">
        <f>D51+D55+D76+D86</f>
        <v>0</v>
      </c>
      <c r="E50" s="165" t="s">
        <v>98</v>
      </c>
      <c r="F50" s="165">
        <f>F51+F55+F76+F86</f>
        <v>0</v>
      </c>
      <c r="G50" s="165" t="s">
        <v>98</v>
      </c>
      <c r="H50" s="165">
        <f>H51+H55+H76+H86</f>
        <v>0</v>
      </c>
      <c r="I50" s="165" t="s">
        <v>98</v>
      </c>
      <c r="J50" s="165">
        <f>J51+J55+J76+J86</f>
        <v>0</v>
      </c>
      <c r="K50" s="165" t="s">
        <v>98</v>
      </c>
      <c r="L50" s="165">
        <f>L51+L55+L76+L86</f>
        <v>0</v>
      </c>
      <c r="M50" s="165" t="s">
        <v>98</v>
      </c>
      <c r="N50" s="165">
        <f>N51+N55+N76+N86</f>
        <v>0</v>
      </c>
      <c r="O50" s="165" t="s">
        <v>98</v>
      </c>
      <c r="P50" s="165">
        <f>P51+P55+P76+P86</f>
        <v>0</v>
      </c>
      <c r="Q50" s="165" t="s">
        <v>98</v>
      </c>
      <c r="R50" s="165">
        <f>R51+R55+R76+R86</f>
        <v>0</v>
      </c>
      <c r="S50" s="165" t="s">
        <v>98</v>
      </c>
      <c r="T50" s="165">
        <f>T51+T55+T76+T86</f>
        <v>0</v>
      </c>
      <c r="U50" s="165" t="s">
        <v>98</v>
      </c>
      <c r="V50" s="165">
        <f>V51+V55+V76+V86</f>
        <v>0</v>
      </c>
      <c r="W50" s="165" t="s">
        <v>98</v>
      </c>
      <c r="X50" s="165">
        <f>X51+X55+X76+X86</f>
        <v>1.4</v>
      </c>
      <c r="Y50" s="165" t="s">
        <v>98</v>
      </c>
      <c r="Z50" s="165">
        <f>Z51+Z55+Z76+Z86</f>
        <v>0</v>
      </c>
      <c r="AA50" s="165" t="s">
        <v>98</v>
      </c>
      <c r="AB50" s="165">
        <f>AB51+AB55+AB76+AB86</f>
        <v>0</v>
      </c>
      <c r="AC50" s="165" t="s">
        <v>98</v>
      </c>
      <c r="AD50" s="165">
        <f>AD51+AD55+AD76+AD86</f>
        <v>0</v>
      </c>
      <c r="AE50" s="165" t="s">
        <v>98</v>
      </c>
      <c r="AF50" s="165">
        <f>AF51+AF55+AF76+AF86</f>
        <v>0</v>
      </c>
      <c r="AG50" s="165" t="s">
        <v>98</v>
      </c>
      <c r="AH50" s="165">
        <f>AH51+AH55+AH76+AH86</f>
        <v>0</v>
      </c>
      <c r="AI50" s="165" t="s">
        <v>98</v>
      </c>
      <c r="AJ50" s="165">
        <f>AJ51+AJ55+AJ76+AJ86</f>
        <v>0</v>
      </c>
      <c r="AK50" s="165" t="s">
        <v>98</v>
      </c>
      <c r="AL50" s="165">
        <f>AL51+AL55+AL76+AL86</f>
        <v>0</v>
      </c>
      <c r="AM50" s="165" t="s">
        <v>98</v>
      </c>
      <c r="AN50" s="165">
        <f>AN51+AN55+AN76+AN86</f>
        <v>0</v>
      </c>
      <c r="AO50" s="165" t="s">
        <v>98</v>
      </c>
      <c r="AP50" s="165">
        <f>AP51+AP55+AP76+AP86</f>
        <v>0</v>
      </c>
      <c r="AQ50" s="165" t="s">
        <v>98</v>
      </c>
      <c r="AR50" s="165">
        <f>AR51+AR55+AR76+AR86</f>
        <v>0</v>
      </c>
      <c r="AS50" s="165" t="s">
        <v>98</v>
      </c>
      <c r="AT50" s="165">
        <f>AT51+AT55+AT76+AT86</f>
        <v>0</v>
      </c>
      <c r="AU50" s="165" t="s">
        <v>98</v>
      </c>
      <c r="AV50" s="165">
        <f>AV51+AV55+AV76+AV86</f>
        <v>0</v>
      </c>
      <c r="AW50" s="165" t="s">
        <v>98</v>
      </c>
      <c r="AX50" s="165" t="s">
        <v>98</v>
      </c>
      <c r="AY50" s="165">
        <v>0</v>
      </c>
      <c r="AZ50" s="140">
        <f>'2'!DL48</f>
        <v>7.4293193565839823</v>
      </c>
      <c r="BA50" s="165">
        <v>0</v>
      </c>
      <c r="BB50" s="165">
        <f>BB51+BB55+BB76+BB86</f>
        <v>0</v>
      </c>
      <c r="BC50" s="165" t="s">
        <v>98</v>
      </c>
      <c r="BD50" s="167"/>
      <c r="BE50" s="167"/>
      <c r="BF50" s="167"/>
      <c r="BG50" s="167"/>
      <c r="BH50" s="167"/>
      <c r="BI50" s="167"/>
      <c r="BJ50" s="167"/>
      <c r="BK50" s="167"/>
      <c r="BL50" s="167"/>
      <c r="BM50" s="167"/>
      <c r="BN50" s="167"/>
      <c r="BO50" s="167"/>
      <c r="BP50" s="167"/>
      <c r="BQ50" s="167"/>
      <c r="BR50" s="167"/>
      <c r="BS50" s="167"/>
      <c r="BT50" s="167"/>
      <c r="BU50" s="167"/>
      <c r="BV50" s="167"/>
      <c r="BW50" s="167"/>
      <c r="BX50" s="167"/>
      <c r="BY50" s="167"/>
      <c r="BZ50" s="167"/>
      <c r="CA50" s="167"/>
      <c r="CB50" s="167"/>
      <c r="CC50" s="167"/>
      <c r="CD50" s="167"/>
      <c r="CE50" s="167"/>
      <c r="CF50" s="167"/>
      <c r="CG50" s="167"/>
      <c r="CH50" s="167"/>
      <c r="CI50" s="167"/>
      <c r="CJ50" s="167"/>
      <c r="CK50" s="167"/>
      <c r="CL50" s="167"/>
      <c r="CM50" s="167"/>
      <c r="CN50" s="167"/>
      <c r="CO50" s="167"/>
      <c r="CP50" s="167"/>
      <c r="CQ50" s="167"/>
      <c r="CR50" s="167"/>
      <c r="CS50" s="167"/>
      <c r="CT50" s="167"/>
      <c r="CU50" s="167"/>
      <c r="CV50" s="167"/>
      <c r="CW50" s="167"/>
      <c r="CX50" s="167"/>
      <c r="CY50" s="167"/>
    </row>
    <row r="51" spans="1:103" s="183" customFormat="1" ht="51" x14ac:dyDescent="0.2">
      <c r="A51" s="179" t="s">
        <v>145</v>
      </c>
      <c r="B51" s="156" t="s">
        <v>146</v>
      </c>
      <c r="C51" s="140" t="s">
        <v>98</v>
      </c>
      <c r="D51" s="140">
        <f>D52+D54</f>
        <v>0</v>
      </c>
      <c r="E51" s="140" t="s">
        <v>98</v>
      </c>
      <c r="F51" s="140">
        <f>F52+F54</f>
        <v>0</v>
      </c>
      <c r="G51" s="140" t="s">
        <v>98</v>
      </c>
      <c r="H51" s="140">
        <f>H52+H54</f>
        <v>0</v>
      </c>
      <c r="I51" s="140" t="s">
        <v>98</v>
      </c>
      <c r="J51" s="140">
        <f>J52+J54</f>
        <v>0</v>
      </c>
      <c r="K51" s="140" t="s">
        <v>98</v>
      </c>
      <c r="L51" s="140">
        <f>L52+L54</f>
        <v>0</v>
      </c>
      <c r="M51" s="140" t="s">
        <v>98</v>
      </c>
      <c r="N51" s="140">
        <f>N52+N54</f>
        <v>0</v>
      </c>
      <c r="O51" s="140" t="s">
        <v>98</v>
      </c>
      <c r="P51" s="140">
        <f>P52+P54</f>
        <v>0</v>
      </c>
      <c r="Q51" s="140" t="s">
        <v>98</v>
      </c>
      <c r="R51" s="140">
        <f>R52+R54</f>
        <v>0</v>
      </c>
      <c r="S51" s="140" t="s">
        <v>98</v>
      </c>
      <c r="T51" s="140">
        <f>T52+T54</f>
        <v>0</v>
      </c>
      <c r="U51" s="140" t="s">
        <v>98</v>
      </c>
      <c r="V51" s="140">
        <f>V52+V54</f>
        <v>0</v>
      </c>
      <c r="W51" s="140" t="s">
        <v>98</v>
      </c>
      <c r="X51" s="140">
        <f>X52+X54</f>
        <v>0</v>
      </c>
      <c r="Y51" s="140" t="s">
        <v>98</v>
      </c>
      <c r="Z51" s="140">
        <f>Z52+Z54</f>
        <v>0</v>
      </c>
      <c r="AA51" s="140" t="s">
        <v>98</v>
      </c>
      <c r="AB51" s="140">
        <f>AB52+AB54</f>
        <v>0</v>
      </c>
      <c r="AC51" s="140" t="s">
        <v>98</v>
      </c>
      <c r="AD51" s="140">
        <f>AD52+AD54</f>
        <v>0</v>
      </c>
      <c r="AE51" s="140" t="s">
        <v>98</v>
      </c>
      <c r="AF51" s="140">
        <f>AF52+AF54</f>
        <v>0</v>
      </c>
      <c r="AG51" s="140" t="s">
        <v>98</v>
      </c>
      <c r="AH51" s="140">
        <f>AH52+AH54</f>
        <v>0</v>
      </c>
      <c r="AI51" s="140" t="s">
        <v>98</v>
      </c>
      <c r="AJ51" s="140">
        <f>AJ52+AJ54</f>
        <v>0</v>
      </c>
      <c r="AK51" s="140" t="s">
        <v>98</v>
      </c>
      <c r="AL51" s="140">
        <f>AL52+AL54</f>
        <v>0</v>
      </c>
      <c r="AM51" s="140" t="s">
        <v>98</v>
      </c>
      <c r="AN51" s="140">
        <f>AN52+AN54</f>
        <v>0</v>
      </c>
      <c r="AO51" s="140" t="s">
        <v>98</v>
      </c>
      <c r="AP51" s="140">
        <f>AP52+AP54</f>
        <v>0</v>
      </c>
      <c r="AQ51" s="140" t="s">
        <v>98</v>
      </c>
      <c r="AR51" s="140">
        <f>AR52+AR54</f>
        <v>0</v>
      </c>
      <c r="AS51" s="140" t="s">
        <v>98</v>
      </c>
      <c r="AT51" s="140">
        <f>AT52+AT54</f>
        <v>0</v>
      </c>
      <c r="AU51" s="140" t="s">
        <v>98</v>
      </c>
      <c r="AV51" s="140">
        <f>AV52+AV54</f>
        <v>0</v>
      </c>
      <c r="AW51" s="140" t="s">
        <v>98</v>
      </c>
      <c r="AX51" s="140" t="s">
        <v>98</v>
      </c>
      <c r="AY51" s="140">
        <v>0</v>
      </c>
      <c r="AZ51" s="140">
        <f>'2'!DL49</f>
        <v>0</v>
      </c>
      <c r="BA51" s="140">
        <v>0</v>
      </c>
      <c r="BB51" s="140">
        <f>BB52+BB54</f>
        <v>0</v>
      </c>
      <c r="BC51" s="140" t="s">
        <v>98</v>
      </c>
      <c r="BD51" s="182"/>
      <c r="BE51" s="182"/>
      <c r="BF51" s="182"/>
      <c r="BG51" s="182"/>
      <c r="BH51" s="182"/>
      <c r="BI51" s="182"/>
      <c r="BJ51" s="182"/>
      <c r="BK51" s="182"/>
      <c r="BL51" s="182"/>
      <c r="BM51" s="182"/>
      <c r="BN51" s="182"/>
      <c r="BO51" s="182"/>
      <c r="BP51" s="182"/>
      <c r="BQ51" s="182"/>
      <c r="BR51" s="182"/>
      <c r="BS51" s="182"/>
      <c r="BT51" s="182"/>
      <c r="BU51" s="182"/>
      <c r="BV51" s="182"/>
      <c r="BW51" s="182"/>
      <c r="BX51" s="182"/>
      <c r="BY51" s="182"/>
      <c r="BZ51" s="182"/>
      <c r="CA51" s="182"/>
      <c r="CB51" s="182"/>
      <c r="CC51" s="182"/>
      <c r="CD51" s="182"/>
      <c r="CE51" s="182"/>
      <c r="CF51" s="182"/>
      <c r="CG51" s="182"/>
      <c r="CH51" s="182"/>
      <c r="CI51" s="182"/>
      <c r="CJ51" s="182"/>
      <c r="CK51" s="182"/>
      <c r="CL51" s="182"/>
      <c r="CM51" s="182"/>
      <c r="CN51" s="182"/>
      <c r="CO51" s="182"/>
      <c r="CP51" s="182"/>
      <c r="CQ51" s="182"/>
      <c r="CR51" s="182"/>
      <c r="CS51" s="182"/>
      <c r="CT51" s="182"/>
      <c r="CU51" s="182"/>
      <c r="CV51" s="182"/>
      <c r="CW51" s="182"/>
      <c r="CX51" s="182"/>
      <c r="CY51" s="182"/>
    </row>
    <row r="52" spans="1:103" s="183" customFormat="1" ht="25.5" x14ac:dyDescent="0.2">
      <c r="A52" s="179" t="s">
        <v>147</v>
      </c>
      <c r="B52" s="156" t="s">
        <v>148</v>
      </c>
      <c r="C52" s="140" t="s">
        <v>98</v>
      </c>
      <c r="D52" s="140">
        <f>SUM(D53)</f>
        <v>0</v>
      </c>
      <c r="E52" s="140" t="s">
        <v>98</v>
      </c>
      <c r="F52" s="140">
        <f>SUM(F53)</f>
        <v>0</v>
      </c>
      <c r="G52" s="140" t="s">
        <v>98</v>
      </c>
      <c r="H52" s="140">
        <f>SUM(H53)</f>
        <v>0</v>
      </c>
      <c r="I52" s="140" t="s">
        <v>98</v>
      </c>
      <c r="J52" s="140">
        <f>SUM(J53)</f>
        <v>0</v>
      </c>
      <c r="K52" s="140" t="s">
        <v>98</v>
      </c>
      <c r="L52" s="140">
        <f>SUM(L53)</f>
        <v>0</v>
      </c>
      <c r="M52" s="140" t="s">
        <v>98</v>
      </c>
      <c r="N52" s="140">
        <f>SUM(N53)</f>
        <v>0</v>
      </c>
      <c r="O52" s="140" t="s">
        <v>98</v>
      </c>
      <c r="P52" s="140">
        <f>SUM(P53)</f>
        <v>0</v>
      </c>
      <c r="Q52" s="140" t="s">
        <v>98</v>
      </c>
      <c r="R52" s="140">
        <f>SUM(R53)</f>
        <v>0</v>
      </c>
      <c r="S52" s="140" t="s">
        <v>98</v>
      </c>
      <c r="T52" s="140">
        <f>SUM(T53)</f>
        <v>0</v>
      </c>
      <c r="U52" s="140" t="s">
        <v>98</v>
      </c>
      <c r="V52" s="140">
        <f>SUM(V53)</f>
        <v>0</v>
      </c>
      <c r="W52" s="140" t="s">
        <v>98</v>
      </c>
      <c r="X52" s="140">
        <f>SUM(X53)</f>
        <v>0</v>
      </c>
      <c r="Y52" s="140" t="s">
        <v>98</v>
      </c>
      <c r="Z52" s="140">
        <f>SUM(Z53)</f>
        <v>0</v>
      </c>
      <c r="AA52" s="140" t="s">
        <v>98</v>
      </c>
      <c r="AB52" s="140">
        <f>SUM(AB53)</f>
        <v>0</v>
      </c>
      <c r="AC52" s="140" t="s">
        <v>98</v>
      </c>
      <c r="AD52" s="140">
        <f>SUM(AD53)</f>
        <v>0</v>
      </c>
      <c r="AE52" s="140" t="s">
        <v>98</v>
      </c>
      <c r="AF52" s="140">
        <f>SUM(AF53)</f>
        <v>0</v>
      </c>
      <c r="AG52" s="140" t="s">
        <v>98</v>
      </c>
      <c r="AH52" s="140">
        <f>SUM(AH53)</f>
        <v>0</v>
      </c>
      <c r="AI52" s="140" t="s">
        <v>98</v>
      </c>
      <c r="AJ52" s="140">
        <f>SUM(AJ53)</f>
        <v>0</v>
      </c>
      <c r="AK52" s="140" t="s">
        <v>98</v>
      </c>
      <c r="AL52" s="140">
        <f>SUM(AL53)</f>
        <v>0</v>
      </c>
      <c r="AM52" s="140" t="s">
        <v>98</v>
      </c>
      <c r="AN52" s="140">
        <f>SUM(AN53)</f>
        <v>0</v>
      </c>
      <c r="AO52" s="140" t="s">
        <v>98</v>
      </c>
      <c r="AP52" s="140">
        <f>SUM(AP53)</f>
        <v>0</v>
      </c>
      <c r="AQ52" s="140" t="s">
        <v>98</v>
      </c>
      <c r="AR52" s="140">
        <f>SUM(AR53)</f>
        <v>0</v>
      </c>
      <c r="AS52" s="140" t="s">
        <v>98</v>
      </c>
      <c r="AT52" s="140">
        <f>SUM(AT53)</f>
        <v>0</v>
      </c>
      <c r="AU52" s="140" t="s">
        <v>98</v>
      </c>
      <c r="AV52" s="140">
        <f>SUM(AV53)</f>
        <v>0</v>
      </c>
      <c r="AW52" s="140" t="s">
        <v>98</v>
      </c>
      <c r="AX52" s="140" t="s">
        <v>98</v>
      </c>
      <c r="AY52" s="140">
        <v>0</v>
      </c>
      <c r="AZ52" s="140">
        <f>'2'!DL50</f>
        <v>0</v>
      </c>
      <c r="BA52" s="140">
        <v>0</v>
      </c>
      <c r="BB52" s="140">
        <f>SUM(BB53)</f>
        <v>0</v>
      </c>
      <c r="BC52" s="140" t="s">
        <v>98</v>
      </c>
      <c r="BD52" s="182"/>
      <c r="BE52" s="182"/>
      <c r="BF52" s="182"/>
      <c r="BG52" s="182"/>
      <c r="BH52" s="182"/>
      <c r="BI52" s="182"/>
      <c r="BJ52" s="182"/>
      <c r="BK52" s="182"/>
      <c r="BL52" s="182"/>
      <c r="BM52" s="182"/>
      <c r="BN52" s="182"/>
      <c r="BO52" s="182"/>
      <c r="BP52" s="182"/>
      <c r="BQ52" s="182"/>
      <c r="BR52" s="182"/>
      <c r="BS52" s="182"/>
      <c r="BT52" s="182"/>
      <c r="BU52" s="182"/>
      <c r="BV52" s="182"/>
      <c r="BW52" s="182"/>
      <c r="BX52" s="182"/>
      <c r="BY52" s="182"/>
      <c r="BZ52" s="182"/>
      <c r="CA52" s="182"/>
      <c r="CB52" s="182"/>
      <c r="CC52" s="182"/>
      <c r="CD52" s="182"/>
      <c r="CE52" s="182"/>
      <c r="CF52" s="182"/>
      <c r="CG52" s="182"/>
      <c r="CH52" s="182"/>
      <c r="CI52" s="182"/>
      <c r="CJ52" s="182"/>
      <c r="CK52" s="182"/>
      <c r="CL52" s="182"/>
      <c r="CM52" s="182"/>
      <c r="CN52" s="182"/>
      <c r="CO52" s="182"/>
      <c r="CP52" s="182"/>
      <c r="CQ52" s="182"/>
      <c r="CR52" s="182"/>
      <c r="CS52" s="182"/>
      <c r="CT52" s="182"/>
      <c r="CU52" s="182"/>
      <c r="CV52" s="182"/>
      <c r="CW52" s="182"/>
      <c r="CX52" s="182"/>
      <c r="CY52" s="182"/>
    </row>
    <row r="53" spans="1:103" s="160" customFormat="1" ht="51" hidden="1" x14ac:dyDescent="0.2">
      <c r="A53" s="185" t="s">
        <v>147</v>
      </c>
      <c r="B53" s="186" t="s">
        <v>149</v>
      </c>
      <c r="C53" s="214" t="s">
        <v>150</v>
      </c>
      <c r="D53" s="175"/>
      <c r="E53" s="175"/>
      <c r="F53" s="175"/>
      <c r="G53" s="175"/>
      <c r="H53" s="175"/>
      <c r="I53" s="175"/>
      <c r="J53" s="175"/>
      <c r="K53" s="175"/>
      <c r="L53" s="175"/>
      <c r="M53" s="175"/>
      <c r="N53" s="175"/>
      <c r="O53" s="175"/>
      <c r="P53" s="175"/>
      <c r="Q53" s="175"/>
      <c r="R53" s="175"/>
      <c r="S53" s="175"/>
      <c r="T53" s="175"/>
      <c r="U53" s="175"/>
      <c r="V53" s="191"/>
      <c r="W53" s="191"/>
      <c r="X53" s="191"/>
      <c r="Y53" s="175"/>
      <c r="Z53" s="191"/>
      <c r="AA53" s="191"/>
      <c r="AB53" s="191"/>
      <c r="AC53" s="175"/>
      <c r="AD53" s="175"/>
      <c r="AE53" s="175"/>
      <c r="AF53" s="175"/>
      <c r="AG53" s="175"/>
      <c r="AH53" s="175"/>
      <c r="AI53" s="175"/>
      <c r="AJ53" s="175"/>
      <c r="AK53" s="175"/>
      <c r="AL53" s="175"/>
      <c r="AM53" s="175"/>
      <c r="AN53" s="175"/>
      <c r="AO53" s="175"/>
      <c r="AP53" s="175"/>
      <c r="AQ53" s="175"/>
      <c r="AR53" s="175"/>
      <c r="AS53" s="175"/>
      <c r="AT53" s="175"/>
      <c r="AU53" s="175"/>
      <c r="AV53" s="175"/>
      <c r="AW53" s="175"/>
      <c r="AX53" s="175"/>
      <c r="AY53" s="175"/>
      <c r="AZ53" s="140"/>
      <c r="BA53" s="158"/>
      <c r="BB53" s="175"/>
      <c r="BC53" s="175"/>
      <c r="BD53" s="159"/>
      <c r="BE53" s="159"/>
      <c r="BF53" s="159"/>
      <c r="BG53" s="159"/>
      <c r="BH53" s="159"/>
      <c r="BI53" s="159"/>
      <c r="BJ53" s="159"/>
      <c r="BK53" s="159"/>
      <c r="BL53" s="159"/>
      <c r="BM53" s="159"/>
      <c r="BN53" s="159"/>
      <c r="BO53" s="159"/>
      <c r="BP53" s="159"/>
      <c r="BQ53" s="159"/>
      <c r="BR53" s="159"/>
      <c r="BS53" s="159"/>
      <c r="BT53" s="159"/>
      <c r="BU53" s="159"/>
      <c r="BV53" s="159"/>
      <c r="BW53" s="159"/>
      <c r="BX53" s="159"/>
      <c r="BY53" s="159"/>
      <c r="BZ53" s="159"/>
      <c r="CA53" s="159"/>
      <c r="CB53" s="159"/>
      <c r="CC53" s="159"/>
      <c r="CD53" s="159"/>
      <c r="CE53" s="159"/>
      <c r="CF53" s="159"/>
      <c r="CG53" s="159"/>
      <c r="CH53" s="159"/>
      <c r="CI53" s="159"/>
      <c r="CJ53" s="159"/>
      <c r="CK53" s="159"/>
      <c r="CL53" s="159"/>
      <c r="CM53" s="159"/>
      <c r="CN53" s="159"/>
      <c r="CO53" s="159"/>
      <c r="CP53" s="159"/>
      <c r="CQ53" s="159"/>
      <c r="CR53" s="159"/>
      <c r="CS53" s="159"/>
      <c r="CT53" s="159"/>
      <c r="CU53" s="159"/>
      <c r="CV53" s="159"/>
      <c r="CW53" s="159"/>
      <c r="CX53" s="159"/>
      <c r="CY53" s="159"/>
    </row>
    <row r="54" spans="1:103" s="160" customFormat="1" ht="51" x14ac:dyDescent="0.2">
      <c r="A54" s="172" t="s">
        <v>151</v>
      </c>
      <c r="B54" s="155" t="s">
        <v>152</v>
      </c>
      <c r="C54" s="158" t="s">
        <v>98</v>
      </c>
      <c r="D54" s="140">
        <v>0</v>
      </c>
      <c r="E54" s="140" t="s">
        <v>98</v>
      </c>
      <c r="F54" s="140">
        <v>0</v>
      </c>
      <c r="G54" s="140" t="s">
        <v>98</v>
      </c>
      <c r="H54" s="140">
        <v>0</v>
      </c>
      <c r="I54" s="140" t="s">
        <v>98</v>
      </c>
      <c r="J54" s="140">
        <v>0</v>
      </c>
      <c r="K54" s="140" t="s">
        <v>98</v>
      </c>
      <c r="L54" s="140">
        <v>0</v>
      </c>
      <c r="M54" s="140" t="s">
        <v>98</v>
      </c>
      <c r="N54" s="140">
        <v>0</v>
      </c>
      <c r="O54" s="140" t="s">
        <v>98</v>
      </c>
      <c r="P54" s="140">
        <v>0</v>
      </c>
      <c r="Q54" s="140" t="s">
        <v>98</v>
      </c>
      <c r="R54" s="140">
        <v>0</v>
      </c>
      <c r="S54" s="140" t="s">
        <v>98</v>
      </c>
      <c r="T54" s="140">
        <v>0</v>
      </c>
      <c r="U54" s="140" t="s">
        <v>98</v>
      </c>
      <c r="V54" s="140">
        <v>0</v>
      </c>
      <c r="W54" s="140" t="s">
        <v>98</v>
      </c>
      <c r="X54" s="140">
        <v>0</v>
      </c>
      <c r="Y54" s="140" t="s">
        <v>98</v>
      </c>
      <c r="Z54" s="140">
        <v>0</v>
      </c>
      <c r="AA54" s="140" t="s">
        <v>98</v>
      </c>
      <c r="AB54" s="140">
        <v>0</v>
      </c>
      <c r="AC54" s="140" t="s">
        <v>98</v>
      </c>
      <c r="AD54" s="140">
        <v>0</v>
      </c>
      <c r="AE54" s="140" t="s">
        <v>98</v>
      </c>
      <c r="AF54" s="140">
        <v>0</v>
      </c>
      <c r="AG54" s="140" t="s">
        <v>98</v>
      </c>
      <c r="AH54" s="140">
        <v>0</v>
      </c>
      <c r="AI54" s="140" t="s">
        <v>98</v>
      </c>
      <c r="AJ54" s="140">
        <v>0</v>
      </c>
      <c r="AK54" s="140" t="s">
        <v>98</v>
      </c>
      <c r="AL54" s="140">
        <v>0</v>
      </c>
      <c r="AM54" s="140" t="s">
        <v>98</v>
      </c>
      <c r="AN54" s="140">
        <v>0</v>
      </c>
      <c r="AO54" s="140" t="s">
        <v>98</v>
      </c>
      <c r="AP54" s="140">
        <v>0</v>
      </c>
      <c r="AQ54" s="140" t="s">
        <v>98</v>
      </c>
      <c r="AR54" s="140">
        <v>0</v>
      </c>
      <c r="AS54" s="140" t="s">
        <v>98</v>
      </c>
      <c r="AT54" s="140">
        <v>0</v>
      </c>
      <c r="AU54" s="140" t="s">
        <v>98</v>
      </c>
      <c r="AV54" s="140">
        <v>0</v>
      </c>
      <c r="AW54" s="140" t="s">
        <v>98</v>
      </c>
      <c r="AX54" s="140" t="s">
        <v>98</v>
      </c>
      <c r="AY54" s="140">
        <v>0</v>
      </c>
      <c r="AZ54" s="140">
        <f>'2'!DL52</f>
        <v>0</v>
      </c>
      <c r="BA54" s="140">
        <v>0</v>
      </c>
      <c r="BB54" s="140">
        <v>0</v>
      </c>
      <c r="BC54" s="140" t="s">
        <v>98</v>
      </c>
      <c r="BD54" s="119"/>
      <c r="BE54" s="181"/>
      <c r="BF54" s="159"/>
      <c r="BG54" s="159"/>
      <c r="BH54" s="159"/>
      <c r="BI54" s="159"/>
      <c r="BJ54" s="159"/>
      <c r="BK54" s="159"/>
      <c r="BL54" s="159"/>
      <c r="BM54" s="159"/>
      <c r="BN54" s="159"/>
      <c r="BO54" s="159"/>
      <c r="BP54" s="159"/>
      <c r="BQ54" s="159"/>
      <c r="BR54" s="159"/>
      <c r="BS54" s="159"/>
      <c r="BT54" s="159"/>
      <c r="BU54" s="159"/>
      <c r="BV54" s="159"/>
      <c r="BW54" s="159"/>
      <c r="BX54" s="159"/>
      <c r="BY54" s="159"/>
      <c r="BZ54" s="159"/>
      <c r="CA54" s="159"/>
      <c r="CB54" s="159"/>
      <c r="CC54" s="159"/>
      <c r="CD54" s="159"/>
      <c r="CE54" s="159"/>
      <c r="CF54" s="159"/>
      <c r="CG54" s="159"/>
      <c r="CH54" s="159"/>
      <c r="CI54" s="159"/>
      <c r="CJ54" s="159"/>
      <c r="CK54" s="159"/>
      <c r="CL54" s="159"/>
      <c r="CM54" s="159"/>
      <c r="CN54" s="159"/>
      <c r="CO54" s="159"/>
      <c r="CP54" s="159"/>
      <c r="CQ54" s="159"/>
      <c r="CR54" s="159"/>
      <c r="CS54" s="159"/>
      <c r="CT54" s="159"/>
      <c r="CU54" s="159"/>
      <c r="CV54" s="159"/>
      <c r="CW54" s="159"/>
      <c r="CX54" s="159"/>
      <c r="CY54" s="159"/>
    </row>
    <row r="55" spans="1:103" s="183" customFormat="1" ht="38.25" x14ac:dyDescent="0.2">
      <c r="A55" s="179" t="s">
        <v>153</v>
      </c>
      <c r="B55" s="156" t="s">
        <v>154</v>
      </c>
      <c r="C55" s="140" t="s">
        <v>98</v>
      </c>
      <c r="D55" s="140">
        <f>D56+D75</f>
        <v>0</v>
      </c>
      <c r="E55" s="140" t="s">
        <v>98</v>
      </c>
      <c r="F55" s="140">
        <f>F56+F75</f>
        <v>0</v>
      </c>
      <c r="G55" s="140" t="s">
        <v>98</v>
      </c>
      <c r="H55" s="140">
        <f>H56+H75</f>
        <v>0</v>
      </c>
      <c r="I55" s="140" t="s">
        <v>98</v>
      </c>
      <c r="J55" s="140">
        <f>J56+J75</f>
        <v>0</v>
      </c>
      <c r="K55" s="140" t="s">
        <v>98</v>
      </c>
      <c r="L55" s="140">
        <f>L56+L75</f>
        <v>0</v>
      </c>
      <c r="M55" s="140" t="s">
        <v>98</v>
      </c>
      <c r="N55" s="140">
        <f>N56+N75</f>
        <v>0</v>
      </c>
      <c r="O55" s="140" t="s">
        <v>98</v>
      </c>
      <c r="P55" s="140">
        <f>P56+P75</f>
        <v>0</v>
      </c>
      <c r="Q55" s="140" t="s">
        <v>98</v>
      </c>
      <c r="R55" s="140">
        <f>R56+R75</f>
        <v>0</v>
      </c>
      <c r="S55" s="140" t="s">
        <v>98</v>
      </c>
      <c r="T55" s="140">
        <f>T56+T75</f>
        <v>0</v>
      </c>
      <c r="U55" s="140" t="s">
        <v>98</v>
      </c>
      <c r="V55" s="140">
        <f>V56+V75</f>
        <v>0</v>
      </c>
      <c r="W55" s="140" t="s">
        <v>98</v>
      </c>
      <c r="X55" s="140">
        <f>X56+X75</f>
        <v>1.4</v>
      </c>
      <c r="Y55" s="140" t="s">
        <v>98</v>
      </c>
      <c r="Z55" s="140">
        <f>Z56+Z75</f>
        <v>0</v>
      </c>
      <c r="AA55" s="140" t="s">
        <v>98</v>
      </c>
      <c r="AB55" s="140">
        <f>AB56+AB75</f>
        <v>0</v>
      </c>
      <c r="AC55" s="140" t="s">
        <v>98</v>
      </c>
      <c r="AD55" s="140">
        <f>AD56+AD75</f>
        <v>0</v>
      </c>
      <c r="AE55" s="140" t="s">
        <v>98</v>
      </c>
      <c r="AF55" s="140">
        <f>AF56+AF75</f>
        <v>0</v>
      </c>
      <c r="AG55" s="140" t="s">
        <v>98</v>
      </c>
      <c r="AH55" s="140">
        <f>AH56+AH75</f>
        <v>0</v>
      </c>
      <c r="AI55" s="140" t="s">
        <v>98</v>
      </c>
      <c r="AJ55" s="140">
        <f>AJ56+AJ75</f>
        <v>0</v>
      </c>
      <c r="AK55" s="140" t="s">
        <v>98</v>
      </c>
      <c r="AL55" s="140">
        <f>AL56+AL75</f>
        <v>0</v>
      </c>
      <c r="AM55" s="140" t="s">
        <v>98</v>
      </c>
      <c r="AN55" s="140">
        <f>AN56+AN75</f>
        <v>0</v>
      </c>
      <c r="AO55" s="140" t="s">
        <v>98</v>
      </c>
      <c r="AP55" s="140">
        <f>AP56+AP75</f>
        <v>0</v>
      </c>
      <c r="AQ55" s="140" t="s">
        <v>98</v>
      </c>
      <c r="AR55" s="140">
        <f>AR56+AR75</f>
        <v>0</v>
      </c>
      <c r="AS55" s="140" t="s">
        <v>98</v>
      </c>
      <c r="AT55" s="140">
        <f>AT56+AT75</f>
        <v>0</v>
      </c>
      <c r="AU55" s="140" t="s">
        <v>98</v>
      </c>
      <c r="AV55" s="140">
        <f>AV56+AV75</f>
        <v>0</v>
      </c>
      <c r="AW55" s="140" t="s">
        <v>98</v>
      </c>
      <c r="AX55" s="140" t="s">
        <v>98</v>
      </c>
      <c r="AY55" s="140">
        <v>0</v>
      </c>
      <c r="AZ55" s="140">
        <f>'2'!DL53</f>
        <v>0</v>
      </c>
      <c r="BA55" s="140">
        <v>0</v>
      </c>
      <c r="BB55" s="140">
        <f>BB56+BB75</f>
        <v>0</v>
      </c>
      <c r="BC55" s="140" t="s">
        <v>98</v>
      </c>
      <c r="BD55" s="182"/>
      <c r="BE55" s="182"/>
      <c r="BF55" s="182"/>
      <c r="BG55" s="182"/>
      <c r="BH55" s="182"/>
      <c r="BI55" s="182"/>
      <c r="BJ55" s="182"/>
      <c r="BK55" s="182"/>
      <c r="BL55" s="182"/>
      <c r="BM55" s="182"/>
      <c r="BN55" s="182"/>
      <c r="BO55" s="182"/>
      <c r="BP55" s="182"/>
      <c r="BQ55" s="182"/>
      <c r="BR55" s="182"/>
      <c r="BS55" s="182"/>
      <c r="BT55" s="182"/>
      <c r="BU55" s="182"/>
      <c r="BV55" s="182"/>
      <c r="BW55" s="182"/>
      <c r="BX55" s="182"/>
      <c r="BY55" s="182"/>
      <c r="BZ55" s="182"/>
      <c r="CA55" s="182"/>
      <c r="CB55" s="182"/>
      <c r="CC55" s="182"/>
      <c r="CD55" s="182"/>
      <c r="CE55" s="182"/>
      <c r="CF55" s="182"/>
      <c r="CG55" s="182"/>
      <c r="CH55" s="182"/>
      <c r="CI55" s="182"/>
      <c r="CJ55" s="182"/>
      <c r="CK55" s="182"/>
      <c r="CL55" s="182"/>
      <c r="CM55" s="182"/>
      <c r="CN55" s="182"/>
      <c r="CO55" s="182"/>
      <c r="CP55" s="182"/>
      <c r="CQ55" s="182"/>
      <c r="CR55" s="182"/>
      <c r="CS55" s="182"/>
      <c r="CT55" s="182"/>
      <c r="CU55" s="182"/>
      <c r="CV55" s="182"/>
      <c r="CW55" s="182"/>
      <c r="CX55" s="182"/>
      <c r="CY55" s="182"/>
    </row>
    <row r="56" spans="1:103" s="183" customFormat="1" ht="25.5" x14ac:dyDescent="0.2">
      <c r="A56" s="179" t="s">
        <v>155</v>
      </c>
      <c r="B56" s="156" t="s">
        <v>156</v>
      </c>
      <c r="C56" s="140" t="s">
        <v>98</v>
      </c>
      <c r="D56" s="140">
        <f>SUM(D57:D74)</f>
        <v>0</v>
      </c>
      <c r="E56" s="140" t="s">
        <v>98</v>
      </c>
      <c r="F56" s="140">
        <f>SUM(F57:F74)</f>
        <v>0</v>
      </c>
      <c r="G56" s="140" t="s">
        <v>98</v>
      </c>
      <c r="H56" s="140">
        <f>SUM(H57:H74)</f>
        <v>0</v>
      </c>
      <c r="I56" s="140" t="s">
        <v>98</v>
      </c>
      <c r="J56" s="140">
        <f>SUM(J57:J74)</f>
        <v>0</v>
      </c>
      <c r="K56" s="140" t="s">
        <v>98</v>
      </c>
      <c r="L56" s="140">
        <f>SUM(L57:L74)</f>
        <v>0</v>
      </c>
      <c r="M56" s="140" t="s">
        <v>98</v>
      </c>
      <c r="N56" s="140">
        <f>SUM(N57:N74)</f>
        <v>0</v>
      </c>
      <c r="O56" s="140" t="s">
        <v>98</v>
      </c>
      <c r="P56" s="140">
        <f>SUM(P57:P74)</f>
        <v>0</v>
      </c>
      <c r="Q56" s="140" t="s">
        <v>98</v>
      </c>
      <c r="R56" s="140">
        <f>SUM(R57:R74)</f>
        <v>0</v>
      </c>
      <c r="S56" s="140" t="s">
        <v>98</v>
      </c>
      <c r="T56" s="140">
        <f>SUM(T57:T74)</f>
        <v>0</v>
      </c>
      <c r="U56" s="140" t="s">
        <v>98</v>
      </c>
      <c r="V56" s="140">
        <f>SUM(V57:V74)</f>
        <v>0</v>
      </c>
      <c r="W56" s="140" t="s">
        <v>98</v>
      </c>
      <c r="X56" s="140">
        <f>SUM(X57:X74)</f>
        <v>1.4</v>
      </c>
      <c r="Y56" s="140" t="s">
        <v>98</v>
      </c>
      <c r="Z56" s="140">
        <f>SUM(Z57:Z74)</f>
        <v>0</v>
      </c>
      <c r="AA56" s="140" t="s">
        <v>98</v>
      </c>
      <c r="AB56" s="140">
        <f>SUM(AB57:AB74)</f>
        <v>0</v>
      </c>
      <c r="AC56" s="140" t="s">
        <v>98</v>
      </c>
      <c r="AD56" s="140">
        <f>SUM(AD57:AD74)</f>
        <v>0</v>
      </c>
      <c r="AE56" s="140" t="s">
        <v>98</v>
      </c>
      <c r="AF56" s="140">
        <f>SUM(AF57:AF74)</f>
        <v>0</v>
      </c>
      <c r="AG56" s="140" t="s">
        <v>98</v>
      </c>
      <c r="AH56" s="140">
        <f>SUM(AH57:AH74)</f>
        <v>0</v>
      </c>
      <c r="AI56" s="140" t="s">
        <v>98</v>
      </c>
      <c r="AJ56" s="140">
        <f>SUM(AJ57:AJ74)</f>
        <v>0</v>
      </c>
      <c r="AK56" s="140" t="s">
        <v>98</v>
      </c>
      <c r="AL56" s="140">
        <f>SUM(AL57:AL74)</f>
        <v>0</v>
      </c>
      <c r="AM56" s="140" t="s">
        <v>98</v>
      </c>
      <c r="AN56" s="140">
        <f>SUM(AN57:AN74)</f>
        <v>0</v>
      </c>
      <c r="AO56" s="140" t="s">
        <v>98</v>
      </c>
      <c r="AP56" s="140">
        <f>SUM(AP57:AP74)</f>
        <v>0</v>
      </c>
      <c r="AQ56" s="140" t="s">
        <v>98</v>
      </c>
      <c r="AR56" s="140">
        <f>SUM(AR57:AR74)</f>
        <v>0</v>
      </c>
      <c r="AS56" s="140" t="s">
        <v>98</v>
      </c>
      <c r="AT56" s="140">
        <f>SUM(AT57:AT74)</f>
        <v>0</v>
      </c>
      <c r="AU56" s="140" t="s">
        <v>98</v>
      </c>
      <c r="AV56" s="140">
        <f>SUM(AV57:AV74)</f>
        <v>0</v>
      </c>
      <c r="AW56" s="140" t="s">
        <v>98</v>
      </c>
      <c r="AX56" s="140" t="s">
        <v>98</v>
      </c>
      <c r="AY56" s="140">
        <v>0</v>
      </c>
      <c r="AZ56" s="140">
        <f>'2'!DL54</f>
        <v>0</v>
      </c>
      <c r="BA56" s="140">
        <v>0</v>
      </c>
      <c r="BB56" s="140">
        <f>SUM(BB57:BB74)</f>
        <v>0</v>
      </c>
      <c r="BC56" s="140" t="s">
        <v>98</v>
      </c>
      <c r="BD56" s="182"/>
      <c r="BE56" s="182"/>
      <c r="BF56" s="182"/>
      <c r="BG56" s="182"/>
      <c r="BH56" s="182"/>
      <c r="BI56" s="182"/>
      <c r="BJ56" s="182"/>
      <c r="BK56" s="182"/>
      <c r="BL56" s="182"/>
      <c r="BM56" s="182"/>
      <c r="BN56" s="182"/>
      <c r="BO56" s="182"/>
      <c r="BP56" s="182"/>
      <c r="BQ56" s="182"/>
      <c r="BR56" s="182"/>
      <c r="BS56" s="182"/>
      <c r="BT56" s="182"/>
      <c r="BU56" s="182"/>
      <c r="BV56" s="182"/>
      <c r="BW56" s="182"/>
      <c r="BX56" s="182"/>
      <c r="BY56" s="182"/>
      <c r="BZ56" s="182"/>
      <c r="CA56" s="182"/>
      <c r="CB56" s="182"/>
      <c r="CC56" s="182"/>
      <c r="CD56" s="182"/>
      <c r="CE56" s="182"/>
      <c r="CF56" s="182"/>
      <c r="CG56" s="182"/>
      <c r="CH56" s="182"/>
      <c r="CI56" s="182"/>
      <c r="CJ56" s="182"/>
      <c r="CK56" s="182"/>
      <c r="CL56" s="182"/>
      <c r="CM56" s="182"/>
      <c r="CN56" s="182"/>
      <c r="CO56" s="182"/>
      <c r="CP56" s="182"/>
      <c r="CQ56" s="182"/>
      <c r="CR56" s="182"/>
      <c r="CS56" s="182"/>
      <c r="CT56" s="182"/>
      <c r="CU56" s="182"/>
      <c r="CV56" s="182"/>
      <c r="CW56" s="182"/>
      <c r="CX56" s="182"/>
      <c r="CY56" s="182"/>
    </row>
    <row r="57" spans="1:103" s="160" customFormat="1" ht="76.5" x14ac:dyDescent="0.2">
      <c r="A57" s="185" t="s">
        <v>155</v>
      </c>
      <c r="B57" s="186" t="s">
        <v>157</v>
      </c>
      <c r="C57" s="214" t="s">
        <v>158</v>
      </c>
      <c r="D57" s="158">
        <v>0</v>
      </c>
      <c r="E57" s="158" t="s">
        <v>98</v>
      </c>
      <c r="F57" s="158">
        <v>0</v>
      </c>
      <c r="G57" s="158" t="s">
        <v>98</v>
      </c>
      <c r="H57" s="158">
        <v>0</v>
      </c>
      <c r="I57" s="158" t="s">
        <v>98</v>
      </c>
      <c r="J57" s="158">
        <v>0</v>
      </c>
      <c r="K57" s="158" t="s">
        <v>98</v>
      </c>
      <c r="L57" s="158">
        <v>0</v>
      </c>
      <c r="M57" s="158" t="s">
        <v>98</v>
      </c>
      <c r="N57" s="158">
        <v>0</v>
      </c>
      <c r="O57" s="158" t="s">
        <v>98</v>
      </c>
      <c r="P57" s="158">
        <v>0</v>
      </c>
      <c r="Q57" s="158" t="s">
        <v>98</v>
      </c>
      <c r="R57" s="158">
        <v>0</v>
      </c>
      <c r="S57" s="158" t="s">
        <v>98</v>
      </c>
      <c r="T57" s="158">
        <v>0</v>
      </c>
      <c r="U57" s="158" t="s">
        <v>98</v>
      </c>
      <c r="V57" s="140">
        <v>0</v>
      </c>
      <c r="W57" s="140" t="s">
        <v>98</v>
      </c>
      <c r="X57" s="193">
        <v>0</v>
      </c>
      <c r="Y57" s="158" t="s">
        <v>98</v>
      </c>
      <c r="Z57" s="158">
        <v>0</v>
      </c>
      <c r="AA57" s="158" t="s">
        <v>98</v>
      </c>
      <c r="AB57" s="158">
        <v>0</v>
      </c>
      <c r="AC57" s="158" t="s">
        <v>98</v>
      </c>
      <c r="AD57" s="158">
        <v>0</v>
      </c>
      <c r="AE57" s="158" t="s">
        <v>98</v>
      </c>
      <c r="AF57" s="158">
        <v>0</v>
      </c>
      <c r="AG57" s="158" t="s">
        <v>98</v>
      </c>
      <c r="AH57" s="158">
        <v>0</v>
      </c>
      <c r="AI57" s="158" t="s">
        <v>98</v>
      </c>
      <c r="AJ57" s="158">
        <v>0</v>
      </c>
      <c r="AK57" s="158" t="s">
        <v>98</v>
      </c>
      <c r="AL57" s="158">
        <v>0</v>
      </c>
      <c r="AM57" s="158" t="s">
        <v>98</v>
      </c>
      <c r="AN57" s="158">
        <v>0</v>
      </c>
      <c r="AO57" s="158" t="s">
        <v>98</v>
      </c>
      <c r="AP57" s="158">
        <v>0</v>
      </c>
      <c r="AQ57" s="158" t="s">
        <v>98</v>
      </c>
      <c r="AR57" s="158">
        <v>0</v>
      </c>
      <c r="AS57" s="158" t="s">
        <v>98</v>
      </c>
      <c r="AT57" s="158">
        <v>0</v>
      </c>
      <c r="AU57" s="158" t="s">
        <v>98</v>
      </c>
      <c r="AV57" s="158">
        <v>0</v>
      </c>
      <c r="AW57" s="158" t="s">
        <v>98</v>
      </c>
      <c r="AX57" s="158" t="s">
        <v>98</v>
      </c>
      <c r="AY57" s="158" t="s">
        <v>103</v>
      </c>
      <c r="AZ57" s="140">
        <f>'2'!DL55</f>
        <v>0</v>
      </c>
      <c r="BA57" s="158">
        <v>0</v>
      </c>
      <c r="BB57" s="158">
        <v>0</v>
      </c>
      <c r="BC57" s="158" t="s">
        <v>98</v>
      </c>
      <c r="BD57" s="159"/>
      <c r="BE57" s="159"/>
      <c r="BF57" s="159"/>
      <c r="BG57" s="159"/>
      <c r="BH57" s="159"/>
      <c r="BI57" s="159"/>
      <c r="BJ57" s="159"/>
      <c r="BK57" s="159"/>
      <c r="BL57" s="159"/>
      <c r="BM57" s="159"/>
      <c r="BN57" s="159"/>
      <c r="BO57" s="159"/>
      <c r="BP57" s="159"/>
      <c r="BQ57" s="159"/>
      <c r="BR57" s="159"/>
      <c r="BS57" s="159"/>
      <c r="BT57" s="159"/>
      <c r="BU57" s="159"/>
      <c r="BV57" s="159"/>
      <c r="BW57" s="159"/>
      <c r="BX57" s="159"/>
      <c r="BY57" s="159"/>
      <c r="BZ57" s="159"/>
      <c r="CA57" s="159"/>
      <c r="CB57" s="159"/>
      <c r="CC57" s="159"/>
      <c r="CD57" s="159"/>
      <c r="CE57" s="159"/>
      <c r="CF57" s="159"/>
      <c r="CG57" s="159"/>
      <c r="CH57" s="159"/>
      <c r="CI57" s="159"/>
      <c r="CJ57" s="159"/>
      <c r="CK57" s="159"/>
      <c r="CL57" s="159"/>
      <c r="CM57" s="159"/>
      <c r="CN57" s="159"/>
      <c r="CO57" s="159"/>
      <c r="CP57" s="159"/>
      <c r="CQ57" s="159"/>
      <c r="CR57" s="159"/>
      <c r="CS57" s="159"/>
      <c r="CT57" s="159"/>
      <c r="CU57" s="159"/>
      <c r="CV57" s="159"/>
      <c r="CW57" s="159"/>
      <c r="CX57" s="159"/>
      <c r="CY57" s="159"/>
    </row>
    <row r="58" spans="1:103" s="160" customFormat="1" ht="51" x14ac:dyDescent="0.2">
      <c r="A58" s="185" t="s">
        <v>155</v>
      </c>
      <c r="B58" s="186" t="s">
        <v>159</v>
      </c>
      <c r="C58" s="214" t="s">
        <v>160</v>
      </c>
      <c r="D58" s="158">
        <v>0</v>
      </c>
      <c r="E58" s="158" t="s">
        <v>98</v>
      </c>
      <c r="F58" s="158">
        <v>0</v>
      </c>
      <c r="G58" s="158" t="s">
        <v>98</v>
      </c>
      <c r="H58" s="158">
        <v>0</v>
      </c>
      <c r="I58" s="158" t="s">
        <v>98</v>
      </c>
      <c r="J58" s="158">
        <v>0</v>
      </c>
      <c r="K58" s="158" t="s">
        <v>98</v>
      </c>
      <c r="L58" s="158">
        <v>0</v>
      </c>
      <c r="M58" s="158" t="s">
        <v>98</v>
      </c>
      <c r="N58" s="158">
        <v>0</v>
      </c>
      <c r="O58" s="158" t="s">
        <v>98</v>
      </c>
      <c r="P58" s="158">
        <v>0</v>
      </c>
      <c r="Q58" s="158" t="s">
        <v>98</v>
      </c>
      <c r="R58" s="158">
        <v>0</v>
      </c>
      <c r="S58" s="158" t="s">
        <v>98</v>
      </c>
      <c r="T58" s="158">
        <v>0</v>
      </c>
      <c r="U58" s="158" t="s">
        <v>98</v>
      </c>
      <c r="V58" s="140">
        <v>0</v>
      </c>
      <c r="W58" s="140" t="s">
        <v>98</v>
      </c>
      <c r="X58" s="193">
        <v>1.4</v>
      </c>
      <c r="Y58" s="158" t="s">
        <v>98</v>
      </c>
      <c r="Z58" s="158">
        <v>0</v>
      </c>
      <c r="AA58" s="158" t="s">
        <v>98</v>
      </c>
      <c r="AB58" s="158">
        <v>0</v>
      </c>
      <c r="AC58" s="158" t="s">
        <v>98</v>
      </c>
      <c r="AD58" s="158">
        <v>0</v>
      </c>
      <c r="AE58" s="158" t="s">
        <v>98</v>
      </c>
      <c r="AF58" s="158">
        <v>0</v>
      </c>
      <c r="AG58" s="158" t="s">
        <v>98</v>
      </c>
      <c r="AH58" s="158">
        <v>0</v>
      </c>
      <c r="AI58" s="158" t="s">
        <v>98</v>
      </c>
      <c r="AJ58" s="158">
        <v>0</v>
      </c>
      <c r="AK58" s="158" t="s">
        <v>98</v>
      </c>
      <c r="AL58" s="158">
        <v>0</v>
      </c>
      <c r="AM58" s="158" t="s">
        <v>98</v>
      </c>
      <c r="AN58" s="158">
        <v>0</v>
      </c>
      <c r="AO58" s="158" t="s">
        <v>98</v>
      </c>
      <c r="AP58" s="158">
        <v>0</v>
      </c>
      <c r="AQ58" s="158" t="s">
        <v>98</v>
      </c>
      <c r="AR58" s="158">
        <v>0</v>
      </c>
      <c r="AS58" s="158" t="s">
        <v>98</v>
      </c>
      <c r="AT58" s="158">
        <v>0</v>
      </c>
      <c r="AU58" s="158" t="s">
        <v>98</v>
      </c>
      <c r="AV58" s="158">
        <v>0</v>
      </c>
      <c r="AW58" s="158" t="s">
        <v>98</v>
      </c>
      <c r="AX58" s="158" t="s">
        <v>98</v>
      </c>
      <c r="AY58" s="158" t="s">
        <v>103</v>
      </c>
      <c r="AZ58" s="140">
        <f>'2'!DL56</f>
        <v>0</v>
      </c>
      <c r="BA58" s="158">
        <v>0</v>
      </c>
      <c r="BB58" s="158">
        <v>0</v>
      </c>
      <c r="BC58" s="158" t="s">
        <v>98</v>
      </c>
      <c r="BD58" s="159"/>
      <c r="BE58" s="159"/>
      <c r="BF58" s="159"/>
      <c r="BG58" s="159"/>
      <c r="BH58" s="159"/>
      <c r="BI58" s="159"/>
      <c r="BJ58" s="159"/>
      <c r="BK58" s="159"/>
      <c r="BL58" s="159"/>
      <c r="BM58" s="159"/>
      <c r="BN58" s="159"/>
      <c r="BO58" s="159"/>
      <c r="BP58" s="159"/>
      <c r="BQ58" s="159"/>
      <c r="BR58" s="159"/>
      <c r="BS58" s="159"/>
      <c r="BT58" s="159"/>
      <c r="BU58" s="159"/>
      <c r="BV58" s="159"/>
      <c r="BW58" s="159"/>
      <c r="BX58" s="159"/>
      <c r="BY58" s="159"/>
      <c r="BZ58" s="159"/>
      <c r="CA58" s="159"/>
      <c r="CB58" s="159"/>
      <c r="CC58" s="159"/>
      <c r="CD58" s="159"/>
      <c r="CE58" s="159"/>
      <c r="CF58" s="159"/>
      <c r="CG58" s="159"/>
      <c r="CH58" s="159"/>
      <c r="CI58" s="159"/>
      <c r="CJ58" s="159"/>
      <c r="CK58" s="159"/>
      <c r="CL58" s="159"/>
      <c r="CM58" s="159"/>
      <c r="CN58" s="159"/>
      <c r="CO58" s="159"/>
      <c r="CP58" s="159"/>
      <c r="CQ58" s="159"/>
      <c r="CR58" s="159"/>
      <c r="CS58" s="159"/>
      <c r="CT58" s="159"/>
      <c r="CU58" s="159"/>
      <c r="CV58" s="159"/>
      <c r="CW58" s="159"/>
      <c r="CX58" s="159"/>
      <c r="CY58" s="159"/>
    </row>
    <row r="59" spans="1:103" s="160" customFormat="1" ht="76.5" x14ac:dyDescent="0.2">
      <c r="A59" s="185" t="s">
        <v>155</v>
      </c>
      <c r="B59" s="186" t="s">
        <v>161</v>
      </c>
      <c r="C59" s="214" t="s">
        <v>162</v>
      </c>
      <c r="D59" s="158">
        <v>0</v>
      </c>
      <c r="E59" s="158" t="s">
        <v>98</v>
      </c>
      <c r="F59" s="158">
        <v>0</v>
      </c>
      <c r="G59" s="158" t="s">
        <v>98</v>
      </c>
      <c r="H59" s="158">
        <v>0</v>
      </c>
      <c r="I59" s="158" t="s">
        <v>98</v>
      </c>
      <c r="J59" s="158">
        <v>0</v>
      </c>
      <c r="K59" s="158" t="s">
        <v>98</v>
      </c>
      <c r="L59" s="158">
        <v>0</v>
      </c>
      <c r="M59" s="158" t="s">
        <v>98</v>
      </c>
      <c r="N59" s="158">
        <v>0</v>
      </c>
      <c r="O59" s="158" t="s">
        <v>98</v>
      </c>
      <c r="P59" s="158">
        <v>0</v>
      </c>
      <c r="Q59" s="158" t="s">
        <v>98</v>
      </c>
      <c r="R59" s="158">
        <v>0</v>
      </c>
      <c r="S59" s="158" t="s">
        <v>98</v>
      </c>
      <c r="T59" s="158">
        <v>0</v>
      </c>
      <c r="U59" s="158" t="s">
        <v>98</v>
      </c>
      <c r="V59" s="140">
        <v>0</v>
      </c>
      <c r="W59" s="140" t="s">
        <v>98</v>
      </c>
      <c r="X59" s="193">
        <v>0</v>
      </c>
      <c r="Y59" s="158" t="s">
        <v>98</v>
      </c>
      <c r="Z59" s="158">
        <v>0</v>
      </c>
      <c r="AA59" s="158" t="s">
        <v>98</v>
      </c>
      <c r="AB59" s="158">
        <v>0</v>
      </c>
      <c r="AC59" s="158" t="s">
        <v>98</v>
      </c>
      <c r="AD59" s="158">
        <v>0</v>
      </c>
      <c r="AE59" s="158" t="s">
        <v>98</v>
      </c>
      <c r="AF59" s="158">
        <v>0</v>
      </c>
      <c r="AG59" s="158" t="s">
        <v>98</v>
      </c>
      <c r="AH59" s="158">
        <v>0</v>
      </c>
      <c r="AI59" s="158" t="s">
        <v>98</v>
      </c>
      <c r="AJ59" s="158">
        <v>0</v>
      </c>
      <c r="AK59" s="158" t="s">
        <v>98</v>
      </c>
      <c r="AL59" s="158">
        <v>0</v>
      </c>
      <c r="AM59" s="158" t="s">
        <v>98</v>
      </c>
      <c r="AN59" s="158">
        <v>0</v>
      </c>
      <c r="AO59" s="158" t="s">
        <v>98</v>
      </c>
      <c r="AP59" s="158">
        <v>0</v>
      </c>
      <c r="AQ59" s="158" t="s">
        <v>98</v>
      </c>
      <c r="AR59" s="158">
        <v>0</v>
      </c>
      <c r="AS59" s="158" t="s">
        <v>98</v>
      </c>
      <c r="AT59" s="158">
        <v>0</v>
      </c>
      <c r="AU59" s="158" t="s">
        <v>98</v>
      </c>
      <c r="AV59" s="158">
        <v>0</v>
      </c>
      <c r="AW59" s="158" t="s">
        <v>98</v>
      </c>
      <c r="AX59" s="158" t="s">
        <v>98</v>
      </c>
      <c r="AY59" s="158" t="s">
        <v>103</v>
      </c>
      <c r="AZ59" s="140">
        <f>'2'!DL57</f>
        <v>0</v>
      </c>
      <c r="BA59" s="158">
        <v>0</v>
      </c>
      <c r="BB59" s="158">
        <v>0</v>
      </c>
      <c r="BC59" s="158" t="s">
        <v>98</v>
      </c>
      <c r="BD59" s="159"/>
      <c r="BE59" s="159"/>
      <c r="BF59" s="159"/>
      <c r="BG59" s="159"/>
      <c r="BH59" s="159"/>
      <c r="BI59" s="159"/>
      <c r="BJ59" s="159"/>
      <c r="BK59" s="159"/>
      <c r="BL59" s="159"/>
      <c r="BM59" s="159"/>
      <c r="BN59" s="159"/>
      <c r="BO59" s="159"/>
      <c r="BP59" s="159"/>
      <c r="BQ59" s="159"/>
      <c r="BR59" s="159"/>
      <c r="BS59" s="159"/>
      <c r="BT59" s="159"/>
      <c r="BU59" s="159"/>
      <c r="BV59" s="159"/>
      <c r="BW59" s="159"/>
      <c r="BX59" s="159"/>
      <c r="BY59" s="159"/>
      <c r="BZ59" s="159"/>
      <c r="CA59" s="159"/>
      <c r="CB59" s="159"/>
      <c r="CC59" s="159"/>
      <c r="CD59" s="159"/>
      <c r="CE59" s="159"/>
      <c r="CF59" s="159"/>
      <c r="CG59" s="159"/>
      <c r="CH59" s="159"/>
      <c r="CI59" s="159"/>
      <c r="CJ59" s="159"/>
      <c r="CK59" s="159"/>
      <c r="CL59" s="159"/>
      <c r="CM59" s="159"/>
      <c r="CN59" s="159"/>
      <c r="CO59" s="159"/>
      <c r="CP59" s="159"/>
      <c r="CQ59" s="159"/>
      <c r="CR59" s="159"/>
      <c r="CS59" s="159"/>
      <c r="CT59" s="159"/>
      <c r="CU59" s="159"/>
      <c r="CV59" s="159"/>
      <c r="CW59" s="159"/>
      <c r="CX59" s="159"/>
      <c r="CY59" s="159"/>
    </row>
    <row r="60" spans="1:103" s="160" customFormat="1" ht="63.75" hidden="1" x14ac:dyDescent="0.2">
      <c r="A60" s="185" t="s">
        <v>155</v>
      </c>
      <c r="B60" s="186" t="s">
        <v>163</v>
      </c>
      <c r="C60" s="214" t="s">
        <v>164</v>
      </c>
      <c r="D60" s="158"/>
      <c r="E60" s="158"/>
      <c r="F60" s="158"/>
      <c r="G60" s="158"/>
      <c r="H60" s="158"/>
      <c r="I60" s="158"/>
      <c r="J60" s="158"/>
      <c r="K60" s="158"/>
      <c r="L60" s="158"/>
      <c r="M60" s="158"/>
      <c r="N60" s="158"/>
      <c r="O60" s="158"/>
      <c r="P60" s="158"/>
      <c r="Q60" s="158"/>
      <c r="R60" s="158"/>
      <c r="S60" s="158"/>
      <c r="T60" s="158"/>
      <c r="U60" s="158"/>
      <c r="V60" s="140"/>
      <c r="W60" s="140"/>
      <c r="X60" s="193"/>
      <c r="Y60" s="158"/>
      <c r="Z60" s="158"/>
      <c r="AA60" s="158"/>
      <c r="AB60" s="158"/>
      <c r="AC60" s="158"/>
      <c r="AD60" s="158"/>
      <c r="AE60" s="158"/>
      <c r="AF60" s="158"/>
      <c r="AG60" s="158"/>
      <c r="AH60" s="158"/>
      <c r="AI60" s="158"/>
      <c r="AJ60" s="158"/>
      <c r="AK60" s="158"/>
      <c r="AL60" s="158"/>
      <c r="AM60" s="158"/>
      <c r="AN60" s="158"/>
      <c r="AO60" s="158"/>
      <c r="AP60" s="158"/>
      <c r="AQ60" s="158"/>
      <c r="AR60" s="158"/>
      <c r="AS60" s="158"/>
      <c r="AT60" s="158"/>
      <c r="AU60" s="158"/>
      <c r="AV60" s="158"/>
      <c r="AW60" s="158"/>
      <c r="AX60" s="158"/>
      <c r="AY60" s="158"/>
      <c r="AZ60" s="140"/>
      <c r="BA60" s="158"/>
      <c r="BB60" s="158"/>
      <c r="BC60" s="158"/>
      <c r="BD60" s="159"/>
      <c r="BE60" s="159"/>
      <c r="BF60" s="159"/>
      <c r="BG60" s="159"/>
      <c r="BH60" s="159"/>
      <c r="BI60" s="159"/>
      <c r="BJ60" s="159"/>
      <c r="BK60" s="159"/>
      <c r="BL60" s="159"/>
      <c r="BM60" s="159"/>
      <c r="BN60" s="159"/>
      <c r="BO60" s="159"/>
      <c r="BP60" s="159"/>
      <c r="BQ60" s="159"/>
      <c r="BR60" s="159"/>
      <c r="BS60" s="159"/>
      <c r="BT60" s="159"/>
      <c r="BU60" s="159"/>
      <c r="BV60" s="159"/>
      <c r="BW60" s="159"/>
      <c r="BX60" s="159"/>
      <c r="BY60" s="159"/>
      <c r="BZ60" s="159"/>
      <c r="CA60" s="159"/>
      <c r="CB60" s="159"/>
      <c r="CC60" s="159"/>
      <c r="CD60" s="159"/>
      <c r="CE60" s="159"/>
      <c r="CF60" s="159"/>
      <c r="CG60" s="159"/>
      <c r="CH60" s="159"/>
      <c r="CI60" s="159"/>
      <c r="CJ60" s="159"/>
      <c r="CK60" s="159"/>
      <c r="CL60" s="159"/>
      <c r="CM60" s="159"/>
      <c r="CN60" s="159"/>
      <c r="CO60" s="159"/>
      <c r="CP60" s="159"/>
      <c r="CQ60" s="159"/>
      <c r="CR60" s="159"/>
      <c r="CS60" s="159"/>
      <c r="CT60" s="159"/>
      <c r="CU60" s="159"/>
      <c r="CV60" s="159"/>
      <c r="CW60" s="159"/>
      <c r="CX60" s="159"/>
      <c r="CY60" s="159"/>
    </row>
    <row r="61" spans="1:103" s="160" customFormat="1" ht="76.5" hidden="1" x14ac:dyDescent="0.2">
      <c r="A61" s="185" t="s">
        <v>155</v>
      </c>
      <c r="B61" s="186" t="s">
        <v>165</v>
      </c>
      <c r="C61" s="214" t="s">
        <v>166</v>
      </c>
      <c r="D61" s="158"/>
      <c r="E61" s="158"/>
      <c r="F61" s="158"/>
      <c r="G61" s="158"/>
      <c r="H61" s="158"/>
      <c r="I61" s="158"/>
      <c r="J61" s="158"/>
      <c r="K61" s="158"/>
      <c r="L61" s="158"/>
      <c r="M61" s="158"/>
      <c r="N61" s="158"/>
      <c r="O61" s="158"/>
      <c r="P61" s="158"/>
      <c r="Q61" s="158"/>
      <c r="R61" s="158"/>
      <c r="S61" s="158"/>
      <c r="T61" s="158"/>
      <c r="U61" s="158"/>
      <c r="V61" s="140"/>
      <c r="W61" s="140"/>
      <c r="X61" s="193"/>
      <c r="Y61" s="158"/>
      <c r="Z61" s="158"/>
      <c r="AA61" s="158"/>
      <c r="AB61" s="158"/>
      <c r="AC61" s="158"/>
      <c r="AD61" s="158"/>
      <c r="AE61" s="158"/>
      <c r="AF61" s="158"/>
      <c r="AG61" s="158"/>
      <c r="AH61" s="158"/>
      <c r="AI61" s="158"/>
      <c r="AJ61" s="158"/>
      <c r="AK61" s="158"/>
      <c r="AL61" s="158"/>
      <c r="AM61" s="158"/>
      <c r="AN61" s="158"/>
      <c r="AO61" s="158"/>
      <c r="AP61" s="158"/>
      <c r="AQ61" s="158"/>
      <c r="AR61" s="158"/>
      <c r="AS61" s="158"/>
      <c r="AT61" s="158"/>
      <c r="AU61" s="158"/>
      <c r="AV61" s="158"/>
      <c r="AW61" s="158"/>
      <c r="AX61" s="158"/>
      <c r="AY61" s="158"/>
      <c r="AZ61" s="140"/>
      <c r="BA61" s="158"/>
      <c r="BB61" s="158"/>
      <c r="BC61" s="158"/>
      <c r="BD61" s="159"/>
      <c r="BE61" s="159"/>
      <c r="BF61" s="159"/>
      <c r="BG61" s="159"/>
      <c r="BH61" s="159"/>
      <c r="BI61" s="159"/>
      <c r="BJ61" s="159"/>
      <c r="BK61" s="159"/>
      <c r="BL61" s="159"/>
      <c r="BM61" s="159"/>
      <c r="BN61" s="159"/>
      <c r="BO61" s="159"/>
      <c r="BP61" s="159"/>
      <c r="BQ61" s="159"/>
      <c r="BR61" s="159"/>
      <c r="BS61" s="159"/>
      <c r="BT61" s="159"/>
      <c r="BU61" s="159"/>
      <c r="BV61" s="159"/>
      <c r="BW61" s="159"/>
      <c r="BX61" s="159"/>
      <c r="BY61" s="159"/>
      <c r="BZ61" s="159"/>
      <c r="CA61" s="159"/>
      <c r="CB61" s="159"/>
      <c r="CC61" s="159"/>
      <c r="CD61" s="159"/>
      <c r="CE61" s="159"/>
      <c r="CF61" s="159"/>
      <c r="CG61" s="159"/>
      <c r="CH61" s="159"/>
      <c r="CI61" s="159"/>
      <c r="CJ61" s="159"/>
      <c r="CK61" s="159"/>
      <c r="CL61" s="159"/>
      <c r="CM61" s="159"/>
      <c r="CN61" s="159"/>
      <c r="CO61" s="159"/>
      <c r="CP61" s="159"/>
      <c r="CQ61" s="159"/>
      <c r="CR61" s="159"/>
      <c r="CS61" s="159"/>
      <c r="CT61" s="159"/>
      <c r="CU61" s="159"/>
      <c r="CV61" s="159"/>
      <c r="CW61" s="159"/>
      <c r="CX61" s="159"/>
      <c r="CY61" s="159"/>
    </row>
    <row r="62" spans="1:103" s="160" customFormat="1" ht="63.75" x14ac:dyDescent="0.2">
      <c r="A62" s="185" t="s">
        <v>155</v>
      </c>
      <c r="B62" s="186" t="s">
        <v>167</v>
      </c>
      <c r="C62" s="214" t="s">
        <v>168</v>
      </c>
      <c r="D62" s="158">
        <v>0</v>
      </c>
      <c r="E62" s="158" t="s">
        <v>98</v>
      </c>
      <c r="F62" s="158">
        <v>0</v>
      </c>
      <c r="G62" s="158" t="s">
        <v>98</v>
      </c>
      <c r="H62" s="158">
        <v>0</v>
      </c>
      <c r="I62" s="158" t="s">
        <v>98</v>
      </c>
      <c r="J62" s="158">
        <v>0</v>
      </c>
      <c r="K62" s="158" t="s">
        <v>98</v>
      </c>
      <c r="L62" s="158">
        <v>0</v>
      </c>
      <c r="M62" s="158" t="s">
        <v>98</v>
      </c>
      <c r="N62" s="158">
        <v>0</v>
      </c>
      <c r="O62" s="158" t="s">
        <v>98</v>
      </c>
      <c r="P62" s="158">
        <v>0</v>
      </c>
      <c r="Q62" s="158" t="s">
        <v>98</v>
      </c>
      <c r="R62" s="158">
        <v>0</v>
      </c>
      <c r="S62" s="158" t="s">
        <v>98</v>
      </c>
      <c r="T62" s="158">
        <v>0</v>
      </c>
      <c r="U62" s="158" t="s">
        <v>98</v>
      </c>
      <c r="V62" s="140">
        <v>0</v>
      </c>
      <c r="W62" s="140" t="s">
        <v>98</v>
      </c>
      <c r="X62" s="193">
        <v>0</v>
      </c>
      <c r="Y62" s="158" t="s">
        <v>98</v>
      </c>
      <c r="Z62" s="158">
        <v>0</v>
      </c>
      <c r="AA62" s="158" t="s">
        <v>98</v>
      </c>
      <c r="AB62" s="158">
        <v>0</v>
      </c>
      <c r="AC62" s="158" t="s">
        <v>98</v>
      </c>
      <c r="AD62" s="158">
        <v>0</v>
      </c>
      <c r="AE62" s="158" t="s">
        <v>98</v>
      </c>
      <c r="AF62" s="158">
        <v>0</v>
      </c>
      <c r="AG62" s="158" t="s">
        <v>98</v>
      </c>
      <c r="AH62" s="158">
        <v>0</v>
      </c>
      <c r="AI62" s="158" t="s">
        <v>98</v>
      </c>
      <c r="AJ62" s="158">
        <v>0</v>
      </c>
      <c r="AK62" s="158" t="s">
        <v>98</v>
      </c>
      <c r="AL62" s="158">
        <v>0</v>
      </c>
      <c r="AM62" s="158" t="s">
        <v>98</v>
      </c>
      <c r="AN62" s="158">
        <v>0</v>
      </c>
      <c r="AO62" s="158" t="s">
        <v>98</v>
      </c>
      <c r="AP62" s="158">
        <v>0</v>
      </c>
      <c r="AQ62" s="158" t="s">
        <v>98</v>
      </c>
      <c r="AR62" s="158">
        <v>0</v>
      </c>
      <c r="AS62" s="158" t="s">
        <v>98</v>
      </c>
      <c r="AT62" s="158">
        <v>0</v>
      </c>
      <c r="AU62" s="158" t="s">
        <v>98</v>
      </c>
      <c r="AV62" s="158">
        <v>0</v>
      </c>
      <c r="AW62" s="158" t="s">
        <v>98</v>
      </c>
      <c r="AX62" s="158" t="s">
        <v>98</v>
      </c>
      <c r="AY62" s="158" t="s">
        <v>103</v>
      </c>
      <c r="AZ62" s="140">
        <f>'2'!DL60</f>
        <v>0</v>
      </c>
      <c r="BA62" s="158">
        <v>0</v>
      </c>
      <c r="BB62" s="158">
        <v>0</v>
      </c>
      <c r="BC62" s="158" t="s">
        <v>98</v>
      </c>
      <c r="BD62" s="159"/>
      <c r="BE62" s="159"/>
      <c r="BF62" s="159"/>
      <c r="BG62" s="159"/>
      <c r="BH62" s="159"/>
      <c r="BI62" s="159"/>
      <c r="BJ62" s="159"/>
      <c r="BK62" s="159"/>
      <c r="BL62" s="159"/>
      <c r="BM62" s="159"/>
      <c r="BN62" s="159"/>
      <c r="BO62" s="159"/>
      <c r="BP62" s="159"/>
      <c r="BQ62" s="159"/>
      <c r="BR62" s="159"/>
      <c r="BS62" s="159"/>
      <c r="BT62" s="159"/>
      <c r="BU62" s="159"/>
      <c r="BV62" s="159"/>
      <c r="BW62" s="159"/>
      <c r="BX62" s="159"/>
      <c r="BY62" s="159"/>
      <c r="BZ62" s="159"/>
      <c r="CA62" s="159"/>
      <c r="CB62" s="159"/>
      <c r="CC62" s="159"/>
      <c r="CD62" s="159"/>
      <c r="CE62" s="159"/>
      <c r="CF62" s="159"/>
      <c r="CG62" s="159"/>
      <c r="CH62" s="159"/>
      <c r="CI62" s="159"/>
      <c r="CJ62" s="159"/>
      <c r="CK62" s="159"/>
      <c r="CL62" s="159"/>
      <c r="CM62" s="159"/>
      <c r="CN62" s="159"/>
      <c r="CO62" s="159"/>
      <c r="CP62" s="159"/>
      <c r="CQ62" s="159"/>
      <c r="CR62" s="159"/>
      <c r="CS62" s="159"/>
      <c r="CT62" s="159"/>
      <c r="CU62" s="159"/>
      <c r="CV62" s="159"/>
      <c r="CW62" s="159"/>
      <c r="CX62" s="159"/>
      <c r="CY62" s="159"/>
    </row>
    <row r="63" spans="1:103" s="160" customFormat="1" ht="51" x14ac:dyDescent="0.2">
      <c r="A63" s="185" t="s">
        <v>155</v>
      </c>
      <c r="B63" s="186" t="s">
        <v>169</v>
      </c>
      <c r="C63" s="214" t="s">
        <v>170</v>
      </c>
      <c r="D63" s="158">
        <v>0</v>
      </c>
      <c r="E63" s="158" t="s">
        <v>98</v>
      </c>
      <c r="F63" s="158">
        <v>0</v>
      </c>
      <c r="G63" s="158" t="s">
        <v>98</v>
      </c>
      <c r="H63" s="158">
        <v>0</v>
      </c>
      <c r="I63" s="158" t="s">
        <v>98</v>
      </c>
      <c r="J63" s="158">
        <v>0</v>
      </c>
      <c r="K63" s="158" t="s">
        <v>98</v>
      </c>
      <c r="L63" s="158">
        <v>0</v>
      </c>
      <c r="M63" s="158" t="s">
        <v>98</v>
      </c>
      <c r="N63" s="158">
        <v>0</v>
      </c>
      <c r="O63" s="158" t="s">
        <v>98</v>
      </c>
      <c r="P63" s="158">
        <v>0</v>
      </c>
      <c r="Q63" s="158" t="s">
        <v>98</v>
      </c>
      <c r="R63" s="158">
        <v>0</v>
      </c>
      <c r="S63" s="158" t="s">
        <v>98</v>
      </c>
      <c r="T63" s="158">
        <v>0</v>
      </c>
      <c r="U63" s="158" t="s">
        <v>98</v>
      </c>
      <c r="V63" s="140">
        <v>0</v>
      </c>
      <c r="W63" s="140" t="s">
        <v>98</v>
      </c>
      <c r="X63" s="193">
        <v>0</v>
      </c>
      <c r="Y63" s="158" t="s">
        <v>98</v>
      </c>
      <c r="Z63" s="158">
        <v>0</v>
      </c>
      <c r="AA63" s="158" t="s">
        <v>98</v>
      </c>
      <c r="AB63" s="158">
        <v>0</v>
      </c>
      <c r="AC63" s="158" t="s">
        <v>98</v>
      </c>
      <c r="AD63" s="158">
        <v>0</v>
      </c>
      <c r="AE63" s="158" t="s">
        <v>98</v>
      </c>
      <c r="AF63" s="158">
        <v>0</v>
      </c>
      <c r="AG63" s="158" t="s">
        <v>98</v>
      </c>
      <c r="AH63" s="158">
        <v>0</v>
      </c>
      <c r="AI63" s="158" t="s">
        <v>98</v>
      </c>
      <c r="AJ63" s="158">
        <v>0</v>
      </c>
      <c r="AK63" s="158" t="s">
        <v>98</v>
      </c>
      <c r="AL63" s="158">
        <v>0</v>
      </c>
      <c r="AM63" s="158" t="s">
        <v>98</v>
      </c>
      <c r="AN63" s="158">
        <v>0</v>
      </c>
      <c r="AO63" s="158" t="s">
        <v>98</v>
      </c>
      <c r="AP63" s="158">
        <v>0</v>
      </c>
      <c r="AQ63" s="158" t="s">
        <v>98</v>
      </c>
      <c r="AR63" s="158">
        <v>0</v>
      </c>
      <c r="AS63" s="158" t="s">
        <v>98</v>
      </c>
      <c r="AT63" s="158">
        <v>0</v>
      </c>
      <c r="AU63" s="158" t="s">
        <v>98</v>
      </c>
      <c r="AV63" s="158">
        <v>0</v>
      </c>
      <c r="AW63" s="158" t="s">
        <v>98</v>
      </c>
      <c r="AX63" s="158" t="s">
        <v>98</v>
      </c>
      <c r="AY63" s="158" t="s">
        <v>103</v>
      </c>
      <c r="AZ63" s="140">
        <f>'2'!DL61</f>
        <v>0</v>
      </c>
      <c r="BA63" s="158">
        <v>0</v>
      </c>
      <c r="BB63" s="158">
        <v>0</v>
      </c>
      <c r="BC63" s="158" t="s">
        <v>98</v>
      </c>
      <c r="BD63" s="159"/>
      <c r="BE63" s="159"/>
      <c r="BF63" s="159"/>
      <c r="BG63" s="159"/>
      <c r="BH63" s="159"/>
      <c r="BI63" s="159"/>
      <c r="BJ63" s="159"/>
      <c r="BK63" s="159"/>
      <c r="BL63" s="159"/>
      <c r="BM63" s="159"/>
      <c r="BN63" s="159"/>
      <c r="BO63" s="159"/>
      <c r="BP63" s="159"/>
      <c r="BQ63" s="159"/>
      <c r="BR63" s="159"/>
      <c r="BS63" s="159"/>
      <c r="BT63" s="159"/>
      <c r="BU63" s="159"/>
      <c r="BV63" s="159"/>
      <c r="BW63" s="159"/>
      <c r="BX63" s="159"/>
      <c r="BY63" s="159"/>
      <c r="BZ63" s="159"/>
      <c r="CA63" s="159"/>
      <c r="CB63" s="159"/>
      <c r="CC63" s="159"/>
      <c r="CD63" s="159"/>
      <c r="CE63" s="159"/>
      <c r="CF63" s="159"/>
      <c r="CG63" s="159"/>
      <c r="CH63" s="159"/>
      <c r="CI63" s="159"/>
      <c r="CJ63" s="159"/>
      <c r="CK63" s="159"/>
      <c r="CL63" s="159"/>
      <c r="CM63" s="159"/>
      <c r="CN63" s="159"/>
      <c r="CO63" s="159"/>
      <c r="CP63" s="159"/>
      <c r="CQ63" s="159"/>
      <c r="CR63" s="159"/>
      <c r="CS63" s="159"/>
      <c r="CT63" s="159"/>
      <c r="CU63" s="159"/>
      <c r="CV63" s="159"/>
      <c r="CW63" s="159"/>
      <c r="CX63" s="159"/>
      <c r="CY63" s="159"/>
    </row>
    <row r="64" spans="1:103" s="160" customFormat="1" ht="63.75" x14ac:dyDescent="0.2">
      <c r="A64" s="185" t="s">
        <v>155</v>
      </c>
      <c r="B64" s="186" t="s">
        <v>171</v>
      </c>
      <c r="C64" s="214" t="s">
        <v>172</v>
      </c>
      <c r="D64" s="158">
        <v>0</v>
      </c>
      <c r="E64" s="158" t="s">
        <v>98</v>
      </c>
      <c r="F64" s="158">
        <v>0</v>
      </c>
      <c r="G64" s="158" t="s">
        <v>98</v>
      </c>
      <c r="H64" s="158">
        <v>0</v>
      </c>
      <c r="I64" s="158" t="s">
        <v>98</v>
      </c>
      <c r="J64" s="158">
        <v>0</v>
      </c>
      <c r="K64" s="158" t="s">
        <v>98</v>
      </c>
      <c r="L64" s="158">
        <v>0</v>
      </c>
      <c r="M64" s="158" t="s">
        <v>98</v>
      </c>
      <c r="N64" s="158">
        <v>0</v>
      </c>
      <c r="O64" s="158" t="s">
        <v>98</v>
      </c>
      <c r="P64" s="158">
        <v>0</v>
      </c>
      <c r="Q64" s="158" t="s">
        <v>98</v>
      </c>
      <c r="R64" s="158">
        <v>0</v>
      </c>
      <c r="S64" s="158" t="s">
        <v>98</v>
      </c>
      <c r="T64" s="158">
        <v>0</v>
      </c>
      <c r="U64" s="158" t="s">
        <v>98</v>
      </c>
      <c r="V64" s="140">
        <v>0</v>
      </c>
      <c r="W64" s="140" t="s">
        <v>98</v>
      </c>
      <c r="X64" s="193">
        <v>0</v>
      </c>
      <c r="Y64" s="158" t="s">
        <v>98</v>
      </c>
      <c r="Z64" s="158">
        <v>0</v>
      </c>
      <c r="AA64" s="158" t="s">
        <v>98</v>
      </c>
      <c r="AB64" s="158">
        <v>0</v>
      </c>
      <c r="AC64" s="158" t="s">
        <v>98</v>
      </c>
      <c r="AD64" s="158">
        <v>0</v>
      </c>
      <c r="AE64" s="158" t="s">
        <v>98</v>
      </c>
      <c r="AF64" s="158">
        <v>0</v>
      </c>
      <c r="AG64" s="158" t="s">
        <v>98</v>
      </c>
      <c r="AH64" s="158">
        <v>0</v>
      </c>
      <c r="AI64" s="158" t="s">
        <v>98</v>
      </c>
      <c r="AJ64" s="158">
        <v>0</v>
      </c>
      <c r="AK64" s="158" t="s">
        <v>98</v>
      </c>
      <c r="AL64" s="158">
        <v>0</v>
      </c>
      <c r="AM64" s="158" t="s">
        <v>98</v>
      </c>
      <c r="AN64" s="158">
        <v>0</v>
      </c>
      <c r="AO64" s="158" t="s">
        <v>98</v>
      </c>
      <c r="AP64" s="158">
        <v>0</v>
      </c>
      <c r="AQ64" s="158" t="s">
        <v>98</v>
      </c>
      <c r="AR64" s="158">
        <v>0</v>
      </c>
      <c r="AS64" s="158" t="s">
        <v>98</v>
      </c>
      <c r="AT64" s="158">
        <v>0</v>
      </c>
      <c r="AU64" s="158" t="s">
        <v>98</v>
      </c>
      <c r="AV64" s="158">
        <v>0</v>
      </c>
      <c r="AW64" s="158" t="s">
        <v>98</v>
      </c>
      <c r="AX64" s="158" t="s">
        <v>98</v>
      </c>
      <c r="AY64" s="158" t="s">
        <v>103</v>
      </c>
      <c r="AZ64" s="140">
        <f>'2'!DL62</f>
        <v>0</v>
      </c>
      <c r="BA64" s="158">
        <v>0</v>
      </c>
      <c r="BB64" s="158">
        <v>0</v>
      </c>
      <c r="BC64" s="158" t="s">
        <v>98</v>
      </c>
      <c r="BD64" s="159"/>
      <c r="BE64" s="159"/>
      <c r="BF64" s="159"/>
      <c r="BG64" s="159"/>
      <c r="BH64" s="159"/>
      <c r="BI64" s="159"/>
      <c r="BJ64" s="159"/>
      <c r="BK64" s="159"/>
      <c r="BL64" s="159"/>
      <c r="BM64" s="159"/>
      <c r="BN64" s="159"/>
      <c r="BO64" s="159"/>
      <c r="BP64" s="159"/>
      <c r="BQ64" s="159"/>
      <c r="BR64" s="159"/>
      <c r="BS64" s="159"/>
      <c r="BT64" s="159"/>
      <c r="BU64" s="159"/>
      <c r="BV64" s="159"/>
      <c r="BW64" s="159"/>
      <c r="BX64" s="159"/>
      <c r="BY64" s="159"/>
      <c r="BZ64" s="159"/>
      <c r="CA64" s="159"/>
      <c r="CB64" s="159"/>
      <c r="CC64" s="159"/>
      <c r="CD64" s="159"/>
      <c r="CE64" s="159"/>
      <c r="CF64" s="159"/>
      <c r="CG64" s="159"/>
      <c r="CH64" s="159"/>
      <c r="CI64" s="159"/>
      <c r="CJ64" s="159"/>
      <c r="CK64" s="159"/>
      <c r="CL64" s="159"/>
      <c r="CM64" s="159"/>
      <c r="CN64" s="159"/>
      <c r="CO64" s="159"/>
      <c r="CP64" s="159"/>
      <c r="CQ64" s="159"/>
      <c r="CR64" s="159"/>
      <c r="CS64" s="159"/>
      <c r="CT64" s="159"/>
      <c r="CU64" s="159"/>
      <c r="CV64" s="159"/>
      <c r="CW64" s="159"/>
      <c r="CX64" s="159"/>
      <c r="CY64" s="159"/>
    </row>
    <row r="65" spans="1:103" s="160" customFormat="1" ht="63.75" x14ac:dyDescent="0.2">
      <c r="A65" s="185" t="s">
        <v>155</v>
      </c>
      <c r="B65" s="186" t="s">
        <v>173</v>
      </c>
      <c r="C65" s="214" t="s">
        <v>174</v>
      </c>
      <c r="D65" s="158">
        <v>0</v>
      </c>
      <c r="E65" s="158" t="s">
        <v>98</v>
      </c>
      <c r="F65" s="158">
        <v>0</v>
      </c>
      <c r="G65" s="158" t="s">
        <v>98</v>
      </c>
      <c r="H65" s="158">
        <v>0</v>
      </c>
      <c r="I65" s="158" t="s">
        <v>98</v>
      </c>
      <c r="J65" s="158">
        <v>0</v>
      </c>
      <c r="K65" s="158" t="s">
        <v>98</v>
      </c>
      <c r="L65" s="158">
        <v>0</v>
      </c>
      <c r="M65" s="158" t="s">
        <v>98</v>
      </c>
      <c r="N65" s="158">
        <v>0</v>
      </c>
      <c r="O65" s="158" t="s">
        <v>98</v>
      </c>
      <c r="P65" s="158">
        <v>0</v>
      </c>
      <c r="Q65" s="158" t="s">
        <v>98</v>
      </c>
      <c r="R65" s="158">
        <v>0</v>
      </c>
      <c r="S65" s="158" t="s">
        <v>98</v>
      </c>
      <c r="T65" s="158">
        <v>0</v>
      </c>
      <c r="U65" s="158" t="s">
        <v>98</v>
      </c>
      <c r="V65" s="140">
        <v>0</v>
      </c>
      <c r="W65" s="140" t="s">
        <v>98</v>
      </c>
      <c r="X65" s="193">
        <v>0</v>
      </c>
      <c r="Y65" s="158" t="s">
        <v>98</v>
      </c>
      <c r="Z65" s="158">
        <v>0</v>
      </c>
      <c r="AA65" s="158" t="s">
        <v>98</v>
      </c>
      <c r="AB65" s="158">
        <v>0</v>
      </c>
      <c r="AC65" s="158" t="s">
        <v>98</v>
      </c>
      <c r="AD65" s="158">
        <v>0</v>
      </c>
      <c r="AE65" s="158" t="s">
        <v>98</v>
      </c>
      <c r="AF65" s="158">
        <v>0</v>
      </c>
      <c r="AG65" s="158" t="s">
        <v>98</v>
      </c>
      <c r="AH65" s="158">
        <v>0</v>
      </c>
      <c r="AI65" s="158" t="s">
        <v>98</v>
      </c>
      <c r="AJ65" s="158">
        <v>0</v>
      </c>
      <c r="AK65" s="158" t="s">
        <v>98</v>
      </c>
      <c r="AL65" s="158">
        <v>0</v>
      </c>
      <c r="AM65" s="158" t="s">
        <v>98</v>
      </c>
      <c r="AN65" s="158">
        <v>0</v>
      </c>
      <c r="AO65" s="158" t="s">
        <v>98</v>
      </c>
      <c r="AP65" s="158">
        <v>0</v>
      </c>
      <c r="AQ65" s="158" t="s">
        <v>98</v>
      </c>
      <c r="AR65" s="158">
        <v>0</v>
      </c>
      <c r="AS65" s="158" t="s">
        <v>98</v>
      </c>
      <c r="AT65" s="158">
        <v>0</v>
      </c>
      <c r="AU65" s="158" t="s">
        <v>98</v>
      </c>
      <c r="AV65" s="158">
        <v>0</v>
      </c>
      <c r="AW65" s="158" t="s">
        <v>98</v>
      </c>
      <c r="AX65" s="158" t="s">
        <v>98</v>
      </c>
      <c r="AY65" s="158" t="s">
        <v>103</v>
      </c>
      <c r="AZ65" s="140">
        <f>'2'!DL63</f>
        <v>0</v>
      </c>
      <c r="BA65" s="158">
        <v>0</v>
      </c>
      <c r="BB65" s="158">
        <v>0</v>
      </c>
      <c r="BC65" s="158" t="s">
        <v>98</v>
      </c>
      <c r="BD65" s="159"/>
      <c r="BE65" s="159"/>
      <c r="BF65" s="159"/>
      <c r="BG65" s="159"/>
      <c r="BH65" s="159"/>
      <c r="BI65" s="159"/>
      <c r="BJ65" s="159"/>
      <c r="BK65" s="159"/>
      <c r="BL65" s="159"/>
      <c r="BM65" s="159"/>
      <c r="BN65" s="159"/>
      <c r="BO65" s="159"/>
      <c r="BP65" s="159"/>
      <c r="BQ65" s="159"/>
      <c r="BR65" s="159"/>
      <c r="BS65" s="159"/>
      <c r="BT65" s="159"/>
      <c r="BU65" s="159"/>
      <c r="BV65" s="159"/>
      <c r="BW65" s="159"/>
      <c r="BX65" s="159"/>
      <c r="BY65" s="159"/>
      <c r="BZ65" s="159"/>
      <c r="CA65" s="159"/>
      <c r="CB65" s="159"/>
      <c r="CC65" s="159"/>
      <c r="CD65" s="159"/>
      <c r="CE65" s="159"/>
      <c r="CF65" s="159"/>
      <c r="CG65" s="159"/>
      <c r="CH65" s="159"/>
      <c r="CI65" s="159"/>
      <c r="CJ65" s="159"/>
      <c r="CK65" s="159"/>
      <c r="CL65" s="159"/>
      <c r="CM65" s="159"/>
      <c r="CN65" s="159"/>
      <c r="CO65" s="159"/>
      <c r="CP65" s="159"/>
      <c r="CQ65" s="159"/>
      <c r="CR65" s="159"/>
      <c r="CS65" s="159"/>
      <c r="CT65" s="159"/>
      <c r="CU65" s="159"/>
      <c r="CV65" s="159"/>
      <c r="CW65" s="159"/>
      <c r="CX65" s="159"/>
      <c r="CY65" s="159"/>
    </row>
    <row r="66" spans="1:103" s="160" customFormat="1" ht="51" x14ac:dyDescent="0.2">
      <c r="A66" s="185" t="s">
        <v>155</v>
      </c>
      <c r="B66" s="186" t="s">
        <v>175</v>
      </c>
      <c r="C66" s="214" t="s">
        <v>176</v>
      </c>
      <c r="D66" s="158">
        <v>0</v>
      </c>
      <c r="E66" s="158" t="s">
        <v>98</v>
      </c>
      <c r="F66" s="158">
        <v>0</v>
      </c>
      <c r="G66" s="158" t="s">
        <v>98</v>
      </c>
      <c r="H66" s="158">
        <v>0</v>
      </c>
      <c r="I66" s="158" t="s">
        <v>98</v>
      </c>
      <c r="J66" s="158">
        <v>0</v>
      </c>
      <c r="K66" s="158" t="s">
        <v>98</v>
      </c>
      <c r="L66" s="158">
        <v>0</v>
      </c>
      <c r="M66" s="158" t="s">
        <v>98</v>
      </c>
      <c r="N66" s="158">
        <v>0</v>
      </c>
      <c r="O66" s="158" t="s">
        <v>98</v>
      </c>
      <c r="P66" s="158">
        <v>0</v>
      </c>
      <c r="Q66" s="158" t="s">
        <v>98</v>
      </c>
      <c r="R66" s="158">
        <v>0</v>
      </c>
      <c r="S66" s="158" t="s">
        <v>98</v>
      </c>
      <c r="T66" s="158">
        <v>0</v>
      </c>
      <c r="U66" s="158" t="s">
        <v>98</v>
      </c>
      <c r="V66" s="140">
        <v>0</v>
      </c>
      <c r="W66" s="140" t="s">
        <v>98</v>
      </c>
      <c r="X66" s="193">
        <v>0</v>
      </c>
      <c r="Y66" s="158" t="s">
        <v>98</v>
      </c>
      <c r="Z66" s="158">
        <v>0</v>
      </c>
      <c r="AA66" s="158" t="s">
        <v>98</v>
      </c>
      <c r="AB66" s="158">
        <v>0</v>
      </c>
      <c r="AC66" s="158" t="s">
        <v>98</v>
      </c>
      <c r="AD66" s="158">
        <v>0</v>
      </c>
      <c r="AE66" s="158" t="s">
        <v>98</v>
      </c>
      <c r="AF66" s="158">
        <v>0</v>
      </c>
      <c r="AG66" s="158" t="s">
        <v>98</v>
      </c>
      <c r="AH66" s="158">
        <v>0</v>
      </c>
      <c r="AI66" s="158" t="s">
        <v>98</v>
      </c>
      <c r="AJ66" s="158">
        <v>0</v>
      </c>
      <c r="AK66" s="158" t="s">
        <v>98</v>
      </c>
      <c r="AL66" s="158">
        <v>0</v>
      </c>
      <c r="AM66" s="158" t="s">
        <v>98</v>
      </c>
      <c r="AN66" s="158">
        <v>0</v>
      </c>
      <c r="AO66" s="158" t="s">
        <v>98</v>
      </c>
      <c r="AP66" s="158">
        <v>0</v>
      </c>
      <c r="AQ66" s="158" t="s">
        <v>98</v>
      </c>
      <c r="AR66" s="158">
        <v>0</v>
      </c>
      <c r="AS66" s="158" t="s">
        <v>98</v>
      </c>
      <c r="AT66" s="158">
        <v>0</v>
      </c>
      <c r="AU66" s="158" t="s">
        <v>98</v>
      </c>
      <c r="AV66" s="158">
        <v>0</v>
      </c>
      <c r="AW66" s="158" t="s">
        <v>98</v>
      </c>
      <c r="AX66" s="158" t="s">
        <v>98</v>
      </c>
      <c r="AY66" s="158" t="s">
        <v>103</v>
      </c>
      <c r="AZ66" s="140">
        <f>'2'!DL64</f>
        <v>0</v>
      </c>
      <c r="BA66" s="158">
        <v>0</v>
      </c>
      <c r="BB66" s="158">
        <v>0</v>
      </c>
      <c r="BC66" s="158" t="s">
        <v>98</v>
      </c>
      <c r="BD66" s="159"/>
      <c r="BE66" s="159"/>
      <c r="BF66" s="159"/>
      <c r="BG66" s="159"/>
      <c r="BH66" s="159"/>
      <c r="BI66" s="159"/>
      <c r="BJ66" s="159"/>
      <c r="BK66" s="159"/>
      <c r="BL66" s="159"/>
      <c r="BM66" s="159"/>
      <c r="BN66" s="159"/>
      <c r="BO66" s="159"/>
      <c r="BP66" s="159"/>
      <c r="BQ66" s="159"/>
      <c r="BR66" s="159"/>
      <c r="BS66" s="159"/>
      <c r="BT66" s="159"/>
      <c r="BU66" s="159"/>
      <c r="BV66" s="159"/>
      <c r="BW66" s="159"/>
      <c r="BX66" s="159"/>
      <c r="BY66" s="159"/>
      <c r="BZ66" s="159"/>
      <c r="CA66" s="159"/>
      <c r="CB66" s="159"/>
      <c r="CC66" s="159"/>
      <c r="CD66" s="159"/>
      <c r="CE66" s="159"/>
      <c r="CF66" s="159"/>
      <c r="CG66" s="159"/>
      <c r="CH66" s="159"/>
      <c r="CI66" s="159"/>
      <c r="CJ66" s="159"/>
      <c r="CK66" s="159"/>
      <c r="CL66" s="159"/>
      <c r="CM66" s="159"/>
      <c r="CN66" s="159"/>
      <c r="CO66" s="159"/>
      <c r="CP66" s="159"/>
      <c r="CQ66" s="159"/>
      <c r="CR66" s="159"/>
      <c r="CS66" s="159"/>
      <c r="CT66" s="159"/>
      <c r="CU66" s="159"/>
      <c r="CV66" s="159"/>
      <c r="CW66" s="159"/>
      <c r="CX66" s="159"/>
      <c r="CY66" s="159"/>
    </row>
    <row r="67" spans="1:103" s="160" customFormat="1" ht="51" x14ac:dyDescent="0.2">
      <c r="A67" s="185" t="s">
        <v>155</v>
      </c>
      <c r="B67" s="186" t="s">
        <v>177</v>
      </c>
      <c r="C67" s="214" t="s">
        <v>178</v>
      </c>
      <c r="D67" s="158">
        <v>0</v>
      </c>
      <c r="E67" s="158" t="s">
        <v>98</v>
      </c>
      <c r="F67" s="158">
        <v>0</v>
      </c>
      <c r="G67" s="158" t="s">
        <v>98</v>
      </c>
      <c r="H67" s="158">
        <v>0</v>
      </c>
      <c r="I67" s="158" t="s">
        <v>98</v>
      </c>
      <c r="J67" s="158">
        <v>0</v>
      </c>
      <c r="K67" s="158" t="s">
        <v>98</v>
      </c>
      <c r="L67" s="158">
        <v>0</v>
      </c>
      <c r="M67" s="158" t="s">
        <v>98</v>
      </c>
      <c r="N67" s="158">
        <v>0</v>
      </c>
      <c r="O67" s="158" t="s">
        <v>98</v>
      </c>
      <c r="P67" s="158">
        <v>0</v>
      </c>
      <c r="Q67" s="158" t="s">
        <v>98</v>
      </c>
      <c r="R67" s="158">
        <v>0</v>
      </c>
      <c r="S67" s="158" t="s">
        <v>98</v>
      </c>
      <c r="T67" s="158">
        <v>0</v>
      </c>
      <c r="U67" s="158" t="s">
        <v>98</v>
      </c>
      <c r="V67" s="140">
        <v>0</v>
      </c>
      <c r="W67" s="140" t="s">
        <v>98</v>
      </c>
      <c r="X67" s="193">
        <v>0</v>
      </c>
      <c r="Y67" s="158" t="s">
        <v>98</v>
      </c>
      <c r="Z67" s="158">
        <v>0</v>
      </c>
      <c r="AA67" s="158" t="s">
        <v>98</v>
      </c>
      <c r="AB67" s="158">
        <v>0</v>
      </c>
      <c r="AC67" s="158" t="s">
        <v>98</v>
      </c>
      <c r="AD67" s="158">
        <v>0</v>
      </c>
      <c r="AE67" s="158" t="s">
        <v>98</v>
      </c>
      <c r="AF67" s="158">
        <v>0</v>
      </c>
      <c r="AG67" s="158" t="s">
        <v>98</v>
      </c>
      <c r="AH67" s="158">
        <v>0</v>
      </c>
      <c r="AI67" s="158" t="s">
        <v>98</v>
      </c>
      <c r="AJ67" s="158">
        <v>0</v>
      </c>
      <c r="AK67" s="158" t="s">
        <v>98</v>
      </c>
      <c r="AL67" s="158">
        <v>0</v>
      </c>
      <c r="AM67" s="158" t="s">
        <v>98</v>
      </c>
      <c r="AN67" s="158">
        <v>0</v>
      </c>
      <c r="AO67" s="158" t="s">
        <v>98</v>
      </c>
      <c r="AP67" s="158">
        <v>0</v>
      </c>
      <c r="AQ67" s="158" t="s">
        <v>98</v>
      </c>
      <c r="AR67" s="158">
        <v>0</v>
      </c>
      <c r="AS67" s="158" t="s">
        <v>98</v>
      </c>
      <c r="AT67" s="158">
        <v>0</v>
      </c>
      <c r="AU67" s="158" t="s">
        <v>98</v>
      </c>
      <c r="AV67" s="158">
        <v>0</v>
      </c>
      <c r="AW67" s="158" t="s">
        <v>98</v>
      </c>
      <c r="AX67" s="158" t="s">
        <v>98</v>
      </c>
      <c r="AY67" s="158" t="s">
        <v>103</v>
      </c>
      <c r="AZ67" s="140">
        <f>'2'!DL65</f>
        <v>0</v>
      </c>
      <c r="BA67" s="158">
        <v>0</v>
      </c>
      <c r="BB67" s="158">
        <v>0</v>
      </c>
      <c r="BC67" s="158" t="s">
        <v>98</v>
      </c>
      <c r="BD67" s="159"/>
      <c r="BE67" s="159"/>
      <c r="BF67" s="159"/>
      <c r="BG67" s="159"/>
      <c r="BH67" s="159"/>
      <c r="BI67" s="159"/>
      <c r="BJ67" s="159"/>
      <c r="BK67" s="159"/>
      <c r="BL67" s="159"/>
      <c r="BM67" s="159"/>
      <c r="BN67" s="159"/>
      <c r="BO67" s="159"/>
      <c r="BP67" s="159"/>
      <c r="BQ67" s="159"/>
      <c r="BR67" s="159"/>
      <c r="BS67" s="159"/>
      <c r="BT67" s="159"/>
      <c r="BU67" s="159"/>
      <c r="BV67" s="159"/>
      <c r="BW67" s="159"/>
      <c r="BX67" s="159"/>
      <c r="BY67" s="159"/>
      <c r="BZ67" s="159"/>
      <c r="CA67" s="159"/>
      <c r="CB67" s="159"/>
      <c r="CC67" s="159"/>
      <c r="CD67" s="159"/>
      <c r="CE67" s="159"/>
      <c r="CF67" s="159"/>
      <c r="CG67" s="159"/>
      <c r="CH67" s="159"/>
      <c r="CI67" s="159"/>
      <c r="CJ67" s="159"/>
      <c r="CK67" s="159"/>
      <c r="CL67" s="159"/>
      <c r="CM67" s="159"/>
      <c r="CN67" s="159"/>
      <c r="CO67" s="159"/>
      <c r="CP67" s="159"/>
      <c r="CQ67" s="159"/>
      <c r="CR67" s="159"/>
      <c r="CS67" s="159"/>
      <c r="CT67" s="159"/>
      <c r="CU67" s="159"/>
      <c r="CV67" s="159"/>
      <c r="CW67" s="159"/>
      <c r="CX67" s="159"/>
      <c r="CY67" s="159"/>
    </row>
    <row r="68" spans="1:103" s="160" customFormat="1" ht="51" x14ac:dyDescent="0.2">
      <c r="A68" s="185" t="s">
        <v>155</v>
      </c>
      <c r="B68" s="186" t="s">
        <v>179</v>
      </c>
      <c r="C68" s="214" t="s">
        <v>180</v>
      </c>
      <c r="D68" s="158">
        <v>0</v>
      </c>
      <c r="E68" s="158" t="s">
        <v>98</v>
      </c>
      <c r="F68" s="158">
        <v>0</v>
      </c>
      <c r="G68" s="158" t="s">
        <v>98</v>
      </c>
      <c r="H68" s="158">
        <v>0</v>
      </c>
      <c r="I68" s="158" t="s">
        <v>98</v>
      </c>
      <c r="J68" s="158">
        <v>0</v>
      </c>
      <c r="K68" s="158" t="s">
        <v>98</v>
      </c>
      <c r="L68" s="158">
        <v>0</v>
      </c>
      <c r="M68" s="158" t="s">
        <v>98</v>
      </c>
      <c r="N68" s="158">
        <v>0</v>
      </c>
      <c r="O68" s="158" t="s">
        <v>98</v>
      </c>
      <c r="P68" s="158">
        <v>0</v>
      </c>
      <c r="Q68" s="158" t="s">
        <v>98</v>
      </c>
      <c r="R68" s="158">
        <v>0</v>
      </c>
      <c r="S68" s="158" t="s">
        <v>98</v>
      </c>
      <c r="T68" s="158">
        <v>0</v>
      </c>
      <c r="U68" s="158" t="s">
        <v>98</v>
      </c>
      <c r="V68" s="140">
        <v>0</v>
      </c>
      <c r="W68" s="140" t="s">
        <v>98</v>
      </c>
      <c r="X68" s="193">
        <v>0</v>
      </c>
      <c r="Y68" s="158" t="s">
        <v>98</v>
      </c>
      <c r="Z68" s="158">
        <v>0</v>
      </c>
      <c r="AA68" s="158" t="s">
        <v>98</v>
      </c>
      <c r="AB68" s="158">
        <v>0</v>
      </c>
      <c r="AC68" s="158" t="s">
        <v>98</v>
      </c>
      <c r="AD68" s="158">
        <v>0</v>
      </c>
      <c r="AE68" s="158" t="s">
        <v>98</v>
      </c>
      <c r="AF68" s="158">
        <v>0</v>
      </c>
      <c r="AG68" s="158" t="s">
        <v>98</v>
      </c>
      <c r="AH68" s="158">
        <v>0</v>
      </c>
      <c r="AI68" s="158" t="s">
        <v>98</v>
      </c>
      <c r="AJ68" s="158">
        <v>0</v>
      </c>
      <c r="AK68" s="158" t="s">
        <v>98</v>
      </c>
      <c r="AL68" s="158">
        <v>0</v>
      </c>
      <c r="AM68" s="158" t="s">
        <v>98</v>
      </c>
      <c r="AN68" s="158">
        <v>0</v>
      </c>
      <c r="AO68" s="158" t="s">
        <v>98</v>
      </c>
      <c r="AP68" s="158">
        <v>0</v>
      </c>
      <c r="AQ68" s="158" t="s">
        <v>98</v>
      </c>
      <c r="AR68" s="158">
        <v>0</v>
      </c>
      <c r="AS68" s="158" t="s">
        <v>98</v>
      </c>
      <c r="AT68" s="158">
        <v>0</v>
      </c>
      <c r="AU68" s="158" t="s">
        <v>98</v>
      </c>
      <c r="AV68" s="158">
        <v>0</v>
      </c>
      <c r="AW68" s="158" t="s">
        <v>98</v>
      </c>
      <c r="AX68" s="158" t="s">
        <v>98</v>
      </c>
      <c r="AY68" s="158" t="s">
        <v>103</v>
      </c>
      <c r="AZ68" s="140">
        <f>'2'!DL66</f>
        <v>0</v>
      </c>
      <c r="BA68" s="158">
        <v>0</v>
      </c>
      <c r="BB68" s="158">
        <v>0</v>
      </c>
      <c r="BC68" s="158" t="s">
        <v>98</v>
      </c>
      <c r="BD68" s="159"/>
      <c r="BE68" s="159"/>
      <c r="BF68" s="159"/>
      <c r="BG68" s="159"/>
      <c r="BH68" s="159"/>
      <c r="BI68" s="159"/>
      <c r="BJ68" s="159"/>
      <c r="BK68" s="159"/>
      <c r="BL68" s="159"/>
      <c r="BM68" s="159"/>
      <c r="BN68" s="159"/>
      <c r="BO68" s="159"/>
      <c r="BP68" s="159"/>
      <c r="BQ68" s="159"/>
      <c r="BR68" s="159"/>
      <c r="BS68" s="159"/>
      <c r="BT68" s="159"/>
      <c r="BU68" s="159"/>
      <c r="BV68" s="159"/>
      <c r="BW68" s="159"/>
      <c r="BX68" s="159"/>
      <c r="BY68" s="159"/>
      <c r="BZ68" s="159"/>
      <c r="CA68" s="159"/>
      <c r="CB68" s="159"/>
      <c r="CC68" s="159"/>
      <c r="CD68" s="159"/>
      <c r="CE68" s="159"/>
      <c r="CF68" s="159"/>
      <c r="CG68" s="159"/>
      <c r="CH68" s="159"/>
      <c r="CI68" s="159"/>
      <c r="CJ68" s="159"/>
      <c r="CK68" s="159"/>
      <c r="CL68" s="159"/>
      <c r="CM68" s="159"/>
      <c r="CN68" s="159"/>
      <c r="CO68" s="159"/>
      <c r="CP68" s="159"/>
      <c r="CQ68" s="159"/>
      <c r="CR68" s="159"/>
      <c r="CS68" s="159"/>
      <c r="CT68" s="159"/>
      <c r="CU68" s="159"/>
      <c r="CV68" s="159"/>
      <c r="CW68" s="159"/>
      <c r="CX68" s="159"/>
      <c r="CY68" s="159"/>
    </row>
    <row r="69" spans="1:103" s="160" customFormat="1" ht="51" hidden="1" x14ac:dyDescent="0.2">
      <c r="A69" s="185" t="s">
        <v>155</v>
      </c>
      <c r="B69" s="186" t="s">
        <v>181</v>
      </c>
      <c r="C69" s="214" t="s">
        <v>182</v>
      </c>
      <c r="D69" s="158"/>
      <c r="E69" s="158"/>
      <c r="F69" s="158"/>
      <c r="G69" s="158"/>
      <c r="H69" s="158"/>
      <c r="I69" s="158"/>
      <c r="J69" s="158"/>
      <c r="K69" s="158"/>
      <c r="L69" s="158"/>
      <c r="M69" s="158"/>
      <c r="N69" s="158"/>
      <c r="O69" s="158"/>
      <c r="P69" s="158"/>
      <c r="Q69" s="158"/>
      <c r="R69" s="158"/>
      <c r="S69" s="158"/>
      <c r="T69" s="158"/>
      <c r="U69" s="158"/>
      <c r="V69" s="140"/>
      <c r="W69" s="140"/>
      <c r="X69" s="193"/>
      <c r="Y69" s="158"/>
      <c r="Z69" s="158"/>
      <c r="AA69" s="158"/>
      <c r="AB69" s="158"/>
      <c r="AC69" s="158"/>
      <c r="AD69" s="158"/>
      <c r="AE69" s="158"/>
      <c r="AF69" s="158"/>
      <c r="AG69" s="158"/>
      <c r="AH69" s="158"/>
      <c r="AI69" s="158"/>
      <c r="AJ69" s="158"/>
      <c r="AK69" s="158"/>
      <c r="AL69" s="158"/>
      <c r="AM69" s="158"/>
      <c r="AN69" s="158"/>
      <c r="AO69" s="158"/>
      <c r="AP69" s="158"/>
      <c r="AQ69" s="158"/>
      <c r="AR69" s="158"/>
      <c r="AS69" s="158"/>
      <c r="AT69" s="158"/>
      <c r="AU69" s="158"/>
      <c r="AV69" s="158"/>
      <c r="AW69" s="158"/>
      <c r="AX69" s="158"/>
      <c r="AY69" s="158"/>
      <c r="AZ69" s="140"/>
      <c r="BA69" s="158"/>
      <c r="BB69" s="158"/>
      <c r="BC69" s="158"/>
      <c r="BD69" s="159"/>
      <c r="BE69" s="159"/>
      <c r="BF69" s="159"/>
      <c r="BG69" s="159"/>
      <c r="BH69" s="159"/>
      <c r="BI69" s="159"/>
      <c r="BJ69" s="159"/>
      <c r="BK69" s="159"/>
      <c r="BL69" s="159"/>
      <c r="BM69" s="159"/>
      <c r="BN69" s="159"/>
      <c r="BO69" s="159"/>
      <c r="BP69" s="159"/>
      <c r="BQ69" s="159"/>
      <c r="BR69" s="159"/>
      <c r="BS69" s="159"/>
      <c r="BT69" s="159"/>
      <c r="BU69" s="159"/>
      <c r="BV69" s="159"/>
      <c r="BW69" s="159"/>
      <c r="BX69" s="159"/>
      <c r="BY69" s="159"/>
      <c r="BZ69" s="159"/>
      <c r="CA69" s="159"/>
      <c r="CB69" s="159"/>
      <c r="CC69" s="159"/>
      <c r="CD69" s="159"/>
      <c r="CE69" s="159"/>
      <c r="CF69" s="159"/>
      <c r="CG69" s="159"/>
      <c r="CH69" s="159"/>
      <c r="CI69" s="159"/>
      <c r="CJ69" s="159"/>
      <c r="CK69" s="159"/>
      <c r="CL69" s="159"/>
      <c r="CM69" s="159"/>
      <c r="CN69" s="159"/>
      <c r="CO69" s="159"/>
      <c r="CP69" s="159"/>
      <c r="CQ69" s="159"/>
      <c r="CR69" s="159"/>
      <c r="CS69" s="159"/>
      <c r="CT69" s="159"/>
      <c r="CU69" s="159"/>
      <c r="CV69" s="159"/>
      <c r="CW69" s="159"/>
      <c r="CX69" s="159"/>
      <c r="CY69" s="159"/>
    </row>
    <row r="70" spans="1:103" s="160" customFormat="1" ht="51" x14ac:dyDescent="0.2">
      <c r="A70" s="185" t="s">
        <v>155</v>
      </c>
      <c r="B70" s="186" t="s">
        <v>183</v>
      </c>
      <c r="C70" s="214" t="s">
        <v>184</v>
      </c>
      <c r="D70" s="158">
        <v>0</v>
      </c>
      <c r="E70" s="158" t="s">
        <v>98</v>
      </c>
      <c r="F70" s="158">
        <v>0</v>
      </c>
      <c r="G70" s="158" t="s">
        <v>98</v>
      </c>
      <c r="H70" s="158">
        <v>0</v>
      </c>
      <c r="I70" s="158" t="s">
        <v>98</v>
      </c>
      <c r="J70" s="158">
        <v>0</v>
      </c>
      <c r="K70" s="158" t="s">
        <v>98</v>
      </c>
      <c r="L70" s="158">
        <v>0</v>
      </c>
      <c r="M70" s="158" t="s">
        <v>98</v>
      </c>
      <c r="N70" s="158">
        <v>0</v>
      </c>
      <c r="O70" s="158" t="s">
        <v>98</v>
      </c>
      <c r="P70" s="158">
        <v>0</v>
      </c>
      <c r="Q70" s="158" t="s">
        <v>98</v>
      </c>
      <c r="R70" s="158">
        <v>0</v>
      </c>
      <c r="S70" s="158" t="s">
        <v>98</v>
      </c>
      <c r="T70" s="158">
        <v>0</v>
      </c>
      <c r="U70" s="158" t="s">
        <v>98</v>
      </c>
      <c r="V70" s="140">
        <v>0</v>
      </c>
      <c r="W70" s="140" t="s">
        <v>98</v>
      </c>
      <c r="X70" s="193">
        <v>0</v>
      </c>
      <c r="Y70" s="158" t="s">
        <v>98</v>
      </c>
      <c r="Z70" s="158">
        <v>0</v>
      </c>
      <c r="AA70" s="158" t="s">
        <v>98</v>
      </c>
      <c r="AB70" s="158">
        <v>0</v>
      </c>
      <c r="AC70" s="158" t="s">
        <v>98</v>
      </c>
      <c r="AD70" s="158">
        <v>0</v>
      </c>
      <c r="AE70" s="158" t="s">
        <v>98</v>
      </c>
      <c r="AF70" s="158">
        <v>0</v>
      </c>
      <c r="AG70" s="158" t="s">
        <v>98</v>
      </c>
      <c r="AH70" s="158">
        <v>0</v>
      </c>
      <c r="AI70" s="158" t="s">
        <v>98</v>
      </c>
      <c r="AJ70" s="158">
        <v>0</v>
      </c>
      <c r="AK70" s="158" t="s">
        <v>98</v>
      </c>
      <c r="AL70" s="158">
        <v>0</v>
      </c>
      <c r="AM70" s="158" t="s">
        <v>98</v>
      </c>
      <c r="AN70" s="158">
        <v>0</v>
      </c>
      <c r="AO70" s="158" t="s">
        <v>98</v>
      </c>
      <c r="AP70" s="158">
        <v>0</v>
      </c>
      <c r="AQ70" s="158" t="s">
        <v>98</v>
      </c>
      <c r="AR70" s="158">
        <v>0</v>
      </c>
      <c r="AS70" s="158" t="s">
        <v>98</v>
      </c>
      <c r="AT70" s="158">
        <v>0</v>
      </c>
      <c r="AU70" s="158" t="s">
        <v>98</v>
      </c>
      <c r="AV70" s="158">
        <v>0</v>
      </c>
      <c r="AW70" s="158" t="s">
        <v>98</v>
      </c>
      <c r="AX70" s="158" t="s">
        <v>98</v>
      </c>
      <c r="AY70" s="158" t="s">
        <v>103</v>
      </c>
      <c r="AZ70" s="140">
        <f>'2'!DL68</f>
        <v>0</v>
      </c>
      <c r="BA70" s="158">
        <v>0</v>
      </c>
      <c r="BB70" s="158">
        <v>0</v>
      </c>
      <c r="BC70" s="158" t="s">
        <v>98</v>
      </c>
      <c r="BD70" s="159"/>
      <c r="BE70" s="159"/>
      <c r="BF70" s="159"/>
      <c r="BG70" s="159"/>
      <c r="BH70" s="159"/>
      <c r="BI70" s="159"/>
      <c r="BJ70" s="159"/>
      <c r="BK70" s="159"/>
      <c r="BL70" s="159"/>
      <c r="BM70" s="159"/>
      <c r="BN70" s="159"/>
      <c r="BO70" s="159"/>
      <c r="BP70" s="159"/>
      <c r="BQ70" s="159"/>
      <c r="BR70" s="159"/>
      <c r="BS70" s="159"/>
      <c r="BT70" s="159"/>
      <c r="BU70" s="159"/>
      <c r="BV70" s="159"/>
      <c r="BW70" s="159"/>
      <c r="BX70" s="159"/>
      <c r="BY70" s="159"/>
      <c r="BZ70" s="159"/>
      <c r="CA70" s="159"/>
      <c r="CB70" s="159"/>
      <c r="CC70" s="159"/>
      <c r="CD70" s="159"/>
      <c r="CE70" s="159"/>
      <c r="CF70" s="159"/>
      <c r="CG70" s="159"/>
      <c r="CH70" s="159"/>
      <c r="CI70" s="159"/>
      <c r="CJ70" s="159"/>
      <c r="CK70" s="159"/>
      <c r="CL70" s="159"/>
      <c r="CM70" s="159"/>
      <c r="CN70" s="159"/>
      <c r="CO70" s="159"/>
      <c r="CP70" s="159"/>
      <c r="CQ70" s="159"/>
      <c r="CR70" s="159"/>
      <c r="CS70" s="159"/>
      <c r="CT70" s="159"/>
      <c r="CU70" s="159"/>
      <c r="CV70" s="159"/>
      <c r="CW70" s="159"/>
      <c r="CX70" s="159"/>
      <c r="CY70" s="159"/>
    </row>
    <row r="71" spans="1:103" s="160" customFormat="1" ht="63.75" x14ac:dyDescent="0.2">
      <c r="A71" s="185" t="s">
        <v>155</v>
      </c>
      <c r="B71" s="186" t="s">
        <v>185</v>
      </c>
      <c r="C71" s="214" t="s">
        <v>186</v>
      </c>
      <c r="D71" s="158">
        <f>D72+D77</f>
        <v>0</v>
      </c>
      <c r="E71" s="158" t="s">
        <v>98</v>
      </c>
      <c r="F71" s="158">
        <f>F72+F77</f>
        <v>0</v>
      </c>
      <c r="G71" s="158" t="s">
        <v>98</v>
      </c>
      <c r="H71" s="158">
        <f>H72+H77</f>
        <v>0</v>
      </c>
      <c r="I71" s="158" t="s">
        <v>98</v>
      </c>
      <c r="J71" s="158">
        <f>J72+J77</f>
        <v>0</v>
      </c>
      <c r="K71" s="158" t="s">
        <v>98</v>
      </c>
      <c r="L71" s="158">
        <f>L72+L77</f>
        <v>0</v>
      </c>
      <c r="M71" s="158" t="s">
        <v>98</v>
      </c>
      <c r="N71" s="158">
        <f>N72+N77</f>
        <v>0</v>
      </c>
      <c r="O71" s="158" t="s">
        <v>98</v>
      </c>
      <c r="P71" s="158">
        <f>P72+P77</f>
        <v>0</v>
      </c>
      <c r="Q71" s="158" t="s">
        <v>98</v>
      </c>
      <c r="R71" s="158">
        <f>R72+R77</f>
        <v>0</v>
      </c>
      <c r="S71" s="158" t="s">
        <v>98</v>
      </c>
      <c r="T71" s="158">
        <f>T72+T77</f>
        <v>0</v>
      </c>
      <c r="U71" s="158" t="s">
        <v>98</v>
      </c>
      <c r="V71" s="193">
        <v>0</v>
      </c>
      <c r="W71" s="140" t="s">
        <v>98</v>
      </c>
      <c r="X71" s="140">
        <f>X72+X77</f>
        <v>0</v>
      </c>
      <c r="Y71" s="158" t="s">
        <v>98</v>
      </c>
      <c r="Z71" s="158">
        <f>Z72+Z77</f>
        <v>0</v>
      </c>
      <c r="AA71" s="158" t="s">
        <v>98</v>
      </c>
      <c r="AB71" s="158">
        <f>AB72+AB77</f>
        <v>0</v>
      </c>
      <c r="AC71" s="158" t="s">
        <v>98</v>
      </c>
      <c r="AD71" s="158">
        <f>AD72+AD77</f>
        <v>0</v>
      </c>
      <c r="AE71" s="158" t="s">
        <v>98</v>
      </c>
      <c r="AF71" s="158">
        <f>AF72+AF77</f>
        <v>0</v>
      </c>
      <c r="AG71" s="158" t="s">
        <v>98</v>
      </c>
      <c r="AH71" s="158">
        <f>AH72+AH77</f>
        <v>0</v>
      </c>
      <c r="AI71" s="158" t="s">
        <v>98</v>
      </c>
      <c r="AJ71" s="158">
        <f>AJ72+AJ77</f>
        <v>0</v>
      </c>
      <c r="AK71" s="158" t="s">
        <v>98</v>
      </c>
      <c r="AL71" s="158">
        <f>AL72+AL77</f>
        <v>0</v>
      </c>
      <c r="AM71" s="158" t="s">
        <v>98</v>
      </c>
      <c r="AN71" s="158">
        <f>AN72+AN77</f>
        <v>0</v>
      </c>
      <c r="AO71" s="158" t="s">
        <v>98</v>
      </c>
      <c r="AP71" s="158">
        <f>AP72+AP77</f>
        <v>0</v>
      </c>
      <c r="AQ71" s="158" t="s">
        <v>98</v>
      </c>
      <c r="AR71" s="158">
        <f>AR72+AR77</f>
        <v>0</v>
      </c>
      <c r="AS71" s="158" t="s">
        <v>98</v>
      </c>
      <c r="AT71" s="158">
        <f>AT72+AT77</f>
        <v>0</v>
      </c>
      <c r="AU71" s="158" t="s">
        <v>98</v>
      </c>
      <c r="AV71" s="158">
        <f>AV72+AV77</f>
        <v>0</v>
      </c>
      <c r="AW71" s="158" t="s">
        <v>98</v>
      </c>
      <c r="AX71" s="158" t="s">
        <v>98</v>
      </c>
      <c r="AY71" s="158" t="s">
        <v>103</v>
      </c>
      <c r="AZ71" s="140">
        <f>'2'!DL69</f>
        <v>0</v>
      </c>
      <c r="BA71" s="158">
        <v>0</v>
      </c>
      <c r="BB71" s="158">
        <f>BB72+BB77</f>
        <v>0</v>
      </c>
      <c r="BC71" s="158" t="s">
        <v>98</v>
      </c>
      <c r="BD71" s="159"/>
      <c r="BE71" s="159"/>
      <c r="BF71" s="159"/>
      <c r="BG71" s="159"/>
      <c r="BH71" s="159"/>
      <c r="BI71" s="159"/>
      <c r="BJ71" s="159"/>
      <c r="BK71" s="159"/>
      <c r="BL71" s="159"/>
      <c r="BM71" s="159"/>
      <c r="BN71" s="159"/>
      <c r="BO71" s="159"/>
      <c r="BP71" s="159"/>
      <c r="BQ71" s="159"/>
      <c r="BR71" s="159"/>
      <c r="BS71" s="159"/>
      <c r="BT71" s="159"/>
      <c r="BU71" s="159"/>
      <c r="BV71" s="159"/>
      <c r="BW71" s="159"/>
      <c r="BX71" s="159"/>
      <c r="BY71" s="159"/>
      <c r="BZ71" s="159"/>
      <c r="CA71" s="159"/>
      <c r="CB71" s="159"/>
      <c r="CC71" s="159"/>
      <c r="CD71" s="159"/>
      <c r="CE71" s="159"/>
      <c r="CF71" s="159"/>
      <c r="CG71" s="159"/>
      <c r="CH71" s="159"/>
      <c r="CI71" s="159"/>
      <c r="CJ71" s="159"/>
      <c r="CK71" s="159"/>
      <c r="CL71" s="159"/>
      <c r="CM71" s="159"/>
      <c r="CN71" s="159"/>
      <c r="CO71" s="159"/>
      <c r="CP71" s="159"/>
      <c r="CQ71" s="159"/>
      <c r="CR71" s="159"/>
      <c r="CS71" s="159"/>
      <c r="CT71" s="159"/>
      <c r="CU71" s="159"/>
      <c r="CV71" s="159"/>
      <c r="CW71" s="159"/>
      <c r="CX71" s="159"/>
      <c r="CY71" s="159"/>
    </row>
    <row r="72" spans="1:103" s="160" customFormat="1" ht="51" hidden="1" x14ac:dyDescent="0.2">
      <c r="A72" s="185" t="s">
        <v>155</v>
      </c>
      <c r="B72" s="186" t="s">
        <v>187</v>
      </c>
      <c r="C72" s="214" t="s">
        <v>188</v>
      </c>
      <c r="D72" s="158"/>
      <c r="E72" s="158"/>
      <c r="F72" s="158"/>
      <c r="G72" s="158"/>
      <c r="H72" s="158"/>
      <c r="I72" s="158"/>
      <c r="J72" s="158"/>
      <c r="K72" s="158"/>
      <c r="L72" s="158"/>
      <c r="M72" s="158"/>
      <c r="N72" s="158"/>
      <c r="O72" s="158"/>
      <c r="P72" s="158"/>
      <c r="Q72" s="158"/>
      <c r="R72" s="158"/>
      <c r="S72" s="158"/>
      <c r="T72" s="158"/>
      <c r="U72" s="158"/>
      <c r="V72" s="193"/>
      <c r="W72" s="140"/>
      <c r="X72" s="140"/>
      <c r="Y72" s="158"/>
      <c r="Z72" s="158"/>
      <c r="AA72" s="158"/>
      <c r="AB72" s="158"/>
      <c r="AC72" s="158"/>
      <c r="AD72" s="158"/>
      <c r="AE72" s="158"/>
      <c r="AF72" s="158"/>
      <c r="AG72" s="158"/>
      <c r="AH72" s="158"/>
      <c r="AI72" s="158"/>
      <c r="AJ72" s="158"/>
      <c r="AK72" s="158"/>
      <c r="AL72" s="158"/>
      <c r="AM72" s="158"/>
      <c r="AN72" s="158"/>
      <c r="AO72" s="158"/>
      <c r="AP72" s="158"/>
      <c r="AQ72" s="158"/>
      <c r="AR72" s="158"/>
      <c r="AS72" s="158"/>
      <c r="AT72" s="158"/>
      <c r="AU72" s="158"/>
      <c r="AV72" s="158"/>
      <c r="AW72" s="158"/>
      <c r="AX72" s="158"/>
      <c r="AY72" s="158"/>
      <c r="AZ72" s="140"/>
      <c r="BA72" s="158"/>
      <c r="BB72" s="158"/>
      <c r="BC72" s="158"/>
      <c r="BD72" s="159"/>
      <c r="BE72" s="159"/>
      <c r="BF72" s="159"/>
      <c r="BG72" s="159"/>
      <c r="BH72" s="159"/>
      <c r="BI72" s="159"/>
      <c r="BJ72" s="159"/>
      <c r="BK72" s="159"/>
      <c r="BL72" s="159"/>
      <c r="BM72" s="159"/>
      <c r="BN72" s="159"/>
      <c r="BO72" s="159"/>
      <c r="BP72" s="159"/>
      <c r="BQ72" s="159"/>
      <c r="BR72" s="159"/>
      <c r="BS72" s="159"/>
      <c r="BT72" s="159"/>
      <c r="BU72" s="159"/>
      <c r="BV72" s="159"/>
      <c r="BW72" s="159"/>
      <c r="BX72" s="159"/>
      <c r="BY72" s="159"/>
      <c r="BZ72" s="159"/>
      <c r="CA72" s="159"/>
      <c r="CB72" s="159"/>
      <c r="CC72" s="159"/>
      <c r="CD72" s="159"/>
      <c r="CE72" s="159"/>
      <c r="CF72" s="159"/>
      <c r="CG72" s="159"/>
      <c r="CH72" s="159"/>
      <c r="CI72" s="159"/>
      <c r="CJ72" s="159"/>
      <c r="CK72" s="159"/>
      <c r="CL72" s="159"/>
      <c r="CM72" s="159"/>
      <c r="CN72" s="159"/>
      <c r="CO72" s="159"/>
      <c r="CP72" s="159"/>
      <c r="CQ72" s="159"/>
      <c r="CR72" s="159"/>
      <c r="CS72" s="159"/>
      <c r="CT72" s="159"/>
      <c r="CU72" s="159"/>
      <c r="CV72" s="159"/>
      <c r="CW72" s="159"/>
      <c r="CX72" s="159"/>
      <c r="CY72" s="159"/>
    </row>
    <row r="73" spans="1:103" s="160" customFormat="1" ht="51" x14ac:dyDescent="0.2">
      <c r="A73" s="185" t="s">
        <v>155</v>
      </c>
      <c r="B73" s="186" t="s">
        <v>189</v>
      </c>
      <c r="C73" s="214" t="s">
        <v>190</v>
      </c>
      <c r="D73" s="158">
        <f>D74+D80</f>
        <v>0</v>
      </c>
      <c r="E73" s="158" t="s">
        <v>98</v>
      </c>
      <c r="F73" s="158">
        <f>F74+F80</f>
        <v>0</v>
      </c>
      <c r="G73" s="158" t="s">
        <v>98</v>
      </c>
      <c r="H73" s="158">
        <f>H74+H80</f>
        <v>0</v>
      </c>
      <c r="I73" s="158" t="s">
        <v>98</v>
      </c>
      <c r="J73" s="158">
        <f>J74+J80</f>
        <v>0</v>
      </c>
      <c r="K73" s="158" t="s">
        <v>98</v>
      </c>
      <c r="L73" s="158">
        <f>L74+L80</f>
        <v>0</v>
      </c>
      <c r="M73" s="158" t="s">
        <v>98</v>
      </c>
      <c r="N73" s="158">
        <f>N74+N80</f>
        <v>0</v>
      </c>
      <c r="O73" s="158" t="s">
        <v>98</v>
      </c>
      <c r="P73" s="158">
        <f>P74+P80</f>
        <v>0</v>
      </c>
      <c r="Q73" s="158" t="s">
        <v>98</v>
      </c>
      <c r="R73" s="158">
        <f>R74+R80</f>
        <v>0</v>
      </c>
      <c r="S73" s="158" t="s">
        <v>98</v>
      </c>
      <c r="T73" s="158">
        <f>T74+T80</f>
        <v>0</v>
      </c>
      <c r="U73" s="158" t="s">
        <v>98</v>
      </c>
      <c r="V73" s="193">
        <v>0</v>
      </c>
      <c r="W73" s="140" t="s">
        <v>98</v>
      </c>
      <c r="X73" s="140">
        <f>X74+X80</f>
        <v>0</v>
      </c>
      <c r="Y73" s="158" t="s">
        <v>98</v>
      </c>
      <c r="Z73" s="158">
        <f>Z74+Z80</f>
        <v>0</v>
      </c>
      <c r="AA73" s="158" t="s">
        <v>98</v>
      </c>
      <c r="AB73" s="158">
        <f>AB74+AB80</f>
        <v>0</v>
      </c>
      <c r="AC73" s="158" t="s">
        <v>98</v>
      </c>
      <c r="AD73" s="158">
        <f>AD74+AD80</f>
        <v>0</v>
      </c>
      <c r="AE73" s="158" t="s">
        <v>98</v>
      </c>
      <c r="AF73" s="158">
        <f>AF74+AF80</f>
        <v>0</v>
      </c>
      <c r="AG73" s="158" t="s">
        <v>98</v>
      </c>
      <c r="AH73" s="158">
        <f>AH74+AH80</f>
        <v>0</v>
      </c>
      <c r="AI73" s="158" t="s">
        <v>98</v>
      </c>
      <c r="AJ73" s="158">
        <f>AJ74+AJ80</f>
        <v>0</v>
      </c>
      <c r="AK73" s="158" t="s">
        <v>98</v>
      </c>
      <c r="AL73" s="158">
        <f>AL74+AL80</f>
        <v>0</v>
      </c>
      <c r="AM73" s="158" t="s">
        <v>98</v>
      </c>
      <c r="AN73" s="158">
        <f>AN74+AN80</f>
        <v>0</v>
      </c>
      <c r="AO73" s="158" t="s">
        <v>98</v>
      </c>
      <c r="AP73" s="158">
        <f>AP74+AP80</f>
        <v>0</v>
      </c>
      <c r="AQ73" s="158" t="s">
        <v>98</v>
      </c>
      <c r="AR73" s="158">
        <f>AR74+AR80</f>
        <v>0</v>
      </c>
      <c r="AS73" s="158" t="s">
        <v>98</v>
      </c>
      <c r="AT73" s="158">
        <f>AT74+AT80</f>
        <v>0</v>
      </c>
      <c r="AU73" s="158" t="s">
        <v>98</v>
      </c>
      <c r="AV73" s="158">
        <f>AV74+AV80</f>
        <v>0</v>
      </c>
      <c r="AW73" s="158" t="s">
        <v>98</v>
      </c>
      <c r="AX73" s="158" t="s">
        <v>98</v>
      </c>
      <c r="AY73" s="158" t="s">
        <v>103</v>
      </c>
      <c r="AZ73" s="140">
        <f>'2'!DL71</f>
        <v>0</v>
      </c>
      <c r="BA73" s="158">
        <v>0</v>
      </c>
      <c r="BB73" s="158">
        <f>BB74+BB80</f>
        <v>0</v>
      </c>
      <c r="BC73" s="158" t="s">
        <v>98</v>
      </c>
      <c r="BD73" s="159"/>
      <c r="BE73" s="159"/>
      <c r="BF73" s="159"/>
      <c r="BG73" s="159"/>
      <c r="BH73" s="159"/>
      <c r="BI73" s="159"/>
      <c r="BJ73" s="159"/>
      <c r="BK73" s="159"/>
      <c r="BL73" s="159"/>
      <c r="BM73" s="159"/>
      <c r="BN73" s="159"/>
      <c r="BO73" s="159"/>
      <c r="BP73" s="159"/>
      <c r="BQ73" s="159"/>
      <c r="BR73" s="159"/>
      <c r="BS73" s="159"/>
      <c r="BT73" s="159"/>
      <c r="BU73" s="159"/>
      <c r="BV73" s="159"/>
      <c r="BW73" s="159"/>
      <c r="BX73" s="159"/>
      <c r="BY73" s="159"/>
      <c r="BZ73" s="159"/>
      <c r="CA73" s="159"/>
      <c r="CB73" s="159"/>
      <c r="CC73" s="159"/>
      <c r="CD73" s="159"/>
      <c r="CE73" s="159"/>
      <c r="CF73" s="159"/>
      <c r="CG73" s="159"/>
      <c r="CH73" s="159"/>
      <c r="CI73" s="159"/>
      <c r="CJ73" s="159"/>
      <c r="CK73" s="159"/>
      <c r="CL73" s="159"/>
      <c r="CM73" s="159"/>
      <c r="CN73" s="159"/>
      <c r="CO73" s="159"/>
      <c r="CP73" s="159"/>
      <c r="CQ73" s="159"/>
      <c r="CR73" s="159"/>
      <c r="CS73" s="159"/>
      <c r="CT73" s="159"/>
      <c r="CU73" s="159"/>
      <c r="CV73" s="159"/>
      <c r="CW73" s="159"/>
      <c r="CX73" s="159"/>
      <c r="CY73" s="159"/>
    </row>
    <row r="74" spans="1:103" s="160" customFormat="1" ht="51" x14ac:dyDescent="0.2">
      <c r="A74" s="185" t="s">
        <v>155</v>
      </c>
      <c r="B74" s="186" t="s">
        <v>191</v>
      </c>
      <c r="C74" s="214" t="s">
        <v>192</v>
      </c>
      <c r="D74" s="158">
        <f>D75+D81</f>
        <v>0</v>
      </c>
      <c r="E74" s="158" t="s">
        <v>98</v>
      </c>
      <c r="F74" s="158">
        <f>F75+F81</f>
        <v>0</v>
      </c>
      <c r="G74" s="158" t="s">
        <v>98</v>
      </c>
      <c r="H74" s="158">
        <f>H75+H81</f>
        <v>0</v>
      </c>
      <c r="I74" s="158" t="s">
        <v>98</v>
      </c>
      <c r="J74" s="158">
        <f>J75+J81</f>
        <v>0</v>
      </c>
      <c r="K74" s="158" t="s">
        <v>98</v>
      </c>
      <c r="L74" s="158">
        <f>L75+L81</f>
        <v>0</v>
      </c>
      <c r="M74" s="158" t="s">
        <v>98</v>
      </c>
      <c r="N74" s="158">
        <f>N75+N81</f>
        <v>0</v>
      </c>
      <c r="O74" s="158" t="s">
        <v>98</v>
      </c>
      <c r="P74" s="158">
        <f>P75+P81</f>
        <v>0</v>
      </c>
      <c r="Q74" s="158" t="s">
        <v>98</v>
      </c>
      <c r="R74" s="158">
        <f>R75+R81</f>
        <v>0</v>
      </c>
      <c r="S74" s="158" t="s">
        <v>98</v>
      </c>
      <c r="T74" s="158">
        <f>T75+T81</f>
        <v>0</v>
      </c>
      <c r="U74" s="158" t="s">
        <v>98</v>
      </c>
      <c r="V74" s="193">
        <v>0</v>
      </c>
      <c r="W74" s="140" t="s">
        <v>98</v>
      </c>
      <c r="X74" s="140">
        <f>X75+X81</f>
        <v>0</v>
      </c>
      <c r="Y74" s="158" t="s">
        <v>98</v>
      </c>
      <c r="Z74" s="158">
        <f>Z75+Z81</f>
        <v>0</v>
      </c>
      <c r="AA74" s="158" t="s">
        <v>98</v>
      </c>
      <c r="AB74" s="158">
        <f>AB75+AB81</f>
        <v>0</v>
      </c>
      <c r="AC74" s="158" t="s">
        <v>98</v>
      </c>
      <c r="AD74" s="158">
        <f>AD75+AD81</f>
        <v>0</v>
      </c>
      <c r="AE74" s="158" t="s">
        <v>98</v>
      </c>
      <c r="AF74" s="158">
        <f>AF75+AF81</f>
        <v>0</v>
      </c>
      <c r="AG74" s="158" t="s">
        <v>98</v>
      </c>
      <c r="AH74" s="158">
        <f>AH75+AH81</f>
        <v>0</v>
      </c>
      <c r="AI74" s="158" t="s">
        <v>98</v>
      </c>
      <c r="AJ74" s="158">
        <f>AJ75+AJ81</f>
        <v>0</v>
      </c>
      <c r="AK74" s="158" t="s">
        <v>98</v>
      </c>
      <c r="AL74" s="158">
        <f>AL75+AL81</f>
        <v>0</v>
      </c>
      <c r="AM74" s="158" t="s">
        <v>98</v>
      </c>
      <c r="AN74" s="158">
        <f>AN75+AN81</f>
        <v>0</v>
      </c>
      <c r="AO74" s="158" t="s">
        <v>98</v>
      </c>
      <c r="AP74" s="158">
        <f>AP75+AP81</f>
        <v>0</v>
      </c>
      <c r="AQ74" s="158" t="s">
        <v>98</v>
      </c>
      <c r="AR74" s="158">
        <f>AR75+AR81</f>
        <v>0</v>
      </c>
      <c r="AS74" s="158" t="s">
        <v>98</v>
      </c>
      <c r="AT74" s="158">
        <f>AT75+AT81</f>
        <v>0</v>
      </c>
      <c r="AU74" s="158" t="s">
        <v>98</v>
      </c>
      <c r="AV74" s="158">
        <f>AV75+AV81</f>
        <v>0</v>
      </c>
      <c r="AW74" s="158" t="s">
        <v>98</v>
      </c>
      <c r="AX74" s="158" t="s">
        <v>98</v>
      </c>
      <c r="AY74" s="158" t="s">
        <v>103</v>
      </c>
      <c r="AZ74" s="140">
        <f>'2'!DL72</f>
        <v>0</v>
      </c>
      <c r="BA74" s="158">
        <v>0</v>
      </c>
      <c r="BB74" s="158">
        <f>BB75+BB81</f>
        <v>0</v>
      </c>
      <c r="BC74" s="158" t="s">
        <v>98</v>
      </c>
      <c r="BD74" s="159"/>
      <c r="BE74" s="159"/>
      <c r="BF74" s="159"/>
      <c r="BG74" s="159"/>
      <c r="BH74" s="159"/>
      <c r="BI74" s="159"/>
      <c r="BJ74" s="159"/>
      <c r="BK74" s="159"/>
      <c r="BL74" s="159"/>
      <c r="BM74" s="159"/>
      <c r="BN74" s="159"/>
      <c r="BO74" s="159"/>
      <c r="BP74" s="159"/>
      <c r="BQ74" s="159"/>
      <c r="BR74" s="159"/>
      <c r="BS74" s="159"/>
      <c r="BT74" s="159"/>
      <c r="BU74" s="159"/>
      <c r="BV74" s="159"/>
      <c r="BW74" s="159"/>
      <c r="BX74" s="159"/>
      <c r="BY74" s="159"/>
      <c r="BZ74" s="159"/>
      <c r="CA74" s="159"/>
      <c r="CB74" s="159"/>
      <c r="CC74" s="159"/>
      <c r="CD74" s="159"/>
      <c r="CE74" s="159"/>
      <c r="CF74" s="159"/>
      <c r="CG74" s="159"/>
      <c r="CH74" s="159"/>
      <c r="CI74" s="159"/>
      <c r="CJ74" s="159"/>
      <c r="CK74" s="159"/>
      <c r="CL74" s="159"/>
      <c r="CM74" s="159"/>
      <c r="CN74" s="159"/>
      <c r="CO74" s="159"/>
      <c r="CP74" s="159"/>
      <c r="CQ74" s="159"/>
      <c r="CR74" s="159"/>
      <c r="CS74" s="159"/>
      <c r="CT74" s="159"/>
      <c r="CU74" s="159"/>
      <c r="CV74" s="159"/>
      <c r="CW74" s="159"/>
      <c r="CX74" s="159"/>
      <c r="CY74" s="159"/>
    </row>
    <row r="75" spans="1:103" s="183" customFormat="1" ht="25.5" x14ac:dyDescent="0.2">
      <c r="A75" s="204" t="s">
        <v>193</v>
      </c>
      <c r="B75" s="156" t="s">
        <v>194</v>
      </c>
      <c r="C75" s="140" t="s">
        <v>98</v>
      </c>
      <c r="D75" s="140">
        <v>0</v>
      </c>
      <c r="E75" s="140" t="s">
        <v>98</v>
      </c>
      <c r="F75" s="140">
        <v>0</v>
      </c>
      <c r="G75" s="140" t="s">
        <v>98</v>
      </c>
      <c r="H75" s="140">
        <v>0</v>
      </c>
      <c r="I75" s="140" t="s">
        <v>98</v>
      </c>
      <c r="J75" s="140">
        <v>0</v>
      </c>
      <c r="K75" s="140" t="s">
        <v>98</v>
      </c>
      <c r="L75" s="140">
        <v>0</v>
      </c>
      <c r="M75" s="140" t="s">
        <v>98</v>
      </c>
      <c r="N75" s="140">
        <v>0</v>
      </c>
      <c r="O75" s="140" t="s">
        <v>98</v>
      </c>
      <c r="P75" s="140">
        <v>0</v>
      </c>
      <c r="Q75" s="140" t="s">
        <v>98</v>
      </c>
      <c r="R75" s="140">
        <v>0</v>
      </c>
      <c r="S75" s="140" t="s">
        <v>98</v>
      </c>
      <c r="T75" s="140">
        <v>0</v>
      </c>
      <c r="U75" s="140" t="s">
        <v>98</v>
      </c>
      <c r="V75" s="140">
        <v>0</v>
      </c>
      <c r="W75" s="140" t="s">
        <v>98</v>
      </c>
      <c r="X75" s="140">
        <v>0</v>
      </c>
      <c r="Y75" s="140" t="s">
        <v>98</v>
      </c>
      <c r="Z75" s="140">
        <v>0</v>
      </c>
      <c r="AA75" s="140" t="s">
        <v>98</v>
      </c>
      <c r="AB75" s="140">
        <v>0</v>
      </c>
      <c r="AC75" s="140" t="s">
        <v>98</v>
      </c>
      <c r="AD75" s="140">
        <v>0</v>
      </c>
      <c r="AE75" s="140" t="s">
        <v>98</v>
      </c>
      <c r="AF75" s="140">
        <v>0</v>
      </c>
      <c r="AG75" s="140" t="s">
        <v>98</v>
      </c>
      <c r="AH75" s="140">
        <v>0</v>
      </c>
      <c r="AI75" s="140" t="s">
        <v>98</v>
      </c>
      <c r="AJ75" s="140">
        <v>0</v>
      </c>
      <c r="AK75" s="140" t="s">
        <v>98</v>
      </c>
      <c r="AL75" s="140">
        <v>0</v>
      </c>
      <c r="AM75" s="140" t="s">
        <v>98</v>
      </c>
      <c r="AN75" s="140">
        <v>0</v>
      </c>
      <c r="AO75" s="140" t="s">
        <v>98</v>
      </c>
      <c r="AP75" s="140">
        <v>0</v>
      </c>
      <c r="AQ75" s="140" t="s">
        <v>98</v>
      </c>
      <c r="AR75" s="140">
        <v>0</v>
      </c>
      <c r="AS75" s="140" t="s">
        <v>98</v>
      </c>
      <c r="AT75" s="140">
        <v>0</v>
      </c>
      <c r="AU75" s="140" t="s">
        <v>98</v>
      </c>
      <c r="AV75" s="140">
        <v>0</v>
      </c>
      <c r="AW75" s="140" t="s">
        <v>98</v>
      </c>
      <c r="AX75" s="140" t="s">
        <v>98</v>
      </c>
      <c r="AY75" s="140">
        <v>0</v>
      </c>
      <c r="AZ75" s="140">
        <f>'2'!DL73</f>
        <v>0</v>
      </c>
      <c r="BA75" s="140">
        <v>0</v>
      </c>
      <c r="BB75" s="140">
        <v>0</v>
      </c>
      <c r="BC75" s="140" t="s">
        <v>98</v>
      </c>
      <c r="BD75" s="181"/>
      <c r="BE75" s="181"/>
      <c r="BF75" s="181"/>
      <c r="BG75" s="181"/>
      <c r="BH75" s="182"/>
      <c r="BI75" s="182"/>
      <c r="BJ75" s="182"/>
      <c r="BK75" s="182"/>
      <c r="BL75" s="182"/>
      <c r="BM75" s="182"/>
      <c r="BN75" s="182"/>
      <c r="BO75" s="182"/>
      <c r="BP75" s="182"/>
      <c r="BQ75" s="182"/>
      <c r="BR75" s="182"/>
      <c r="BS75" s="182"/>
      <c r="BT75" s="182"/>
      <c r="BU75" s="182"/>
      <c r="BV75" s="182"/>
      <c r="BW75" s="182"/>
      <c r="BX75" s="182"/>
      <c r="BY75" s="182"/>
      <c r="BZ75" s="182"/>
      <c r="CA75" s="182"/>
      <c r="CB75" s="182"/>
      <c r="CC75" s="182"/>
      <c r="CD75" s="182"/>
      <c r="CE75" s="182"/>
      <c r="CF75" s="182"/>
      <c r="CG75" s="182"/>
      <c r="CH75" s="182"/>
      <c r="CI75" s="182"/>
      <c r="CJ75" s="182"/>
      <c r="CK75" s="182"/>
      <c r="CL75" s="182"/>
      <c r="CM75" s="182"/>
      <c r="CN75" s="182"/>
      <c r="CO75" s="182"/>
      <c r="CP75" s="182"/>
      <c r="CQ75" s="182"/>
      <c r="CR75" s="182"/>
      <c r="CS75" s="182"/>
      <c r="CT75" s="182"/>
      <c r="CU75" s="182"/>
      <c r="CV75" s="182"/>
      <c r="CW75" s="182"/>
      <c r="CX75" s="182"/>
      <c r="CY75" s="182"/>
    </row>
    <row r="76" spans="1:103" s="183" customFormat="1" ht="38.25" x14ac:dyDescent="0.2">
      <c r="A76" s="179" t="s">
        <v>195</v>
      </c>
      <c r="B76" s="156" t="s">
        <v>196</v>
      </c>
      <c r="C76" s="140" t="s">
        <v>98</v>
      </c>
      <c r="D76" s="140">
        <f>SUM(D77:D85)</f>
        <v>0</v>
      </c>
      <c r="E76" s="140" t="s">
        <v>98</v>
      </c>
      <c r="F76" s="140">
        <f>SUM(F77:F85)</f>
        <v>0</v>
      </c>
      <c r="G76" s="140" t="s">
        <v>98</v>
      </c>
      <c r="H76" s="140">
        <f>SUM(H77:H85)</f>
        <v>0</v>
      </c>
      <c r="I76" s="140" t="s">
        <v>98</v>
      </c>
      <c r="J76" s="140">
        <f>SUM(J77:J85)</f>
        <v>0</v>
      </c>
      <c r="K76" s="140" t="s">
        <v>98</v>
      </c>
      <c r="L76" s="140">
        <f>SUM(L77:L85)</f>
        <v>0</v>
      </c>
      <c r="M76" s="140" t="s">
        <v>98</v>
      </c>
      <c r="N76" s="140">
        <f>SUM(N77:N85)</f>
        <v>0</v>
      </c>
      <c r="O76" s="140" t="s">
        <v>98</v>
      </c>
      <c r="P76" s="140">
        <f>SUM(P77:P85)</f>
        <v>0</v>
      </c>
      <c r="Q76" s="140" t="s">
        <v>98</v>
      </c>
      <c r="R76" s="140">
        <f>SUM(R77:R85)</f>
        <v>0</v>
      </c>
      <c r="S76" s="140" t="s">
        <v>98</v>
      </c>
      <c r="T76" s="140">
        <f>SUM(T77:T85)</f>
        <v>0</v>
      </c>
      <c r="U76" s="140" t="s">
        <v>98</v>
      </c>
      <c r="V76" s="140">
        <f>SUM(V77:V85)</f>
        <v>0</v>
      </c>
      <c r="W76" s="140" t="s">
        <v>98</v>
      </c>
      <c r="X76" s="140">
        <f>SUM(X77:X85)</f>
        <v>0</v>
      </c>
      <c r="Y76" s="140" t="s">
        <v>98</v>
      </c>
      <c r="Z76" s="140">
        <f>SUM(Z77:Z85)</f>
        <v>0</v>
      </c>
      <c r="AA76" s="140" t="s">
        <v>98</v>
      </c>
      <c r="AB76" s="140">
        <f>SUM(AB77:AB85)</f>
        <v>0</v>
      </c>
      <c r="AC76" s="140" t="s">
        <v>98</v>
      </c>
      <c r="AD76" s="140">
        <f>SUM(AD77:AD85)</f>
        <v>0</v>
      </c>
      <c r="AE76" s="140" t="s">
        <v>98</v>
      </c>
      <c r="AF76" s="140">
        <f>SUM(AF77:AF85)</f>
        <v>0</v>
      </c>
      <c r="AG76" s="140" t="s">
        <v>98</v>
      </c>
      <c r="AH76" s="140">
        <f>SUM(AH77:AH85)</f>
        <v>0</v>
      </c>
      <c r="AI76" s="140" t="s">
        <v>98</v>
      </c>
      <c r="AJ76" s="140">
        <f>SUM(AJ77:AJ85)</f>
        <v>0</v>
      </c>
      <c r="AK76" s="140" t="s">
        <v>98</v>
      </c>
      <c r="AL76" s="140">
        <f>SUM(AL77:AL85)</f>
        <v>0</v>
      </c>
      <c r="AM76" s="140" t="s">
        <v>98</v>
      </c>
      <c r="AN76" s="140">
        <f>SUM(AN77:AN85)</f>
        <v>0</v>
      </c>
      <c r="AO76" s="140" t="s">
        <v>98</v>
      </c>
      <c r="AP76" s="140">
        <f>SUM(AP77:AP85)</f>
        <v>0</v>
      </c>
      <c r="AQ76" s="140" t="s">
        <v>98</v>
      </c>
      <c r="AR76" s="140">
        <f>SUM(AR77:AR85)</f>
        <v>0</v>
      </c>
      <c r="AS76" s="140" t="s">
        <v>98</v>
      </c>
      <c r="AT76" s="140">
        <f>SUM(AT77:AT85)</f>
        <v>0</v>
      </c>
      <c r="AU76" s="140" t="s">
        <v>98</v>
      </c>
      <c r="AV76" s="140">
        <f>SUM(AV77:AV85)</f>
        <v>0</v>
      </c>
      <c r="AW76" s="140" t="s">
        <v>98</v>
      </c>
      <c r="AX76" s="140" t="s">
        <v>98</v>
      </c>
      <c r="AY76" s="140">
        <v>0</v>
      </c>
      <c r="AZ76" s="140">
        <f>'2'!DL74</f>
        <v>7.4293193565839823</v>
      </c>
      <c r="BA76" s="140">
        <v>0</v>
      </c>
      <c r="BB76" s="140">
        <f>SUM(BB77:BB85)</f>
        <v>0</v>
      </c>
      <c r="BC76" s="140" t="s">
        <v>98</v>
      </c>
      <c r="BD76" s="182"/>
      <c r="BE76" s="182"/>
      <c r="BF76" s="182"/>
      <c r="BG76" s="182"/>
      <c r="BH76" s="182"/>
      <c r="BI76" s="182"/>
      <c r="BJ76" s="182"/>
      <c r="BK76" s="182"/>
      <c r="BL76" s="182"/>
      <c r="BM76" s="182"/>
      <c r="BN76" s="182"/>
      <c r="BO76" s="182"/>
      <c r="BP76" s="182"/>
      <c r="BQ76" s="182"/>
      <c r="BR76" s="182"/>
      <c r="BS76" s="182"/>
      <c r="BT76" s="182"/>
      <c r="BU76" s="182"/>
      <c r="BV76" s="182"/>
      <c r="BW76" s="182"/>
      <c r="BX76" s="182"/>
      <c r="BY76" s="182"/>
      <c r="BZ76" s="182"/>
      <c r="CA76" s="182"/>
      <c r="CB76" s="182"/>
      <c r="CC76" s="182"/>
      <c r="CD76" s="182"/>
      <c r="CE76" s="182"/>
      <c r="CF76" s="182"/>
      <c r="CG76" s="182"/>
      <c r="CH76" s="182"/>
      <c r="CI76" s="182"/>
      <c r="CJ76" s="182"/>
      <c r="CK76" s="182"/>
      <c r="CL76" s="182"/>
      <c r="CM76" s="182"/>
      <c r="CN76" s="182"/>
      <c r="CO76" s="182"/>
      <c r="CP76" s="182"/>
      <c r="CQ76" s="182"/>
      <c r="CR76" s="182"/>
      <c r="CS76" s="182"/>
      <c r="CT76" s="182"/>
      <c r="CU76" s="182"/>
      <c r="CV76" s="182"/>
      <c r="CW76" s="182"/>
      <c r="CX76" s="182"/>
      <c r="CY76" s="182"/>
    </row>
    <row r="77" spans="1:103" s="160" customFormat="1" ht="38.25" x14ac:dyDescent="0.2">
      <c r="A77" s="154" t="s">
        <v>197</v>
      </c>
      <c r="B77" s="155" t="s">
        <v>198</v>
      </c>
      <c r="C77" s="158" t="s">
        <v>98</v>
      </c>
      <c r="D77" s="158">
        <f>D79+D84</f>
        <v>0</v>
      </c>
      <c r="E77" s="158" t="s">
        <v>98</v>
      </c>
      <c r="F77" s="158">
        <f>F79+F84</f>
        <v>0</v>
      </c>
      <c r="G77" s="158" t="s">
        <v>98</v>
      </c>
      <c r="H77" s="158">
        <f>H79+H84</f>
        <v>0</v>
      </c>
      <c r="I77" s="158" t="s">
        <v>98</v>
      </c>
      <c r="J77" s="158">
        <f>J79+J84</f>
        <v>0</v>
      </c>
      <c r="K77" s="158" t="s">
        <v>98</v>
      </c>
      <c r="L77" s="158">
        <f>L79+L84</f>
        <v>0</v>
      </c>
      <c r="M77" s="158" t="s">
        <v>98</v>
      </c>
      <c r="N77" s="158">
        <f>N79+N84</f>
        <v>0</v>
      </c>
      <c r="O77" s="158" t="s">
        <v>98</v>
      </c>
      <c r="P77" s="158">
        <f>P79+P84</f>
        <v>0</v>
      </c>
      <c r="Q77" s="158" t="s">
        <v>98</v>
      </c>
      <c r="R77" s="158">
        <f>R79+R84</f>
        <v>0</v>
      </c>
      <c r="S77" s="158" t="s">
        <v>98</v>
      </c>
      <c r="T77" s="158">
        <f>T79+T84</f>
        <v>0</v>
      </c>
      <c r="U77" s="158" t="s">
        <v>98</v>
      </c>
      <c r="V77" s="158">
        <f>V79+V84</f>
        <v>0</v>
      </c>
      <c r="W77" s="158" t="s">
        <v>98</v>
      </c>
      <c r="X77" s="158">
        <f>X79+X84</f>
        <v>0</v>
      </c>
      <c r="Y77" s="158" t="s">
        <v>98</v>
      </c>
      <c r="Z77" s="158">
        <f>Z79+Z84</f>
        <v>0</v>
      </c>
      <c r="AA77" s="158" t="s">
        <v>98</v>
      </c>
      <c r="AB77" s="158">
        <f>AB79+AB84</f>
        <v>0</v>
      </c>
      <c r="AC77" s="158" t="s">
        <v>98</v>
      </c>
      <c r="AD77" s="158">
        <f>AD79+AD84</f>
        <v>0</v>
      </c>
      <c r="AE77" s="158" t="s">
        <v>98</v>
      </c>
      <c r="AF77" s="158">
        <f>AF79+AF84</f>
        <v>0</v>
      </c>
      <c r="AG77" s="158" t="s">
        <v>98</v>
      </c>
      <c r="AH77" s="158">
        <f>AH79+AH84</f>
        <v>0</v>
      </c>
      <c r="AI77" s="158" t="s">
        <v>98</v>
      </c>
      <c r="AJ77" s="158">
        <f>AJ79+AJ84</f>
        <v>0</v>
      </c>
      <c r="AK77" s="158" t="s">
        <v>98</v>
      </c>
      <c r="AL77" s="158">
        <f>AL79+AL84</f>
        <v>0</v>
      </c>
      <c r="AM77" s="158" t="s">
        <v>98</v>
      </c>
      <c r="AN77" s="158">
        <f>AN79+AN84</f>
        <v>0</v>
      </c>
      <c r="AO77" s="158" t="s">
        <v>98</v>
      </c>
      <c r="AP77" s="158">
        <f>AP79+AP84</f>
        <v>0</v>
      </c>
      <c r="AQ77" s="158" t="s">
        <v>98</v>
      </c>
      <c r="AR77" s="158">
        <f>AR79+AR84</f>
        <v>0</v>
      </c>
      <c r="AS77" s="158" t="s">
        <v>98</v>
      </c>
      <c r="AT77" s="158">
        <f>AT79+AT84</f>
        <v>0</v>
      </c>
      <c r="AU77" s="158" t="s">
        <v>98</v>
      </c>
      <c r="AV77" s="158">
        <f>AV79+AV84</f>
        <v>0</v>
      </c>
      <c r="AW77" s="158" t="s">
        <v>98</v>
      </c>
      <c r="AX77" s="158" t="s">
        <v>98</v>
      </c>
      <c r="AY77" s="158" t="s">
        <v>103</v>
      </c>
      <c r="AZ77" s="140">
        <f>'2'!DL75</f>
        <v>7.4293193565839823</v>
      </c>
      <c r="BA77" s="158">
        <v>0</v>
      </c>
      <c r="BB77" s="158">
        <f>BB79+BB84</f>
        <v>0</v>
      </c>
      <c r="BC77" s="158" t="s">
        <v>98</v>
      </c>
      <c r="BD77" s="159"/>
      <c r="BE77" s="159"/>
      <c r="BF77" s="159"/>
      <c r="BG77" s="159"/>
      <c r="BH77" s="159"/>
      <c r="BI77" s="159"/>
      <c r="BJ77" s="159"/>
      <c r="BK77" s="159"/>
      <c r="BL77" s="159"/>
      <c r="BM77" s="159"/>
      <c r="BN77" s="159"/>
      <c r="BO77" s="159"/>
      <c r="BP77" s="159"/>
      <c r="BQ77" s="159"/>
      <c r="BR77" s="159"/>
      <c r="BS77" s="159"/>
      <c r="BT77" s="159"/>
      <c r="BU77" s="159"/>
      <c r="BV77" s="159"/>
      <c r="BW77" s="159"/>
      <c r="BX77" s="159"/>
      <c r="BY77" s="159"/>
      <c r="BZ77" s="159"/>
      <c r="CA77" s="159"/>
      <c r="CB77" s="159"/>
      <c r="CC77" s="159"/>
      <c r="CD77" s="159"/>
      <c r="CE77" s="159"/>
      <c r="CF77" s="159"/>
      <c r="CG77" s="159"/>
      <c r="CH77" s="159"/>
      <c r="CI77" s="159"/>
      <c r="CJ77" s="159"/>
      <c r="CK77" s="159"/>
      <c r="CL77" s="159"/>
      <c r="CM77" s="159"/>
      <c r="CN77" s="159"/>
      <c r="CO77" s="159"/>
      <c r="CP77" s="159"/>
      <c r="CQ77" s="159"/>
      <c r="CR77" s="159"/>
      <c r="CS77" s="159"/>
      <c r="CT77" s="159"/>
      <c r="CU77" s="159"/>
      <c r="CV77" s="159"/>
      <c r="CW77" s="159"/>
      <c r="CX77" s="159"/>
      <c r="CY77" s="159"/>
    </row>
    <row r="78" spans="1:103" s="160" customFormat="1" ht="25.5" x14ac:dyDescent="0.2">
      <c r="A78" s="169" t="s">
        <v>199</v>
      </c>
      <c r="B78" s="205" t="s">
        <v>200</v>
      </c>
      <c r="C78" s="236" t="s">
        <v>201</v>
      </c>
      <c r="D78" s="158">
        <f>D80+D85</f>
        <v>0</v>
      </c>
      <c r="E78" s="158" t="s">
        <v>98</v>
      </c>
      <c r="F78" s="158">
        <f>F80+F85</f>
        <v>0</v>
      </c>
      <c r="G78" s="158" t="s">
        <v>98</v>
      </c>
      <c r="H78" s="158">
        <f>H80+H85</f>
        <v>0</v>
      </c>
      <c r="I78" s="158" t="s">
        <v>98</v>
      </c>
      <c r="J78" s="158">
        <f>J80+J85</f>
        <v>0</v>
      </c>
      <c r="K78" s="158" t="s">
        <v>98</v>
      </c>
      <c r="L78" s="158">
        <f>L80+L85</f>
        <v>0</v>
      </c>
      <c r="M78" s="158" t="s">
        <v>98</v>
      </c>
      <c r="N78" s="158">
        <f>N80+N85</f>
        <v>0</v>
      </c>
      <c r="O78" s="158" t="s">
        <v>98</v>
      </c>
      <c r="P78" s="158">
        <f>P80+P85</f>
        <v>0</v>
      </c>
      <c r="Q78" s="158" t="s">
        <v>98</v>
      </c>
      <c r="R78" s="158">
        <f>R80+R85</f>
        <v>0</v>
      </c>
      <c r="S78" s="158" t="s">
        <v>98</v>
      </c>
      <c r="T78" s="158">
        <f>T80+T85</f>
        <v>0</v>
      </c>
      <c r="U78" s="158" t="s">
        <v>98</v>
      </c>
      <c r="V78" s="140">
        <f>V80+V85</f>
        <v>0</v>
      </c>
      <c r="W78" s="140" t="s">
        <v>98</v>
      </c>
      <c r="X78" s="140">
        <f>X80+X85</f>
        <v>0</v>
      </c>
      <c r="Y78" s="140" t="s">
        <v>98</v>
      </c>
      <c r="Z78" s="158">
        <f>Z80+Z85</f>
        <v>0</v>
      </c>
      <c r="AA78" s="158" t="s">
        <v>98</v>
      </c>
      <c r="AB78" s="158">
        <f>AB80+AB85</f>
        <v>0</v>
      </c>
      <c r="AC78" s="158" t="s">
        <v>98</v>
      </c>
      <c r="AD78" s="158">
        <f>AD80+AD85</f>
        <v>0</v>
      </c>
      <c r="AE78" s="158" t="s">
        <v>98</v>
      </c>
      <c r="AF78" s="158">
        <f>AF80+AF85</f>
        <v>0</v>
      </c>
      <c r="AG78" s="158" t="s">
        <v>98</v>
      </c>
      <c r="AH78" s="158">
        <f>AH80+AH85</f>
        <v>0</v>
      </c>
      <c r="AI78" s="158" t="s">
        <v>98</v>
      </c>
      <c r="AJ78" s="158">
        <f>AJ80+AJ85</f>
        <v>0</v>
      </c>
      <c r="AK78" s="158" t="s">
        <v>98</v>
      </c>
      <c r="AL78" s="158">
        <f>AL80+AL85</f>
        <v>0</v>
      </c>
      <c r="AM78" s="158" t="s">
        <v>98</v>
      </c>
      <c r="AN78" s="158">
        <f>AN80+AN85</f>
        <v>0</v>
      </c>
      <c r="AO78" s="158" t="s">
        <v>98</v>
      </c>
      <c r="AP78" s="158">
        <f>AP80+AP85</f>
        <v>0</v>
      </c>
      <c r="AQ78" s="158" t="s">
        <v>98</v>
      </c>
      <c r="AR78" s="158">
        <f>AR80+AR85</f>
        <v>0</v>
      </c>
      <c r="AS78" s="158" t="s">
        <v>98</v>
      </c>
      <c r="AT78" s="158">
        <f>AT80+AT85</f>
        <v>0</v>
      </c>
      <c r="AU78" s="158" t="s">
        <v>98</v>
      </c>
      <c r="AV78" s="158">
        <f>AV80+AV85</f>
        <v>0</v>
      </c>
      <c r="AW78" s="158" t="s">
        <v>98</v>
      </c>
      <c r="AX78" s="158" t="s">
        <v>98</v>
      </c>
      <c r="AY78" s="158">
        <v>0</v>
      </c>
      <c r="AZ78" s="140">
        <f>'2'!DL76</f>
        <v>7.4293193565839823</v>
      </c>
      <c r="BA78" s="158">
        <v>0</v>
      </c>
      <c r="BB78" s="158">
        <f>BB80+BB85</f>
        <v>0</v>
      </c>
      <c r="BC78" s="158" t="s">
        <v>98</v>
      </c>
      <c r="BD78" s="159"/>
      <c r="BE78" s="159"/>
      <c r="BF78" s="159"/>
      <c r="BG78" s="159"/>
      <c r="BH78" s="159"/>
      <c r="BI78" s="159"/>
      <c r="BJ78" s="159"/>
      <c r="BK78" s="159"/>
      <c r="BL78" s="159"/>
      <c r="BM78" s="159"/>
      <c r="BN78" s="159"/>
      <c r="BO78" s="159"/>
      <c r="BP78" s="159"/>
      <c r="BQ78" s="159"/>
      <c r="BR78" s="159"/>
      <c r="BS78" s="159"/>
      <c r="BT78" s="159"/>
      <c r="BU78" s="159"/>
      <c r="BV78" s="159"/>
      <c r="BW78" s="159"/>
      <c r="BX78" s="159"/>
      <c r="BY78" s="159"/>
      <c r="BZ78" s="159"/>
      <c r="CA78" s="159"/>
      <c r="CB78" s="159"/>
      <c r="CC78" s="159"/>
      <c r="CD78" s="159"/>
      <c r="CE78" s="159"/>
      <c r="CF78" s="159"/>
      <c r="CG78" s="159"/>
      <c r="CH78" s="159"/>
      <c r="CI78" s="159"/>
      <c r="CJ78" s="159"/>
      <c r="CK78" s="159"/>
      <c r="CL78" s="159"/>
      <c r="CM78" s="159"/>
      <c r="CN78" s="159"/>
      <c r="CO78" s="159"/>
      <c r="CP78" s="159"/>
      <c r="CQ78" s="159"/>
      <c r="CR78" s="159"/>
      <c r="CS78" s="159"/>
      <c r="CT78" s="159"/>
      <c r="CU78" s="159"/>
      <c r="CV78" s="159"/>
      <c r="CW78" s="159"/>
      <c r="CX78" s="159"/>
      <c r="CY78" s="159"/>
    </row>
    <row r="79" spans="1:103" s="160" customFormat="1" ht="25.5" x14ac:dyDescent="0.2">
      <c r="A79" s="154" t="s">
        <v>202</v>
      </c>
      <c r="B79" s="155" t="s">
        <v>203</v>
      </c>
      <c r="C79" s="158" t="s">
        <v>98</v>
      </c>
      <c r="D79" s="158">
        <f t="shared" ref="D79:D86" si="4">D80+D85</f>
        <v>0</v>
      </c>
      <c r="E79" s="158" t="s">
        <v>98</v>
      </c>
      <c r="F79" s="158">
        <f t="shared" ref="F79:F86" si="5">F80+F85</f>
        <v>0</v>
      </c>
      <c r="G79" s="158" t="s">
        <v>98</v>
      </c>
      <c r="H79" s="158">
        <f t="shared" ref="H79:H86" si="6">H80+H85</f>
        <v>0</v>
      </c>
      <c r="I79" s="158" t="s">
        <v>98</v>
      </c>
      <c r="J79" s="158">
        <f t="shared" ref="J79:J86" si="7">J80+J85</f>
        <v>0</v>
      </c>
      <c r="K79" s="158" t="s">
        <v>98</v>
      </c>
      <c r="L79" s="158">
        <f t="shared" ref="L79:L86" si="8">L80+L85</f>
        <v>0</v>
      </c>
      <c r="M79" s="158" t="s">
        <v>98</v>
      </c>
      <c r="N79" s="158">
        <f t="shared" ref="N79:N86" si="9">N80+N85</f>
        <v>0</v>
      </c>
      <c r="O79" s="158" t="s">
        <v>98</v>
      </c>
      <c r="P79" s="158">
        <f t="shared" ref="P79:P86" si="10">P80+P85</f>
        <v>0</v>
      </c>
      <c r="Q79" s="158" t="s">
        <v>98</v>
      </c>
      <c r="R79" s="158">
        <f t="shared" ref="R79:R86" si="11">R80+R85</f>
        <v>0</v>
      </c>
      <c r="S79" s="158" t="s">
        <v>98</v>
      </c>
      <c r="T79" s="158">
        <f t="shared" ref="T79:T86" si="12">T80+T85</f>
        <v>0</v>
      </c>
      <c r="U79" s="158" t="s">
        <v>98</v>
      </c>
      <c r="V79" s="158">
        <f t="shared" ref="V79:V86" si="13">V80+V85</f>
        <v>0</v>
      </c>
      <c r="W79" s="158" t="s">
        <v>98</v>
      </c>
      <c r="X79" s="158">
        <f t="shared" ref="X79:X86" si="14">X80+X85</f>
        <v>0</v>
      </c>
      <c r="Y79" s="158" t="s">
        <v>98</v>
      </c>
      <c r="Z79" s="158">
        <f t="shared" ref="Z79:Z86" si="15">Z80+Z85</f>
        <v>0</v>
      </c>
      <c r="AA79" s="158" t="s">
        <v>98</v>
      </c>
      <c r="AB79" s="158">
        <f t="shared" ref="AB79:AB86" si="16">AB80+AB85</f>
        <v>0</v>
      </c>
      <c r="AC79" s="158" t="s">
        <v>98</v>
      </c>
      <c r="AD79" s="158">
        <f t="shared" ref="AD79:AD86" si="17">AD80+AD85</f>
        <v>0</v>
      </c>
      <c r="AE79" s="158" t="s">
        <v>98</v>
      </c>
      <c r="AF79" s="158">
        <f t="shared" ref="AF79:AF86" si="18">AF80+AF85</f>
        <v>0</v>
      </c>
      <c r="AG79" s="158" t="s">
        <v>98</v>
      </c>
      <c r="AH79" s="158">
        <f t="shared" ref="AH79:AH86" si="19">AH80+AH85</f>
        <v>0</v>
      </c>
      <c r="AI79" s="158" t="s">
        <v>98</v>
      </c>
      <c r="AJ79" s="158">
        <f t="shared" ref="AJ79:AJ86" si="20">AJ80+AJ85</f>
        <v>0</v>
      </c>
      <c r="AK79" s="158" t="s">
        <v>98</v>
      </c>
      <c r="AL79" s="158">
        <f t="shared" ref="AL79:AL86" si="21">AL80+AL85</f>
        <v>0</v>
      </c>
      <c r="AM79" s="158" t="s">
        <v>98</v>
      </c>
      <c r="AN79" s="158">
        <f t="shared" ref="AN79:AN86" si="22">AN80+AN85</f>
        <v>0</v>
      </c>
      <c r="AO79" s="158" t="s">
        <v>98</v>
      </c>
      <c r="AP79" s="158">
        <f t="shared" ref="AP79:AP86" si="23">AP80+AP85</f>
        <v>0</v>
      </c>
      <c r="AQ79" s="158" t="s">
        <v>98</v>
      </c>
      <c r="AR79" s="158">
        <f t="shared" ref="AR79:AR86" si="24">AR80+AR85</f>
        <v>0</v>
      </c>
      <c r="AS79" s="158" t="s">
        <v>98</v>
      </c>
      <c r="AT79" s="158">
        <f t="shared" ref="AT79:AT86" si="25">AT80+AT85</f>
        <v>0</v>
      </c>
      <c r="AU79" s="158" t="s">
        <v>98</v>
      </c>
      <c r="AV79" s="158">
        <f t="shared" ref="AV79:AV86" si="26">AV80+AV85</f>
        <v>0</v>
      </c>
      <c r="AW79" s="158" t="s">
        <v>98</v>
      </c>
      <c r="AX79" s="158" t="s">
        <v>98</v>
      </c>
      <c r="AY79" s="158" t="s">
        <v>103</v>
      </c>
      <c r="AZ79" s="140">
        <f>'2'!DL77</f>
        <v>0</v>
      </c>
      <c r="BA79" s="158">
        <v>0</v>
      </c>
      <c r="BB79" s="158">
        <f t="shared" ref="BB79:BB86" si="27">BB80+BB85</f>
        <v>0</v>
      </c>
      <c r="BC79" s="158" t="s">
        <v>98</v>
      </c>
      <c r="BD79" s="159"/>
      <c r="BE79" s="159"/>
      <c r="BF79" s="159"/>
      <c r="BG79" s="159"/>
      <c r="BH79" s="159"/>
      <c r="BI79" s="159"/>
      <c r="BJ79" s="159"/>
      <c r="BK79" s="159"/>
      <c r="BL79" s="159"/>
      <c r="BM79" s="159"/>
      <c r="BN79" s="159"/>
      <c r="BO79" s="159"/>
      <c r="BP79" s="159"/>
      <c r="BQ79" s="159"/>
      <c r="BR79" s="159"/>
      <c r="BS79" s="159"/>
      <c r="BT79" s="159"/>
      <c r="BU79" s="159"/>
      <c r="BV79" s="159"/>
      <c r="BW79" s="159"/>
      <c r="BX79" s="159"/>
      <c r="BY79" s="159"/>
      <c r="BZ79" s="159"/>
      <c r="CA79" s="159"/>
      <c r="CB79" s="159"/>
      <c r="CC79" s="159"/>
      <c r="CD79" s="159"/>
      <c r="CE79" s="159"/>
      <c r="CF79" s="159"/>
      <c r="CG79" s="159"/>
      <c r="CH79" s="159"/>
      <c r="CI79" s="159"/>
      <c r="CJ79" s="159"/>
      <c r="CK79" s="159"/>
      <c r="CL79" s="159"/>
      <c r="CM79" s="159"/>
      <c r="CN79" s="159"/>
      <c r="CO79" s="159"/>
      <c r="CP79" s="159"/>
      <c r="CQ79" s="159"/>
      <c r="CR79" s="159"/>
      <c r="CS79" s="159"/>
      <c r="CT79" s="159"/>
      <c r="CU79" s="159"/>
      <c r="CV79" s="159"/>
      <c r="CW79" s="159"/>
      <c r="CX79" s="159"/>
      <c r="CY79" s="159"/>
    </row>
    <row r="80" spans="1:103" s="160" customFormat="1" ht="25.5" x14ac:dyDescent="0.2">
      <c r="A80" s="154" t="s">
        <v>204</v>
      </c>
      <c r="B80" s="155" t="s">
        <v>205</v>
      </c>
      <c r="C80" s="158" t="s">
        <v>98</v>
      </c>
      <c r="D80" s="158">
        <f t="shared" si="4"/>
        <v>0</v>
      </c>
      <c r="E80" s="158" t="s">
        <v>98</v>
      </c>
      <c r="F80" s="158">
        <f t="shared" si="5"/>
        <v>0</v>
      </c>
      <c r="G80" s="158" t="s">
        <v>98</v>
      </c>
      <c r="H80" s="158">
        <f t="shared" si="6"/>
        <v>0</v>
      </c>
      <c r="I80" s="158" t="s">
        <v>98</v>
      </c>
      <c r="J80" s="158">
        <f t="shared" si="7"/>
        <v>0</v>
      </c>
      <c r="K80" s="158" t="s">
        <v>98</v>
      </c>
      <c r="L80" s="158">
        <f t="shared" si="8"/>
        <v>0</v>
      </c>
      <c r="M80" s="158" t="s">
        <v>98</v>
      </c>
      <c r="N80" s="158">
        <f t="shared" si="9"/>
        <v>0</v>
      </c>
      <c r="O80" s="158" t="s">
        <v>98</v>
      </c>
      <c r="P80" s="158">
        <f t="shared" si="10"/>
        <v>0</v>
      </c>
      <c r="Q80" s="158" t="s">
        <v>98</v>
      </c>
      <c r="R80" s="158">
        <f t="shared" si="11"/>
        <v>0</v>
      </c>
      <c r="S80" s="158" t="s">
        <v>98</v>
      </c>
      <c r="T80" s="158">
        <f t="shared" si="12"/>
        <v>0</v>
      </c>
      <c r="U80" s="158" t="s">
        <v>98</v>
      </c>
      <c r="V80" s="158">
        <f t="shared" si="13"/>
        <v>0</v>
      </c>
      <c r="W80" s="158" t="s">
        <v>98</v>
      </c>
      <c r="X80" s="158">
        <f t="shared" si="14"/>
        <v>0</v>
      </c>
      <c r="Y80" s="158" t="s">
        <v>98</v>
      </c>
      <c r="Z80" s="158">
        <f t="shared" si="15"/>
        <v>0</v>
      </c>
      <c r="AA80" s="158" t="s">
        <v>98</v>
      </c>
      <c r="AB80" s="158">
        <f t="shared" si="16"/>
        <v>0</v>
      </c>
      <c r="AC80" s="158" t="s">
        <v>98</v>
      </c>
      <c r="AD80" s="158">
        <f t="shared" si="17"/>
        <v>0</v>
      </c>
      <c r="AE80" s="158" t="s">
        <v>98</v>
      </c>
      <c r="AF80" s="158">
        <f t="shared" si="18"/>
        <v>0</v>
      </c>
      <c r="AG80" s="158" t="s">
        <v>98</v>
      </c>
      <c r="AH80" s="158">
        <f t="shared" si="19"/>
        <v>0</v>
      </c>
      <c r="AI80" s="158" t="s">
        <v>98</v>
      </c>
      <c r="AJ80" s="158">
        <f t="shared" si="20"/>
        <v>0</v>
      </c>
      <c r="AK80" s="158" t="s">
        <v>98</v>
      </c>
      <c r="AL80" s="158">
        <f t="shared" si="21"/>
        <v>0</v>
      </c>
      <c r="AM80" s="158" t="s">
        <v>98</v>
      </c>
      <c r="AN80" s="158">
        <f t="shared" si="22"/>
        <v>0</v>
      </c>
      <c r="AO80" s="158" t="s">
        <v>98</v>
      </c>
      <c r="AP80" s="158">
        <f t="shared" si="23"/>
        <v>0</v>
      </c>
      <c r="AQ80" s="158" t="s">
        <v>98</v>
      </c>
      <c r="AR80" s="158">
        <f t="shared" si="24"/>
        <v>0</v>
      </c>
      <c r="AS80" s="158" t="s">
        <v>98</v>
      </c>
      <c r="AT80" s="158">
        <f t="shared" si="25"/>
        <v>0</v>
      </c>
      <c r="AU80" s="158" t="s">
        <v>98</v>
      </c>
      <c r="AV80" s="158">
        <f t="shared" si="26"/>
        <v>0</v>
      </c>
      <c r="AW80" s="158" t="s">
        <v>98</v>
      </c>
      <c r="AX80" s="158" t="s">
        <v>98</v>
      </c>
      <c r="AY80" s="158" t="s">
        <v>103</v>
      </c>
      <c r="AZ80" s="140">
        <f>'2'!DL78</f>
        <v>0</v>
      </c>
      <c r="BA80" s="158">
        <v>0</v>
      </c>
      <c r="BB80" s="158">
        <f t="shared" si="27"/>
        <v>0</v>
      </c>
      <c r="BC80" s="158" t="s">
        <v>98</v>
      </c>
      <c r="BD80" s="159"/>
      <c r="BE80" s="159"/>
      <c r="BF80" s="159"/>
      <c r="BG80" s="159"/>
      <c r="BH80" s="159"/>
      <c r="BI80" s="159"/>
      <c r="BJ80" s="159"/>
      <c r="BK80" s="159"/>
      <c r="BL80" s="159"/>
      <c r="BM80" s="159"/>
      <c r="BN80" s="159"/>
      <c r="BO80" s="159"/>
      <c r="BP80" s="159"/>
      <c r="BQ80" s="159"/>
      <c r="BR80" s="159"/>
      <c r="BS80" s="159"/>
      <c r="BT80" s="159"/>
      <c r="BU80" s="159"/>
      <c r="BV80" s="159"/>
      <c r="BW80" s="159"/>
      <c r="BX80" s="159"/>
      <c r="BY80" s="159"/>
      <c r="BZ80" s="159"/>
      <c r="CA80" s="159"/>
      <c r="CB80" s="159"/>
      <c r="CC80" s="159"/>
      <c r="CD80" s="159"/>
      <c r="CE80" s="159"/>
      <c r="CF80" s="159"/>
      <c r="CG80" s="159"/>
      <c r="CH80" s="159"/>
      <c r="CI80" s="159"/>
      <c r="CJ80" s="159"/>
      <c r="CK80" s="159"/>
      <c r="CL80" s="159"/>
      <c r="CM80" s="159"/>
      <c r="CN80" s="159"/>
      <c r="CO80" s="159"/>
      <c r="CP80" s="159"/>
      <c r="CQ80" s="159"/>
      <c r="CR80" s="159"/>
      <c r="CS80" s="159"/>
      <c r="CT80" s="159"/>
      <c r="CU80" s="159"/>
      <c r="CV80" s="159"/>
      <c r="CW80" s="159"/>
      <c r="CX80" s="159"/>
      <c r="CY80" s="159"/>
    </row>
    <row r="81" spans="1:103" s="160" customFormat="1" ht="38.25" x14ac:dyDescent="0.2">
      <c r="A81" s="154" t="s">
        <v>206</v>
      </c>
      <c r="B81" s="155" t="s">
        <v>207</v>
      </c>
      <c r="C81" s="158" t="s">
        <v>98</v>
      </c>
      <c r="D81" s="158">
        <f t="shared" si="4"/>
        <v>0</v>
      </c>
      <c r="E81" s="158" t="s">
        <v>98</v>
      </c>
      <c r="F81" s="158">
        <f t="shared" si="5"/>
        <v>0</v>
      </c>
      <c r="G81" s="158" t="s">
        <v>98</v>
      </c>
      <c r="H81" s="158">
        <f t="shared" si="6"/>
        <v>0</v>
      </c>
      <c r="I81" s="158" t="s">
        <v>98</v>
      </c>
      <c r="J81" s="158">
        <f t="shared" si="7"/>
        <v>0</v>
      </c>
      <c r="K81" s="158" t="s">
        <v>98</v>
      </c>
      <c r="L81" s="158">
        <f t="shared" si="8"/>
        <v>0</v>
      </c>
      <c r="M81" s="158" t="s">
        <v>98</v>
      </c>
      <c r="N81" s="158">
        <f t="shared" si="9"/>
        <v>0</v>
      </c>
      <c r="O81" s="158" t="s">
        <v>98</v>
      </c>
      <c r="P81" s="158">
        <f t="shared" si="10"/>
        <v>0</v>
      </c>
      <c r="Q81" s="158" t="s">
        <v>98</v>
      </c>
      <c r="R81" s="158">
        <f t="shared" si="11"/>
        <v>0</v>
      </c>
      <c r="S81" s="158" t="s">
        <v>98</v>
      </c>
      <c r="T81" s="158">
        <f t="shared" si="12"/>
        <v>0</v>
      </c>
      <c r="U81" s="158" t="s">
        <v>98</v>
      </c>
      <c r="V81" s="158">
        <f t="shared" si="13"/>
        <v>0</v>
      </c>
      <c r="W81" s="158" t="s">
        <v>98</v>
      </c>
      <c r="X81" s="158">
        <f t="shared" si="14"/>
        <v>0</v>
      </c>
      <c r="Y81" s="158" t="s">
        <v>98</v>
      </c>
      <c r="Z81" s="158">
        <f t="shared" si="15"/>
        <v>0</v>
      </c>
      <c r="AA81" s="158" t="s">
        <v>98</v>
      </c>
      <c r="AB81" s="158">
        <f t="shared" si="16"/>
        <v>0</v>
      </c>
      <c r="AC81" s="158" t="s">
        <v>98</v>
      </c>
      <c r="AD81" s="158">
        <f t="shared" si="17"/>
        <v>0</v>
      </c>
      <c r="AE81" s="158" t="s">
        <v>98</v>
      </c>
      <c r="AF81" s="158">
        <f t="shared" si="18"/>
        <v>0</v>
      </c>
      <c r="AG81" s="158" t="s">
        <v>98</v>
      </c>
      <c r="AH81" s="158">
        <f t="shared" si="19"/>
        <v>0</v>
      </c>
      <c r="AI81" s="158" t="s">
        <v>98</v>
      </c>
      <c r="AJ81" s="158">
        <f t="shared" si="20"/>
        <v>0</v>
      </c>
      <c r="AK81" s="158" t="s">
        <v>98</v>
      </c>
      <c r="AL81" s="158">
        <f t="shared" si="21"/>
        <v>0</v>
      </c>
      <c r="AM81" s="158" t="s">
        <v>98</v>
      </c>
      <c r="AN81" s="158">
        <f t="shared" si="22"/>
        <v>0</v>
      </c>
      <c r="AO81" s="158" t="s">
        <v>98</v>
      </c>
      <c r="AP81" s="158">
        <f t="shared" si="23"/>
        <v>0</v>
      </c>
      <c r="AQ81" s="158" t="s">
        <v>98</v>
      </c>
      <c r="AR81" s="158">
        <f t="shared" si="24"/>
        <v>0</v>
      </c>
      <c r="AS81" s="158" t="s">
        <v>98</v>
      </c>
      <c r="AT81" s="158">
        <f t="shared" si="25"/>
        <v>0</v>
      </c>
      <c r="AU81" s="158" t="s">
        <v>98</v>
      </c>
      <c r="AV81" s="158">
        <f t="shared" si="26"/>
        <v>0</v>
      </c>
      <c r="AW81" s="158" t="s">
        <v>98</v>
      </c>
      <c r="AX81" s="158" t="s">
        <v>98</v>
      </c>
      <c r="AY81" s="158" t="s">
        <v>103</v>
      </c>
      <c r="AZ81" s="140">
        <f>'2'!DL79</f>
        <v>0</v>
      </c>
      <c r="BA81" s="158">
        <v>0</v>
      </c>
      <c r="BB81" s="158">
        <f t="shared" si="27"/>
        <v>0</v>
      </c>
      <c r="BC81" s="158" t="s">
        <v>98</v>
      </c>
      <c r="BD81" s="159"/>
      <c r="BE81" s="159"/>
      <c r="BF81" s="159"/>
      <c r="BG81" s="159"/>
      <c r="BH81" s="159"/>
      <c r="BI81" s="159"/>
      <c r="BJ81" s="159"/>
      <c r="BK81" s="159"/>
      <c r="BL81" s="159"/>
      <c r="BM81" s="159"/>
      <c r="BN81" s="159"/>
      <c r="BO81" s="159"/>
      <c r="BP81" s="159"/>
      <c r="BQ81" s="159"/>
      <c r="BR81" s="159"/>
      <c r="BS81" s="159"/>
      <c r="BT81" s="159"/>
      <c r="BU81" s="159"/>
      <c r="BV81" s="159"/>
      <c r="BW81" s="159"/>
      <c r="BX81" s="159"/>
      <c r="BY81" s="159"/>
      <c r="BZ81" s="159"/>
      <c r="CA81" s="159"/>
      <c r="CB81" s="159"/>
      <c r="CC81" s="159"/>
      <c r="CD81" s="159"/>
      <c r="CE81" s="159"/>
      <c r="CF81" s="159"/>
      <c r="CG81" s="159"/>
      <c r="CH81" s="159"/>
      <c r="CI81" s="159"/>
      <c r="CJ81" s="159"/>
      <c r="CK81" s="159"/>
      <c r="CL81" s="159"/>
      <c r="CM81" s="159"/>
      <c r="CN81" s="159"/>
      <c r="CO81" s="159"/>
      <c r="CP81" s="159"/>
      <c r="CQ81" s="159"/>
      <c r="CR81" s="159"/>
      <c r="CS81" s="159"/>
      <c r="CT81" s="159"/>
      <c r="CU81" s="159"/>
      <c r="CV81" s="159"/>
      <c r="CW81" s="159"/>
      <c r="CX81" s="159"/>
      <c r="CY81" s="159"/>
    </row>
    <row r="82" spans="1:103" s="160" customFormat="1" ht="38.25" x14ac:dyDescent="0.2">
      <c r="A82" s="154" t="s">
        <v>208</v>
      </c>
      <c r="B82" s="155" t="s">
        <v>209</v>
      </c>
      <c r="C82" s="158" t="s">
        <v>98</v>
      </c>
      <c r="D82" s="158">
        <f t="shared" si="4"/>
        <v>0</v>
      </c>
      <c r="E82" s="158" t="s">
        <v>98</v>
      </c>
      <c r="F82" s="158">
        <f t="shared" si="5"/>
        <v>0</v>
      </c>
      <c r="G82" s="158" t="s">
        <v>98</v>
      </c>
      <c r="H82" s="158">
        <f t="shared" si="6"/>
        <v>0</v>
      </c>
      <c r="I82" s="158" t="s">
        <v>98</v>
      </c>
      <c r="J82" s="158">
        <f t="shared" si="7"/>
        <v>0</v>
      </c>
      <c r="K82" s="158" t="s">
        <v>98</v>
      </c>
      <c r="L82" s="158">
        <f t="shared" si="8"/>
        <v>0</v>
      </c>
      <c r="M82" s="158" t="s">
        <v>98</v>
      </c>
      <c r="N82" s="158">
        <f t="shared" si="9"/>
        <v>0</v>
      </c>
      <c r="O82" s="158" t="s">
        <v>98</v>
      </c>
      <c r="P82" s="158">
        <f t="shared" si="10"/>
        <v>0</v>
      </c>
      <c r="Q82" s="158" t="s">
        <v>98</v>
      </c>
      <c r="R82" s="158">
        <f t="shared" si="11"/>
        <v>0</v>
      </c>
      <c r="S82" s="158" t="s">
        <v>98</v>
      </c>
      <c r="T82" s="158">
        <f t="shared" si="12"/>
        <v>0</v>
      </c>
      <c r="U82" s="158" t="s">
        <v>98</v>
      </c>
      <c r="V82" s="158">
        <f t="shared" si="13"/>
        <v>0</v>
      </c>
      <c r="W82" s="158" t="s">
        <v>98</v>
      </c>
      <c r="X82" s="158">
        <f t="shared" si="14"/>
        <v>0</v>
      </c>
      <c r="Y82" s="158" t="s">
        <v>98</v>
      </c>
      <c r="Z82" s="158">
        <f t="shared" si="15"/>
        <v>0</v>
      </c>
      <c r="AA82" s="158" t="s">
        <v>98</v>
      </c>
      <c r="AB82" s="158">
        <f t="shared" si="16"/>
        <v>0</v>
      </c>
      <c r="AC82" s="158" t="s">
        <v>98</v>
      </c>
      <c r="AD82" s="158">
        <f t="shared" si="17"/>
        <v>0</v>
      </c>
      <c r="AE82" s="158" t="s">
        <v>98</v>
      </c>
      <c r="AF82" s="158">
        <f t="shared" si="18"/>
        <v>0</v>
      </c>
      <c r="AG82" s="158" t="s">
        <v>98</v>
      </c>
      <c r="AH82" s="158">
        <f t="shared" si="19"/>
        <v>0</v>
      </c>
      <c r="AI82" s="158" t="s">
        <v>98</v>
      </c>
      <c r="AJ82" s="158">
        <f t="shared" si="20"/>
        <v>0</v>
      </c>
      <c r="AK82" s="158" t="s">
        <v>98</v>
      </c>
      <c r="AL82" s="158">
        <f t="shared" si="21"/>
        <v>0</v>
      </c>
      <c r="AM82" s="158" t="s">
        <v>98</v>
      </c>
      <c r="AN82" s="158">
        <f t="shared" si="22"/>
        <v>0</v>
      </c>
      <c r="AO82" s="158" t="s">
        <v>98</v>
      </c>
      <c r="AP82" s="158">
        <f t="shared" si="23"/>
        <v>0</v>
      </c>
      <c r="AQ82" s="158" t="s">
        <v>98</v>
      </c>
      <c r="AR82" s="158">
        <f t="shared" si="24"/>
        <v>0</v>
      </c>
      <c r="AS82" s="158" t="s">
        <v>98</v>
      </c>
      <c r="AT82" s="158">
        <f t="shared" si="25"/>
        <v>0</v>
      </c>
      <c r="AU82" s="158" t="s">
        <v>98</v>
      </c>
      <c r="AV82" s="158">
        <f t="shared" si="26"/>
        <v>0</v>
      </c>
      <c r="AW82" s="158" t="s">
        <v>98</v>
      </c>
      <c r="AX82" s="158" t="s">
        <v>98</v>
      </c>
      <c r="AY82" s="158" t="s">
        <v>103</v>
      </c>
      <c r="AZ82" s="140">
        <f>'2'!DL80</f>
        <v>0</v>
      </c>
      <c r="BA82" s="158">
        <v>0</v>
      </c>
      <c r="BB82" s="158">
        <f t="shared" si="27"/>
        <v>0</v>
      </c>
      <c r="BC82" s="158" t="s">
        <v>98</v>
      </c>
      <c r="BD82" s="159"/>
      <c r="BE82" s="159"/>
      <c r="BF82" s="159"/>
      <c r="BG82" s="159"/>
      <c r="BH82" s="159"/>
      <c r="BI82" s="159"/>
      <c r="BJ82" s="159"/>
      <c r="BK82" s="159"/>
      <c r="BL82" s="159"/>
      <c r="BM82" s="159"/>
      <c r="BN82" s="159"/>
      <c r="BO82" s="159"/>
      <c r="BP82" s="159"/>
      <c r="BQ82" s="159"/>
      <c r="BR82" s="159"/>
      <c r="BS82" s="159"/>
      <c r="BT82" s="159"/>
      <c r="BU82" s="159"/>
      <c r="BV82" s="159"/>
      <c r="BW82" s="159"/>
      <c r="BX82" s="159"/>
      <c r="BY82" s="159"/>
      <c r="BZ82" s="159"/>
      <c r="CA82" s="159"/>
      <c r="CB82" s="159"/>
      <c r="CC82" s="159"/>
      <c r="CD82" s="159"/>
      <c r="CE82" s="159"/>
      <c r="CF82" s="159"/>
      <c r="CG82" s="159"/>
      <c r="CH82" s="159"/>
      <c r="CI82" s="159"/>
      <c r="CJ82" s="159"/>
      <c r="CK82" s="159"/>
      <c r="CL82" s="159"/>
      <c r="CM82" s="159"/>
      <c r="CN82" s="159"/>
      <c r="CO82" s="159"/>
      <c r="CP82" s="159"/>
      <c r="CQ82" s="159"/>
      <c r="CR82" s="159"/>
      <c r="CS82" s="159"/>
      <c r="CT82" s="159"/>
      <c r="CU82" s="159"/>
      <c r="CV82" s="159"/>
      <c r="CW82" s="159"/>
      <c r="CX82" s="159"/>
      <c r="CY82" s="159"/>
    </row>
    <row r="83" spans="1:103" s="160" customFormat="1" ht="38.25" x14ac:dyDescent="0.2">
      <c r="A83" s="154" t="s">
        <v>210</v>
      </c>
      <c r="B83" s="155" t="s">
        <v>211</v>
      </c>
      <c r="C83" s="158" t="s">
        <v>98</v>
      </c>
      <c r="D83" s="158">
        <f t="shared" si="4"/>
        <v>0</v>
      </c>
      <c r="E83" s="158" t="s">
        <v>98</v>
      </c>
      <c r="F83" s="158">
        <f t="shared" si="5"/>
        <v>0</v>
      </c>
      <c r="G83" s="158" t="s">
        <v>98</v>
      </c>
      <c r="H83" s="158">
        <f t="shared" si="6"/>
        <v>0</v>
      </c>
      <c r="I83" s="158" t="s">
        <v>98</v>
      </c>
      <c r="J83" s="158">
        <f t="shared" si="7"/>
        <v>0</v>
      </c>
      <c r="K83" s="158" t="s">
        <v>98</v>
      </c>
      <c r="L83" s="158">
        <f t="shared" si="8"/>
        <v>0</v>
      </c>
      <c r="M83" s="158" t="s">
        <v>98</v>
      </c>
      <c r="N83" s="158">
        <f t="shared" si="9"/>
        <v>0</v>
      </c>
      <c r="O83" s="158" t="s">
        <v>98</v>
      </c>
      <c r="P83" s="158">
        <f t="shared" si="10"/>
        <v>0</v>
      </c>
      <c r="Q83" s="158" t="s">
        <v>98</v>
      </c>
      <c r="R83" s="158">
        <f t="shared" si="11"/>
        <v>0</v>
      </c>
      <c r="S83" s="158" t="s">
        <v>98</v>
      </c>
      <c r="T83" s="158">
        <f t="shared" si="12"/>
        <v>0</v>
      </c>
      <c r="U83" s="158" t="s">
        <v>98</v>
      </c>
      <c r="V83" s="158">
        <f t="shared" si="13"/>
        <v>0</v>
      </c>
      <c r="W83" s="158" t="s">
        <v>98</v>
      </c>
      <c r="X83" s="158">
        <f t="shared" si="14"/>
        <v>0</v>
      </c>
      <c r="Y83" s="158" t="s">
        <v>98</v>
      </c>
      <c r="Z83" s="158">
        <f t="shared" si="15"/>
        <v>0</v>
      </c>
      <c r="AA83" s="158" t="s">
        <v>98</v>
      </c>
      <c r="AB83" s="158">
        <f t="shared" si="16"/>
        <v>0</v>
      </c>
      <c r="AC83" s="158" t="s">
        <v>98</v>
      </c>
      <c r="AD83" s="158">
        <f t="shared" si="17"/>
        <v>0</v>
      </c>
      <c r="AE83" s="158" t="s">
        <v>98</v>
      </c>
      <c r="AF83" s="158">
        <f t="shared" si="18"/>
        <v>0</v>
      </c>
      <c r="AG83" s="158" t="s">
        <v>98</v>
      </c>
      <c r="AH83" s="158">
        <f t="shared" si="19"/>
        <v>0</v>
      </c>
      <c r="AI83" s="158" t="s">
        <v>98</v>
      </c>
      <c r="AJ83" s="158">
        <f t="shared" si="20"/>
        <v>0</v>
      </c>
      <c r="AK83" s="158" t="s">
        <v>98</v>
      </c>
      <c r="AL83" s="158">
        <f t="shared" si="21"/>
        <v>0</v>
      </c>
      <c r="AM83" s="158" t="s">
        <v>98</v>
      </c>
      <c r="AN83" s="158">
        <f t="shared" si="22"/>
        <v>0</v>
      </c>
      <c r="AO83" s="158" t="s">
        <v>98</v>
      </c>
      <c r="AP83" s="158">
        <f t="shared" si="23"/>
        <v>0</v>
      </c>
      <c r="AQ83" s="158" t="s">
        <v>98</v>
      </c>
      <c r="AR83" s="158">
        <f t="shared" si="24"/>
        <v>0</v>
      </c>
      <c r="AS83" s="158" t="s">
        <v>98</v>
      </c>
      <c r="AT83" s="158">
        <f t="shared" si="25"/>
        <v>0</v>
      </c>
      <c r="AU83" s="158" t="s">
        <v>98</v>
      </c>
      <c r="AV83" s="158">
        <f t="shared" si="26"/>
        <v>0</v>
      </c>
      <c r="AW83" s="158" t="s">
        <v>98</v>
      </c>
      <c r="AX83" s="158" t="s">
        <v>98</v>
      </c>
      <c r="AY83" s="158" t="s">
        <v>103</v>
      </c>
      <c r="AZ83" s="140">
        <f>'2'!DL81</f>
        <v>0</v>
      </c>
      <c r="BA83" s="158">
        <v>0</v>
      </c>
      <c r="BB83" s="158">
        <f t="shared" si="27"/>
        <v>0</v>
      </c>
      <c r="BC83" s="158" t="s">
        <v>98</v>
      </c>
      <c r="BD83" s="159"/>
      <c r="BE83" s="159"/>
      <c r="BF83" s="159"/>
      <c r="BG83" s="159"/>
      <c r="BH83" s="159"/>
      <c r="BI83" s="159"/>
      <c r="BJ83" s="159"/>
      <c r="BK83" s="159"/>
      <c r="BL83" s="159"/>
      <c r="BM83" s="159"/>
      <c r="BN83" s="159"/>
      <c r="BO83" s="159"/>
      <c r="BP83" s="159"/>
      <c r="BQ83" s="159"/>
      <c r="BR83" s="159"/>
      <c r="BS83" s="159"/>
      <c r="BT83" s="159"/>
      <c r="BU83" s="159"/>
      <c r="BV83" s="159"/>
      <c r="BW83" s="159"/>
      <c r="BX83" s="159"/>
      <c r="BY83" s="159"/>
      <c r="BZ83" s="159"/>
      <c r="CA83" s="159"/>
      <c r="CB83" s="159"/>
      <c r="CC83" s="159"/>
      <c r="CD83" s="159"/>
      <c r="CE83" s="159"/>
      <c r="CF83" s="159"/>
      <c r="CG83" s="159"/>
      <c r="CH83" s="159"/>
      <c r="CI83" s="159"/>
      <c r="CJ83" s="159"/>
      <c r="CK83" s="159"/>
      <c r="CL83" s="159"/>
      <c r="CM83" s="159"/>
      <c r="CN83" s="159"/>
      <c r="CO83" s="159"/>
      <c r="CP83" s="159"/>
      <c r="CQ83" s="159"/>
      <c r="CR83" s="159"/>
      <c r="CS83" s="159"/>
      <c r="CT83" s="159"/>
      <c r="CU83" s="159"/>
      <c r="CV83" s="159"/>
      <c r="CW83" s="159"/>
      <c r="CX83" s="159"/>
      <c r="CY83" s="159"/>
    </row>
    <row r="84" spans="1:103" s="160" customFormat="1" ht="38.25" x14ac:dyDescent="0.2">
      <c r="A84" s="154" t="s">
        <v>212</v>
      </c>
      <c r="B84" s="155" t="s">
        <v>213</v>
      </c>
      <c r="C84" s="158" t="s">
        <v>98</v>
      </c>
      <c r="D84" s="158">
        <f t="shared" si="4"/>
        <v>0</v>
      </c>
      <c r="E84" s="158" t="s">
        <v>98</v>
      </c>
      <c r="F84" s="158">
        <f t="shared" si="5"/>
        <v>0</v>
      </c>
      <c r="G84" s="158" t="s">
        <v>98</v>
      </c>
      <c r="H84" s="158">
        <f t="shared" si="6"/>
        <v>0</v>
      </c>
      <c r="I84" s="158" t="s">
        <v>98</v>
      </c>
      <c r="J84" s="158">
        <f t="shared" si="7"/>
        <v>0</v>
      </c>
      <c r="K84" s="158" t="s">
        <v>98</v>
      </c>
      <c r="L84" s="158">
        <f t="shared" si="8"/>
        <v>0</v>
      </c>
      <c r="M84" s="158" t="s">
        <v>98</v>
      </c>
      <c r="N84" s="158">
        <f t="shared" si="9"/>
        <v>0</v>
      </c>
      <c r="O84" s="158" t="s">
        <v>98</v>
      </c>
      <c r="P84" s="158">
        <f t="shared" si="10"/>
        <v>0</v>
      </c>
      <c r="Q84" s="158" t="s">
        <v>98</v>
      </c>
      <c r="R84" s="158">
        <f t="shared" si="11"/>
        <v>0</v>
      </c>
      <c r="S84" s="158" t="s">
        <v>98</v>
      </c>
      <c r="T84" s="158">
        <f t="shared" si="12"/>
        <v>0</v>
      </c>
      <c r="U84" s="158" t="s">
        <v>98</v>
      </c>
      <c r="V84" s="158">
        <f t="shared" si="13"/>
        <v>0</v>
      </c>
      <c r="W84" s="158" t="s">
        <v>98</v>
      </c>
      <c r="X84" s="158">
        <f t="shared" si="14"/>
        <v>0</v>
      </c>
      <c r="Y84" s="158" t="s">
        <v>98</v>
      </c>
      <c r="Z84" s="158">
        <f t="shared" si="15"/>
        <v>0</v>
      </c>
      <c r="AA84" s="158" t="s">
        <v>98</v>
      </c>
      <c r="AB84" s="158">
        <f t="shared" si="16"/>
        <v>0</v>
      </c>
      <c r="AC84" s="158" t="s">
        <v>98</v>
      </c>
      <c r="AD84" s="158">
        <f t="shared" si="17"/>
        <v>0</v>
      </c>
      <c r="AE84" s="158" t="s">
        <v>98</v>
      </c>
      <c r="AF84" s="158">
        <f t="shared" si="18"/>
        <v>0</v>
      </c>
      <c r="AG84" s="158" t="s">
        <v>98</v>
      </c>
      <c r="AH84" s="158">
        <f t="shared" si="19"/>
        <v>0</v>
      </c>
      <c r="AI84" s="158" t="s">
        <v>98</v>
      </c>
      <c r="AJ84" s="158">
        <f t="shared" si="20"/>
        <v>0</v>
      </c>
      <c r="AK84" s="158" t="s">
        <v>98</v>
      </c>
      <c r="AL84" s="158">
        <f t="shared" si="21"/>
        <v>0</v>
      </c>
      <c r="AM84" s="158" t="s">
        <v>98</v>
      </c>
      <c r="AN84" s="158">
        <f t="shared" si="22"/>
        <v>0</v>
      </c>
      <c r="AO84" s="158" t="s">
        <v>98</v>
      </c>
      <c r="AP84" s="158">
        <f t="shared" si="23"/>
        <v>0</v>
      </c>
      <c r="AQ84" s="158" t="s">
        <v>98</v>
      </c>
      <c r="AR84" s="158">
        <f t="shared" si="24"/>
        <v>0</v>
      </c>
      <c r="AS84" s="158" t="s">
        <v>98</v>
      </c>
      <c r="AT84" s="158">
        <f t="shared" si="25"/>
        <v>0</v>
      </c>
      <c r="AU84" s="158" t="s">
        <v>98</v>
      </c>
      <c r="AV84" s="158">
        <f t="shared" si="26"/>
        <v>0</v>
      </c>
      <c r="AW84" s="158" t="s">
        <v>98</v>
      </c>
      <c r="AX84" s="158" t="s">
        <v>98</v>
      </c>
      <c r="AY84" s="158" t="s">
        <v>103</v>
      </c>
      <c r="AZ84" s="140">
        <f>'2'!DL82</f>
        <v>0</v>
      </c>
      <c r="BA84" s="158">
        <v>0</v>
      </c>
      <c r="BB84" s="158">
        <f t="shared" si="27"/>
        <v>0</v>
      </c>
      <c r="BC84" s="158" t="s">
        <v>98</v>
      </c>
      <c r="BD84" s="159"/>
      <c r="BE84" s="159"/>
      <c r="BF84" s="159"/>
      <c r="BG84" s="159"/>
      <c r="BH84" s="159"/>
      <c r="BI84" s="159"/>
      <c r="BJ84" s="159"/>
      <c r="BK84" s="159"/>
      <c r="BL84" s="159"/>
      <c r="BM84" s="159"/>
      <c r="BN84" s="159"/>
      <c r="BO84" s="159"/>
      <c r="BP84" s="159"/>
      <c r="BQ84" s="159"/>
      <c r="BR84" s="159"/>
      <c r="BS84" s="159"/>
      <c r="BT84" s="159"/>
      <c r="BU84" s="159"/>
      <c r="BV84" s="159"/>
      <c r="BW84" s="159"/>
      <c r="BX84" s="159"/>
      <c r="BY84" s="159"/>
      <c r="BZ84" s="159"/>
      <c r="CA84" s="159"/>
      <c r="CB84" s="159"/>
      <c r="CC84" s="159"/>
      <c r="CD84" s="159"/>
      <c r="CE84" s="159"/>
      <c r="CF84" s="159"/>
      <c r="CG84" s="159"/>
      <c r="CH84" s="159"/>
      <c r="CI84" s="159"/>
      <c r="CJ84" s="159"/>
      <c r="CK84" s="159"/>
      <c r="CL84" s="159"/>
      <c r="CM84" s="159"/>
      <c r="CN84" s="159"/>
      <c r="CO84" s="159"/>
      <c r="CP84" s="159"/>
      <c r="CQ84" s="159"/>
      <c r="CR84" s="159"/>
      <c r="CS84" s="159"/>
      <c r="CT84" s="159"/>
      <c r="CU84" s="159"/>
      <c r="CV84" s="159"/>
      <c r="CW84" s="159"/>
      <c r="CX84" s="159"/>
      <c r="CY84" s="159"/>
    </row>
    <row r="85" spans="1:103" s="160" customFormat="1" ht="38.25" x14ac:dyDescent="0.2">
      <c r="A85" s="154" t="s">
        <v>214</v>
      </c>
      <c r="B85" s="155" t="s">
        <v>215</v>
      </c>
      <c r="C85" s="158" t="s">
        <v>98</v>
      </c>
      <c r="D85" s="158">
        <f t="shared" si="4"/>
        <v>0</v>
      </c>
      <c r="E85" s="158" t="s">
        <v>98</v>
      </c>
      <c r="F85" s="158">
        <f t="shared" si="5"/>
        <v>0</v>
      </c>
      <c r="G85" s="158" t="s">
        <v>98</v>
      </c>
      <c r="H85" s="158">
        <f t="shared" si="6"/>
        <v>0</v>
      </c>
      <c r="I85" s="158" t="s">
        <v>98</v>
      </c>
      <c r="J85" s="158">
        <f t="shared" si="7"/>
        <v>0</v>
      </c>
      <c r="K85" s="158" t="s">
        <v>98</v>
      </c>
      <c r="L85" s="158">
        <f t="shared" si="8"/>
        <v>0</v>
      </c>
      <c r="M85" s="158" t="s">
        <v>98</v>
      </c>
      <c r="N85" s="158">
        <f t="shared" si="9"/>
        <v>0</v>
      </c>
      <c r="O85" s="158" t="s">
        <v>98</v>
      </c>
      <c r="P85" s="158">
        <f t="shared" si="10"/>
        <v>0</v>
      </c>
      <c r="Q85" s="158" t="s">
        <v>98</v>
      </c>
      <c r="R85" s="158">
        <f t="shared" si="11"/>
        <v>0</v>
      </c>
      <c r="S85" s="158" t="s">
        <v>98</v>
      </c>
      <c r="T85" s="158">
        <f t="shared" si="12"/>
        <v>0</v>
      </c>
      <c r="U85" s="158" t="s">
        <v>98</v>
      </c>
      <c r="V85" s="158">
        <f t="shared" si="13"/>
        <v>0</v>
      </c>
      <c r="W85" s="158" t="s">
        <v>98</v>
      </c>
      <c r="X85" s="158">
        <f t="shared" si="14"/>
        <v>0</v>
      </c>
      <c r="Y85" s="158" t="s">
        <v>98</v>
      </c>
      <c r="Z85" s="158">
        <f t="shared" si="15"/>
        <v>0</v>
      </c>
      <c r="AA85" s="158" t="s">
        <v>98</v>
      </c>
      <c r="AB85" s="158">
        <f t="shared" si="16"/>
        <v>0</v>
      </c>
      <c r="AC85" s="158" t="s">
        <v>98</v>
      </c>
      <c r="AD85" s="158">
        <f t="shared" si="17"/>
        <v>0</v>
      </c>
      <c r="AE85" s="158" t="s">
        <v>98</v>
      </c>
      <c r="AF85" s="158">
        <f t="shared" si="18"/>
        <v>0</v>
      </c>
      <c r="AG85" s="158" t="s">
        <v>98</v>
      </c>
      <c r="AH85" s="158">
        <f t="shared" si="19"/>
        <v>0</v>
      </c>
      <c r="AI85" s="158" t="s">
        <v>98</v>
      </c>
      <c r="AJ85" s="158">
        <f t="shared" si="20"/>
        <v>0</v>
      </c>
      <c r="AK85" s="158" t="s">
        <v>98</v>
      </c>
      <c r="AL85" s="158">
        <f t="shared" si="21"/>
        <v>0</v>
      </c>
      <c r="AM85" s="158" t="s">
        <v>98</v>
      </c>
      <c r="AN85" s="158">
        <f t="shared" si="22"/>
        <v>0</v>
      </c>
      <c r="AO85" s="158" t="s">
        <v>98</v>
      </c>
      <c r="AP85" s="158">
        <f t="shared" si="23"/>
        <v>0</v>
      </c>
      <c r="AQ85" s="158" t="s">
        <v>98</v>
      </c>
      <c r="AR85" s="158">
        <f t="shared" si="24"/>
        <v>0</v>
      </c>
      <c r="AS85" s="158" t="s">
        <v>98</v>
      </c>
      <c r="AT85" s="158">
        <f t="shared" si="25"/>
        <v>0</v>
      </c>
      <c r="AU85" s="158" t="s">
        <v>98</v>
      </c>
      <c r="AV85" s="158">
        <f t="shared" si="26"/>
        <v>0</v>
      </c>
      <c r="AW85" s="158" t="s">
        <v>98</v>
      </c>
      <c r="AX85" s="158" t="s">
        <v>98</v>
      </c>
      <c r="AY85" s="158" t="s">
        <v>103</v>
      </c>
      <c r="AZ85" s="140">
        <f>'2'!DL83</f>
        <v>0</v>
      </c>
      <c r="BA85" s="158">
        <v>0</v>
      </c>
      <c r="BB85" s="158">
        <f t="shared" si="27"/>
        <v>0</v>
      </c>
      <c r="BC85" s="158" t="s">
        <v>98</v>
      </c>
      <c r="BD85" s="206"/>
      <c r="BE85" s="207"/>
      <c r="BF85" s="206"/>
      <c r="BG85" s="207"/>
      <c r="BH85" s="159"/>
      <c r="BI85" s="159"/>
      <c r="BJ85" s="159"/>
      <c r="BK85" s="159"/>
      <c r="BL85" s="159"/>
      <c r="BM85" s="159"/>
      <c r="BN85" s="159"/>
      <c r="BO85" s="159"/>
      <c r="BP85" s="159"/>
      <c r="BQ85" s="159"/>
      <c r="BR85" s="159"/>
      <c r="BS85" s="159"/>
      <c r="BT85" s="159"/>
      <c r="BU85" s="159"/>
      <c r="BV85" s="159"/>
      <c r="BW85" s="159"/>
      <c r="BX85" s="159"/>
      <c r="BY85" s="159"/>
      <c r="BZ85" s="159"/>
      <c r="CA85" s="159"/>
      <c r="CB85" s="159"/>
      <c r="CC85" s="159"/>
      <c r="CD85" s="159"/>
      <c r="CE85" s="159"/>
      <c r="CF85" s="159"/>
      <c r="CG85" s="159"/>
      <c r="CH85" s="159"/>
      <c r="CI85" s="159"/>
      <c r="CJ85" s="159"/>
      <c r="CK85" s="159"/>
      <c r="CL85" s="159"/>
      <c r="CM85" s="159"/>
      <c r="CN85" s="159"/>
      <c r="CO85" s="159"/>
      <c r="CP85" s="159"/>
      <c r="CQ85" s="159"/>
      <c r="CR85" s="159"/>
      <c r="CS85" s="159"/>
      <c r="CT85" s="159"/>
      <c r="CU85" s="159"/>
      <c r="CV85" s="159"/>
      <c r="CW85" s="159"/>
      <c r="CX85" s="159"/>
      <c r="CY85" s="159"/>
    </row>
    <row r="86" spans="1:103" s="183" customFormat="1" ht="38.25" x14ac:dyDescent="0.2">
      <c r="A86" s="179" t="s">
        <v>216</v>
      </c>
      <c r="B86" s="156" t="s">
        <v>217</v>
      </c>
      <c r="C86" s="140" t="s">
        <v>98</v>
      </c>
      <c r="D86" s="210">
        <f t="shared" si="4"/>
        <v>0</v>
      </c>
      <c r="E86" s="210" t="s">
        <v>98</v>
      </c>
      <c r="F86" s="210">
        <f t="shared" si="5"/>
        <v>0</v>
      </c>
      <c r="G86" s="210" t="s">
        <v>98</v>
      </c>
      <c r="H86" s="210">
        <f t="shared" si="6"/>
        <v>0</v>
      </c>
      <c r="I86" s="210" t="s">
        <v>98</v>
      </c>
      <c r="J86" s="210">
        <f t="shared" si="7"/>
        <v>0</v>
      </c>
      <c r="K86" s="210" t="s">
        <v>98</v>
      </c>
      <c r="L86" s="210">
        <f t="shared" si="8"/>
        <v>0</v>
      </c>
      <c r="M86" s="210" t="s">
        <v>98</v>
      </c>
      <c r="N86" s="210">
        <f t="shared" si="9"/>
        <v>0</v>
      </c>
      <c r="O86" s="210" t="s">
        <v>98</v>
      </c>
      <c r="P86" s="210">
        <f t="shared" si="10"/>
        <v>0</v>
      </c>
      <c r="Q86" s="210" t="s">
        <v>98</v>
      </c>
      <c r="R86" s="210">
        <f t="shared" si="11"/>
        <v>0</v>
      </c>
      <c r="S86" s="210" t="s">
        <v>98</v>
      </c>
      <c r="T86" s="210">
        <f t="shared" si="12"/>
        <v>0</v>
      </c>
      <c r="U86" s="210" t="s">
        <v>98</v>
      </c>
      <c r="V86" s="210">
        <f t="shared" si="13"/>
        <v>0</v>
      </c>
      <c r="W86" s="210" t="s">
        <v>98</v>
      </c>
      <c r="X86" s="210">
        <f t="shared" si="14"/>
        <v>0</v>
      </c>
      <c r="Y86" s="210" t="s">
        <v>98</v>
      </c>
      <c r="Z86" s="210">
        <f t="shared" si="15"/>
        <v>0</v>
      </c>
      <c r="AA86" s="210" t="s">
        <v>98</v>
      </c>
      <c r="AB86" s="210">
        <f t="shared" si="16"/>
        <v>0</v>
      </c>
      <c r="AC86" s="210" t="s">
        <v>98</v>
      </c>
      <c r="AD86" s="210">
        <f t="shared" si="17"/>
        <v>0</v>
      </c>
      <c r="AE86" s="210" t="s">
        <v>98</v>
      </c>
      <c r="AF86" s="210">
        <f t="shared" si="18"/>
        <v>0</v>
      </c>
      <c r="AG86" s="210" t="s">
        <v>98</v>
      </c>
      <c r="AH86" s="210">
        <f t="shared" si="19"/>
        <v>0</v>
      </c>
      <c r="AI86" s="210" t="s">
        <v>98</v>
      </c>
      <c r="AJ86" s="210">
        <f t="shared" si="20"/>
        <v>0</v>
      </c>
      <c r="AK86" s="210" t="s">
        <v>98</v>
      </c>
      <c r="AL86" s="210">
        <f t="shared" si="21"/>
        <v>0</v>
      </c>
      <c r="AM86" s="210" t="s">
        <v>98</v>
      </c>
      <c r="AN86" s="210">
        <f t="shared" si="22"/>
        <v>0</v>
      </c>
      <c r="AO86" s="210" t="s">
        <v>98</v>
      </c>
      <c r="AP86" s="210">
        <f t="shared" si="23"/>
        <v>0</v>
      </c>
      <c r="AQ86" s="210" t="s">
        <v>98</v>
      </c>
      <c r="AR86" s="210">
        <f t="shared" si="24"/>
        <v>0</v>
      </c>
      <c r="AS86" s="210" t="s">
        <v>98</v>
      </c>
      <c r="AT86" s="210">
        <f t="shared" si="25"/>
        <v>0</v>
      </c>
      <c r="AU86" s="210" t="s">
        <v>98</v>
      </c>
      <c r="AV86" s="210">
        <f t="shared" si="26"/>
        <v>0</v>
      </c>
      <c r="AW86" s="210" t="s">
        <v>98</v>
      </c>
      <c r="AX86" s="210" t="s">
        <v>98</v>
      </c>
      <c r="AY86" s="210">
        <v>0</v>
      </c>
      <c r="AZ86" s="140">
        <f>'2'!DL84</f>
        <v>0</v>
      </c>
      <c r="BA86" s="140">
        <v>0</v>
      </c>
      <c r="BB86" s="210">
        <f t="shared" si="27"/>
        <v>0</v>
      </c>
      <c r="BC86" s="210" t="s">
        <v>98</v>
      </c>
      <c r="BD86" s="182"/>
      <c r="BE86" s="182"/>
      <c r="BF86" s="182"/>
      <c r="BG86" s="182"/>
      <c r="BH86" s="182"/>
      <c r="BI86" s="182"/>
      <c r="BJ86" s="182"/>
      <c r="BK86" s="182"/>
      <c r="BL86" s="182"/>
      <c r="BM86" s="182"/>
      <c r="BN86" s="182"/>
      <c r="BO86" s="182"/>
      <c r="BP86" s="182"/>
      <c r="BQ86" s="182"/>
      <c r="BR86" s="182"/>
      <c r="BS86" s="182"/>
      <c r="BT86" s="182"/>
      <c r="BU86" s="182"/>
      <c r="BV86" s="182"/>
      <c r="BW86" s="182"/>
      <c r="BX86" s="182"/>
      <c r="BY86" s="182"/>
      <c r="BZ86" s="182"/>
      <c r="CA86" s="182"/>
      <c r="CB86" s="182"/>
      <c r="CC86" s="182"/>
      <c r="CD86" s="182"/>
      <c r="CE86" s="182"/>
      <c r="CF86" s="182"/>
      <c r="CG86" s="182"/>
      <c r="CH86" s="182"/>
      <c r="CI86" s="182"/>
      <c r="CJ86" s="182"/>
      <c r="CK86" s="182"/>
      <c r="CL86" s="182"/>
      <c r="CM86" s="182"/>
      <c r="CN86" s="182"/>
      <c r="CO86" s="182"/>
      <c r="CP86" s="182"/>
      <c r="CQ86" s="182"/>
      <c r="CR86" s="182"/>
      <c r="CS86" s="182"/>
      <c r="CT86" s="182"/>
      <c r="CU86" s="182"/>
      <c r="CV86" s="182"/>
      <c r="CW86" s="182"/>
      <c r="CX86" s="182"/>
      <c r="CY86" s="182"/>
    </row>
    <row r="87" spans="1:103" s="183" customFormat="1" ht="25.5" x14ac:dyDescent="0.2">
      <c r="A87" s="204" t="s">
        <v>218</v>
      </c>
      <c r="B87" s="156" t="s">
        <v>219</v>
      </c>
      <c r="C87" s="140" t="s">
        <v>98</v>
      </c>
      <c r="D87" s="140">
        <f>SUM(D88:D91)</f>
        <v>0</v>
      </c>
      <c r="E87" s="140" t="s">
        <v>98</v>
      </c>
      <c r="F87" s="140">
        <f>SUM(F88:F91)</f>
        <v>0</v>
      </c>
      <c r="G87" s="140" t="s">
        <v>98</v>
      </c>
      <c r="H87" s="140">
        <f>SUM(H88:H91)</f>
        <v>0</v>
      </c>
      <c r="I87" s="140" t="s">
        <v>98</v>
      </c>
      <c r="J87" s="140">
        <f>SUM(J88:J91)</f>
        <v>0</v>
      </c>
      <c r="K87" s="140" t="s">
        <v>98</v>
      </c>
      <c r="L87" s="140">
        <f>SUM(L88:L91)</f>
        <v>0</v>
      </c>
      <c r="M87" s="140" t="s">
        <v>98</v>
      </c>
      <c r="N87" s="140">
        <f>SUM(N88:N91)</f>
        <v>0</v>
      </c>
      <c r="O87" s="140" t="s">
        <v>98</v>
      </c>
      <c r="P87" s="140">
        <f>SUM(P88:P91)</f>
        <v>0</v>
      </c>
      <c r="Q87" s="140" t="s">
        <v>98</v>
      </c>
      <c r="R87" s="140">
        <f>SUM(R88:R91)</f>
        <v>0</v>
      </c>
      <c r="S87" s="140" t="s">
        <v>98</v>
      </c>
      <c r="T87" s="140">
        <f>SUM(T88:T91)</f>
        <v>0</v>
      </c>
      <c r="U87" s="140" t="s">
        <v>98</v>
      </c>
      <c r="V87" s="140">
        <f>SUM(V88:V91)</f>
        <v>0</v>
      </c>
      <c r="W87" s="140" t="s">
        <v>98</v>
      </c>
      <c r="X87" s="140">
        <f>SUM(X88:X91)</f>
        <v>0</v>
      </c>
      <c r="Y87" s="140" t="s">
        <v>98</v>
      </c>
      <c r="Z87" s="140">
        <f>SUM(Z88:Z91)</f>
        <v>0</v>
      </c>
      <c r="AA87" s="140" t="s">
        <v>98</v>
      </c>
      <c r="AB87" s="140">
        <f>SUM(AB88:AB91)</f>
        <v>0</v>
      </c>
      <c r="AC87" s="140" t="s">
        <v>98</v>
      </c>
      <c r="AD87" s="140">
        <f>SUM(AD88:AD91)</f>
        <v>0</v>
      </c>
      <c r="AE87" s="140" t="s">
        <v>98</v>
      </c>
      <c r="AF87" s="140">
        <f>SUM(AF88:AF91)</f>
        <v>0</v>
      </c>
      <c r="AG87" s="140" t="s">
        <v>98</v>
      </c>
      <c r="AH87" s="140">
        <f>SUM(AH88:AH91)</f>
        <v>0</v>
      </c>
      <c r="AI87" s="140" t="s">
        <v>98</v>
      </c>
      <c r="AJ87" s="140">
        <f>SUM(AJ88:AJ91)</f>
        <v>0</v>
      </c>
      <c r="AK87" s="140" t="s">
        <v>98</v>
      </c>
      <c r="AL87" s="140">
        <f>SUM(AL88:AL91)</f>
        <v>0</v>
      </c>
      <c r="AM87" s="140" t="s">
        <v>98</v>
      </c>
      <c r="AN87" s="140">
        <f>SUM(AN88:AN91)</f>
        <v>0</v>
      </c>
      <c r="AO87" s="140" t="s">
        <v>98</v>
      </c>
      <c r="AP87" s="140">
        <f>SUM(AP88:AP91)</f>
        <v>0</v>
      </c>
      <c r="AQ87" s="140" t="s">
        <v>98</v>
      </c>
      <c r="AR87" s="140">
        <f>SUM(AR88:AR91)</f>
        <v>0</v>
      </c>
      <c r="AS87" s="140" t="s">
        <v>98</v>
      </c>
      <c r="AT87" s="140">
        <f>SUM(AT88:AT91)</f>
        <v>0</v>
      </c>
      <c r="AU87" s="140" t="s">
        <v>98</v>
      </c>
      <c r="AV87" s="140">
        <f>SUM(AV88:AV91)</f>
        <v>0</v>
      </c>
      <c r="AW87" s="140" t="s">
        <v>98</v>
      </c>
      <c r="AX87" s="140" t="s">
        <v>98</v>
      </c>
      <c r="AY87" s="140">
        <v>0</v>
      </c>
      <c r="AZ87" s="140">
        <f>'2'!DL85</f>
        <v>0</v>
      </c>
      <c r="BA87" s="140">
        <v>0</v>
      </c>
      <c r="BB87" s="140">
        <f>SUM(BB88:BB91)</f>
        <v>0</v>
      </c>
      <c r="BC87" s="140" t="s">
        <v>98</v>
      </c>
      <c r="BD87" s="182"/>
      <c r="BE87" s="182"/>
      <c r="BF87" s="182"/>
      <c r="BG87" s="182"/>
      <c r="BH87" s="182"/>
      <c r="BI87" s="182"/>
      <c r="BJ87" s="182"/>
      <c r="BK87" s="182"/>
      <c r="BL87" s="182"/>
      <c r="BM87" s="182"/>
      <c r="BN87" s="182"/>
      <c r="BO87" s="182"/>
      <c r="BP87" s="182"/>
      <c r="BQ87" s="182"/>
      <c r="BR87" s="182"/>
      <c r="BS87" s="182"/>
      <c r="BT87" s="182"/>
      <c r="BU87" s="182"/>
      <c r="BV87" s="182"/>
      <c r="BW87" s="182"/>
      <c r="BX87" s="182"/>
      <c r="BY87" s="182"/>
      <c r="BZ87" s="182"/>
      <c r="CA87" s="182"/>
      <c r="CB87" s="182"/>
      <c r="CC87" s="182"/>
      <c r="CD87" s="182"/>
      <c r="CE87" s="182"/>
      <c r="CF87" s="182"/>
      <c r="CG87" s="182"/>
      <c r="CH87" s="182"/>
      <c r="CI87" s="182"/>
      <c r="CJ87" s="182"/>
      <c r="CK87" s="182"/>
      <c r="CL87" s="182"/>
      <c r="CM87" s="182"/>
      <c r="CN87" s="182"/>
      <c r="CO87" s="182"/>
      <c r="CP87" s="182"/>
      <c r="CQ87" s="182"/>
      <c r="CR87" s="182"/>
      <c r="CS87" s="182"/>
      <c r="CT87" s="182"/>
      <c r="CU87" s="182"/>
      <c r="CV87" s="182"/>
      <c r="CW87" s="182"/>
      <c r="CX87" s="182"/>
      <c r="CY87" s="182"/>
    </row>
    <row r="88" spans="1:103" s="160" customFormat="1" ht="15.75" customHeight="1" x14ac:dyDescent="0.2">
      <c r="A88" s="212" t="s">
        <v>218</v>
      </c>
      <c r="B88" s="186" t="s">
        <v>220</v>
      </c>
      <c r="C88" s="214" t="s">
        <v>221</v>
      </c>
      <c r="D88" s="214">
        <v>0</v>
      </c>
      <c r="E88" s="175" t="s">
        <v>98</v>
      </c>
      <c r="F88" s="214">
        <v>0</v>
      </c>
      <c r="G88" s="175" t="s">
        <v>98</v>
      </c>
      <c r="H88" s="214">
        <v>0</v>
      </c>
      <c r="I88" s="175" t="s">
        <v>98</v>
      </c>
      <c r="J88" s="214">
        <v>0</v>
      </c>
      <c r="K88" s="175" t="s">
        <v>98</v>
      </c>
      <c r="L88" s="214">
        <v>0</v>
      </c>
      <c r="M88" s="175" t="s">
        <v>98</v>
      </c>
      <c r="N88" s="214">
        <v>0</v>
      </c>
      <c r="O88" s="175" t="s">
        <v>98</v>
      </c>
      <c r="P88" s="214">
        <v>0</v>
      </c>
      <c r="Q88" s="175" t="s">
        <v>98</v>
      </c>
      <c r="R88" s="214">
        <v>0</v>
      </c>
      <c r="S88" s="175" t="s">
        <v>98</v>
      </c>
      <c r="T88" s="214">
        <v>0</v>
      </c>
      <c r="U88" s="175" t="s">
        <v>98</v>
      </c>
      <c r="V88" s="214">
        <v>0</v>
      </c>
      <c r="W88" s="175" t="s">
        <v>98</v>
      </c>
      <c r="X88" s="214">
        <v>0</v>
      </c>
      <c r="Y88" s="175" t="s">
        <v>98</v>
      </c>
      <c r="Z88" s="214">
        <v>0</v>
      </c>
      <c r="AA88" s="175" t="s">
        <v>98</v>
      </c>
      <c r="AB88" s="214">
        <v>0</v>
      </c>
      <c r="AC88" s="175" t="s">
        <v>98</v>
      </c>
      <c r="AD88" s="214">
        <v>0</v>
      </c>
      <c r="AE88" s="175" t="s">
        <v>98</v>
      </c>
      <c r="AF88" s="214">
        <v>0</v>
      </c>
      <c r="AG88" s="175" t="s">
        <v>98</v>
      </c>
      <c r="AH88" s="214">
        <v>0</v>
      </c>
      <c r="AI88" s="175" t="s">
        <v>98</v>
      </c>
      <c r="AJ88" s="214">
        <v>0</v>
      </c>
      <c r="AK88" s="175" t="s">
        <v>98</v>
      </c>
      <c r="AL88" s="214">
        <v>0</v>
      </c>
      <c r="AM88" s="175" t="s">
        <v>98</v>
      </c>
      <c r="AN88" s="214">
        <v>0</v>
      </c>
      <c r="AO88" s="175" t="s">
        <v>98</v>
      </c>
      <c r="AP88" s="214">
        <v>0</v>
      </c>
      <c r="AQ88" s="175" t="s">
        <v>98</v>
      </c>
      <c r="AR88" s="214">
        <v>0</v>
      </c>
      <c r="AS88" s="175" t="s">
        <v>98</v>
      </c>
      <c r="AT88" s="214">
        <v>0</v>
      </c>
      <c r="AU88" s="175" t="s">
        <v>98</v>
      </c>
      <c r="AV88" s="214">
        <v>0</v>
      </c>
      <c r="AW88" s="175" t="s">
        <v>98</v>
      </c>
      <c r="AX88" s="214" t="s">
        <v>98</v>
      </c>
      <c r="AY88" s="175"/>
      <c r="AZ88" s="140">
        <f>'2'!DL86</f>
        <v>0</v>
      </c>
      <c r="BA88" s="193">
        <v>0</v>
      </c>
      <c r="BB88" s="214">
        <v>0</v>
      </c>
      <c r="BC88" s="175" t="s">
        <v>98</v>
      </c>
      <c r="BD88" s="215"/>
      <c r="BF88" s="159"/>
      <c r="BG88" s="159"/>
      <c r="BH88" s="159"/>
      <c r="BI88" s="159"/>
      <c r="BJ88" s="159"/>
      <c r="BK88" s="159"/>
      <c r="BL88" s="159"/>
      <c r="BM88" s="159"/>
      <c r="BN88" s="159"/>
      <c r="BO88" s="159"/>
      <c r="BP88" s="159"/>
      <c r="BQ88" s="159"/>
      <c r="BR88" s="159"/>
      <c r="BS88" s="159"/>
      <c r="BT88" s="159"/>
      <c r="BU88" s="159"/>
      <c r="BV88" s="159"/>
      <c r="BW88" s="159"/>
      <c r="BX88" s="159"/>
      <c r="BY88" s="159"/>
      <c r="BZ88" s="159"/>
      <c r="CA88" s="159"/>
      <c r="CB88" s="159"/>
      <c r="CC88" s="159"/>
      <c r="CD88" s="159"/>
      <c r="CE88" s="159"/>
      <c r="CF88" s="159"/>
      <c r="CG88" s="159"/>
      <c r="CH88" s="159"/>
      <c r="CI88" s="159"/>
      <c r="CJ88" s="159"/>
      <c r="CK88" s="159"/>
      <c r="CL88" s="159"/>
      <c r="CM88" s="159"/>
      <c r="CN88" s="159"/>
      <c r="CO88" s="159"/>
      <c r="CP88" s="159"/>
      <c r="CQ88" s="159"/>
      <c r="CR88" s="159"/>
      <c r="CS88" s="159"/>
      <c r="CT88" s="159"/>
      <c r="CU88" s="159"/>
      <c r="CV88" s="159"/>
      <c r="CW88" s="159"/>
      <c r="CX88" s="159"/>
      <c r="CY88" s="159"/>
    </row>
    <row r="89" spans="1:103" s="160" customFormat="1" ht="25.5" hidden="1" x14ac:dyDescent="0.2">
      <c r="A89" s="212" t="s">
        <v>218</v>
      </c>
      <c r="B89" s="186" t="s">
        <v>222</v>
      </c>
      <c r="C89" s="214" t="s">
        <v>223</v>
      </c>
      <c r="D89" s="214"/>
      <c r="E89" s="175"/>
      <c r="F89" s="214"/>
      <c r="G89" s="175"/>
      <c r="H89" s="214"/>
      <c r="I89" s="175"/>
      <c r="J89" s="214"/>
      <c r="K89" s="175"/>
      <c r="L89" s="214"/>
      <c r="M89" s="175"/>
      <c r="N89" s="214"/>
      <c r="O89" s="175"/>
      <c r="P89" s="214"/>
      <c r="Q89" s="175"/>
      <c r="R89" s="214"/>
      <c r="S89" s="175"/>
      <c r="T89" s="214"/>
      <c r="U89" s="175"/>
      <c r="V89" s="214"/>
      <c r="W89" s="175"/>
      <c r="X89" s="214"/>
      <c r="Y89" s="175"/>
      <c r="Z89" s="214"/>
      <c r="AA89" s="175"/>
      <c r="AB89" s="214"/>
      <c r="AC89" s="175"/>
      <c r="AD89" s="214"/>
      <c r="AE89" s="175"/>
      <c r="AF89" s="214"/>
      <c r="AG89" s="175"/>
      <c r="AH89" s="214"/>
      <c r="AI89" s="175"/>
      <c r="AJ89" s="214"/>
      <c r="AK89" s="175"/>
      <c r="AL89" s="214"/>
      <c r="AM89" s="175"/>
      <c r="AN89" s="214"/>
      <c r="AO89" s="175"/>
      <c r="AP89" s="214"/>
      <c r="AQ89" s="175"/>
      <c r="AR89" s="214"/>
      <c r="AS89" s="175"/>
      <c r="AT89" s="214"/>
      <c r="AU89" s="175"/>
      <c r="AV89" s="214"/>
      <c r="AW89" s="175"/>
      <c r="AX89" s="214"/>
      <c r="AY89" s="175"/>
      <c r="AZ89" s="140"/>
      <c r="BA89" s="193"/>
      <c r="BB89" s="214"/>
      <c r="BC89" s="175"/>
      <c r="BD89" s="215"/>
      <c r="BF89" s="159"/>
      <c r="BG89" s="159"/>
      <c r="BH89" s="159"/>
      <c r="BI89" s="159"/>
      <c r="BJ89" s="159"/>
      <c r="BK89" s="159"/>
      <c r="BL89" s="159"/>
      <c r="BM89" s="159"/>
      <c r="BN89" s="159"/>
      <c r="BO89" s="159"/>
      <c r="BP89" s="159"/>
      <c r="BQ89" s="159"/>
      <c r="BR89" s="159"/>
      <c r="BS89" s="159"/>
      <c r="BT89" s="159"/>
      <c r="BU89" s="159"/>
      <c r="BV89" s="159"/>
      <c r="BW89" s="159"/>
      <c r="BX89" s="159"/>
      <c r="BY89" s="159"/>
      <c r="BZ89" s="159"/>
      <c r="CA89" s="159"/>
      <c r="CB89" s="159"/>
      <c r="CC89" s="159"/>
      <c r="CD89" s="159"/>
      <c r="CE89" s="159"/>
      <c r="CF89" s="159"/>
      <c r="CG89" s="159"/>
      <c r="CH89" s="159"/>
      <c r="CI89" s="159"/>
      <c r="CJ89" s="159"/>
      <c r="CK89" s="159"/>
      <c r="CL89" s="159"/>
      <c r="CM89" s="159"/>
      <c r="CN89" s="159"/>
      <c r="CO89" s="159"/>
      <c r="CP89" s="159"/>
      <c r="CQ89" s="159"/>
      <c r="CR89" s="159"/>
      <c r="CS89" s="159"/>
      <c r="CT89" s="159"/>
      <c r="CU89" s="159"/>
      <c r="CV89" s="159"/>
      <c r="CW89" s="159"/>
      <c r="CX89" s="159"/>
      <c r="CY89" s="159"/>
    </row>
    <row r="90" spans="1:103" s="160" customFormat="1" ht="25.5" x14ac:dyDescent="0.2">
      <c r="A90" s="212" t="s">
        <v>218</v>
      </c>
      <c r="B90" s="186" t="s">
        <v>224</v>
      </c>
      <c r="C90" s="214" t="s">
        <v>225</v>
      </c>
      <c r="D90" s="214">
        <v>0</v>
      </c>
      <c r="E90" s="175" t="s">
        <v>98</v>
      </c>
      <c r="F90" s="214">
        <v>0</v>
      </c>
      <c r="G90" s="175" t="s">
        <v>98</v>
      </c>
      <c r="H90" s="214">
        <v>0</v>
      </c>
      <c r="I90" s="175" t="s">
        <v>98</v>
      </c>
      <c r="J90" s="214">
        <v>0</v>
      </c>
      <c r="K90" s="175" t="s">
        <v>98</v>
      </c>
      <c r="L90" s="214">
        <v>0</v>
      </c>
      <c r="M90" s="175" t="s">
        <v>98</v>
      </c>
      <c r="N90" s="214">
        <v>0</v>
      </c>
      <c r="O90" s="175" t="s">
        <v>98</v>
      </c>
      <c r="P90" s="214">
        <v>0</v>
      </c>
      <c r="Q90" s="175" t="s">
        <v>98</v>
      </c>
      <c r="R90" s="214">
        <v>0</v>
      </c>
      <c r="S90" s="175" t="s">
        <v>98</v>
      </c>
      <c r="T90" s="214">
        <v>0</v>
      </c>
      <c r="U90" s="175" t="s">
        <v>98</v>
      </c>
      <c r="V90" s="214">
        <v>0</v>
      </c>
      <c r="W90" s="175" t="s">
        <v>98</v>
      </c>
      <c r="X90" s="214">
        <v>0</v>
      </c>
      <c r="Y90" s="175" t="s">
        <v>98</v>
      </c>
      <c r="Z90" s="214">
        <v>0</v>
      </c>
      <c r="AA90" s="175" t="s">
        <v>98</v>
      </c>
      <c r="AB90" s="214">
        <v>0</v>
      </c>
      <c r="AC90" s="175" t="s">
        <v>98</v>
      </c>
      <c r="AD90" s="214">
        <v>0</v>
      </c>
      <c r="AE90" s="175" t="s">
        <v>98</v>
      </c>
      <c r="AF90" s="214">
        <v>0</v>
      </c>
      <c r="AG90" s="175" t="s">
        <v>98</v>
      </c>
      <c r="AH90" s="214">
        <v>0</v>
      </c>
      <c r="AI90" s="175" t="s">
        <v>98</v>
      </c>
      <c r="AJ90" s="214">
        <v>0</v>
      </c>
      <c r="AK90" s="175" t="s">
        <v>98</v>
      </c>
      <c r="AL90" s="214">
        <v>0</v>
      </c>
      <c r="AM90" s="175" t="s">
        <v>98</v>
      </c>
      <c r="AN90" s="214">
        <v>0</v>
      </c>
      <c r="AO90" s="175" t="s">
        <v>98</v>
      </c>
      <c r="AP90" s="214">
        <v>0</v>
      </c>
      <c r="AQ90" s="175" t="s">
        <v>98</v>
      </c>
      <c r="AR90" s="214">
        <v>0</v>
      </c>
      <c r="AS90" s="175" t="s">
        <v>98</v>
      </c>
      <c r="AT90" s="214">
        <v>0</v>
      </c>
      <c r="AU90" s="175" t="s">
        <v>98</v>
      </c>
      <c r="AV90" s="214">
        <v>0</v>
      </c>
      <c r="AW90" s="175" t="s">
        <v>98</v>
      </c>
      <c r="AX90" s="214" t="s">
        <v>98</v>
      </c>
      <c r="AY90" s="175"/>
      <c r="AZ90" s="140">
        <f>'2'!DL88</f>
        <v>0</v>
      </c>
      <c r="BA90" s="193">
        <v>0</v>
      </c>
      <c r="BB90" s="214">
        <v>0</v>
      </c>
      <c r="BC90" s="175" t="s">
        <v>98</v>
      </c>
      <c r="BD90" s="215"/>
      <c r="BF90" s="159"/>
      <c r="BG90" s="159"/>
      <c r="BH90" s="159"/>
      <c r="BI90" s="159"/>
      <c r="BJ90" s="159"/>
      <c r="BK90" s="159"/>
      <c r="BL90" s="159"/>
      <c r="BM90" s="159"/>
      <c r="BN90" s="159"/>
      <c r="BO90" s="159"/>
      <c r="BP90" s="159"/>
      <c r="BQ90" s="159"/>
      <c r="BR90" s="159"/>
      <c r="BS90" s="159"/>
      <c r="BT90" s="159"/>
      <c r="BU90" s="159"/>
      <c r="BV90" s="159"/>
      <c r="BW90" s="159"/>
      <c r="BX90" s="159"/>
      <c r="BY90" s="159"/>
      <c r="BZ90" s="159"/>
      <c r="CA90" s="159"/>
      <c r="CB90" s="159"/>
      <c r="CC90" s="159"/>
      <c r="CD90" s="159"/>
      <c r="CE90" s="159"/>
      <c r="CF90" s="159"/>
      <c r="CG90" s="159"/>
      <c r="CH90" s="159"/>
      <c r="CI90" s="159"/>
      <c r="CJ90" s="159"/>
      <c r="CK90" s="159"/>
      <c r="CL90" s="159"/>
      <c r="CM90" s="159"/>
      <c r="CN90" s="159"/>
      <c r="CO90" s="159"/>
      <c r="CP90" s="159"/>
      <c r="CQ90" s="159"/>
      <c r="CR90" s="159"/>
      <c r="CS90" s="159"/>
      <c r="CT90" s="159"/>
      <c r="CU90" s="159"/>
      <c r="CV90" s="159"/>
      <c r="CW90" s="159"/>
      <c r="CX90" s="159"/>
      <c r="CY90" s="159"/>
    </row>
    <row r="91" spans="1:103" s="160" customFormat="1" ht="25.5" x14ac:dyDescent="0.2">
      <c r="A91" s="212" t="s">
        <v>218</v>
      </c>
      <c r="B91" s="216" t="s">
        <v>226</v>
      </c>
      <c r="C91" s="214" t="s">
        <v>227</v>
      </c>
      <c r="D91" s="214">
        <v>0</v>
      </c>
      <c r="E91" s="175" t="s">
        <v>98</v>
      </c>
      <c r="F91" s="214">
        <v>0</v>
      </c>
      <c r="G91" s="175" t="s">
        <v>98</v>
      </c>
      <c r="H91" s="214">
        <v>0</v>
      </c>
      <c r="I91" s="175" t="s">
        <v>98</v>
      </c>
      <c r="J91" s="214">
        <v>0</v>
      </c>
      <c r="K91" s="175" t="s">
        <v>98</v>
      </c>
      <c r="L91" s="214">
        <v>0</v>
      </c>
      <c r="M91" s="175" t="s">
        <v>98</v>
      </c>
      <c r="N91" s="214">
        <v>0</v>
      </c>
      <c r="O91" s="175" t="s">
        <v>98</v>
      </c>
      <c r="P91" s="214">
        <v>0</v>
      </c>
      <c r="Q91" s="175" t="s">
        <v>98</v>
      </c>
      <c r="R91" s="214">
        <v>0</v>
      </c>
      <c r="S91" s="175" t="s">
        <v>98</v>
      </c>
      <c r="T91" s="214">
        <v>0</v>
      </c>
      <c r="U91" s="175" t="s">
        <v>98</v>
      </c>
      <c r="V91" s="214">
        <v>0</v>
      </c>
      <c r="W91" s="175" t="s">
        <v>98</v>
      </c>
      <c r="X91" s="214">
        <v>0</v>
      </c>
      <c r="Y91" s="175" t="s">
        <v>98</v>
      </c>
      <c r="Z91" s="214">
        <v>0</v>
      </c>
      <c r="AA91" s="175" t="s">
        <v>98</v>
      </c>
      <c r="AB91" s="214">
        <v>0</v>
      </c>
      <c r="AC91" s="175" t="s">
        <v>98</v>
      </c>
      <c r="AD91" s="214">
        <v>0</v>
      </c>
      <c r="AE91" s="175" t="s">
        <v>98</v>
      </c>
      <c r="AF91" s="214">
        <v>0</v>
      </c>
      <c r="AG91" s="175" t="s">
        <v>98</v>
      </c>
      <c r="AH91" s="214">
        <v>0</v>
      </c>
      <c r="AI91" s="175" t="s">
        <v>98</v>
      </c>
      <c r="AJ91" s="214">
        <v>0</v>
      </c>
      <c r="AK91" s="175" t="s">
        <v>98</v>
      </c>
      <c r="AL91" s="214">
        <v>0</v>
      </c>
      <c r="AM91" s="175" t="s">
        <v>98</v>
      </c>
      <c r="AN91" s="214">
        <v>0</v>
      </c>
      <c r="AO91" s="175" t="s">
        <v>98</v>
      </c>
      <c r="AP91" s="214">
        <v>0</v>
      </c>
      <c r="AQ91" s="175" t="s">
        <v>98</v>
      </c>
      <c r="AR91" s="214">
        <v>0</v>
      </c>
      <c r="AS91" s="175" t="s">
        <v>98</v>
      </c>
      <c r="AT91" s="214">
        <v>0</v>
      </c>
      <c r="AU91" s="175" t="s">
        <v>98</v>
      </c>
      <c r="AV91" s="214">
        <v>0</v>
      </c>
      <c r="AW91" s="175" t="s">
        <v>98</v>
      </c>
      <c r="AX91" s="214" t="s">
        <v>98</v>
      </c>
      <c r="AY91" s="175"/>
      <c r="AZ91" s="140">
        <f>'2'!DL89</f>
        <v>0</v>
      </c>
      <c r="BA91" s="193">
        <v>0</v>
      </c>
      <c r="BB91" s="214">
        <v>0</v>
      </c>
      <c r="BC91" s="175" t="s">
        <v>98</v>
      </c>
      <c r="BD91" s="215"/>
      <c r="BF91" s="159"/>
      <c r="BG91" s="159"/>
      <c r="BH91" s="159"/>
      <c r="BI91" s="159"/>
      <c r="BJ91" s="159"/>
      <c r="BK91" s="159"/>
      <c r="BL91" s="159"/>
      <c r="BM91" s="159"/>
      <c r="BN91" s="159"/>
      <c r="BO91" s="159"/>
      <c r="BP91" s="159"/>
      <c r="BQ91" s="159"/>
      <c r="BR91" s="159"/>
      <c r="BS91" s="159"/>
      <c r="BT91" s="159"/>
      <c r="BU91" s="159"/>
      <c r="BV91" s="159"/>
      <c r="BW91" s="159"/>
      <c r="BX91" s="159"/>
      <c r="BY91" s="159"/>
      <c r="BZ91" s="159"/>
      <c r="CA91" s="159"/>
      <c r="CB91" s="159"/>
      <c r="CC91" s="159"/>
      <c r="CD91" s="159"/>
      <c r="CE91" s="159"/>
      <c r="CF91" s="159"/>
      <c r="CG91" s="159"/>
      <c r="CH91" s="159"/>
      <c r="CI91" s="159"/>
      <c r="CJ91" s="159"/>
      <c r="CK91" s="159"/>
      <c r="CL91" s="159"/>
      <c r="CM91" s="159"/>
      <c r="CN91" s="159"/>
      <c r="CO91" s="159"/>
      <c r="CP91" s="159"/>
      <c r="CQ91" s="159"/>
      <c r="CR91" s="159"/>
      <c r="CS91" s="159"/>
      <c r="CT91" s="159"/>
      <c r="CU91" s="159"/>
      <c r="CV91" s="159"/>
      <c r="CW91" s="159"/>
      <c r="CX91" s="159"/>
      <c r="CY91" s="159"/>
    </row>
    <row r="92" spans="1:103" s="160" customFormat="1" ht="38.25" x14ac:dyDescent="0.2">
      <c r="A92" s="154" t="s">
        <v>228</v>
      </c>
      <c r="B92" s="155" t="s">
        <v>229</v>
      </c>
      <c r="C92" s="158" t="s">
        <v>98</v>
      </c>
      <c r="D92" s="214">
        <v>0</v>
      </c>
      <c r="E92" s="175" t="s">
        <v>98</v>
      </c>
      <c r="F92" s="214">
        <v>0</v>
      </c>
      <c r="G92" s="175" t="s">
        <v>98</v>
      </c>
      <c r="H92" s="214">
        <v>0</v>
      </c>
      <c r="I92" s="175" t="s">
        <v>98</v>
      </c>
      <c r="J92" s="214">
        <v>0</v>
      </c>
      <c r="K92" s="175" t="s">
        <v>98</v>
      </c>
      <c r="L92" s="214">
        <v>0</v>
      </c>
      <c r="M92" s="175" t="s">
        <v>98</v>
      </c>
      <c r="N92" s="214">
        <v>0</v>
      </c>
      <c r="O92" s="175" t="s">
        <v>98</v>
      </c>
      <c r="P92" s="214">
        <v>0</v>
      </c>
      <c r="Q92" s="175" t="s">
        <v>98</v>
      </c>
      <c r="R92" s="214">
        <v>0</v>
      </c>
      <c r="S92" s="175" t="s">
        <v>98</v>
      </c>
      <c r="T92" s="214">
        <v>0</v>
      </c>
      <c r="U92" s="175" t="s">
        <v>98</v>
      </c>
      <c r="V92" s="214">
        <v>0</v>
      </c>
      <c r="W92" s="175" t="s">
        <v>98</v>
      </c>
      <c r="X92" s="214">
        <v>0</v>
      </c>
      <c r="Y92" s="175" t="s">
        <v>98</v>
      </c>
      <c r="Z92" s="214">
        <v>0</v>
      </c>
      <c r="AA92" s="175" t="s">
        <v>98</v>
      </c>
      <c r="AB92" s="214">
        <v>0</v>
      </c>
      <c r="AC92" s="175" t="s">
        <v>98</v>
      </c>
      <c r="AD92" s="214">
        <v>0</v>
      </c>
      <c r="AE92" s="175" t="s">
        <v>98</v>
      </c>
      <c r="AF92" s="214">
        <v>0</v>
      </c>
      <c r="AG92" s="175" t="s">
        <v>98</v>
      </c>
      <c r="AH92" s="214">
        <v>0</v>
      </c>
      <c r="AI92" s="175" t="s">
        <v>98</v>
      </c>
      <c r="AJ92" s="214">
        <v>0</v>
      </c>
      <c r="AK92" s="175" t="s">
        <v>98</v>
      </c>
      <c r="AL92" s="214">
        <v>0</v>
      </c>
      <c r="AM92" s="175" t="s">
        <v>98</v>
      </c>
      <c r="AN92" s="214">
        <v>0</v>
      </c>
      <c r="AO92" s="175" t="s">
        <v>98</v>
      </c>
      <c r="AP92" s="214">
        <v>0</v>
      </c>
      <c r="AQ92" s="175" t="s">
        <v>98</v>
      </c>
      <c r="AR92" s="214">
        <v>0</v>
      </c>
      <c r="AS92" s="175" t="s">
        <v>98</v>
      </c>
      <c r="AT92" s="214">
        <v>0</v>
      </c>
      <c r="AU92" s="175" t="s">
        <v>98</v>
      </c>
      <c r="AV92" s="214">
        <v>0</v>
      </c>
      <c r="AW92" s="175" t="s">
        <v>98</v>
      </c>
      <c r="AX92" s="214" t="s">
        <v>98</v>
      </c>
      <c r="AY92" s="175">
        <v>0</v>
      </c>
      <c r="AZ92" s="140">
        <f>'2'!DL90</f>
        <v>0</v>
      </c>
      <c r="BA92" s="158">
        <v>0</v>
      </c>
      <c r="BB92" s="214">
        <v>0</v>
      </c>
      <c r="BC92" s="175" t="s">
        <v>98</v>
      </c>
      <c r="BD92" s="159"/>
      <c r="BE92" s="159"/>
      <c r="BF92" s="159"/>
      <c r="BG92" s="159"/>
      <c r="BH92" s="159"/>
      <c r="BI92" s="159"/>
      <c r="BJ92" s="159"/>
      <c r="BK92" s="159"/>
      <c r="BL92" s="159"/>
      <c r="BM92" s="159"/>
      <c r="BN92" s="159"/>
      <c r="BO92" s="159"/>
      <c r="BP92" s="159"/>
      <c r="BQ92" s="159"/>
      <c r="BR92" s="159"/>
      <c r="BS92" s="159"/>
      <c r="BT92" s="159"/>
      <c r="BU92" s="159"/>
      <c r="BV92" s="159"/>
      <c r="BW92" s="159"/>
      <c r="BX92" s="159"/>
      <c r="BY92" s="159"/>
      <c r="BZ92" s="159"/>
      <c r="CA92" s="159"/>
      <c r="CB92" s="159"/>
      <c r="CC92" s="159"/>
      <c r="CD92" s="159"/>
      <c r="CE92" s="159"/>
      <c r="CF92" s="159"/>
      <c r="CG92" s="159"/>
      <c r="CH92" s="159"/>
      <c r="CI92" s="159"/>
      <c r="CJ92" s="159"/>
      <c r="CK92" s="159"/>
      <c r="CL92" s="159"/>
      <c r="CM92" s="159"/>
      <c r="CN92" s="159"/>
      <c r="CO92" s="159"/>
      <c r="CP92" s="159"/>
      <c r="CQ92" s="159"/>
      <c r="CR92" s="159"/>
      <c r="CS92" s="159"/>
      <c r="CT92" s="159"/>
      <c r="CU92" s="159"/>
      <c r="CV92" s="159"/>
      <c r="CW92" s="159"/>
      <c r="CX92" s="159"/>
      <c r="CY92" s="159"/>
    </row>
    <row r="93" spans="1:103" s="168" customFormat="1" ht="89.25" x14ac:dyDescent="0.2">
      <c r="A93" s="161" t="s">
        <v>230</v>
      </c>
      <c r="B93" s="162" t="s">
        <v>231</v>
      </c>
      <c r="C93" s="165" t="s">
        <v>98</v>
      </c>
      <c r="D93" s="219">
        <f>SUM(D94:D95)</f>
        <v>0</v>
      </c>
      <c r="E93" s="220" t="s">
        <v>98</v>
      </c>
      <c r="F93" s="219">
        <f>SUM(F94:F95)</f>
        <v>0</v>
      </c>
      <c r="G93" s="220" t="s">
        <v>98</v>
      </c>
      <c r="H93" s="219">
        <f>SUM(H94:H95)</f>
        <v>0</v>
      </c>
      <c r="I93" s="220" t="s">
        <v>98</v>
      </c>
      <c r="J93" s="219">
        <f>SUM(J94:J95)</f>
        <v>0</v>
      </c>
      <c r="K93" s="220" t="s">
        <v>98</v>
      </c>
      <c r="L93" s="219">
        <f>SUM(L94:L95)</f>
        <v>0</v>
      </c>
      <c r="M93" s="220" t="s">
        <v>98</v>
      </c>
      <c r="N93" s="219">
        <f>SUM(N94:N95)</f>
        <v>0</v>
      </c>
      <c r="O93" s="220" t="s">
        <v>98</v>
      </c>
      <c r="P93" s="219">
        <f>SUM(P94:P95)</f>
        <v>0</v>
      </c>
      <c r="Q93" s="220" t="s">
        <v>98</v>
      </c>
      <c r="R93" s="219">
        <f>SUM(R94:R95)</f>
        <v>0</v>
      </c>
      <c r="S93" s="220" t="s">
        <v>98</v>
      </c>
      <c r="T93" s="219">
        <f>SUM(T94:T95)</f>
        <v>0</v>
      </c>
      <c r="U93" s="220" t="s">
        <v>98</v>
      </c>
      <c r="V93" s="219">
        <f>SUM(V94:V95)</f>
        <v>0</v>
      </c>
      <c r="W93" s="220" t="s">
        <v>98</v>
      </c>
      <c r="X93" s="219">
        <f>SUM(X94:X95)</f>
        <v>0</v>
      </c>
      <c r="Y93" s="220" t="s">
        <v>98</v>
      </c>
      <c r="Z93" s="219">
        <f>SUM(Z94:Z95)</f>
        <v>0</v>
      </c>
      <c r="AA93" s="220" t="s">
        <v>98</v>
      </c>
      <c r="AB93" s="219">
        <f>SUM(AB94:AB95)</f>
        <v>0</v>
      </c>
      <c r="AC93" s="220" t="s">
        <v>98</v>
      </c>
      <c r="AD93" s="219">
        <f>SUM(AD94:AD95)</f>
        <v>0</v>
      </c>
      <c r="AE93" s="220" t="s">
        <v>98</v>
      </c>
      <c r="AF93" s="219">
        <f>SUM(AF94:AF95)</f>
        <v>0</v>
      </c>
      <c r="AG93" s="220" t="s">
        <v>98</v>
      </c>
      <c r="AH93" s="219">
        <f>SUM(AH94:AH95)</f>
        <v>0</v>
      </c>
      <c r="AI93" s="220" t="s">
        <v>98</v>
      </c>
      <c r="AJ93" s="219">
        <f>SUM(AJ94:AJ95)</f>
        <v>0</v>
      </c>
      <c r="AK93" s="220" t="s">
        <v>98</v>
      </c>
      <c r="AL93" s="219">
        <f>SUM(AL94:AL95)</f>
        <v>0</v>
      </c>
      <c r="AM93" s="220" t="s">
        <v>98</v>
      </c>
      <c r="AN93" s="219">
        <f>SUM(AN94:AN95)</f>
        <v>0</v>
      </c>
      <c r="AO93" s="220" t="s">
        <v>98</v>
      </c>
      <c r="AP93" s="219">
        <f>SUM(AP94:AP95)</f>
        <v>0</v>
      </c>
      <c r="AQ93" s="220" t="s">
        <v>98</v>
      </c>
      <c r="AR93" s="219">
        <f>SUM(AR94:AR95)</f>
        <v>0</v>
      </c>
      <c r="AS93" s="220" t="s">
        <v>98</v>
      </c>
      <c r="AT93" s="219">
        <f>SUM(AT94:AT95)</f>
        <v>0</v>
      </c>
      <c r="AU93" s="220" t="s">
        <v>98</v>
      </c>
      <c r="AV93" s="219">
        <f>SUM(AV94:AV95)</f>
        <v>0</v>
      </c>
      <c r="AW93" s="220" t="s">
        <v>98</v>
      </c>
      <c r="AX93" s="219" t="s">
        <v>98</v>
      </c>
      <c r="AY93" s="220">
        <v>0</v>
      </c>
      <c r="AZ93" s="140">
        <f>'2'!DL91</f>
        <v>0</v>
      </c>
      <c r="BA93" s="165">
        <v>0</v>
      </c>
      <c r="BB93" s="219">
        <f>SUM(BB94:BB95)</f>
        <v>0</v>
      </c>
      <c r="BC93" s="220" t="s">
        <v>98</v>
      </c>
      <c r="BD93" s="167"/>
      <c r="BE93" s="167"/>
      <c r="BF93" s="167"/>
      <c r="BG93" s="167"/>
      <c r="BH93" s="167"/>
      <c r="BI93" s="167"/>
      <c r="BJ93" s="167"/>
      <c r="BK93" s="167"/>
      <c r="BL93" s="167"/>
      <c r="BM93" s="167"/>
      <c r="BN93" s="167"/>
      <c r="BO93" s="167"/>
      <c r="BP93" s="167"/>
      <c r="BQ93" s="167"/>
      <c r="BR93" s="167"/>
      <c r="BS93" s="167"/>
      <c r="BT93" s="167"/>
      <c r="BU93" s="167"/>
      <c r="BV93" s="167"/>
      <c r="BW93" s="167"/>
      <c r="BX93" s="167"/>
      <c r="BY93" s="167"/>
      <c r="BZ93" s="167"/>
      <c r="CA93" s="167"/>
      <c r="CB93" s="167"/>
      <c r="CC93" s="167"/>
      <c r="CD93" s="167"/>
      <c r="CE93" s="167"/>
      <c r="CF93" s="167"/>
      <c r="CG93" s="167"/>
      <c r="CH93" s="167"/>
      <c r="CI93" s="167"/>
      <c r="CJ93" s="167"/>
      <c r="CK93" s="167"/>
      <c r="CL93" s="167"/>
      <c r="CM93" s="167"/>
      <c r="CN93" s="167"/>
      <c r="CO93" s="167"/>
      <c r="CP93" s="167"/>
      <c r="CQ93" s="167"/>
      <c r="CR93" s="167"/>
      <c r="CS93" s="167"/>
      <c r="CT93" s="167"/>
      <c r="CU93" s="167"/>
      <c r="CV93" s="167"/>
      <c r="CW93" s="167"/>
      <c r="CX93" s="167"/>
      <c r="CY93" s="167"/>
    </row>
    <row r="94" spans="1:103" s="160" customFormat="1" ht="51" x14ac:dyDescent="0.2">
      <c r="A94" s="172" t="s">
        <v>232</v>
      </c>
      <c r="B94" s="155" t="s">
        <v>233</v>
      </c>
      <c r="C94" s="158" t="s">
        <v>98</v>
      </c>
      <c r="D94" s="214">
        <v>0</v>
      </c>
      <c r="E94" s="175" t="s">
        <v>98</v>
      </c>
      <c r="F94" s="214">
        <v>0</v>
      </c>
      <c r="G94" s="175" t="s">
        <v>98</v>
      </c>
      <c r="H94" s="214">
        <v>0</v>
      </c>
      <c r="I94" s="175" t="s">
        <v>98</v>
      </c>
      <c r="J94" s="214">
        <v>0</v>
      </c>
      <c r="K94" s="175" t="s">
        <v>98</v>
      </c>
      <c r="L94" s="214">
        <v>0</v>
      </c>
      <c r="M94" s="175" t="s">
        <v>98</v>
      </c>
      <c r="N94" s="214">
        <v>0</v>
      </c>
      <c r="O94" s="175" t="s">
        <v>98</v>
      </c>
      <c r="P94" s="214">
        <v>0</v>
      </c>
      <c r="Q94" s="175" t="s">
        <v>98</v>
      </c>
      <c r="R94" s="214">
        <v>0</v>
      </c>
      <c r="S94" s="175" t="s">
        <v>98</v>
      </c>
      <c r="T94" s="214">
        <v>0</v>
      </c>
      <c r="U94" s="175" t="s">
        <v>98</v>
      </c>
      <c r="V94" s="214">
        <v>0</v>
      </c>
      <c r="W94" s="175" t="s">
        <v>98</v>
      </c>
      <c r="X94" s="214">
        <v>0</v>
      </c>
      <c r="Y94" s="175" t="s">
        <v>98</v>
      </c>
      <c r="Z94" s="214">
        <v>0</v>
      </c>
      <c r="AA94" s="175" t="s">
        <v>98</v>
      </c>
      <c r="AB94" s="214">
        <v>0</v>
      </c>
      <c r="AC94" s="175" t="s">
        <v>98</v>
      </c>
      <c r="AD94" s="214">
        <v>0</v>
      </c>
      <c r="AE94" s="175" t="s">
        <v>98</v>
      </c>
      <c r="AF94" s="214">
        <v>0</v>
      </c>
      <c r="AG94" s="175" t="s">
        <v>98</v>
      </c>
      <c r="AH94" s="214">
        <v>0</v>
      </c>
      <c r="AI94" s="175" t="s">
        <v>98</v>
      </c>
      <c r="AJ94" s="214">
        <v>0</v>
      </c>
      <c r="AK94" s="175" t="s">
        <v>98</v>
      </c>
      <c r="AL94" s="214">
        <v>0</v>
      </c>
      <c r="AM94" s="175" t="s">
        <v>98</v>
      </c>
      <c r="AN94" s="214">
        <v>0</v>
      </c>
      <c r="AO94" s="175" t="s">
        <v>98</v>
      </c>
      <c r="AP94" s="214">
        <v>0</v>
      </c>
      <c r="AQ94" s="175" t="s">
        <v>98</v>
      </c>
      <c r="AR94" s="214">
        <v>0</v>
      </c>
      <c r="AS94" s="175" t="s">
        <v>98</v>
      </c>
      <c r="AT94" s="214">
        <v>0</v>
      </c>
      <c r="AU94" s="175" t="s">
        <v>98</v>
      </c>
      <c r="AV94" s="214">
        <v>0</v>
      </c>
      <c r="AW94" s="175" t="s">
        <v>98</v>
      </c>
      <c r="AX94" s="214" t="s">
        <v>98</v>
      </c>
      <c r="AY94" s="175">
        <v>0</v>
      </c>
      <c r="AZ94" s="140">
        <f>'2'!DL92</f>
        <v>0</v>
      </c>
      <c r="BA94" s="175">
        <v>0</v>
      </c>
      <c r="BB94" s="214">
        <v>0</v>
      </c>
      <c r="BC94" s="175" t="s">
        <v>98</v>
      </c>
      <c r="BD94" s="174"/>
      <c r="BE94" s="221"/>
      <c r="BF94" s="159"/>
      <c r="BG94" s="159"/>
      <c r="BH94" s="159"/>
      <c r="BI94" s="159"/>
      <c r="BJ94" s="159"/>
      <c r="BK94" s="159"/>
      <c r="BL94" s="159"/>
      <c r="BM94" s="159"/>
      <c r="BN94" s="159"/>
      <c r="BO94" s="159"/>
      <c r="BP94" s="159"/>
      <c r="BQ94" s="159"/>
      <c r="BR94" s="159"/>
      <c r="BS94" s="159"/>
      <c r="BT94" s="159"/>
      <c r="BU94" s="159"/>
      <c r="BV94" s="159"/>
      <c r="BW94" s="159"/>
      <c r="BX94" s="159"/>
      <c r="BY94" s="159"/>
      <c r="BZ94" s="159"/>
      <c r="CA94" s="159"/>
      <c r="CB94" s="159"/>
      <c r="CC94" s="159"/>
      <c r="CD94" s="159"/>
      <c r="CE94" s="159"/>
      <c r="CF94" s="159"/>
      <c r="CG94" s="159"/>
      <c r="CH94" s="159"/>
      <c r="CI94" s="159"/>
      <c r="CJ94" s="159"/>
      <c r="CK94" s="159"/>
      <c r="CL94" s="159"/>
      <c r="CM94" s="159"/>
      <c r="CN94" s="159"/>
      <c r="CO94" s="159"/>
      <c r="CP94" s="159"/>
      <c r="CQ94" s="159"/>
      <c r="CR94" s="159"/>
      <c r="CS94" s="159"/>
      <c r="CT94" s="159"/>
      <c r="CU94" s="159"/>
      <c r="CV94" s="159"/>
      <c r="CW94" s="159"/>
      <c r="CX94" s="159"/>
      <c r="CY94" s="159"/>
    </row>
    <row r="95" spans="1:103" s="160" customFormat="1" ht="38.25" x14ac:dyDescent="0.2">
      <c r="A95" s="172" t="s">
        <v>234</v>
      </c>
      <c r="B95" s="155" t="s">
        <v>235</v>
      </c>
      <c r="C95" s="158" t="s">
        <v>98</v>
      </c>
      <c r="D95" s="214">
        <v>0</v>
      </c>
      <c r="E95" s="175" t="s">
        <v>98</v>
      </c>
      <c r="F95" s="214">
        <v>0</v>
      </c>
      <c r="G95" s="175" t="s">
        <v>98</v>
      </c>
      <c r="H95" s="214">
        <v>0</v>
      </c>
      <c r="I95" s="175" t="s">
        <v>98</v>
      </c>
      <c r="J95" s="214">
        <v>0</v>
      </c>
      <c r="K95" s="175" t="s">
        <v>98</v>
      </c>
      <c r="L95" s="214">
        <v>0</v>
      </c>
      <c r="M95" s="175" t="s">
        <v>98</v>
      </c>
      <c r="N95" s="214">
        <v>0</v>
      </c>
      <c r="O95" s="175" t="s">
        <v>98</v>
      </c>
      <c r="P95" s="214">
        <v>0</v>
      </c>
      <c r="Q95" s="175" t="s">
        <v>98</v>
      </c>
      <c r="R95" s="214">
        <v>0</v>
      </c>
      <c r="S95" s="175" t="s">
        <v>98</v>
      </c>
      <c r="T95" s="214">
        <v>0</v>
      </c>
      <c r="U95" s="175" t="s">
        <v>98</v>
      </c>
      <c r="V95" s="214">
        <v>0</v>
      </c>
      <c r="W95" s="175" t="s">
        <v>98</v>
      </c>
      <c r="X95" s="214">
        <v>0</v>
      </c>
      <c r="Y95" s="175" t="s">
        <v>98</v>
      </c>
      <c r="Z95" s="214">
        <v>0</v>
      </c>
      <c r="AA95" s="175" t="s">
        <v>98</v>
      </c>
      <c r="AB95" s="214">
        <v>0</v>
      </c>
      <c r="AC95" s="175" t="s">
        <v>98</v>
      </c>
      <c r="AD95" s="214">
        <v>0</v>
      </c>
      <c r="AE95" s="175" t="s">
        <v>98</v>
      </c>
      <c r="AF95" s="214">
        <v>0</v>
      </c>
      <c r="AG95" s="175" t="s">
        <v>98</v>
      </c>
      <c r="AH95" s="214">
        <v>0</v>
      </c>
      <c r="AI95" s="175" t="s">
        <v>98</v>
      </c>
      <c r="AJ95" s="214">
        <v>0</v>
      </c>
      <c r="AK95" s="175" t="s">
        <v>98</v>
      </c>
      <c r="AL95" s="214">
        <v>0</v>
      </c>
      <c r="AM95" s="175" t="s">
        <v>98</v>
      </c>
      <c r="AN95" s="214">
        <v>0</v>
      </c>
      <c r="AO95" s="175" t="s">
        <v>98</v>
      </c>
      <c r="AP95" s="214">
        <v>0</v>
      </c>
      <c r="AQ95" s="175" t="s">
        <v>98</v>
      </c>
      <c r="AR95" s="214">
        <v>0</v>
      </c>
      <c r="AS95" s="175" t="s">
        <v>98</v>
      </c>
      <c r="AT95" s="214">
        <v>0</v>
      </c>
      <c r="AU95" s="175" t="s">
        <v>98</v>
      </c>
      <c r="AV95" s="214">
        <v>0</v>
      </c>
      <c r="AW95" s="175" t="s">
        <v>98</v>
      </c>
      <c r="AX95" s="214" t="s">
        <v>98</v>
      </c>
      <c r="AY95" s="175">
        <v>0</v>
      </c>
      <c r="AZ95" s="140">
        <f>'2'!DL93</f>
        <v>0</v>
      </c>
      <c r="BA95" s="175">
        <v>0</v>
      </c>
      <c r="BB95" s="214">
        <v>0</v>
      </c>
      <c r="BC95" s="175" t="s">
        <v>98</v>
      </c>
      <c r="BD95" s="174"/>
      <c r="BE95" s="221"/>
      <c r="BF95" s="159"/>
      <c r="BG95" s="159"/>
      <c r="BH95" s="159"/>
      <c r="BI95" s="159"/>
      <c r="BJ95" s="159"/>
      <c r="BK95" s="159"/>
      <c r="BL95" s="159"/>
      <c r="BM95" s="159"/>
      <c r="BN95" s="159"/>
      <c r="BO95" s="159"/>
      <c r="BP95" s="159"/>
      <c r="BQ95" s="159"/>
      <c r="BR95" s="159"/>
      <c r="BS95" s="159"/>
      <c r="BT95" s="159"/>
      <c r="BU95" s="159"/>
      <c r="BV95" s="159"/>
      <c r="BW95" s="159"/>
      <c r="BX95" s="159"/>
      <c r="BY95" s="159"/>
      <c r="BZ95" s="159"/>
      <c r="CA95" s="159"/>
      <c r="CB95" s="159"/>
      <c r="CC95" s="159"/>
      <c r="CD95" s="159"/>
      <c r="CE95" s="159"/>
      <c r="CF95" s="159"/>
      <c r="CG95" s="159"/>
      <c r="CH95" s="159"/>
      <c r="CI95" s="159"/>
      <c r="CJ95" s="159"/>
      <c r="CK95" s="159"/>
      <c r="CL95" s="159"/>
      <c r="CM95" s="159"/>
      <c r="CN95" s="159"/>
      <c r="CO95" s="159"/>
      <c r="CP95" s="159"/>
      <c r="CQ95" s="159"/>
      <c r="CR95" s="159"/>
      <c r="CS95" s="159"/>
      <c r="CT95" s="159"/>
      <c r="CU95" s="159"/>
      <c r="CV95" s="159"/>
      <c r="CW95" s="159"/>
      <c r="CX95" s="159"/>
      <c r="CY95" s="159"/>
    </row>
    <row r="96" spans="1:103" s="168" customFormat="1" ht="25.5" x14ac:dyDescent="0.2">
      <c r="A96" s="161" t="s">
        <v>236</v>
      </c>
      <c r="B96" s="162" t="s">
        <v>107</v>
      </c>
      <c r="C96" s="165" t="s">
        <v>98</v>
      </c>
      <c r="D96" s="165">
        <f>SUM(D97:D109)</f>
        <v>0</v>
      </c>
      <c r="E96" s="165" t="s">
        <v>98</v>
      </c>
      <c r="F96" s="165">
        <f>SUM(F97:F109)</f>
        <v>0</v>
      </c>
      <c r="G96" s="165" t="s">
        <v>98</v>
      </c>
      <c r="H96" s="165">
        <f>SUM(H97:H109)</f>
        <v>0</v>
      </c>
      <c r="I96" s="165" t="s">
        <v>98</v>
      </c>
      <c r="J96" s="165">
        <f>SUM(J97:J109)</f>
        <v>0</v>
      </c>
      <c r="K96" s="165" t="s">
        <v>98</v>
      </c>
      <c r="L96" s="165">
        <f>SUM(L97:L109)</f>
        <v>0</v>
      </c>
      <c r="M96" s="165" t="s">
        <v>98</v>
      </c>
      <c r="N96" s="165">
        <f>SUM(N97:N109)</f>
        <v>0</v>
      </c>
      <c r="O96" s="165" t="s">
        <v>98</v>
      </c>
      <c r="P96" s="165">
        <f>SUM(P97:P109)</f>
        <v>0</v>
      </c>
      <c r="Q96" s="165" t="s">
        <v>98</v>
      </c>
      <c r="R96" s="165">
        <f>SUM(R97:R109)</f>
        <v>0</v>
      </c>
      <c r="S96" s="165" t="s">
        <v>98</v>
      </c>
      <c r="T96" s="165">
        <f>SUM(T97:T109)</f>
        <v>0</v>
      </c>
      <c r="U96" s="165" t="s">
        <v>98</v>
      </c>
      <c r="V96" s="165">
        <f>SUM(V97:V109)</f>
        <v>0</v>
      </c>
      <c r="W96" s="165" t="s">
        <v>98</v>
      </c>
      <c r="X96" s="165">
        <f>SUM(X97:X109)</f>
        <v>0</v>
      </c>
      <c r="Y96" s="165" t="s">
        <v>98</v>
      </c>
      <c r="Z96" s="165">
        <f>SUM(Z97:Z109)</f>
        <v>0</v>
      </c>
      <c r="AA96" s="165" t="s">
        <v>98</v>
      </c>
      <c r="AB96" s="165">
        <f>SUM(AB97:AB109)</f>
        <v>0</v>
      </c>
      <c r="AC96" s="165" t="s">
        <v>98</v>
      </c>
      <c r="AD96" s="165">
        <f>SUM(AD97:AD109)</f>
        <v>0</v>
      </c>
      <c r="AE96" s="165" t="s">
        <v>98</v>
      </c>
      <c r="AF96" s="165">
        <f>SUM(AF97:AF109)</f>
        <v>0</v>
      </c>
      <c r="AG96" s="165" t="s">
        <v>98</v>
      </c>
      <c r="AH96" s="165">
        <f>SUM(AH97:AH109)</f>
        <v>0</v>
      </c>
      <c r="AI96" s="165" t="s">
        <v>98</v>
      </c>
      <c r="AJ96" s="165">
        <f>SUM(AJ97:AJ109)</f>
        <v>0</v>
      </c>
      <c r="AK96" s="165" t="s">
        <v>98</v>
      </c>
      <c r="AL96" s="165">
        <f>SUM(AL97:AL109)</f>
        <v>0</v>
      </c>
      <c r="AM96" s="165" t="s">
        <v>98</v>
      </c>
      <c r="AN96" s="165">
        <f>SUM(AN97:AN109)</f>
        <v>0</v>
      </c>
      <c r="AO96" s="165" t="s">
        <v>98</v>
      </c>
      <c r="AP96" s="165">
        <f>SUM(AP97:AP109)</f>
        <v>0</v>
      </c>
      <c r="AQ96" s="165" t="s">
        <v>98</v>
      </c>
      <c r="AR96" s="165">
        <f>SUM(AR97:AR109)</f>
        <v>0</v>
      </c>
      <c r="AS96" s="165" t="s">
        <v>98</v>
      </c>
      <c r="AT96" s="165">
        <f>SUM(AT97:AT109)</f>
        <v>0</v>
      </c>
      <c r="AU96" s="165" t="s">
        <v>98</v>
      </c>
      <c r="AV96" s="165">
        <f>SUM(AV97:AV109)</f>
        <v>0</v>
      </c>
      <c r="AW96" s="165" t="s">
        <v>98</v>
      </c>
      <c r="AX96" s="165" t="s">
        <v>98</v>
      </c>
      <c r="AY96" s="165">
        <v>0</v>
      </c>
      <c r="AZ96" s="140">
        <f>'2'!DL94</f>
        <v>0</v>
      </c>
      <c r="BA96" s="165">
        <v>0</v>
      </c>
      <c r="BB96" s="165">
        <f>SUM(BB97:BB109)</f>
        <v>0</v>
      </c>
      <c r="BC96" s="165" t="s">
        <v>98</v>
      </c>
      <c r="BD96" s="167"/>
      <c r="BE96" s="167"/>
      <c r="BF96" s="167"/>
      <c r="BG96" s="167"/>
      <c r="BH96" s="167"/>
      <c r="BI96" s="167"/>
      <c r="BJ96" s="167"/>
      <c r="BK96" s="167"/>
      <c r="BL96" s="167"/>
      <c r="BM96" s="167"/>
      <c r="BN96" s="167"/>
      <c r="BO96" s="167"/>
      <c r="BP96" s="167"/>
      <c r="BQ96" s="167"/>
      <c r="BR96" s="167"/>
      <c r="BS96" s="167"/>
      <c r="BT96" s="167"/>
      <c r="BU96" s="167"/>
      <c r="BV96" s="167"/>
      <c r="BW96" s="167"/>
      <c r="BX96" s="167"/>
      <c r="BY96" s="167"/>
      <c r="BZ96" s="167"/>
      <c r="CA96" s="167"/>
      <c r="CB96" s="167"/>
      <c r="CC96" s="167"/>
      <c r="CD96" s="167"/>
      <c r="CE96" s="167"/>
      <c r="CF96" s="167"/>
      <c r="CG96" s="167"/>
      <c r="CH96" s="167"/>
      <c r="CI96" s="167"/>
      <c r="CJ96" s="167"/>
      <c r="CK96" s="167"/>
      <c r="CL96" s="167"/>
      <c r="CM96" s="167"/>
      <c r="CN96" s="167"/>
      <c r="CO96" s="167"/>
      <c r="CP96" s="167"/>
      <c r="CQ96" s="167"/>
      <c r="CR96" s="167"/>
      <c r="CS96" s="167"/>
      <c r="CT96" s="167"/>
      <c r="CU96" s="167"/>
      <c r="CV96" s="167"/>
      <c r="CW96" s="167"/>
      <c r="CX96" s="167"/>
      <c r="CY96" s="167"/>
    </row>
    <row r="97" spans="1:141" s="160" customFormat="1" ht="38.25" hidden="1" x14ac:dyDescent="0.2">
      <c r="A97" s="185" t="s">
        <v>236</v>
      </c>
      <c r="B97" s="186" t="s">
        <v>237</v>
      </c>
      <c r="C97" s="193" t="s">
        <v>238</v>
      </c>
      <c r="D97" s="191"/>
      <c r="E97" s="191"/>
      <c r="F97" s="193"/>
      <c r="G97" s="191"/>
      <c r="H97" s="193"/>
      <c r="I97" s="191"/>
      <c r="J97" s="193"/>
      <c r="K97" s="175"/>
      <c r="L97" s="214"/>
      <c r="M97" s="175"/>
      <c r="N97" s="214"/>
      <c r="O97" s="175"/>
      <c r="P97" s="214"/>
      <c r="Q97" s="175"/>
      <c r="R97" s="214"/>
      <c r="S97" s="175"/>
      <c r="T97" s="214"/>
      <c r="U97" s="175"/>
      <c r="V97" s="214"/>
      <c r="W97" s="175"/>
      <c r="X97" s="214"/>
      <c r="Y97" s="175"/>
      <c r="Z97" s="214"/>
      <c r="AA97" s="175"/>
      <c r="AB97" s="214"/>
      <c r="AC97" s="175"/>
      <c r="AD97" s="214"/>
      <c r="AE97" s="175"/>
      <c r="AF97" s="214"/>
      <c r="AG97" s="175"/>
      <c r="AH97" s="214"/>
      <c r="AI97" s="175"/>
      <c r="AJ97" s="214"/>
      <c r="AK97" s="175"/>
      <c r="AL97" s="214"/>
      <c r="AM97" s="175"/>
      <c r="AN97" s="214"/>
      <c r="AO97" s="175"/>
      <c r="AP97" s="214"/>
      <c r="AQ97" s="175"/>
      <c r="AR97" s="214"/>
      <c r="AS97" s="175"/>
      <c r="AT97" s="214"/>
      <c r="AU97" s="175"/>
      <c r="AV97" s="214"/>
      <c r="AW97" s="175"/>
      <c r="AX97" s="214"/>
      <c r="AY97" s="175"/>
      <c r="AZ97" s="140"/>
      <c r="BA97" s="158"/>
      <c r="BB97" s="214"/>
      <c r="BC97" s="175"/>
      <c r="BD97" s="159"/>
      <c r="BE97" s="159"/>
      <c r="BF97" s="159"/>
      <c r="BG97" s="159"/>
      <c r="BH97" s="159"/>
      <c r="BI97" s="159"/>
      <c r="BJ97" s="159"/>
      <c r="BK97" s="159"/>
      <c r="BL97" s="159"/>
      <c r="BM97" s="159"/>
      <c r="BN97" s="159"/>
      <c r="BO97" s="159"/>
      <c r="BP97" s="159"/>
      <c r="BQ97" s="159"/>
      <c r="BR97" s="159"/>
      <c r="BS97" s="159"/>
      <c r="BT97" s="159"/>
      <c r="BU97" s="159"/>
      <c r="BV97" s="159"/>
      <c r="BW97" s="159"/>
      <c r="BX97" s="159"/>
      <c r="BY97" s="159"/>
      <c r="BZ97" s="159"/>
      <c r="CA97" s="159"/>
      <c r="CB97" s="159"/>
      <c r="CC97" s="159"/>
      <c r="CD97" s="159"/>
      <c r="CE97" s="159"/>
      <c r="CF97" s="159"/>
      <c r="CG97" s="159"/>
      <c r="CH97" s="159"/>
      <c r="CI97" s="159"/>
      <c r="CJ97" s="159"/>
      <c r="CK97" s="159"/>
      <c r="CL97" s="159"/>
      <c r="CM97" s="159"/>
      <c r="CN97" s="159"/>
      <c r="CO97" s="159"/>
      <c r="CP97" s="222"/>
      <c r="CQ97" s="223"/>
      <c r="CR97" s="223"/>
      <c r="CS97" s="223"/>
      <c r="CT97" s="223"/>
      <c r="CU97" s="223"/>
      <c r="CV97" s="223"/>
      <c r="CW97" s="223"/>
      <c r="CX97" s="223"/>
      <c r="CY97" s="223"/>
      <c r="CZ97" s="223"/>
      <c r="DA97" s="223"/>
      <c r="DB97" s="223"/>
      <c r="DC97" s="223"/>
      <c r="DD97" s="223"/>
      <c r="DE97" s="223"/>
      <c r="DF97" s="223"/>
      <c r="DG97" s="223"/>
      <c r="DH97" s="223"/>
      <c r="DI97" s="223"/>
      <c r="DJ97" s="223"/>
      <c r="DK97" s="223"/>
      <c r="DL97" s="159"/>
      <c r="DM97" s="159"/>
      <c r="DN97" s="159"/>
      <c r="DO97" s="159"/>
      <c r="DP97" s="159"/>
      <c r="DQ97" s="159"/>
      <c r="DR97" s="159"/>
      <c r="DS97" s="159"/>
      <c r="DT97" s="159"/>
      <c r="DU97" s="159"/>
      <c r="DV97" s="159"/>
      <c r="DW97" s="159"/>
      <c r="DX97" s="159"/>
      <c r="DY97" s="159"/>
      <c r="DZ97" s="159"/>
      <c r="EA97" s="159"/>
      <c r="EB97" s="159"/>
      <c r="EC97" s="159"/>
      <c r="ED97" s="159"/>
      <c r="EE97" s="159"/>
      <c r="EF97" s="159"/>
      <c r="EG97" s="159"/>
      <c r="EH97" s="159"/>
      <c r="EI97" s="159"/>
      <c r="EJ97" s="159"/>
      <c r="EK97" s="159"/>
    </row>
    <row r="98" spans="1:141" s="160" customFormat="1" ht="38.25" hidden="1" x14ac:dyDescent="0.2">
      <c r="A98" s="185" t="s">
        <v>236</v>
      </c>
      <c r="B98" s="186" t="s">
        <v>239</v>
      </c>
      <c r="C98" s="193" t="s">
        <v>240</v>
      </c>
      <c r="D98" s="191"/>
      <c r="E98" s="191"/>
      <c r="F98" s="193"/>
      <c r="G98" s="191"/>
      <c r="H98" s="193"/>
      <c r="I98" s="191"/>
      <c r="J98" s="193"/>
      <c r="K98" s="175"/>
      <c r="L98" s="214"/>
      <c r="M98" s="175"/>
      <c r="N98" s="214"/>
      <c r="O98" s="175"/>
      <c r="P98" s="214"/>
      <c r="Q98" s="175"/>
      <c r="R98" s="214"/>
      <c r="S98" s="175"/>
      <c r="T98" s="214"/>
      <c r="U98" s="175"/>
      <c r="V98" s="214"/>
      <c r="W98" s="175"/>
      <c r="X98" s="214"/>
      <c r="Y98" s="175"/>
      <c r="Z98" s="214"/>
      <c r="AA98" s="175"/>
      <c r="AB98" s="214"/>
      <c r="AC98" s="175"/>
      <c r="AD98" s="214"/>
      <c r="AE98" s="175"/>
      <c r="AF98" s="214"/>
      <c r="AG98" s="175"/>
      <c r="AH98" s="214"/>
      <c r="AI98" s="175"/>
      <c r="AJ98" s="214"/>
      <c r="AK98" s="175"/>
      <c r="AL98" s="214"/>
      <c r="AM98" s="175"/>
      <c r="AN98" s="214"/>
      <c r="AO98" s="175"/>
      <c r="AP98" s="214"/>
      <c r="AQ98" s="175"/>
      <c r="AR98" s="214"/>
      <c r="AS98" s="175"/>
      <c r="AT98" s="214"/>
      <c r="AU98" s="175"/>
      <c r="AV98" s="214"/>
      <c r="AW98" s="175"/>
      <c r="AX98" s="214"/>
      <c r="AY98" s="175"/>
      <c r="AZ98" s="140"/>
      <c r="BA98" s="158"/>
      <c r="BB98" s="214"/>
      <c r="BC98" s="175"/>
      <c r="BD98" s="159"/>
      <c r="BE98" s="159"/>
      <c r="BF98" s="159"/>
      <c r="BG98" s="159"/>
      <c r="BH98" s="159"/>
      <c r="BI98" s="159"/>
      <c r="BJ98" s="159"/>
      <c r="BK98" s="159"/>
      <c r="BL98" s="159"/>
      <c r="BM98" s="159"/>
      <c r="BN98" s="159"/>
      <c r="BO98" s="159"/>
      <c r="BP98" s="159"/>
      <c r="BQ98" s="159"/>
      <c r="BR98" s="159"/>
      <c r="BS98" s="159"/>
      <c r="BT98" s="159"/>
      <c r="BU98" s="159"/>
      <c r="BV98" s="159"/>
      <c r="BW98" s="159"/>
      <c r="BX98" s="159"/>
      <c r="BY98" s="159"/>
      <c r="BZ98" s="159"/>
      <c r="CA98" s="159"/>
      <c r="CB98" s="159"/>
      <c r="CC98" s="159"/>
      <c r="CD98" s="159"/>
      <c r="CE98" s="159"/>
      <c r="CF98" s="159"/>
      <c r="CG98" s="159"/>
      <c r="CH98" s="159"/>
      <c r="CI98" s="159"/>
      <c r="CJ98" s="159"/>
      <c r="CK98" s="159"/>
      <c r="CL98" s="159"/>
      <c r="CM98" s="159"/>
      <c r="CN98" s="159"/>
      <c r="CO98" s="159"/>
      <c r="CP98" s="222"/>
      <c r="CQ98" s="223"/>
      <c r="CR98" s="223"/>
      <c r="CS98" s="223"/>
      <c r="CT98" s="223"/>
      <c r="CU98" s="223"/>
      <c r="CV98" s="223"/>
      <c r="CW98" s="223"/>
      <c r="CX98" s="223"/>
      <c r="CY98" s="223"/>
      <c r="CZ98" s="223"/>
      <c r="DA98" s="223"/>
      <c r="DB98" s="223"/>
      <c r="DC98" s="223"/>
      <c r="DD98" s="223"/>
      <c r="DE98" s="223"/>
      <c r="DF98" s="223"/>
      <c r="DG98" s="223"/>
      <c r="DH98" s="223"/>
      <c r="DI98" s="223"/>
      <c r="DJ98" s="223"/>
      <c r="DK98" s="223"/>
      <c r="DL98" s="159"/>
      <c r="DM98" s="159"/>
      <c r="DN98" s="159"/>
      <c r="DO98" s="159"/>
      <c r="DP98" s="159"/>
      <c r="DQ98" s="159"/>
      <c r="DR98" s="159"/>
      <c r="DS98" s="159"/>
      <c r="DT98" s="159"/>
      <c r="DU98" s="159"/>
      <c r="DV98" s="159"/>
      <c r="DW98" s="159"/>
      <c r="DX98" s="159"/>
      <c r="DY98" s="159"/>
      <c r="DZ98" s="159"/>
      <c r="EA98" s="159"/>
      <c r="EB98" s="159"/>
      <c r="EC98" s="159"/>
      <c r="ED98" s="159"/>
      <c r="EE98" s="159"/>
      <c r="EF98" s="159"/>
      <c r="EG98" s="159"/>
      <c r="EH98" s="159"/>
      <c r="EI98" s="159"/>
      <c r="EJ98" s="159"/>
      <c r="EK98" s="159"/>
    </row>
    <row r="99" spans="1:141" s="160" customFormat="1" ht="51" hidden="1" x14ac:dyDescent="0.2">
      <c r="A99" s="185" t="s">
        <v>236</v>
      </c>
      <c r="B99" s="186" t="s">
        <v>241</v>
      </c>
      <c r="C99" s="193" t="s">
        <v>242</v>
      </c>
      <c r="D99" s="191"/>
      <c r="E99" s="191"/>
      <c r="F99" s="193"/>
      <c r="G99" s="191"/>
      <c r="H99" s="193"/>
      <c r="I99" s="191"/>
      <c r="J99" s="193"/>
      <c r="K99" s="175"/>
      <c r="L99" s="214"/>
      <c r="M99" s="175"/>
      <c r="N99" s="214"/>
      <c r="O99" s="175"/>
      <c r="P99" s="214"/>
      <c r="Q99" s="175"/>
      <c r="R99" s="214"/>
      <c r="S99" s="175"/>
      <c r="T99" s="214"/>
      <c r="U99" s="175"/>
      <c r="V99" s="214"/>
      <c r="W99" s="175"/>
      <c r="X99" s="214"/>
      <c r="Y99" s="175"/>
      <c r="Z99" s="214"/>
      <c r="AA99" s="175"/>
      <c r="AB99" s="214"/>
      <c r="AC99" s="175"/>
      <c r="AD99" s="214"/>
      <c r="AE99" s="175"/>
      <c r="AF99" s="214"/>
      <c r="AG99" s="175"/>
      <c r="AH99" s="214"/>
      <c r="AI99" s="175"/>
      <c r="AJ99" s="214"/>
      <c r="AK99" s="175"/>
      <c r="AL99" s="214"/>
      <c r="AM99" s="175"/>
      <c r="AN99" s="214"/>
      <c r="AO99" s="175"/>
      <c r="AP99" s="214"/>
      <c r="AQ99" s="175"/>
      <c r="AR99" s="214"/>
      <c r="AS99" s="175"/>
      <c r="AT99" s="214"/>
      <c r="AU99" s="175"/>
      <c r="AV99" s="214"/>
      <c r="AW99" s="175"/>
      <c r="AX99" s="214"/>
      <c r="AY99" s="175"/>
      <c r="AZ99" s="140"/>
      <c r="BA99" s="158"/>
      <c r="BB99" s="214"/>
      <c r="BC99" s="175"/>
      <c r="BD99" s="159"/>
      <c r="BE99" s="159"/>
      <c r="BF99" s="159"/>
      <c r="BG99" s="159"/>
      <c r="BH99" s="159"/>
      <c r="BI99" s="159"/>
      <c r="BJ99" s="159"/>
      <c r="BK99" s="159"/>
      <c r="BL99" s="159"/>
      <c r="BM99" s="159"/>
      <c r="BN99" s="159"/>
      <c r="BO99" s="159"/>
      <c r="BP99" s="159"/>
      <c r="BQ99" s="159"/>
      <c r="BR99" s="159"/>
      <c r="BS99" s="159"/>
      <c r="BT99" s="159"/>
      <c r="BU99" s="159"/>
      <c r="BV99" s="159"/>
      <c r="BW99" s="159"/>
      <c r="BX99" s="159"/>
      <c r="BY99" s="159"/>
      <c r="BZ99" s="159"/>
      <c r="CA99" s="159"/>
      <c r="CB99" s="159"/>
      <c r="CC99" s="159"/>
      <c r="CD99" s="159"/>
      <c r="CE99" s="159"/>
      <c r="CF99" s="159"/>
      <c r="CG99" s="159"/>
      <c r="CH99" s="159"/>
      <c r="CI99" s="159"/>
      <c r="CJ99" s="159"/>
      <c r="CK99" s="159"/>
      <c r="CL99" s="159"/>
      <c r="CM99" s="159"/>
      <c r="CN99" s="159"/>
      <c r="CO99" s="159"/>
      <c r="CP99" s="222"/>
      <c r="CQ99" s="223"/>
      <c r="CR99" s="223"/>
      <c r="CS99" s="223"/>
      <c r="CT99" s="223"/>
      <c r="CU99" s="223"/>
      <c r="CV99" s="223"/>
      <c r="CW99" s="223"/>
      <c r="CX99" s="223"/>
      <c r="CY99" s="223"/>
      <c r="CZ99" s="223"/>
      <c r="DA99" s="223"/>
      <c r="DB99" s="223"/>
      <c r="DC99" s="223"/>
      <c r="DD99" s="223"/>
      <c r="DE99" s="223"/>
      <c r="DF99" s="223"/>
      <c r="DG99" s="223"/>
      <c r="DH99" s="223"/>
      <c r="DI99" s="223"/>
      <c r="DJ99" s="223"/>
      <c r="DK99" s="223"/>
      <c r="DL99" s="159"/>
      <c r="DM99" s="159"/>
      <c r="DN99" s="159"/>
      <c r="DO99" s="159"/>
      <c r="DP99" s="159"/>
      <c r="DQ99" s="159"/>
      <c r="DR99" s="159"/>
      <c r="DS99" s="159"/>
      <c r="DT99" s="159"/>
      <c r="DU99" s="159"/>
      <c r="DV99" s="159"/>
      <c r="DW99" s="159"/>
      <c r="DX99" s="159"/>
      <c r="DY99" s="159"/>
      <c r="DZ99" s="159"/>
      <c r="EA99" s="159"/>
      <c r="EB99" s="159"/>
      <c r="EC99" s="159"/>
      <c r="ED99" s="159"/>
      <c r="EE99" s="159"/>
      <c r="EF99" s="159"/>
      <c r="EG99" s="159"/>
      <c r="EH99" s="159"/>
      <c r="EI99" s="159"/>
      <c r="EJ99" s="159"/>
      <c r="EK99" s="159"/>
    </row>
    <row r="100" spans="1:141" s="160" customFormat="1" ht="63.75" hidden="1" x14ac:dyDescent="0.2">
      <c r="A100" s="185" t="s">
        <v>236</v>
      </c>
      <c r="B100" s="186" t="s">
        <v>243</v>
      </c>
      <c r="C100" s="193" t="s">
        <v>244</v>
      </c>
      <c r="D100" s="191"/>
      <c r="E100" s="191"/>
      <c r="F100" s="193"/>
      <c r="G100" s="191"/>
      <c r="H100" s="193"/>
      <c r="I100" s="191"/>
      <c r="J100" s="193"/>
      <c r="K100" s="175"/>
      <c r="L100" s="214"/>
      <c r="M100" s="175"/>
      <c r="N100" s="214"/>
      <c r="O100" s="175"/>
      <c r="P100" s="214"/>
      <c r="Q100" s="175"/>
      <c r="R100" s="214"/>
      <c r="S100" s="175"/>
      <c r="T100" s="214"/>
      <c r="U100" s="175"/>
      <c r="V100" s="214"/>
      <c r="W100" s="175"/>
      <c r="X100" s="214"/>
      <c r="Y100" s="175"/>
      <c r="Z100" s="214"/>
      <c r="AA100" s="175"/>
      <c r="AB100" s="214"/>
      <c r="AC100" s="175"/>
      <c r="AD100" s="214"/>
      <c r="AE100" s="175"/>
      <c r="AF100" s="214"/>
      <c r="AG100" s="175"/>
      <c r="AH100" s="214"/>
      <c r="AI100" s="175"/>
      <c r="AJ100" s="214"/>
      <c r="AK100" s="175"/>
      <c r="AL100" s="214"/>
      <c r="AM100" s="175"/>
      <c r="AN100" s="214"/>
      <c r="AO100" s="175"/>
      <c r="AP100" s="214"/>
      <c r="AQ100" s="175"/>
      <c r="AR100" s="214"/>
      <c r="AS100" s="175"/>
      <c r="AT100" s="214"/>
      <c r="AU100" s="175"/>
      <c r="AV100" s="214"/>
      <c r="AW100" s="175"/>
      <c r="AX100" s="214"/>
      <c r="AY100" s="175"/>
      <c r="AZ100" s="140"/>
      <c r="BA100" s="158"/>
      <c r="BB100" s="214"/>
      <c r="BC100" s="175"/>
      <c r="BD100" s="159"/>
      <c r="BE100" s="159"/>
      <c r="BF100" s="159"/>
      <c r="BG100" s="159"/>
      <c r="BH100" s="159"/>
      <c r="BI100" s="159"/>
      <c r="BJ100" s="159"/>
      <c r="BK100" s="159"/>
      <c r="BL100" s="159"/>
      <c r="BM100" s="159"/>
      <c r="BN100" s="159"/>
      <c r="BO100" s="159"/>
      <c r="BP100" s="159"/>
      <c r="BQ100" s="159"/>
      <c r="BR100" s="159"/>
      <c r="BS100" s="159"/>
      <c r="BT100" s="159"/>
      <c r="BU100" s="159"/>
      <c r="BV100" s="159"/>
      <c r="BW100" s="159"/>
      <c r="BX100" s="159"/>
      <c r="BY100" s="159"/>
      <c r="BZ100" s="159"/>
      <c r="CA100" s="159"/>
      <c r="CB100" s="159"/>
      <c r="CC100" s="159"/>
      <c r="CD100" s="159"/>
      <c r="CE100" s="159"/>
      <c r="CF100" s="159"/>
      <c r="CG100" s="159"/>
      <c r="CH100" s="159"/>
      <c r="CI100" s="159"/>
      <c r="CJ100" s="159"/>
      <c r="CK100" s="159"/>
      <c r="CL100" s="159"/>
      <c r="CM100" s="159"/>
      <c r="CN100" s="159"/>
      <c r="CO100" s="159"/>
      <c r="CP100" s="222"/>
      <c r="CQ100" s="223"/>
      <c r="CR100" s="223"/>
      <c r="CS100" s="223"/>
      <c r="CT100" s="223"/>
      <c r="CU100" s="223"/>
      <c r="CV100" s="223"/>
      <c r="CW100" s="223"/>
      <c r="CX100" s="223"/>
      <c r="CY100" s="223"/>
      <c r="CZ100" s="223"/>
      <c r="DA100" s="223"/>
      <c r="DB100" s="223"/>
      <c r="DC100" s="223"/>
      <c r="DD100" s="223"/>
      <c r="DE100" s="223"/>
      <c r="DF100" s="223"/>
      <c r="DG100" s="223"/>
      <c r="DH100" s="223"/>
      <c r="DI100" s="223"/>
      <c r="DJ100" s="223"/>
      <c r="DK100" s="223"/>
      <c r="DL100" s="159"/>
      <c r="DM100" s="159"/>
      <c r="DN100" s="159"/>
      <c r="DO100" s="159"/>
      <c r="DP100" s="159"/>
      <c r="DQ100" s="159"/>
      <c r="DR100" s="159"/>
      <c r="DS100" s="159"/>
      <c r="DT100" s="159"/>
      <c r="DU100" s="159"/>
      <c r="DV100" s="159"/>
      <c r="DW100" s="159"/>
      <c r="DX100" s="159"/>
      <c r="DY100" s="159"/>
      <c r="DZ100" s="159"/>
      <c r="EA100" s="159"/>
      <c r="EB100" s="159"/>
      <c r="EC100" s="159"/>
      <c r="ED100" s="159"/>
      <c r="EE100" s="159"/>
      <c r="EF100" s="159"/>
      <c r="EG100" s="159"/>
      <c r="EH100" s="159"/>
      <c r="EI100" s="159"/>
      <c r="EJ100" s="159"/>
      <c r="EK100" s="159"/>
    </row>
    <row r="101" spans="1:141" s="160" customFormat="1" ht="63.75" hidden="1" x14ac:dyDescent="0.2">
      <c r="A101" s="185" t="s">
        <v>236</v>
      </c>
      <c r="B101" s="186" t="s">
        <v>245</v>
      </c>
      <c r="C101" s="193" t="s">
        <v>246</v>
      </c>
      <c r="D101" s="191"/>
      <c r="E101" s="191"/>
      <c r="F101" s="193"/>
      <c r="G101" s="191"/>
      <c r="H101" s="193"/>
      <c r="I101" s="191"/>
      <c r="J101" s="193"/>
      <c r="K101" s="175"/>
      <c r="L101" s="214"/>
      <c r="M101" s="175"/>
      <c r="N101" s="214"/>
      <c r="O101" s="175"/>
      <c r="P101" s="214"/>
      <c r="Q101" s="175"/>
      <c r="R101" s="214"/>
      <c r="S101" s="175"/>
      <c r="T101" s="214"/>
      <c r="U101" s="175"/>
      <c r="V101" s="214"/>
      <c r="W101" s="175"/>
      <c r="X101" s="214"/>
      <c r="Y101" s="175"/>
      <c r="Z101" s="214"/>
      <c r="AA101" s="175"/>
      <c r="AB101" s="214"/>
      <c r="AC101" s="175"/>
      <c r="AD101" s="214"/>
      <c r="AE101" s="175"/>
      <c r="AF101" s="214"/>
      <c r="AG101" s="175"/>
      <c r="AH101" s="214"/>
      <c r="AI101" s="175"/>
      <c r="AJ101" s="214"/>
      <c r="AK101" s="175"/>
      <c r="AL101" s="214"/>
      <c r="AM101" s="175"/>
      <c r="AN101" s="214"/>
      <c r="AO101" s="175"/>
      <c r="AP101" s="214"/>
      <c r="AQ101" s="175"/>
      <c r="AR101" s="214"/>
      <c r="AS101" s="175"/>
      <c r="AT101" s="214"/>
      <c r="AU101" s="175"/>
      <c r="AV101" s="214"/>
      <c r="AW101" s="175"/>
      <c r="AX101" s="214"/>
      <c r="AY101" s="175"/>
      <c r="AZ101" s="140"/>
      <c r="BA101" s="158"/>
      <c r="BB101" s="214"/>
      <c r="BC101" s="175"/>
      <c r="BD101" s="159"/>
      <c r="BE101" s="159"/>
      <c r="BF101" s="159"/>
      <c r="BG101" s="159"/>
      <c r="BH101" s="159"/>
      <c r="BI101" s="159"/>
      <c r="BJ101" s="159"/>
      <c r="BK101" s="159"/>
      <c r="BL101" s="159"/>
      <c r="BM101" s="159"/>
      <c r="BN101" s="159"/>
      <c r="BO101" s="159"/>
      <c r="BP101" s="159"/>
      <c r="BQ101" s="159"/>
      <c r="BR101" s="159"/>
      <c r="BS101" s="159"/>
      <c r="BT101" s="159"/>
      <c r="BU101" s="159"/>
      <c r="BV101" s="159"/>
      <c r="BW101" s="159"/>
      <c r="BX101" s="159"/>
      <c r="BY101" s="159"/>
      <c r="BZ101" s="159"/>
      <c r="CA101" s="159"/>
      <c r="CB101" s="159"/>
      <c r="CC101" s="159"/>
      <c r="CD101" s="159"/>
      <c r="CE101" s="159"/>
      <c r="CF101" s="159"/>
      <c r="CG101" s="159"/>
      <c r="CH101" s="159"/>
      <c r="CI101" s="159"/>
      <c r="CJ101" s="159"/>
      <c r="CK101" s="159"/>
      <c r="CL101" s="159"/>
      <c r="CM101" s="159"/>
      <c r="CN101" s="159"/>
      <c r="CO101" s="159"/>
      <c r="CP101" s="222"/>
      <c r="CQ101" s="223"/>
      <c r="CR101" s="223"/>
      <c r="CS101" s="223"/>
      <c r="CT101" s="223"/>
      <c r="CU101" s="223"/>
      <c r="CV101" s="223"/>
      <c r="CW101" s="223"/>
      <c r="CX101" s="223"/>
      <c r="CY101" s="223"/>
      <c r="CZ101" s="223"/>
      <c r="DA101" s="223"/>
      <c r="DB101" s="223"/>
      <c r="DC101" s="223"/>
      <c r="DD101" s="223"/>
      <c r="DE101" s="223"/>
      <c r="DF101" s="223"/>
      <c r="DG101" s="223"/>
      <c r="DH101" s="223"/>
      <c r="DI101" s="223"/>
      <c r="DJ101" s="223"/>
      <c r="DK101" s="223"/>
      <c r="DL101" s="159"/>
      <c r="DM101" s="159"/>
      <c r="DN101" s="159"/>
      <c r="DO101" s="159"/>
      <c r="DP101" s="159"/>
      <c r="DQ101" s="159"/>
      <c r="DR101" s="159"/>
      <c r="DS101" s="159"/>
      <c r="DT101" s="159"/>
      <c r="DU101" s="159"/>
      <c r="DV101" s="159"/>
      <c r="DW101" s="159"/>
      <c r="DX101" s="159"/>
      <c r="DY101" s="159"/>
      <c r="DZ101" s="159"/>
      <c r="EA101" s="159"/>
      <c r="EB101" s="159"/>
      <c r="EC101" s="159"/>
      <c r="ED101" s="159"/>
      <c r="EE101" s="159"/>
      <c r="EF101" s="159"/>
      <c r="EG101" s="159"/>
      <c r="EH101" s="159"/>
      <c r="EI101" s="159"/>
      <c r="EJ101" s="159"/>
      <c r="EK101" s="159"/>
    </row>
    <row r="102" spans="1:141" s="160" customFormat="1" ht="51" hidden="1" x14ac:dyDescent="0.2">
      <c r="A102" s="185" t="s">
        <v>236</v>
      </c>
      <c r="B102" s="186" t="s">
        <v>247</v>
      </c>
      <c r="C102" s="193" t="s">
        <v>248</v>
      </c>
      <c r="D102" s="191"/>
      <c r="E102" s="191"/>
      <c r="F102" s="193"/>
      <c r="G102" s="191"/>
      <c r="H102" s="193"/>
      <c r="I102" s="191"/>
      <c r="J102" s="193"/>
      <c r="K102" s="175"/>
      <c r="L102" s="214"/>
      <c r="M102" s="175"/>
      <c r="N102" s="214"/>
      <c r="O102" s="175"/>
      <c r="P102" s="214"/>
      <c r="Q102" s="175"/>
      <c r="R102" s="214"/>
      <c r="S102" s="175"/>
      <c r="T102" s="214"/>
      <c r="U102" s="175"/>
      <c r="V102" s="214"/>
      <c r="W102" s="175"/>
      <c r="X102" s="214"/>
      <c r="Y102" s="175"/>
      <c r="Z102" s="214"/>
      <c r="AA102" s="175"/>
      <c r="AB102" s="214"/>
      <c r="AC102" s="175"/>
      <c r="AD102" s="214"/>
      <c r="AE102" s="175"/>
      <c r="AF102" s="214"/>
      <c r="AG102" s="175"/>
      <c r="AH102" s="214"/>
      <c r="AI102" s="175"/>
      <c r="AJ102" s="214"/>
      <c r="AK102" s="175"/>
      <c r="AL102" s="214"/>
      <c r="AM102" s="175"/>
      <c r="AN102" s="214"/>
      <c r="AO102" s="175"/>
      <c r="AP102" s="214"/>
      <c r="AQ102" s="175"/>
      <c r="AR102" s="214"/>
      <c r="AS102" s="175"/>
      <c r="AT102" s="214"/>
      <c r="AU102" s="175"/>
      <c r="AV102" s="214"/>
      <c r="AW102" s="175"/>
      <c r="AX102" s="214"/>
      <c r="AY102" s="175"/>
      <c r="AZ102" s="140"/>
      <c r="BA102" s="158"/>
      <c r="BB102" s="214"/>
      <c r="BC102" s="175"/>
      <c r="BD102" s="159"/>
      <c r="BE102" s="159"/>
      <c r="BF102" s="159"/>
      <c r="BG102" s="159"/>
      <c r="BH102" s="159"/>
      <c r="BI102" s="159"/>
      <c r="BJ102" s="159"/>
      <c r="BK102" s="159"/>
      <c r="BL102" s="159"/>
      <c r="BM102" s="159"/>
      <c r="BN102" s="159"/>
      <c r="BO102" s="159"/>
      <c r="BP102" s="159"/>
      <c r="BQ102" s="159"/>
      <c r="BR102" s="159"/>
      <c r="BS102" s="159"/>
      <c r="BT102" s="159"/>
      <c r="BU102" s="159"/>
      <c r="BV102" s="159"/>
      <c r="BW102" s="159"/>
      <c r="BX102" s="159"/>
      <c r="BY102" s="159"/>
      <c r="BZ102" s="159"/>
      <c r="CA102" s="159"/>
      <c r="CB102" s="159"/>
      <c r="CC102" s="159"/>
      <c r="CD102" s="159"/>
      <c r="CE102" s="159"/>
      <c r="CF102" s="159"/>
      <c r="CG102" s="159"/>
      <c r="CH102" s="159"/>
      <c r="CI102" s="159"/>
      <c r="CJ102" s="159"/>
      <c r="CK102" s="159"/>
      <c r="CL102" s="159"/>
      <c r="CM102" s="159"/>
      <c r="CN102" s="159"/>
      <c r="CO102" s="159"/>
      <c r="CP102" s="222"/>
      <c r="CQ102" s="223"/>
      <c r="CR102" s="223"/>
      <c r="CS102" s="223"/>
      <c r="CT102" s="223"/>
      <c r="CU102" s="223"/>
      <c r="CV102" s="223"/>
      <c r="CW102" s="223"/>
      <c r="CX102" s="223"/>
      <c r="CY102" s="223"/>
      <c r="CZ102" s="223"/>
      <c r="DA102" s="223"/>
      <c r="DB102" s="223"/>
      <c r="DC102" s="223"/>
      <c r="DD102" s="223"/>
      <c r="DE102" s="223"/>
      <c r="DF102" s="223"/>
      <c r="DG102" s="223"/>
      <c r="DH102" s="223"/>
      <c r="DI102" s="223"/>
      <c r="DJ102" s="223"/>
      <c r="DK102" s="223"/>
      <c r="DL102" s="159"/>
      <c r="DM102" s="159"/>
      <c r="DN102" s="159"/>
      <c r="DO102" s="159"/>
      <c r="DP102" s="159"/>
      <c r="DQ102" s="159"/>
      <c r="DR102" s="159"/>
      <c r="DS102" s="159"/>
      <c r="DT102" s="159"/>
      <c r="DU102" s="159"/>
      <c r="DV102" s="159"/>
      <c r="DW102" s="159"/>
      <c r="DX102" s="159"/>
      <c r="DY102" s="159"/>
      <c r="DZ102" s="159"/>
      <c r="EA102" s="159"/>
      <c r="EB102" s="159"/>
      <c r="EC102" s="159"/>
      <c r="ED102" s="159"/>
      <c r="EE102" s="159"/>
      <c r="EF102" s="159"/>
      <c r="EG102" s="159"/>
      <c r="EH102" s="159"/>
      <c r="EI102" s="159"/>
      <c r="EJ102" s="159"/>
      <c r="EK102" s="159"/>
    </row>
    <row r="103" spans="1:141" s="160" customFormat="1" ht="63.75" hidden="1" x14ac:dyDescent="0.2">
      <c r="A103" s="185" t="s">
        <v>236</v>
      </c>
      <c r="B103" s="186" t="s">
        <v>249</v>
      </c>
      <c r="C103" s="193" t="s">
        <v>250</v>
      </c>
      <c r="D103" s="191"/>
      <c r="E103" s="191"/>
      <c r="F103" s="193"/>
      <c r="G103" s="191"/>
      <c r="H103" s="193"/>
      <c r="I103" s="191"/>
      <c r="J103" s="193"/>
      <c r="K103" s="175"/>
      <c r="L103" s="214"/>
      <c r="M103" s="175"/>
      <c r="N103" s="214"/>
      <c r="O103" s="175"/>
      <c r="P103" s="214"/>
      <c r="Q103" s="175"/>
      <c r="R103" s="214"/>
      <c r="S103" s="175"/>
      <c r="T103" s="214"/>
      <c r="U103" s="175"/>
      <c r="V103" s="214"/>
      <c r="W103" s="175"/>
      <c r="X103" s="214"/>
      <c r="Y103" s="175"/>
      <c r="Z103" s="214"/>
      <c r="AA103" s="175"/>
      <c r="AB103" s="214"/>
      <c r="AC103" s="175"/>
      <c r="AD103" s="214"/>
      <c r="AE103" s="175"/>
      <c r="AF103" s="214"/>
      <c r="AG103" s="175"/>
      <c r="AH103" s="214"/>
      <c r="AI103" s="175"/>
      <c r="AJ103" s="214"/>
      <c r="AK103" s="175"/>
      <c r="AL103" s="214"/>
      <c r="AM103" s="175"/>
      <c r="AN103" s="214"/>
      <c r="AO103" s="175"/>
      <c r="AP103" s="214"/>
      <c r="AQ103" s="175"/>
      <c r="AR103" s="214"/>
      <c r="AS103" s="175"/>
      <c r="AT103" s="214"/>
      <c r="AU103" s="175"/>
      <c r="AV103" s="214"/>
      <c r="AW103" s="175"/>
      <c r="AX103" s="214"/>
      <c r="AY103" s="175"/>
      <c r="AZ103" s="140"/>
      <c r="BA103" s="158"/>
      <c r="BB103" s="214"/>
      <c r="BC103" s="175"/>
      <c r="BD103" s="159"/>
      <c r="BE103" s="159"/>
      <c r="BF103" s="159"/>
      <c r="BG103" s="159"/>
      <c r="BH103" s="159"/>
      <c r="BI103" s="159"/>
      <c r="BJ103" s="159"/>
      <c r="BK103" s="159"/>
      <c r="BL103" s="159"/>
      <c r="BM103" s="159"/>
      <c r="BN103" s="159"/>
      <c r="BO103" s="159"/>
      <c r="BP103" s="159"/>
      <c r="BQ103" s="159"/>
      <c r="BR103" s="159"/>
      <c r="BS103" s="159"/>
      <c r="BT103" s="159"/>
      <c r="BU103" s="159"/>
      <c r="BV103" s="159"/>
      <c r="BW103" s="159"/>
      <c r="BX103" s="159"/>
      <c r="BY103" s="159"/>
      <c r="BZ103" s="159"/>
      <c r="CA103" s="159"/>
      <c r="CB103" s="159"/>
      <c r="CC103" s="159"/>
      <c r="CD103" s="159"/>
      <c r="CE103" s="159"/>
      <c r="CF103" s="159"/>
      <c r="CG103" s="159"/>
      <c r="CH103" s="159"/>
      <c r="CI103" s="159"/>
      <c r="CJ103" s="159"/>
      <c r="CK103" s="159"/>
      <c r="CL103" s="159"/>
      <c r="CM103" s="159"/>
      <c r="CN103" s="159"/>
      <c r="CO103" s="159"/>
      <c r="CP103" s="222"/>
      <c r="CQ103" s="223"/>
      <c r="CR103" s="223"/>
      <c r="CS103" s="223"/>
      <c r="CT103" s="223"/>
      <c r="CU103" s="223"/>
      <c r="CV103" s="223"/>
      <c r="CW103" s="223"/>
      <c r="CX103" s="223"/>
      <c r="CY103" s="223"/>
      <c r="CZ103" s="223"/>
      <c r="DA103" s="223"/>
      <c r="DB103" s="223"/>
      <c r="DC103" s="223"/>
      <c r="DD103" s="223"/>
      <c r="DE103" s="223"/>
      <c r="DF103" s="223"/>
      <c r="DG103" s="223"/>
      <c r="DH103" s="223"/>
      <c r="DI103" s="223"/>
      <c r="DJ103" s="223"/>
      <c r="DK103" s="223"/>
      <c r="DL103" s="159"/>
      <c r="DM103" s="159"/>
      <c r="DN103" s="159"/>
      <c r="DO103" s="159"/>
      <c r="DP103" s="159"/>
      <c r="DQ103" s="159"/>
      <c r="DR103" s="159"/>
      <c r="DS103" s="159"/>
      <c r="DT103" s="159"/>
      <c r="DU103" s="159"/>
      <c r="DV103" s="159"/>
      <c r="DW103" s="159"/>
      <c r="DX103" s="159"/>
      <c r="DY103" s="159"/>
      <c r="DZ103" s="159"/>
      <c r="EA103" s="159"/>
      <c r="EB103" s="159"/>
      <c r="EC103" s="159"/>
      <c r="ED103" s="159"/>
      <c r="EE103" s="159"/>
      <c r="EF103" s="159"/>
      <c r="EG103" s="159"/>
      <c r="EH103" s="159"/>
      <c r="EI103" s="159"/>
      <c r="EJ103" s="159"/>
      <c r="EK103" s="159"/>
    </row>
    <row r="104" spans="1:141" s="160" customFormat="1" ht="51" hidden="1" x14ac:dyDescent="0.2">
      <c r="A104" s="185" t="s">
        <v>236</v>
      </c>
      <c r="B104" s="186" t="s">
        <v>251</v>
      </c>
      <c r="C104" s="193" t="s">
        <v>252</v>
      </c>
      <c r="D104" s="191"/>
      <c r="E104" s="191"/>
      <c r="F104" s="193"/>
      <c r="G104" s="191"/>
      <c r="H104" s="193"/>
      <c r="I104" s="191"/>
      <c r="J104" s="193"/>
      <c r="K104" s="175"/>
      <c r="L104" s="214"/>
      <c r="M104" s="175"/>
      <c r="N104" s="214"/>
      <c r="O104" s="175"/>
      <c r="P104" s="214"/>
      <c r="Q104" s="175"/>
      <c r="R104" s="214"/>
      <c r="S104" s="175"/>
      <c r="T104" s="214"/>
      <c r="U104" s="175"/>
      <c r="V104" s="214"/>
      <c r="W104" s="175"/>
      <c r="X104" s="214"/>
      <c r="Y104" s="175"/>
      <c r="Z104" s="214"/>
      <c r="AA104" s="175"/>
      <c r="AB104" s="214"/>
      <c r="AC104" s="175"/>
      <c r="AD104" s="214"/>
      <c r="AE104" s="175"/>
      <c r="AF104" s="214"/>
      <c r="AG104" s="175"/>
      <c r="AH104" s="214"/>
      <c r="AI104" s="175"/>
      <c r="AJ104" s="214"/>
      <c r="AK104" s="175"/>
      <c r="AL104" s="214"/>
      <c r="AM104" s="175"/>
      <c r="AN104" s="214"/>
      <c r="AO104" s="175"/>
      <c r="AP104" s="214"/>
      <c r="AQ104" s="175"/>
      <c r="AR104" s="214"/>
      <c r="AS104" s="175"/>
      <c r="AT104" s="214"/>
      <c r="AU104" s="175"/>
      <c r="AV104" s="214"/>
      <c r="AW104" s="175"/>
      <c r="AX104" s="214"/>
      <c r="AY104" s="175"/>
      <c r="AZ104" s="140"/>
      <c r="BA104" s="158"/>
      <c r="BB104" s="214"/>
      <c r="BC104" s="175"/>
      <c r="BD104" s="159"/>
      <c r="BE104" s="159"/>
      <c r="BF104" s="159"/>
      <c r="BG104" s="159"/>
      <c r="BH104" s="159"/>
      <c r="BI104" s="159"/>
      <c r="BJ104" s="159"/>
      <c r="BK104" s="159"/>
      <c r="BL104" s="159"/>
      <c r="BM104" s="159"/>
      <c r="BN104" s="159"/>
      <c r="BO104" s="159"/>
      <c r="BP104" s="159"/>
      <c r="BQ104" s="159"/>
      <c r="BR104" s="159"/>
      <c r="BS104" s="159"/>
      <c r="BT104" s="159"/>
      <c r="BU104" s="159"/>
      <c r="BV104" s="159"/>
      <c r="BW104" s="159"/>
      <c r="BX104" s="159"/>
      <c r="BY104" s="159"/>
      <c r="BZ104" s="159"/>
      <c r="CA104" s="159"/>
      <c r="CB104" s="159"/>
      <c r="CC104" s="159"/>
      <c r="CD104" s="159"/>
      <c r="CE104" s="159"/>
      <c r="CF104" s="159"/>
      <c r="CG104" s="159"/>
      <c r="CH104" s="159"/>
      <c r="CI104" s="159"/>
      <c r="CJ104" s="159"/>
      <c r="CK104" s="159"/>
      <c r="CL104" s="159"/>
      <c r="CM104" s="159"/>
      <c r="CN104" s="159"/>
      <c r="CO104" s="159"/>
      <c r="CP104" s="222"/>
      <c r="CQ104" s="223"/>
      <c r="CR104" s="223"/>
      <c r="CS104" s="223"/>
      <c r="CT104" s="223"/>
      <c r="CU104" s="223"/>
      <c r="CV104" s="223"/>
      <c r="CW104" s="223"/>
      <c r="CX104" s="223"/>
      <c r="CY104" s="223"/>
      <c r="CZ104" s="223"/>
      <c r="DA104" s="223"/>
      <c r="DB104" s="223"/>
      <c r="DC104" s="223"/>
      <c r="DD104" s="223"/>
      <c r="DE104" s="223"/>
      <c r="DF104" s="223"/>
      <c r="DG104" s="223"/>
      <c r="DH104" s="223"/>
      <c r="DI104" s="223"/>
      <c r="DJ104" s="223"/>
      <c r="DK104" s="223"/>
      <c r="DL104" s="159"/>
      <c r="DM104" s="159"/>
      <c r="DN104" s="159"/>
      <c r="DO104" s="159"/>
      <c r="DP104" s="159"/>
      <c r="DQ104" s="159"/>
      <c r="DR104" s="159"/>
      <c r="DS104" s="159"/>
      <c r="DT104" s="159"/>
      <c r="DU104" s="159"/>
      <c r="DV104" s="159"/>
      <c r="DW104" s="159"/>
      <c r="DX104" s="159"/>
      <c r="DY104" s="159"/>
      <c r="DZ104" s="159"/>
      <c r="EA104" s="159"/>
      <c r="EB104" s="159"/>
      <c r="EC104" s="159"/>
      <c r="ED104" s="159"/>
      <c r="EE104" s="159"/>
      <c r="EF104" s="159"/>
      <c r="EG104" s="159"/>
      <c r="EH104" s="159"/>
      <c r="EI104" s="159"/>
      <c r="EJ104" s="159"/>
      <c r="EK104" s="159"/>
    </row>
    <row r="105" spans="1:141" s="160" customFormat="1" ht="63.75" hidden="1" x14ac:dyDescent="0.2">
      <c r="A105" s="185" t="s">
        <v>236</v>
      </c>
      <c r="B105" s="186" t="s">
        <v>253</v>
      </c>
      <c r="C105" s="193" t="s">
        <v>254</v>
      </c>
      <c r="D105" s="191"/>
      <c r="E105" s="191"/>
      <c r="F105" s="193"/>
      <c r="G105" s="191"/>
      <c r="H105" s="193"/>
      <c r="I105" s="191"/>
      <c r="J105" s="193"/>
      <c r="K105" s="175"/>
      <c r="L105" s="214"/>
      <c r="M105" s="175"/>
      <c r="N105" s="214"/>
      <c r="O105" s="175"/>
      <c r="P105" s="214"/>
      <c r="Q105" s="175"/>
      <c r="R105" s="214"/>
      <c r="S105" s="175"/>
      <c r="T105" s="214"/>
      <c r="U105" s="175"/>
      <c r="V105" s="214"/>
      <c r="W105" s="175"/>
      <c r="X105" s="214"/>
      <c r="Y105" s="175"/>
      <c r="Z105" s="214"/>
      <c r="AA105" s="175"/>
      <c r="AB105" s="214"/>
      <c r="AC105" s="175"/>
      <c r="AD105" s="214"/>
      <c r="AE105" s="175"/>
      <c r="AF105" s="214"/>
      <c r="AG105" s="175"/>
      <c r="AH105" s="214"/>
      <c r="AI105" s="175"/>
      <c r="AJ105" s="214"/>
      <c r="AK105" s="175"/>
      <c r="AL105" s="214"/>
      <c r="AM105" s="175"/>
      <c r="AN105" s="214"/>
      <c r="AO105" s="175"/>
      <c r="AP105" s="214"/>
      <c r="AQ105" s="175"/>
      <c r="AR105" s="214"/>
      <c r="AS105" s="175"/>
      <c r="AT105" s="214"/>
      <c r="AU105" s="175"/>
      <c r="AV105" s="214"/>
      <c r="AW105" s="175"/>
      <c r="AX105" s="214"/>
      <c r="AY105" s="175"/>
      <c r="AZ105" s="140"/>
      <c r="BA105" s="158"/>
      <c r="BB105" s="214"/>
      <c r="BC105" s="175"/>
      <c r="BD105" s="159"/>
      <c r="BE105" s="159"/>
      <c r="BF105" s="159"/>
      <c r="BG105" s="159"/>
      <c r="BH105" s="159"/>
      <c r="BI105" s="159"/>
      <c r="BJ105" s="159"/>
      <c r="BK105" s="159"/>
      <c r="BL105" s="159"/>
      <c r="BM105" s="159"/>
      <c r="BN105" s="159"/>
      <c r="BO105" s="159"/>
      <c r="BP105" s="159"/>
      <c r="BQ105" s="159"/>
      <c r="BR105" s="159"/>
      <c r="BS105" s="159"/>
      <c r="BT105" s="159"/>
      <c r="BU105" s="159"/>
      <c r="BV105" s="159"/>
      <c r="BW105" s="159"/>
      <c r="BX105" s="159"/>
      <c r="BY105" s="159"/>
      <c r="BZ105" s="159"/>
      <c r="CA105" s="159"/>
      <c r="CB105" s="159"/>
      <c r="CC105" s="159"/>
      <c r="CD105" s="159"/>
      <c r="CE105" s="159"/>
      <c r="CF105" s="159"/>
      <c r="CG105" s="159"/>
      <c r="CH105" s="159"/>
      <c r="CI105" s="159"/>
      <c r="CJ105" s="159"/>
      <c r="CK105" s="159"/>
      <c r="CL105" s="159"/>
      <c r="CM105" s="159"/>
      <c r="CN105" s="159"/>
      <c r="CO105" s="159"/>
      <c r="CP105" s="222"/>
      <c r="CQ105" s="223"/>
      <c r="CR105" s="223"/>
      <c r="CS105" s="223"/>
      <c r="CT105" s="223"/>
      <c r="CU105" s="223"/>
      <c r="CV105" s="223"/>
      <c r="CW105" s="223"/>
      <c r="CX105" s="223"/>
      <c r="CY105" s="223"/>
      <c r="CZ105" s="223"/>
      <c r="DA105" s="223"/>
      <c r="DB105" s="223"/>
      <c r="DC105" s="223"/>
      <c r="DD105" s="223"/>
      <c r="DE105" s="223"/>
      <c r="DF105" s="223"/>
      <c r="DG105" s="223"/>
      <c r="DH105" s="223"/>
      <c r="DI105" s="223"/>
      <c r="DJ105" s="223"/>
      <c r="DK105" s="223"/>
      <c r="DL105" s="159"/>
      <c r="DM105" s="159"/>
      <c r="DN105" s="159"/>
      <c r="DO105" s="159"/>
      <c r="DP105" s="159"/>
      <c r="DQ105" s="159"/>
      <c r="DR105" s="159"/>
      <c r="DS105" s="159"/>
      <c r="DT105" s="159"/>
      <c r="DU105" s="159"/>
      <c r="DV105" s="159"/>
      <c r="DW105" s="159"/>
      <c r="DX105" s="159"/>
      <c r="DY105" s="159"/>
      <c r="DZ105" s="159"/>
      <c r="EA105" s="159"/>
      <c r="EB105" s="159"/>
      <c r="EC105" s="159"/>
      <c r="ED105" s="159"/>
      <c r="EE105" s="159"/>
      <c r="EF105" s="159"/>
      <c r="EG105" s="159"/>
      <c r="EH105" s="159"/>
      <c r="EI105" s="159"/>
      <c r="EJ105" s="159"/>
      <c r="EK105" s="159"/>
    </row>
    <row r="106" spans="1:141" s="160" customFormat="1" ht="63.75" hidden="1" x14ac:dyDescent="0.2">
      <c r="A106" s="185" t="s">
        <v>236</v>
      </c>
      <c r="B106" s="186" t="s">
        <v>255</v>
      </c>
      <c r="C106" s="193" t="s">
        <v>256</v>
      </c>
      <c r="D106" s="191"/>
      <c r="E106" s="191"/>
      <c r="F106" s="193"/>
      <c r="G106" s="191"/>
      <c r="H106" s="193"/>
      <c r="I106" s="191"/>
      <c r="J106" s="193"/>
      <c r="K106" s="175"/>
      <c r="L106" s="214"/>
      <c r="M106" s="175"/>
      <c r="N106" s="214"/>
      <c r="O106" s="175"/>
      <c r="P106" s="214"/>
      <c r="Q106" s="175"/>
      <c r="R106" s="214"/>
      <c r="S106" s="175"/>
      <c r="T106" s="214"/>
      <c r="U106" s="175"/>
      <c r="V106" s="214"/>
      <c r="W106" s="175"/>
      <c r="X106" s="214"/>
      <c r="Y106" s="175"/>
      <c r="Z106" s="214"/>
      <c r="AA106" s="175"/>
      <c r="AB106" s="214"/>
      <c r="AC106" s="175"/>
      <c r="AD106" s="214"/>
      <c r="AE106" s="175"/>
      <c r="AF106" s="214"/>
      <c r="AG106" s="175"/>
      <c r="AH106" s="214"/>
      <c r="AI106" s="175"/>
      <c r="AJ106" s="214"/>
      <c r="AK106" s="175"/>
      <c r="AL106" s="214"/>
      <c r="AM106" s="175"/>
      <c r="AN106" s="214"/>
      <c r="AO106" s="175"/>
      <c r="AP106" s="214"/>
      <c r="AQ106" s="175"/>
      <c r="AR106" s="214"/>
      <c r="AS106" s="175"/>
      <c r="AT106" s="214"/>
      <c r="AU106" s="175"/>
      <c r="AV106" s="214"/>
      <c r="AW106" s="175"/>
      <c r="AX106" s="214"/>
      <c r="AY106" s="175"/>
      <c r="AZ106" s="140"/>
      <c r="BA106" s="158"/>
      <c r="BB106" s="214"/>
      <c r="BC106" s="175"/>
      <c r="BD106" s="159"/>
      <c r="BE106" s="159"/>
      <c r="BF106" s="159"/>
      <c r="BG106" s="159"/>
      <c r="BH106" s="159"/>
      <c r="BI106" s="159"/>
      <c r="BJ106" s="159"/>
      <c r="BK106" s="159"/>
      <c r="BL106" s="159"/>
      <c r="BM106" s="159"/>
      <c r="BN106" s="159"/>
      <c r="BO106" s="159"/>
      <c r="BP106" s="159"/>
      <c r="BQ106" s="159"/>
      <c r="BR106" s="159"/>
      <c r="BS106" s="159"/>
      <c r="BT106" s="159"/>
      <c r="BU106" s="159"/>
      <c r="BV106" s="159"/>
      <c r="BW106" s="159"/>
      <c r="BX106" s="159"/>
      <c r="BY106" s="159"/>
      <c r="BZ106" s="159"/>
      <c r="CA106" s="159"/>
      <c r="CB106" s="159"/>
      <c r="CC106" s="159"/>
      <c r="CD106" s="159"/>
      <c r="CE106" s="159"/>
      <c r="CF106" s="159"/>
      <c r="CG106" s="159"/>
      <c r="CH106" s="159"/>
      <c r="CI106" s="159"/>
      <c r="CJ106" s="159"/>
      <c r="CK106" s="159"/>
      <c r="CL106" s="159"/>
      <c r="CM106" s="159"/>
      <c r="CN106" s="159"/>
      <c r="CO106" s="159"/>
      <c r="CP106" s="222"/>
      <c r="CQ106" s="223"/>
      <c r="CR106" s="223"/>
      <c r="CS106" s="223"/>
      <c r="CT106" s="223"/>
      <c r="CU106" s="223"/>
      <c r="CV106" s="223"/>
      <c r="CW106" s="223"/>
      <c r="CX106" s="223"/>
      <c r="CY106" s="223"/>
      <c r="CZ106" s="223"/>
      <c r="DA106" s="223"/>
      <c r="DB106" s="223"/>
      <c r="DC106" s="223"/>
      <c r="DD106" s="223"/>
      <c r="DE106" s="223"/>
      <c r="DF106" s="223"/>
      <c r="DG106" s="223"/>
      <c r="DH106" s="223"/>
      <c r="DI106" s="223"/>
      <c r="DJ106" s="223"/>
      <c r="DK106" s="223"/>
      <c r="DL106" s="159"/>
      <c r="DM106" s="159"/>
      <c r="DN106" s="159"/>
      <c r="DO106" s="159"/>
      <c r="DP106" s="159"/>
      <c r="DQ106" s="159"/>
      <c r="DR106" s="159"/>
      <c r="DS106" s="159"/>
      <c r="DT106" s="159"/>
      <c r="DU106" s="159"/>
      <c r="DV106" s="159"/>
      <c r="DW106" s="159"/>
      <c r="DX106" s="159"/>
      <c r="DY106" s="159"/>
      <c r="DZ106" s="159"/>
      <c r="EA106" s="159"/>
      <c r="EB106" s="159"/>
      <c r="EC106" s="159"/>
      <c r="ED106" s="159"/>
      <c r="EE106" s="159"/>
      <c r="EF106" s="159"/>
      <c r="EG106" s="159"/>
      <c r="EH106" s="159"/>
      <c r="EI106" s="159"/>
      <c r="EJ106" s="159"/>
      <c r="EK106" s="159"/>
    </row>
    <row r="107" spans="1:141" s="160" customFormat="1" ht="63.75" hidden="1" x14ac:dyDescent="0.2">
      <c r="A107" s="185" t="s">
        <v>236</v>
      </c>
      <c r="B107" s="186" t="s">
        <v>257</v>
      </c>
      <c r="C107" s="193" t="s">
        <v>258</v>
      </c>
      <c r="D107" s="191"/>
      <c r="E107" s="191"/>
      <c r="F107" s="193"/>
      <c r="G107" s="191"/>
      <c r="H107" s="193"/>
      <c r="I107" s="191"/>
      <c r="J107" s="193"/>
      <c r="K107" s="175"/>
      <c r="L107" s="214"/>
      <c r="M107" s="175"/>
      <c r="N107" s="214"/>
      <c r="O107" s="175"/>
      <c r="P107" s="214"/>
      <c r="Q107" s="175"/>
      <c r="R107" s="214"/>
      <c r="S107" s="175"/>
      <c r="T107" s="214"/>
      <c r="U107" s="175"/>
      <c r="V107" s="214"/>
      <c r="W107" s="175"/>
      <c r="X107" s="214"/>
      <c r="Y107" s="175"/>
      <c r="Z107" s="214"/>
      <c r="AA107" s="175"/>
      <c r="AB107" s="214"/>
      <c r="AC107" s="175"/>
      <c r="AD107" s="214"/>
      <c r="AE107" s="175"/>
      <c r="AF107" s="214"/>
      <c r="AG107" s="175"/>
      <c r="AH107" s="214"/>
      <c r="AI107" s="175"/>
      <c r="AJ107" s="214"/>
      <c r="AK107" s="175"/>
      <c r="AL107" s="214"/>
      <c r="AM107" s="175"/>
      <c r="AN107" s="214"/>
      <c r="AO107" s="175"/>
      <c r="AP107" s="214"/>
      <c r="AQ107" s="175"/>
      <c r="AR107" s="214"/>
      <c r="AS107" s="175"/>
      <c r="AT107" s="214"/>
      <c r="AU107" s="175"/>
      <c r="AV107" s="214"/>
      <c r="AW107" s="175"/>
      <c r="AX107" s="214"/>
      <c r="AY107" s="175"/>
      <c r="AZ107" s="140"/>
      <c r="BA107" s="158"/>
      <c r="BB107" s="214"/>
      <c r="BC107" s="175"/>
      <c r="BD107" s="159"/>
      <c r="BE107" s="159"/>
      <c r="BF107" s="159"/>
      <c r="BG107" s="159"/>
      <c r="BH107" s="159"/>
      <c r="BI107" s="159"/>
      <c r="BJ107" s="159"/>
      <c r="BK107" s="159"/>
      <c r="BL107" s="159"/>
      <c r="BM107" s="159"/>
      <c r="BN107" s="159"/>
      <c r="BO107" s="159"/>
      <c r="BP107" s="159"/>
      <c r="BQ107" s="159"/>
      <c r="BR107" s="159"/>
      <c r="BS107" s="159"/>
      <c r="BT107" s="159"/>
      <c r="BU107" s="159"/>
      <c r="BV107" s="159"/>
      <c r="BW107" s="159"/>
      <c r="BX107" s="159"/>
      <c r="BY107" s="159"/>
      <c r="BZ107" s="159"/>
      <c r="CA107" s="159"/>
      <c r="CB107" s="159"/>
      <c r="CC107" s="159"/>
      <c r="CD107" s="159"/>
      <c r="CE107" s="159"/>
      <c r="CF107" s="159"/>
      <c r="CG107" s="159"/>
      <c r="CH107" s="159"/>
      <c r="CI107" s="159"/>
      <c r="CJ107" s="159"/>
      <c r="CK107" s="159"/>
      <c r="CL107" s="159"/>
      <c r="CM107" s="159"/>
      <c r="CN107" s="159"/>
      <c r="CO107" s="159"/>
      <c r="CP107" s="222"/>
      <c r="CQ107" s="223"/>
      <c r="CR107" s="223"/>
      <c r="CS107" s="223"/>
      <c r="CT107" s="223"/>
      <c r="CU107" s="223"/>
      <c r="CV107" s="223"/>
      <c r="CW107" s="223"/>
      <c r="CX107" s="223"/>
      <c r="CY107" s="223"/>
      <c r="CZ107" s="223"/>
      <c r="DA107" s="223"/>
      <c r="DB107" s="223"/>
      <c r="DC107" s="223"/>
      <c r="DD107" s="223"/>
      <c r="DE107" s="223"/>
      <c r="DF107" s="223"/>
      <c r="DG107" s="223"/>
      <c r="DH107" s="223"/>
      <c r="DI107" s="223"/>
      <c r="DJ107" s="223"/>
      <c r="DK107" s="223"/>
      <c r="DL107" s="159"/>
      <c r="DM107" s="159"/>
      <c r="DN107" s="159"/>
      <c r="DO107" s="159"/>
      <c r="DP107" s="159"/>
      <c r="DQ107" s="159"/>
      <c r="DR107" s="159"/>
      <c r="DS107" s="159"/>
      <c r="DT107" s="159"/>
      <c r="DU107" s="159"/>
      <c r="DV107" s="159"/>
      <c r="DW107" s="159"/>
      <c r="DX107" s="159"/>
      <c r="DY107" s="159"/>
      <c r="DZ107" s="159"/>
      <c r="EA107" s="159"/>
      <c r="EB107" s="159"/>
      <c r="EC107" s="159"/>
      <c r="ED107" s="159"/>
      <c r="EE107" s="159"/>
      <c r="EF107" s="159"/>
      <c r="EG107" s="159"/>
      <c r="EH107" s="159"/>
      <c r="EI107" s="159"/>
      <c r="EJ107" s="159"/>
      <c r="EK107" s="159"/>
    </row>
    <row r="108" spans="1:141" s="160" customFormat="1" ht="63.75" hidden="1" x14ac:dyDescent="0.2">
      <c r="A108" s="185" t="s">
        <v>236</v>
      </c>
      <c r="B108" s="186" t="s">
        <v>259</v>
      </c>
      <c r="C108" s="193" t="s">
        <v>260</v>
      </c>
      <c r="D108" s="191"/>
      <c r="E108" s="191"/>
      <c r="F108" s="193"/>
      <c r="G108" s="191"/>
      <c r="H108" s="193"/>
      <c r="I108" s="191"/>
      <c r="J108" s="193"/>
      <c r="K108" s="175"/>
      <c r="L108" s="214"/>
      <c r="M108" s="175"/>
      <c r="N108" s="214"/>
      <c r="O108" s="175"/>
      <c r="P108" s="214"/>
      <c r="Q108" s="175"/>
      <c r="R108" s="214"/>
      <c r="S108" s="175"/>
      <c r="T108" s="214"/>
      <c r="U108" s="175"/>
      <c r="V108" s="214"/>
      <c r="W108" s="175"/>
      <c r="X108" s="214"/>
      <c r="Y108" s="175"/>
      <c r="Z108" s="214"/>
      <c r="AA108" s="175"/>
      <c r="AB108" s="214"/>
      <c r="AC108" s="175"/>
      <c r="AD108" s="214"/>
      <c r="AE108" s="175"/>
      <c r="AF108" s="214"/>
      <c r="AG108" s="175"/>
      <c r="AH108" s="214"/>
      <c r="AI108" s="175"/>
      <c r="AJ108" s="214"/>
      <c r="AK108" s="175"/>
      <c r="AL108" s="214"/>
      <c r="AM108" s="175"/>
      <c r="AN108" s="214"/>
      <c r="AO108" s="175"/>
      <c r="AP108" s="214"/>
      <c r="AQ108" s="175"/>
      <c r="AR108" s="214"/>
      <c r="AS108" s="175"/>
      <c r="AT108" s="214"/>
      <c r="AU108" s="175"/>
      <c r="AV108" s="214"/>
      <c r="AW108" s="175"/>
      <c r="AX108" s="214"/>
      <c r="AY108" s="175"/>
      <c r="AZ108" s="140"/>
      <c r="BA108" s="158"/>
      <c r="BB108" s="214"/>
      <c r="BC108" s="175"/>
      <c r="BD108" s="159"/>
      <c r="BE108" s="159"/>
      <c r="BF108" s="159"/>
      <c r="BG108" s="159"/>
      <c r="BH108" s="159"/>
      <c r="BI108" s="159"/>
      <c r="BJ108" s="159"/>
      <c r="BK108" s="159"/>
      <c r="BL108" s="159"/>
      <c r="BM108" s="159"/>
      <c r="BN108" s="159"/>
      <c r="BO108" s="159"/>
      <c r="BP108" s="159"/>
      <c r="BQ108" s="159"/>
      <c r="BR108" s="159"/>
      <c r="BS108" s="159"/>
      <c r="BT108" s="159"/>
      <c r="BU108" s="159"/>
      <c r="BV108" s="159"/>
      <c r="BW108" s="159"/>
      <c r="BX108" s="159"/>
      <c r="BY108" s="159"/>
      <c r="BZ108" s="159"/>
      <c r="CA108" s="159"/>
      <c r="CB108" s="159"/>
      <c r="CC108" s="159"/>
      <c r="CD108" s="159"/>
      <c r="CE108" s="159"/>
      <c r="CF108" s="159"/>
      <c r="CG108" s="159"/>
      <c r="CH108" s="159"/>
      <c r="CI108" s="159"/>
      <c r="CJ108" s="159"/>
      <c r="CK108" s="159"/>
      <c r="CL108" s="159"/>
      <c r="CM108" s="159"/>
      <c r="CN108" s="159"/>
      <c r="CO108" s="159"/>
      <c r="CP108" s="222"/>
      <c r="CQ108" s="223"/>
      <c r="CR108" s="223"/>
      <c r="CS108" s="223"/>
      <c r="CT108" s="223"/>
      <c r="CU108" s="223"/>
      <c r="CV108" s="223"/>
      <c r="CW108" s="223"/>
      <c r="CX108" s="223"/>
      <c r="CY108" s="223"/>
      <c r="CZ108" s="223"/>
      <c r="DA108" s="223"/>
      <c r="DB108" s="223"/>
      <c r="DC108" s="223"/>
      <c r="DD108" s="223"/>
      <c r="DE108" s="223"/>
      <c r="DF108" s="223"/>
      <c r="DG108" s="223"/>
      <c r="DH108" s="223"/>
      <c r="DI108" s="223"/>
      <c r="DJ108" s="223"/>
      <c r="DK108" s="223"/>
      <c r="DL108" s="159"/>
      <c r="DM108" s="159"/>
      <c r="DN108" s="159"/>
      <c r="DO108" s="159"/>
      <c r="DP108" s="159"/>
      <c r="DQ108" s="159"/>
      <c r="DR108" s="159"/>
      <c r="DS108" s="159"/>
      <c r="DT108" s="159"/>
      <c r="DU108" s="159"/>
      <c r="DV108" s="159"/>
      <c r="DW108" s="159"/>
      <c r="DX108" s="159"/>
      <c r="DY108" s="159"/>
      <c r="DZ108" s="159"/>
      <c r="EA108" s="159"/>
      <c r="EB108" s="159"/>
      <c r="EC108" s="159"/>
      <c r="ED108" s="159"/>
      <c r="EE108" s="159"/>
      <c r="EF108" s="159"/>
      <c r="EG108" s="159"/>
      <c r="EH108" s="159"/>
      <c r="EI108" s="159"/>
      <c r="EJ108" s="159"/>
      <c r="EK108" s="159"/>
    </row>
    <row r="109" spans="1:141" s="160" customFormat="1" ht="63.75" hidden="1" x14ac:dyDescent="0.2">
      <c r="A109" s="185" t="s">
        <v>236</v>
      </c>
      <c r="B109" s="186" t="s">
        <v>261</v>
      </c>
      <c r="C109" s="193" t="s">
        <v>262</v>
      </c>
      <c r="D109" s="191"/>
      <c r="E109" s="191"/>
      <c r="F109" s="193"/>
      <c r="G109" s="191"/>
      <c r="H109" s="193"/>
      <c r="I109" s="191"/>
      <c r="J109" s="193"/>
      <c r="K109" s="175"/>
      <c r="L109" s="214"/>
      <c r="M109" s="175"/>
      <c r="N109" s="214"/>
      <c r="O109" s="175"/>
      <c r="P109" s="214"/>
      <c r="Q109" s="175"/>
      <c r="R109" s="214"/>
      <c r="S109" s="175"/>
      <c r="T109" s="214"/>
      <c r="U109" s="175"/>
      <c r="V109" s="214"/>
      <c r="W109" s="175"/>
      <c r="X109" s="214"/>
      <c r="Y109" s="175"/>
      <c r="Z109" s="214"/>
      <c r="AA109" s="175"/>
      <c r="AB109" s="214"/>
      <c r="AC109" s="175"/>
      <c r="AD109" s="214"/>
      <c r="AE109" s="175"/>
      <c r="AF109" s="214"/>
      <c r="AG109" s="175"/>
      <c r="AH109" s="214"/>
      <c r="AI109" s="175"/>
      <c r="AJ109" s="214"/>
      <c r="AK109" s="175"/>
      <c r="AL109" s="214"/>
      <c r="AM109" s="175"/>
      <c r="AN109" s="214"/>
      <c r="AO109" s="175"/>
      <c r="AP109" s="214"/>
      <c r="AQ109" s="175"/>
      <c r="AR109" s="214"/>
      <c r="AS109" s="175"/>
      <c r="AT109" s="214"/>
      <c r="AU109" s="175"/>
      <c r="AV109" s="214"/>
      <c r="AW109" s="175"/>
      <c r="AX109" s="214"/>
      <c r="AY109" s="175"/>
      <c r="AZ109" s="140"/>
      <c r="BA109" s="158"/>
      <c r="BB109" s="214"/>
      <c r="BC109" s="175"/>
      <c r="BD109" s="159"/>
      <c r="BE109" s="159"/>
      <c r="BF109" s="159"/>
      <c r="BG109" s="159"/>
      <c r="BH109" s="159"/>
      <c r="BI109" s="159"/>
      <c r="BJ109" s="159"/>
      <c r="BK109" s="159"/>
      <c r="BL109" s="159"/>
      <c r="BM109" s="159"/>
      <c r="BN109" s="159"/>
      <c r="BO109" s="159"/>
      <c r="BP109" s="159"/>
      <c r="BQ109" s="159"/>
      <c r="BR109" s="159"/>
      <c r="BS109" s="159"/>
      <c r="BT109" s="159"/>
      <c r="BU109" s="159"/>
      <c r="BV109" s="159"/>
      <c r="BW109" s="159"/>
      <c r="BX109" s="159"/>
      <c r="BY109" s="159"/>
      <c r="BZ109" s="159"/>
      <c r="CA109" s="159"/>
      <c r="CB109" s="159"/>
      <c r="CC109" s="159"/>
      <c r="CD109" s="159"/>
      <c r="CE109" s="159"/>
      <c r="CF109" s="159"/>
      <c r="CG109" s="159"/>
      <c r="CH109" s="159"/>
      <c r="CI109" s="159"/>
      <c r="CJ109" s="159"/>
      <c r="CK109" s="159"/>
      <c r="CL109" s="159"/>
      <c r="CM109" s="159"/>
      <c r="CN109" s="159"/>
      <c r="CO109" s="159"/>
      <c r="CP109" s="222"/>
      <c r="CQ109" s="223"/>
      <c r="CR109" s="223"/>
      <c r="CS109" s="223"/>
      <c r="CT109" s="223"/>
      <c r="CU109" s="223"/>
      <c r="CV109" s="223"/>
      <c r="CW109" s="223"/>
      <c r="CX109" s="223"/>
      <c r="CY109" s="223"/>
      <c r="CZ109" s="223"/>
      <c r="DA109" s="223"/>
      <c r="DB109" s="223"/>
      <c r="DC109" s="223"/>
      <c r="DD109" s="223"/>
      <c r="DE109" s="223"/>
      <c r="DF109" s="223"/>
      <c r="DG109" s="223"/>
      <c r="DH109" s="223"/>
      <c r="DI109" s="223"/>
      <c r="DJ109" s="223"/>
      <c r="DK109" s="223"/>
      <c r="DL109" s="159"/>
      <c r="DM109" s="159"/>
      <c r="DN109" s="159"/>
      <c r="DO109" s="159"/>
      <c r="DP109" s="159"/>
      <c r="DQ109" s="159"/>
      <c r="DR109" s="159"/>
      <c r="DS109" s="159"/>
      <c r="DT109" s="159"/>
      <c r="DU109" s="159"/>
      <c r="DV109" s="159"/>
      <c r="DW109" s="159"/>
      <c r="DX109" s="159"/>
      <c r="DY109" s="159"/>
      <c r="DZ109" s="159"/>
      <c r="EA109" s="159"/>
      <c r="EB109" s="159"/>
      <c r="EC109" s="159"/>
      <c r="ED109" s="159"/>
      <c r="EE109" s="159"/>
      <c r="EF109" s="159"/>
      <c r="EG109" s="159"/>
      <c r="EH109" s="159"/>
      <c r="EI109" s="159"/>
      <c r="EJ109" s="159"/>
      <c r="EK109" s="159"/>
    </row>
    <row r="110" spans="1:141" s="168" customFormat="1" ht="38.25" x14ac:dyDescent="0.2">
      <c r="A110" s="161" t="s">
        <v>263</v>
      </c>
      <c r="B110" s="162" t="s">
        <v>264</v>
      </c>
      <c r="C110" s="165" t="s">
        <v>98</v>
      </c>
      <c r="D110" s="165">
        <v>0</v>
      </c>
      <c r="E110" s="165" t="s">
        <v>98</v>
      </c>
      <c r="F110" s="165">
        <v>0</v>
      </c>
      <c r="G110" s="165" t="s">
        <v>98</v>
      </c>
      <c r="H110" s="165">
        <v>0</v>
      </c>
      <c r="I110" s="165" t="s">
        <v>98</v>
      </c>
      <c r="J110" s="165">
        <v>0</v>
      </c>
      <c r="K110" s="165" t="s">
        <v>98</v>
      </c>
      <c r="L110" s="165">
        <v>0</v>
      </c>
      <c r="M110" s="165" t="s">
        <v>98</v>
      </c>
      <c r="N110" s="165">
        <v>0</v>
      </c>
      <c r="O110" s="165" t="s">
        <v>98</v>
      </c>
      <c r="P110" s="165">
        <v>0</v>
      </c>
      <c r="Q110" s="165" t="s">
        <v>98</v>
      </c>
      <c r="R110" s="165">
        <v>0</v>
      </c>
      <c r="S110" s="165" t="s">
        <v>98</v>
      </c>
      <c r="T110" s="165">
        <v>0</v>
      </c>
      <c r="U110" s="165" t="s">
        <v>98</v>
      </c>
      <c r="V110" s="165">
        <v>0</v>
      </c>
      <c r="W110" s="165" t="s">
        <v>98</v>
      </c>
      <c r="X110" s="165">
        <v>0</v>
      </c>
      <c r="Y110" s="165" t="s">
        <v>98</v>
      </c>
      <c r="Z110" s="165">
        <v>0</v>
      </c>
      <c r="AA110" s="165" t="s">
        <v>98</v>
      </c>
      <c r="AB110" s="165">
        <v>0</v>
      </c>
      <c r="AC110" s="165" t="s">
        <v>98</v>
      </c>
      <c r="AD110" s="165">
        <v>0</v>
      </c>
      <c r="AE110" s="165" t="s">
        <v>98</v>
      </c>
      <c r="AF110" s="165">
        <v>0</v>
      </c>
      <c r="AG110" s="165" t="s">
        <v>98</v>
      </c>
      <c r="AH110" s="165">
        <v>0</v>
      </c>
      <c r="AI110" s="165" t="s">
        <v>98</v>
      </c>
      <c r="AJ110" s="165">
        <v>0</v>
      </c>
      <c r="AK110" s="165" t="s">
        <v>98</v>
      </c>
      <c r="AL110" s="165">
        <v>0</v>
      </c>
      <c r="AM110" s="165" t="s">
        <v>98</v>
      </c>
      <c r="AN110" s="165">
        <v>0</v>
      </c>
      <c r="AO110" s="165" t="s">
        <v>98</v>
      </c>
      <c r="AP110" s="165">
        <v>0</v>
      </c>
      <c r="AQ110" s="165" t="s">
        <v>98</v>
      </c>
      <c r="AR110" s="165">
        <v>0</v>
      </c>
      <c r="AS110" s="165" t="s">
        <v>98</v>
      </c>
      <c r="AT110" s="165">
        <v>0</v>
      </c>
      <c r="AU110" s="165" t="s">
        <v>98</v>
      </c>
      <c r="AV110" s="165">
        <v>0</v>
      </c>
      <c r="AW110" s="165" t="s">
        <v>98</v>
      </c>
      <c r="AX110" s="165" t="s">
        <v>98</v>
      </c>
      <c r="AY110" s="165">
        <v>0</v>
      </c>
      <c r="AZ110" s="140">
        <f>'2'!DL108</f>
        <v>0</v>
      </c>
      <c r="BA110" s="165">
        <v>0</v>
      </c>
      <c r="BB110" s="165">
        <v>0</v>
      </c>
      <c r="BC110" s="165" t="s">
        <v>98</v>
      </c>
      <c r="BD110" s="167"/>
      <c r="BE110" s="167"/>
      <c r="BF110" s="167"/>
      <c r="BG110" s="167"/>
      <c r="BH110" s="167"/>
      <c r="BI110" s="167"/>
      <c r="BJ110" s="167"/>
      <c r="BK110" s="167"/>
      <c r="BL110" s="167"/>
      <c r="BM110" s="167"/>
      <c r="BN110" s="167"/>
      <c r="BO110" s="167"/>
      <c r="BP110" s="167"/>
      <c r="BQ110" s="167"/>
      <c r="BR110" s="167"/>
      <c r="BS110" s="167"/>
      <c r="BT110" s="167"/>
      <c r="BU110" s="167"/>
      <c r="BV110" s="167"/>
      <c r="BW110" s="167"/>
      <c r="BX110" s="167"/>
      <c r="BY110" s="167"/>
      <c r="BZ110" s="167"/>
      <c r="CA110" s="167"/>
      <c r="CB110" s="167"/>
      <c r="CC110" s="167"/>
      <c r="CD110" s="167"/>
      <c r="CE110" s="167"/>
      <c r="CF110" s="167"/>
      <c r="CG110" s="167"/>
      <c r="CH110" s="167"/>
      <c r="CI110" s="167"/>
      <c r="CJ110" s="167"/>
      <c r="CK110" s="167"/>
      <c r="CL110" s="167"/>
      <c r="CM110" s="167"/>
      <c r="CN110" s="167"/>
      <c r="CO110" s="167"/>
      <c r="CP110" s="224"/>
      <c r="CQ110" s="225"/>
      <c r="CR110" s="225"/>
      <c r="CS110" s="225"/>
      <c r="CT110" s="225"/>
      <c r="CU110" s="225"/>
      <c r="CV110" s="225"/>
      <c r="CW110" s="225"/>
      <c r="CX110" s="225"/>
      <c r="CY110" s="225"/>
      <c r="CZ110" s="225"/>
      <c r="DA110" s="225"/>
      <c r="DB110" s="225"/>
      <c r="DC110" s="225"/>
      <c r="DD110" s="225"/>
      <c r="DE110" s="225"/>
      <c r="DF110" s="225"/>
      <c r="DG110" s="225"/>
      <c r="DH110" s="225"/>
      <c r="DI110" s="225"/>
      <c r="DJ110" s="225"/>
      <c r="DK110" s="225"/>
      <c r="DL110" s="167"/>
      <c r="DM110" s="167"/>
      <c r="DN110" s="167"/>
      <c r="DO110" s="167"/>
      <c r="DP110" s="167"/>
      <c r="DQ110" s="167"/>
      <c r="DR110" s="167"/>
      <c r="DS110" s="167"/>
      <c r="DT110" s="167"/>
      <c r="DU110" s="167"/>
      <c r="DV110" s="167"/>
      <c r="DW110" s="167"/>
      <c r="DX110" s="167"/>
      <c r="DY110" s="167"/>
      <c r="DZ110" s="167"/>
      <c r="EA110" s="167"/>
      <c r="EB110" s="167"/>
      <c r="EC110" s="167"/>
      <c r="ED110" s="167"/>
      <c r="EE110" s="167"/>
      <c r="EF110" s="167"/>
      <c r="EG110" s="167"/>
      <c r="EH110" s="167"/>
      <c r="EI110" s="167"/>
      <c r="EJ110" s="167"/>
      <c r="EK110" s="167"/>
    </row>
    <row r="111" spans="1:141" s="168" customFormat="1" ht="25.5" x14ac:dyDescent="0.2">
      <c r="A111" s="161" t="s">
        <v>265</v>
      </c>
      <c r="B111" s="162" t="s">
        <v>266</v>
      </c>
      <c r="C111" s="165" t="s">
        <v>98</v>
      </c>
      <c r="D111" s="165">
        <f>SUM(D112:D122)</f>
        <v>0</v>
      </c>
      <c r="E111" s="165" t="s">
        <v>98</v>
      </c>
      <c r="F111" s="165">
        <f>SUM(F112:F122)</f>
        <v>0</v>
      </c>
      <c r="G111" s="165" t="s">
        <v>98</v>
      </c>
      <c r="H111" s="165">
        <f>SUM(H112:H122)</f>
        <v>0</v>
      </c>
      <c r="I111" s="165" t="s">
        <v>98</v>
      </c>
      <c r="J111" s="165">
        <f>SUM(J112:J122)</f>
        <v>0</v>
      </c>
      <c r="K111" s="165" t="s">
        <v>98</v>
      </c>
      <c r="L111" s="165">
        <f>SUM(L112:L122)</f>
        <v>0</v>
      </c>
      <c r="M111" s="165" t="s">
        <v>98</v>
      </c>
      <c r="N111" s="165">
        <f>SUM(N112:N122)</f>
        <v>0</v>
      </c>
      <c r="O111" s="165" t="s">
        <v>98</v>
      </c>
      <c r="P111" s="165">
        <f>SUM(P112:P122)</f>
        <v>0</v>
      </c>
      <c r="Q111" s="165" t="s">
        <v>98</v>
      </c>
      <c r="R111" s="165">
        <f>SUM(R112:R122)</f>
        <v>0</v>
      </c>
      <c r="S111" s="165" t="s">
        <v>98</v>
      </c>
      <c r="T111" s="165">
        <f>SUM(T112:T122)</f>
        <v>0</v>
      </c>
      <c r="U111" s="165" t="s">
        <v>98</v>
      </c>
      <c r="V111" s="165">
        <f>SUM(V112:V122)</f>
        <v>0</v>
      </c>
      <c r="W111" s="165" t="s">
        <v>98</v>
      </c>
      <c r="X111" s="165">
        <f>SUM(X112:X122)</f>
        <v>0</v>
      </c>
      <c r="Y111" s="165" t="s">
        <v>98</v>
      </c>
      <c r="Z111" s="165">
        <f>SUM(Z112:Z122)</f>
        <v>0</v>
      </c>
      <c r="AA111" s="165" t="s">
        <v>98</v>
      </c>
      <c r="AB111" s="165">
        <f>SUM(AB112:AB122)</f>
        <v>0</v>
      </c>
      <c r="AC111" s="165" t="s">
        <v>98</v>
      </c>
      <c r="AD111" s="165">
        <f>SUM(AD112:AD122)</f>
        <v>0</v>
      </c>
      <c r="AE111" s="165" t="s">
        <v>98</v>
      </c>
      <c r="AF111" s="165">
        <f>SUM(AF112:AF122)</f>
        <v>0</v>
      </c>
      <c r="AG111" s="165" t="s">
        <v>98</v>
      </c>
      <c r="AH111" s="165">
        <f>SUM(AH112:AH122)</f>
        <v>0</v>
      </c>
      <c r="AI111" s="165" t="s">
        <v>98</v>
      </c>
      <c r="AJ111" s="165">
        <f>SUM(AJ112:AJ122)</f>
        <v>0</v>
      </c>
      <c r="AK111" s="165" t="s">
        <v>98</v>
      </c>
      <c r="AL111" s="165">
        <f>SUM(AL112:AL122)</f>
        <v>0</v>
      </c>
      <c r="AM111" s="165" t="s">
        <v>98</v>
      </c>
      <c r="AN111" s="165">
        <f>SUM(AN112:AN122)</f>
        <v>0</v>
      </c>
      <c r="AO111" s="165" t="s">
        <v>98</v>
      </c>
      <c r="AP111" s="165">
        <f>SUM(AP112:AP122)</f>
        <v>0</v>
      </c>
      <c r="AQ111" s="165" t="s">
        <v>98</v>
      </c>
      <c r="AR111" s="165">
        <f>SUM(AR112:AR122)</f>
        <v>0</v>
      </c>
      <c r="AS111" s="165" t="s">
        <v>98</v>
      </c>
      <c r="AT111" s="165">
        <f>SUM(AT112:AT122)</f>
        <v>0</v>
      </c>
      <c r="AU111" s="165" t="s">
        <v>98</v>
      </c>
      <c r="AV111" s="165">
        <f>SUM(AV112:AV122)</f>
        <v>0</v>
      </c>
      <c r="AW111" s="165" t="s">
        <v>98</v>
      </c>
      <c r="AX111" s="165">
        <v>33.97</v>
      </c>
      <c r="AY111" s="165">
        <v>0</v>
      </c>
      <c r="AZ111" s="140">
        <f>'2'!DL109</f>
        <v>14.800021000000001</v>
      </c>
      <c r="BA111" s="165">
        <v>0</v>
      </c>
      <c r="BB111" s="165">
        <f>SUM(BB112:BB122)</f>
        <v>0</v>
      </c>
      <c r="BC111" s="165" t="s">
        <v>98</v>
      </c>
      <c r="BD111" s="167"/>
      <c r="BE111" s="167"/>
      <c r="BF111" s="167"/>
      <c r="BG111" s="167"/>
      <c r="BH111" s="167"/>
      <c r="BI111" s="167"/>
      <c r="BJ111" s="167"/>
      <c r="BK111" s="167"/>
      <c r="BL111" s="167"/>
      <c r="BM111" s="167"/>
      <c r="BN111" s="167"/>
      <c r="BO111" s="167"/>
      <c r="BP111" s="167"/>
      <c r="BQ111" s="167"/>
      <c r="BR111" s="167"/>
      <c r="BS111" s="167"/>
      <c r="BT111" s="167"/>
      <c r="BU111" s="167"/>
      <c r="BV111" s="167"/>
      <c r="BW111" s="167"/>
      <c r="BX111" s="167"/>
      <c r="BY111" s="167"/>
      <c r="BZ111" s="167"/>
      <c r="CA111" s="167"/>
      <c r="CB111" s="167"/>
      <c r="CC111" s="167"/>
      <c r="CD111" s="167"/>
      <c r="CE111" s="167"/>
      <c r="CF111" s="167"/>
      <c r="CG111" s="167"/>
      <c r="CH111" s="167"/>
      <c r="CI111" s="167"/>
      <c r="CJ111" s="167"/>
      <c r="CK111" s="167"/>
      <c r="CL111" s="167"/>
      <c r="CM111" s="167"/>
      <c r="CN111" s="167"/>
      <c r="CO111" s="167"/>
      <c r="CP111" s="224"/>
      <c r="CQ111" s="225"/>
      <c r="CR111" s="225"/>
      <c r="CS111" s="225"/>
      <c r="CT111" s="225"/>
      <c r="CU111" s="225"/>
      <c r="CV111" s="225"/>
      <c r="CW111" s="225"/>
      <c r="CX111" s="225"/>
      <c r="CY111" s="225"/>
      <c r="CZ111" s="225"/>
      <c r="DA111" s="225"/>
      <c r="DB111" s="225"/>
      <c r="DC111" s="225"/>
      <c r="DD111" s="225"/>
      <c r="DE111" s="225"/>
      <c r="DF111" s="225"/>
      <c r="DG111" s="225"/>
      <c r="DH111" s="225"/>
      <c r="DI111" s="225"/>
      <c r="DJ111" s="225"/>
      <c r="DK111" s="225"/>
      <c r="DL111" s="167"/>
      <c r="DM111" s="167"/>
      <c r="DN111" s="167"/>
      <c r="DO111" s="167"/>
      <c r="DP111" s="167"/>
      <c r="DQ111" s="167"/>
      <c r="DR111" s="167"/>
      <c r="DS111" s="167"/>
      <c r="DT111" s="167"/>
      <c r="DU111" s="167"/>
      <c r="DV111" s="167"/>
      <c r="DW111" s="167"/>
      <c r="DX111" s="167"/>
      <c r="DY111" s="167"/>
      <c r="DZ111" s="167"/>
      <c r="EA111" s="167"/>
      <c r="EB111" s="167"/>
      <c r="EC111" s="167"/>
      <c r="ED111" s="167"/>
      <c r="EE111" s="167"/>
      <c r="EF111" s="167"/>
      <c r="EG111" s="167"/>
      <c r="EH111" s="167"/>
      <c r="EI111" s="167"/>
      <c r="EJ111" s="167"/>
      <c r="EK111" s="167"/>
    </row>
    <row r="112" spans="1:141" s="160" customFormat="1" x14ac:dyDescent="0.2">
      <c r="A112" s="226" t="s">
        <v>265</v>
      </c>
      <c r="B112" s="156" t="s">
        <v>267</v>
      </c>
      <c r="C112" s="140" t="s">
        <v>98</v>
      </c>
      <c r="D112" s="158">
        <v>0</v>
      </c>
      <c r="E112" s="158" t="s">
        <v>98</v>
      </c>
      <c r="F112" s="158">
        <v>0</v>
      </c>
      <c r="G112" s="158" t="s">
        <v>98</v>
      </c>
      <c r="H112" s="158">
        <v>0</v>
      </c>
      <c r="I112" s="158" t="s">
        <v>98</v>
      </c>
      <c r="J112" s="158">
        <v>0</v>
      </c>
      <c r="K112" s="158" t="s">
        <v>98</v>
      </c>
      <c r="L112" s="158">
        <v>0</v>
      </c>
      <c r="M112" s="158" t="s">
        <v>98</v>
      </c>
      <c r="N112" s="158">
        <v>0</v>
      </c>
      <c r="O112" s="158" t="s">
        <v>98</v>
      </c>
      <c r="P112" s="158">
        <v>0</v>
      </c>
      <c r="Q112" s="158" t="s">
        <v>98</v>
      </c>
      <c r="R112" s="158">
        <v>0</v>
      </c>
      <c r="S112" s="158" t="s">
        <v>98</v>
      </c>
      <c r="T112" s="158">
        <v>0</v>
      </c>
      <c r="U112" s="158" t="s">
        <v>98</v>
      </c>
      <c r="V112" s="158">
        <v>0</v>
      </c>
      <c r="W112" s="158" t="s">
        <v>98</v>
      </c>
      <c r="X112" s="158">
        <v>0</v>
      </c>
      <c r="Y112" s="158" t="s">
        <v>98</v>
      </c>
      <c r="Z112" s="158">
        <v>0</v>
      </c>
      <c r="AA112" s="158" t="s">
        <v>98</v>
      </c>
      <c r="AB112" s="158">
        <v>0</v>
      </c>
      <c r="AC112" s="158" t="s">
        <v>98</v>
      </c>
      <c r="AD112" s="158">
        <v>0</v>
      </c>
      <c r="AE112" s="158" t="s">
        <v>98</v>
      </c>
      <c r="AF112" s="158">
        <v>0</v>
      </c>
      <c r="AG112" s="158" t="s">
        <v>98</v>
      </c>
      <c r="AH112" s="158">
        <v>0</v>
      </c>
      <c r="AI112" s="158" t="s">
        <v>98</v>
      </c>
      <c r="AJ112" s="158">
        <v>0</v>
      </c>
      <c r="AK112" s="158" t="s">
        <v>98</v>
      </c>
      <c r="AL112" s="158">
        <v>0</v>
      </c>
      <c r="AM112" s="158" t="s">
        <v>98</v>
      </c>
      <c r="AN112" s="158">
        <v>0</v>
      </c>
      <c r="AO112" s="158" t="s">
        <v>98</v>
      </c>
      <c r="AP112" s="158">
        <v>0</v>
      </c>
      <c r="AQ112" s="158" t="s">
        <v>98</v>
      </c>
      <c r="AR112" s="158">
        <v>0</v>
      </c>
      <c r="AS112" s="158" t="s">
        <v>98</v>
      </c>
      <c r="AT112" s="158">
        <v>0</v>
      </c>
      <c r="AU112" s="158" t="s">
        <v>98</v>
      </c>
      <c r="AV112" s="158">
        <v>0</v>
      </c>
      <c r="AW112" s="158" t="s">
        <v>98</v>
      </c>
      <c r="AX112" s="158" t="s">
        <v>98</v>
      </c>
      <c r="AY112" s="158">
        <v>0</v>
      </c>
      <c r="AZ112" s="140">
        <f>'2'!DL110</f>
        <v>0</v>
      </c>
      <c r="BA112" s="193">
        <v>0</v>
      </c>
      <c r="BB112" s="158">
        <v>0</v>
      </c>
      <c r="BC112" s="158" t="s">
        <v>98</v>
      </c>
      <c r="BD112" s="215"/>
      <c r="BE112" s="159"/>
      <c r="BF112" s="159"/>
      <c r="BG112" s="159"/>
      <c r="BH112" s="159"/>
      <c r="BI112" s="159"/>
      <c r="BJ112" s="159"/>
      <c r="BK112" s="159"/>
      <c r="BL112" s="159"/>
      <c r="BM112" s="159"/>
      <c r="BN112" s="159"/>
      <c r="BO112" s="159"/>
      <c r="BP112" s="159"/>
      <c r="BQ112" s="159"/>
      <c r="BR112" s="159"/>
      <c r="BS112" s="159"/>
      <c r="BT112" s="159"/>
      <c r="BU112" s="159"/>
      <c r="BV112" s="159"/>
      <c r="BW112" s="159"/>
      <c r="BX112" s="159"/>
      <c r="BY112" s="159"/>
      <c r="BZ112" s="159"/>
      <c r="CA112" s="159"/>
      <c r="CB112" s="159"/>
      <c r="CC112" s="159"/>
      <c r="CD112" s="159"/>
      <c r="CE112" s="159"/>
      <c r="CF112" s="159"/>
      <c r="CG112" s="159"/>
      <c r="CH112" s="159"/>
      <c r="CI112" s="159"/>
      <c r="CJ112" s="159"/>
      <c r="CK112" s="159"/>
      <c r="CL112" s="159"/>
      <c r="CM112" s="159"/>
      <c r="CN112" s="159"/>
      <c r="CO112" s="159"/>
      <c r="CP112" s="222"/>
      <c r="CQ112" s="223"/>
      <c r="CR112" s="223"/>
      <c r="CS112" s="223"/>
      <c r="CT112" s="223"/>
      <c r="CU112" s="223"/>
      <c r="CV112" s="223"/>
      <c r="CW112" s="223"/>
      <c r="CX112" s="223"/>
      <c r="CY112" s="223"/>
      <c r="CZ112" s="223"/>
      <c r="DA112" s="223"/>
      <c r="DB112" s="223"/>
      <c r="DC112" s="223"/>
      <c r="DD112" s="223"/>
      <c r="DE112" s="223"/>
      <c r="DF112" s="223"/>
      <c r="DG112" s="223"/>
      <c r="DH112" s="223"/>
      <c r="DI112" s="223"/>
      <c r="DJ112" s="223"/>
      <c r="DK112" s="223"/>
      <c r="DL112" s="159"/>
      <c r="DM112" s="159"/>
      <c r="DN112" s="159"/>
      <c r="DO112" s="159"/>
      <c r="DP112" s="159"/>
      <c r="DQ112" s="159"/>
      <c r="DR112" s="159"/>
      <c r="DS112" s="159"/>
      <c r="DT112" s="159"/>
      <c r="DU112" s="159"/>
      <c r="DV112" s="159"/>
      <c r="DW112" s="159"/>
      <c r="DX112" s="159"/>
      <c r="DY112" s="159"/>
      <c r="DZ112" s="159"/>
      <c r="EA112" s="159"/>
      <c r="EB112" s="159"/>
      <c r="EC112" s="159"/>
      <c r="ED112" s="159"/>
      <c r="EE112" s="159"/>
      <c r="EF112" s="159"/>
      <c r="EG112" s="159"/>
      <c r="EH112" s="159"/>
      <c r="EI112" s="159"/>
      <c r="EJ112" s="159"/>
      <c r="EK112" s="159"/>
    </row>
    <row r="113" spans="1:141" s="183" customFormat="1" ht="38.25" x14ac:dyDescent="0.2">
      <c r="A113" s="226" t="s">
        <v>268</v>
      </c>
      <c r="B113" s="227" t="s">
        <v>269</v>
      </c>
      <c r="C113" s="193" t="s">
        <v>270</v>
      </c>
      <c r="D113" s="140">
        <v>0</v>
      </c>
      <c r="E113" s="140" t="s">
        <v>98</v>
      </c>
      <c r="F113" s="140">
        <v>0</v>
      </c>
      <c r="G113" s="140" t="s">
        <v>98</v>
      </c>
      <c r="H113" s="140">
        <v>0</v>
      </c>
      <c r="I113" s="140" t="s">
        <v>98</v>
      </c>
      <c r="J113" s="140">
        <v>0</v>
      </c>
      <c r="K113" s="140" t="s">
        <v>98</v>
      </c>
      <c r="L113" s="140">
        <v>0</v>
      </c>
      <c r="M113" s="140" t="s">
        <v>98</v>
      </c>
      <c r="N113" s="140">
        <v>0</v>
      </c>
      <c r="O113" s="140" t="s">
        <v>98</v>
      </c>
      <c r="P113" s="140">
        <v>0</v>
      </c>
      <c r="Q113" s="140" t="s">
        <v>98</v>
      </c>
      <c r="R113" s="140">
        <v>0</v>
      </c>
      <c r="S113" s="140" t="s">
        <v>98</v>
      </c>
      <c r="T113" s="140">
        <v>0</v>
      </c>
      <c r="U113" s="140" t="s">
        <v>98</v>
      </c>
      <c r="V113" s="140">
        <v>0</v>
      </c>
      <c r="W113" s="140" t="s">
        <v>98</v>
      </c>
      <c r="X113" s="140">
        <v>0</v>
      </c>
      <c r="Y113" s="140" t="s">
        <v>98</v>
      </c>
      <c r="Z113" s="140">
        <v>0</v>
      </c>
      <c r="AA113" s="140" t="s">
        <v>98</v>
      </c>
      <c r="AB113" s="140">
        <v>0</v>
      </c>
      <c r="AC113" s="140" t="s">
        <v>98</v>
      </c>
      <c r="AD113" s="140">
        <v>0</v>
      </c>
      <c r="AE113" s="140" t="s">
        <v>98</v>
      </c>
      <c r="AF113" s="140">
        <v>0</v>
      </c>
      <c r="AG113" s="140" t="s">
        <v>98</v>
      </c>
      <c r="AH113" s="140">
        <v>0</v>
      </c>
      <c r="AI113" s="140" t="s">
        <v>98</v>
      </c>
      <c r="AJ113" s="140">
        <v>0</v>
      </c>
      <c r="AK113" s="140" t="s">
        <v>98</v>
      </c>
      <c r="AL113" s="140">
        <v>0</v>
      </c>
      <c r="AM113" s="140" t="s">
        <v>98</v>
      </c>
      <c r="AN113" s="140">
        <v>0</v>
      </c>
      <c r="AO113" s="140" t="s">
        <v>98</v>
      </c>
      <c r="AP113" s="140">
        <v>0</v>
      </c>
      <c r="AQ113" s="140" t="s">
        <v>98</v>
      </c>
      <c r="AR113" s="140">
        <v>0</v>
      </c>
      <c r="AS113" s="140" t="s">
        <v>98</v>
      </c>
      <c r="AT113" s="140">
        <v>0</v>
      </c>
      <c r="AU113" s="140" t="s">
        <v>98</v>
      </c>
      <c r="AV113" s="140">
        <v>0</v>
      </c>
      <c r="AW113" s="140" t="s">
        <v>98</v>
      </c>
      <c r="AX113" s="140" t="s">
        <v>98</v>
      </c>
      <c r="AY113" s="140">
        <v>0</v>
      </c>
      <c r="AZ113" s="140">
        <f>'2'!DL111</f>
        <v>0</v>
      </c>
      <c r="BA113" s="193">
        <v>0</v>
      </c>
      <c r="BB113" s="140">
        <v>0</v>
      </c>
      <c r="BC113" s="140" t="s">
        <v>98</v>
      </c>
      <c r="BD113" s="229"/>
      <c r="BE113" s="182"/>
      <c r="BF113" s="182"/>
      <c r="BG113" s="182"/>
      <c r="BH113" s="182"/>
      <c r="BI113" s="182"/>
      <c r="BJ113" s="182"/>
      <c r="BK113" s="182"/>
      <c r="BL113" s="182"/>
      <c r="BM113" s="182"/>
      <c r="BN113" s="182"/>
      <c r="BO113" s="182"/>
      <c r="BP113" s="182"/>
      <c r="BQ113" s="182"/>
      <c r="BR113" s="182"/>
      <c r="BS113" s="182"/>
      <c r="BT113" s="182"/>
      <c r="BU113" s="182"/>
      <c r="BV113" s="182"/>
      <c r="BW113" s="182"/>
      <c r="BX113" s="182"/>
      <c r="BY113" s="182"/>
      <c r="BZ113" s="182"/>
      <c r="CA113" s="182"/>
      <c r="CB113" s="182"/>
      <c r="CC113" s="182"/>
      <c r="CD113" s="182"/>
      <c r="CE113" s="182"/>
      <c r="CF113" s="182"/>
      <c r="CG113" s="182"/>
      <c r="CH113" s="182"/>
      <c r="CI113" s="182"/>
      <c r="CJ113" s="182"/>
      <c r="CK113" s="182"/>
      <c r="CL113" s="182"/>
      <c r="CM113" s="182"/>
      <c r="CN113" s="182"/>
      <c r="CO113" s="182"/>
      <c r="CP113" s="182"/>
      <c r="CQ113" s="182"/>
      <c r="CR113" s="182"/>
      <c r="CS113" s="182"/>
      <c r="CT113" s="182"/>
      <c r="CU113" s="182"/>
      <c r="CV113" s="182"/>
      <c r="CW113" s="182"/>
      <c r="CX113" s="182"/>
      <c r="CY113" s="182"/>
      <c r="CZ113" s="182"/>
      <c r="DA113" s="182"/>
      <c r="DB113" s="182"/>
      <c r="DC113" s="182"/>
      <c r="DD113" s="182"/>
      <c r="DE113" s="182"/>
      <c r="DF113" s="182"/>
      <c r="DG113" s="182"/>
      <c r="DH113" s="182"/>
      <c r="DI113" s="182"/>
      <c r="DJ113" s="182"/>
      <c r="DK113" s="182"/>
      <c r="DL113" s="182"/>
      <c r="DM113" s="182"/>
      <c r="DN113" s="182"/>
      <c r="DO113" s="182"/>
      <c r="DP113" s="182"/>
      <c r="DQ113" s="182"/>
      <c r="DR113" s="182"/>
      <c r="DS113" s="182"/>
      <c r="DT113" s="182"/>
      <c r="DU113" s="182"/>
      <c r="DV113" s="182"/>
      <c r="DW113" s="182"/>
      <c r="DX113" s="182"/>
      <c r="DY113" s="182"/>
      <c r="DZ113" s="182"/>
      <c r="EA113" s="182"/>
      <c r="EB113" s="182"/>
      <c r="EC113" s="182"/>
      <c r="ED113" s="182"/>
      <c r="EE113" s="182"/>
      <c r="EF113" s="182"/>
      <c r="EG113" s="182"/>
      <c r="EH113" s="182"/>
      <c r="EI113" s="182"/>
      <c r="EJ113" s="182"/>
      <c r="EK113" s="182"/>
    </row>
    <row r="114" spans="1:141" s="183" customFormat="1" ht="25.5" x14ac:dyDescent="0.2">
      <c r="A114" s="226" t="s">
        <v>271</v>
      </c>
      <c r="B114" s="227" t="s">
        <v>272</v>
      </c>
      <c r="C114" s="193" t="s">
        <v>98</v>
      </c>
      <c r="D114" s="140">
        <v>0</v>
      </c>
      <c r="E114" s="140" t="s">
        <v>98</v>
      </c>
      <c r="F114" s="140">
        <v>0</v>
      </c>
      <c r="G114" s="140" t="s">
        <v>98</v>
      </c>
      <c r="H114" s="140">
        <v>0</v>
      </c>
      <c r="I114" s="140" t="s">
        <v>98</v>
      </c>
      <c r="J114" s="140">
        <v>0</v>
      </c>
      <c r="K114" s="140" t="s">
        <v>98</v>
      </c>
      <c r="L114" s="140">
        <v>0</v>
      </c>
      <c r="M114" s="140" t="s">
        <v>98</v>
      </c>
      <c r="N114" s="140">
        <v>0</v>
      </c>
      <c r="O114" s="140" t="s">
        <v>98</v>
      </c>
      <c r="P114" s="140">
        <v>0</v>
      </c>
      <c r="Q114" s="140" t="s">
        <v>98</v>
      </c>
      <c r="R114" s="140">
        <v>0</v>
      </c>
      <c r="S114" s="140" t="s">
        <v>98</v>
      </c>
      <c r="T114" s="140">
        <v>0</v>
      </c>
      <c r="U114" s="140" t="s">
        <v>98</v>
      </c>
      <c r="V114" s="140">
        <v>0</v>
      </c>
      <c r="W114" s="140" t="s">
        <v>98</v>
      </c>
      <c r="X114" s="140">
        <v>0</v>
      </c>
      <c r="Y114" s="140" t="s">
        <v>98</v>
      </c>
      <c r="Z114" s="140">
        <v>0</v>
      </c>
      <c r="AA114" s="140" t="s">
        <v>98</v>
      </c>
      <c r="AB114" s="140">
        <v>0</v>
      </c>
      <c r="AC114" s="140" t="s">
        <v>98</v>
      </c>
      <c r="AD114" s="140">
        <v>0</v>
      </c>
      <c r="AE114" s="140" t="s">
        <v>98</v>
      </c>
      <c r="AF114" s="140">
        <v>0</v>
      </c>
      <c r="AG114" s="140" t="s">
        <v>98</v>
      </c>
      <c r="AH114" s="140">
        <v>0</v>
      </c>
      <c r="AI114" s="140" t="s">
        <v>98</v>
      </c>
      <c r="AJ114" s="140">
        <v>0</v>
      </c>
      <c r="AK114" s="140" t="s">
        <v>98</v>
      </c>
      <c r="AL114" s="140">
        <v>0</v>
      </c>
      <c r="AM114" s="140" t="s">
        <v>98</v>
      </c>
      <c r="AN114" s="140">
        <v>0</v>
      </c>
      <c r="AO114" s="140" t="s">
        <v>98</v>
      </c>
      <c r="AP114" s="140">
        <v>0</v>
      </c>
      <c r="AQ114" s="140" t="s">
        <v>98</v>
      </c>
      <c r="AR114" s="140">
        <v>0</v>
      </c>
      <c r="AS114" s="140" t="s">
        <v>98</v>
      </c>
      <c r="AT114" s="140">
        <v>0</v>
      </c>
      <c r="AU114" s="140" t="s">
        <v>98</v>
      </c>
      <c r="AV114" s="140">
        <v>0</v>
      </c>
      <c r="AW114" s="140" t="s">
        <v>98</v>
      </c>
      <c r="AX114" s="140" t="s">
        <v>98</v>
      </c>
      <c r="AY114" s="140">
        <v>0</v>
      </c>
      <c r="AZ114" s="140">
        <f>'2'!DL112</f>
        <v>0</v>
      </c>
      <c r="BA114" s="193">
        <v>0</v>
      </c>
      <c r="BB114" s="140">
        <v>0</v>
      </c>
      <c r="BC114" s="140" t="s">
        <v>98</v>
      </c>
      <c r="BD114" s="229"/>
      <c r="BE114" s="182"/>
      <c r="BF114" s="182"/>
      <c r="BG114" s="182"/>
      <c r="BH114" s="182"/>
      <c r="BI114" s="182"/>
      <c r="BJ114" s="182"/>
      <c r="BK114" s="182"/>
      <c r="BL114" s="182"/>
      <c r="BM114" s="182"/>
      <c r="BN114" s="182"/>
      <c r="BO114" s="182"/>
      <c r="BP114" s="182"/>
      <c r="BQ114" s="182"/>
      <c r="BR114" s="182"/>
      <c r="BS114" s="182"/>
      <c r="BT114" s="182"/>
      <c r="BU114" s="182"/>
      <c r="BV114" s="182"/>
      <c r="BW114" s="182"/>
      <c r="BX114" s="182"/>
      <c r="BY114" s="182"/>
      <c r="BZ114" s="182"/>
      <c r="CA114" s="182"/>
      <c r="CB114" s="182"/>
      <c r="CC114" s="182"/>
      <c r="CD114" s="182"/>
      <c r="CE114" s="182"/>
      <c r="CF114" s="182"/>
      <c r="CG114" s="182"/>
      <c r="CH114" s="182"/>
      <c r="CI114" s="182"/>
      <c r="CJ114" s="182"/>
      <c r="CK114" s="182"/>
      <c r="CL114" s="182"/>
      <c r="CM114" s="182"/>
      <c r="CN114" s="182"/>
      <c r="CO114" s="182"/>
      <c r="CP114" s="230"/>
      <c r="CQ114" s="231"/>
      <c r="CR114" s="231"/>
      <c r="CS114" s="231"/>
      <c r="CT114" s="231"/>
      <c r="CU114" s="231"/>
      <c r="CV114" s="231"/>
      <c r="CW114" s="231"/>
      <c r="CX114" s="231"/>
      <c r="CY114" s="231"/>
      <c r="CZ114" s="231"/>
      <c r="DA114" s="231"/>
      <c r="DB114" s="231"/>
      <c r="DC114" s="231"/>
      <c r="DD114" s="231"/>
      <c r="DE114" s="231"/>
      <c r="DF114" s="231"/>
      <c r="DG114" s="231"/>
      <c r="DH114" s="231"/>
      <c r="DI114" s="231"/>
      <c r="DJ114" s="231"/>
      <c r="DK114" s="231"/>
      <c r="DL114" s="182"/>
      <c r="DM114" s="182"/>
      <c r="DN114" s="182"/>
      <c r="DO114" s="182"/>
      <c r="DP114" s="182"/>
      <c r="DQ114" s="182"/>
      <c r="DR114" s="182"/>
      <c r="DS114" s="182"/>
      <c r="DT114" s="182"/>
      <c r="DU114" s="182"/>
      <c r="DV114" s="182"/>
      <c r="DW114" s="182"/>
      <c r="DX114" s="182"/>
      <c r="DY114" s="182"/>
      <c r="DZ114" s="182"/>
      <c r="EA114" s="182"/>
      <c r="EB114" s="182"/>
      <c r="EC114" s="182"/>
      <c r="ED114" s="182"/>
      <c r="EE114" s="182"/>
      <c r="EF114" s="182"/>
      <c r="EG114" s="182"/>
      <c r="EH114" s="182"/>
      <c r="EI114" s="182"/>
      <c r="EJ114" s="182"/>
      <c r="EK114" s="182"/>
    </row>
    <row r="115" spans="1:141" s="183" customFormat="1" ht="38.25" x14ac:dyDescent="0.2">
      <c r="A115" s="226" t="s">
        <v>273</v>
      </c>
      <c r="B115" s="227" t="s">
        <v>274</v>
      </c>
      <c r="C115" s="193" t="s">
        <v>275</v>
      </c>
      <c r="D115" s="140">
        <v>0</v>
      </c>
      <c r="E115" s="140" t="s">
        <v>98</v>
      </c>
      <c r="F115" s="140">
        <v>0</v>
      </c>
      <c r="G115" s="140" t="s">
        <v>98</v>
      </c>
      <c r="H115" s="140">
        <v>0</v>
      </c>
      <c r="I115" s="140" t="s">
        <v>98</v>
      </c>
      <c r="J115" s="140">
        <v>0</v>
      </c>
      <c r="K115" s="140" t="s">
        <v>98</v>
      </c>
      <c r="L115" s="140">
        <v>0</v>
      </c>
      <c r="M115" s="140" t="s">
        <v>98</v>
      </c>
      <c r="N115" s="140">
        <v>0</v>
      </c>
      <c r="O115" s="140" t="s">
        <v>98</v>
      </c>
      <c r="P115" s="140">
        <v>0</v>
      </c>
      <c r="Q115" s="140" t="s">
        <v>98</v>
      </c>
      <c r="R115" s="140">
        <v>0</v>
      </c>
      <c r="S115" s="140" t="s">
        <v>98</v>
      </c>
      <c r="T115" s="140">
        <v>0</v>
      </c>
      <c r="U115" s="140" t="s">
        <v>98</v>
      </c>
      <c r="V115" s="140">
        <v>0</v>
      </c>
      <c r="W115" s="140" t="s">
        <v>98</v>
      </c>
      <c r="X115" s="140">
        <v>0</v>
      </c>
      <c r="Y115" s="140" t="s">
        <v>98</v>
      </c>
      <c r="Z115" s="140">
        <v>0</v>
      </c>
      <c r="AA115" s="140" t="s">
        <v>98</v>
      </c>
      <c r="AB115" s="140">
        <v>0</v>
      </c>
      <c r="AC115" s="140" t="s">
        <v>98</v>
      </c>
      <c r="AD115" s="140">
        <v>0</v>
      </c>
      <c r="AE115" s="140" t="s">
        <v>98</v>
      </c>
      <c r="AF115" s="140">
        <v>0</v>
      </c>
      <c r="AG115" s="140" t="s">
        <v>98</v>
      </c>
      <c r="AH115" s="140">
        <v>0</v>
      </c>
      <c r="AI115" s="140" t="s">
        <v>98</v>
      </c>
      <c r="AJ115" s="140">
        <v>0</v>
      </c>
      <c r="AK115" s="140" t="s">
        <v>98</v>
      </c>
      <c r="AL115" s="140">
        <v>0</v>
      </c>
      <c r="AM115" s="140" t="s">
        <v>98</v>
      </c>
      <c r="AN115" s="140">
        <v>0</v>
      </c>
      <c r="AO115" s="140" t="s">
        <v>98</v>
      </c>
      <c r="AP115" s="140">
        <v>0</v>
      </c>
      <c r="AQ115" s="140" t="s">
        <v>98</v>
      </c>
      <c r="AR115" s="140">
        <v>0</v>
      </c>
      <c r="AS115" s="140" t="s">
        <v>98</v>
      </c>
      <c r="AT115" s="140">
        <v>0</v>
      </c>
      <c r="AU115" s="140" t="s">
        <v>98</v>
      </c>
      <c r="AV115" s="140">
        <v>0</v>
      </c>
      <c r="AW115" s="140" t="s">
        <v>98</v>
      </c>
      <c r="AX115" s="140" t="s">
        <v>98</v>
      </c>
      <c r="AY115" s="140">
        <v>0</v>
      </c>
      <c r="AZ115" s="140">
        <f>'2'!DL113</f>
        <v>0</v>
      </c>
      <c r="BA115" s="193">
        <v>0</v>
      </c>
      <c r="BB115" s="140">
        <v>0</v>
      </c>
      <c r="BC115" s="140" t="s">
        <v>98</v>
      </c>
      <c r="BD115" s="229"/>
      <c r="BE115" s="182"/>
      <c r="BF115" s="182"/>
      <c r="BG115" s="182"/>
      <c r="BH115" s="182"/>
      <c r="BI115" s="182"/>
      <c r="BJ115" s="182"/>
      <c r="BK115" s="182"/>
      <c r="BL115" s="182"/>
      <c r="BM115" s="182"/>
      <c r="BN115" s="182"/>
      <c r="BO115" s="182"/>
      <c r="BP115" s="182"/>
      <c r="BQ115" s="182"/>
      <c r="BR115" s="182"/>
      <c r="BS115" s="182"/>
      <c r="BT115" s="182"/>
      <c r="BU115" s="182"/>
      <c r="BV115" s="182"/>
      <c r="BW115" s="182"/>
      <c r="BX115" s="182"/>
      <c r="BY115" s="182"/>
      <c r="BZ115" s="182"/>
      <c r="CA115" s="182"/>
      <c r="CB115" s="182"/>
      <c r="CC115" s="182"/>
      <c r="CD115" s="182"/>
      <c r="CE115" s="182"/>
      <c r="CF115" s="182"/>
      <c r="CG115" s="182"/>
      <c r="CH115" s="182"/>
      <c r="CI115" s="182"/>
      <c r="CJ115" s="182"/>
      <c r="CK115" s="182"/>
      <c r="CL115" s="182"/>
      <c r="CM115" s="182"/>
      <c r="CN115" s="182"/>
      <c r="CO115" s="182"/>
      <c r="CP115" s="182"/>
      <c r="CQ115" s="182"/>
      <c r="CR115" s="182"/>
      <c r="CS115" s="182"/>
      <c r="CT115" s="182"/>
      <c r="CU115" s="182"/>
      <c r="CV115" s="182"/>
      <c r="CW115" s="182"/>
      <c r="CX115" s="182"/>
      <c r="CY115" s="182"/>
      <c r="CZ115" s="182"/>
      <c r="DA115" s="182"/>
      <c r="DB115" s="182"/>
      <c r="DC115" s="182"/>
      <c r="DD115" s="182"/>
      <c r="DE115" s="182"/>
      <c r="DF115" s="182"/>
      <c r="DG115" s="182"/>
      <c r="DH115" s="182"/>
      <c r="DI115" s="182"/>
      <c r="DJ115" s="182"/>
      <c r="DK115" s="182"/>
      <c r="DL115" s="182"/>
      <c r="DM115" s="182"/>
      <c r="DN115" s="182"/>
      <c r="DO115" s="182"/>
      <c r="DP115" s="182"/>
      <c r="DQ115" s="182"/>
      <c r="DR115" s="182"/>
      <c r="DS115" s="182"/>
      <c r="DT115" s="182"/>
      <c r="DU115" s="182"/>
      <c r="DV115" s="182"/>
      <c r="DW115" s="182"/>
      <c r="DX115" s="182"/>
      <c r="DY115" s="182"/>
      <c r="DZ115" s="182"/>
      <c r="EA115" s="182"/>
      <c r="EB115" s="182"/>
      <c r="EC115" s="182"/>
      <c r="ED115" s="182"/>
      <c r="EE115" s="182"/>
      <c r="EF115" s="182"/>
      <c r="EG115" s="182"/>
      <c r="EH115" s="182"/>
      <c r="EI115" s="182"/>
      <c r="EJ115" s="182"/>
      <c r="EK115" s="182"/>
    </row>
    <row r="116" spans="1:141" s="183" customFormat="1" ht="38.25" x14ac:dyDescent="0.2">
      <c r="A116" s="226" t="s">
        <v>276</v>
      </c>
      <c r="B116" s="227" t="s">
        <v>277</v>
      </c>
      <c r="C116" s="193" t="s">
        <v>278</v>
      </c>
      <c r="D116" s="140">
        <v>0</v>
      </c>
      <c r="E116" s="140" t="s">
        <v>98</v>
      </c>
      <c r="F116" s="140">
        <v>0</v>
      </c>
      <c r="G116" s="140" t="s">
        <v>98</v>
      </c>
      <c r="H116" s="140">
        <v>0</v>
      </c>
      <c r="I116" s="140" t="s">
        <v>98</v>
      </c>
      <c r="J116" s="140">
        <v>0</v>
      </c>
      <c r="K116" s="140" t="s">
        <v>98</v>
      </c>
      <c r="L116" s="140">
        <v>0</v>
      </c>
      <c r="M116" s="140" t="s">
        <v>98</v>
      </c>
      <c r="N116" s="140">
        <v>0</v>
      </c>
      <c r="O116" s="140" t="s">
        <v>98</v>
      </c>
      <c r="P116" s="140">
        <v>0</v>
      </c>
      <c r="Q116" s="140" t="s">
        <v>98</v>
      </c>
      <c r="R116" s="140">
        <v>0</v>
      </c>
      <c r="S116" s="140" t="s">
        <v>98</v>
      </c>
      <c r="T116" s="140">
        <v>0</v>
      </c>
      <c r="U116" s="140" t="s">
        <v>98</v>
      </c>
      <c r="V116" s="140">
        <v>0</v>
      </c>
      <c r="W116" s="140" t="s">
        <v>98</v>
      </c>
      <c r="X116" s="140">
        <v>0</v>
      </c>
      <c r="Y116" s="140" t="s">
        <v>98</v>
      </c>
      <c r="Z116" s="140">
        <v>0</v>
      </c>
      <c r="AA116" s="140" t="s">
        <v>98</v>
      </c>
      <c r="AB116" s="140">
        <v>0</v>
      </c>
      <c r="AC116" s="140" t="s">
        <v>98</v>
      </c>
      <c r="AD116" s="140">
        <v>0</v>
      </c>
      <c r="AE116" s="140" t="s">
        <v>98</v>
      </c>
      <c r="AF116" s="140">
        <v>0</v>
      </c>
      <c r="AG116" s="140" t="s">
        <v>98</v>
      </c>
      <c r="AH116" s="140">
        <v>0</v>
      </c>
      <c r="AI116" s="140" t="s">
        <v>98</v>
      </c>
      <c r="AJ116" s="140">
        <v>0</v>
      </c>
      <c r="AK116" s="140" t="s">
        <v>98</v>
      </c>
      <c r="AL116" s="140">
        <v>0</v>
      </c>
      <c r="AM116" s="140" t="s">
        <v>98</v>
      </c>
      <c r="AN116" s="140">
        <v>0</v>
      </c>
      <c r="AO116" s="140" t="s">
        <v>98</v>
      </c>
      <c r="AP116" s="140">
        <v>0</v>
      </c>
      <c r="AQ116" s="140" t="s">
        <v>98</v>
      </c>
      <c r="AR116" s="140">
        <v>0</v>
      </c>
      <c r="AS116" s="140" t="s">
        <v>98</v>
      </c>
      <c r="AT116" s="140">
        <v>0</v>
      </c>
      <c r="AU116" s="140" t="s">
        <v>98</v>
      </c>
      <c r="AV116" s="140">
        <v>0</v>
      </c>
      <c r="AW116" s="140" t="s">
        <v>98</v>
      </c>
      <c r="AX116" s="140" t="s">
        <v>98</v>
      </c>
      <c r="AY116" s="140">
        <v>0</v>
      </c>
      <c r="AZ116" s="140">
        <f>'2'!DL114</f>
        <v>0</v>
      </c>
      <c r="BA116" s="193">
        <v>0</v>
      </c>
      <c r="BB116" s="140">
        <v>0</v>
      </c>
      <c r="BC116" s="140" t="s">
        <v>98</v>
      </c>
      <c r="BD116" s="229"/>
      <c r="BE116" s="182"/>
      <c r="BF116" s="182"/>
      <c r="BG116" s="182"/>
      <c r="BH116" s="182"/>
      <c r="BI116" s="182"/>
      <c r="BJ116" s="182"/>
      <c r="BK116" s="182"/>
      <c r="BL116" s="182"/>
      <c r="BM116" s="182"/>
      <c r="BN116" s="182"/>
      <c r="BO116" s="182"/>
      <c r="BP116" s="182"/>
      <c r="BQ116" s="182"/>
      <c r="BR116" s="182"/>
      <c r="BS116" s="182"/>
      <c r="BT116" s="182"/>
      <c r="BU116" s="182"/>
      <c r="BV116" s="182"/>
      <c r="BW116" s="182"/>
      <c r="BX116" s="182"/>
      <c r="BY116" s="182"/>
      <c r="BZ116" s="182"/>
      <c r="CA116" s="182"/>
      <c r="CB116" s="182"/>
      <c r="CC116" s="182"/>
      <c r="CD116" s="182"/>
      <c r="CE116" s="182"/>
      <c r="CF116" s="182"/>
      <c r="CG116" s="182"/>
      <c r="CH116" s="182"/>
      <c r="CI116" s="182"/>
      <c r="CJ116" s="182"/>
      <c r="CK116" s="182"/>
      <c r="CL116" s="182"/>
      <c r="CM116" s="182"/>
      <c r="CN116" s="182"/>
      <c r="CO116" s="182"/>
      <c r="CP116" s="182"/>
      <c r="CQ116" s="182"/>
      <c r="CR116" s="182"/>
      <c r="CS116" s="182"/>
      <c r="CT116" s="182"/>
      <c r="CU116" s="182"/>
      <c r="CV116" s="182"/>
      <c r="CW116" s="182"/>
      <c r="CX116" s="182"/>
      <c r="CY116" s="182"/>
      <c r="CZ116" s="182"/>
      <c r="DA116" s="182"/>
      <c r="DB116" s="182"/>
      <c r="DC116" s="182"/>
      <c r="DD116" s="182"/>
      <c r="DE116" s="182"/>
      <c r="DF116" s="182"/>
      <c r="DG116" s="182"/>
      <c r="DH116" s="182"/>
      <c r="DI116" s="182"/>
      <c r="DJ116" s="182"/>
      <c r="DK116" s="182"/>
      <c r="DL116" s="182"/>
      <c r="DM116" s="182"/>
      <c r="DN116" s="182"/>
      <c r="DO116" s="182"/>
      <c r="DP116" s="182"/>
      <c r="DQ116" s="182"/>
      <c r="DR116" s="182"/>
      <c r="DS116" s="182"/>
      <c r="DT116" s="182"/>
      <c r="DU116" s="182"/>
      <c r="DV116" s="182"/>
      <c r="DW116" s="182"/>
      <c r="DX116" s="182"/>
      <c r="DY116" s="182"/>
      <c r="DZ116" s="182"/>
      <c r="EA116" s="182"/>
      <c r="EB116" s="182"/>
      <c r="EC116" s="182"/>
      <c r="ED116" s="182"/>
      <c r="EE116" s="182"/>
      <c r="EF116" s="182"/>
      <c r="EG116" s="182"/>
      <c r="EH116" s="182"/>
      <c r="EI116" s="182"/>
      <c r="EJ116" s="182"/>
      <c r="EK116" s="182"/>
    </row>
    <row r="117" spans="1:141" s="183" customFormat="1" ht="25.5" hidden="1" x14ac:dyDescent="0.2">
      <c r="A117" s="226" t="s">
        <v>279</v>
      </c>
      <c r="B117" s="227" t="s">
        <v>280</v>
      </c>
      <c r="C117" s="193" t="s">
        <v>281</v>
      </c>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c r="AJ117" s="140"/>
      <c r="AK117" s="140"/>
      <c r="AL117" s="140"/>
      <c r="AM117" s="140"/>
      <c r="AN117" s="140"/>
      <c r="AO117" s="140"/>
      <c r="AP117" s="140"/>
      <c r="AQ117" s="140"/>
      <c r="AR117" s="140"/>
      <c r="AS117" s="140"/>
      <c r="AT117" s="140"/>
      <c r="AU117" s="140"/>
      <c r="AV117" s="140"/>
      <c r="AW117" s="140"/>
      <c r="AX117" s="140"/>
      <c r="AY117" s="140"/>
      <c r="AZ117" s="140"/>
      <c r="BA117" s="193"/>
      <c r="BB117" s="140"/>
      <c r="BC117" s="140"/>
      <c r="BD117" s="229"/>
      <c r="BE117" s="182"/>
      <c r="BF117" s="182"/>
      <c r="BG117" s="182"/>
      <c r="BH117" s="182"/>
      <c r="BI117" s="182"/>
      <c r="BJ117" s="182"/>
      <c r="BK117" s="182"/>
      <c r="BL117" s="182"/>
      <c r="BM117" s="182"/>
      <c r="BN117" s="182"/>
      <c r="BO117" s="182"/>
      <c r="BP117" s="182"/>
      <c r="BQ117" s="182"/>
      <c r="BR117" s="182"/>
      <c r="BS117" s="182"/>
      <c r="BT117" s="182"/>
      <c r="BU117" s="182"/>
      <c r="BV117" s="182"/>
      <c r="BW117" s="182"/>
      <c r="BX117" s="182"/>
      <c r="BY117" s="182"/>
      <c r="BZ117" s="182"/>
      <c r="CA117" s="182"/>
      <c r="CB117" s="182"/>
      <c r="CC117" s="182"/>
      <c r="CD117" s="182"/>
      <c r="CE117" s="182"/>
      <c r="CF117" s="182"/>
      <c r="CG117" s="182"/>
      <c r="CH117" s="182"/>
      <c r="CI117" s="182"/>
      <c r="CJ117" s="182"/>
      <c r="CK117" s="182"/>
      <c r="CL117" s="182"/>
      <c r="CM117" s="182"/>
      <c r="CN117" s="182"/>
      <c r="CO117" s="182"/>
      <c r="CP117" s="182"/>
      <c r="CQ117" s="182"/>
      <c r="CR117" s="182"/>
      <c r="CS117" s="182"/>
      <c r="CT117" s="182"/>
      <c r="CU117" s="182"/>
      <c r="CV117" s="182"/>
      <c r="CW117" s="182"/>
      <c r="CX117" s="182"/>
      <c r="CY117" s="182"/>
      <c r="CZ117" s="182"/>
      <c r="DA117" s="182"/>
      <c r="DB117" s="182"/>
      <c r="DC117" s="182"/>
      <c r="DD117" s="182"/>
      <c r="DE117" s="182"/>
      <c r="DF117" s="182"/>
      <c r="DG117" s="182"/>
      <c r="DH117" s="182"/>
      <c r="DI117" s="182"/>
      <c r="DJ117" s="182"/>
      <c r="DK117" s="182"/>
      <c r="DL117" s="182"/>
      <c r="DM117" s="182"/>
      <c r="DN117" s="182"/>
      <c r="DO117" s="182"/>
      <c r="DP117" s="182"/>
      <c r="DQ117" s="182"/>
      <c r="DR117" s="182"/>
      <c r="DS117" s="182"/>
      <c r="DT117" s="182"/>
      <c r="DU117" s="182"/>
      <c r="DV117" s="182"/>
      <c r="DW117" s="182"/>
      <c r="DX117" s="182"/>
      <c r="DY117" s="182"/>
      <c r="DZ117" s="182"/>
      <c r="EA117" s="182"/>
      <c r="EB117" s="182"/>
      <c r="EC117" s="182"/>
      <c r="ED117" s="182"/>
      <c r="EE117" s="182"/>
      <c r="EF117" s="182"/>
      <c r="EG117" s="182"/>
      <c r="EH117" s="182"/>
      <c r="EI117" s="182"/>
      <c r="EJ117" s="182"/>
      <c r="EK117" s="182"/>
    </row>
    <row r="118" spans="1:141" s="183" customFormat="1" ht="25.5" x14ac:dyDescent="0.2">
      <c r="A118" s="226" t="s">
        <v>282</v>
      </c>
      <c r="B118" s="227" t="s">
        <v>283</v>
      </c>
      <c r="C118" s="193" t="s">
        <v>284</v>
      </c>
      <c r="D118" s="140">
        <v>0</v>
      </c>
      <c r="E118" s="140" t="s">
        <v>98</v>
      </c>
      <c r="F118" s="140">
        <v>0</v>
      </c>
      <c r="G118" s="140" t="s">
        <v>98</v>
      </c>
      <c r="H118" s="140">
        <v>0</v>
      </c>
      <c r="I118" s="140" t="s">
        <v>98</v>
      </c>
      <c r="J118" s="140">
        <v>0</v>
      </c>
      <c r="K118" s="140" t="s">
        <v>98</v>
      </c>
      <c r="L118" s="140">
        <v>0</v>
      </c>
      <c r="M118" s="140" t="s">
        <v>98</v>
      </c>
      <c r="N118" s="140">
        <v>0</v>
      </c>
      <c r="O118" s="140" t="s">
        <v>98</v>
      </c>
      <c r="P118" s="140">
        <v>0</v>
      </c>
      <c r="Q118" s="140" t="s">
        <v>98</v>
      </c>
      <c r="R118" s="140">
        <v>0</v>
      </c>
      <c r="S118" s="140" t="s">
        <v>98</v>
      </c>
      <c r="T118" s="140">
        <v>0</v>
      </c>
      <c r="U118" s="140" t="s">
        <v>98</v>
      </c>
      <c r="V118" s="140">
        <v>0</v>
      </c>
      <c r="W118" s="140" t="s">
        <v>98</v>
      </c>
      <c r="X118" s="140">
        <v>0</v>
      </c>
      <c r="Y118" s="140" t="s">
        <v>98</v>
      </c>
      <c r="Z118" s="140">
        <v>0</v>
      </c>
      <c r="AA118" s="140" t="s">
        <v>98</v>
      </c>
      <c r="AB118" s="140">
        <v>0</v>
      </c>
      <c r="AC118" s="140" t="s">
        <v>98</v>
      </c>
      <c r="AD118" s="140">
        <v>0</v>
      </c>
      <c r="AE118" s="140" t="s">
        <v>98</v>
      </c>
      <c r="AF118" s="140">
        <v>0</v>
      </c>
      <c r="AG118" s="140" t="s">
        <v>98</v>
      </c>
      <c r="AH118" s="140">
        <v>0</v>
      </c>
      <c r="AI118" s="140" t="s">
        <v>98</v>
      </c>
      <c r="AJ118" s="140">
        <v>0</v>
      </c>
      <c r="AK118" s="140" t="s">
        <v>98</v>
      </c>
      <c r="AL118" s="140">
        <v>0</v>
      </c>
      <c r="AM118" s="140" t="s">
        <v>98</v>
      </c>
      <c r="AN118" s="140">
        <v>0</v>
      </c>
      <c r="AO118" s="140" t="s">
        <v>98</v>
      </c>
      <c r="AP118" s="140">
        <v>0</v>
      </c>
      <c r="AQ118" s="140" t="s">
        <v>98</v>
      </c>
      <c r="AR118" s="140">
        <v>0</v>
      </c>
      <c r="AS118" s="140" t="s">
        <v>98</v>
      </c>
      <c r="AT118" s="140">
        <v>0</v>
      </c>
      <c r="AU118" s="140" t="s">
        <v>98</v>
      </c>
      <c r="AV118" s="140">
        <v>0</v>
      </c>
      <c r="AW118" s="140" t="s">
        <v>98</v>
      </c>
      <c r="AX118" s="140" t="s">
        <v>98</v>
      </c>
      <c r="AY118" s="140">
        <v>0</v>
      </c>
      <c r="AZ118" s="140">
        <f>'2'!DL116</f>
        <v>0</v>
      </c>
      <c r="BA118" s="193">
        <v>0</v>
      </c>
      <c r="BB118" s="140">
        <v>0</v>
      </c>
      <c r="BC118" s="140" t="s">
        <v>98</v>
      </c>
      <c r="BD118" s="229"/>
      <c r="BE118" s="182"/>
      <c r="BF118" s="182"/>
      <c r="BG118" s="182"/>
      <c r="BH118" s="182"/>
      <c r="BI118" s="182"/>
      <c r="BJ118" s="182"/>
      <c r="BK118" s="182"/>
      <c r="BL118" s="182"/>
      <c r="BM118" s="182"/>
      <c r="BN118" s="182"/>
      <c r="BO118" s="182"/>
      <c r="BP118" s="182"/>
      <c r="BQ118" s="182"/>
      <c r="BR118" s="182"/>
      <c r="BS118" s="182"/>
      <c r="BT118" s="182"/>
      <c r="BU118" s="182"/>
      <c r="BV118" s="182"/>
      <c r="BW118" s="182"/>
      <c r="BX118" s="182"/>
      <c r="BY118" s="182"/>
      <c r="BZ118" s="182"/>
      <c r="CA118" s="182"/>
      <c r="CB118" s="182"/>
      <c r="CC118" s="182"/>
      <c r="CD118" s="182"/>
      <c r="CE118" s="182"/>
      <c r="CF118" s="182"/>
      <c r="CG118" s="182"/>
      <c r="CH118" s="182"/>
      <c r="CI118" s="182"/>
      <c r="CJ118" s="182"/>
      <c r="CK118" s="182"/>
      <c r="CL118" s="182"/>
      <c r="CM118" s="182"/>
      <c r="CN118" s="182"/>
      <c r="CO118" s="182"/>
      <c r="CP118" s="182"/>
      <c r="CQ118" s="182"/>
      <c r="CR118" s="182"/>
      <c r="CS118" s="182"/>
      <c r="CT118" s="182"/>
      <c r="CU118" s="182"/>
      <c r="CV118" s="182"/>
      <c r="CW118" s="182"/>
      <c r="CX118" s="182"/>
      <c r="CY118" s="182"/>
      <c r="CZ118" s="182"/>
      <c r="DA118" s="182"/>
      <c r="DB118" s="182"/>
      <c r="DC118" s="182"/>
      <c r="DD118" s="182"/>
      <c r="DE118" s="182"/>
      <c r="DF118" s="182"/>
      <c r="DG118" s="182"/>
      <c r="DH118" s="182"/>
      <c r="DI118" s="182"/>
      <c r="DJ118" s="182"/>
      <c r="DK118" s="182"/>
      <c r="DL118" s="182"/>
      <c r="DM118" s="182"/>
      <c r="DN118" s="182"/>
      <c r="DO118" s="182"/>
      <c r="DP118" s="182"/>
      <c r="DQ118" s="182"/>
      <c r="DR118" s="182"/>
      <c r="DS118" s="182"/>
      <c r="DT118" s="182"/>
      <c r="DU118" s="182"/>
      <c r="DV118" s="182"/>
      <c r="DW118" s="182"/>
      <c r="DX118" s="182"/>
      <c r="DY118" s="182"/>
      <c r="DZ118" s="182"/>
      <c r="EA118" s="182"/>
      <c r="EB118" s="182"/>
      <c r="EC118" s="182"/>
      <c r="ED118" s="182"/>
      <c r="EE118" s="182"/>
      <c r="EF118" s="182"/>
      <c r="EG118" s="182"/>
      <c r="EH118" s="182"/>
      <c r="EI118" s="182"/>
      <c r="EJ118" s="182"/>
      <c r="EK118" s="182"/>
    </row>
    <row r="119" spans="1:141" s="183" customFormat="1" ht="38.25" x14ac:dyDescent="0.2">
      <c r="A119" s="226" t="s">
        <v>285</v>
      </c>
      <c r="B119" s="227" t="s">
        <v>286</v>
      </c>
      <c r="C119" s="193" t="s">
        <v>287</v>
      </c>
      <c r="D119" s="140">
        <v>0</v>
      </c>
      <c r="E119" s="140" t="s">
        <v>98</v>
      </c>
      <c r="F119" s="140">
        <v>0</v>
      </c>
      <c r="G119" s="140" t="s">
        <v>98</v>
      </c>
      <c r="H119" s="140">
        <v>0</v>
      </c>
      <c r="I119" s="140" t="s">
        <v>98</v>
      </c>
      <c r="J119" s="140">
        <v>0</v>
      </c>
      <c r="K119" s="140" t="s">
        <v>98</v>
      </c>
      <c r="L119" s="140">
        <v>0</v>
      </c>
      <c r="M119" s="140" t="s">
        <v>98</v>
      </c>
      <c r="N119" s="140">
        <v>0</v>
      </c>
      <c r="O119" s="140" t="s">
        <v>98</v>
      </c>
      <c r="P119" s="140">
        <v>0</v>
      </c>
      <c r="Q119" s="140" t="s">
        <v>98</v>
      </c>
      <c r="R119" s="140">
        <v>0</v>
      </c>
      <c r="S119" s="140" t="s">
        <v>98</v>
      </c>
      <c r="T119" s="140">
        <v>0</v>
      </c>
      <c r="U119" s="140" t="s">
        <v>98</v>
      </c>
      <c r="V119" s="140">
        <v>0</v>
      </c>
      <c r="W119" s="140" t="s">
        <v>98</v>
      </c>
      <c r="X119" s="140">
        <v>0</v>
      </c>
      <c r="Y119" s="140" t="s">
        <v>98</v>
      </c>
      <c r="Z119" s="140">
        <v>0</v>
      </c>
      <c r="AA119" s="140" t="s">
        <v>98</v>
      </c>
      <c r="AB119" s="140">
        <v>0</v>
      </c>
      <c r="AC119" s="140" t="s">
        <v>98</v>
      </c>
      <c r="AD119" s="140">
        <v>0</v>
      </c>
      <c r="AE119" s="140" t="s">
        <v>98</v>
      </c>
      <c r="AF119" s="140">
        <v>0</v>
      </c>
      <c r="AG119" s="140" t="s">
        <v>98</v>
      </c>
      <c r="AH119" s="140">
        <v>0</v>
      </c>
      <c r="AI119" s="140" t="s">
        <v>98</v>
      </c>
      <c r="AJ119" s="140">
        <v>0</v>
      </c>
      <c r="AK119" s="140" t="s">
        <v>98</v>
      </c>
      <c r="AL119" s="140">
        <v>0</v>
      </c>
      <c r="AM119" s="140" t="s">
        <v>98</v>
      </c>
      <c r="AN119" s="140">
        <v>0</v>
      </c>
      <c r="AO119" s="140" t="s">
        <v>98</v>
      </c>
      <c r="AP119" s="140">
        <v>0</v>
      </c>
      <c r="AQ119" s="140" t="s">
        <v>98</v>
      </c>
      <c r="AR119" s="140">
        <v>0</v>
      </c>
      <c r="AS119" s="140" t="s">
        <v>98</v>
      </c>
      <c r="AT119" s="140">
        <v>0</v>
      </c>
      <c r="AU119" s="140" t="s">
        <v>98</v>
      </c>
      <c r="AV119" s="140">
        <v>0</v>
      </c>
      <c r="AW119" s="140" t="s">
        <v>98</v>
      </c>
      <c r="AX119" s="140" t="s">
        <v>98</v>
      </c>
      <c r="AY119" s="140">
        <v>0</v>
      </c>
      <c r="AZ119" s="140">
        <f>'2'!DL117</f>
        <v>0</v>
      </c>
      <c r="BA119" s="193">
        <v>0</v>
      </c>
      <c r="BB119" s="140">
        <v>0</v>
      </c>
      <c r="BC119" s="140" t="s">
        <v>98</v>
      </c>
      <c r="BD119" s="229"/>
      <c r="BE119" s="182"/>
      <c r="BF119" s="182"/>
      <c r="BG119" s="182"/>
      <c r="BH119" s="182"/>
      <c r="BI119" s="182"/>
      <c r="BJ119" s="182"/>
      <c r="BK119" s="182"/>
      <c r="BL119" s="182"/>
      <c r="BM119" s="182"/>
      <c r="BN119" s="182"/>
      <c r="BO119" s="182"/>
      <c r="BP119" s="182"/>
      <c r="BQ119" s="182"/>
      <c r="BR119" s="182"/>
      <c r="BS119" s="182"/>
      <c r="BT119" s="182"/>
      <c r="BU119" s="182"/>
      <c r="BV119" s="182"/>
      <c r="BW119" s="182"/>
      <c r="BX119" s="182"/>
      <c r="BY119" s="182"/>
      <c r="BZ119" s="182"/>
      <c r="CA119" s="182"/>
      <c r="CB119" s="182"/>
      <c r="CC119" s="182"/>
      <c r="CD119" s="182"/>
      <c r="CE119" s="182"/>
      <c r="CF119" s="182"/>
      <c r="CG119" s="182"/>
      <c r="CH119" s="182"/>
      <c r="CI119" s="182"/>
      <c r="CJ119" s="182"/>
      <c r="CK119" s="182"/>
      <c r="CL119" s="182"/>
      <c r="CM119" s="182"/>
      <c r="CN119" s="182"/>
      <c r="CO119" s="182"/>
      <c r="CP119" s="182"/>
      <c r="CQ119" s="182"/>
      <c r="CR119" s="182"/>
      <c r="CS119" s="182"/>
      <c r="CT119" s="182"/>
      <c r="CU119" s="182"/>
      <c r="CV119" s="182"/>
      <c r="CW119" s="182"/>
      <c r="CX119" s="182"/>
      <c r="CY119" s="182"/>
      <c r="CZ119" s="182"/>
      <c r="DA119" s="182"/>
      <c r="DB119" s="182"/>
      <c r="DC119" s="182"/>
      <c r="DD119" s="182"/>
      <c r="DE119" s="182"/>
      <c r="DF119" s="182"/>
      <c r="DG119" s="182"/>
      <c r="DH119" s="182"/>
      <c r="DI119" s="182"/>
      <c r="DJ119" s="182"/>
      <c r="DK119" s="182"/>
      <c r="DL119" s="182"/>
      <c r="DM119" s="182"/>
      <c r="DN119" s="182"/>
      <c r="DO119" s="182"/>
      <c r="DP119" s="182"/>
      <c r="DQ119" s="182"/>
      <c r="DR119" s="182"/>
      <c r="DS119" s="182"/>
      <c r="DT119" s="182"/>
      <c r="DU119" s="182"/>
      <c r="DV119" s="182"/>
      <c r="DW119" s="182"/>
      <c r="DX119" s="182"/>
      <c r="DY119" s="182"/>
      <c r="DZ119" s="182"/>
      <c r="EA119" s="182"/>
      <c r="EB119" s="182"/>
      <c r="EC119" s="182"/>
      <c r="ED119" s="182"/>
      <c r="EE119" s="182"/>
      <c r="EF119" s="182"/>
      <c r="EG119" s="182"/>
      <c r="EH119" s="182"/>
      <c r="EI119" s="182"/>
      <c r="EJ119" s="182"/>
      <c r="EK119" s="182"/>
    </row>
    <row r="120" spans="1:141" s="160" customFormat="1" ht="25.5" x14ac:dyDescent="0.2">
      <c r="A120" s="226" t="s">
        <v>265</v>
      </c>
      <c r="B120" s="227" t="s">
        <v>300</v>
      </c>
      <c r="C120" s="193" t="s">
        <v>295</v>
      </c>
      <c r="D120" s="158">
        <v>0</v>
      </c>
      <c r="E120" s="158" t="s">
        <v>98</v>
      </c>
      <c r="F120" s="158">
        <v>0</v>
      </c>
      <c r="G120" s="158" t="s">
        <v>98</v>
      </c>
      <c r="H120" s="158">
        <v>0</v>
      </c>
      <c r="I120" s="158" t="s">
        <v>98</v>
      </c>
      <c r="J120" s="158">
        <v>0</v>
      </c>
      <c r="K120" s="158" t="s">
        <v>98</v>
      </c>
      <c r="L120" s="158">
        <v>0</v>
      </c>
      <c r="M120" s="158" t="s">
        <v>98</v>
      </c>
      <c r="N120" s="158">
        <v>0</v>
      </c>
      <c r="O120" s="158" t="s">
        <v>98</v>
      </c>
      <c r="P120" s="158">
        <v>0</v>
      </c>
      <c r="Q120" s="158" t="s">
        <v>98</v>
      </c>
      <c r="R120" s="158">
        <v>0</v>
      </c>
      <c r="S120" s="158" t="s">
        <v>98</v>
      </c>
      <c r="T120" s="158">
        <v>0</v>
      </c>
      <c r="U120" s="158" t="s">
        <v>98</v>
      </c>
      <c r="V120" s="158">
        <v>0</v>
      </c>
      <c r="W120" s="158" t="s">
        <v>98</v>
      </c>
      <c r="X120" s="158">
        <v>0</v>
      </c>
      <c r="Y120" s="158" t="s">
        <v>98</v>
      </c>
      <c r="Z120" s="158">
        <v>0</v>
      </c>
      <c r="AA120" s="158" t="s">
        <v>98</v>
      </c>
      <c r="AB120" s="158">
        <v>0</v>
      </c>
      <c r="AC120" s="158" t="s">
        <v>98</v>
      </c>
      <c r="AD120" s="158">
        <v>0</v>
      </c>
      <c r="AE120" s="158" t="s">
        <v>98</v>
      </c>
      <c r="AF120" s="158">
        <v>0</v>
      </c>
      <c r="AG120" s="158" t="s">
        <v>98</v>
      </c>
      <c r="AH120" s="158">
        <v>0</v>
      </c>
      <c r="AI120" s="158" t="s">
        <v>98</v>
      </c>
      <c r="AJ120" s="158">
        <v>0</v>
      </c>
      <c r="AK120" s="158" t="s">
        <v>98</v>
      </c>
      <c r="AL120" s="158">
        <v>0</v>
      </c>
      <c r="AM120" s="158" t="s">
        <v>98</v>
      </c>
      <c r="AN120" s="158">
        <v>0</v>
      </c>
      <c r="AO120" s="158" t="s">
        <v>98</v>
      </c>
      <c r="AP120" s="158">
        <v>0</v>
      </c>
      <c r="AQ120" s="158" t="s">
        <v>98</v>
      </c>
      <c r="AR120" s="158">
        <v>0</v>
      </c>
      <c r="AS120" s="158" t="s">
        <v>98</v>
      </c>
      <c r="AT120" s="158">
        <v>0</v>
      </c>
      <c r="AU120" s="158" t="s">
        <v>98</v>
      </c>
      <c r="AV120" s="158">
        <v>0</v>
      </c>
      <c r="AW120" s="158" t="s">
        <v>98</v>
      </c>
      <c r="AX120" s="158" t="s">
        <v>98</v>
      </c>
      <c r="AY120" s="158">
        <v>0</v>
      </c>
      <c r="AZ120" s="140">
        <f>'2'!DL118</f>
        <v>0</v>
      </c>
      <c r="BA120" s="193">
        <v>0</v>
      </c>
      <c r="BB120" s="158">
        <v>0</v>
      </c>
      <c r="BC120" s="158" t="s">
        <v>98</v>
      </c>
      <c r="BD120" s="215"/>
      <c r="BE120" s="159"/>
      <c r="BF120" s="159"/>
      <c r="BG120" s="159"/>
      <c r="BH120" s="159"/>
      <c r="BI120" s="159"/>
      <c r="BJ120" s="159"/>
      <c r="BK120" s="159"/>
      <c r="BL120" s="159"/>
      <c r="BM120" s="159"/>
      <c r="BN120" s="159"/>
      <c r="BO120" s="159"/>
      <c r="BP120" s="159"/>
      <c r="BQ120" s="159"/>
      <c r="BR120" s="159"/>
      <c r="BS120" s="159"/>
      <c r="BT120" s="159"/>
      <c r="BU120" s="159"/>
      <c r="BV120" s="159"/>
      <c r="BW120" s="159"/>
      <c r="BX120" s="159"/>
      <c r="BY120" s="159"/>
      <c r="BZ120" s="159"/>
      <c r="CA120" s="159"/>
      <c r="CB120" s="159"/>
      <c r="CC120" s="159"/>
      <c r="CD120" s="159"/>
      <c r="CE120" s="159"/>
      <c r="CF120" s="159"/>
      <c r="CG120" s="159"/>
      <c r="CH120" s="159"/>
      <c r="CI120" s="159"/>
      <c r="CJ120" s="159"/>
      <c r="CK120" s="159"/>
      <c r="CL120" s="159"/>
      <c r="CM120" s="159"/>
      <c r="CN120" s="159"/>
      <c r="CO120" s="159"/>
      <c r="CP120" s="159"/>
      <c r="CQ120" s="159"/>
      <c r="CR120" s="159"/>
      <c r="CS120" s="159"/>
      <c r="CT120" s="159"/>
      <c r="CU120" s="159"/>
      <c r="CV120" s="159"/>
      <c r="CW120" s="159"/>
      <c r="CX120" s="159"/>
      <c r="CY120" s="159"/>
    </row>
    <row r="121" spans="1:141" s="160" customFormat="1" ht="25.5" x14ac:dyDescent="0.2">
      <c r="A121" s="226" t="s">
        <v>265</v>
      </c>
      <c r="B121" s="216" t="s">
        <v>288</v>
      </c>
      <c r="C121" s="193" t="s">
        <v>289</v>
      </c>
      <c r="D121" s="158">
        <v>0</v>
      </c>
      <c r="E121" s="158" t="s">
        <v>98</v>
      </c>
      <c r="F121" s="158">
        <v>0</v>
      </c>
      <c r="G121" s="158" t="s">
        <v>98</v>
      </c>
      <c r="H121" s="158">
        <v>0</v>
      </c>
      <c r="I121" s="158" t="s">
        <v>98</v>
      </c>
      <c r="J121" s="158">
        <v>0</v>
      </c>
      <c r="K121" s="158" t="s">
        <v>98</v>
      </c>
      <c r="L121" s="158">
        <v>0</v>
      </c>
      <c r="M121" s="158" t="s">
        <v>98</v>
      </c>
      <c r="N121" s="158">
        <v>0</v>
      </c>
      <c r="O121" s="158" t="s">
        <v>98</v>
      </c>
      <c r="P121" s="158">
        <v>0</v>
      </c>
      <c r="Q121" s="158" t="s">
        <v>98</v>
      </c>
      <c r="R121" s="158">
        <v>0</v>
      </c>
      <c r="S121" s="158" t="s">
        <v>98</v>
      </c>
      <c r="T121" s="158">
        <v>0</v>
      </c>
      <c r="U121" s="158" t="s">
        <v>98</v>
      </c>
      <c r="V121" s="158">
        <v>0</v>
      </c>
      <c r="W121" s="158" t="s">
        <v>98</v>
      </c>
      <c r="X121" s="158">
        <v>0</v>
      </c>
      <c r="Y121" s="158" t="s">
        <v>98</v>
      </c>
      <c r="Z121" s="158">
        <v>0</v>
      </c>
      <c r="AA121" s="158" t="s">
        <v>98</v>
      </c>
      <c r="AB121" s="158">
        <v>0</v>
      </c>
      <c r="AC121" s="158" t="s">
        <v>98</v>
      </c>
      <c r="AD121" s="158">
        <v>0</v>
      </c>
      <c r="AE121" s="158" t="s">
        <v>98</v>
      </c>
      <c r="AF121" s="158">
        <v>0</v>
      </c>
      <c r="AG121" s="158" t="s">
        <v>98</v>
      </c>
      <c r="AH121" s="158">
        <v>0</v>
      </c>
      <c r="AI121" s="158" t="s">
        <v>98</v>
      </c>
      <c r="AJ121" s="158">
        <v>0</v>
      </c>
      <c r="AK121" s="158" t="s">
        <v>98</v>
      </c>
      <c r="AL121" s="158">
        <v>0</v>
      </c>
      <c r="AM121" s="158" t="s">
        <v>98</v>
      </c>
      <c r="AN121" s="158">
        <v>0</v>
      </c>
      <c r="AO121" s="158" t="s">
        <v>98</v>
      </c>
      <c r="AP121" s="158">
        <v>0</v>
      </c>
      <c r="AQ121" s="158" t="s">
        <v>98</v>
      </c>
      <c r="AR121" s="158">
        <v>0</v>
      </c>
      <c r="AS121" s="158" t="s">
        <v>98</v>
      </c>
      <c r="AT121" s="158">
        <v>0</v>
      </c>
      <c r="AU121" s="158" t="s">
        <v>98</v>
      </c>
      <c r="AV121" s="158">
        <v>0</v>
      </c>
      <c r="AW121" s="158" t="s">
        <v>98</v>
      </c>
      <c r="AX121" s="193">
        <v>0</v>
      </c>
      <c r="AY121" s="193">
        <v>0</v>
      </c>
      <c r="AZ121" s="140">
        <f>'2'!DL119</f>
        <v>0</v>
      </c>
      <c r="BA121" s="193">
        <v>0</v>
      </c>
      <c r="BB121" s="158">
        <v>0</v>
      </c>
      <c r="BC121" s="158" t="s">
        <v>98</v>
      </c>
      <c r="BD121" s="215"/>
      <c r="BE121" s="192"/>
      <c r="BF121" s="115"/>
      <c r="BG121" s="192"/>
      <c r="BH121" s="159"/>
      <c r="BI121" s="159"/>
      <c r="BJ121" s="159"/>
      <c r="BK121" s="159"/>
      <c r="BL121" s="159"/>
      <c r="BM121" s="159"/>
      <c r="BN121" s="159"/>
      <c r="BO121" s="159"/>
      <c r="BP121" s="159"/>
      <c r="BQ121" s="159"/>
      <c r="BR121" s="159"/>
      <c r="BS121" s="159"/>
      <c r="BT121" s="159"/>
      <c r="BU121" s="159"/>
      <c r="BV121" s="159"/>
      <c r="BW121" s="159"/>
      <c r="BX121" s="159"/>
      <c r="BY121" s="159"/>
      <c r="BZ121" s="159"/>
      <c r="CA121" s="159"/>
      <c r="CB121" s="159"/>
      <c r="CC121" s="159"/>
      <c r="CD121" s="159"/>
      <c r="CE121" s="159"/>
      <c r="CF121" s="159"/>
      <c r="CG121" s="159"/>
      <c r="CH121" s="159"/>
      <c r="CI121" s="159"/>
      <c r="CJ121" s="159"/>
      <c r="CK121" s="159"/>
      <c r="CL121" s="159"/>
      <c r="CM121" s="159"/>
      <c r="CN121" s="159"/>
      <c r="CO121" s="159"/>
      <c r="CP121" s="159"/>
      <c r="CQ121" s="159"/>
      <c r="CR121" s="159"/>
      <c r="CS121" s="159"/>
      <c r="CT121" s="159"/>
      <c r="CU121" s="159"/>
      <c r="CV121" s="159"/>
      <c r="CW121" s="159"/>
      <c r="CX121" s="159"/>
      <c r="CY121" s="159"/>
    </row>
    <row r="122" spans="1:141" s="235" customFormat="1" ht="25.5" x14ac:dyDescent="0.2">
      <c r="A122" s="226" t="s">
        <v>265</v>
      </c>
      <c r="B122" s="233" t="s">
        <v>290</v>
      </c>
      <c r="C122" s="193" t="s">
        <v>291</v>
      </c>
      <c r="D122" s="158">
        <v>0</v>
      </c>
      <c r="E122" s="158" t="s">
        <v>98</v>
      </c>
      <c r="F122" s="158">
        <v>0</v>
      </c>
      <c r="G122" s="158" t="s">
        <v>98</v>
      </c>
      <c r="H122" s="158">
        <v>0</v>
      </c>
      <c r="I122" s="158" t="s">
        <v>98</v>
      </c>
      <c r="J122" s="158">
        <v>0</v>
      </c>
      <c r="K122" s="158" t="s">
        <v>98</v>
      </c>
      <c r="L122" s="158">
        <v>0</v>
      </c>
      <c r="M122" s="158" t="s">
        <v>98</v>
      </c>
      <c r="N122" s="158">
        <v>0</v>
      </c>
      <c r="O122" s="158" t="s">
        <v>98</v>
      </c>
      <c r="P122" s="158">
        <v>0</v>
      </c>
      <c r="Q122" s="158" t="s">
        <v>98</v>
      </c>
      <c r="R122" s="158">
        <v>0</v>
      </c>
      <c r="S122" s="158" t="s">
        <v>98</v>
      </c>
      <c r="T122" s="158">
        <v>0</v>
      </c>
      <c r="U122" s="158" t="s">
        <v>98</v>
      </c>
      <c r="V122" s="158">
        <v>0</v>
      </c>
      <c r="W122" s="158" t="s">
        <v>98</v>
      </c>
      <c r="X122" s="158">
        <v>0</v>
      </c>
      <c r="Y122" s="158" t="s">
        <v>98</v>
      </c>
      <c r="Z122" s="158">
        <v>0</v>
      </c>
      <c r="AA122" s="158" t="s">
        <v>98</v>
      </c>
      <c r="AB122" s="158">
        <v>0</v>
      </c>
      <c r="AC122" s="158" t="s">
        <v>98</v>
      </c>
      <c r="AD122" s="158">
        <v>0</v>
      </c>
      <c r="AE122" s="158" t="s">
        <v>98</v>
      </c>
      <c r="AF122" s="158">
        <v>0</v>
      </c>
      <c r="AG122" s="158" t="s">
        <v>98</v>
      </c>
      <c r="AH122" s="158">
        <v>0</v>
      </c>
      <c r="AI122" s="158" t="s">
        <v>98</v>
      </c>
      <c r="AJ122" s="158">
        <v>0</v>
      </c>
      <c r="AK122" s="158" t="s">
        <v>98</v>
      </c>
      <c r="AL122" s="158">
        <v>0</v>
      </c>
      <c r="AM122" s="158" t="s">
        <v>98</v>
      </c>
      <c r="AN122" s="158">
        <v>0</v>
      </c>
      <c r="AO122" s="158" t="s">
        <v>98</v>
      </c>
      <c r="AP122" s="158">
        <v>0</v>
      </c>
      <c r="AQ122" s="158" t="s">
        <v>98</v>
      </c>
      <c r="AR122" s="158">
        <v>0</v>
      </c>
      <c r="AS122" s="158" t="s">
        <v>98</v>
      </c>
      <c r="AT122" s="158">
        <v>0</v>
      </c>
      <c r="AU122" s="158" t="s">
        <v>98</v>
      </c>
      <c r="AV122" s="158">
        <v>0</v>
      </c>
      <c r="AW122" s="158" t="s">
        <v>98</v>
      </c>
      <c r="AX122" s="193">
        <v>33.97</v>
      </c>
      <c r="AY122" s="193">
        <v>0</v>
      </c>
      <c r="AZ122" s="140">
        <f>'2'!DL120</f>
        <v>14.800021000000001</v>
      </c>
      <c r="BA122" s="193">
        <v>0</v>
      </c>
      <c r="BB122" s="158">
        <v>0</v>
      </c>
      <c r="BC122" s="158" t="s">
        <v>98</v>
      </c>
      <c r="BD122" s="215"/>
      <c r="BE122" s="192"/>
      <c r="BF122" s="115"/>
      <c r="BG122" s="192"/>
      <c r="BH122" s="234"/>
      <c r="BI122" s="234"/>
      <c r="BJ122" s="234"/>
      <c r="BK122" s="234"/>
      <c r="BL122" s="234"/>
      <c r="BM122" s="234"/>
      <c r="BN122" s="234"/>
      <c r="BO122" s="234"/>
      <c r="BP122" s="234"/>
      <c r="BQ122" s="234"/>
      <c r="BR122" s="234"/>
      <c r="BS122" s="234"/>
      <c r="BT122" s="234"/>
      <c r="BU122" s="234"/>
      <c r="BV122" s="234"/>
      <c r="BW122" s="234"/>
      <c r="BX122" s="234"/>
      <c r="BY122" s="234"/>
      <c r="BZ122" s="234"/>
      <c r="CA122" s="234"/>
      <c r="CB122" s="234"/>
      <c r="CC122" s="234"/>
      <c r="CD122" s="234"/>
      <c r="CE122" s="234"/>
      <c r="CF122" s="234"/>
      <c r="CG122" s="234"/>
      <c r="CH122" s="234"/>
      <c r="CI122" s="234"/>
      <c r="CJ122" s="234"/>
      <c r="CK122" s="234"/>
      <c r="CL122" s="234"/>
      <c r="CM122" s="234"/>
      <c r="CN122" s="234"/>
      <c r="CO122" s="234"/>
    </row>
  </sheetData>
  <autoFilter ref="A21:EK122"/>
  <mergeCells count="54">
    <mergeCell ref="X20:Y20"/>
    <mergeCell ref="Z20:AA20"/>
    <mergeCell ref="AB20:AC20"/>
    <mergeCell ref="D20:E20"/>
    <mergeCell ref="F20:G20"/>
    <mergeCell ref="H20:I20"/>
    <mergeCell ref="J20:K20"/>
    <mergeCell ref="V20:W20"/>
    <mergeCell ref="D19:E19"/>
    <mergeCell ref="F19:G19"/>
    <mergeCell ref="H19:K19"/>
    <mergeCell ref="V19:Y19"/>
    <mergeCell ref="Z19:AC19"/>
    <mergeCell ref="AT17:AU17"/>
    <mergeCell ref="AV17:AW17"/>
    <mergeCell ref="AX17:AY17"/>
    <mergeCell ref="AZ17:BA17"/>
    <mergeCell ref="BB17:BC17"/>
    <mergeCell ref="AJ17:AK17"/>
    <mergeCell ref="AL17:AM17"/>
    <mergeCell ref="AN17:AO17"/>
    <mergeCell ref="AP17:AQ17"/>
    <mergeCell ref="AR17:AS17"/>
    <mergeCell ref="V17:Y17"/>
    <mergeCell ref="Z17:AC17"/>
    <mergeCell ref="AD17:AE17"/>
    <mergeCell ref="AF17:AG17"/>
    <mergeCell ref="AH17:AI17"/>
    <mergeCell ref="L17:M17"/>
    <mergeCell ref="N17:O17"/>
    <mergeCell ref="P17:Q17"/>
    <mergeCell ref="R17:S17"/>
    <mergeCell ref="T17:U17"/>
    <mergeCell ref="A12:BC12"/>
    <mergeCell ref="A13:BC13"/>
    <mergeCell ref="A15:A18"/>
    <mergeCell ref="B15:B18"/>
    <mergeCell ref="C15:C18"/>
    <mergeCell ref="D15:BC15"/>
    <mergeCell ref="D16:S16"/>
    <mergeCell ref="T16:AG16"/>
    <mergeCell ref="AH16:AM16"/>
    <mergeCell ref="AN16:AQ16"/>
    <mergeCell ref="AR16:AW16"/>
    <mergeCell ref="AX16:BA16"/>
    <mergeCell ref="BB16:BC16"/>
    <mergeCell ref="D17:E17"/>
    <mergeCell ref="F17:G17"/>
    <mergeCell ref="H17:K17"/>
    <mergeCell ref="A1:BC4"/>
    <mergeCell ref="A5:BC5"/>
    <mergeCell ref="A7:BC7"/>
    <mergeCell ref="A8:BC8"/>
    <mergeCell ref="A10:BC10"/>
  </mergeCells>
  <pageMargins left="0.39374999999999999" right="0.39374999999999999" top="0.78749999999999998" bottom="0.39374999999999999" header="0.27569444444444402" footer="0.51180555555555496"/>
  <pageSetup paperSize="9" firstPageNumber="0" orientation="landscape" horizontalDpi="300" verticalDpi="300"/>
  <headerFooter>
    <oddHeader>&amp;L&amp;6Подготовлено с использованием системы ГАРАНТ</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66FF"/>
  </sheetPr>
  <dimension ref="A1:AMK132"/>
  <sheetViews>
    <sheetView tabSelected="1" topLeftCell="A10" zoomScale="70" zoomScaleNormal="70" zoomScalePageLayoutView="85" workbookViewId="0">
      <pane xSplit="7" ySplit="11" topLeftCell="W108" activePane="bottomRight" state="frozen"/>
      <selection activeCell="A10" sqref="A10"/>
      <selection pane="topRight" activeCell="W10" sqref="W10"/>
      <selection pane="bottomLeft" activeCell="A108" sqref="A108"/>
      <selection pane="bottomRight" activeCell="F126" sqref="F126"/>
    </sheetView>
  </sheetViews>
  <sheetFormatPr defaultRowHeight="12.75" x14ac:dyDescent="0.2"/>
  <cols>
    <col min="1" max="1" width="12.140625" style="239" customWidth="1"/>
    <col min="2" max="2" width="37.5703125" style="239" customWidth="1"/>
    <col min="3" max="3" width="17.28515625" style="239" customWidth="1"/>
    <col min="4" max="4" width="6.28515625" style="239" customWidth="1"/>
    <col min="5" max="7" width="8.7109375" style="239" customWidth="1"/>
    <col min="8" max="8" width="7.7109375" style="239" customWidth="1"/>
    <col min="9" max="9" width="13.85546875" style="239" customWidth="1"/>
    <col min="10" max="10" width="6.85546875" style="240" customWidth="1"/>
    <col min="11" max="11" width="8.7109375" style="239" customWidth="1"/>
    <col min="12" max="12" width="13.42578125" style="239" customWidth="1"/>
    <col min="13" max="13" width="8.7109375" style="239" customWidth="1"/>
    <col min="14" max="14" width="9.28515625" style="240" customWidth="1"/>
    <col min="15" max="16" width="19.140625" style="240" customWidth="1"/>
    <col min="17" max="17" width="22.140625" style="240" customWidth="1"/>
    <col min="18" max="18" width="20.28515625" style="240" customWidth="1"/>
    <col min="19" max="19" width="20.7109375" style="240" customWidth="1"/>
    <col min="20" max="20" width="12.5703125" style="240" customWidth="1"/>
    <col min="21" max="21" width="11.5703125" style="240"/>
    <col min="22" max="22" width="10" style="240" customWidth="1"/>
    <col min="23" max="23" width="14" style="240" customWidth="1"/>
    <col min="24" max="24" width="14.42578125" style="240" customWidth="1"/>
    <col min="25" max="25" width="20.140625" style="240" customWidth="1"/>
    <col min="26" max="26" width="6.7109375" style="240" customWidth="1"/>
    <col min="27" max="27" width="9.28515625" style="240" customWidth="1"/>
    <col min="28" max="28" width="12.42578125" style="240" customWidth="1"/>
    <col min="29" max="29" width="7.28515625" style="239" customWidth="1"/>
    <col min="30" max="30" width="6.42578125" style="239" customWidth="1"/>
    <col min="31" max="31" width="11.140625" style="239" customWidth="1"/>
    <col min="32" max="32" width="10" style="240" customWidth="1"/>
    <col min="33" max="33" width="8" style="240" customWidth="1"/>
    <col min="34" max="34" width="6.7109375" style="240" customWidth="1"/>
    <col min="35" max="35" width="11.85546875" style="240" customWidth="1"/>
    <col min="36" max="36" width="13.42578125" style="240" customWidth="1"/>
    <col min="37" max="37" width="8" style="240" customWidth="1"/>
    <col min="38" max="38" width="14.5703125" style="239" customWidth="1"/>
    <col min="39" max="39" width="6.42578125" style="239" customWidth="1"/>
    <col min="40" max="40" width="9.85546875" style="239" customWidth="1"/>
    <col min="41" max="41" width="15" style="239" customWidth="1"/>
    <col min="42" max="42" width="17.140625" style="239" customWidth="1"/>
    <col min="43" max="43" width="15.7109375" style="239" customWidth="1"/>
    <col min="44" max="44" width="13.7109375" style="239" customWidth="1"/>
    <col min="45" max="45" width="12.28515625" style="239" customWidth="1"/>
    <col min="46" max="46" width="9" style="240" customWidth="1"/>
    <col min="47" max="47" width="7.42578125" style="240" customWidth="1"/>
    <col min="48" max="48" width="10.140625" style="240" customWidth="1"/>
    <col min="49" max="49" width="12.28515625" style="240" customWidth="1"/>
    <col min="50" max="50" width="6.85546875" style="239" customWidth="1"/>
    <col min="51" max="51" width="14.42578125" style="239" customWidth="1"/>
    <col min="52" max="52" width="8.28515625" style="239" customWidth="1"/>
    <col min="53" max="53" width="10.5703125" style="239" customWidth="1"/>
    <col min="54" max="54" width="14" style="239" customWidth="1"/>
    <col min="55" max="55" width="11.5703125" style="239"/>
    <col min="56" max="56" width="12.5703125" style="239" customWidth="1"/>
    <col min="57" max="57" width="11.140625" style="239" customWidth="1"/>
    <col min="58" max="58" width="10.140625" style="239" customWidth="1"/>
    <col min="59" max="59" width="11.42578125" style="239" customWidth="1"/>
    <col min="60" max="60" width="7" style="239" customWidth="1"/>
    <col min="61" max="61" width="10.140625" style="239" customWidth="1"/>
    <col min="62" max="62" width="11.85546875" style="239" customWidth="1"/>
    <col min="63" max="63" width="9" style="239" customWidth="1"/>
    <col min="64" max="64" width="13.5703125" style="239" customWidth="1"/>
    <col min="65" max="65" width="8.28515625" style="239" customWidth="1"/>
    <col min="66" max="66" width="9.85546875" style="239" customWidth="1"/>
    <col min="67" max="67" width="15" style="239" customWidth="1"/>
    <col min="68" max="68" width="8.85546875" style="239" customWidth="1"/>
    <col min="69" max="69" width="12.7109375" style="239" customWidth="1"/>
    <col min="70" max="70" width="11.5703125" style="239"/>
    <col min="71" max="71" width="11.28515625" style="239" customWidth="1"/>
    <col min="72" max="73" width="8.28515625" style="239" customWidth="1"/>
    <col min="74" max="74" width="10" style="239" customWidth="1"/>
    <col min="75" max="75" width="11.140625" style="239" customWidth="1"/>
    <col min="76" max="76" width="8.28515625" style="239" customWidth="1"/>
    <col min="77" max="77" width="14" style="239" customWidth="1"/>
    <col min="78" max="78" width="8.28515625" style="239" customWidth="1"/>
    <col min="79" max="79" width="9.85546875" style="239" customWidth="1"/>
    <col min="80" max="80" width="14" style="239" customWidth="1"/>
    <col min="81" max="81" width="10.7109375" style="239" customWidth="1"/>
    <col min="82" max="82" width="13.140625" style="239" customWidth="1"/>
    <col min="83" max="83" width="12.28515625" style="239" customWidth="1"/>
    <col min="84" max="84" width="16.7109375" style="239" customWidth="1"/>
    <col min="85" max="86" width="8.28515625" style="239" customWidth="1"/>
    <col min="87" max="87" width="10" style="239" customWidth="1"/>
    <col min="88" max="88" width="11.140625" style="239" customWidth="1"/>
    <col min="89" max="89" width="8.28515625" style="239" customWidth="1"/>
    <col min="90" max="90" width="11.28515625" style="239" customWidth="1"/>
    <col min="91" max="91" width="8.28515625" style="239" customWidth="1"/>
    <col min="92" max="92" width="9.85546875" style="239" customWidth="1"/>
    <col min="93" max="93" width="15.5703125" style="239" customWidth="1"/>
    <col min="94" max="94" width="8.85546875" style="239" customWidth="1"/>
    <col min="95" max="95" width="12.5703125" style="239" customWidth="1"/>
    <col min="96" max="96" width="11.85546875" style="239" customWidth="1"/>
    <col min="97" max="97" width="11.28515625" style="239" customWidth="1"/>
    <col min="98" max="99" width="8.28515625" style="239" customWidth="1"/>
    <col min="100" max="100" width="10" style="239" customWidth="1"/>
    <col min="101" max="101" width="11.140625" style="239" customWidth="1"/>
    <col min="102" max="102" width="8.28515625" style="239" customWidth="1"/>
    <col min="103" max="103" width="14" style="239" customWidth="1"/>
    <col min="104" max="104" width="8.28515625" style="239" customWidth="1"/>
    <col min="105" max="105" width="9.85546875" style="239" customWidth="1"/>
    <col min="106" max="106" width="14.140625" style="239" customWidth="1"/>
    <col min="107" max="107" width="8.85546875" style="239" customWidth="1"/>
    <col min="108" max="108" width="13" style="239" customWidth="1"/>
    <col min="109" max="109" width="11.28515625" style="239" customWidth="1"/>
    <col min="110" max="110" width="10.7109375" style="239" customWidth="1"/>
    <col min="111" max="112" width="8.28515625" style="239" customWidth="1"/>
    <col min="113" max="113" width="10" style="239" customWidth="1"/>
    <col min="114" max="114" width="11.140625" style="239" customWidth="1"/>
    <col min="115" max="115" width="8.28515625" style="239" customWidth="1"/>
    <col min="116" max="116" width="12.7109375" style="239" customWidth="1"/>
    <col min="117" max="117" width="8.28515625" style="239" customWidth="1"/>
    <col min="118" max="118" width="9.85546875" style="239" customWidth="1"/>
    <col min="119" max="119" width="14" style="239" customWidth="1"/>
    <col min="120" max="120" width="8.5703125" style="239" customWidth="1"/>
    <col min="121" max="121" width="14.5703125" style="239" customWidth="1"/>
    <col min="122" max="122" width="11.28515625" style="239" customWidth="1"/>
    <col min="123" max="123" width="11" style="239" customWidth="1"/>
    <col min="124" max="125" width="8.28515625" style="239" customWidth="1"/>
    <col min="126" max="126" width="10" style="239" customWidth="1"/>
    <col min="127" max="127" width="11.140625" style="239" customWidth="1"/>
    <col min="128" max="128" width="8.28515625" style="239" customWidth="1"/>
    <col min="129" max="129" width="13.28515625" style="239" customWidth="1"/>
    <col min="130" max="130" width="6.7109375" style="239" customWidth="1"/>
    <col min="131" max="131" width="10.7109375" style="239" customWidth="1"/>
    <col min="132" max="132" width="15.140625" style="239" customWidth="1"/>
    <col min="133" max="133" width="12.140625" style="239" customWidth="1"/>
    <col min="134" max="134" width="13.42578125" style="239" customWidth="1"/>
    <col min="135" max="135" width="11.28515625" style="239" customWidth="1"/>
    <col min="136" max="136" width="11.140625" style="239" customWidth="1"/>
    <col min="137" max="137" width="9.42578125" style="239" customWidth="1"/>
    <col min="138" max="138" width="10.7109375" style="239" customWidth="1"/>
    <col min="139" max="139" width="10.85546875" style="239" customWidth="1"/>
    <col min="140" max="140" width="12.85546875" style="239" customWidth="1"/>
    <col min="141" max="141" width="8.42578125" style="239" customWidth="1"/>
    <col min="142" max="142" width="22.140625" style="239" customWidth="1"/>
    <col min="143" max="143" width="10.140625" style="239" customWidth="1"/>
    <col min="144" max="144" width="16.7109375" style="239" customWidth="1"/>
    <col min="145" max="146" width="12" style="239" customWidth="1"/>
    <col min="147" max="147" width="11.140625" style="239" customWidth="1"/>
    <col min="148" max="1025" width="9.140625" style="239" customWidth="1"/>
  </cols>
  <sheetData>
    <row r="1" spans="1:150" s="242" customFormat="1" ht="11.25" customHeight="1" x14ac:dyDescent="0.2">
      <c r="A1" s="241"/>
      <c r="B1" s="241"/>
      <c r="C1" s="241"/>
      <c r="D1" s="241"/>
      <c r="E1" s="241"/>
      <c r="F1" s="241"/>
      <c r="G1" s="241"/>
      <c r="H1" s="241"/>
      <c r="I1" s="241"/>
      <c r="J1" s="241"/>
      <c r="K1" s="241"/>
      <c r="L1" s="241"/>
      <c r="M1" s="241"/>
      <c r="N1" s="241"/>
      <c r="O1" s="241"/>
      <c r="P1" s="241"/>
      <c r="Q1" s="241"/>
      <c r="R1" s="241"/>
      <c r="S1" s="241"/>
      <c r="T1" s="241"/>
      <c r="U1" s="241"/>
      <c r="V1" s="241"/>
      <c r="W1" s="241"/>
      <c r="X1" s="241"/>
      <c r="Y1" s="241"/>
      <c r="Z1" s="241"/>
      <c r="AA1" s="241"/>
      <c r="AB1" s="241"/>
      <c r="AF1" s="241"/>
      <c r="AG1" s="241"/>
      <c r="AH1" s="241"/>
      <c r="AI1" s="241"/>
      <c r="AJ1" s="241"/>
      <c r="AK1" s="243" t="s">
        <v>301</v>
      </c>
      <c r="AL1" s="241"/>
      <c r="AM1" s="241"/>
      <c r="AT1" s="241"/>
      <c r="AU1" s="241"/>
      <c r="AV1" s="241"/>
      <c r="AW1" s="241"/>
      <c r="AX1" s="241"/>
    </row>
    <row r="2" spans="1:150" s="242" customFormat="1" ht="11.25" customHeight="1" x14ac:dyDescent="0.2">
      <c r="A2" s="241"/>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F2" s="241"/>
      <c r="AG2" s="241"/>
      <c r="AH2" s="241"/>
      <c r="AI2" s="241"/>
      <c r="AJ2" s="241"/>
      <c r="AK2" s="244" t="s">
        <v>302</v>
      </c>
      <c r="AL2" s="241"/>
      <c r="AM2" s="241"/>
      <c r="AT2" s="241"/>
      <c r="AU2" s="241"/>
      <c r="AV2" s="241"/>
      <c r="AW2" s="241"/>
      <c r="AX2" s="241"/>
    </row>
    <row r="3" spans="1:150" s="242" customFormat="1" ht="11.25" customHeight="1" x14ac:dyDescent="0.2">
      <c r="A3" s="241"/>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F3" s="241"/>
      <c r="AG3" s="241"/>
      <c r="AH3" s="241"/>
      <c r="AI3" s="241"/>
      <c r="AJ3" s="241"/>
      <c r="AK3" s="244" t="s">
        <v>303</v>
      </c>
      <c r="AL3" s="241"/>
      <c r="AM3" s="241"/>
      <c r="AT3" s="241"/>
      <c r="AU3" s="241"/>
      <c r="AV3" s="241"/>
      <c r="AW3" s="241"/>
      <c r="AX3" s="241"/>
    </row>
    <row r="4" spans="1:150" ht="18.75" customHeight="1" x14ac:dyDescent="0.2">
      <c r="A4" s="2" t="s">
        <v>304</v>
      </c>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45"/>
      <c r="BN4" s="245"/>
      <c r="BO4" s="245"/>
      <c r="BP4" s="245"/>
      <c r="BQ4" s="245"/>
      <c r="BR4" s="245"/>
      <c r="BS4" s="245"/>
      <c r="BT4" s="245"/>
      <c r="BU4" s="245"/>
      <c r="BV4" s="245"/>
      <c r="BW4" s="245"/>
      <c r="BX4" s="245"/>
      <c r="BY4" s="245"/>
      <c r="BZ4" s="245"/>
      <c r="CA4" s="245"/>
      <c r="CB4" s="245"/>
      <c r="CC4" s="245"/>
      <c r="CD4" s="245"/>
      <c r="CE4" s="245"/>
      <c r="CF4" s="245"/>
      <c r="CG4" s="245"/>
      <c r="CH4" s="245"/>
      <c r="CI4" s="245"/>
      <c r="CJ4" s="245"/>
      <c r="CK4" s="245"/>
      <c r="CL4" s="245"/>
      <c r="CM4" s="245"/>
      <c r="CN4" s="245"/>
      <c r="CO4" s="245"/>
      <c r="CP4" s="245"/>
      <c r="CQ4" s="245"/>
      <c r="CR4" s="245"/>
      <c r="CS4" s="245"/>
      <c r="CT4" s="245"/>
      <c r="CU4" s="245"/>
      <c r="CV4" s="245"/>
      <c r="CW4" s="245"/>
      <c r="CX4" s="245"/>
      <c r="CY4" s="245"/>
      <c r="CZ4" s="245"/>
      <c r="DA4" s="245"/>
      <c r="DB4" s="245"/>
      <c r="DC4" s="245"/>
      <c r="DD4" s="245"/>
      <c r="DE4" s="245"/>
      <c r="DF4" s="245"/>
      <c r="DG4" s="245"/>
      <c r="DH4" s="245"/>
      <c r="DI4" s="245"/>
      <c r="DJ4" s="245"/>
      <c r="DK4" s="245"/>
      <c r="DL4" s="245"/>
      <c r="DM4" s="245"/>
      <c r="DN4" s="245"/>
      <c r="DO4" s="245"/>
      <c r="DP4" s="245"/>
      <c r="DQ4" s="245"/>
      <c r="DR4" s="245"/>
      <c r="DS4" s="245"/>
      <c r="DT4" s="245"/>
      <c r="DU4" s="245"/>
      <c r="DV4" s="245"/>
      <c r="DW4" s="245"/>
      <c r="DX4" s="245"/>
      <c r="DY4" s="245"/>
      <c r="DZ4" s="245"/>
      <c r="EA4" s="245"/>
      <c r="EB4" s="245"/>
      <c r="EC4" s="245"/>
      <c r="ED4" s="245"/>
      <c r="EE4" s="245"/>
      <c r="EF4" s="245"/>
      <c r="EG4" s="245"/>
      <c r="EH4" s="245"/>
      <c r="EI4" s="245"/>
      <c r="EJ4" s="245"/>
      <c r="EK4" s="245"/>
      <c r="EL4" s="245"/>
    </row>
    <row r="5" spans="1:150" ht="18.75" customHeight="1" x14ac:dyDescent="0.3">
      <c r="A5" s="246"/>
      <c r="B5" s="246"/>
      <c r="C5" s="246"/>
      <c r="D5" s="246"/>
      <c r="E5" s="246"/>
      <c r="F5" s="246"/>
      <c r="G5" s="246"/>
      <c r="H5" s="246"/>
      <c r="I5" s="246"/>
      <c r="J5" s="246"/>
      <c r="K5" s="246"/>
      <c r="L5" s="246"/>
      <c r="M5" s="246"/>
      <c r="N5" s="246"/>
      <c r="O5" s="246"/>
      <c r="P5" s="246"/>
      <c r="Q5" s="246"/>
      <c r="R5" s="246"/>
      <c r="S5" s="246"/>
      <c r="T5" s="246"/>
      <c r="U5" s="246"/>
      <c r="V5" s="246"/>
      <c r="W5" s="246"/>
      <c r="X5" s="246"/>
      <c r="Y5" s="246"/>
      <c r="Z5" s="246"/>
      <c r="AA5" s="246"/>
      <c r="AB5" s="246"/>
      <c r="AC5" s="247"/>
      <c r="AD5" s="247"/>
      <c r="AE5" s="247"/>
      <c r="AF5" s="246"/>
      <c r="AG5" s="246"/>
      <c r="AH5" s="246"/>
      <c r="AI5" s="246"/>
      <c r="AJ5" s="246"/>
      <c r="AK5" s="246"/>
      <c r="AL5" s="247"/>
      <c r="AM5" s="247"/>
      <c r="AN5" s="247"/>
      <c r="AO5" s="247"/>
      <c r="AP5" s="247"/>
      <c r="AQ5" s="247"/>
      <c r="AR5" s="247"/>
      <c r="AS5" s="247"/>
      <c r="AT5" s="247"/>
      <c r="AU5" s="247"/>
      <c r="AV5" s="247"/>
      <c r="AW5" s="247"/>
      <c r="AX5" s="247"/>
      <c r="AY5" s="247"/>
      <c r="AZ5" s="247"/>
      <c r="BA5" s="247"/>
      <c r="BB5" s="247"/>
      <c r="BC5" s="247"/>
      <c r="BD5" s="247"/>
      <c r="BE5" s="247"/>
      <c r="BF5" s="247"/>
      <c r="BG5" s="247"/>
      <c r="BH5" s="247"/>
      <c r="BI5" s="247"/>
      <c r="BJ5" s="247"/>
      <c r="BK5" s="247"/>
      <c r="BL5" s="247"/>
      <c r="BM5" s="247"/>
      <c r="BN5" s="247"/>
      <c r="BO5" s="247"/>
      <c r="BP5" s="247"/>
      <c r="BQ5" s="247"/>
      <c r="BR5" s="247"/>
      <c r="BS5" s="247"/>
      <c r="BT5" s="247"/>
      <c r="BU5" s="247"/>
      <c r="BV5" s="247"/>
      <c r="BW5" s="247"/>
      <c r="BX5" s="247"/>
      <c r="BY5" s="247"/>
      <c r="BZ5" s="247"/>
      <c r="CA5" s="247"/>
      <c r="CB5" s="247"/>
      <c r="CC5" s="247"/>
      <c r="CD5" s="247"/>
      <c r="CE5" s="247"/>
      <c r="CF5" s="247"/>
      <c r="CG5" s="247"/>
      <c r="CH5" s="247"/>
      <c r="CI5" s="247"/>
      <c r="CJ5" s="247"/>
      <c r="CK5" s="247"/>
      <c r="CL5" s="247"/>
      <c r="CM5" s="247"/>
      <c r="CN5" s="247"/>
      <c r="CO5" s="247"/>
      <c r="CP5" s="247"/>
      <c r="CQ5" s="247"/>
      <c r="CR5" s="247"/>
      <c r="CS5" s="247"/>
      <c r="CT5" s="247"/>
      <c r="CU5" s="247"/>
      <c r="CV5" s="247"/>
      <c r="CW5" s="247"/>
      <c r="CX5" s="247"/>
      <c r="CY5" s="247"/>
      <c r="CZ5" s="247"/>
      <c r="DA5" s="247"/>
      <c r="DB5" s="247"/>
      <c r="DC5" s="247"/>
      <c r="DD5" s="247"/>
      <c r="DE5" s="247"/>
      <c r="DF5" s="247"/>
      <c r="DG5" s="247"/>
      <c r="DH5" s="247"/>
      <c r="DI5" s="247"/>
      <c r="DJ5" s="247"/>
      <c r="DK5" s="247"/>
      <c r="DL5" s="247"/>
      <c r="DM5" s="247"/>
      <c r="DN5" s="247"/>
      <c r="DO5" s="247"/>
      <c r="DP5" s="247"/>
      <c r="DQ5" s="247"/>
      <c r="DR5" s="247"/>
      <c r="DS5" s="247"/>
      <c r="DT5" s="247"/>
      <c r="DU5" s="247"/>
      <c r="DV5" s="247"/>
      <c r="DW5" s="247"/>
      <c r="DX5" s="247"/>
      <c r="DY5" s="247"/>
      <c r="DZ5" s="247"/>
      <c r="EA5" s="247"/>
      <c r="EB5" s="247"/>
      <c r="EC5" s="247"/>
      <c r="ED5" s="247"/>
      <c r="EE5" s="247"/>
      <c r="EF5" s="247"/>
      <c r="EG5" s="247"/>
      <c r="EH5" s="247"/>
      <c r="EI5" s="247"/>
      <c r="EJ5" s="247"/>
      <c r="EK5" s="247"/>
      <c r="EL5" s="247"/>
    </row>
    <row r="6" spans="1:150" s="106" customFormat="1" ht="15.75" customHeight="1" x14ac:dyDescent="0.2">
      <c r="A6" s="105"/>
      <c r="C6" s="105"/>
      <c r="BM6" s="107"/>
      <c r="BN6" s="107"/>
      <c r="BO6" s="107"/>
      <c r="BS6" s="107"/>
      <c r="BT6" s="107"/>
      <c r="BU6" s="107"/>
      <c r="BV6" s="107"/>
      <c r="BW6" s="107"/>
      <c r="BX6" s="107"/>
      <c r="BY6" s="107"/>
      <c r="BZ6" s="107"/>
      <c r="CA6" s="107"/>
      <c r="CB6" s="107"/>
      <c r="CF6" s="107"/>
      <c r="CG6" s="107"/>
      <c r="CH6" s="107"/>
      <c r="CI6" s="107"/>
      <c r="CJ6" s="107"/>
      <c r="CK6" s="107"/>
      <c r="CL6" s="107"/>
      <c r="CM6" s="107"/>
      <c r="CN6" s="107"/>
      <c r="CO6" s="107"/>
      <c r="CS6" s="107"/>
      <c r="CT6" s="107"/>
      <c r="CU6" s="107"/>
      <c r="CV6" s="107"/>
      <c r="CW6" s="107"/>
      <c r="CX6" s="107"/>
      <c r="CY6" s="107"/>
      <c r="CZ6" s="107"/>
      <c r="DA6" s="107"/>
      <c r="DB6" s="107"/>
      <c r="DF6" s="107"/>
      <c r="DG6" s="107"/>
      <c r="DH6" s="107"/>
      <c r="DI6" s="107"/>
      <c r="DJ6" s="107"/>
    </row>
    <row r="7" spans="1:150" s="106" customFormat="1" ht="21.75" customHeight="1" x14ac:dyDescent="0.2">
      <c r="A7" s="13" t="s">
        <v>2</v>
      </c>
      <c r="B7" s="13"/>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07"/>
      <c r="BN7" s="107"/>
      <c r="BO7" s="107"/>
      <c r="BP7" s="107"/>
      <c r="BQ7" s="107"/>
      <c r="BR7" s="107"/>
      <c r="BS7" s="107"/>
      <c r="BT7" s="107"/>
      <c r="BU7" s="107"/>
      <c r="BV7" s="107"/>
      <c r="BW7" s="107"/>
      <c r="BX7" s="107"/>
      <c r="BY7" s="107"/>
      <c r="BZ7" s="107"/>
      <c r="CA7" s="107"/>
      <c r="CB7" s="107"/>
      <c r="CC7" s="107"/>
      <c r="CD7" s="107"/>
      <c r="CE7" s="107"/>
      <c r="CF7" s="107"/>
      <c r="CG7" s="107"/>
      <c r="CH7" s="107"/>
      <c r="CI7" s="107"/>
      <c r="CJ7" s="107"/>
      <c r="CK7" s="107"/>
      <c r="CL7" s="107"/>
      <c r="CM7" s="107"/>
      <c r="CN7" s="107"/>
      <c r="CO7" s="107"/>
      <c r="CP7" s="107"/>
      <c r="CQ7" s="107"/>
      <c r="CR7" s="107"/>
      <c r="CS7" s="107"/>
      <c r="CT7" s="107"/>
      <c r="CU7" s="107"/>
      <c r="CV7" s="107"/>
      <c r="CW7" s="107"/>
      <c r="CX7" s="107"/>
      <c r="CY7" s="107"/>
      <c r="CZ7" s="107"/>
      <c r="DA7" s="107"/>
      <c r="DB7" s="107"/>
      <c r="DC7" s="107"/>
      <c r="DD7" s="107"/>
      <c r="DE7" s="107"/>
      <c r="DF7" s="107"/>
      <c r="DG7" s="107"/>
      <c r="DH7" s="107"/>
      <c r="DI7" s="107"/>
      <c r="DJ7" s="107"/>
      <c r="DP7" s="107"/>
      <c r="DQ7" s="107"/>
      <c r="DR7" s="107"/>
      <c r="EC7" s="107"/>
      <c r="ED7" s="107"/>
      <c r="EE7" s="107"/>
    </row>
    <row r="8" spans="1:150" s="106" customFormat="1" ht="15.75" customHeight="1" x14ac:dyDescent="0.2">
      <c r="A8" s="12" t="s">
        <v>3</v>
      </c>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07"/>
      <c r="BN8" s="107"/>
      <c r="BO8" s="107"/>
      <c r="BP8" s="107"/>
      <c r="BQ8" s="107"/>
      <c r="BR8" s="107"/>
      <c r="BS8" s="107"/>
      <c r="BT8" s="107"/>
      <c r="BU8" s="107"/>
      <c r="BV8" s="107"/>
      <c r="BW8" s="107"/>
      <c r="BX8" s="107"/>
      <c r="BY8" s="107"/>
      <c r="BZ8" s="107"/>
      <c r="CA8" s="107"/>
      <c r="CB8" s="107"/>
      <c r="CC8" s="107"/>
      <c r="CD8" s="107"/>
      <c r="CE8" s="107"/>
      <c r="CF8" s="107"/>
      <c r="CG8" s="107"/>
      <c r="CH8" s="107"/>
      <c r="CI8" s="107"/>
      <c r="CJ8" s="107"/>
      <c r="CK8" s="107"/>
      <c r="CL8" s="107"/>
      <c r="CM8" s="107"/>
      <c r="CN8" s="107"/>
      <c r="CO8" s="107"/>
      <c r="CP8" s="107"/>
      <c r="CQ8" s="107"/>
      <c r="CR8" s="107"/>
      <c r="CS8" s="107"/>
      <c r="CT8" s="107"/>
      <c r="CU8" s="107"/>
      <c r="CV8" s="107"/>
      <c r="CW8" s="107"/>
      <c r="CX8" s="107"/>
      <c r="CY8" s="107"/>
      <c r="CZ8" s="107"/>
      <c r="DA8" s="107"/>
      <c r="DB8" s="107"/>
      <c r="DC8" s="107"/>
      <c r="DD8" s="107"/>
      <c r="DE8" s="107"/>
      <c r="DF8" s="107"/>
      <c r="DG8" s="107"/>
      <c r="DH8" s="107"/>
      <c r="DI8" s="107"/>
      <c r="DJ8" s="107"/>
      <c r="DP8" s="107"/>
      <c r="DQ8" s="107"/>
      <c r="DR8" s="107"/>
      <c r="EC8" s="107"/>
      <c r="ED8" s="107"/>
      <c r="EE8" s="107"/>
    </row>
    <row r="9" spans="1:150" s="106" customFormat="1" ht="12" customHeight="1" x14ac:dyDescent="0.2">
      <c r="A9" s="105"/>
      <c r="C9" s="105"/>
      <c r="BM9" s="107"/>
      <c r="BN9" s="107"/>
      <c r="BO9" s="107"/>
      <c r="BS9" s="107"/>
      <c r="BT9" s="107"/>
      <c r="BU9" s="107"/>
      <c r="BV9" s="107"/>
      <c r="BW9" s="107"/>
      <c r="BX9" s="107"/>
      <c r="BY9" s="107"/>
      <c r="BZ9" s="107"/>
      <c r="CA9" s="107"/>
      <c r="CB9" s="107"/>
      <c r="CF9" s="107"/>
      <c r="CG9" s="107"/>
      <c r="CH9" s="107"/>
      <c r="CI9" s="107"/>
      <c r="CJ9" s="107"/>
      <c r="CK9" s="107"/>
      <c r="CL9" s="107"/>
      <c r="CM9" s="107"/>
      <c r="CN9" s="107"/>
      <c r="CO9" s="107"/>
      <c r="CS9" s="107"/>
      <c r="CT9" s="107"/>
      <c r="CU9" s="107"/>
      <c r="CV9" s="107"/>
      <c r="CW9" s="107"/>
      <c r="CX9" s="107"/>
      <c r="CY9" s="107"/>
      <c r="CZ9" s="107"/>
      <c r="DA9" s="107"/>
      <c r="DB9" s="107"/>
      <c r="DF9" s="107"/>
      <c r="DG9" s="107"/>
      <c r="DH9" s="107"/>
      <c r="DI9" s="107"/>
      <c r="DJ9" s="107"/>
    </row>
    <row r="10" spans="1:150" s="106" customFormat="1" ht="16.5" customHeight="1" x14ac:dyDescent="0.2">
      <c r="A10" s="11" t="s">
        <v>4</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07"/>
      <c r="BN10" s="107"/>
      <c r="BO10" s="107"/>
      <c r="BP10" s="107"/>
      <c r="BQ10" s="107"/>
      <c r="BR10" s="107"/>
      <c r="BS10" s="107"/>
      <c r="BT10" s="107"/>
      <c r="BU10" s="107"/>
      <c r="BV10" s="107"/>
      <c r="BW10" s="107"/>
      <c r="BX10" s="107"/>
      <c r="BY10" s="107"/>
      <c r="BZ10" s="107"/>
      <c r="CA10" s="107"/>
      <c r="CB10" s="107"/>
      <c r="CC10" s="107"/>
      <c r="CD10" s="107"/>
      <c r="CE10" s="107"/>
      <c r="CF10" s="107"/>
      <c r="CG10" s="107"/>
      <c r="CH10" s="107"/>
      <c r="CI10" s="107"/>
      <c r="CJ10" s="107"/>
      <c r="CK10" s="107"/>
      <c r="CL10" s="107"/>
      <c r="CM10" s="107"/>
      <c r="CN10" s="107"/>
      <c r="CO10" s="107"/>
      <c r="CP10" s="107"/>
      <c r="CQ10" s="107"/>
      <c r="CR10" s="107"/>
      <c r="CS10" s="107"/>
      <c r="CT10" s="107"/>
      <c r="CU10" s="107"/>
      <c r="CV10" s="107"/>
      <c r="CW10" s="107"/>
      <c r="CX10" s="107"/>
      <c r="CY10" s="107"/>
      <c r="CZ10" s="107"/>
      <c r="DA10" s="107"/>
      <c r="DB10" s="107"/>
      <c r="DC10" s="107"/>
      <c r="DD10" s="107"/>
      <c r="DE10" s="107"/>
      <c r="DF10" s="107"/>
      <c r="DG10" s="107"/>
      <c r="DH10" s="107"/>
      <c r="DI10" s="107"/>
      <c r="DJ10" s="107"/>
      <c r="DP10" s="107"/>
      <c r="DQ10" s="107"/>
      <c r="DR10" s="107"/>
      <c r="EC10" s="107"/>
      <c r="ED10" s="107"/>
      <c r="EE10" s="107"/>
    </row>
    <row r="11" spans="1:150" s="253" customFormat="1" ht="25.5" customHeight="1" x14ac:dyDescent="0.2">
      <c r="A11" s="137">
        <v>0</v>
      </c>
      <c r="B11" s="248" t="s">
        <v>97</v>
      </c>
      <c r="C11" s="137" t="s">
        <v>98</v>
      </c>
      <c r="D11" s="137" t="s">
        <v>98</v>
      </c>
      <c r="E11" s="137" t="s">
        <v>98</v>
      </c>
      <c r="F11" s="137" t="s">
        <v>98</v>
      </c>
      <c r="G11" s="137" t="s">
        <v>98</v>
      </c>
      <c r="H11" s="137" t="s">
        <v>98</v>
      </c>
      <c r="I11" s="137" t="s">
        <v>98</v>
      </c>
      <c r="J11" s="137" t="s">
        <v>98</v>
      </c>
      <c r="K11" s="137" t="s">
        <v>98</v>
      </c>
      <c r="L11" s="137" t="s">
        <v>98</v>
      </c>
      <c r="M11" s="137" t="s">
        <v>98</v>
      </c>
      <c r="N11" s="249">
        <v>0</v>
      </c>
      <c r="O11" s="138">
        <v>3.8383289893999999</v>
      </c>
      <c r="P11" s="138">
        <v>173.87467000000001</v>
      </c>
      <c r="Q11" s="138">
        <v>198.309</v>
      </c>
      <c r="R11" s="139" t="s">
        <v>98</v>
      </c>
      <c r="S11" s="139">
        <v>0</v>
      </c>
      <c r="T11" s="139">
        <v>290.63530886190898</v>
      </c>
      <c r="U11" s="139" t="s">
        <v>98</v>
      </c>
      <c r="V11" s="139">
        <v>7.7538627599999996</v>
      </c>
      <c r="W11" s="139">
        <v>33.621150128607397</v>
      </c>
      <c r="X11" s="139">
        <v>0</v>
      </c>
      <c r="Y11" s="139">
        <v>7.7538616200000003</v>
      </c>
      <c r="Z11" s="139">
        <v>0</v>
      </c>
      <c r="AA11" s="139">
        <v>0</v>
      </c>
      <c r="AB11" s="139">
        <v>7.7538616200000003</v>
      </c>
      <c r="AC11" s="139">
        <v>0</v>
      </c>
      <c r="AD11" s="139">
        <v>0</v>
      </c>
      <c r="AE11" s="139">
        <v>5.85170162</v>
      </c>
      <c r="AF11" s="139">
        <v>1.9021600000000001</v>
      </c>
      <c r="AG11" s="139" t="s">
        <v>98</v>
      </c>
      <c r="AH11" s="139" t="s">
        <v>98</v>
      </c>
      <c r="AI11" s="139" t="s">
        <v>98</v>
      </c>
      <c r="AJ11" s="139" t="s">
        <v>98</v>
      </c>
      <c r="AK11" s="139" t="s">
        <v>98</v>
      </c>
      <c r="AL11" s="139">
        <v>33.621150128607397</v>
      </c>
      <c r="AM11" s="139">
        <v>0</v>
      </c>
      <c r="AN11" s="139">
        <v>0</v>
      </c>
      <c r="AO11" s="139">
        <v>33.621150128607397</v>
      </c>
      <c r="AP11" s="139">
        <v>7.6336000000000004</v>
      </c>
      <c r="AQ11" s="139">
        <v>11.84826485</v>
      </c>
      <c r="AR11" s="139">
        <v>11.615054405</v>
      </c>
      <c r="AS11" s="139">
        <v>2.5242308736074102</v>
      </c>
      <c r="AT11" s="139" t="s">
        <v>98</v>
      </c>
      <c r="AU11" s="139" t="s">
        <v>98</v>
      </c>
      <c r="AV11" s="139" t="s">
        <v>98</v>
      </c>
      <c r="AW11" s="139" t="s">
        <v>98</v>
      </c>
      <c r="AX11" s="139" t="s">
        <v>98</v>
      </c>
      <c r="AY11" s="139">
        <v>40.0327692629197</v>
      </c>
      <c r="AZ11" s="139">
        <v>0</v>
      </c>
      <c r="BA11" s="139">
        <v>0</v>
      </c>
      <c r="BB11" s="139">
        <v>40.0327692629197</v>
      </c>
      <c r="BC11" s="139">
        <v>8.26</v>
      </c>
      <c r="BD11" s="139">
        <v>25.927140000000001</v>
      </c>
      <c r="BE11" s="139">
        <v>3.2047279999999998</v>
      </c>
      <c r="BF11" s="139">
        <v>2.6378212629197502</v>
      </c>
      <c r="BG11" s="139">
        <v>0</v>
      </c>
      <c r="BH11" s="139">
        <v>0</v>
      </c>
      <c r="BI11" s="139">
        <v>0</v>
      </c>
      <c r="BJ11" s="139">
        <v>0</v>
      </c>
      <c r="BK11" s="139">
        <v>0</v>
      </c>
      <c r="BL11" s="139">
        <v>36.830464755962403</v>
      </c>
      <c r="BM11" s="139">
        <v>0</v>
      </c>
      <c r="BN11" s="139">
        <v>0</v>
      </c>
      <c r="BO11" s="139">
        <v>36.830464755962403</v>
      </c>
      <c r="BP11" s="139">
        <v>8.8501399999999997</v>
      </c>
      <c r="BQ11" s="139">
        <v>23.967371</v>
      </c>
      <c r="BR11" s="139">
        <v>1.2643439999999999</v>
      </c>
      <c r="BS11" s="139">
        <v>2.7486097559623799</v>
      </c>
      <c r="BT11" s="139">
        <v>0</v>
      </c>
      <c r="BU11" s="139">
        <v>0</v>
      </c>
      <c r="BV11" s="139">
        <v>0</v>
      </c>
      <c r="BW11" s="139">
        <v>0</v>
      </c>
      <c r="BX11" s="139">
        <v>0</v>
      </c>
      <c r="BY11" s="139">
        <v>37.018590125444902</v>
      </c>
      <c r="BZ11" s="139">
        <v>0</v>
      </c>
      <c r="CA11" s="139">
        <v>0</v>
      </c>
      <c r="CB11" s="139">
        <v>37.018590125444902</v>
      </c>
      <c r="CC11" s="139">
        <v>6.61</v>
      </c>
      <c r="CD11" s="139">
        <v>27.552784589000002</v>
      </c>
      <c r="CE11" s="139">
        <v>0</v>
      </c>
      <c r="CF11" s="139">
        <v>2.85580553644491</v>
      </c>
      <c r="CG11" s="139">
        <v>0</v>
      </c>
      <c r="CH11" s="139">
        <v>0</v>
      </c>
      <c r="CI11" s="139">
        <v>0</v>
      </c>
      <c r="CJ11" s="139">
        <v>0</v>
      </c>
      <c r="CK11" s="139">
        <v>0</v>
      </c>
      <c r="CL11" s="139">
        <v>44.084660910211802</v>
      </c>
      <c r="CM11" s="139">
        <v>0</v>
      </c>
      <c r="CN11" s="139">
        <v>0</v>
      </c>
      <c r="CO11" s="139">
        <v>44.084660910211802</v>
      </c>
      <c r="CP11" s="139">
        <v>6.9491500000000004</v>
      </c>
      <c r="CQ11" s="139">
        <v>34.171184763382001</v>
      </c>
      <c r="CR11" s="139">
        <v>0</v>
      </c>
      <c r="CS11" s="139">
        <v>2.9643261468298099</v>
      </c>
      <c r="CT11" s="139">
        <v>0</v>
      </c>
      <c r="CU11" s="139">
        <v>0</v>
      </c>
      <c r="CV11" s="139">
        <v>0</v>
      </c>
      <c r="CW11" s="139">
        <v>0</v>
      </c>
      <c r="CX11" s="139">
        <v>0</v>
      </c>
      <c r="CY11" s="139">
        <v>42.914848222979401</v>
      </c>
      <c r="CZ11" s="139">
        <v>0</v>
      </c>
      <c r="DA11" s="139">
        <v>0</v>
      </c>
      <c r="DB11" s="139">
        <v>42.914848222979401</v>
      </c>
      <c r="DC11" s="139">
        <v>7.2033800000000001</v>
      </c>
      <c r="DD11" s="139">
        <v>32.640426334863697</v>
      </c>
      <c r="DE11" s="139">
        <v>0</v>
      </c>
      <c r="DF11" s="139">
        <v>3.07104188811569</v>
      </c>
      <c r="DG11" s="139">
        <v>0</v>
      </c>
      <c r="DH11" s="139">
        <v>0</v>
      </c>
      <c r="DI11" s="139">
        <v>0</v>
      </c>
      <c r="DJ11" s="139">
        <v>0</v>
      </c>
      <c r="DK11" s="139">
        <v>0</v>
      </c>
      <c r="DL11" s="139">
        <v>46.837387710783702</v>
      </c>
      <c r="DM11" s="139">
        <v>0</v>
      </c>
      <c r="DN11" s="139">
        <v>0</v>
      </c>
      <c r="DO11" s="139">
        <v>46.837387710783702</v>
      </c>
      <c r="DP11" s="139">
        <v>10.38016</v>
      </c>
      <c r="DQ11" s="139">
        <v>33.278699356583999</v>
      </c>
      <c r="DR11" s="139">
        <v>0</v>
      </c>
      <c r="DS11" s="139">
        <v>3.1785283541997398</v>
      </c>
      <c r="DT11" s="139">
        <v>0</v>
      </c>
      <c r="DU11" s="139">
        <v>0</v>
      </c>
      <c r="DV11" s="139">
        <v>0</v>
      </c>
      <c r="DW11" s="139">
        <v>0</v>
      </c>
      <c r="DX11" s="139">
        <v>0</v>
      </c>
      <c r="DY11" s="139">
        <v>281.33987111690902</v>
      </c>
      <c r="DZ11" s="139">
        <v>0</v>
      </c>
      <c r="EA11" s="139">
        <v>0</v>
      </c>
      <c r="EB11" s="139">
        <v>281.33987111690902</v>
      </c>
      <c r="EC11" s="139">
        <v>55.886429999999997</v>
      </c>
      <c r="ED11" s="139">
        <v>189.38587089383</v>
      </c>
      <c r="EE11" s="139">
        <v>16.084126404999999</v>
      </c>
      <c r="EF11" s="139">
        <v>19.980363818079699</v>
      </c>
      <c r="EG11" s="139">
        <v>0</v>
      </c>
      <c r="EH11" s="139">
        <v>0</v>
      </c>
      <c r="EI11" s="139">
        <v>0</v>
      </c>
      <c r="EJ11" s="139">
        <v>0</v>
      </c>
      <c r="EK11" s="139">
        <v>0</v>
      </c>
      <c r="EL11" s="137" t="s">
        <v>98</v>
      </c>
      <c r="EM11" s="250"/>
      <c r="EN11" s="250"/>
      <c r="EO11" s="250"/>
      <c r="EP11" s="250"/>
      <c r="EQ11" s="250"/>
      <c r="ER11" s="251"/>
      <c r="ES11" s="251"/>
      <c r="ET11" s="252"/>
    </row>
    <row r="12" spans="1:150" s="106" customFormat="1" ht="15" customHeight="1" x14ac:dyDescent="0.2">
      <c r="A12" s="110"/>
      <c r="B12" s="110"/>
      <c r="C12" s="110"/>
      <c r="D12" s="110"/>
      <c r="E12" s="110"/>
      <c r="F12" s="110"/>
      <c r="G12" s="110"/>
      <c r="H12" s="110"/>
      <c r="I12" s="110"/>
      <c r="J12" s="110"/>
      <c r="K12" s="110"/>
      <c r="L12" s="110"/>
      <c r="M12" s="110"/>
      <c r="N12" s="254">
        <f t="shared" ref="N12:AS12" si="0">N11-N20</f>
        <v>0</v>
      </c>
      <c r="O12" s="254">
        <f t="shared" si="0"/>
        <v>0</v>
      </c>
      <c r="P12" s="254">
        <f t="shared" si="0"/>
        <v>158.54767000000001</v>
      </c>
      <c r="Q12" s="254">
        <f t="shared" si="0"/>
        <v>181.27099999999999</v>
      </c>
      <c r="R12" s="254" t="e">
        <f t="shared" si="0"/>
        <v>#VALUE!</v>
      </c>
      <c r="S12" s="254">
        <f t="shared" si="0"/>
        <v>0</v>
      </c>
      <c r="T12" s="254">
        <f t="shared" si="0"/>
        <v>125.64223399999958</v>
      </c>
      <c r="U12" s="254" t="e">
        <f t="shared" si="0"/>
        <v>#VALUE!</v>
      </c>
      <c r="V12" s="254">
        <f t="shared" si="0"/>
        <v>0.39999999999999947</v>
      </c>
      <c r="W12" s="254">
        <f t="shared" si="0"/>
        <v>13.349709739999984</v>
      </c>
      <c r="X12" s="254">
        <f t="shared" si="0"/>
        <v>0</v>
      </c>
      <c r="Y12" s="254">
        <f t="shared" si="0"/>
        <v>0.39999939999999956</v>
      </c>
      <c r="Z12" s="254">
        <f t="shared" si="0"/>
        <v>0</v>
      </c>
      <c r="AA12" s="254">
        <f t="shared" si="0"/>
        <v>0</v>
      </c>
      <c r="AB12" s="254">
        <f t="shared" si="0"/>
        <v>0.39999939999999956</v>
      </c>
      <c r="AC12" s="254">
        <f t="shared" si="0"/>
        <v>0</v>
      </c>
      <c r="AD12" s="254">
        <f t="shared" si="0"/>
        <v>0</v>
      </c>
      <c r="AE12" s="254">
        <f t="shared" si="0"/>
        <v>0.39999939999999956</v>
      </c>
      <c r="AF12" s="254">
        <f t="shared" si="0"/>
        <v>0</v>
      </c>
      <c r="AG12" s="254" t="e">
        <f t="shared" si="0"/>
        <v>#VALUE!</v>
      </c>
      <c r="AH12" s="254" t="e">
        <f t="shared" si="0"/>
        <v>#VALUE!</v>
      </c>
      <c r="AI12" s="254" t="e">
        <f t="shared" si="0"/>
        <v>#VALUE!</v>
      </c>
      <c r="AJ12" s="254" t="e">
        <f t="shared" si="0"/>
        <v>#VALUE!</v>
      </c>
      <c r="AK12" s="254" t="e">
        <f t="shared" si="0"/>
        <v>#VALUE!</v>
      </c>
      <c r="AL12" s="254">
        <f t="shared" si="0"/>
        <v>13.349709739999984</v>
      </c>
      <c r="AM12" s="254">
        <f t="shared" si="0"/>
        <v>0</v>
      </c>
      <c r="AN12" s="254">
        <f t="shared" si="0"/>
        <v>0</v>
      </c>
      <c r="AO12" s="254">
        <f t="shared" si="0"/>
        <v>13.349709739999984</v>
      </c>
      <c r="AP12" s="254">
        <f t="shared" si="0"/>
        <v>0</v>
      </c>
      <c r="AQ12" s="254">
        <f t="shared" si="0"/>
        <v>11.76191</v>
      </c>
      <c r="AR12" s="254">
        <f t="shared" si="0"/>
        <v>1.5877997400000012</v>
      </c>
      <c r="AS12" s="254">
        <f t="shared" si="0"/>
        <v>0</v>
      </c>
      <c r="AT12" s="254" t="e">
        <f t="shared" ref="AT12:BY12" si="1">AT11-AT20</f>
        <v>#VALUE!</v>
      </c>
      <c r="AU12" s="254" t="e">
        <f t="shared" si="1"/>
        <v>#VALUE!</v>
      </c>
      <c r="AV12" s="254" t="e">
        <f t="shared" si="1"/>
        <v>#VALUE!</v>
      </c>
      <c r="AW12" s="254" t="e">
        <f t="shared" si="1"/>
        <v>#VALUE!</v>
      </c>
      <c r="AX12" s="254" t="e">
        <f t="shared" si="1"/>
        <v>#VALUE!</v>
      </c>
      <c r="AY12" s="254">
        <f t="shared" si="1"/>
        <v>19.976759999999956</v>
      </c>
      <c r="AZ12" s="254">
        <f t="shared" si="1"/>
        <v>0</v>
      </c>
      <c r="BA12" s="254">
        <f t="shared" si="1"/>
        <v>0</v>
      </c>
      <c r="BB12" s="254">
        <f t="shared" si="1"/>
        <v>19.976759999999956</v>
      </c>
      <c r="BC12" s="254">
        <f t="shared" si="1"/>
        <v>0.2980400000000003</v>
      </c>
      <c r="BD12" s="254">
        <f t="shared" si="1"/>
        <v>19.675640000000001</v>
      </c>
      <c r="BE12" s="254">
        <f t="shared" si="1"/>
        <v>0</v>
      </c>
      <c r="BF12" s="254">
        <f t="shared" si="1"/>
        <v>3.9968028886505635E-15</v>
      </c>
      <c r="BG12" s="254">
        <f t="shared" si="1"/>
        <v>0</v>
      </c>
      <c r="BH12" s="254">
        <f t="shared" si="1"/>
        <v>0</v>
      </c>
      <c r="BI12" s="254">
        <f t="shared" si="1"/>
        <v>0</v>
      </c>
      <c r="BJ12" s="254">
        <f t="shared" si="1"/>
        <v>0</v>
      </c>
      <c r="BK12" s="254">
        <f t="shared" si="1"/>
        <v>0</v>
      </c>
      <c r="BL12" s="254">
        <f t="shared" si="1"/>
        <v>11.971560000000025</v>
      </c>
      <c r="BM12" s="254">
        <f t="shared" si="1"/>
        <v>0</v>
      </c>
      <c r="BN12" s="254">
        <f t="shared" si="1"/>
        <v>0</v>
      </c>
      <c r="BO12" s="254">
        <f t="shared" si="1"/>
        <v>11.971560000000025</v>
      </c>
      <c r="BP12" s="254">
        <f t="shared" si="1"/>
        <v>-4.0000000000262048E-5</v>
      </c>
      <c r="BQ12" s="254">
        <f t="shared" si="1"/>
        <v>11.9716</v>
      </c>
      <c r="BR12" s="254">
        <f t="shared" si="1"/>
        <v>0</v>
      </c>
      <c r="BS12" s="254">
        <f t="shared" si="1"/>
        <v>4.4408920985006262E-15</v>
      </c>
      <c r="BT12" s="254">
        <f t="shared" si="1"/>
        <v>0</v>
      </c>
      <c r="BU12" s="254">
        <f t="shared" si="1"/>
        <v>0</v>
      </c>
      <c r="BV12" s="254">
        <f t="shared" si="1"/>
        <v>0</v>
      </c>
      <c r="BW12" s="254">
        <f t="shared" si="1"/>
        <v>0</v>
      </c>
      <c r="BX12" s="254">
        <f t="shared" si="1"/>
        <v>0</v>
      </c>
      <c r="BY12" s="254">
        <f t="shared" si="1"/>
        <v>15.674949999999992</v>
      </c>
      <c r="BZ12" s="254">
        <f t="shared" ref="BZ12:DE12" si="2">BZ11-BZ20</f>
        <v>0</v>
      </c>
      <c r="CA12" s="254">
        <f t="shared" si="2"/>
        <v>0</v>
      </c>
      <c r="CB12" s="254">
        <f t="shared" si="2"/>
        <v>15.674949999999992</v>
      </c>
      <c r="CC12" s="254">
        <f t="shared" si="2"/>
        <v>2.9999999999752447E-5</v>
      </c>
      <c r="CD12" s="254">
        <f t="shared" si="2"/>
        <v>15.674920000000002</v>
      </c>
      <c r="CE12" s="254">
        <f t="shared" si="2"/>
        <v>0</v>
      </c>
      <c r="CF12" s="254">
        <f t="shared" si="2"/>
        <v>0</v>
      </c>
      <c r="CG12" s="254">
        <f t="shared" si="2"/>
        <v>0</v>
      </c>
      <c r="CH12" s="254">
        <f t="shared" si="2"/>
        <v>0</v>
      </c>
      <c r="CI12" s="254">
        <f t="shared" si="2"/>
        <v>0</v>
      </c>
      <c r="CJ12" s="254">
        <f t="shared" si="2"/>
        <v>0</v>
      </c>
      <c r="CK12" s="254">
        <f t="shared" si="2"/>
        <v>0</v>
      </c>
      <c r="CL12" s="254">
        <f t="shared" si="2"/>
        <v>22.22054099999999</v>
      </c>
      <c r="CM12" s="254">
        <f t="shared" si="2"/>
        <v>0</v>
      </c>
      <c r="CN12" s="254">
        <f t="shared" si="2"/>
        <v>0</v>
      </c>
      <c r="CO12" s="254">
        <f t="shared" si="2"/>
        <v>22.22054099999999</v>
      </c>
      <c r="CP12" s="254">
        <f t="shared" si="2"/>
        <v>-4.9999999999883471E-5</v>
      </c>
      <c r="CQ12" s="254">
        <f t="shared" si="2"/>
        <v>22.220591000000002</v>
      </c>
      <c r="CR12" s="254">
        <f t="shared" si="2"/>
        <v>0</v>
      </c>
      <c r="CS12" s="254">
        <f t="shared" si="2"/>
        <v>-4.4408920985006262E-15</v>
      </c>
      <c r="CT12" s="254">
        <f t="shared" si="2"/>
        <v>0</v>
      </c>
      <c r="CU12" s="254">
        <f t="shared" si="2"/>
        <v>0</v>
      </c>
      <c r="CV12" s="254">
        <f t="shared" si="2"/>
        <v>0</v>
      </c>
      <c r="CW12" s="254">
        <f t="shared" si="2"/>
        <v>0</v>
      </c>
      <c r="CX12" s="254">
        <f t="shared" si="2"/>
        <v>0</v>
      </c>
      <c r="CY12" s="254">
        <f t="shared" si="2"/>
        <v>20.620779999999961</v>
      </c>
      <c r="CZ12" s="254">
        <f t="shared" si="2"/>
        <v>0</v>
      </c>
      <c r="DA12" s="254">
        <f t="shared" si="2"/>
        <v>0</v>
      </c>
      <c r="DB12" s="254">
        <f t="shared" si="2"/>
        <v>20.620779999999961</v>
      </c>
      <c r="DC12" s="254">
        <f t="shared" si="2"/>
        <v>-2.0000000000131024E-5</v>
      </c>
      <c r="DD12" s="254">
        <f t="shared" si="2"/>
        <v>20.620799999999946</v>
      </c>
      <c r="DE12" s="254">
        <f t="shared" si="2"/>
        <v>0</v>
      </c>
      <c r="DF12" s="254">
        <f t="shared" ref="DF12:EK12" si="3">DF11-DF20</f>
        <v>0</v>
      </c>
      <c r="DG12" s="254">
        <f t="shared" si="3"/>
        <v>0</v>
      </c>
      <c r="DH12" s="254">
        <f t="shared" si="3"/>
        <v>0</v>
      </c>
      <c r="DI12" s="254">
        <f t="shared" si="3"/>
        <v>0</v>
      </c>
      <c r="DJ12" s="254">
        <f t="shared" si="3"/>
        <v>0</v>
      </c>
      <c r="DK12" s="254">
        <f t="shared" si="3"/>
        <v>0</v>
      </c>
      <c r="DL12" s="254">
        <f t="shared" si="3"/>
        <v>21.429518999999981</v>
      </c>
      <c r="DM12" s="254">
        <f t="shared" si="3"/>
        <v>0</v>
      </c>
      <c r="DN12" s="254">
        <f t="shared" si="3"/>
        <v>0</v>
      </c>
      <c r="DO12" s="254">
        <f t="shared" si="3"/>
        <v>21.429518999999981</v>
      </c>
      <c r="DP12" s="254">
        <f t="shared" si="3"/>
        <v>0</v>
      </c>
      <c r="DQ12" s="254">
        <f t="shared" si="3"/>
        <v>21.429519000000017</v>
      </c>
      <c r="DR12" s="254">
        <f t="shared" si="3"/>
        <v>0</v>
      </c>
      <c r="DS12" s="254">
        <f t="shared" si="3"/>
        <v>0</v>
      </c>
      <c r="DT12" s="254">
        <f t="shared" si="3"/>
        <v>0</v>
      </c>
      <c r="DU12" s="254">
        <f t="shared" si="3"/>
        <v>0</v>
      </c>
      <c r="DV12" s="254">
        <f t="shared" si="3"/>
        <v>0</v>
      </c>
      <c r="DW12" s="254">
        <f t="shared" si="3"/>
        <v>0</v>
      </c>
      <c r="DX12" s="254">
        <f t="shared" si="3"/>
        <v>0</v>
      </c>
      <c r="DY12" s="254">
        <f t="shared" si="3"/>
        <v>125.24381973999959</v>
      </c>
      <c r="DZ12" s="254">
        <f t="shared" si="3"/>
        <v>0</v>
      </c>
      <c r="EA12" s="254">
        <f t="shared" si="3"/>
        <v>0</v>
      </c>
      <c r="EB12" s="254">
        <f t="shared" si="3"/>
        <v>125.24381973999959</v>
      </c>
      <c r="EC12" s="254">
        <f t="shared" si="3"/>
        <v>0.29795999999999623</v>
      </c>
      <c r="ED12" s="254">
        <f t="shared" si="3"/>
        <v>123.35498000000028</v>
      </c>
      <c r="EE12" s="254">
        <f t="shared" si="3"/>
        <v>1.5877997399999977</v>
      </c>
      <c r="EF12" s="254">
        <f t="shared" si="3"/>
        <v>0</v>
      </c>
      <c r="EG12" s="254">
        <f t="shared" si="3"/>
        <v>0</v>
      </c>
      <c r="EH12" s="254">
        <f t="shared" si="3"/>
        <v>0</v>
      </c>
      <c r="EI12" s="254">
        <f t="shared" si="3"/>
        <v>0</v>
      </c>
      <c r="EJ12" s="254">
        <f t="shared" si="3"/>
        <v>0</v>
      </c>
      <c r="EK12" s="254">
        <f t="shared" si="3"/>
        <v>0</v>
      </c>
    </row>
    <row r="13" spans="1:150" s="107" customFormat="1" ht="15.75" customHeight="1" x14ac:dyDescent="0.3">
      <c r="A13" s="10" t="s">
        <v>5</v>
      </c>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12"/>
      <c r="BN13" s="112"/>
      <c r="BO13" s="112"/>
      <c r="BP13" s="112"/>
      <c r="BQ13" s="112"/>
      <c r="BR13" s="112"/>
      <c r="BS13" s="112"/>
      <c r="BT13" s="112"/>
      <c r="BU13" s="112"/>
      <c r="BV13" s="112"/>
      <c r="BW13" s="112"/>
      <c r="BX13" s="112"/>
      <c r="BY13" s="112"/>
      <c r="BZ13" s="112"/>
      <c r="CA13" s="112"/>
      <c r="CB13" s="112"/>
      <c r="CC13" s="112"/>
      <c r="CD13" s="112"/>
      <c r="CE13" s="112"/>
      <c r="CP13" s="112"/>
      <c r="CQ13" s="112"/>
      <c r="CR13" s="112"/>
      <c r="DC13" s="112"/>
      <c r="DD13" s="112"/>
      <c r="DE13" s="112"/>
      <c r="DP13" s="112"/>
      <c r="DQ13" s="112"/>
      <c r="DR13" s="112"/>
      <c r="EC13" s="112"/>
      <c r="ED13" s="112"/>
      <c r="EE13" s="112"/>
    </row>
    <row r="14" spans="1:150" s="107" customFormat="1" ht="15.75" customHeight="1" x14ac:dyDescent="0.2">
      <c r="A14" s="9" t="s">
        <v>6</v>
      </c>
      <c r="B14" s="9"/>
      <c r="C14" s="9"/>
      <c r="D14" s="9"/>
      <c r="E14" s="9"/>
      <c r="F14" s="9"/>
      <c r="G14" s="9"/>
      <c r="H14" s="9"/>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113"/>
      <c r="BN14" s="113"/>
      <c r="BO14" s="113"/>
      <c r="BP14" s="113"/>
      <c r="BQ14" s="113"/>
      <c r="BR14" s="113"/>
      <c r="BS14" s="113"/>
      <c r="BT14" s="113"/>
      <c r="BU14" s="113"/>
      <c r="BV14" s="113"/>
      <c r="BW14" s="113"/>
      <c r="BX14" s="113"/>
      <c r="BY14" s="113"/>
      <c r="BZ14" s="113"/>
      <c r="CA14" s="113"/>
      <c r="CB14" s="113"/>
      <c r="CC14" s="113"/>
      <c r="CD14" s="113"/>
      <c r="CE14" s="113"/>
      <c r="CP14" s="113"/>
      <c r="CQ14" s="113"/>
      <c r="CR14" s="113"/>
      <c r="DC14" s="113"/>
      <c r="DD14" s="113"/>
      <c r="DE14" s="113"/>
      <c r="DP14" s="113"/>
      <c r="DQ14" s="113"/>
      <c r="DR14" s="113"/>
      <c r="EC14" s="113"/>
      <c r="ED14" s="113"/>
      <c r="EE14" s="113"/>
    </row>
    <row r="15" spans="1:150" ht="15.75" customHeight="1" x14ac:dyDescent="0.2">
      <c r="A15" s="240"/>
      <c r="AC15" s="240"/>
      <c r="AD15" s="240"/>
      <c r="AE15" s="240"/>
      <c r="AL15" s="240"/>
      <c r="AM15" s="240"/>
      <c r="AN15" s="240"/>
      <c r="AO15" s="240"/>
      <c r="AP15" s="240"/>
      <c r="AQ15" s="240"/>
      <c r="AR15" s="240"/>
      <c r="AS15" s="240"/>
      <c r="AX15" s="240"/>
      <c r="AY15" s="240"/>
      <c r="AZ15" s="240"/>
      <c r="BA15" s="240"/>
      <c r="BB15" s="240"/>
      <c r="BC15" s="240"/>
      <c r="BD15" s="240"/>
      <c r="BE15" s="240"/>
      <c r="BF15" s="240"/>
      <c r="BG15" s="240"/>
      <c r="BH15" s="240"/>
      <c r="BI15" s="240"/>
      <c r="BJ15" s="240"/>
      <c r="BK15" s="240"/>
      <c r="BL15" s="240"/>
      <c r="BM15" s="240"/>
      <c r="BN15" s="240"/>
      <c r="BO15" s="240"/>
      <c r="BP15" s="240"/>
      <c r="BQ15" s="240"/>
      <c r="BR15" s="240"/>
      <c r="BS15" s="240"/>
      <c r="BT15" s="240"/>
      <c r="BU15" s="240"/>
      <c r="BV15" s="240"/>
      <c r="BW15" s="240"/>
      <c r="BX15" s="240"/>
      <c r="BY15" s="240"/>
      <c r="BZ15" s="240"/>
      <c r="CA15" s="240"/>
      <c r="CB15" s="240"/>
      <c r="CC15" s="240"/>
      <c r="CD15" s="240"/>
      <c r="CE15" s="240"/>
      <c r="CF15" s="240"/>
      <c r="CG15" s="240"/>
      <c r="CH15" s="240"/>
      <c r="CI15" s="240"/>
      <c r="CJ15" s="240"/>
      <c r="CK15" s="240"/>
      <c r="CL15" s="240"/>
      <c r="CM15" s="240"/>
      <c r="CN15" s="240"/>
      <c r="CO15" s="240"/>
      <c r="CP15" s="240"/>
      <c r="CQ15" s="240"/>
      <c r="CR15" s="240"/>
      <c r="CS15" s="240"/>
      <c r="CT15" s="240"/>
      <c r="CU15" s="240"/>
      <c r="CV15" s="240"/>
      <c r="CW15" s="240"/>
      <c r="CX15" s="240"/>
      <c r="CY15" s="240"/>
      <c r="CZ15" s="240"/>
      <c r="DA15" s="240"/>
      <c r="DB15" s="240"/>
      <c r="DC15" s="240"/>
      <c r="DD15" s="240"/>
      <c r="DE15" s="240"/>
      <c r="DF15" s="240"/>
      <c r="DG15" s="240"/>
      <c r="DH15" s="240"/>
      <c r="DI15" s="240"/>
      <c r="DJ15" s="240"/>
      <c r="DK15" s="240"/>
      <c r="DL15" s="240"/>
      <c r="DM15" s="240"/>
      <c r="DN15" s="240"/>
      <c r="DO15" s="240"/>
      <c r="DP15" s="240"/>
      <c r="DQ15" s="240"/>
      <c r="DR15" s="240"/>
      <c r="DS15" s="240"/>
      <c r="DT15" s="240"/>
      <c r="DU15" s="240"/>
      <c r="DV15" s="240"/>
      <c r="DW15" s="240"/>
      <c r="DX15" s="240"/>
      <c r="EC15" s="240"/>
      <c r="ED15" s="240"/>
      <c r="EE15" s="240"/>
      <c r="EF15" s="255"/>
      <c r="EG15" s="240"/>
      <c r="EH15" s="240"/>
      <c r="EI15" s="240"/>
      <c r="EJ15" s="240"/>
    </row>
    <row r="16" spans="1:150" ht="63.75" customHeight="1" x14ac:dyDescent="0.2">
      <c r="A16" s="1" t="s">
        <v>7</v>
      </c>
      <c r="B16" s="1" t="s">
        <v>8</v>
      </c>
      <c r="C16" s="1" t="s">
        <v>305</v>
      </c>
      <c r="D16" s="104" t="s">
        <v>306</v>
      </c>
      <c r="E16" s="104" t="s">
        <v>307</v>
      </c>
      <c r="F16" s="103" t="s">
        <v>308</v>
      </c>
      <c r="G16" s="103"/>
      <c r="H16" s="1" t="s">
        <v>309</v>
      </c>
      <c r="I16" s="1"/>
      <c r="J16" s="1"/>
      <c r="K16" s="1"/>
      <c r="L16" s="1"/>
      <c r="M16" s="1"/>
      <c r="N16" s="104" t="s">
        <v>310</v>
      </c>
      <c r="O16" s="1" t="s">
        <v>311</v>
      </c>
      <c r="P16" s="1" t="s">
        <v>312</v>
      </c>
      <c r="Q16" s="1"/>
      <c r="R16" s="1"/>
      <c r="S16" s="1"/>
      <c r="T16" s="102" t="s">
        <v>313</v>
      </c>
      <c r="U16" s="102"/>
      <c r="V16" s="1" t="s">
        <v>314</v>
      </c>
      <c r="W16" s="1"/>
      <c r="X16" s="1"/>
      <c r="Y16" s="1" t="s">
        <v>315</v>
      </c>
      <c r="Z16" s="1"/>
      <c r="AA16" s="1"/>
      <c r="AB16" s="1"/>
      <c r="AC16" s="1"/>
      <c r="AD16" s="1"/>
      <c r="AE16" s="1"/>
      <c r="AF16" s="1"/>
      <c r="AG16" s="1"/>
      <c r="AH16" s="1"/>
      <c r="AI16" s="1"/>
      <c r="AJ16" s="1"/>
      <c r="AK16" s="1"/>
      <c r="AL16" s="102" t="s">
        <v>316</v>
      </c>
      <c r="AM16" s="102"/>
      <c r="AN16" s="102"/>
      <c r="AO16" s="102"/>
      <c r="AP16" s="102"/>
      <c r="AQ16" s="102"/>
      <c r="AR16" s="102"/>
      <c r="AS16" s="102"/>
      <c r="AT16" s="102"/>
      <c r="AU16" s="102"/>
      <c r="AV16" s="102"/>
      <c r="AW16" s="102"/>
      <c r="AX16" s="102"/>
      <c r="AY16" s="102"/>
      <c r="AZ16" s="102"/>
      <c r="BA16" s="102"/>
      <c r="BB16" s="102"/>
      <c r="BC16" s="102"/>
      <c r="BD16" s="102"/>
      <c r="BE16" s="102"/>
      <c r="BF16" s="102"/>
      <c r="BG16" s="102"/>
      <c r="BH16" s="102"/>
      <c r="BI16" s="102"/>
      <c r="BJ16" s="102"/>
      <c r="BK16" s="102"/>
      <c r="BL16" s="102"/>
      <c r="BM16" s="102"/>
      <c r="BN16" s="102"/>
      <c r="BO16" s="102"/>
      <c r="BP16" s="102"/>
      <c r="BQ16" s="102"/>
      <c r="BR16" s="102"/>
      <c r="BS16" s="102"/>
      <c r="BT16" s="102"/>
      <c r="BU16" s="102"/>
      <c r="BV16" s="102"/>
      <c r="BW16" s="102"/>
      <c r="BX16" s="102"/>
      <c r="BY16" s="102"/>
      <c r="BZ16" s="102"/>
      <c r="CA16" s="102"/>
      <c r="CB16" s="102"/>
      <c r="CC16" s="102"/>
      <c r="CD16" s="102"/>
      <c r="CE16" s="102"/>
      <c r="CF16" s="102"/>
      <c r="CG16" s="102"/>
      <c r="CH16" s="102"/>
      <c r="CI16" s="102"/>
      <c r="CJ16" s="102"/>
      <c r="CK16" s="102"/>
      <c r="CL16" s="102"/>
      <c r="CM16" s="102"/>
      <c r="CN16" s="102"/>
      <c r="CO16" s="102"/>
      <c r="CP16" s="102"/>
      <c r="CQ16" s="102"/>
      <c r="CR16" s="102"/>
      <c r="CS16" s="102"/>
      <c r="CT16" s="102"/>
      <c r="CU16" s="102"/>
      <c r="CV16" s="102"/>
      <c r="CW16" s="102"/>
      <c r="CX16" s="102"/>
      <c r="CY16" s="102"/>
      <c r="CZ16" s="102"/>
      <c r="DA16" s="102"/>
      <c r="DB16" s="102"/>
      <c r="DC16" s="102"/>
      <c r="DD16" s="102"/>
      <c r="DE16" s="102"/>
      <c r="DF16" s="102"/>
      <c r="DG16" s="102"/>
      <c r="DH16" s="102"/>
      <c r="DI16" s="102"/>
      <c r="DJ16" s="102"/>
      <c r="DK16" s="102"/>
      <c r="DL16" s="102"/>
      <c r="DM16" s="102"/>
      <c r="DN16" s="102"/>
      <c r="DO16" s="102"/>
      <c r="DP16" s="102"/>
      <c r="DQ16" s="102"/>
      <c r="DR16" s="102"/>
      <c r="DS16" s="102"/>
      <c r="DT16" s="102"/>
      <c r="DU16" s="102"/>
      <c r="DV16" s="102"/>
      <c r="DW16" s="102"/>
      <c r="DX16" s="102"/>
      <c r="DY16" s="102"/>
      <c r="DZ16" s="102"/>
      <c r="EA16" s="102"/>
      <c r="EB16" s="102"/>
      <c r="EC16" s="102"/>
      <c r="ED16" s="102"/>
      <c r="EE16" s="102"/>
      <c r="EF16" s="102"/>
      <c r="EG16" s="102"/>
      <c r="EH16" s="102"/>
      <c r="EI16" s="102"/>
      <c r="EJ16" s="102"/>
      <c r="EK16" s="102"/>
      <c r="EL16" s="1" t="s">
        <v>317</v>
      </c>
    </row>
    <row r="17" spans="1:256" ht="32.25" customHeight="1" x14ac:dyDescent="0.2">
      <c r="A17" s="1"/>
      <c r="B17" s="1"/>
      <c r="C17" s="1"/>
      <c r="D17" s="104"/>
      <c r="E17" s="104"/>
      <c r="F17" s="103"/>
      <c r="G17" s="103"/>
      <c r="H17" s="1" t="s">
        <v>41</v>
      </c>
      <c r="I17" s="1"/>
      <c r="J17" s="1"/>
      <c r="K17" s="1" t="s">
        <v>42</v>
      </c>
      <c r="L17" s="1"/>
      <c r="M17" s="1"/>
      <c r="N17" s="104"/>
      <c r="O17" s="1"/>
      <c r="P17" s="1" t="s">
        <v>41</v>
      </c>
      <c r="Q17" s="1"/>
      <c r="R17" s="1" t="s">
        <v>42</v>
      </c>
      <c r="S17" s="1"/>
      <c r="T17" s="102"/>
      <c r="U17" s="102"/>
      <c r="V17" s="1"/>
      <c r="W17" s="1"/>
      <c r="X17" s="1"/>
      <c r="Y17" s="1" t="s">
        <v>318</v>
      </c>
      <c r="Z17" s="1"/>
      <c r="AA17" s="1"/>
      <c r="AB17" s="1"/>
      <c r="AC17" s="1"/>
      <c r="AD17" s="1"/>
      <c r="AE17" s="1"/>
      <c r="AF17" s="1"/>
      <c r="AG17" s="1" t="s">
        <v>42</v>
      </c>
      <c r="AH17" s="1"/>
      <c r="AI17" s="1"/>
      <c r="AJ17" s="1"/>
      <c r="AK17" s="1"/>
      <c r="AL17" s="1" t="s">
        <v>319</v>
      </c>
      <c r="AM17" s="1"/>
      <c r="AN17" s="1"/>
      <c r="AO17" s="1"/>
      <c r="AP17" s="1"/>
      <c r="AQ17" s="1"/>
      <c r="AR17" s="1"/>
      <c r="AS17" s="1"/>
      <c r="AT17" s="1" t="s">
        <v>320</v>
      </c>
      <c r="AU17" s="1"/>
      <c r="AV17" s="1"/>
      <c r="AW17" s="1"/>
      <c r="AX17" s="1"/>
      <c r="AY17" s="101" t="s">
        <v>321</v>
      </c>
      <c r="AZ17" s="101"/>
      <c r="BA17" s="101"/>
      <c r="BB17" s="101"/>
      <c r="BC17" s="101"/>
      <c r="BD17" s="101"/>
      <c r="BE17" s="101"/>
      <c r="BF17" s="101"/>
      <c r="BG17" s="1" t="s">
        <v>322</v>
      </c>
      <c r="BH17" s="1"/>
      <c r="BI17" s="1"/>
      <c r="BJ17" s="1"/>
      <c r="BK17" s="1"/>
      <c r="BL17" s="102" t="s">
        <v>323</v>
      </c>
      <c r="BM17" s="102"/>
      <c r="BN17" s="102"/>
      <c r="BO17" s="102"/>
      <c r="BP17" s="102"/>
      <c r="BQ17" s="102"/>
      <c r="BR17" s="102"/>
      <c r="BS17" s="102"/>
      <c r="BT17" s="1" t="s">
        <v>324</v>
      </c>
      <c r="BU17" s="1"/>
      <c r="BV17" s="1"/>
      <c r="BW17" s="1"/>
      <c r="BX17" s="1"/>
      <c r="BY17" s="102" t="s">
        <v>325</v>
      </c>
      <c r="BZ17" s="102"/>
      <c r="CA17" s="102"/>
      <c r="CB17" s="102"/>
      <c r="CC17" s="102"/>
      <c r="CD17" s="102"/>
      <c r="CE17" s="102"/>
      <c r="CF17" s="102"/>
      <c r="CG17" s="1" t="s">
        <v>326</v>
      </c>
      <c r="CH17" s="1"/>
      <c r="CI17" s="1"/>
      <c r="CJ17" s="1"/>
      <c r="CK17" s="1"/>
      <c r="CL17" s="1" t="s">
        <v>327</v>
      </c>
      <c r="CM17" s="1"/>
      <c r="CN17" s="1"/>
      <c r="CO17" s="1"/>
      <c r="CP17" s="1"/>
      <c r="CQ17" s="1"/>
      <c r="CR17" s="1"/>
      <c r="CS17" s="1"/>
      <c r="CT17" s="1" t="s">
        <v>328</v>
      </c>
      <c r="CU17" s="1"/>
      <c r="CV17" s="1"/>
      <c r="CW17" s="1"/>
      <c r="CX17" s="1"/>
      <c r="CY17" s="1" t="s">
        <v>329</v>
      </c>
      <c r="CZ17" s="1"/>
      <c r="DA17" s="1"/>
      <c r="DB17" s="1"/>
      <c r="DC17" s="1"/>
      <c r="DD17" s="1"/>
      <c r="DE17" s="1"/>
      <c r="DF17" s="1"/>
      <c r="DG17" s="1" t="s">
        <v>330</v>
      </c>
      <c r="DH17" s="1"/>
      <c r="DI17" s="1"/>
      <c r="DJ17" s="1"/>
      <c r="DK17" s="1"/>
      <c r="DL17" s="102" t="s">
        <v>331</v>
      </c>
      <c r="DM17" s="102"/>
      <c r="DN17" s="102"/>
      <c r="DO17" s="102"/>
      <c r="DP17" s="102"/>
      <c r="DQ17" s="102"/>
      <c r="DR17" s="102"/>
      <c r="DS17" s="102"/>
      <c r="DT17" s="1" t="s">
        <v>332</v>
      </c>
      <c r="DU17" s="1"/>
      <c r="DV17" s="1"/>
      <c r="DW17" s="1"/>
      <c r="DX17" s="1"/>
      <c r="DY17" s="1" t="s">
        <v>333</v>
      </c>
      <c r="DZ17" s="1"/>
      <c r="EA17" s="1"/>
      <c r="EB17" s="1"/>
      <c r="EC17" s="1"/>
      <c r="ED17" s="1"/>
      <c r="EE17" s="1"/>
      <c r="EF17" s="1"/>
      <c r="EG17" s="1" t="s">
        <v>334</v>
      </c>
      <c r="EH17" s="1"/>
      <c r="EI17" s="1"/>
      <c r="EJ17" s="1"/>
      <c r="EK17" s="1"/>
      <c r="EL17" s="1"/>
    </row>
    <row r="18" spans="1:256" s="261" customFormat="1" ht="104.25" customHeight="1" x14ac:dyDescent="0.2">
      <c r="A18" s="1"/>
      <c r="B18" s="1"/>
      <c r="C18" s="1"/>
      <c r="D18" s="104"/>
      <c r="E18" s="104"/>
      <c r="F18" s="259" t="s">
        <v>318</v>
      </c>
      <c r="G18" s="259" t="s">
        <v>42</v>
      </c>
      <c r="H18" s="259" t="s">
        <v>335</v>
      </c>
      <c r="I18" s="259" t="s">
        <v>336</v>
      </c>
      <c r="J18" s="259" t="s">
        <v>337</v>
      </c>
      <c r="K18" s="259" t="s">
        <v>335</v>
      </c>
      <c r="L18" s="259" t="s">
        <v>336</v>
      </c>
      <c r="M18" s="259" t="s">
        <v>337</v>
      </c>
      <c r="N18" s="104"/>
      <c r="O18" s="1"/>
      <c r="P18" s="259" t="s">
        <v>338</v>
      </c>
      <c r="Q18" s="259" t="s">
        <v>339</v>
      </c>
      <c r="R18" s="259" t="s">
        <v>338</v>
      </c>
      <c r="S18" s="259" t="s">
        <v>339</v>
      </c>
      <c r="T18" s="259" t="s">
        <v>41</v>
      </c>
      <c r="U18" s="259" t="s">
        <v>42</v>
      </c>
      <c r="V18" s="259" t="s">
        <v>340</v>
      </c>
      <c r="W18" s="259" t="s">
        <v>341</v>
      </c>
      <c r="X18" s="259" t="s">
        <v>342</v>
      </c>
      <c r="Y18" s="259" t="s">
        <v>343</v>
      </c>
      <c r="Z18" s="259" t="s">
        <v>344</v>
      </c>
      <c r="AA18" s="259" t="s">
        <v>345</v>
      </c>
      <c r="AB18" s="259" t="s">
        <v>346</v>
      </c>
      <c r="AC18" s="260" t="s">
        <v>347</v>
      </c>
      <c r="AD18" s="260" t="s">
        <v>348</v>
      </c>
      <c r="AE18" s="260" t="s">
        <v>349</v>
      </c>
      <c r="AF18" s="260" t="s">
        <v>350</v>
      </c>
      <c r="AG18" s="259" t="s">
        <v>343</v>
      </c>
      <c r="AH18" s="259" t="s">
        <v>344</v>
      </c>
      <c r="AI18" s="259" t="s">
        <v>345</v>
      </c>
      <c r="AJ18" s="259" t="s">
        <v>346</v>
      </c>
      <c r="AK18" s="259" t="s">
        <v>350</v>
      </c>
      <c r="AL18" s="259" t="s">
        <v>343</v>
      </c>
      <c r="AM18" s="259" t="s">
        <v>344</v>
      </c>
      <c r="AN18" s="259" t="s">
        <v>345</v>
      </c>
      <c r="AO18" s="259" t="s">
        <v>346</v>
      </c>
      <c r="AP18" s="260" t="s">
        <v>347</v>
      </c>
      <c r="AQ18" s="260" t="s">
        <v>348</v>
      </c>
      <c r="AR18" s="260" t="s">
        <v>349</v>
      </c>
      <c r="AS18" s="260" t="s">
        <v>350</v>
      </c>
      <c r="AT18" s="259" t="s">
        <v>343</v>
      </c>
      <c r="AU18" s="259" t="s">
        <v>344</v>
      </c>
      <c r="AV18" s="259" t="s">
        <v>345</v>
      </c>
      <c r="AW18" s="259" t="s">
        <v>346</v>
      </c>
      <c r="AX18" s="259" t="s">
        <v>350</v>
      </c>
      <c r="AY18" s="259" t="s">
        <v>343</v>
      </c>
      <c r="AZ18" s="259" t="s">
        <v>344</v>
      </c>
      <c r="BA18" s="259" t="s">
        <v>345</v>
      </c>
      <c r="BB18" s="259" t="s">
        <v>346</v>
      </c>
      <c r="BC18" s="260" t="s">
        <v>347</v>
      </c>
      <c r="BD18" s="260" t="s">
        <v>348</v>
      </c>
      <c r="BE18" s="260" t="s">
        <v>349</v>
      </c>
      <c r="BF18" s="260" t="s">
        <v>350</v>
      </c>
      <c r="BG18" s="259" t="s">
        <v>343</v>
      </c>
      <c r="BH18" s="259" t="s">
        <v>344</v>
      </c>
      <c r="BI18" s="259" t="s">
        <v>345</v>
      </c>
      <c r="BJ18" s="259" t="s">
        <v>346</v>
      </c>
      <c r="BK18" s="259" t="s">
        <v>350</v>
      </c>
      <c r="BL18" s="259" t="s">
        <v>343</v>
      </c>
      <c r="BM18" s="259" t="s">
        <v>344</v>
      </c>
      <c r="BN18" s="259" t="s">
        <v>345</v>
      </c>
      <c r="BO18" s="259" t="s">
        <v>346</v>
      </c>
      <c r="BP18" s="260" t="s">
        <v>347</v>
      </c>
      <c r="BQ18" s="260" t="s">
        <v>348</v>
      </c>
      <c r="BR18" s="260" t="s">
        <v>349</v>
      </c>
      <c r="BS18" s="260" t="s">
        <v>350</v>
      </c>
      <c r="BT18" s="259" t="s">
        <v>343</v>
      </c>
      <c r="BU18" s="259" t="s">
        <v>344</v>
      </c>
      <c r="BV18" s="259" t="s">
        <v>345</v>
      </c>
      <c r="BW18" s="259" t="s">
        <v>346</v>
      </c>
      <c r="BX18" s="259" t="s">
        <v>350</v>
      </c>
      <c r="BY18" s="259" t="s">
        <v>343</v>
      </c>
      <c r="BZ18" s="259" t="s">
        <v>344</v>
      </c>
      <c r="CA18" s="259" t="s">
        <v>345</v>
      </c>
      <c r="CB18" s="259" t="s">
        <v>346</v>
      </c>
      <c r="CC18" s="260" t="s">
        <v>347</v>
      </c>
      <c r="CD18" s="260" t="s">
        <v>348</v>
      </c>
      <c r="CE18" s="260" t="s">
        <v>349</v>
      </c>
      <c r="CF18" s="260" t="s">
        <v>350</v>
      </c>
      <c r="CG18" s="259" t="s">
        <v>343</v>
      </c>
      <c r="CH18" s="259" t="s">
        <v>344</v>
      </c>
      <c r="CI18" s="259" t="s">
        <v>345</v>
      </c>
      <c r="CJ18" s="259" t="s">
        <v>346</v>
      </c>
      <c r="CK18" s="259" t="s">
        <v>350</v>
      </c>
      <c r="CL18" s="259" t="s">
        <v>343</v>
      </c>
      <c r="CM18" s="259" t="s">
        <v>344</v>
      </c>
      <c r="CN18" s="259" t="s">
        <v>345</v>
      </c>
      <c r="CO18" s="259" t="s">
        <v>346</v>
      </c>
      <c r="CP18" s="260" t="s">
        <v>347</v>
      </c>
      <c r="CQ18" s="260" t="s">
        <v>348</v>
      </c>
      <c r="CR18" s="260" t="s">
        <v>349</v>
      </c>
      <c r="CS18" s="260" t="s">
        <v>350</v>
      </c>
      <c r="CT18" s="259" t="s">
        <v>343</v>
      </c>
      <c r="CU18" s="259" t="s">
        <v>344</v>
      </c>
      <c r="CV18" s="259" t="s">
        <v>345</v>
      </c>
      <c r="CW18" s="259" t="s">
        <v>346</v>
      </c>
      <c r="CX18" s="259" t="s">
        <v>350</v>
      </c>
      <c r="CY18" s="259" t="s">
        <v>343</v>
      </c>
      <c r="CZ18" s="259" t="s">
        <v>344</v>
      </c>
      <c r="DA18" s="259" t="s">
        <v>345</v>
      </c>
      <c r="DB18" s="259" t="s">
        <v>346</v>
      </c>
      <c r="DC18" s="260" t="s">
        <v>347</v>
      </c>
      <c r="DD18" s="260" t="s">
        <v>348</v>
      </c>
      <c r="DE18" s="260" t="s">
        <v>349</v>
      </c>
      <c r="DF18" s="260" t="s">
        <v>350</v>
      </c>
      <c r="DG18" s="259" t="s">
        <v>343</v>
      </c>
      <c r="DH18" s="259" t="s">
        <v>344</v>
      </c>
      <c r="DI18" s="259" t="s">
        <v>345</v>
      </c>
      <c r="DJ18" s="259" t="s">
        <v>346</v>
      </c>
      <c r="DK18" s="259" t="s">
        <v>350</v>
      </c>
      <c r="DL18" s="259" t="s">
        <v>343</v>
      </c>
      <c r="DM18" s="259" t="s">
        <v>344</v>
      </c>
      <c r="DN18" s="259" t="s">
        <v>345</v>
      </c>
      <c r="DO18" s="259" t="s">
        <v>346</v>
      </c>
      <c r="DP18" s="260" t="s">
        <v>347</v>
      </c>
      <c r="DQ18" s="260" t="s">
        <v>348</v>
      </c>
      <c r="DR18" s="260" t="s">
        <v>349</v>
      </c>
      <c r="DS18" s="260" t="s">
        <v>350</v>
      </c>
      <c r="DT18" s="259" t="s">
        <v>343</v>
      </c>
      <c r="DU18" s="259" t="s">
        <v>344</v>
      </c>
      <c r="DV18" s="259" t="s">
        <v>345</v>
      </c>
      <c r="DW18" s="259" t="s">
        <v>346</v>
      </c>
      <c r="DX18" s="259" t="s">
        <v>350</v>
      </c>
      <c r="DY18" s="259" t="s">
        <v>343</v>
      </c>
      <c r="DZ18" s="259" t="s">
        <v>344</v>
      </c>
      <c r="EA18" s="259" t="s">
        <v>345</v>
      </c>
      <c r="EB18" s="259" t="s">
        <v>346</v>
      </c>
      <c r="EC18" s="260" t="s">
        <v>347</v>
      </c>
      <c r="ED18" s="260" t="s">
        <v>348</v>
      </c>
      <c r="EE18" s="260" t="s">
        <v>349</v>
      </c>
      <c r="EF18" s="260" t="s">
        <v>350</v>
      </c>
      <c r="EG18" s="259" t="s">
        <v>343</v>
      </c>
      <c r="EH18" s="259" t="s">
        <v>344</v>
      </c>
      <c r="EI18" s="259" t="s">
        <v>345</v>
      </c>
      <c r="EJ18" s="259" t="s">
        <v>346</v>
      </c>
      <c r="EK18" s="259" t="s">
        <v>350</v>
      </c>
      <c r="EL18" s="1"/>
    </row>
    <row r="19" spans="1:256" ht="12.75" customHeight="1" x14ac:dyDescent="0.2">
      <c r="A19" s="256">
        <v>1</v>
      </c>
      <c r="B19" s="256">
        <v>2</v>
      </c>
      <c r="C19" s="256">
        <v>3</v>
      </c>
      <c r="D19" s="256">
        <v>4</v>
      </c>
      <c r="E19" s="256">
        <v>5</v>
      </c>
      <c r="F19" s="256">
        <v>6</v>
      </c>
      <c r="G19" s="256">
        <v>7</v>
      </c>
      <c r="H19" s="256">
        <v>8</v>
      </c>
      <c r="I19" s="256">
        <v>9</v>
      </c>
      <c r="J19" s="256">
        <v>10</v>
      </c>
      <c r="K19" s="256">
        <v>11</v>
      </c>
      <c r="L19" s="256">
        <v>12</v>
      </c>
      <c r="M19" s="256">
        <v>13</v>
      </c>
      <c r="N19" s="256">
        <v>14</v>
      </c>
      <c r="O19" s="256">
        <v>15</v>
      </c>
      <c r="P19" s="262" t="s">
        <v>351</v>
      </c>
      <c r="Q19" s="262" t="s">
        <v>352</v>
      </c>
      <c r="R19" s="262" t="s">
        <v>353</v>
      </c>
      <c r="S19" s="262" t="s">
        <v>354</v>
      </c>
      <c r="T19" s="256">
        <v>17</v>
      </c>
      <c r="U19" s="256">
        <v>18</v>
      </c>
      <c r="V19" s="256">
        <v>19</v>
      </c>
      <c r="W19" s="256">
        <v>20</v>
      </c>
      <c r="X19" s="256">
        <v>21</v>
      </c>
      <c r="Y19" s="256">
        <v>22</v>
      </c>
      <c r="Z19" s="256">
        <v>23</v>
      </c>
      <c r="AA19" s="256">
        <v>24</v>
      </c>
      <c r="AB19" s="256">
        <v>25</v>
      </c>
      <c r="AC19" s="262"/>
      <c r="AD19" s="262"/>
      <c r="AE19" s="262"/>
      <c r="AF19" s="256">
        <v>26</v>
      </c>
      <c r="AG19" s="256">
        <v>27</v>
      </c>
      <c r="AH19" s="256">
        <v>28</v>
      </c>
      <c r="AI19" s="256">
        <v>29</v>
      </c>
      <c r="AJ19" s="256">
        <v>30</v>
      </c>
      <c r="AK19" s="256">
        <v>31</v>
      </c>
      <c r="AL19" s="262" t="s">
        <v>355</v>
      </c>
      <c r="AM19" s="262" t="s">
        <v>356</v>
      </c>
      <c r="AN19" s="262" t="s">
        <v>357</v>
      </c>
      <c r="AO19" s="262" t="s">
        <v>358</v>
      </c>
      <c r="AP19" s="262"/>
      <c r="AQ19" s="262"/>
      <c r="AR19" s="262"/>
      <c r="AS19" s="262" t="s">
        <v>359</v>
      </c>
      <c r="AT19" s="262" t="s">
        <v>360</v>
      </c>
      <c r="AU19" s="262" t="s">
        <v>361</v>
      </c>
      <c r="AV19" s="262" t="s">
        <v>362</v>
      </c>
      <c r="AW19" s="262" t="s">
        <v>363</v>
      </c>
      <c r="AX19" s="262" t="s">
        <v>364</v>
      </c>
      <c r="AY19" s="262" t="s">
        <v>365</v>
      </c>
      <c r="AZ19" s="262" t="s">
        <v>366</v>
      </c>
      <c r="BA19" s="262" t="s">
        <v>367</v>
      </c>
      <c r="BB19" s="262" t="s">
        <v>368</v>
      </c>
      <c r="BC19" s="262"/>
      <c r="BD19" s="262"/>
      <c r="BE19" s="262"/>
      <c r="BF19" s="262" t="s">
        <v>369</v>
      </c>
      <c r="BG19" s="262" t="s">
        <v>370</v>
      </c>
      <c r="BH19" s="262" t="s">
        <v>371</v>
      </c>
      <c r="BI19" s="262" t="s">
        <v>372</v>
      </c>
      <c r="BJ19" s="262" t="s">
        <v>373</v>
      </c>
      <c r="BK19" s="262" t="s">
        <v>374</v>
      </c>
      <c r="BL19" s="262" t="s">
        <v>375</v>
      </c>
      <c r="BM19" s="262" t="s">
        <v>376</v>
      </c>
      <c r="BN19" s="262" t="s">
        <v>377</v>
      </c>
      <c r="BO19" s="262" t="s">
        <v>378</v>
      </c>
      <c r="BP19" s="262"/>
      <c r="BQ19" s="262"/>
      <c r="BR19" s="262"/>
      <c r="BS19" s="262" t="s">
        <v>379</v>
      </c>
      <c r="BT19" s="262" t="s">
        <v>380</v>
      </c>
      <c r="BU19" s="262" t="s">
        <v>381</v>
      </c>
      <c r="BV19" s="262" t="s">
        <v>382</v>
      </c>
      <c r="BW19" s="262" t="s">
        <v>383</v>
      </c>
      <c r="BX19" s="262" t="s">
        <v>384</v>
      </c>
      <c r="BY19" s="262" t="s">
        <v>385</v>
      </c>
      <c r="BZ19" s="262" t="s">
        <v>386</v>
      </c>
      <c r="CA19" s="262" t="s">
        <v>387</v>
      </c>
      <c r="CB19" s="262" t="s">
        <v>388</v>
      </c>
      <c r="CC19" s="262"/>
      <c r="CD19" s="262"/>
      <c r="CE19" s="262"/>
      <c r="CF19" s="262" t="s">
        <v>389</v>
      </c>
      <c r="CG19" s="262" t="s">
        <v>390</v>
      </c>
      <c r="CH19" s="262" t="s">
        <v>391</v>
      </c>
      <c r="CI19" s="262" t="s">
        <v>392</v>
      </c>
      <c r="CJ19" s="262" t="s">
        <v>393</v>
      </c>
      <c r="CK19" s="262" t="s">
        <v>394</v>
      </c>
      <c r="CL19" s="262" t="s">
        <v>395</v>
      </c>
      <c r="CM19" s="262" t="s">
        <v>396</v>
      </c>
      <c r="CN19" s="262" t="s">
        <v>397</v>
      </c>
      <c r="CO19" s="262" t="s">
        <v>398</v>
      </c>
      <c r="CP19" s="262"/>
      <c r="CQ19" s="262"/>
      <c r="CR19" s="262"/>
      <c r="CS19" s="262" t="s">
        <v>399</v>
      </c>
      <c r="CT19" s="262" t="s">
        <v>400</v>
      </c>
      <c r="CU19" s="262" t="s">
        <v>401</v>
      </c>
      <c r="CV19" s="262" t="s">
        <v>402</v>
      </c>
      <c r="CW19" s="262" t="s">
        <v>403</v>
      </c>
      <c r="CX19" s="262" t="s">
        <v>404</v>
      </c>
      <c r="CY19" s="262" t="s">
        <v>405</v>
      </c>
      <c r="CZ19" s="262" t="s">
        <v>406</v>
      </c>
      <c r="DA19" s="262" t="s">
        <v>407</v>
      </c>
      <c r="DB19" s="262" t="s">
        <v>408</v>
      </c>
      <c r="DC19" s="262"/>
      <c r="DD19" s="262"/>
      <c r="DE19" s="262"/>
      <c r="DF19" s="262" t="s">
        <v>409</v>
      </c>
      <c r="DG19" s="262" t="s">
        <v>410</v>
      </c>
      <c r="DH19" s="262" t="s">
        <v>411</v>
      </c>
      <c r="DI19" s="262" t="s">
        <v>412</v>
      </c>
      <c r="DJ19" s="262" t="s">
        <v>413</v>
      </c>
      <c r="DK19" s="262" t="s">
        <v>414</v>
      </c>
      <c r="DL19" s="262" t="s">
        <v>415</v>
      </c>
      <c r="DM19" s="262" t="s">
        <v>416</v>
      </c>
      <c r="DN19" s="262" t="s">
        <v>417</v>
      </c>
      <c r="DO19" s="262" t="s">
        <v>418</v>
      </c>
      <c r="DP19" s="262"/>
      <c r="DQ19" s="262"/>
      <c r="DR19" s="262"/>
      <c r="DS19" s="262" t="s">
        <v>419</v>
      </c>
      <c r="DT19" s="262" t="s">
        <v>420</v>
      </c>
      <c r="DU19" s="262" t="s">
        <v>421</v>
      </c>
      <c r="DV19" s="262" t="s">
        <v>422</v>
      </c>
      <c r="DW19" s="262" t="s">
        <v>423</v>
      </c>
      <c r="DX19" s="262" t="s">
        <v>424</v>
      </c>
      <c r="DY19" s="256">
        <v>33</v>
      </c>
      <c r="DZ19" s="256">
        <v>34</v>
      </c>
      <c r="EA19" s="256">
        <v>35</v>
      </c>
      <c r="EB19" s="256">
        <v>36</v>
      </c>
      <c r="EC19" s="262"/>
      <c r="ED19" s="262"/>
      <c r="EE19" s="262"/>
      <c r="EF19" s="256">
        <v>37</v>
      </c>
      <c r="EG19" s="256">
        <v>38</v>
      </c>
      <c r="EH19" s="256">
        <v>39</v>
      </c>
      <c r="EI19" s="256">
        <v>40</v>
      </c>
      <c r="EJ19" s="256">
        <v>41</v>
      </c>
      <c r="EK19" s="256">
        <v>42</v>
      </c>
      <c r="EL19" s="256">
        <v>43</v>
      </c>
    </row>
    <row r="20" spans="1:256" s="253" customFormat="1" ht="25.5" customHeight="1" x14ac:dyDescent="0.2">
      <c r="A20" s="137">
        <v>0</v>
      </c>
      <c r="B20" s="248" t="s">
        <v>97</v>
      </c>
      <c r="C20" s="137" t="s">
        <v>98</v>
      </c>
      <c r="D20" s="137" t="s">
        <v>98</v>
      </c>
      <c r="E20" s="137" t="s">
        <v>98</v>
      </c>
      <c r="F20" s="137" t="s">
        <v>98</v>
      </c>
      <c r="G20" s="137" t="s">
        <v>98</v>
      </c>
      <c r="H20" s="137" t="s">
        <v>98</v>
      </c>
      <c r="I20" s="137" t="s">
        <v>98</v>
      </c>
      <c r="J20" s="137" t="s">
        <v>98</v>
      </c>
      <c r="K20" s="137" t="s">
        <v>98</v>
      </c>
      <c r="L20" s="137" t="s">
        <v>98</v>
      </c>
      <c r="M20" s="137" t="s">
        <v>98</v>
      </c>
      <c r="N20" s="249">
        <v>0</v>
      </c>
      <c r="O20" s="138">
        <f>SUM(O21:O26)</f>
        <v>3.8383289893999999</v>
      </c>
      <c r="P20" s="138">
        <f>SUM(P21:P26)</f>
        <v>15.327000000000002</v>
      </c>
      <c r="Q20" s="138">
        <f>SUM(Q21:Q26)</f>
        <v>17.038</v>
      </c>
      <c r="R20" s="139" t="s">
        <v>98</v>
      </c>
      <c r="S20" s="139">
        <f>SUM(S21:S26)</f>
        <v>0</v>
      </c>
      <c r="T20" s="139">
        <f>SUM(T21:T26)</f>
        <v>164.99307486190941</v>
      </c>
      <c r="U20" s="139" t="s">
        <v>98</v>
      </c>
      <c r="V20" s="139">
        <f t="shared" ref="V20:AF20" si="4">SUM(V21:V26)</f>
        <v>7.3538627600000002</v>
      </c>
      <c r="W20" s="139">
        <f t="shared" si="4"/>
        <v>20.271440388607413</v>
      </c>
      <c r="X20" s="139">
        <f t="shared" si="4"/>
        <v>0</v>
      </c>
      <c r="Y20" s="139">
        <f t="shared" si="4"/>
        <v>7.3538622200000008</v>
      </c>
      <c r="Z20" s="139">
        <f t="shared" si="4"/>
        <v>0</v>
      </c>
      <c r="AA20" s="139">
        <f t="shared" si="4"/>
        <v>0</v>
      </c>
      <c r="AB20" s="139">
        <f t="shared" si="4"/>
        <v>7.3538622200000008</v>
      </c>
      <c r="AC20" s="139">
        <f t="shared" si="4"/>
        <v>0</v>
      </c>
      <c r="AD20" s="139">
        <f t="shared" si="4"/>
        <v>0</v>
      </c>
      <c r="AE20" s="139">
        <f t="shared" si="4"/>
        <v>5.4517022200000005</v>
      </c>
      <c r="AF20" s="139">
        <f t="shared" si="4"/>
        <v>1.9021600000000001</v>
      </c>
      <c r="AG20" s="139" t="s">
        <v>98</v>
      </c>
      <c r="AH20" s="139" t="s">
        <v>98</v>
      </c>
      <c r="AI20" s="139" t="s">
        <v>98</v>
      </c>
      <c r="AJ20" s="139" t="s">
        <v>98</v>
      </c>
      <c r="AK20" s="139" t="s">
        <v>98</v>
      </c>
      <c r="AL20" s="139">
        <f>SUM(AM20:AO20)</f>
        <v>20.271440388607413</v>
      </c>
      <c r="AM20" s="139">
        <f t="shared" ref="AM20:AS20" si="5">SUM(AM21:AM26)</f>
        <v>0</v>
      </c>
      <c r="AN20" s="139">
        <f t="shared" si="5"/>
        <v>0</v>
      </c>
      <c r="AO20" s="139">
        <f t="shared" si="5"/>
        <v>20.271440388607413</v>
      </c>
      <c r="AP20" s="139">
        <f t="shared" si="5"/>
        <v>7.6335999999999995</v>
      </c>
      <c r="AQ20" s="139">
        <f t="shared" si="5"/>
        <v>8.6354849999999997E-2</v>
      </c>
      <c r="AR20" s="139">
        <f t="shared" si="5"/>
        <v>10.027254664999999</v>
      </c>
      <c r="AS20" s="139">
        <f t="shared" si="5"/>
        <v>2.5242308736074124</v>
      </c>
      <c r="AT20" s="139" t="s">
        <v>98</v>
      </c>
      <c r="AU20" s="139" t="s">
        <v>98</v>
      </c>
      <c r="AV20" s="139" t="s">
        <v>98</v>
      </c>
      <c r="AW20" s="139" t="s">
        <v>98</v>
      </c>
      <c r="AX20" s="139" t="s">
        <v>98</v>
      </c>
      <c r="AY20" s="139">
        <f t="shared" ref="AY20:BG20" si="6">SUM(AY21:AY26)</f>
        <v>20.056009262919744</v>
      </c>
      <c r="AZ20" s="139">
        <f t="shared" si="6"/>
        <v>0</v>
      </c>
      <c r="BA20" s="139">
        <f t="shared" si="6"/>
        <v>0</v>
      </c>
      <c r="BB20" s="139">
        <f t="shared" si="6"/>
        <v>20.056009262919744</v>
      </c>
      <c r="BC20" s="139">
        <f t="shared" si="6"/>
        <v>7.9619599999999995</v>
      </c>
      <c r="BD20" s="139">
        <f t="shared" si="6"/>
        <v>6.2514999999999992</v>
      </c>
      <c r="BE20" s="139">
        <f t="shared" si="6"/>
        <v>3.2047279999999998</v>
      </c>
      <c r="BF20" s="139">
        <f t="shared" si="6"/>
        <v>2.6378212629197462</v>
      </c>
      <c r="BG20" s="139">
        <f t="shared" si="6"/>
        <v>0</v>
      </c>
      <c r="BH20" s="139">
        <v>0</v>
      </c>
      <c r="BI20" s="139">
        <f>SUM(BI21:BI26)</f>
        <v>0</v>
      </c>
      <c r="BJ20" s="139">
        <v>0</v>
      </c>
      <c r="BK20" s="139">
        <f t="shared" ref="BK20:CP20" si="7">SUM(BK21:BK26)</f>
        <v>0</v>
      </c>
      <c r="BL20" s="139">
        <f t="shared" si="7"/>
        <v>24.858904755962378</v>
      </c>
      <c r="BM20" s="139">
        <f t="shared" si="7"/>
        <v>0</v>
      </c>
      <c r="BN20" s="139">
        <f t="shared" si="7"/>
        <v>0</v>
      </c>
      <c r="BO20" s="139">
        <f t="shared" si="7"/>
        <v>24.858904755962378</v>
      </c>
      <c r="BP20" s="139">
        <f t="shared" si="7"/>
        <v>8.8501799999999999</v>
      </c>
      <c r="BQ20" s="139">
        <f t="shared" si="7"/>
        <v>11.995771</v>
      </c>
      <c r="BR20" s="139">
        <f t="shared" si="7"/>
        <v>1.2643439999999999</v>
      </c>
      <c r="BS20" s="139">
        <f t="shared" si="7"/>
        <v>2.7486097559623754</v>
      </c>
      <c r="BT20" s="139">
        <f t="shared" si="7"/>
        <v>0</v>
      </c>
      <c r="BU20" s="139">
        <f t="shared" si="7"/>
        <v>0</v>
      </c>
      <c r="BV20" s="139">
        <f t="shared" si="7"/>
        <v>0</v>
      </c>
      <c r="BW20" s="139">
        <f t="shared" si="7"/>
        <v>0</v>
      </c>
      <c r="BX20" s="139">
        <f t="shared" si="7"/>
        <v>0</v>
      </c>
      <c r="BY20" s="139">
        <f t="shared" si="7"/>
        <v>21.34364012544491</v>
      </c>
      <c r="BZ20" s="139">
        <f t="shared" si="7"/>
        <v>0</v>
      </c>
      <c r="CA20" s="139">
        <f t="shared" si="7"/>
        <v>0</v>
      </c>
      <c r="CB20" s="139">
        <f t="shared" si="7"/>
        <v>21.34364012544491</v>
      </c>
      <c r="CC20" s="139">
        <f t="shared" si="7"/>
        <v>6.6099700000000006</v>
      </c>
      <c r="CD20" s="139">
        <f t="shared" si="7"/>
        <v>11.877864589</v>
      </c>
      <c r="CE20" s="139">
        <f t="shared" si="7"/>
        <v>0</v>
      </c>
      <c r="CF20" s="139">
        <f t="shared" si="7"/>
        <v>2.8558055364449082</v>
      </c>
      <c r="CG20" s="139">
        <f t="shared" si="7"/>
        <v>0</v>
      </c>
      <c r="CH20" s="139">
        <f t="shared" si="7"/>
        <v>0</v>
      </c>
      <c r="CI20" s="139">
        <f t="shared" si="7"/>
        <v>0</v>
      </c>
      <c r="CJ20" s="139">
        <f t="shared" si="7"/>
        <v>0</v>
      </c>
      <c r="CK20" s="139">
        <f t="shared" si="7"/>
        <v>0</v>
      </c>
      <c r="CL20" s="139">
        <f t="shared" si="7"/>
        <v>21.864119910211812</v>
      </c>
      <c r="CM20" s="139">
        <f t="shared" si="7"/>
        <v>0</v>
      </c>
      <c r="CN20" s="139">
        <f t="shared" si="7"/>
        <v>0</v>
      </c>
      <c r="CO20" s="139">
        <f t="shared" si="7"/>
        <v>21.864119910211812</v>
      </c>
      <c r="CP20" s="139">
        <f t="shared" si="7"/>
        <v>6.9492000000000003</v>
      </c>
      <c r="CQ20" s="139">
        <f t="shared" ref="CQ20:DV20" si="8">SUM(CQ21:CQ26)</f>
        <v>11.950593763381999</v>
      </c>
      <c r="CR20" s="139">
        <f t="shared" si="8"/>
        <v>0</v>
      </c>
      <c r="CS20" s="139">
        <f t="shared" si="8"/>
        <v>2.9643261468298143</v>
      </c>
      <c r="CT20" s="139">
        <f t="shared" si="8"/>
        <v>0</v>
      </c>
      <c r="CU20" s="139">
        <f t="shared" si="8"/>
        <v>0</v>
      </c>
      <c r="CV20" s="139">
        <f t="shared" si="8"/>
        <v>0</v>
      </c>
      <c r="CW20" s="139">
        <f t="shared" si="8"/>
        <v>0</v>
      </c>
      <c r="CX20" s="139">
        <f t="shared" si="8"/>
        <v>0</v>
      </c>
      <c r="CY20" s="139">
        <f t="shared" si="8"/>
        <v>22.29406822297944</v>
      </c>
      <c r="CZ20" s="139">
        <f t="shared" si="8"/>
        <v>0</v>
      </c>
      <c r="DA20" s="139">
        <f t="shared" si="8"/>
        <v>0</v>
      </c>
      <c r="DB20" s="139">
        <f t="shared" si="8"/>
        <v>22.29406822297944</v>
      </c>
      <c r="DC20" s="139">
        <f t="shared" si="8"/>
        <v>7.2034000000000002</v>
      </c>
      <c r="DD20" s="139">
        <f t="shared" si="8"/>
        <v>12.019626334863752</v>
      </c>
      <c r="DE20" s="139">
        <f t="shared" si="8"/>
        <v>0</v>
      </c>
      <c r="DF20" s="139">
        <f t="shared" si="8"/>
        <v>3.0710418881156882</v>
      </c>
      <c r="DG20" s="139">
        <f t="shared" si="8"/>
        <v>0</v>
      </c>
      <c r="DH20" s="139">
        <f t="shared" si="8"/>
        <v>0</v>
      </c>
      <c r="DI20" s="139">
        <f t="shared" si="8"/>
        <v>0</v>
      </c>
      <c r="DJ20" s="139">
        <f t="shared" si="8"/>
        <v>0</v>
      </c>
      <c r="DK20" s="139">
        <f t="shared" si="8"/>
        <v>0</v>
      </c>
      <c r="DL20" s="139">
        <f t="shared" si="8"/>
        <v>25.40786871078372</v>
      </c>
      <c r="DM20" s="139">
        <f t="shared" si="8"/>
        <v>0</v>
      </c>
      <c r="DN20" s="139">
        <f t="shared" si="8"/>
        <v>0</v>
      </c>
      <c r="DO20" s="139">
        <f t="shared" si="8"/>
        <v>25.40786871078372</v>
      </c>
      <c r="DP20" s="139">
        <f t="shared" si="8"/>
        <v>10.38016</v>
      </c>
      <c r="DQ20" s="139">
        <f t="shared" si="8"/>
        <v>11.849180356583982</v>
      </c>
      <c r="DR20" s="139">
        <f t="shared" si="8"/>
        <v>0</v>
      </c>
      <c r="DS20" s="139">
        <f t="shared" si="8"/>
        <v>3.1785283541997371</v>
      </c>
      <c r="DT20" s="139">
        <f t="shared" si="8"/>
        <v>0</v>
      </c>
      <c r="DU20" s="139">
        <f t="shared" si="8"/>
        <v>0</v>
      </c>
      <c r="DV20" s="139">
        <f t="shared" si="8"/>
        <v>0</v>
      </c>
      <c r="DW20" s="139">
        <f t="shared" ref="DW20:FB20" si="9">SUM(DW21:DW26)</f>
        <v>0</v>
      </c>
      <c r="DX20" s="139">
        <f t="shared" si="9"/>
        <v>0</v>
      </c>
      <c r="DY20" s="139">
        <f>SUM(DZ20:EB20)</f>
        <v>156.09605137690943</v>
      </c>
      <c r="DZ20" s="139">
        <f t="shared" ref="DZ20:EK20" si="10">SUM(DZ21:DZ26)</f>
        <v>0</v>
      </c>
      <c r="EA20" s="139">
        <f t="shared" si="10"/>
        <v>0</v>
      </c>
      <c r="EB20" s="139">
        <f t="shared" si="10"/>
        <v>156.09605137690943</v>
      </c>
      <c r="EC20" s="139">
        <f t="shared" si="10"/>
        <v>55.588470000000001</v>
      </c>
      <c r="ED20" s="139">
        <f t="shared" si="10"/>
        <v>66.030890893829721</v>
      </c>
      <c r="EE20" s="139">
        <f t="shared" si="10"/>
        <v>14.496326665000002</v>
      </c>
      <c r="EF20" s="139">
        <f t="shared" si="10"/>
        <v>19.980363818079681</v>
      </c>
      <c r="EG20" s="139">
        <f t="shared" si="10"/>
        <v>0</v>
      </c>
      <c r="EH20" s="139">
        <f t="shared" si="10"/>
        <v>0</v>
      </c>
      <c r="EI20" s="139">
        <f t="shared" si="10"/>
        <v>0</v>
      </c>
      <c r="EJ20" s="139">
        <f t="shared" si="10"/>
        <v>0</v>
      </c>
      <c r="EK20" s="139">
        <f t="shared" si="10"/>
        <v>0</v>
      </c>
      <c r="EL20" s="137" t="s">
        <v>98</v>
      </c>
      <c r="EM20" s="250"/>
      <c r="EN20" s="250"/>
      <c r="EO20" s="250"/>
      <c r="EP20" s="250"/>
      <c r="EQ20" s="250"/>
      <c r="ER20" s="250"/>
      <c r="ES20" s="250"/>
      <c r="ET20" s="250"/>
      <c r="EU20" s="250"/>
      <c r="EV20" s="250"/>
      <c r="EW20" s="250"/>
      <c r="EX20" s="250"/>
      <c r="EY20" s="250"/>
    </row>
    <row r="21" spans="1:256" s="151" customFormat="1" ht="12.75" customHeight="1" x14ac:dyDescent="0.2">
      <c r="A21" s="263" t="s">
        <v>99</v>
      </c>
      <c r="B21" s="264" t="s">
        <v>100</v>
      </c>
      <c r="C21" s="265" t="s">
        <v>98</v>
      </c>
      <c r="D21" s="265" t="str">
        <f>D28</f>
        <v>нд</v>
      </c>
      <c r="E21" s="266" t="s">
        <v>98</v>
      </c>
      <c r="F21" s="266" t="s">
        <v>98</v>
      </c>
      <c r="G21" s="265" t="str">
        <f>G28</f>
        <v>нд</v>
      </c>
      <c r="H21" s="266">
        <f>H28+H33+H36+H45</f>
        <v>0</v>
      </c>
      <c r="I21" s="265" t="str">
        <f>I28</f>
        <v>нд</v>
      </c>
      <c r="J21" s="266">
        <f>J28+J33+J36+J45</f>
        <v>0</v>
      </c>
      <c r="K21" s="265" t="str">
        <f>K28</f>
        <v>нд</v>
      </c>
      <c r="L21" s="266">
        <f>L28+L33+L36+L45</f>
        <v>0</v>
      </c>
      <c r="M21" s="265" t="str">
        <f>M28</f>
        <v>нд</v>
      </c>
      <c r="N21" s="267">
        <f>N28</f>
        <v>5.5000000000000003E-4</v>
      </c>
      <c r="O21" s="268">
        <f>O28+O33+O36+O45</f>
        <v>0.39300000000000002</v>
      </c>
      <c r="P21" s="268">
        <f>P28</f>
        <v>0</v>
      </c>
      <c r="Q21" s="268">
        <f>Q28</f>
        <v>0</v>
      </c>
      <c r="R21" s="269" t="str">
        <f>R28</f>
        <v>нд</v>
      </c>
      <c r="S21" s="269">
        <f>S28+S33+S36+S45</f>
        <v>0</v>
      </c>
      <c r="T21" s="269">
        <f>T28+T33+T36+T45</f>
        <v>19.980363818079681</v>
      </c>
      <c r="U21" s="269" t="str">
        <f>U28</f>
        <v>нд</v>
      </c>
      <c r="V21" s="269">
        <f>V28</f>
        <v>1.9021600000000001</v>
      </c>
      <c r="W21" s="269">
        <f>W28+W33+W36+W45</f>
        <v>2.5242308736074124</v>
      </c>
      <c r="X21" s="269">
        <f>X28</f>
        <v>0</v>
      </c>
      <c r="Y21" s="269">
        <f t="shared" ref="Y21:AF21" si="11">Y28+Y33+Y36+Y45</f>
        <v>1.9021600000000001</v>
      </c>
      <c r="Z21" s="269">
        <f t="shared" si="11"/>
        <v>0</v>
      </c>
      <c r="AA21" s="269">
        <f t="shared" si="11"/>
        <v>0</v>
      </c>
      <c r="AB21" s="269">
        <f t="shared" si="11"/>
        <v>1.9021600000000001</v>
      </c>
      <c r="AC21" s="269">
        <f t="shared" si="11"/>
        <v>0</v>
      </c>
      <c r="AD21" s="269">
        <f t="shared" si="11"/>
        <v>0</v>
      </c>
      <c r="AE21" s="269">
        <f t="shared" si="11"/>
        <v>0</v>
      </c>
      <c r="AF21" s="269">
        <f t="shared" si="11"/>
        <v>1.9021600000000001</v>
      </c>
      <c r="AG21" s="269" t="s">
        <v>98</v>
      </c>
      <c r="AH21" s="269" t="s">
        <v>98</v>
      </c>
      <c r="AI21" s="269" t="s">
        <v>98</v>
      </c>
      <c r="AJ21" s="269" t="s">
        <v>98</v>
      </c>
      <c r="AK21" s="269" t="s">
        <v>98</v>
      </c>
      <c r="AL21" s="269">
        <f>AL28</f>
        <v>2.5242308736074124</v>
      </c>
      <c r="AM21" s="269">
        <f>AM28+AM33+AM36+AM45</f>
        <v>0</v>
      </c>
      <c r="AN21" s="269">
        <f>AN28</f>
        <v>0</v>
      </c>
      <c r="AO21" s="269">
        <f>AO28+AO33+AO36+AO45</f>
        <v>2.5242308736074124</v>
      </c>
      <c r="AP21" s="269">
        <f>AP28+AP33+AP36+AP45</f>
        <v>0</v>
      </c>
      <c r="AQ21" s="269">
        <f>AQ28+AQ33+AQ36+AQ45</f>
        <v>0</v>
      </c>
      <c r="AR21" s="269">
        <f>AR28+AR33+AR36+AR45</f>
        <v>0</v>
      </c>
      <c r="AS21" s="269">
        <f>AS28</f>
        <v>2.5242308736074124</v>
      </c>
      <c r="AT21" s="269" t="s">
        <v>98</v>
      </c>
      <c r="AU21" s="269" t="s">
        <v>98</v>
      </c>
      <c r="AV21" s="269" t="s">
        <v>98</v>
      </c>
      <c r="AW21" s="269" t="s">
        <v>98</v>
      </c>
      <c r="AX21" s="269" t="s">
        <v>98</v>
      </c>
      <c r="AY21" s="269">
        <f>AY28</f>
        <v>2.6378212629197462</v>
      </c>
      <c r="AZ21" s="269">
        <f>AZ28+AZ33+AZ36+AZ45</f>
        <v>0</v>
      </c>
      <c r="BA21" s="269">
        <f>BA28</f>
        <v>0</v>
      </c>
      <c r="BB21" s="269">
        <f>BB28+BB33+BB36+BB45</f>
        <v>2.6378212629197462</v>
      </c>
      <c r="BC21" s="269">
        <f>BC28+BC33+BC36+BC45</f>
        <v>0</v>
      </c>
      <c r="BD21" s="269">
        <f>BD28+BD33+BD36+BD45</f>
        <v>0</v>
      </c>
      <c r="BE21" s="269">
        <f>BE28+BE33+BE36+BE45</f>
        <v>0</v>
      </c>
      <c r="BF21" s="269">
        <f>BF28</f>
        <v>2.6378212629197462</v>
      </c>
      <c r="BG21" s="269">
        <f>BG28+BG33+BG36+BG45</f>
        <v>0</v>
      </c>
      <c r="BH21" s="269">
        <f>BH28</f>
        <v>0</v>
      </c>
      <c r="BI21" s="269">
        <f>BI28+BI33+BI36+BI45</f>
        <v>0</v>
      </c>
      <c r="BJ21" s="269">
        <f>BJ28</f>
        <v>0</v>
      </c>
      <c r="BK21" s="269">
        <f>BK28+BK33+BK36+BK45</f>
        <v>0</v>
      </c>
      <c r="BL21" s="269">
        <f>BL28+BL33+BL36+BL45</f>
        <v>2.7486097559623754</v>
      </c>
      <c r="BM21" s="269">
        <f>BM28</f>
        <v>0</v>
      </c>
      <c r="BN21" s="269">
        <f>BN28+BN33+BN36+BN45</f>
        <v>0</v>
      </c>
      <c r="BO21" s="269">
        <f>BO28</f>
        <v>2.7486097559623754</v>
      </c>
      <c r="BP21" s="269">
        <f t="shared" ref="BP21:BU21" si="12">BP28+BP33+BP36+BP45</f>
        <v>0</v>
      </c>
      <c r="BQ21" s="269">
        <f t="shared" si="12"/>
        <v>0</v>
      </c>
      <c r="BR21" s="269">
        <f t="shared" si="12"/>
        <v>0</v>
      </c>
      <c r="BS21" s="269">
        <f t="shared" si="12"/>
        <v>2.7486097559623754</v>
      </c>
      <c r="BT21" s="269">
        <f t="shared" si="12"/>
        <v>0</v>
      </c>
      <c r="BU21" s="269">
        <f t="shared" si="12"/>
        <v>0</v>
      </c>
      <c r="BV21" s="269">
        <f>BV28</f>
        <v>0</v>
      </c>
      <c r="BW21" s="269">
        <f>BW28+BW33+BW36+BW45</f>
        <v>0</v>
      </c>
      <c r="BX21" s="269">
        <f>BX28</f>
        <v>0</v>
      </c>
      <c r="BY21" s="269">
        <f>BY28</f>
        <v>2.8558055364449082</v>
      </c>
      <c r="BZ21" s="269">
        <f>BZ28+BZ33+BZ36+BZ45</f>
        <v>0</v>
      </c>
      <c r="CA21" s="269">
        <f>CA28</f>
        <v>0</v>
      </c>
      <c r="CB21" s="269">
        <f>CB28+CB33+CB36+CB45</f>
        <v>2.8558055364449082</v>
      </c>
      <c r="CC21" s="269">
        <f>CC28+CC33+CC36+CC45</f>
        <v>0</v>
      </c>
      <c r="CD21" s="269">
        <f>CD28+CD33+CD36+CD45</f>
        <v>0</v>
      </c>
      <c r="CE21" s="269">
        <f>CE28+CE33+CE36+CE45</f>
        <v>0</v>
      </c>
      <c r="CF21" s="269">
        <f>CF28</f>
        <v>2.8558055364449082</v>
      </c>
      <c r="CG21" s="269">
        <f>CG28</f>
        <v>0</v>
      </c>
      <c r="CH21" s="269">
        <f>CH28+CH33+CH36+CH45</f>
        <v>0</v>
      </c>
      <c r="CI21" s="269">
        <f>CI28+CI33+CI36+CI45</f>
        <v>0</v>
      </c>
      <c r="CJ21" s="269">
        <f>CJ28</f>
        <v>0</v>
      </c>
      <c r="CK21" s="269">
        <f>CK28+CK33+CK36+CK45</f>
        <v>0</v>
      </c>
      <c r="CL21" s="269">
        <f>CL28+CL33+CL36+CL45</f>
        <v>2.9643261468298143</v>
      </c>
      <c r="CM21" s="269">
        <f>CM28</f>
        <v>0</v>
      </c>
      <c r="CN21" s="269">
        <f>CN28+CN33+CN36+CN45</f>
        <v>0</v>
      </c>
      <c r="CO21" s="269">
        <f>CO28</f>
        <v>2.9643261468298143</v>
      </c>
      <c r="CP21" s="269">
        <f>CP28+CP33+CP36+CP45</f>
        <v>0</v>
      </c>
      <c r="CQ21" s="269">
        <f>CQ28+CQ33+CQ36+CQ45</f>
        <v>0</v>
      </c>
      <c r="CR21" s="269">
        <f>CR28+CR33+CR36+CR45</f>
        <v>0</v>
      </c>
      <c r="CS21" s="269">
        <f>CS28+CS33+CS36+CS45</f>
        <v>2.9643261468298143</v>
      </c>
      <c r="CT21" s="269">
        <f>CT28+CT33+CT36+CT45</f>
        <v>0</v>
      </c>
      <c r="CU21" s="269">
        <f>CU28</f>
        <v>0</v>
      </c>
      <c r="CV21" s="269">
        <f>CV28+CV33+CV36+CV45</f>
        <v>0</v>
      </c>
      <c r="CW21" s="269">
        <f>CW28+CW33+CW36+CW45</f>
        <v>0</v>
      </c>
      <c r="CX21" s="269">
        <f>CX28</f>
        <v>0</v>
      </c>
      <c r="CY21" s="269">
        <f>CY28</f>
        <v>3.0710418881156882</v>
      </c>
      <c r="CZ21" s="269">
        <f>CZ28+CZ33+CZ36+CZ45</f>
        <v>0</v>
      </c>
      <c r="DA21" s="269">
        <f>DA28</f>
        <v>0</v>
      </c>
      <c r="DB21" s="269">
        <f>DB28+DB33+DB36+DB45</f>
        <v>3.0710418881156882</v>
      </c>
      <c r="DC21" s="269">
        <f>DC28+DC33+DC36+DC45</f>
        <v>0</v>
      </c>
      <c r="DD21" s="269">
        <f>DD28+DD33+DD36+DD45</f>
        <v>0</v>
      </c>
      <c r="DE21" s="269">
        <f>DE28+DE33+DE36+DE45</f>
        <v>0</v>
      </c>
      <c r="DF21" s="269">
        <f>DF28</f>
        <v>3.0710418881156882</v>
      </c>
      <c r="DG21" s="269">
        <f>DG28</f>
        <v>0</v>
      </c>
      <c r="DH21" s="269">
        <f>DH28+DH33+DH36+DH45</f>
        <v>0</v>
      </c>
      <c r="DI21" s="269">
        <f>DI28</f>
        <v>0</v>
      </c>
      <c r="DJ21" s="269">
        <f>DJ28+DJ33+DJ36+DJ45</f>
        <v>0</v>
      </c>
      <c r="DK21" s="269">
        <f>DK28+DK33+DK36+DK45</f>
        <v>0</v>
      </c>
      <c r="DL21" s="269">
        <f>DL28+DL33+DL36+DL45</f>
        <v>3.1785283541997371</v>
      </c>
      <c r="DM21" s="269">
        <f>DM28</f>
        <v>0</v>
      </c>
      <c r="DN21" s="269">
        <f>DN28+DN33+DN36+DN45</f>
        <v>0</v>
      </c>
      <c r="DO21" s="269">
        <f>DO28</f>
        <v>3.1785283541997371</v>
      </c>
      <c r="DP21" s="269">
        <f>DP28+DP33+DP36+DP45</f>
        <v>0</v>
      </c>
      <c r="DQ21" s="269">
        <f>DQ28+DQ33+DQ36+DQ45</f>
        <v>0</v>
      </c>
      <c r="DR21" s="269">
        <f>DR28+DR33+DR36+DR45</f>
        <v>0</v>
      </c>
      <c r="DS21" s="269">
        <f>DS28+DS33+DS36+DS45</f>
        <v>3.1785283541997371</v>
      </c>
      <c r="DT21" s="269">
        <f>DT28+DT33+DT36+DT45</f>
        <v>0</v>
      </c>
      <c r="DU21" s="269">
        <f>DU28</f>
        <v>0</v>
      </c>
      <c r="DV21" s="269">
        <f>DV28+DV33+DV36+DV45</f>
        <v>0</v>
      </c>
      <c r="DW21" s="269">
        <f>DW28</f>
        <v>0</v>
      </c>
      <c r="DX21" s="269">
        <f>DX28+DX33+DX36+DX45</f>
        <v>0</v>
      </c>
      <c r="DY21" s="269">
        <f>DY28+DY33+DY36+DY45</f>
        <v>19.980363818079681</v>
      </c>
      <c r="DZ21" s="269">
        <f>DZ28+DZ33+DZ36+DZ45</f>
        <v>0</v>
      </c>
      <c r="EA21" s="269">
        <f>EA28</f>
        <v>0</v>
      </c>
      <c r="EB21" s="269">
        <f>EB28+EB33+EB36+EB45</f>
        <v>19.980363818079681</v>
      </c>
      <c r="EC21" s="269">
        <f>EC28+EC33+EC36+EC45</f>
        <v>0</v>
      </c>
      <c r="ED21" s="269">
        <f>ED28+ED33+ED36+ED45</f>
        <v>0</v>
      </c>
      <c r="EE21" s="269">
        <f>EE28+EE33+EE36+EE45</f>
        <v>0</v>
      </c>
      <c r="EF21" s="269">
        <f>EF28</f>
        <v>19.980363818079681</v>
      </c>
      <c r="EG21" s="269">
        <f>EG28</f>
        <v>0</v>
      </c>
      <c r="EH21" s="269">
        <f>EH28+EH33+EH36+EH45</f>
        <v>0</v>
      </c>
      <c r="EI21" s="269">
        <f>EI28</f>
        <v>0</v>
      </c>
      <c r="EJ21" s="269">
        <f>EJ28+EJ33+EJ36+EJ45</f>
        <v>0</v>
      </c>
      <c r="EK21" s="269">
        <f>EK28</f>
        <v>0</v>
      </c>
      <c r="EL21" s="209" t="s">
        <v>98</v>
      </c>
      <c r="EM21" s="270"/>
      <c r="EN21" s="270"/>
      <c r="EO21" s="270"/>
      <c r="EP21" s="271"/>
      <c r="EQ21" s="272"/>
      <c r="ER21" s="271"/>
      <c r="ES21" s="272"/>
      <c r="ET21" s="273"/>
    </row>
    <row r="22" spans="1:256" s="151" customFormat="1" ht="25.5" customHeight="1" x14ac:dyDescent="0.2">
      <c r="A22" s="263" t="s">
        <v>101</v>
      </c>
      <c r="B22" s="264" t="s">
        <v>102</v>
      </c>
      <c r="C22" s="265" t="s">
        <v>98</v>
      </c>
      <c r="D22" s="274" t="str">
        <f>D48</f>
        <v>нд</v>
      </c>
      <c r="E22" s="266" t="s">
        <v>98</v>
      </c>
      <c r="F22" s="266" t="str">
        <f t="shared" ref="F22:AK22" si="13">F48</f>
        <v>нд</v>
      </c>
      <c r="G22" s="274" t="str">
        <f t="shared" si="13"/>
        <v>нд</v>
      </c>
      <c r="H22" s="266" t="str">
        <f t="shared" si="13"/>
        <v>нд</v>
      </c>
      <c r="I22" s="274" t="str">
        <f t="shared" si="13"/>
        <v>нд</v>
      </c>
      <c r="J22" s="266" t="str">
        <f t="shared" si="13"/>
        <v>нд</v>
      </c>
      <c r="K22" s="274" t="str">
        <f t="shared" si="13"/>
        <v>нд</v>
      </c>
      <c r="L22" s="266" t="str">
        <f t="shared" si="13"/>
        <v>нд</v>
      </c>
      <c r="M22" s="274" t="str">
        <f t="shared" si="13"/>
        <v>нд</v>
      </c>
      <c r="N22" s="267">
        <f t="shared" si="13"/>
        <v>0</v>
      </c>
      <c r="O22" s="268">
        <f t="shared" si="13"/>
        <v>0</v>
      </c>
      <c r="P22" s="268">
        <f t="shared" si="13"/>
        <v>15.327000000000002</v>
      </c>
      <c r="Q22" s="268">
        <f t="shared" si="13"/>
        <v>17.038</v>
      </c>
      <c r="R22" s="269" t="str">
        <f t="shared" si="13"/>
        <v>нд</v>
      </c>
      <c r="S22" s="269" t="str">
        <f t="shared" si="13"/>
        <v>нд</v>
      </c>
      <c r="T22" s="269">
        <f t="shared" si="13"/>
        <v>80.369022043829744</v>
      </c>
      <c r="U22" s="269">
        <f t="shared" si="13"/>
        <v>0</v>
      </c>
      <c r="V22" s="269">
        <f t="shared" si="13"/>
        <v>0</v>
      </c>
      <c r="W22" s="269">
        <f t="shared" si="13"/>
        <v>7.6335999999999995</v>
      </c>
      <c r="X22" s="269">
        <f t="shared" si="13"/>
        <v>0</v>
      </c>
      <c r="Y22" s="269">
        <f t="shared" si="13"/>
        <v>0</v>
      </c>
      <c r="Z22" s="269">
        <f t="shared" si="13"/>
        <v>0</v>
      </c>
      <c r="AA22" s="269">
        <f t="shared" si="13"/>
        <v>0</v>
      </c>
      <c r="AB22" s="269">
        <f t="shared" si="13"/>
        <v>0</v>
      </c>
      <c r="AC22" s="269">
        <f t="shared" si="13"/>
        <v>0</v>
      </c>
      <c r="AD22" s="269">
        <f t="shared" si="13"/>
        <v>0</v>
      </c>
      <c r="AE22" s="269">
        <f t="shared" si="13"/>
        <v>0</v>
      </c>
      <c r="AF22" s="269">
        <f t="shared" si="13"/>
        <v>0</v>
      </c>
      <c r="AG22" s="269">
        <f t="shared" si="13"/>
        <v>0</v>
      </c>
      <c r="AH22" s="269">
        <f t="shared" si="13"/>
        <v>0</v>
      </c>
      <c r="AI22" s="269">
        <f t="shared" si="13"/>
        <v>0</v>
      </c>
      <c r="AJ22" s="269">
        <f t="shared" si="13"/>
        <v>0</v>
      </c>
      <c r="AK22" s="269">
        <f t="shared" si="13"/>
        <v>0</v>
      </c>
      <c r="AL22" s="269">
        <f t="shared" ref="AL22:BQ22" si="14">AL48</f>
        <v>7.6335999999999995</v>
      </c>
      <c r="AM22" s="269">
        <f t="shared" si="14"/>
        <v>0</v>
      </c>
      <c r="AN22" s="269">
        <f t="shared" si="14"/>
        <v>0</v>
      </c>
      <c r="AO22" s="269">
        <f t="shared" si="14"/>
        <v>7.6335999999999995</v>
      </c>
      <c r="AP22" s="269">
        <f t="shared" si="14"/>
        <v>7.6335999999999995</v>
      </c>
      <c r="AQ22" s="269">
        <f t="shared" si="14"/>
        <v>0</v>
      </c>
      <c r="AR22" s="269">
        <f t="shared" si="14"/>
        <v>0</v>
      </c>
      <c r="AS22" s="269">
        <f t="shared" si="14"/>
        <v>0</v>
      </c>
      <c r="AT22" s="269" t="str">
        <f t="shared" si="14"/>
        <v>нд</v>
      </c>
      <c r="AU22" s="269" t="str">
        <f t="shared" si="14"/>
        <v>нд</v>
      </c>
      <c r="AV22" s="269" t="str">
        <f t="shared" si="14"/>
        <v>нд</v>
      </c>
      <c r="AW22" s="269" t="str">
        <f t="shared" si="14"/>
        <v>нд</v>
      </c>
      <c r="AX22" s="269" t="str">
        <f t="shared" si="14"/>
        <v>нд</v>
      </c>
      <c r="AY22" s="269">
        <f t="shared" si="14"/>
        <v>10.534659999999999</v>
      </c>
      <c r="AZ22" s="269">
        <f t="shared" si="14"/>
        <v>0</v>
      </c>
      <c r="BA22" s="269">
        <f t="shared" si="14"/>
        <v>0</v>
      </c>
      <c r="BB22" s="269">
        <f t="shared" si="14"/>
        <v>10.534659999999999</v>
      </c>
      <c r="BC22" s="269">
        <f t="shared" si="14"/>
        <v>4.3691599999999999</v>
      </c>
      <c r="BD22" s="269">
        <f t="shared" si="14"/>
        <v>6.1654999999999989</v>
      </c>
      <c r="BE22" s="269">
        <f t="shared" si="14"/>
        <v>0</v>
      </c>
      <c r="BF22" s="269">
        <f t="shared" si="14"/>
        <v>0</v>
      </c>
      <c r="BG22" s="269">
        <f t="shared" si="14"/>
        <v>0</v>
      </c>
      <c r="BH22" s="269">
        <f t="shared" si="14"/>
        <v>0</v>
      </c>
      <c r="BI22" s="269">
        <f t="shared" si="14"/>
        <v>0</v>
      </c>
      <c r="BJ22" s="269">
        <f t="shared" si="14"/>
        <v>0</v>
      </c>
      <c r="BK22" s="269">
        <f t="shared" si="14"/>
        <v>0</v>
      </c>
      <c r="BL22" s="269">
        <f t="shared" si="14"/>
        <v>20.107551000000001</v>
      </c>
      <c r="BM22" s="269">
        <f t="shared" si="14"/>
        <v>0</v>
      </c>
      <c r="BN22" s="269">
        <f t="shared" si="14"/>
        <v>0</v>
      </c>
      <c r="BO22" s="269">
        <f t="shared" si="14"/>
        <v>20.107551000000001</v>
      </c>
      <c r="BP22" s="269">
        <f t="shared" si="14"/>
        <v>8.8501799999999999</v>
      </c>
      <c r="BQ22" s="269">
        <f t="shared" si="14"/>
        <v>11.257370999999999</v>
      </c>
      <c r="BR22" s="269">
        <f t="shared" ref="BR22:CW22" si="15">BR48</f>
        <v>0</v>
      </c>
      <c r="BS22" s="269">
        <f t="shared" si="15"/>
        <v>0</v>
      </c>
      <c r="BT22" s="269">
        <f t="shared" si="15"/>
        <v>0</v>
      </c>
      <c r="BU22" s="269">
        <f t="shared" si="15"/>
        <v>0</v>
      </c>
      <c r="BV22" s="269">
        <f t="shared" si="15"/>
        <v>0</v>
      </c>
      <c r="BW22" s="269">
        <f t="shared" si="15"/>
        <v>0</v>
      </c>
      <c r="BX22" s="269">
        <f t="shared" si="15"/>
        <v>0</v>
      </c>
      <c r="BY22" s="269">
        <f t="shared" si="15"/>
        <v>18.487834589000002</v>
      </c>
      <c r="BZ22" s="269">
        <f t="shared" si="15"/>
        <v>0</v>
      </c>
      <c r="CA22" s="269">
        <f t="shared" si="15"/>
        <v>0</v>
      </c>
      <c r="CB22" s="269">
        <f t="shared" si="15"/>
        <v>18.487834589000002</v>
      </c>
      <c r="CC22" s="269">
        <f t="shared" si="15"/>
        <v>6.6099700000000006</v>
      </c>
      <c r="CD22" s="269">
        <f t="shared" si="15"/>
        <v>11.877864589</v>
      </c>
      <c r="CE22" s="269">
        <f t="shared" si="15"/>
        <v>0</v>
      </c>
      <c r="CF22" s="269">
        <f t="shared" si="15"/>
        <v>0</v>
      </c>
      <c r="CG22" s="269">
        <f t="shared" si="15"/>
        <v>0</v>
      </c>
      <c r="CH22" s="269">
        <f t="shared" si="15"/>
        <v>0</v>
      </c>
      <c r="CI22" s="269">
        <f t="shared" si="15"/>
        <v>0</v>
      </c>
      <c r="CJ22" s="269">
        <f t="shared" si="15"/>
        <v>0</v>
      </c>
      <c r="CK22" s="269">
        <f t="shared" si="15"/>
        <v>0</v>
      </c>
      <c r="CL22" s="269">
        <f t="shared" si="15"/>
        <v>6.9286547633819993</v>
      </c>
      <c r="CM22" s="269">
        <f t="shared" si="15"/>
        <v>0</v>
      </c>
      <c r="CN22" s="269">
        <f t="shared" si="15"/>
        <v>0</v>
      </c>
      <c r="CO22" s="269">
        <f t="shared" si="15"/>
        <v>6.9286547633819993</v>
      </c>
      <c r="CP22" s="269">
        <f t="shared" si="15"/>
        <v>0</v>
      </c>
      <c r="CQ22" s="269">
        <f t="shared" si="15"/>
        <v>6.9286547633819993</v>
      </c>
      <c r="CR22" s="269">
        <f t="shared" si="15"/>
        <v>0</v>
      </c>
      <c r="CS22" s="269">
        <f t="shared" si="15"/>
        <v>0</v>
      </c>
      <c r="CT22" s="269">
        <f t="shared" si="15"/>
        <v>0</v>
      </c>
      <c r="CU22" s="269">
        <f t="shared" si="15"/>
        <v>0</v>
      </c>
      <c r="CV22" s="269">
        <f t="shared" si="15"/>
        <v>0</v>
      </c>
      <c r="CW22" s="269">
        <f t="shared" si="15"/>
        <v>0</v>
      </c>
      <c r="CX22" s="269">
        <f t="shared" ref="CX22:EC22" si="16">CX48</f>
        <v>0</v>
      </c>
      <c r="CY22" s="269">
        <f t="shared" si="16"/>
        <v>9.2478063348637516</v>
      </c>
      <c r="CZ22" s="269">
        <f t="shared" si="16"/>
        <v>0</v>
      </c>
      <c r="DA22" s="269">
        <f t="shared" si="16"/>
        <v>0</v>
      </c>
      <c r="DB22" s="269">
        <f t="shared" si="16"/>
        <v>9.2478063348637516</v>
      </c>
      <c r="DC22" s="269">
        <f t="shared" si="16"/>
        <v>0</v>
      </c>
      <c r="DD22" s="269">
        <f t="shared" si="16"/>
        <v>9.2478063348637516</v>
      </c>
      <c r="DE22" s="269">
        <f t="shared" si="16"/>
        <v>0</v>
      </c>
      <c r="DF22" s="269">
        <f t="shared" si="16"/>
        <v>0</v>
      </c>
      <c r="DG22" s="269">
        <f t="shared" si="16"/>
        <v>0</v>
      </c>
      <c r="DH22" s="269">
        <f t="shared" si="16"/>
        <v>0</v>
      </c>
      <c r="DI22" s="269">
        <f t="shared" si="16"/>
        <v>0</v>
      </c>
      <c r="DJ22" s="269">
        <f t="shared" si="16"/>
        <v>0</v>
      </c>
      <c r="DK22" s="269">
        <f t="shared" si="16"/>
        <v>0</v>
      </c>
      <c r="DL22" s="269">
        <f t="shared" si="16"/>
        <v>7.4293193565839823</v>
      </c>
      <c r="DM22" s="269">
        <f t="shared" si="16"/>
        <v>0</v>
      </c>
      <c r="DN22" s="269">
        <f t="shared" si="16"/>
        <v>0</v>
      </c>
      <c r="DO22" s="269">
        <f t="shared" si="16"/>
        <v>7.4293193565839823</v>
      </c>
      <c r="DP22" s="269">
        <f t="shared" si="16"/>
        <v>0</v>
      </c>
      <c r="DQ22" s="269">
        <f t="shared" si="16"/>
        <v>7.4293193565839823</v>
      </c>
      <c r="DR22" s="269">
        <f t="shared" si="16"/>
        <v>0</v>
      </c>
      <c r="DS22" s="269">
        <f t="shared" si="16"/>
        <v>0</v>
      </c>
      <c r="DT22" s="269">
        <f t="shared" si="16"/>
        <v>0</v>
      </c>
      <c r="DU22" s="269">
        <f t="shared" si="16"/>
        <v>0</v>
      </c>
      <c r="DV22" s="269">
        <f t="shared" si="16"/>
        <v>0</v>
      </c>
      <c r="DW22" s="269">
        <f t="shared" si="16"/>
        <v>0</v>
      </c>
      <c r="DX22" s="269">
        <f t="shared" si="16"/>
        <v>0</v>
      </c>
      <c r="DY22" s="269">
        <f t="shared" si="16"/>
        <v>80.369426043829733</v>
      </c>
      <c r="DZ22" s="269">
        <f t="shared" si="16"/>
        <v>0</v>
      </c>
      <c r="EA22" s="269">
        <f t="shared" si="16"/>
        <v>0</v>
      </c>
      <c r="EB22" s="269">
        <f t="shared" si="16"/>
        <v>80.369426043829733</v>
      </c>
      <c r="EC22" s="269">
        <f t="shared" si="16"/>
        <v>27.462909999999997</v>
      </c>
      <c r="ED22" s="269">
        <f t="shared" ref="ED22:EK22" si="17">ED48</f>
        <v>52.906516043829726</v>
      </c>
      <c r="EE22" s="269">
        <f t="shared" si="17"/>
        <v>0</v>
      </c>
      <c r="EF22" s="269">
        <f t="shared" si="17"/>
        <v>0</v>
      </c>
      <c r="EG22" s="269">
        <f t="shared" si="17"/>
        <v>0</v>
      </c>
      <c r="EH22" s="269">
        <f t="shared" si="17"/>
        <v>0</v>
      </c>
      <c r="EI22" s="269">
        <f t="shared" si="17"/>
        <v>0</v>
      </c>
      <c r="EJ22" s="269">
        <f t="shared" si="17"/>
        <v>0</v>
      </c>
      <c r="EK22" s="269">
        <f t="shared" si="17"/>
        <v>0</v>
      </c>
      <c r="EL22" s="209" t="s">
        <v>98</v>
      </c>
      <c r="EM22" s="270"/>
      <c r="EN22" s="270"/>
      <c r="EO22" s="270"/>
      <c r="EP22" s="270"/>
      <c r="EQ22" s="270"/>
      <c r="ER22" s="270"/>
      <c r="ES22" s="270"/>
      <c r="ET22" s="270"/>
      <c r="EU22" s="270"/>
    </row>
    <row r="23" spans="1:256" s="151" customFormat="1" ht="89.25" customHeight="1" x14ac:dyDescent="0.2">
      <c r="A23" s="263" t="s">
        <v>104</v>
      </c>
      <c r="B23" s="264" t="s">
        <v>105</v>
      </c>
      <c r="C23" s="265" t="s">
        <v>98</v>
      </c>
      <c r="D23" s="265" t="str">
        <f>D36</f>
        <v>нд</v>
      </c>
      <c r="E23" s="266" t="s">
        <v>98</v>
      </c>
      <c r="F23" s="267" t="str">
        <f t="shared" ref="F23:AK23" si="18">F36</f>
        <v>0</v>
      </c>
      <c r="G23" s="265" t="str">
        <f t="shared" si="18"/>
        <v>нд</v>
      </c>
      <c r="H23" s="266">
        <f t="shared" si="18"/>
        <v>0</v>
      </c>
      <c r="I23" s="265" t="str">
        <f t="shared" si="18"/>
        <v>нд</v>
      </c>
      <c r="J23" s="266">
        <f t="shared" si="18"/>
        <v>0</v>
      </c>
      <c r="K23" s="265" t="str">
        <f t="shared" si="18"/>
        <v>нд</v>
      </c>
      <c r="L23" s="266">
        <f t="shared" si="18"/>
        <v>0</v>
      </c>
      <c r="M23" s="265" t="str">
        <f t="shared" si="18"/>
        <v>нд</v>
      </c>
      <c r="N23" s="267">
        <f t="shared" si="18"/>
        <v>0</v>
      </c>
      <c r="O23" s="268">
        <f t="shared" si="18"/>
        <v>0</v>
      </c>
      <c r="P23" s="268">
        <f t="shared" si="18"/>
        <v>0</v>
      </c>
      <c r="Q23" s="268">
        <f t="shared" si="18"/>
        <v>0</v>
      </c>
      <c r="R23" s="269" t="str">
        <f t="shared" si="18"/>
        <v>нд</v>
      </c>
      <c r="S23" s="269">
        <f t="shared" si="18"/>
        <v>0</v>
      </c>
      <c r="T23" s="269">
        <f t="shared" si="18"/>
        <v>0</v>
      </c>
      <c r="U23" s="269" t="str">
        <f t="shared" si="18"/>
        <v>нд</v>
      </c>
      <c r="V23" s="269">
        <f t="shared" si="18"/>
        <v>0</v>
      </c>
      <c r="W23" s="269">
        <f t="shared" si="18"/>
        <v>0</v>
      </c>
      <c r="X23" s="269">
        <f t="shared" si="18"/>
        <v>0</v>
      </c>
      <c r="Y23" s="269">
        <f t="shared" si="18"/>
        <v>0</v>
      </c>
      <c r="Z23" s="269">
        <f t="shared" si="18"/>
        <v>0</v>
      </c>
      <c r="AA23" s="269">
        <f t="shared" si="18"/>
        <v>0</v>
      </c>
      <c r="AB23" s="269">
        <f t="shared" si="18"/>
        <v>0</v>
      </c>
      <c r="AC23" s="269">
        <f t="shared" si="18"/>
        <v>0</v>
      </c>
      <c r="AD23" s="269">
        <f t="shared" si="18"/>
        <v>0</v>
      </c>
      <c r="AE23" s="269">
        <f t="shared" si="18"/>
        <v>0</v>
      </c>
      <c r="AF23" s="269">
        <f t="shared" si="18"/>
        <v>0</v>
      </c>
      <c r="AG23" s="269">
        <f t="shared" si="18"/>
        <v>0</v>
      </c>
      <c r="AH23" s="269">
        <f t="shared" si="18"/>
        <v>0</v>
      </c>
      <c r="AI23" s="269">
        <f t="shared" si="18"/>
        <v>0</v>
      </c>
      <c r="AJ23" s="269">
        <f t="shared" si="18"/>
        <v>0</v>
      </c>
      <c r="AK23" s="269">
        <f t="shared" si="18"/>
        <v>0</v>
      </c>
      <c r="AL23" s="269">
        <f t="shared" ref="AL23:BQ23" si="19">AL36</f>
        <v>0</v>
      </c>
      <c r="AM23" s="269">
        <f t="shared" si="19"/>
        <v>0</v>
      </c>
      <c r="AN23" s="269">
        <f t="shared" si="19"/>
        <v>0</v>
      </c>
      <c r="AO23" s="269">
        <f t="shared" si="19"/>
        <v>0</v>
      </c>
      <c r="AP23" s="269">
        <f t="shared" si="19"/>
        <v>0</v>
      </c>
      <c r="AQ23" s="269">
        <f t="shared" si="19"/>
        <v>0</v>
      </c>
      <c r="AR23" s="269">
        <f t="shared" si="19"/>
        <v>0</v>
      </c>
      <c r="AS23" s="269">
        <f t="shared" si="19"/>
        <v>0</v>
      </c>
      <c r="AT23" s="269" t="str">
        <f t="shared" si="19"/>
        <v>нд</v>
      </c>
      <c r="AU23" s="269" t="str">
        <f t="shared" si="19"/>
        <v>нд</v>
      </c>
      <c r="AV23" s="269" t="str">
        <f t="shared" si="19"/>
        <v>нд</v>
      </c>
      <c r="AW23" s="269" t="str">
        <f t="shared" si="19"/>
        <v>нд</v>
      </c>
      <c r="AX23" s="269" t="str">
        <f t="shared" si="19"/>
        <v>нд</v>
      </c>
      <c r="AY23" s="269">
        <f t="shared" si="19"/>
        <v>0</v>
      </c>
      <c r="AZ23" s="269">
        <f t="shared" si="19"/>
        <v>0</v>
      </c>
      <c r="BA23" s="269">
        <f t="shared" si="19"/>
        <v>0</v>
      </c>
      <c r="BB23" s="269">
        <f t="shared" si="19"/>
        <v>0</v>
      </c>
      <c r="BC23" s="269">
        <f t="shared" si="19"/>
        <v>0</v>
      </c>
      <c r="BD23" s="269">
        <f t="shared" si="19"/>
        <v>0</v>
      </c>
      <c r="BE23" s="269">
        <f t="shared" si="19"/>
        <v>0</v>
      </c>
      <c r="BF23" s="269">
        <f t="shared" si="19"/>
        <v>0</v>
      </c>
      <c r="BG23" s="269">
        <f t="shared" si="19"/>
        <v>0</v>
      </c>
      <c r="BH23" s="269">
        <f t="shared" si="19"/>
        <v>0</v>
      </c>
      <c r="BI23" s="269">
        <f t="shared" si="19"/>
        <v>0</v>
      </c>
      <c r="BJ23" s="269">
        <f t="shared" si="19"/>
        <v>0</v>
      </c>
      <c r="BK23" s="269">
        <f t="shared" si="19"/>
        <v>0</v>
      </c>
      <c r="BL23" s="269">
        <f t="shared" si="19"/>
        <v>0</v>
      </c>
      <c r="BM23" s="269">
        <f t="shared" si="19"/>
        <v>0</v>
      </c>
      <c r="BN23" s="269">
        <f t="shared" si="19"/>
        <v>0</v>
      </c>
      <c r="BO23" s="269">
        <f t="shared" si="19"/>
        <v>0</v>
      </c>
      <c r="BP23" s="269">
        <f t="shared" si="19"/>
        <v>0</v>
      </c>
      <c r="BQ23" s="269">
        <f t="shared" si="19"/>
        <v>0</v>
      </c>
      <c r="BR23" s="269">
        <f t="shared" ref="BR23:CW23" si="20">BR36</f>
        <v>0</v>
      </c>
      <c r="BS23" s="269">
        <f t="shared" si="20"/>
        <v>0</v>
      </c>
      <c r="BT23" s="269">
        <f t="shared" si="20"/>
        <v>0</v>
      </c>
      <c r="BU23" s="269">
        <f t="shared" si="20"/>
        <v>0</v>
      </c>
      <c r="BV23" s="269">
        <f t="shared" si="20"/>
        <v>0</v>
      </c>
      <c r="BW23" s="269">
        <f t="shared" si="20"/>
        <v>0</v>
      </c>
      <c r="BX23" s="269">
        <f t="shared" si="20"/>
        <v>0</v>
      </c>
      <c r="BY23" s="269">
        <f t="shared" si="20"/>
        <v>0</v>
      </c>
      <c r="BZ23" s="269">
        <f t="shared" si="20"/>
        <v>0</v>
      </c>
      <c r="CA23" s="269">
        <f t="shared" si="20"/>
        <v>0</v>
      </c>
      <c r="CB23" s="269">
        <f t="shared" si="20"/>
        <v>0</v>
      </c>
      <c r="CC23" s="269">
        <f t="shared" si="20"/>
        <v>0</v>
      </c>
      <c r="CD23" s="269">
        <f t="shared" si="20"/>
        <v>0</v>
      </c>
      <c r="CE23" s="269">
        <f t="shared" si="20"/>
        <v>0</v>
      </c>
      <c r="CF23" s="269">
        <f t="shared" si="20"/>
        <v>0</v>
      </c>
      <c r="CG23" s="269">
        <f t="shared" si="20"/>
        <v>0</v>
      </c>
      <c r="CH23" s="269">
        <f t="shared" si="20"/>
        <v>0</v>
      </c>
      <c r="CI23" s="269">
        <f t="shared" si="20"/>
        <v>0</v>
      </c>
      <c r="CJ23" s="269">
        <f t="shared" si="20"/>
        <v>0</v>
      </c>
      <c r="CK23" s="269">
        <f t="shared" si="20"/>
        <v>0</v>
      </c>
      <c r="CL23" s="269">
        <f t="shared" si="20"/>
        <v>0</v>
      </c>
      <c r="CM23" s="269">
        <f t="shared" si="20"/>
        <v>0</v>
      </c>
      <c r="CN23" s="269">
        <f t="shared" si="20"/>
        <v>0</v>
      </c>
      <c r="CO23" s="269">
        <f t="shared" si="20"/>
        <v>0</v>
      </c>
      <c r="CP23" s="269">
        <f t="shared" si="20"/>
        <v>0</v>
      </c>
      <c r="CQ23" s="269">
        <f t="shared" si="20"/>
        <v>0</v>
      </c>
      <c r="CR23" s="269">
        <f t="shared" si="20"/>
        <v>0</v>
      </c>
      <c r="CS23" s="269">
        <f t="shared" si="20"/>
        <v>0</v>
      </c>
      <c r="CT23" s="269">
        <f t="shared" si="20"/>
        <v>0</v>
      </c>
      <c r="CU23" s="269">
        <f t="shared" si="20"/>
        <v>0</v>
      </c>
      <c r="CV23" s="269">
        <f t="shared" si="20"/>
        <v>0</v>
      </c>
      <c r="CW23" s="269">
        <f t="shared" si="20"/>
        <v>0</v>
      </c>
      <c r="CX23" s="269">
        <f t="shared" ref="CX23:EC23" si="21">CX36</f>
        <v>0</v>
      </c>
      <c r="CY23" s="269">
        <f t="shared" si="21"/>
        <v>0</v>
      </c>
      <c r="CZ23" s="269">
        <f t="shared" si="21"/>
        <v>0</v>
      </c>
      <c r="DA23" s="269">
        <f t="shared" si="21"/>
        <v>0</v>
      </c>
      <c r="DB23" s="269">
        <f t="shared" si="21"/>
        <v>0</v>
      </c>
      <c r="DC23" s="269">
        <f t="shared" si="21"/>
        <v>0</v>
      </c>
      <c r="DD23" s="269">
        <f t="shared" si="21"/>
        <v>0</v>
      </c>
      <c r="DE23" s="269">
        <f t="shared" si="21"/>
        <v>0</v>
      </c>
      <c r="DF23" s="269">
        <f t="shared" si="21"/>
        <v>0</v>
      </c>
      <c r="DG23" s="269">
        <f t="shared" si="21"/>
        <v>0</v>
      </c>
      <c r="DH23" s="269">
        <f t="shared" si="21"/>
        <v>0</v>
      </c>
      <c r="DI23" s="269">
        <f t="shared" si="21"/>
        <v>0</v>
      </c>
      <c r="DJ23" s="269">
        <f t="shared" si="21"/>
        <v>0</v>
      </c>
      <c r="DK23" s="269">
        <f t="shared" si="21"/>
        <v>0</v>
      </c>
      <c r="DL23" s="269">
        <f t="shared" si="21"/>
        <v>0</v>
      </c>
      <c r="DM23" s="269">
        <f t="shared" si="21"/>
        <v>0</v>
      </c>
      <c r="DN23" s="269">
        <f t="shared" si="21"/>
        <v>0</v>
      </c>
      <c r="DO23" s="269">
        <f t="shared" si="21"/>
        <v>0</v>
      </c>
      <c r="DP23" s="269">
        <f t="shared" si="21"/>
        <v>0</v>
      </c>
      <c r="DQ23" s="269">
        <f t="shared" si="21"/>
        <v>0</v>
      </c>
      <c r="DR23" s="269">
        <f t="shared" si="21"/>
        <v>0</v>
      </c>
      <c r="DS23" s="269">
        <f t="shared" si="21"/>
        <v>0</v>
      </c>
      <c r="DT23" s="269">
        <f t="shared" si="21"/>
        <v>0</v>
      </c>
      <c r="DU23" s="269">
        <f t="shared" si="21"/>
        <v>0</v>
      </c>
      <c r="DV23" s="269">
        <f t="shared" si="21"/>
        <v>0</v>
      </c>
      <c r="DW23" s="269">
        <f t="shared" si="21"/>
        <v>0</v>
      </c>
      <c r="DX23" s="269">
        <f t="shared" si="21"/>
        <v>0</v>
      </c>
      <c r="DY23" s="269">
        <f t="shared" si="21"/>
        <v>0</v>
      </c>
      <c r="DZ23" s="269">
        <f t="shared" si="21"/>
        <v>0</v>
      </c>
      <c r="EA23" s="269">
        <f t="shared" si="21"/>
        <v>0</v>
      </c>
      <c r="EB23" s="269">
        <f t="shared" si="21"/>
        <v>0</v>
      </c>
      <c r="EC23" s="269">
        <f t="shared" si="21"/>
        <v>0</v>
      </c>
      <c r="ED23" s="269">
        <f t="shared" ref="ED23:EK23" si="22">ED36</f>
        <v>0</v>
      </c>
      <c r="EE23" s="269">
        <f t="shared" si="22"/>
        <v>0</v>
      </c>
      <c r="EF23" s="269">
        <f t="shared" si="22"/>
        <v>0</v>
      </c>
      <c r="EG23" s="269">
        <f t="shared" si="22"/>
        <v>0</v>
      </c>
      <c r="EH23" s="269">
        <f t="shared" si="22"/>
        <v>0</v>
      </c>
      <c r="EI23" s="269">
        <f t="shared" si="22"/>
        <v>0</v>
      </c>
      <c r="EJ23" s="269">
        <f t="shared" si="22"/>
        <v>0</v>
      </c>
      <c r="EK23" s="269">
        <f t="shared" si="22"/>
        <v>0</v>
      </c>
      <c r="EL23" s="209" t="s">
        <v>98</v>
      </c>
      <c r="EM23" s="270"/>
      <c r="EN23" s="270"/>
      <c r="EO23" s="270"/>
      <c r="EP23" s="271"/>
      <c r="EQ23" s="272"/>
      <c r="ER23" s="271"/>
      <c r="ES23" s="272"/>
      <c r="ET23" s="273"/>
    </row>
    <row r="24" spans="1:256" s="151" customFormat="1" ht="25.5" customHeight="1" x14ac:dyDescent="0.2">
      <c r="A24" s="275" t="s">
        <v>106</v>
      </c>
      <c r="B24" s="156" t="s">
        <v>107</v>
      </c>
      <c r="C24" s="265" t="s">
        <v>98</v>
      </c>
      <c r="D24" s="265" t="str">
        <f>D45</f>
        <v>нд</v>
      </c>
      <c r="E24" s="266" t="s">
        <v>98</v>
      </c>
      <c r="F24" s="266">
        <f>F94</f>
        <v>0</v>
      </c>
      <c r="G24" s="265" t="str">
        <f>G45</f>
        <v>нд</v>
      </c>
      <c r="H24" s="266" t="str">
        <f>H94</f>
        <v>нд</v>
      </c>
      <c r="I24" s="265" t="str">
        <f>I45</f>
        <v>нд</v>
      </c>
      <c r="J24" s="266" t="str">
        <f>J94</f>
        <v>нд</v>
      </c>
      <c r="K24" s="265" t="str">
        <f>K45</f>
        <v>нд</v>
      </c>
      <c r="L24" s="266" t="str">
        <f>L94</f>
        <v>нд</v>
      </c>
      <c r="M24" s="265" t="str">
        <f>M45</f>
        <v>нд</v>
      </c>
      <c r="N24" s="267">
        <f>N45</f>
        <v>0</v>
      </c>
      <c r="O24" s="268">
        <f>O94</f>
        <v>0</v>
      </c>
      <c r="P24" s="268">
        <f>P94</f>
        <v>0</v>
      </c>
      <c r="Q24" s="268">
        <f>Q94</f>
        <v>0</v>
      </c>
      <c r="R24" s="269" t="str">
        <f>R45</f>
        <v>нд</v>
      </c>
      <c r="S24" s="269" t="str">
        <f t="shared" ref="S24:AX24" si="23">S94</f>
        <v>нд</v>
      </c>
      <c r="T24" s="269">
        <f t="shared" si="23"/>
        <v>0</v>
      </c>
      <c r="U24" s="269">
        <f t="shared" si="23"/>
        <v>0</v>
      </c>
      <c r="V24" s="269">
        <f t="shared" si="23"/>
        <v>0</v>
      </c>
      <c r="W24" s="269">
        <f t="shared" si="23"/>
        <v>0</v>
      </c>
      <c r="X24" s="269">
        <f t="shared" si="23"/>
        <v>0</v>
      </c>
      <c r="Y24" s="269">
        <f t="shared" si="23"/>
        <v>0</v>
      </c>
      <c r="Z24" s="269">
        <f t="shared" si="23"/>
        <v>0</v>
      </c>
      <c r="AA24" s="269">
        <f t="shared" si="23"/>
        <v>0</v>
      </c>
      <c r="AB24" s="269">
        <f t="shared" si="23"/>
        <v>0</v>
      </c>
      <c r="AC24" s="269">
        <f t="shared" si="23"/>
        <v>0</v>
      </c>
      <c r="AD24" s="269">
        <f t="shared" si="23"/>
        <v>0</v>
      </c>
      <c r="AE24" s="269">
        <f t="shared" si="23"/>
        <v>0</v>
      </c>
      <c r="AF24" s="269">
        <f t="shared" si="23"/>
        <v>0</v>
      </c>
      <c r="AG24" s="269">
        <f t="shared" si="23"/>
        <v>0</v>
      </c>
      <c r="AH24" s="269">
        <f t="shared" si="23"/>
        <v>0</v>
      </c>
      <c r="AI24" s="269">
        <f t="shared" si="23"/>
        <v>0</v>
      </c>
      <c r="AJ24" s="269">
        <f t="shared" si="23"/>
        <v>0</v>
      </c>
      <c r="AK24" s="269">
        <f t="shared" si="23"/>
        <v>0</v>
      </c>
      <c r="AL24" s="269">
        <f t="shared" si="23"/>
        <v>0</v>
      </c>
      <c r="AM24" s="269">
        <f t="shared" si="23"/>
        <v>0</v>
      </c>
      <c r="AN24" s="269">
        <f t="shared" si="23"/>
        <v>0</v>
      </c>
      <c r="AO24" s="269">
        <f t="shared" si="23"/>
        <v>0</v>
      </c>
      <c r="AP24" s="269">
        <f t="shared" si="23"/>
        <v>0</v>
      </c>
      <c r="AQ24" s="269">
        <f t="shared" si="23"/>
        <v>0</v>
      </c>
      <c r="AR24" s="269">
        <f t="shared" si="23"/>
        <v>0</v>
      </c>
      <c r="AS24" s="269">
        <f t="shared" si="23"/>
        <v>0</v>
      </c>
      <c r="AT24" s="269" t="str">
        <f t="shared" si="23"/>
        <v>нд</v>
      </c>
      <c r="AU24" s="269" t="str">
        <f t="shared" si="23"/>
        <v>нд</v>
      </c>
      <c r="AV24" s="269" t="str">
        <f t="shared" si="23"/>
        <v>нд</v>
      </c>
      <c r="AW24" s="269" t="str">
        <f t="shared" si="23"/>
        <v>нд</v>
      </c>
      <c r="AX24" s="269" t="str">
        <f t="shared" si="23"/>
        <v>нд</v>
      </c>
      <c r="AY24" s="269">
        <f t="shared" ref="AY24:CD24" si="24">AY94</f>
        <v>0</v>
      </c>
      <c r="AZ24" s="269">
        <f t="shared" si="24"/>
        <v>0</v>
      </c>
      <c r="BA24" s="269">
        <f t="shared" si="24"/>
        <v>0</v>
      </c>
      <c r="BB24" s="269">
        <f t="shared" si="24"/>
        <v>0</v>
      </c>
      <c r="BC24" s="269">
        <f t="shared" si="24"/>
        <v>0</v>
      </c>
      <c r="BD24" s="269">
        <f t="shared" si="24"/>
        <v>0</v>
      </c>
      <c r="BE24" s="269">
        <f t="shared" si="24"/>
        <v>0</v>
      </c>
      <c r="BF24" s="269">
        <f t="shared" si="24"/>
        <v>0</v>
      </c>
      <c r="BG24" s="269">
        <f t="shared" si="24"/>
        <v>0</v>
      </c>
      <c r="BH24" s="269">
        <f t="shared" si="24"/>
        <v>0</v>
      </c>
      <c r="BI24" s="269">
        <f t="shared" si="24"/>
        <v>0</v>
      </c>
      <c r="BJ24" s="269">
        <f t="shared" si="24"/>
        <v>0</v>
      </c>
      <c r="BK24" s="269">
        <f t="shared" si="24"/>
        <v>0</v>
      </c>
      <c r="BL24" s="269">
        <f t="shared" si="24"/>
        <v>0</v>
      </c>
      <c r="BM24" s="269">
        <f t="shared" si="24"/>
        <v>0</v>
      </c>
      <c r="BN24" s="269">
        <f t="shared" si="24"/>
        <v>0</v>
      </c>
      <c r="BO24" s="269">
        <f t="shared" si="24"/>
        <v>0</v>
      </c>
      <c r="BP24" s="269">
        <f t="shared" si="24"/>
        <v>0</v>
      </c>
      <c r="BQ24" s="269">
        <f t="shared" si="24"/>
        <v>0</v>
      </c>
      <c r="BR24" s="269">
        <f t="shared" si="24"/>
        <v>0</v>
      </c>
      <c r="BS24" s="269">
        <f t="shared" si="24"/>
        <v>0</v>
      </c>
      <c r="BT24" s="269">
        <f t="shared" si="24"/>
        <v>0</v>
      </c>
      <c r="BU24" s="269">
        <f t="shared" si="24"/>
        <v>0</v>
      </c>
      <c r="BV24" s="269">
        <f t="shared" si="24"/>
        <v>0</v>
      </c>
      <c r="BW24" s="269">
        <f t="shared" si="24"/>
        <v>0</v>
      </c>
      <c r="BX24" s="269">
        <f t="shared" si="24"/>
        <v>0</v>
      </c>
      <c r="BY24" s="269">
        <f t="shared" si="24"/>
        <v>0</v>
      </c>
      <c r="BZ24" s="269">
        <f t="shared" si="24"/>
        <v>0</v>
      </c>
      <c r="CA24" s="269">
        <f t="shared" si="24"/>
        <v>0</v>
      </c>
      <c r="CB24" s="269">
        <f t="shared" si="24"/>
        <v>0</v>
      </c>
      <c r="CC24" s="269">
        <f t="shared" si="24"/>
        <v>0</v>
      </c>
      <c r="CD24" s="269">
        <f t="shared" si="24"/>
        <v>0</v>
      </c>
      <c r="CE24" s="269">
        <f t="shared" ref="CE24:DJ24" si="25">CE94</f>
        <v>0</v>
      </c>
      <c r="CF24" s="269">
        <f t="shared" si="25"/>
        <v>0</v>
      </c>
      <c r="CG24" s="269">
        <f t="shared" si="25"/>
        <v>0</v>
      </c>
      <c r="CH24" s="269">
        <f t="shared" si="25"/>
        <v>0</v>
      </c>
      <c r="CI24" s="269">
        <f t="shared" si="25"/>
        <v>0</v>
      </c>
      <c r="CJ24" s="269">
        <f t="shared" si="25"/>
        <v>0</v>
      </c>
      <c r="CK24" s="269">
        <f t="shared" si="25"/>
        <v>0</v>
      </c>
      <c r="CL24" s="269">
        <f t="shared" si="25"/>
        <v>0</v>
      </c>
      <c r="CM24" s="269">
        <f t="shared" si="25"/>
        <v>0</v>
      </c>
      <c r="CN24" s="269">
        <f t="shared" si="25"/>
        <v>0</v>
      </c>
      <c r="CO24" s="269">
        <f t="shared" si="25"/>
        <v>0</v>
      </c>
      <c r="CP24" s="269">
        <f t="shared" si="25"/>
        <v>0</v>
      </c>
      <c r="CQ24" s="269">
        <f t="shared" si="25"/>
        <v>0</v>
      </c>
      <c r="CR24" s="269">
        <f t="shared" si="25"/>
        <v>0</v>
      </c>
      <c r="CS24" s="269">
        <f t="shared" si="25"/>
        <v>0</v>
      </c>
      <c r="CT24" s="269">
        <f t="shared" si="25"/>
        <v>0</v>
      </c>
      <c r="CU24" s="269">
        <f t="shared" si="25"/>
        <v>0</v>
      </c>
      <c r="CV24" s="269">
        <f t="shared" si="25"/>
        <v>0</v>
      </c>
      <c r="CW24" s="269">
        <f t="shared" si="25"/>
        <v>0</v>
      </c>
      <c r="CX24" s="269">
        <f t="shared" si="25"/>
        <v>0</v>
      </c>
      <c r="CY24" s="269">
        <f t="shared" si="25"/>
        <v>0</v>
      </c>
      <c r="CZ24" s="269">
        <f t="shared" si="25"/>
        <v>0</v>
      </c>
      <c r="DA24" s="269">
        <f t="shared" si="25"/>
        <v>0</v>
      </c>
      <c r="DB24" s="269">
        <f t="shared" si="25"/>
        <v>0</v>
      </c>
      <c r="DC24" s="269">
        <f t="shared" si="25"/>
        <v>0</v>
      </c>
      <c r="DD24" s="269">
        <f t="shared" si="25"/>
        <v>0</v>
      </c>
      <c r="DE24" s="269">
        <f t="shared" si="25"/>
        <v>0</v>
      </c>
      <c r="DF24" s="269">
        <f t="shared" si="25"/>
        <v>0</v>
      </c>
      <c r="DG24" s="269">
        <f t="shared" si="25"/>
        <v>0</v>
      </c>
      <c r="DH24" s="269">
        <f t="shared" si="25"/>
        <v>0</v>
      </c>
      <c r="DI24" s="269">
        <f t="shared" si="25"/>
        <v>0</v>
      </c>
      <c r="DJ24" s="269">
        <f t="shared" si="25"/>
        <v>0</v>
      </c>
      <c r="DK24" s="269">
        <f t="shared" ref="DK24:EK24" si="26">DK94</f>
        <v>0</v>
      </c>
      <c r="DL24" s="269">
        <f t="shared" si="26"/>
        <v>0</v>
      </c>
      <c r="DM24" s="269">
        <f t="shared" si="26"/>
        <v>0</v>
      </c>
      <c r="DN24" s="269">
        <f t="shared" si="26"/>
        <v>0</v>
      </c>
      <c r="DO24" s="269">
        <f t="shared" si="26"/>
        <v>0</v>
      </c>
      <c r="DP24" s="269">
        <f t="shared" si="26"/>
        <v>0</v>
      </c>
      <c r="DQ24" s="269">
        <f t="shared" si="26"/>
        <v>0</v>
      </c>
      <c r="DR24" s="269">
        <f t="shared" si="26"/>
        <v>0</v>
      </c>
      <c r="DS24" s="269">
        <f t="shared" si="26"/>
        <v>0</v>
      </c>
      <c r="DT24" s="269">
        <f t="shared" si="26"/>
        <v>0</v>
      </c>
      <c r="DU24" s="269">
        <f t="shared" si="26"/>
        <v>0</v>
      </c>
      <c r="DV24" s="269">
        <f t="shared" si="26"/>
        <v>0</v>
      </c>
      <c r="DW24" s="269">
        <f t="shared" si="26"/>
        <v>0</v>
      </c>
      <c r="DX24" s="269">
        <f t="shared" si="26"/>
        <v>0</v>
      </c>
      <c r="DY24" s="269">
        <f t="shared" si="26"/>
        <v>0</v>
      </c>
      <c r="DZ24" s="269">
        <f t="shared" si="26"/>
        <v>0</v>
      </c>
      <c r="EA24" s="269">
        <f t="shared" si="26"/>
        <v>0</v>
      </c>
      <c r="EB24" s="269">
        <f t="shared" si="26"/>
        <v>0</v>
      </c>
      <c r="EC24" s="269">
        <f t="shared" si="26"/>
        <v>0</v>
      </c>
      <c r="ED24" s="269">
        <f t="shared" si="26"/>
        <v>0</v>
      </c>
      <c r="EE24" s="269">
        <f t="shared" si="26"/>
        <v>0</v>
      </c>
      <c r="EF24" s="269">
        <f t="shared" si="26"/>
        <v>0</v>
      </c>
      <c r="EG24" s="269">
        <f t="shared" si="26"/>
        <v>0</v>
      </c>
      <c r="EH24" s="269">
        <f t="shared" si="26"/>
        <v>0</v>
      </c>
      <c r="EI24" s="269">
        <f t="shared" si="26"/>
        <v>0</v>
      </c>
      <c r="EJ24" s="269">
        <f t="shared" si="26"/>
        <v>0</v>
      </c>
      <c r="EK24" s="269">
        <f t="shared" si="26"/>
        <v>0</v>
      </c>
      <c r="EL24" s="209" t="s">
        <v>98</v>
      </c>
      <c r="EM24" s="270"/>
      <c r="EN24" s="270"/>
      <c r="EO24" s="270"/>
      <c r="EP24" s="271"/>
      <c r="EQ24" s="272"/>
      <c r="ER24" s="271"/>
      <c r="ES24" s="272"/>
      <c r="ET24" s="273"/>
    </row>
    <row r="25" spans="1:256" s="151" customFormat="1" ht="38.25" customHeight="1" x14ac:dyDescent="0.2">
      <c r="A25" s="275" t="s">
        <v>108</v>
      </c>
      <c r="B25" s="156" t="s">
        <v>109</v>
      </c>
      <c r="C25" s="265" t="s">
        <v>98</v>
      </c>
      <c r="D25" s="265" t="str">
        <f>D108</f>
        <v>нд</v>
      </c>
      <c r="E25" s="266" t="s">
        <v>98</v>
      </c>
      <c r="F25" s="266">
        <f t="shared" ref="F25:AK25" si="27">F108</f>
        <v>0</v>
      </c>
      <c r="G25" s="265" t="str">
        <f t="shared" si="27"/>
        <v>нд</v>
      </c>
      <c r="H25" s="266" t="str">
        <f t="shared" si="27"/>
        <v>нд</v>
      </c>
      <c r="I25" s="265" t="str">
        <f t="shared" si="27"/>
        <v>нд</v>
      </c>
      <c r="J25" s="266" t="str">
        <f t="shared" si="27"/>
        <v>нд</v>
      </c>
      <c r="K25" s="265" t="str">
        <f t="shared" si="27"/>
        <v>нд</v>
      </c>
      <c r="L25" s="266" t="str">
        <f t="shared" si="27"/>
        <v>нд</v>
      </c>
      <c r="M25" s="265" t="str">
        <f t="shared" si="27"/>
        <v>нд</v>
      </c>
      <c r="N25" s="267">
        <f t="shared" si="27"/>
        <v>0</v>
      </c>
      <c r="O25" s="268">
        <f t="shared" si="27"/>
        <v>0</v>
      </c>
      <c r="P25" s="268" t="str">
        <f t="shared" si="27"/>
        <v>нд</v>
      </c>
      <c r="Q25" s="268" t="str">
        <f t="shared" si="27"/>
        <v>нд</v>
      </c>
      <c r="R25" s="269" t="str">
        <f t="shared" si="27"/>
        <v>нд</v>
      </c>
      <c r="S25" s="269" t="str">
        <f t="shared" si="27"/>
        <v>нд</v>
      </c>
      <c r="T25" s="269">
        <f t="shared" si="27"/>
        <v>0</v>
      </c>
      <c r="U25" s="269">
        <f t="shared" si="27"/>
        <v>0</v>
      </c>
      <c r="V25" s="269">
        <f t="shared" si="27"/>
        <v>0</v>
      </c>
      <c r="W25" s="269">
        <f t="shared" si="27"/>
        <v>0</v>
      </c>
      <c r="X25" s="269">
        <f t="shared" si="27"/>
        <v>0</v>
      </c>
      <c r="Y25" s="269">
        <f t="shared" si="27"/>
        <v>0</v>
      </c>
      <c r="Z25" s="269">
        <f t="shared" si="27"/>
        <v>0</v>
      </c>
      <c r="AA25" s="269">
        <f t="shared" si="27"/>
        <v>0</v>
      </c>
      <c r="AB25" s="269">
        <f t="shared" si="27"/>
        <v>0</v>
      </c>
      <c r="AC25" s="269">
        <f t="shared" si="27"/>
        <v>0</v>
      </c>
      <c r="AD25" s="269">
        <f t="shared" si="27"/>
        <v>0</v>
      </c>
      <c r="AE25" s="269">
        <f t="shared" si="27"/>
        <v>0</v>
      </c>
      <c r="AF25" s="269">
        <f t="shared" si="27"/>
        <v>0</v>
      </c>
      <c r="AG25" s="269">
        <f t="shared" si="27"/>
        <v>0</v>
      </c>
      <c r="AH25" s="269">
        <f t="shared" si="27"/>
        <v>0</v>
      </c>
      <c r="AI25" s="269">
        <f t="shared" si="27"/>
        <v>0</v>
      </c>
      <c r="AJ25" s="269">
        <f t="shared" si="27"/>
        <v>0</v>
      </c>
      <c r="AK25" s="269">
        <f t="shared" si="27"/>
        <v>0</v>
      </c>
      <c r="AL25" s="269">
        <f t="shared" ref="AL25:BQ25" si="28">AL108</f>
        <v>0</v>
      </c>
      <c r="AM25" s="269">
        <f t="shared" si="28"/>
        <v>0</v>
      </c>
      <c r="AN25" s="269">
        <f t="shared" si="28"/>
        <v>0</v>
      </c>
      <c r="AO25" s="269">
        <f t="shared" si="28"/>
        <v>0</v>
      </c>
      <c r="AP25" s="269">
        <f t="shared" si="28"/>
        <v>0</v>
      </c>
      <c r="AQ25" s="269">
        <f t="shared" si="28"/>
        <v>0</v>
      </c>
      <c r="AR25" s="269">
        <f t="shared" si="28"/>
        <v>0</v>
      </c>
      <c r="AS25" s="269">
        <f t="shared" si="28"/>
        <v>0</v>
      </c>
      <c r="AT25" s="269" t="str">
        <f t="shared" si="28"/>
        <v>нд</v>
      </c>
      <c r="AU25" s="269" t="str">
        <f t="shared" si="28"/>
        <v>нд</v>
      </c>
      <c r="AV25" s="269" t="str">
        <f t="shared" si="28"/>
        <v>нд</v>
      </c>
      <c r="AW25" s="269" t="str">
        <f t="shared" si="28"/>
        <v>нд</v>
      </c>
      <c r="AX25" s="269" t="str">
        <f t="shared" si="28"/>
        <v>нд</v>
      </c>
      <c r="AY25" s="269">
        <f t="shared" si="28"/>
        <v>0</v>
      </c>
      <c r="AZ25" s="269">
        <f t="shared" si="28"/>
        <v>0</v>
      </c>
      <c r="BA25" s="269">
        <f t="shared" si="28"/>
        <v>0</v>
      </c>
      <c r="BB25" s="269">
        <f t="shared" si="28"/>
        <v>0</v>
      </c>
      <c r="BC25" s="269">
        <f t="shared" si="28"/>
        <v>0</v>
      </c>
      <c r="BD25" s="269">
        <f t="shared" si="28"/>
        <v>0</v>
      </c>
      <c r="BE25" s="269">
        <f t="shared" si="28"/>
        <v>0</v>
      </c>
      <c r="BF25" s="269">
        <f t="shared" si="28"/>
        <v>0</v>
      </c>
      <c r="BG25" s="269">
        <f t="shared" si="28"/>
        <v>0</v>
      </c>
      <c r="BH25" s="269">
        <f t="shared" si="28"/>
        <v>0</v>
      </c>
      <c r="BI25" s="269">
        <f t="shared" si="28"/>
        <v>0</v>
      </c>
      <c r="BJ25" s="269">
        <f t="shared" si="28"/>
        <v>0</v>
      </c>
      <c r="BK25" s="269">
        <f t="shared" si="28"/>
        <v>0</v>
      </c>
      <c r="BL25" s="269">
        <f t="shared" si="28"/>
        <v>0</v>
      </c>
      <c r="BM25" s="269">
        <f t="shared" si="28"/>
        <v>0</v>
      </c>
      <c r="BN25" s="269">
        <f t="shared" si="28"/>
        <v>0</v>
      </c>
      <c r="BO25" s="269">
        <f t="shared" si="28"/>
        <v>0</v>
      </c>
      <c r="BP25" s="269">
        <f t="shared" si="28"/>
        <v>0</v>
      </c>
      <c r="BQ25" s="269">
        <f t="shared" si="28"/>
        <v>0</v>
      </c>
      <c r="BR25" s="269">
        <f t="shared" ref="BR25:CW25" si="29">BR108</f>
        <v>0</v>
      </c>
      <c r="BS25" s="269">
        <f t="shared" si="29"/>
        <v>0</v>
      </c>
      <c r="BT25" s="269">
        <f t="shared" si="29"/>
        <v>0</v>
      </c>
      <c r="BU25" s="269">
        <f t="shared" si="29"/>
        <v>0</v>
      </c>
      <c r="BV25" s="269">
        <f t="shared" si="29"/>
        <v>0</v>
      </c>
      <c r="BW25" s="269">
        <f t="shared" si="29"/>
        <v>0</v>
      </c>
      <c r="BX25" s="269">
        <f t="shared" si="29"/>
        <v>0</v>
      </c>
      <c r="BY25" s="269">
        <f t="shared" si="29"/>
        <v>0</v>
      </c>
      <c r="BZ25" s="269">
        <f t="shared" si="29"/>
        <v>0</v>
      </c>
      <c r="CA25" s="269">
        <f t="shared" si="29"/>
        <v>0</v>
      </c>
      <c r="CB25" s="269">
        <f t="shared" si="29"/>
        <v>0</v>
      </c>
      <c r="CC25" s="269">
        <f t="shared" si="29"/>
        <v>0</v>
      </c>
      <c r="CD25" s="269">
        <f t="shared" si="29"/>
        <v>0</v>
      </c>
      <c r="CE25" s="269">
        <f t="shared" si="29"/>
        <v>0</v>
      </c>
      <c r="CF25" s="269">
        <f t="shared" si="29"/>
        <v>0</v>
      </c>
      <c r="CG25" s="269">
        <f t="shared" si="29"/>
        <v>0</v>
      </c>
      <c r="CH25" s="269">
        <f t="shared" si="29"/>
        <v>0</v>
      </c>
      <c r="CI25" s="269">
        <f t="shared" si="29"/>
        <v>0</v>
      </c>
      <c r="CJ25" s="269">
        <f t="shared" si="29"/>
        <v>0</v>
      </c>
      <c r="CK25" s="269">
        <f t="shared" si="29"/>
        <v>0</v>
      </c>
      <c r="CL25" s="269">
        <f t="shared" si="29"/>
        <v>0</v>
      </c>
      <c r="CM25" s="269">
        <f t="shared" si="29"/>
        <v>0</v>
      </c>
      <c r="CN25" s="269">
        <f t="shared" si="29"/>
        <v>0</v>
      </c>
      <c r="CO25" s="269">
        <f t="shared" si="29"/>
        <v>0</v>
      </c>
      <c r="CP25" s="269">
        <f t="shared" si="29"/>
        <v>0</v>
      </c>
      <c r="CQ25" s="269">
        <f t="shared" si="29"/>
        <v>0</v>
      </c>
      <c r="CR25" s="269">
        <f t="shared" si="29"/>
        <v>0</v>
      </c>
      <c r="CS25" s="269">
        <f t="shared" si="29"/>
        <v>0</v>
      </c>
      <c r="CT25" s="269">
        <f t="shared" si="29"/>
        <v>0</v>
      </c>
      <c r="CU25" s="269">
        <f t="shared" si="29"/>
        <v>0</v>
      </c>
      <c r="CV25" s="269">
        <f t="shared" si="29"/>
        <v>0</v>
      </c>
      <c r="CW25" s="269">
        <f t="shared" si="29"/>
        <v>0</v>
      </c>
      <c r="CX25" s="269">
        <f t="shared" ref="CX25:EC25" si="30">CX108</f>
        <v>0</v>
      </c>
      <c r="CY25" s="269">
        <f t="shared" si="30"/>
        <v>0</v>
      </c>
      <c r="CZ25" s="269">
        <f t="shared" si="30"/>
        <v>0</v>
      </c>
      <c r="DA25" s="269">
        <f t="shared" si="30"/>
        <v>0</v>
      </c>
      <c r="DB25" s="269">
        <f t="shared" si="30"/>
        <v>0</v>
      </c>
      <c r="DC25" s="269">
        <f t="shared" si="30"/>
        <v>0</v>
      </c>
      <c r="DD25" s="269">
        <f t="shared" si="30"/>
        <v>0</v>
      </c>
      <c r="DE25" s="269">
        <f t="shared" si="30"/>
        <v>0</v>
      </c>
      <c r="DF25" s="269">
        <f t="shared" si="30"/>
        <v>0</v>
      </c>
      <c r="DG25" s="269">
        <f t="shared" si="30"/>
        <v>0</v>
      </c>
      <c r="DH25" s="269">
        <f t="shared" si="30"/>
        <v>0</v>
      </c>
      <c r="DI25" s="269">
        <f t="shared" si="30"/>
        <v>0</v>
      </c>
      <c r="DJ25" s="269">
        <f t="shared" si="30"/>
        <v>0</v>
      </c>
      <c r="DK25" s="269">
        <f t="shared" si="30"/>
        <v>0</v>
      </c>
      <c r="DL25" s="269">
        <f t="shared" si="30"/>
        <v>0</v>
      </c>
      <c r="DM25" s="269">
        <f t="shared" si="30"/>
        <v>0</v>
      </c>
      <c r="DN25" s="269">
        <f t="shared" si="30"/>
        <v>0</v>
      </c>
      <c r="DO25" s="269">
        <f t="shared" si="30"/>
        <v>0</v>
      </c>
      <c r="DP25" s="269">
        <f t="shared" si="30"/>
        <v>0</v>
      </c>
      <c r="DQ25" s="269">
        <f t="shared" si="30"/>
        <v>0</v>
      </c>
      <c r="DR25" s="269">
        <f t="shared" si="30"/>
        <v>0</v>
      </c>
      <c r="DS25" s="269">
        <f t="shared" si="30"/>
        <v>0</v>
      </c>
      <c r="DT25" s="269">
        <f t="shared" si="30"/>
        <v>0</v>
      </c>
      <c r="DU25" s="269">
        <f t="shared" si="30"/>
        <v>0</v>
      </c>
      <c r="DV25" s="269">
        <f t="shared" si="30"/>
        <v>0</v>
      </c>
      <c r="DW25" s="269">
        <f t="shared" si="30"/>
        <v>0</v>
      </c>
      <c r="DX25" s="269">
        <f t="shared" si="30"/>
        <v>0</v>
      </c>
      <c r="DY25" s="269">
        <f t="shared" si="30"/>
        <v>0</v>
      </c>
      <c r="DZ25" s="269">
        <f t="shared" si="30"/>
        <v>0</v>
      </c>
      <c r="EA25" s="269">
        <f t="shared" si="30"/>
        <v>0</v>
      </c>
      <c r="EB25" s="269">
        <f t="shared" si="30"/>
        <v>0</v>
      </c>
      <c r="EC25" s="269">
        <f t="shared" si="30"/>
        <v>0</v>
      </c>
      <c r="ED25" s="269">
        <f t="shared" ref="ED25:EK25" si="31">ED108</f>
        <v>0</v>
      </c>
      <c r="EE25" s="269">
        <f t="shared" si="31"/>
        <v>0</v>
      </c>
      <c r="EF25" s="269">
        <f t="shared" si="31"/>
        <v>0</v>
      </c>
      <c r="EG25" s="269">
        <f t="shared" si="31"/>
        <v>0</v>
      </c>
      <c r="EH25" s="269">
        <f t="shared" si="31"/>
        <v>0</v>
      </c>
      <c r="EI25" s="269">
        <f t="shared" si="31"/>
        <v>0</v>
      </c>
      <c r="EJ25" s="269">
        <f t="shared" si="31"/>
        <v>0</v>
      </c>
      <c r="EK25" s="269">
        <f t="shared" si="31"/>
        <v>0</v>
      </c>
      <c r="EL25" s="209" t="s">
        <v>98</v>
      </c>
      <c r="EM25" s="270"/>
      <c r="EN25" s="270"/>
      <c r="EO25" s="270"/>
      <c r="EP25" s="271"/>
      <c r="EQ25" s="272"/>
      <c r="ER25" s="271"/>
      <c r="ES25" s="272"/>
      <c r="ET25" s="273"/>
    </row>
    <row r="26" spans="1:256" s="151" customFormat="1" ht="12.75" customHeight="1" x14ac:dyDescent="0.2">
      <c r="A26" s="275" t="s">
        <v>110</v>
      </c>
      <c r="B26" s="156" t="s">
        <v>111</v>
      </c>
      <c r="C26" s="265" t="s">
        <v>98</v>
      </c>
      <c r="D26" s="265" t="str">
        <f>D109</f>
        <v>нд</v>
      </c>
      <c r="E26" s="266" t="s">
        <v>98</v>
      </c>
      <c r="F26" s="266">
        <f t="shared" ref="F26:AK26" si="32">F109</f>
        <v>0</v>
      </c>
      <c r="G26" s="265" t="str">
        <f t="shared" si="32"/>
        <v>нд</v>
      </c>
      <c r="H26" s="266" t="str">
        <f t="shared" si="32"/>
        <v>нд</v>
      </c>
      <c r="I26" s="265" t="str">
        <f t="shared" si="32"/>
        <v>нд</v>
      </c>
      <c r="J26" s="266" t="str">
        <f t="shared" si="32"/>
        <v>нд</v>
      </c>
      <c r="K26" s="265" t="str">
        <f t="shared" si="32"/>
        <v>нд</v>
      </c>
      <c r="L26" s="266" t="str">
        <f t="shared" si="32"/>
        <v>нд</v>
      </c>
      <c r="M26" s="265" t="str">
        <f t="shared" si="32"/>
        <v>нд</v>
      </c>
      <c r="N26" s="267">
        <f t="shared" si="32"/>
        <v>0</v>
      </c>
      <c r="O26" s="268">
        <f t="shared" si="32"/>
        <v>3.4453289893999997</v>
      </c>
      <c r="P26" s="268" t="str">
        <f t="shared" si="32"/>
        <v>нд</v>
      </c>
      <c r="Q26" s="268" t="str">
        <f t="shared" si="32"/>
        <v>нд</v>
      </c>
      <c r="R26" s="269" t="str">
        <f t="shared" si="32"/>
        <v>нд</v>
      </c>
      <c r="S26" s="269" t="str">
        <f t="shared" si="32"/>
        <v>нд</v>
      </c>
      <c r="T26" s="269">
        <f t="shared" si="32"/>
        <v>64.643688999999995</v>
      </c>
      <c r="U26" s="269">
        <f t="shared" si="32"/>
        <v>0</v>
      </c>
      <c r="V26" s="269">
        <f t="shared" si="32"/>
        <v>5.4517027599999999</v>
      </c>
      <c r="W26" s="269">
        <f t="shared" si="32"/>
        <v>10.113609515</v>
      </c>
      <c r="X26" s="269">
        <f t="shared" si="32"/>
        <v>0</v>
      </c>
      <c r="Y26" s="269">
        <f t="shared" si="32"/>
        <v>5.4517022200000005</v>
      </c>
      <c r="Z26" s="269">
        <f t="shared" si="32"/>
        <v>0</v>
      </c>
      <c r="AA26" s="269">
        <f t="shared" si="32"/>
        <v>0</v>
      </c>
      <c r="AB26" s="269">
        <f t="shared" si="32"/>
        <v>5.4517022200000005</v>
      </c>
      <c r="AC26" s="269">
        <f t="shared" si="32"/>
        <v>0</v>
      </c>
      <c r="AD26" s="269">
        <f t="shared" si="32"/>
        <v>0</v>
      </c>
      <c r="AE26" s="269">
        <f t="shared" si="32"/>
        <v>5.4517022200000005</v>
      </c>
      <c r="AF26" s="269">
        <f t="shared" si="32"/>
        <v>0</v>
      </c>
      <c r="AG26" s="269">
        <f t="shared" si="32"/>
        <v>0</v>
      </c>
      <c r="AH26" s="269">
        <f t="shared" si="32"/>
        <v>0</v>
      </c>
      <c r="AI26" s="269">
        <f t="shared" si="32"/>
        <v>0</v>
      </c>
      <c r="AJ26" s="269">
        <f t="shared" si="32"/>
        <v>0</v>
      </c>
      <c r="AK26" s="269">
        <f t="shared" si="32"/>
        <v>0</v>
      </c>
      <c r="AL26" s="269">
        <f t="shared" ref="AL26:BQ26" si="33">AL109</f>
        <v>10.113609515</v>
      </c>
      <c r="AM26" s="269">
        <f t="shared" si="33"/>
        <v>0</v>
      </c>
      <c r="AN26" s="269">
        <f t="shared" si="33"/>
        <v>0</v>
      </c>
      <c r="AO26" s="269">
        <f t="shared" si="33"/>
        <v>10.113609515</v>
      </c>
      <c r="AP26" s="269">
        <f t="shared" si="33"/>
        <v>0</v>
      </c>
      <c r="AQ26" s="269">
        <f t="shared" si="33"/>
        <v>8.6354849999999997E-2</v>
      </c>
      <c r="AR26" s="269">
        <f t="shared" si="33"/>
        <v>10.027254664999999</v>
      </c>
      <c r="AS26" s="269">
        <f t="shared" si="33"/>
        <v>0</v>
      </c>
      <c r="AT26" s="269" t="str">
        <f t="shared" si="33"/>
        <v>нд</v>
      </c>
      <c r="AU26" s="269" t="str">
        <f t="shared" si="33"/>
        <v>нд</v>
      </c>
      <c r="AV26" s="269" t="str">
        <f t="shared" si="33"/>
        <v>нд</v>
      </c>
      <c r="AW26" s="269" t="str">
        <f t="shared" si="33"/>
        <v>нд</v>
      </c>
      <c r="AX26" s="269" t="str">
        <f t="shared" si="33"/>
        <v>нд</v>
      </c>
      <c r="AY26" s="269">
        <f t="shared" si="33"/>
        <v>6.8835280000000001</v>
      </c>
      <c r="AZ26" s="269">
        <f t="shared" si="33"/>
        <v>0</v>
      </c>
      <c r="BA26" s="269">
        <f t="shared" si="33"/>
        <v>0</v>
      </c>
      <c r="BB26" s="269">
        <f t="shared" si="33"/>
        <v>6.8835280000000001</v>
      </c>
      <c r="BC26" s="269">
        <f t="shared" si="33"/>
        <v>3.5928</v>
      </c>
      <c r="BD26" s="269">
        <f t="shared" si="33"/>
        <v>8.5999999999999993E-2</v>
      </c>
      <c r="BE26" s="269">
        <f t="shared" si="33"/>
        <v>3.2047279999999998</v>
      </c>
      <c r="BF26" s="269">
        <f t="shared" si="33"/>
        <v>0</v>
      </c>
      <c r="BG26" s="269">
        <f t="shared" si="33"/>
        <v>0</v>
      </c>
      <c r="BH26" s="269">
        <f t="shared" si="33"/>
        <v>0</v>
      </c>
      <c r="BI26" s="269">
        <f t="shared" si="33"/>
        <v>0</v>
      </c>
      <c r="BJ26" s="269">
        <f t="shared" si="33"/>
        <v>0</v>
      </c>
      <c r="BK26" s="269">
        <f t="shared" si="33"/>
        <v>0</v>
      </c>
      <c r="BL26" s="269">
        <f t="shared" si="33"/>
        <v>2.0027439999999999</v>
      </c>
      <c r="BM26" s="269">
        <f t="shared" si="33"/>
        <v>0</v>
      </c>
      <c r="BN26" s="269">
        <f t="shared" si="33"/>
        <v>0</v>
      </c>
      <c r="BO26" s="269">
        <f t="shared" si="33"/>
        <v>2.0027439999999999</v>
      </c>
      <c r="BP26" s="269">
        <f t="shared" si="33"/>
        <v>0</v>
      </c>
      <c r="BQ26" s="269">
        <f t="shared" si="33"/>
        <v>0.73840000000000006</v>
      </c>
      <c r="BR26" s="269">
        <f t="shared" ref="BR26:CW26" si="34">BR109</f>
        <v>1.2643439999999999</v>
      </c>
      <c r="BS26" s="269">
        <f t="shared" si="34"/>
        <v>0</v>
      </c>
      <c r="BT26" s="269">
        <f t="shared" si="34"/>
        <v>0</v>
      </c>
      <c r="BU26" s="269">
        <f t="shared" si="34"/>
        <v>0</v>
      </c>
      <c r="BV26" s="269">
        <f t="shared" si="34"/>
        <v>0</v>
      </c>
      <c r="BW26" s="269">
        <f t="shared" si="34"/>
        <v>0</v>
      </c>
      <c r="BX26" s="269">
        <f t="shared" si="34"/>
        <v>0</v>
      </c>
      <c r="BY26" s="269">
        <f t="shared" si="34"/>
        <v>0</v>
      </c>
      <c r="BZ26" s="269">
        <f t="shared" si="34"/>
        <v>0</v>
      </c>
      <c r="CA26" s="269">
        <f t="shared" si="34"/>
        <v>0</v>
      </c>
      <c r="CB26" s="269">
        <f t="shared" si="34"/>
        <v>0</v>
      </c>
      <c r="CC26" s="269">
        <f t="shared" si="34"/>
        <v>0</v>
      </c>
      <c r="CD26" s="269">
        <f t="shared" si="34"/>
        <v>0</v>
      </c>
      <c r="CE26" s="269">
        <f t="shared" si="34"/>
        <v>0</v>
      </c>
      <c r="CF26" s="269">
        <f t="shared" si="34"/>
        <v>0</v>
      </c>
      <c r="CG26" s="269">
        <f t="shared" si="34"/>
        <v>0</v>
      </c>
      <c r="CH26" s="269">
        <f t="shared" si="34"/>
        <v>0</v>
      </c>
      <c r="CI26" s="269">
        <f t="shared" si="34"/>
        <v>0</v>
      </c>
      <c r="CJ26" s="269">
        <f t="shared" si="34"/>
        <v>0</v>
      </c>
      <c r="CK26" s="269">
        <f t="shared" si="34"/>
        <v>0</v>
      </c>
      <c r="CL26" s="269">
        <f t="shared" si="34"/>
        <v>11.971139000000001</v>
      </c>
      <c r="CM26" s="269">
        <f t="shared" si="34"/>
        <v>0</v>
      </c>
      <c r="CN26" s="269">
        <f t="shared" si="34"/>
        <v>0</v>
      </c>
      <c r="CO26" s="269">
        <f t="shared" si="34"/>
        <v>11.971139000000001</v>
      </c>
      <c r="CP26" s="269">
        <f t="shared" si="34"/>
        <v>6.9492000000000003</v>
      </c>
      <c r="CQ26" s="269">
        <f t="shared" si="34"/>
        <v>5.0219389999999997</v>
      </c>
      <c r="CR26" s="269">
        <f t="shared" si="34"/>
        <v>0</v>
      </c>
      <c r="CS26" s="269">
        <f t="shared" si="34"/>
        <v>0</v>
      </c>
      <c r="CT26" s="269">
        <f t="shared" si="34"/>
        <v>0</v>
      </c>
      <c r="CU26" s="269">
        <f t="shared" si="34"/>
        <v>0</v>
      </c>
      <c r="CV26" s="269">
        <f t="shared" si="34"/>
        <v>0</v>
      </c>
      <c r="CW26" s="269">
        <f t="shared" si="34"/>
        <v>0</v>
      </c>
      <c r="CX26" s="269">
        <f t="shared" ref="CX26:EC26" si="35">CX109</f>
        <v>0</v>
      </c>
      <c r="CY26" s="269">
        <f t="shared" si="35"/>
        <v>9.9752200000000002</v>
      </c>
      <c r="CZ26" s="269">
        <f t="shared" si="35"/>
        <v>0</v>
      </c>
      <c r="DA26" s="269">
        <f t="shared" si="35"/>
        <v>0</v>
      </c>
      <c r="DB26" s="269">
        <f t="shared" si="35"/>
        <v>9.9752200000000002</v>
      </c>
      <c r="DC26" s="269">
        <f t="shared" si="35"/>
        <v>7.2034000000000002</v>
      </c>
      <c r="DD26" s="269">
        <f t="shared" si="35"/>
        <v>2.77182</v>
      </c>
      <c r="DE26" s="269">
        <f t="shared" si="35"/>
        <v>0</v>
      </c>
      <c r="DF26" s="269">
        <f t="shared" si="35"/>
        <v>0</v>
      </c>
      <c r="DG26" s="269">
        <f t="shared" si="35"/>
        <v>0</v>
      </c>
      <c r="DH26" s="269">
        <f t="shared" si="35"/>
        <v>0</v>
      </c>
      <c r="DI26" s="269">
        <f t="shared" si="35"/>
        <v>0</v>
      </c>
      <c r="DJ26" s="269">
        <f t="shared" si="35"/>
        <v>0</v>
      </c>
      <c r="DK26" s="269">
        <f t="shared" si="35"/>
        <v>0</v>
      </c>
      <c r="DL26" s="269">
        <f t="shared" si="35"/>
        <v>14.800021000000001</v>
      </c>
      <c r="DM26" s="269">
        <f t="shared" si="35"/>
        <v>0</v>
      </c>
      <c r="DN26" s="269">
        <f t="shared" si="35"/>
        <v>0</v>
      </c>
      <c r="DO26" s="269">
        <f t="shared" si="35"/>
        <v>14.800021000000001</v>
      </c>
      <c r="DP26" s="269">
        <f t="shared" si="35"/>
        <v>10.38016</v>
      </c>
      <c r="DQ26" s="269">
        <f t="shared" si="35"/>
        <v>4.419861</v>
      </c>
      <c r="DR26" s="269">
        <f t="shared" si="35"/>
        <v>0</v>
      </c>
      <c r="DS26" s="269">
        <f t="shared" si="35"/>
        <v>0</v>
      </c>
      <c r="DT26" s="269">
        <f t="shared" si="35"/>
        <v>0</v>
      </c>
      <c r="DU26" s="269">
        <f t="shared" si="35"/>
        <v>0</v>
      </c>
      <c r="DV26" s="269">
        <f t="shared" si="35"/>
        <v>0</v>
      </c>
      <c r="DW26" s="269">
        <f t="shared" si="35"/>
        <v>0</v>
      </c>
      <c r="DX26" s="269">
        <f t="shared" si="35"/>
        <v>0</v>
      </c>
      <c r="DY26" s="269">
        <f t="shared" si="35"/>
        <v>55.746261515</v>
      </c>
      <c r="DZ26" s="269">
        <f t="shared" si="35"/>
        <v>0</v>
      </c>
      <c r="EA26" s="269">
        <f t="shared" si="35"/>
        <v>0</v>
      </c>
      <c r="EB26" s="269">
        <f t="shared" si="35"/>
        <v>55.746261515</v>
      </c>
      <c r="EC26" s="269">
        <f t="shared" si="35"/>
        <v>28.12556</v>
      </c>
      <c r="ED26" s="269">
        <f t="shared" ref="ED26:EK26" si="36">ED109</f>
        <v>13.124374849999999</v>
      </c>
      <c r="EE26" s="269">
        <f t="shared" si="36"/>
        <v>14.496326665000002</v>
      </c>
      <c r="EF26" s="269">
        <f t="shared" si="36"/>
        <v>0</v>
      </c>
      <c r="EG26" s="269">
        <f t="shared" si="36"/>
        <v>0</v>
      </c>
      <c r="EH26" s="269">
        <f t="shared" si="36"/>
        <v>0</v>
      </c>
      <c r="EI26" s="269">
        <f t="shared" si="36"/>
        <v>0</v>
      </c>
      <c r="EJ26" s="269">
        <f t="shared" si="36"/>
        <v>0</v>
      </c>
      <c r="EK26" s="269">
        <f t="shared" si="36"/>
        <v>0</v>
      </c>
      <c r="EL26" s="209" t="s">
        <v>98</v>
      </c>
      <c r="EM26" s="270"/>
      <c r="EN26" s="270"/>
      <c r="EO26" s="270"/>
      <c r="EP26" s="271"/>
      <c r="EQ26" s="272"/>
      <c r="ER26" s="271"/>
      <c r="ES26" s="272"/>
      <c r="ET26" s="273"/>
    </row>
    <row r="27" spans="1:256" s="282" customFormat="1" ht="12.75" customHeight="1" x14ac:dyDescent="0.2">
      <c r="A27" s="275">
        <v>1</v>
      </c>
      <c r="B27" s="156" t="s">
        <v>112</v>
      </c>
      <c r="C27" s="276">
        <v>0</v>
      </c>
      <c r="D27" s="276">
        <v>0</v>
      </c>
      <c r="E27" s="277" t="s">
        <v>98</v>
      </c>
      <c r="F27" s="277">
        <v>0</v>
      </c>
      <c r="G27" s="276">
        <v>0</v>
      </c>
      <c r="H27" s="277">
        <v>0</v>
      </c>
      <c r="I27" s="276">
        <v>0</v>
      </c>
      <c r="J27" s="277">
        <v>0</v>
      </c>
      <c r="K27" s="276">
        <v>0</v>
      </c>
      <c r="L27" s="277">
        <v>0</v>
      </c>
      <c r="M27" s="276">
        <v>0</v>
      </c>
      <c r="N27" s="278">
        <v>0</v>
      </c>
      <c r="O27" s="279">
        <v>0</v>
      </c>
      <c r="P27" s="279">
        <v>0</v>
      </c>
      <c r="Q27" s="279">
        <v>0</v>
      </c>
      <c r="R27" s="280">
        <v>0</v>
      </c>
      <c r="S27" s="280">
        <v>0</v>
      </c>
      <c r="T27" s="280">
        <v>0</v>
      </c>
      <c r="U27" s="280">
        <v>0</v>
      </c>
      <c r="V27" s="280">
        <v>0</v>
      </c>
      <c r="W27" s="280">
        <v>0</v>
      </c>
      <c r="X27" s="280">
        <v>0</v>
      </c>
      <c r="Y27" s="280">
        <v>0</v>
      </c>
      <c r="Z27" s="280">
        <v>0</v>
      </c>
      <c r="AA27" s="280">
        <v>0</v>
      </c>
      <c r="AB27" s="280">
        <v>0</v>
      </c>
      <c r="AC27" s="280">
        <v>0</v>
      </c>
      <c r="AD27" s="280">
        <v>0</v>
      </c>
      <c r="AE27" s="280">
        <v>0</v>
      </c>
      <c r="AF27" s="280">
        <v>0</v>
      </c>
      <c r="AG27" s="280">
        <v>0</v>
      </c>
      <c r="AH27" s="280">
        <v>0</v>
      </c>
      <c r="AI27" s="280">
        <v>0</v>
      </c>
      <c r="AJ27" s="280">
        <v>0</v>
      </c>
      <c r="AK27" s="280">
        <v>0</v>
      </c>
      <c r="AL27" s="280">
        <v>0</v>
      </c>
      <c r="AM27" s="280">
        <v>0</v>
      </c>
      <c r="AN27" s="280">
        <v>0</v>
      </c>
      <c r="AO27" s="280">
        <v>0</v>
      </c>
      <c r="AP27" s="280">
        <v>0</v>
      </c>
      <c r="AQ27" s="280">
        <v>0</v>
      </c>
      <c r="AR27" s="280">
        <v>0</v>
      </c>
      <c r="AS27" s="280">
        <v>0</v>
      </c>
      <c r="AT27" s="280">
        <v>0</v>
      </c>
      <c r="AU27" s="280">
        <v>0</v>
      </c>
      <c r="AV27" s="280">
        <v>0</v>
      </c>
      <c r="AW27" s="280">
        <v>0</v>
      </c>
      <c r="AX27" s="280">
        <v>0</v>
      </c>
      <c r="AY27" s="280">
        <v>0</v>
      </c>
      <c r="AZ27" s="280">
        <v>0</v>
      </c>
      <c r="BA27" s="280">
        <v>0</v>
      </c>
      <c r="BB27" s="280">
        <v>0</v>
      </c>
      <c r="BC27" s="280">
        <v>0</v>
      </c>
      <c r="BD27" s="280">
        <v>0</v>
      </c>
      <c r="BE27" s="280">
        <v>0</v>
      </c>
      <c r="BF27" s="280">
        <v>0</v>
      </c>
      <c r="BG27" s="280">
        <v>0</v>
      </c>
      <c r="BH27" s="280">
        <v>0</v>
      </c>
      <c r="BI27" s="280">
        <v>0</v>
      </c>
      <c r="BJ27" s="280">
        <v>0</v>
      </c>
      <c r="BK27" s="280">
        <v>0</v>
      </c>
      <c r="BL27" s="280">
        <v>0</v>
      </c>
      <c r="BM27" s="280">
        <v>0</v>
      </c>
      <c r="BN27" s="280">
        <v>0</v>
      </c>
      <c r="BO27" s="280">
        <v>0</v>
      </c>
      <c r="BP27" s="280">
        <v>0</v>
      </c>
      <c r="BQ27" s="280">
        <v>0</v>
      </c>
      <c r="BR27" s="280">
        <v>0</v>
      </c>
      <c r="BS27" s="280">
        <v>0</v>
      </c>
      <c r="BT27" s="280">
        <v>0</v>
      </c>
      <c r="BU27" s="280">
        <v>0</v>
      </c>
      <c r="BV27" s="280">
        <v>0</v>
      </c>
      <c r="BW27" s="280">
        <v>0</v>
      </c>
      <c r="BX27" s="280">
        <v>0</v>
      </c>
      <c r="BY27" s="280">
        <v>0</v>
      </c>
      <c r="BZ27" s="280">
        <v>0</v>
      </c>
      <c r="CA27" s="280">
        <v>0</v>
      </c>
      <c r="CB27" s="280">
        <v>0</v>
      </c>
      <c r="CC27" s="280">
        <v>0</v>
      </c>
      <c r="CD27" s="280">
        <v>0</v>
      </c>
      <c r="CE27" s="280">
        <v>0</v>
      </c>
      <c r="CF27" s="280">
        <v>0</v>
      </c>
      <c r="CG27" s="280">
        <v>0</v>
      </c>
      <c r="CH27" s="280">
        <v>0</v>
      </c>
      <c r="CI27" s="280">
        <v>0</v>
      </c>
      <c r="CJ27" s="280">
        <v>0</v>
      </c>
      <c r="CK27" s="280">
        <v>0</v>
      </c>
      <c r="CL27" s="280">
        <v>0</v>
      </c>
      <c r="CM27" s="280">
        <v>0</v>
      </c>
      <c r="CN27" s="280">
        <v>0</v>
      </c>
      <c r="CO27" s="280">
        <v>0</v>
      </c>
      <c r="CP27" s="280">
        <v>0</v>
      </c>
      <c r="CQ27" s="280">
        <v>0</v>
      </c>
      <c r="CR27" s="280">
        <v>0</v>
      </c>
      <c r="CS27" s="280">
        <v>0</v>
      </c>
      <c r="CT27" s="280">
        <v>0</v>
      </c>
      <c r="CU27" s="280">
        <v>0</v>
      </c>
      <c r="CV27" s="280">
        <v>0</v>
      </c>
      <c r="CW27" s="280">
        <v>0</v>
      </c>
      <c r="CX27" s="280">
        <v>0</v>
      </c>
      <c r="CY27" s="280">
        <v>0</v>
      </c>
      <c r="CZ27" s="280">
        <v>0</v>
      </c>
      <c r="DA27" s="280">
        <v>0</v>
      </c>
      <c r="DB27" s="280">
        <v>0</v>
      </c>
      <c r="DC27" s="280">
        <v>0</v>
      </c>
      <c r="DD27" s="280">
        <v>0</v>
      </c>
      <c r="DE27" s="280">
        <v>0</v>
      </c>
      <c r="DF27" s="280">
        <v>0</v>
      </c>
      <c r="DG27" s="280">
        <v>0</v>
      </c>
      <c r="DH27" s="280">
        <v>0</v>
      </c>
      <c r="DI27" s="280">
        <v>0</v>
      </c>
      <c r="DJ27" s="280">
        <v>0</v>
      </c>
      <c r="DK27" s="280">
        <v>0</v>
      </c>
      <c r="DL27" s="280">
        <v>0</v>
      </c>
      <c r="DM27" s="280">
        <v>0</v>
      </c>
      <c r="DN27" s="280">
        <v>0</v>
      </c>
      <c r="DO27" s="280">
        <v>0</v>
      </c>
      <c r="DP27" s="280">
        <v>0</v>
      </c>
      <c r="DQ27" s="280">
        <v>0</v>
      </c>
      <c r="DR27" s="280">
        <v>0</v>
      </c>
      <c r="DS27" s="280">
        <v>0</v>
      </c>
      <c r="DT27" s="280">
        <v>0</v>
      </c>
      <c r="DU27" s="280">
        <v>0</v>
      </c>
      <c r="DV27" s="280">
        <v>0</v>
      </c>
      <c r="DW27" s="280">
        <v>0</v>
      </c>
      <c r="DX27" s="280">
        <v>0</v>
      </c>
      <c r="DY27" s="280">
        <v>0</v>
      </c>
      <c r="DZ27" s="280">
        <v>0</v>
      </c>
      <c r="EA27" s="280">
        <v>0</v>
      </c>
      <c r="EB27" s="280">
        <v>0</v>
      </c>
      <c r="EC27" s="280">
        <v>0</v>
      </c>
      <c r="ED27" s="280">
        <v>0</v>
      </c>
      <c r="EE27" s="280">
        <v>0</v>
      </c>
      <c r="EF27" s="280">
        <v>0</v>
      </c>
      <c r="EG27" s="280">
        <v>0</v>
      </c>
      <c r="EH27" s="280">
        <v>0</v>
      </c>
      <c r="EI27" s="280">
        <v>0</v>
      </c>
      <c r="EJ27" s="280">
        <v>0</v>
      </c>
      <c r="EK27" s="280">
        <v>0</v>
      </c>
      <c r="EL27" s="119" t="s">
        <v>98</v>
      </c>
      <c r="EM27" s="270"/>
      <c r="EN27" s="270"/>
      <c r="EO27" s="270"/>
      <c r="EP27" s="159"/>
      <c r="EQ27" s="159"/>
      <c r="ER27" s="159"/>
      <c r="ES27" s="159"/>
      <c r="ET27" s="281"/>
      <c r="EU27" s="160"/>
      <c r="EV27" s="160"/>
      <c r="EW27" s="160"/>
      <c r="EX27" s="160"/>
      <c r="EY27" s="160"/>
      <c r="EZ27" s="160"/>
      <c r="FA27" s="160"/>
      <c r="FB27" s="160"/>
      <c r="FC27" s="160"/>
      <c r="FD27" s="160"/>
      <c r="FE27" s="160"/>
      <c r="FF27" s="160"/>
      <c r="FG27" s="160"/>
      <c r="FH27" s="160"/>
      <c r="FI27" s="160"/>
      <c r="FJ27" s="160"/>
      <c r="FK27" s="160"/>
      <c r="FL27" s="160"/>
      <c r="FM27" s="160"/>
      <c r="FN27" s="160"/>
      <c r="FO27" s="160"/>
      <c r="FP27" s="160"/>
      <c r="FQ27" s="160"/>
      <c r="FR27" s="160"/>
      <c r="FS27" s="160"/>
      <c r="FT27" s="160"/>
      <c r="FU27" s="160"/>
      <c r="FV27" s="160"/>
      <c r="FW27" s="160"/>
      <c r="FX27" s="160"/>
      <c r="FY27" s="160"/>
      <c r="FZ27" s="160"/>
      <c r="GA27" s="160"/>
      <c r="GB27" s="160"/>
      <c r="GC27" s="160"/>
      <c r="GD27" s="160"/>
      <c r="GE27" s="160"/>
      <c r="GF27" s="160"/>
      <c r="GG27" s="160"/>
      <c r="GH27" s="160"/>
      <c r="GI27" s="160"/>
      <c r="GJ27" s="160"/>
      <c r="GK27" s="160"/>
      <c r="GL27" s="160"/>
      <c r="GM27" s="160"/>
      <c r="GN27" s="160"/>
      <c r="GO27" s="160"/>
      <c r="GP27" s="160"/>
      <c r="GQ27" s="160"/>
      <c r="GR27" s="160"/>
      <c r="GS27" s="160"/>
      <c r="GT27" s="160"/>
      <c r="GU27" s="160"/>
      <c r="GV27" s="160"/>
      <c r="GW27" s="160"/>
      <c r="GX27" s="160"/>
      <c r="GY27" s="160"/>
      <c r="GZ27" s="160"/>
      <c r="HA27" s="160"/>
      <c r="HB27" s="160"/>
      <c r="HC27" s="160"/>
      <c r="HD27" s="160"/>
      <c r="HE27" s="160"/>
      <c r="HF27" s="160"/>
      <c r="HG27" s="160"/>
      <c r="HH27" s="160"/>
      <c r="HI27" s="160"/>
      <c r="HJ27" s="160"/>
      <c r="HK27" s="160"/>
      <c r="HL27" s="160"/>
      <c r="HM27" s="160"/>
      <c r="HN27" s="160"/>
      <c r="HO27" s="160"/>
      <c r="HP27" s="160"/>
      <c r="HQ27" s="160"/>
      <c r="HR27" s="160"/>
      <c r="HS27" s="160"/>
      <c r="HT27" s="160"/>
      <c r="HU27" s="160"/>
      <c r="HV27" s="160"/>
      <c r="HW27" s="160"/>
      <c r="HX27" s="160"/>
      <c r="HY27" s="160"/>
      <c r="HZ27" s="160"/>
      <c r="IA27" s="160"/>
      <c r="IB27" s="160"/>
      <c r="IC27" s="160"/>
      <c r="ID27" s="160"/>
      <c r="IE27" s="160"/>
      <c r="IF27" s="160"/>
      <c r="IG27" s="160"/>
      <c r="IH27" s="160"/>
      <c r="II27" s="160"/>
      <c r="IJ27" s="160"/>
      <c r="IK27" s="160"/>
      <c r="IL27" s="160"/>
      <c r="IM27" s="160"/>
      <c r="IN27" s="160"/>
      <c r="IO27" s="160"/>
      <c r="IP27" s="160"/>
      <c r="IQ27" s="160"/>
      <c r="IR27" s="160"/>
      <c r="IS27" s="160"/>
      <c r="IT27" s="160"/>
      <c r="IU27" s="160"/>
      <c r="IV27" s="160"/>
    </row>
    <row r="28" spans="1:256" s="168" customFormat="1" ht="38.25" customHeight="1" x14ac:dyDescent="0.2">
      <c r="A28" s="283" t="s">
        <v>113</v>
      </c>
      <c r="B28" s="162" t="s">
        <v>114</v>
      </c>
      <c r="C28" s="284" t="s">
        <v>98</v>
      </c>
      <c r="D28" s="284" t="s">
        <v>98</v>
      </c>
      <c r="E28" s="285" t="s">
        <v>98</v>
      </c>
      <c r="F28" s="285" t="s">
        <v>98</v>
      </c>
      <c r="G28" s="284" t="s">
        <v>98</v>
      </c>
      <c r="H28" s="285">
        <f>H29+H31+H32</f>
        <v>0</v>
      </c>
      <c r="I28" s="284" t="s">
        <v>98</v>
      </c>
      <c r="J28" s="285">
        <f>J29+J31+J32</f>
        <v>0</v>
      </c>
      <c r="K28" s="284" t="s">
        <v>98</v>
      </c>
      <c r="L28" s="285">
        <f>L29+L31+L32</f>
        <v>0</v>
      </c>
      <c r="M28" s="284" t="s">
        <v>98</v>
      </c>
      <c r="N28" s="286">
        <f>N29+N31+N32</f>
        <v>5.5000000000000003E-4</v>
      </c>
      <c r="O28" s="287">
        <f>O29+O31+O32</f>
        <v>0.39300000000000002</v>
      </c>
      <c r="P28" s="287">
        <f>P29+P31+P32</f>
        <v>0</v>
      </c>
      <c r="Q28" s="287">
        <f>Q29+Q31+Q32</f>
        <v>0</v>
      </c>
      <c r="R28" s="288" t="s">
        <v>98</v>
      </c>
      <c r="S28" s="288">
        <f>S29+S31+S32</f>
        <v>0</v>
      </c>
      <c r="T28" s="288">
        <f>T29+T31+T32</f>
        <v>19.980363818079681</v>
      </c>
      <c r="U28" s="288" t="s">
        <v>98</v>
      </c>
      <c r="V28" s="288">
        <f t="shared" ref="V28:AS28" si="37">V29+V31+V32</f>
        <v>1.9021600000000001</v>
      </c>
      <c r="W28" s="288">
        <f t="shared" si="37"/>
        <v>2.5242308736074124</v>
      </c>
      <c r="X28" s="288">
        <f t="shared" si="37"/>
        <v>0</v>
      </c>
      <c r="Y28" s="288">
        <f t="shared" si="37"/>
        <v>1.9021600000000001</v>
      </c>
      <c r="Z28" s="288">
        <f t="shared" si="37"/>
        <v>0</v>
      </c>
      <c r="AA28" s="288">
        <f t="shared" si="37"/>
        <v>0</v>
      </c>
      <c r="AB28" s="288">
        <f t="shared" si="37"/>
        <v>1.9021600000000001</v>
      </c>
      <c r="AC28" s="288">
        <f t="shared" si="37"/>
        <v>0</v>
      </c>
      <c r="AD28" s="288">
        <f t="shared" si="37"/>
        <v>0</v>
      </c>
      <c r="AE28" s="288">
        <f t="shared" si="37"/>
        <v>0</v>
      </c>
      <c r="AF28" s="288">
        <f t="shared" si="37"/>
        <v>1.9021600000000001</v>
      </c>
      <c r="AG28" s="288">
        <f t="shared" si="37"/>
        <v>0</v>
      </c>
      <c r="AH28" s="288">
        <f t="shared" si="37"/>
        <v>0</v>
      </c>
      <c r="AI28" s="288">
        <f t="shared" si="37"/>
        <v>0</v>
      </c>
      <c r="AJ28" s="288">
        <f t="shared" si="37"/>
        <v>0</v>
      </c>
      <c r="AK28" s="288">
        <f t="shared" si="37"/>
        <v>0</v>
      </c>
      <c r="AL28" s="288">
        <f t="shared" si="37"/>
        <v>2.5242308736074124</v>
      </c>
      <c r="AM28" s="288">
        <f t="shared" si="37"/>
        <v>0</v>
      </c>
      <c r="AN28" s="288">
        <f t="shared" si="37"/>
        <v>0</v>
      </c>
      <c r="AO28" s="288">
        <f t="shared" si="37"/>
        <v>2.5242308736074124</v>
      </c>
      <c r="AP28" s="288">
        <f t="shared" si="37"/>
        <v>0</v>
      </c>
      <c r="AQ28" s="288">
        <f t="shared" si="37"/>
        <v>0</v>
      </c>
      <c r="AR28" s="288">
        <f t="shared" si="37"/>
        <v>0</v>
      </c>
      <c r="AS28" s="288">
        <f t="shared" si="37"/>
        <v>2.5242308736074124</v>
      </c>
      <c r="AT28" s="288" t="s">
        <v>98</v>
      </c>
      <c r="AU28" s="288" t="s">
        <v>98</v>
      </c>
      <c r="AV28" s="288" t="s">
        <v>98</v>
      </c>
      <c r="AW28" s="288" t="s">
        <v>98</v>
      </c>
      <c r="AX28" s="288" t="s">
        <v>98</v>
      </c>
      <c r="AY28" s="288">
        <f t="shared" ref="AY28:CD28" si="38">AY29+AY31+AY32</f>
        <v>2.6378212629197462</v>
      </c>
      <c r="AZ28" s="288">
        <f t="shared" si="38"/>
        <v>0</v>
      </c>
      <c r="BA28" s="288">
        <f t="shared" si="38"/>
        <v>0</v>
      </c>
      <c r="BB28" s="288">
        <f t="shared" si="38"/>
        <v>2.6378212629197462</v>
      </c>
      <c r="BC28" s="288">
        <f t="shared" si="38"/>
        <v>0</v>
      </c>
      <c r="BD28" s="288">
        <f t="shared" si="38"/>
        <v>0</v>
      </c>
      <c r="BE28" s="288">
        <f t="shared" si="38"/>
        <v>0</v>
      </c>
      <c r="BF28" s="288">
        <f t="shared" si="38"/>
        <v>2.6378212629197462</v>
      </c>
      <c r="BG28" s="288">
        <f t="shared" si="38"/>
        <v>0</v>
      </c>
      <c r="BH28" s="288">
        <f t="shared" si="38"/>
        <v>0</v>
      </c>
      <c r="BI28" s="288">
        <f t="shared" si="38"/>
        <v>0</v>
      </c>
      <c r="BJ28" s="288">
        <f t="shared" si="38"/>
        <v>0</v>
      </c>
      <c r="BK28" s="288">
        <f t="shared" si="38"/>
        <v>0</v>
      </c>
      <c r="BL28" s="288">
        <f t="shared" si="38"/>
        <v>2.7486097559623754</v>
      </c>
      <c r="BM28" s="288">
        <f t="shared" si="38"/>
        <v>0</v>
      </c>
      <c r="BN28" s="288">
        <f t="shared" si="38"/>
        <v>0</v>
      </c>
      <c r="BO28" s="288">
        <f t="shared" si="38"/>
        <v>2.7486097559623754</v>
      </c>
      <c r="BP28" s="288">
        <f t="shared" si="38"/>
        <v>0</v>
      </c>
      <c r="BQ28" s="288">
        <f t="shared" si="38"/>
        <v>0</v>
      </c>
      <c r="BR28" s="288">
        <f t="shared" si="38"/>
        <v>0</v>
      </c>
      <c r="BS28" s="288">
        <f t="shared" si="38"/>
        <v>2.7486097559623754</v>
      </c>
      <c r="BT28" s="288">
        <f t="shared" si="38"/>
        <v>0</v>
      </c>
      <c r="BU28" s="288">
        <f t="shared" si="38"/>
        <v>0</v>
      </c>
      <c r="BV28" s="288">
        <f t="shared" si="38"/>
        <v>0</v>
      </c>
      <c r="BW28" s="288">
        <f t="shared" si="38"/>
        <v>0</v>
      </c>
      <c r="BX28" s="288">
        <f t="shared" si="38"/>
        <v>0</v>
      </c>
      <c r="BY28" s="288">
        <f t="shared" si="38"/>
        <v>2.8558055364449082</v>
      </c>
      <c r="BZ28" s="288">
        <f t="shared" si="38"/>
        <v>0</v>
      </c>
      <c r="CA28" s="288">
        <f t="shared" si="38"/>
        <v>0</v>
      </c>
      <c r="CB28" s="288">
        <f t="shared" si="38"/>
        <v>2.8558055364449082</v>
      </c>
      <c r="CC28" s="288">
        <f t="shared" si="38"/>
        <v>0</v>
      </c>
      <c r="CD28" s="288">
        <f t="shared" si="38"/>
        <v>0</v>
      </c>
      <c r="CE28" s="288">
        <f t="shared" ref="CE28:DJ28" si="39">CE29+CE31+CE32</f>
        <v>0</v>
      </c>
      <c r="CF28" s="288">
        <f t="shared" si="39"/>
        <v>2.8558055364449082</v>
      </c>
      <c r="CG28" s="288">
        <f t="shared" si="39"/>
        <v>0</v>
      </c>
      <c r="CH28" s="288">
        <f t="shared" si="39"/>
        <v>0</v>
      </c>
      <c r="CI28" s="288">
        <f t="shared" si="39"/>
        <v>0</v>
      </c>
      <c r="CJ28" s="288">
        <f t="shared" si="39"/>
        <v>0</v>
      </c>
      <c r="CK28" s="288">
        <f t="shared" si="39"/>
        <v>0</v>
      </c>
      <c r="CL28" s="288">
        <f t="shared" si="39"/>
        <v>2.9643261468298143</v>
      </c>
      <c r="CM28" s="288">
        <f t="shared" si="39"/>
        <v>0</v>
      </c>
      <c r="CN28" s="288">
        <f t="shared" si="39"/>
        <v>0</v>
      </c>
      <c r="CO28" s="288">
        <f t="shared" si="39"/>
        <v>2.9643261468298143</v>
      </c>
      <c r="CP28" s="288">
        <f t="shared" si="39"/>
        <v>0</v>
      </c>
      <c r="CQ28" s="288">
        <f t="shared" si="39"/>
        <v>0</v>
      </c>
      <c r="CR28" s="288">
        <f t="shared" si="39"/>
        <v>0</v>
      </c>
      <c r="CS28" s="288">
        <f t="shared" si="39"/>
        <v>2.9643261468298143</v>
      </c>
      <c r="CT28" s="288">
        <f t="shared" si="39"/>
        <v>0</v>
      </c>
      <c r="CU28" s="288">
        <f t="shared" si="39"/>
        <v>0</v>
      </c>
      <c r="CV28" s="288">
        <f t="shared" si="39"/>
        <v>0</v>
      </c>
      <c r="CW28" s="288">
        <f t="shared" si="39"/>
        <v>0</v>
      </c>
      <c r="CX28" s="288">
        <f t="shared" si="39"/>
        <v>0</v>
      </c>
      <c r="CY28" s="288">
        <f t="shared" si="39"/>
        <v>3.0710418881156882</v>
      </c>
      <c r="CZ28" s="288">
        <f t="shared" si="39"/>
        <v>0</v>
      </c>
      <c r="DA28" s="288">
        <f t="shared" si="39"/>
        <v>0</v>
      </c>
      <c r="DB28" s="288">
        <f t="shared" si="39"/>
        <v>3.0710418881156882</v>
      </c>
      <c r="DC28" s="288">
        <f t="shared" si="39"/>
        <v>0</v>
      </c>
      <c r="DD28" s="288">
        <f t="shared" si="39"/>
        <v>0</v>
      </c>
      <c r="DE28" s="288">
        <f t="shared" si="39"/>
        <v>0</v>
      </c>
      <c r="DF28" s="288">
        <f t="shared" si="39"/>
        <v>3.0710418881156882</v>
      </c>
      <c r="DG28" s="288">
        <f t="shared" si="39"/>
        <v>0</v>
      </c>
      <c r="DH28" s="288">
        <f t="shared" si="39"/>
        <v>0</v>
      </c>
      <c r="DI28" s="288">
        <f t="shared" si="39"/>
        <v>0</v>
      </c>
      <c r="DJ28" s="288">
        <f t="shared" si="39"/>
        <v>0</v>
      </c>
      <c r="DK28" s="288">
        <f t="shared" ref="DK28:EP28" si="40">DK29+DK31+DK32</f>
        <v>0</v>
      </c>
      <c r="DL28" s="288">
        <f t="shared" si="40"/>
        <v>3.1785283541997371</v>
      </c>
      <c r="DM28" s="288">
        <f t="shared" si="40"/>
        <v>0</v>
      </c>
      <c r="DN28" s="288">
        <f t="shared" si="40"/>
        <v>0</v>
      </c>
      <c r="DO28" s="288">
        <f t="shared" si="40"/>
        <v>3.1785283541997371</v>
      </c>
      <c r="DP28" s="288">
        <f t="shared" si="40"/>
        <v>0</v>
      </c>
      <c r="DQ28" s="288">
        <f t="shared" si="40"/>
        <v>0</v>
      </c>
      <c r="DR28" s="288">
        <f t="shared" si="40"/>
        <v>0</v>
      </c>
      <c r="DS28" s="288">
        <f t="shared" si="40"/>
        <v>3.1785283541997371</v>
      </c>
      <c r="DT28" s="288">
        <f t="shared" si="40"/>
        <v>0</v>
      </c>
      <c r="DU28" s="288">
        <f t="shared" si="40"/>
        <v>0</v>
      </c>
      <c r="DV28" s="288">
        <f t="shared" si="40"/>
        <v>0</v>
      </c>
      <c r="DW28" s="288">
        <f t="shared" si="40"/>
        <v>0</v>
      </c>
      <c r="DX28" s="288">
        <f t="shared" si="40"/>
        <v>0</v>
      </c>
      <c r="DY28" s="288">
        <f t="shared" si="40"/>
        <v>19.980363818079681</v>
      </c>
      <c r="DZ28" s="288">
        <f t="shared" si="40"/>
        <v>0</v>
      </c>
      <c r="EA28" s="288">
        <f t="shared" si="40"/>
        <v>0</v>
      </c>
      <c r="EB28" s="288">
        <f t="shared" si="40"/>
        <v>19.980363818079681</v>
      </c>
      <c r="EC28" s="288">
        <f t="shared" si="40"/>
        <v>0</v>
      </c>
      <c r="ED28" s="288">
        <f t="shared" si="40"/>
        <v>0</v>
      </c>
      <c r="EE28" s="288">
        <f t="shared" si="40"/>
        <v>0</v>
      </c>
      <c r="EF28" s="288">
        <f t="shared" si="40"/>
        <v>19.980363818079681</v>
      </c>
      <c r="EG28" s="288">
        <f t="shared" si="40"/>
        <v>0</v>
      </c>
      <c r="EH28" s="288">
        <f t="shared" si="40"/>
        <v>0</v>
      </c>
      <c r="EI28" s="288">
        <f t="shared" si="40"/>
        <v>0</v>
      </c>
      <c r="EJ28" s="288">
        <f t="shared" si="40"/>
        <v>0</v>
      </c>
      <c r="EK28" s="288">
        <f t="shared" si="40"/>
        <v>0</v>
      </c>
      <c r="EL28" s="163" t="s">
        <v>98</v>
      </c>
      <c r="EM28" s="270"/>
      <c r="EN28" s="270"/>
      <c r="EO28" s="270"/>
      <c r="EP28" s="289"/>
      <c r="EQ28" s="289"/>
      <c r="ER28" s="289"/>
      <c r="ES28" s="289"/>
    </row>
    <row r="29" spans="1:256" s="160" customFormat="1" ht="51" customHeight="1" x14ac:dyDescent="0.2">
      <c r="A29" s="275" t="s">
        <v>115</v>
      </c>
      <c r="B29" s="156" t="s">
        <v>116</v>
      </c>
      <c r="C29" s="276" t="s">
        <v>98</v>
      </c>
      <c r="D29" s="290" t="s">
        <v>98</v>
      </c>
      <c r="E29" s="291" t="s">
        <v>98</v>
      </c>
      <c r="F29" s="291" t="s">
        <v>98</v>
      </c>
      <c r="G29" s="290" t="s">
        <v>98</v>
      </c>
      <c r="H29" s="291">
        <f>H30</f>
        <v>0</v>
      </c>
      <c r="I29" s="290" t="s">
        <v>98</v>
      </c>
      <c r="J29" s="291">
        <f>J30</f>
        <v>0</v>
      </c>
      <c r="K29" s="290" t="s">
        <v>98</v>
      </c>
      <c r="L29" s="291">
        <f>L30</f>
        <v>0</v>
      </c>
      <c r="M29" s="290" t="s">
        <v>98</v>
      </c>
      <c r="N29" s="292">
        <f>N30</f>
        <v>5.5000000000000003E-4</v>
      </c>
      <c r="O29" s="293">
        <f>O30</f>
        <v>0.39300000000000002</v>
      </c>
      <c r="P29" s="293">
        <f>P30</f>
        <v>0</v>
      </c>
      <c r="Q29" s="293">
        <f>Q30</f>
        <v>0</v>
      </c>
      <c r="R29" s="294" t="s">
        <v>98</v>
      </c>
      <c r="S29" s="294">
        <f>S30</f>
        <v>0</v>
      </c>
      <c r="T29" s="294">
        <f>T30</f>
        <v>19.980363818079681</v>
      </c>
      <c r="U29" s="294" t="s">
        <v>98</v>
      </c>
      <c r="V29" s="294">
        <f t="shared" ref="V29:BA29" si="41">V30</f>
        <v>1.9021600000000001</v>
      </c>
      <c r="W29" s="294">
        <f t="shared" si="41"/>
        <v>2.5242308736074124</v>
      </c>
      <c r="X29" s="294">
        <f t="shared" si="41"/>
        <v>0</v>
      </c>
      <c r="Y29" s="294">
        <f t="shared" si="41"/>
        <v>1.9021600000000001</v>
      </c>
      <c r="Z29" s="294">
        <f t="shared" si="41"/>
        <v>0</v>
      </c>
      <c r="AA29" s="294">
        <f t="shared" si="41"/>
        <v>0</v>
      </c>
      <c r="AB29" s="294">
        <f t="shared" si="41"/>
        <v>1.9021600000000001</v>
      </c>
      <c r="AC29" s="294">
        <f t="shared" si="41"/>
        <v>0</v>
      </c>
      <c r="AD29" s="294">
        <f t="shared" si="41"/>
        <v>0</v>
      </c>
      <c r="AE29" s="294">
        <f t="shared" si="41"/>
        <v>0</v>
      </c>
      <c r="AF29" s="294">
        <f t="shared" si="41"/>
        <v>1.9021600000000001</v>
      </c>
      <c r="AG29" s="294">
        <f t="shared" si="41"/>
        <v>0</v>
      </c>
      <c r="AH29" s="294">
        <f t="shared" si="41"/>
        <v>0</v>
      </c>
      <c r="AI29" s="294">
        <f t="shared" si="41"/>
        <v>0</v>
      </c>
      <c r="AJ29" s="294">
        <f t="shared" si="41"/>
        <v>0</v>
      </c>
      <c r="AK29" s="294">
        <f t="shared" si="41"/>
        <v>0</v>
      </c>
      <c r="AL29" s="294">
        <f t="shared" si="41"/>
        <v>2.5242308736074124</v>
      </c>
      <c r="AM29" s="294">
        <f t="shared" si="41"/>
        <v>0</v>
      </c>
      <c r="AN29" s="294">
        <f t="shared" si="41"/>
        <v>0</v>
      </c>
      <c r="AO29" s="294">
        <f t="shared" si="41"/>
        <v>2.5242308736074124</v>
      </c>
      <c r="AP29" s="294">
        <f t="shared" si="41"/>
        <v>0</v>
      </c>
      <c r="AQ29" s="294">
        <f t="shared" si="41"/>
        <v>0</v>
      </c>
      <c r="AR29" s="294">
        <f t="shared" si="41"/>
        <v>0</v>
      </c>
      <c r="AS29" s="294">
        <f t="shared" si="41"/>
        <v>2.5242308736074124</v>
      </c>
      <c r="AT29" s="294">
        <f t="shared" si="41"/>
        <v>0</v>
      </c>
      <c r="AU29" s="294">
        <f t="shared" si="41"/>
        <v>0</v>
      </c>
      <c r="AV29" s="294">
        <f t="shared" si="41"/>
        <v>0</v>
      </c>
      <c r="AW29" s="294">
        <f t="shared" si="41"/>
        <v>0</v>
      </c>
      <c r="AX29" s="294">
        <f t="shared" si="41"/>
        <v>0</v>
      </c>
      <c r="AY29" s="294">
        <f t="shared" si="41"/>
        <v>2.6378212629197462</v>
      </c>
      <c r="AZ29" s="294">
        <f t="shared" si="41"/>
        <v>0</v>
      </c>
      <c r="BA29" s="294">
        <f t="shared" si="41"/>
        <v>0</v>
      </c>
      <c r="BB29" s="294">
        <f t="shared" ref="BB29:CG29" si="42">BB30</f>
        <v>2.6378212629197462</v>
      </c>
      <c r="BC29" s="294">
        <f t="shared" si="42"/>
        <v>0</v>
      </c>
      <c r="BD29" s="294">
        <f t="shared" si="42"/>
        <v>0</v>
      </c>
      <c r="BE29" s="294">
        <f t="shared" si="42"/>
        <v>0</v>
      </c>
      <c r="BF29" s="294">
        <f t="shared" si="42"/>
        <v>2.6378212629197462</v>
      </c>
      <c r="BG29" s="294">
        <f t="shared" si="42"/>
        <v>0</v>
      </c>
      <c r="BH29" s="294">
        <f t="shared" si="42"/>
        <v>0</v>
      </c>
      <c r="BI29" s="294">
        <f t="shared" si="42"/>
        <v>0</v>
      </c>
      <c r="BJ29" s="294">
        <f t="shared" si="42"/>
        <v>0</v>
      </c>
      <c r="BK29" s="294">
        <f t="shared" si="42"/>
        <v>0</v>
      </c>
      <c r="BL29" s="294">
        <f t="shared" si="42"/>
        <v>2.7486097559623754</v>
      </c>
      <c r="BM29" s="294">
        <f t="shared" si="42"/>
        <v>0</v>
      </c>
      <c r="BN29" s="294">
        <f t="shared" si="42"/>
        <v>0</v>
      </c>
      <c r="BO29" s="294">
        <f t="shared" si="42"/>
        <v>2.7486097559623754</v>
      </c>
      <c r="BP29" s="294">
        <f t="shared" si="42"/>
        <v>0</v>
      </c>
      <c r="BQ29" s="294">
        <f t="shared" si="42"/>
        <v>0</v>
      </c>
      <c r="BR29" s="294">
        <f t="shared" si="42"/>
        <v>0</v>
      </c>
      <c r="BS29" s="294">
        <f t="shared" si="42"/>
        <v>2.7486097559623754</v>
      </c>
      <c r="BT29" s="294">
        <f t="shared" si="42"/>
        <v>0</v>
      </c>
      <c r="BU29" s="294">
        <f t="shared" si="42"/>
        <v>0</v>
      </c>
      <c r="BV29" s="294">
        <f t="shared" si="42"/>
        <v>0</v>
      </c>
      <c r="BW29" s="294">
        <f t="shared" si="42"/>
        <v>0</v>
      </c>
      <c r="BX29" s="294">
        <f t="shared" si="42"/>
        <v>0</v>
      </c>
      <c r="BY29" s="294">
        <f t="shared" si="42"/>
        <v>2.8558055364449082</v>
      </c>
      <c r="BZ29" s="294">
        <f t="shared" si="42"/>
        <v>0</v>
      </c>
      <c r="CA29" s="294">
        <f t="shared" si="42"/>
        <v>0</v>
      </c>
      <c r="CB29" s="294">
        <f t="shared" si="42"/>
        <v>2.8558055364449082</v>
      </c>
      <c r="CC29" s="294">
        <f t="shared" si="42"/>
        <v>0</v>
      </c>
      <c r="CD29" s="294">
        <f t="shared" si="42"/>
        <v>0</v>
      </c>
      <c r="CE29" s="294">
        <f t="shared" si="42"/>
        <v>0</v>
      </c>
      <c r="CF29" s="294">
        <f t="shared" si="42"/>
        <v>2.8558055364449082</v>
      </c>
      <c r="CG29" s="294">
        <f t="shared" si="42"/>
        <v>0</v>
      </c>
      <c r="CH29" s="294">
        <f t="shared" ref="CH29:DM29" si="43">CH30</f>
        <v>0</v>
      </c>
      <c r="CI29" s="294">
        <f t="shared" si="43"/>
        <v>0</v>
      </c>
      <c r="CJ29" s="294">
        <f t="shared" si="43"/>
        <v>0</v>
      </c>
      <c r="CK29" s="294">
        <f t="shared" si="43"/>
        <v>0</v>
      </c>
      <c r="CL29" s="294">
        <f t="shared" si="43"/>
        <v>2.9643261468298143</v>
      </c>
      <c r="CM29" s="294">
        <f t="shared" si="43"/>
        <v>0</v>
      </c>
      <c r="CN29" s="294">
        <f t="shared" si="43"/>
        <v>0</v>
      </c>
      <c r="CO29" s="294">
        <f t="shared" si="43"/>
        <v>2.9643261468298143</v>
      </c>
      <c r="CP29" s="294">
        <f t="shared" si="43"/>
        <v>0</v>
      </c>
      <c r="CQ29" s="294">
        <f t="shared" si="43"/>
        <v>0</v>
      </c>
      <c r="CR29" s="294">
        <f t="shared" si="43"/>
        <v>0</v>
      </c>
      <c r="CS29" s="294">
        <f t="shared" si="43"/>
        <v>2.9643261468298143</v>
      </c>
      <c r="CT29" s="294">
        <f t="shared" si="43"/>
        <v>0</v>
      </c>
      <c r="CU29" s="294">
        <f t="shared" si="43"/>
        <v>0</v>
      </c>
      <c r="CV29" s="294">
        <f t="shared" si="43"/>
        <v>0</v>
      </c>
      <c r="CW29" s="294">
        <f t="shared" si="43"/>
        <v>0</v>
      </c>
      <c r="CX29" s="294">
        <f t="shared" si="43"/>
        <v>0</v>
      </c>
      <c r="CY29" s="294">
        <f t="shared" si="43"/>
        <v>3.0710418881156882</v>
      </c>
      <c r="CZ29" s="294">
        <f t="shared" si="43"/>
        <v>0</v>
      </c>
      <c r="DA29" s="294">
        <f t="shared" si="43"/>
        <v>0</v>
      </c>
      <c r="DB29" s="294">
        <f t="shared" si="43"/>
        <v>3.0710418881156882</v>
      </c>
      <c r="DC29" s="294">
        <f t="shared" si="43"/>
        <v>0</v>
      </c>
      <c r="DD29" s="294">
        <f t="shared" si="43"/>
        <v>0</v>
      </c>
      <c r="DE29" s="294">
        <f t="shared" si="43"/>
        <v>0</v>
      </c>
      <c r="DF29" s="294">
        <f t="shared" si="43"/>
        <v>3.0710418881156882</v>
      </c>
      <c r="DG29" s="294">
        <f t="shared" si="43"/>
        <v>0</v>
      </c>
      <c r="DH29" s="294">
        <f t="shared" si="43"/>
        <v>0</v>
      </c>
      <c r="DI29" s="294">
        <f t="shared" si="43"/>
        <v>0</v>
      </c>
      <c r="DJ29" s="294">
        <f t="shared" si="43"/>
        <v>0</v>
      </c>
      <c r="DK29" s="294">
        <f t="shared" si="43"/>
        <v>0</v>
      </c>
      <c r="DL29" s="294">
        <f t="shared" si="43"/>
        <v>3.1785283541997371</v>
      </c>
      <c r="DM29" s="294">
        <f t="shared" si="43"/>
        <v>0</v>
      </c>
      <c r="DN29" s="294">
        <f t="shared" ref="DN29:ES29" si="44">DN30</f>
        <v>0</v>
      </c>
      <c r="DO29" s="294">
        <f t="shared" si="44"/>
        <v>3.1785283541997371</v>
      </c>
      <c r="DP29" s="294">
        <f t="shared" si="44"/>
        <v>0</v>
      </c>
      <c r="DQ29" s="294">
        <f t="shared" si="44"/>
        <v>0</v>
      </c>
      <c r="DR29" s="294">
        <f t="shared" si="44"/>
        <v>0</v>
      </c>
      <c r="DS29" s="294">
        <f t="shared" si="44"/>
        <v>3.1785283541997371</v>
      </c>
      <c r="DT29" s="294">
        <f t="shared" si="44"/>
        <v>0</v>
      </c>
      <c r="DU29" s="294">
        <f t="shared" si="44"/>
        <v>0</v>
      </c>
      <c r="DV29" s="294">
        <f t="shared" si="44"/>
        <v>0</v>
      </c>
      <c r="DW29" s="294">
        <f t="shared" si="44"/>
        <v>0</v>
      </c>
      <c r="DX29" s="294">
        <f t="shared" si="44"/>
        <v>0</v>
      </c>
      <c r="DY29" s="294">
        <f t="shared" si="44"/>
        <v>19.980363818079681</v>
      </c>
      <c r="DZ29" s="294">
        <f t="shared" si="44"/>
        <v>0</v>
      </c>
      <c r="EA29" s="294">
        <f t="shared" si="44"/>
        <v>0</v>
      </c>
      <c r="EB29" s="294">
        <f t="shared" si="44"/>
        <v>19.980363818079681</v>
      </c>
      <c r="EC29" s="294">
        <f t="shared" si="44"/>
        <v>0</v>
      </c>
      <c r="ED29" s="294">
        <f t="shared" si="44"/>
        <v>0</v>
      </c>
      <c r="EE29" s="294">
        <f t="shared" si="44"/>
        <v>0</v>
      </c>
      <c r="EF29" s="294">
        <f t="shared" si="44"/>
        <v>19.980363818079681</v>
      </c>
      <c r="EG29" s="294">
        <f t="shared" si="44"/>
        <v>0</v>
      </c>
      <c r="EH29" s="294">
        <f t="shared" si="44"/>
        <v>0</v>
      </c>
      <c r="EI29" s="294">
        <f t="shared" si="44"/>
        <v>0</v>
      </c>
      <c r="EJ29" s="294">
        <f t="shared" si="44"/>
        <v>0</v>
      </c>
      <c r="EK29" s="294">
        <f t="shared" si="44"/>
        <v>0</v>
      </c>
      <c r="EL29" s="119" t="s">
        <v>98</v>
      </c>
      <c r="EM29" s="270"/>
      <c r="EN29" s="270"/>
      <c r="EO29" s="270"/>
    </row>
    <row r="30" spans="1:256" s="306" customFormat="1" ht="129" customHeight="1" x14ac:dyDescent="0.2">
      <c r="A30" s="295" t="s">
        <v>117</v>
      </c>
      <c r="B30" s="170" t="s">
        <v>118</v>
      </c>
      <c r="C30" s="296" t="s">
        <v>119</v>
      </c>
      <c r="D30" s="297" t="s">
        <v>98</v>
      </c>
      <c r="E30" s="298">
        <v>2018</v>
      </c>
      <c r="F30" s="298">
        <v>2024</v>
      </c>
      <c r="G30" s="297" t="s">
        <v>98</v>
      </c>
      <c r="H30" s="299">
        <v>0</v>
      </c>
      <c r="I30" s="297" t="s">
        <v>98</v>
      </c>
      <c r="J30" s="299">
        <v>0</v>
      </c>
      <c r="K30" s="297" t="s">
        <v>98</v>
      </c>
      <c r="L30" s="299">
        <v>0</v>
      </c>
      <c r="M30" s="297" t="s">
        <v>98</v>
      </c>
      <c r="N30" s="300">
        <f>550/1000000</f>
        <v>5.5000000000000003E-4</v>
      </c>
      <c r="O30" s="301">
        <f>0.393</f>
        <v>0.39300000000000002</v>
      </c>
      <c r="P30" s="301">
        <v>0</v>
      </c>
      <c r="Q30" s="301">
        <v>0</v>
      </c>
      <c r="R30" s="302" t="s">
        <v>98</v>
      </c>
      <c r="S30" s="302">
        <v>0</v>
      </c>
      <c r="T30" s="302">
        <f>DY30</f>
        <v>19.980363818079681</v>
      </c>
      <c r="U30" s="302" t="s">
        <v>98</v>
      </c>
      <c r="V30" s="302">
        <f t="shared" ref="V30:V47" si="45">Y30</f>
        <v>1.9021600000000001</v>
      </c>
      <c r="W30" s="302">
        <f>AL30</f>
        <v>2.5242308736074124</v>
      </c>
      <c r="X30" s="302">
        <v>0</v>
      </c>
      <c r="Y30" s="302">
        <f>SUM(Z30:AB30)</f>
        <v>1.9021600000000001</v>
      </c>
      <c r="Z30" s="302">
        <v>0</v>
      </c>
      <c r="AA30" s="302">
        <v>0</v>
      </c>
      <c r="AB30" s="302">
        <f>SUM(AC30:AF30)</f>
        <v>1.9021600000000001</v>
      </c>
      <c r="AC30" s="302">
        <v>0</v>
      </c>
      <c r="AD30" s="302">
        <v>0</v>
      </c>
      <c r="AE30" s="302">
        <v>0</v>
      </c>
      <c r="AF30" s="302">
        <v>1.9021600000000001</v>
      </c>
      <c r="AG30" s="302">
        <v>0</v>
      </c>
      <c r="AH30" s="302">
        <v>0</v>
      </c>
      <c r="AI30" s="302">
        <v>0</v>
      </c>
      <c r="AJ30" s="302">
        <v>0</v>
      </c>
      <c r="AK30" s="302">
        <v>0</v>
      </c>
      <c r="AL30" s="302">
        <f>SUM(AM30:AO30)</f>
        <v>2.5242308736074124</v>
      </c>
      <c r="AM30" s="302">
        <v>0</v>
      </c>
      <c r="AN30" s="302">
        <v>0</v>
      </c>
      <c r="AO30" s="302">
        <f>SUM(AP30:AS30)</f>
        <v>2.5242308736074124</v>
      </c>
      <c r="AP30" s="302">
        <v>0</v>
      </c>
      <c r="AQ30" s="302">
        <v>0</v>
      </c>
      <c r="AR30" s="302">
        <v>0</v>
      </c>
      <c r="AS30" s="302">
        <f>2.13917870644696*1.18</f>
        <v>2.5242308736074124</v>
      </c>
      <c r="AT30" s="302">
        <v>0</v>
      </c>
      <c r="AU30" s="302">
        <v>0</v>
      </c>
      <c r="AV30" s="302">
        <v>0</v>
      </c>
      <c r="AW30" s="302">
        <v>0</v>
      </c>
      <c r="AX30" s="302">
        <v>0</v>
      </c>
      <c r="AY30" s="302">
        <f>SUM(AZ30:BB30)</f>
        <v>2.6378212629197462</v>
      </c>
      <c r="AZ30" s="302">
        <v>0</v>
      </c>
      <c r="BA30" s="302">
        <v>0</v>
      </c>
      <c r="BB30" s="302">
        <f>SUM(BC30:BF30)</f>
        <v>2.6378212629197462</v>
      </c>
      <c r="BC30" s="302">
        <v>0</v>
      </c>
      <c r="BD30" s="302">
        <v>0</v>
      </c>
      <c r="BE30" s="302">
        <v>0</v>
      </c>
      <c r="BF30" s="302">
        <f>2.13917870644696*1.045*1.18</f>
        <v>2.6378212629197462</v>
      </c>
      <c r="BG30" s="302">
        <v>0</v>
      </c>
      <c r="BH30" s="302">
        <v>0</v>
      </c>
      <c r="BI30" s="302">
        <v>0</v>
      </c>
      <c r="BJ30" s="302">
        <v>0</v>
      </c>
      <c r="BK30" s="302">
        <v>0</v>
      </c>
      <c r="BL30" s="302">
        <f>SUM(BM30:BO30)</f>
        <v>2.7486097559623754</v>
      </c>
      <c r="BM30" s="302">
        <v>0</v>
      </c>
      <c r="BN30" s="302">
        <v>0</v>
      </c>
      <c r="BO30" s="302">
        <f>SUM(BP30:BS30)</f>
        <v>2.7486097559623754</v>
      </c>
      <c r="BP30" s="302">
        <v>0</v>
      </c>
      <c r="BQ30" s="302">
        <v>0</v>
      </c>
      <c r="BR30" s="302">
        <v>0</v>
      </c>
      <c r="BS30" s="302">
        <f>2.13917870644696*1.045*1.042*1.18</f>
        <v>2.7486097559623754</v>
      </c>
      <c r="BT30" s="302">
        <v>0</v>
      </c>
      <c r="BU30" s="302">
        <v>0</v>
      </c>
      <c r="BV30" s="302">
        <v>0</v>
      </c>
      <c r="BW30" s="302">
        <v>0</v>
      </c>
      <c r="BX30" s="302">
        <v>0</v>
      </c>
      <c r="BY30" s="302">
        <f>SUM(BZ30:CB30)</f>
        <v>2.8558055364449082</v>
      </c>
      <c r="BZ30" s="302">
        <v>0</v>
      </c>
      <c r="CA30" s="302">
        <v>0</v>
      </c>
      <c r="CB30" s="302">
        <f>SUM(CC30:CF30)</f>
        <v>2.8558055364449082</v>
      </c>
      <c r="CC30" s="302">
        <v>0</v>
      </c>
      <c r="CD30" s="302">
        <v>0</v>
      </c>
      <c r="CE30" s="302">
        <v>0</v>
      </c>
      <c r="CF30" s="302">
        <f>2.13917870644696*1.045*1.042*1.039*1.18</f>
        <v>2.8558055364449082</v>
      </c>
      <c r="CG30" s="302">
        <v>0</v>
      </c>
      <c r="CH30" s="302">
        <v>0</v>
      </c>
      <c r="CI30" s="302">
        <v>0</v>
      </c>
      <c r="CJ30" s="302">
        <v>0</v>
      </c>
      <c r="CK30" s="302">
        <v>0</v>
      </c>
      <c r="CL30" s="302">
        <f>SUM(CM30:CO30)</f>
        <v>2.9643261468298143</v>
      </c>
      <c r="CM30" s="302">
        <v>0</v>
      </c>
      <c r="CN30" s="302">
        <v>0</v>
      </c>
      <c r="CO30" s="302">
        <f>SUM(CP30:CS30)</f>
        <v>2.9643261468298143</v>
      </c>
      <c r="CP30" s="302">
        <v>0</v>
      </c>
      <c r="CQ30" s="302">
        <v>0</v>
      </c>
      <c r="CR30" s="302">
        <v>0</v>
      </c>
      <c r="CS30" s="302">
        <f>2.13917870644696*1.045*1.042*1.039*1.038*1.18</f>
        <v>2.9643261468298143</v>
      </c>
      <c r="CT30" s="302">
        <v>0</v>
      </c>
      <c r="CU30" s="302">
        <v>0</v>
      </c>
      <c r="CV30" s="302">
        <v>0</v>
      </c>
      <c r="CW30" s="302">
        <v>0</v>
      </c>
      <c r="CX30" s="302">
        <v>0</v>
      </c>
      <c r="CY30" s="302">
        <f>SUM(CZ30:DB30)</f>
        <v>3.0710418881156882</v>
      </c>
      <c r="CZ30" s="302">
        <v>0</v>
      </c>
      <c r="DA30" s="302">
        <v>0</v>
      </c>
      <c r="DB30" s="302">
        <f>SUM(DC30:DF30)</f>
        <v>3.0710418881156882</v>
      </c>
      <c r="DC30" s="302">
        <v>0</v>
      </c>
      <c r="DD30" s="302">
        <v>0</v>
      </c>
      <c r="DE30" s="302">
        <v>0</v>
      </c>
      <c r="DF30" s="302">
        <f>2.13917870644696*1.045*1.042*1.039*1.038*1.036*1.18</f>
        <v>3.0710418881156882</v>
      </c>
      <c r="DG30" s="302">
        <v>0</v>
      </c>
      <c r="DH30" s="302">
        <v>0</v>
      </c>
      <c r="DI30" s="302">
        <v>0</v>
      </c>
      <c r="DJ30" s="302">
        <v>0</v>
      </c>
      <c r="DK30" s="302">
        <v>0</v>
      </c>
      <c r="DL30" s="302">
        <f>SUM(DM30:DO30)</f>
        <v>3.1785283541997371</v>
      </c>
      <c r="DM30" s="302">
        <v>0</v>
      </c>
      <c r="DN30" s="302">
        <v>0</v>
      </c>
      <c r="DO30" s="302">
        <f>SUM(DP30:DS30)</f>
        <v>3.1785283541997371</v>
      </c>
      <c r="DP30" s="302">
        <v>0</v>
      </c>
      <c r="DQ30" s="302">
        <v>0</v>
      </c>
      <c r="DR30" s="302">
        <v>0</v>
      </c>
      <c r="DS30" s="302">
        <f>2.13917870644696*1.045*1.042*1.039*1.038*1.036*1.035*1.18</f>
        <v>3.1785283541997371</v>
      </c>
      <c r="DT30" s="302">
        <v>0</v>
      </c>
      <c r="DU30" s="302">
        <v>0</v>
      </c>
      <c r="DV30" s="302">
        <v>0</v>
      </c>
      <c r="DW30" s="302">
        <v>0</v>
      </c>
      <c r="DX30" s="302">
        <v>0</v>
      </c>
      <c r="DY30" s="303">
        <f>SUM(DZ30:EB30)</f>
        <v>19.980363818079681</v>
      </c>
      <c r="DZ30" s="303">
        <f t="shared" ref="DZ30:EF30" si="46">AM30+AZ30+BM30+BZ30+CM30+CZ30+DM30</f>
        <v>0</v>
      </c>
      <c r="EA30" s="303">
        <f t="shared" si="46"/>
        <v>0</v>
      </c>
      <c r="EB30" s="303">
        <f t="shared" si="46"/>
        <v>19.980363818079681</v>
      </c>
      <c r="EC30" s="303">
        <f t="shared" si="46"/>
        <v>0</v>
      </c>
      <c r="ED30" s="303">
        <f t="shared" si="46"/>
        <v>0</v>
      </c>
      <c r="EE30" s="303">
        <f t="shared" si="46"/>
        <v>0</v>
      </c>
      <c r="EF30" s="303">
        <f t="shared" si="46"/>
        <v>19.980363818079681</v>
      </c>
      <c r="EG30" s="303">
        <f>SUM(EH30:EK30)</f>
        <v>0</v>
      </c>
      <c r="EH30" s="303">
        <f>BH30+BU30+CH30+CU30+DH30+DU30</f>
        <v>0</v>
      </c>
      <c r="EI30" s="303">
        <f>BI30+BV30+CI30+CV30+DI30+DV30</f>
        <v>0</v>
      </c>
      <c r="EJ30" s="303">
        <f>BJ30+BW30+CJ30+CW30+DJ30+DW30</f>
        <v>0</v>
      </c>
      <c r="EK30" s="303">
        <f>BK30+BX30+CK30+CX30+DK30+DX30</f>
        <v>0</v>
      </c>
      <c r="EL30" s="304" t="s">
        <v>98</v>
      </c>
      <c r="EM30" s="305"/>
      <c r="EN30" s="305">
        <f t="shared" ref="EN30:EN61" si="47">DY30-T30</f>
        <v>0</v>
      </c>
      <c r="EO30" s="305"/>
    </row>
    <row r="31" spans="1:256" s="160" customFormat="1" ht="51" customHeight="1" x14ac:dyDescent="0.2">
      <c r="A31" s="275" t="s">
        <v>120</v>
      </c>
      <c r="B31" s="156" t="s">
        <v>121</v>
      </c>
      <c r="C31" s="276" t="s">
        <v>98</v>
      </c>
      <c r="D31" s="290" t="s">
        <v>98</v>
      </c>
      <c r="E31" s="291" t="s">
        <v>98</v>
      </c>
      <c r="F31" s="291" t="s">
        <v>103</v>
      </c>
      <c r="G31" s="290" t="s">
        <v>98</v>
      </c>
      <c r="H31" s="291">
        <v>0</v>
      </c>
      <c r="I31" s="290" t="s">
        <v>98</v>
      </c>
      <c r="J31" s="291">
        <v>0</v>
      </c>
      <c r="K31" s="290" t="s">
        <v>98</v>
      </c>
      <c r="L31" s="291">
        <v>0</v>
      </c>
      <c r="M31" s="290" t="s">
        <v>98</v>
      </c>
      <c r="N31" s="292">
        <v>0</v>
      </c>
      <c r="O31" s="293">
        <v>0</v>
      </c>
      <c r="P31" s="293">
        <v>0</v>
      </c>
      <c r="Q31" s="293">
        <v>0</v>
      </c>
      <c r="R31" s="294" t="s">
        <v>98</v>
      </c>
      <c r="S31" s="294">
        <v>0</v>
      </c>
      <c r="T31" s="294">
        <v>0</v>
      </c>
      <c r="U31" s="294" t="s">
        <v>98</v>
      </c>
      <c r="V31" s="294">
        <f t="shared" si="45"/>
        <v>0</v>
      </c>
      <c r="W31" s="294">
        <v>0</v>
      </c>
      <c r="X31" s="294">
        <v>0</v>
      </c>
      <c r="Y31" s="294">
        <v>0</v>
      </c>
      <c r="Z31" s="294">
        <v>0</v>
      </c>
      <c r="AA31" s="294">
        <v>0</v>
      </c>
      <c r="AB31" s="294">
        <v>0</v>
      </c>
      <c r="AC31" s="294">
        <v>0</v>
      </c>
      <c r="AD31" s="294">
        <v>0</v>
      </c>
      <c r="AE31" s="294">
        <v>0</v>
      </c>
      <c r="AF31" s="294">
        <v>0</v>
      </c>
      <c r="AG31" s="294">
        <v>0</v>
      </c>
      <c r="AH31" s="294">
        <v>0</v>
      </c>
      <c r="AI31" s="294">
        <v>0</v>
      </c>
      <c r="AJ31" s="294">
        <v>0</v>
      </c>
      <c r="AK31" s="294">
        <v>0</v>
      </c>
      <c r="AL31" s="294">
        <v>0</v>
      </c>
      <c r="AM31" s="294">
        <v>0</v>
      </c>
      <c r="AN31" s="294">
        <v>0</v>
      </c>
      <c r="AO31" s="294">
        <v>0</v>
      </c>
      <c r="AP31" s="294">
        <v>0</v>
      </c>
      <c r="AQ31" s="294">
        <v>0</v>
      </c>
      <c r="AR31" s="294">
        <v>0</v>
      </c>
      <c r="AS31" s="294">
        <v>0</v>
      </c>
      <c r="AT31" s="294" t="s">
        <v>98</v>
      </c>
      <c r="AU31" s="294" t="s">
        <v>98</v>
      </c>
      <c r="AV31" s="294" t="s">
        <v>98</v>
      </c>
      <c r="AW31" s="294" t="s">
        <v>98</v>
      </c>
      <c r="AX31" s="294" t="s">
        <v>98</v>
      </c>
      <c r="AY31" s="294">
        <v>0</v>
      </c>
      <c r="AZ31" s="294">
        <v>0</v>
      </c>
      <c r="BA31" s="294">
        <v>0</v>
      </c>
      <c r="BB31" s="294">
        <v>0</v>
      </c>
      <c r="BC31" s="294">
        <v>0</v>
      </c>
      <c r="BD31" s="294">
        <v>0</v>
      </c>
      <c r="BE31" s="294">
        <v>0</v>
      </c>
      <c r="BF31" s="294">
        <v>0</v>
      </c>
      <c r="BG31" s="294">
        <v>0</v>
      </c>
      <c r="BH31" s="294">
        <v>0</v>
      </c>
      <c r="BI31" s="294">
        <v>0</v>
      </c>
      <c r="BJ31" s="294">
        <v>0</v>
      </c>
      <c r="BK31" s="294">
        <v>0</v>
      </c>
      <c r="BL31" s="294">
        <v>0</v>
      </c>
      <c r="BM31" s="294">
        <v>0</v>
      </c>
      <c r="BN31" s="294">
        <v>0</v>
      </c>
      <c r="BO31" s="294">
        <v>0</v>
      </c>
      <c r="BP31" s="294">
        <v>0</v>
      </c>
      <c r="BQ31" s="294">
        <v>0</v>
      </c>
      <c r="BR31" s="294">
        <v>0</v>
      </c>
      <c r="BS31" s="294">
        <v>0</v>
      </c>
      <c r="BT31" s="294">
        <v>0</v>
      </c>
      <c r="BU31" s="294">
        <v>0</v>
      </c>
      <c r="BV31" s="294">
        <v>0</v>
      </c>
      <c r="BW31" s="294">
        <v>0</v>
      </c>
      <c r="BX31" s="294">
        <v>0</v>
      </c>
      <c r="BY31" s="294">
        <v>0</v>
      </c>
      <c r="BZ31" s="294">
        <v>0</v>
      </c>
      <c r="CA31" s="294">
        <v>0</v>
      </c>
      <c r="CB31" s="294">
        <v>0</v>
      </c>
      <c r="CC31" s="294">
        <v>0</v>
      </c>
      <c r="CD31" s="294">
        <v>0</v>
      </c>
      <c r="CE31" s="294">
        <v>0</v>
      </c>
      <c r="CF31" s="294">
        <v>0</v>
      </c>
      <c r="CG31" s="294">
        <v>0</v>
      </c>
      <c r="CH31" s="294">
        <v>0</v>
      </c>
      <c r="CI31" s="294">
        <v>0</v>
      </c>
      <c r="CJ31" s="294">
        <v>0</v>
      </c>
      <c r="CK31" s="294">
        <v>0</v>
      </c>
      <c r="CL31" s="294">
        <v>0</v>
      </c>
      <c r="CM31" s="294">
        <v>0</v>
      </c>
      <c r="CN31" s="294">
        <v>0</v>
      </c>
      <c r="CO31" s="294">
        <v>0</v>
      </c>
      <c r="CP31" s="294">
        <v>0</v>
      </c>
      <c r="CQ31" s="294">
        <v>0</v>
      </c>
      <c r="CR31" s="294">
        <v>0</v>
      </c>
      <c r="CS31" s="294">
        <v>0</v>
      </c>
      <c r="CT31" s="294">
        <v>0</v>
      </c>
      <c r="CU31" s="294">
        <v>0</v>
      </c>
      <c r="CV31" s="294">
        <v>0</v>
      </c>
      <c r="CW31" s="294">
        <v>0</v>
      </c>
      <c r="CX31" s="294">
        <v>0</v>
      </c>
      <c r="CY31" s="294">
        <v>0</v>
      </c>
      <c r="CZ31" s="294">
        <v>0</v>
      </c>
      <c r="DA31" s="294">
        <v>0</v>
      </c>
      <c r="DB31" s="294">
        <v>0</v>
      </c>
      <c r="DC31" s="294">
        <v>0</v>
      </c>
      <c r="DD31" s="294">
        <v>0</v>
      </c>
      <c r="DE31" s="294">
        <v>0</v>
      </c>
      <c r="DF31" s="294">
        <v>0</v>
      </c>
      <c r="DG31" s="294">
        <v>0</v>
      </c>
      <c r="DH31" s="294">
        <v>0</v>
      </c>
      <c r="DI31" s="294">
        <v>0</v>
      </c>
      <c r="DJ31" s="294">
        <v>0</v>
      </c>
      <c r="DK31" s="294">
        <v>0</v>
      </c>
      <c r="DL31" s="294">
        <v>0</v>
      </c>
      <c r="DM31" s="294">
        <v>0</v>
      </c>
      <c r="DN31" s="294">
        <v>0</v>
      </c>
      <c r="DO31" s="294">
        <v>0</v>
      </c>
      <c r="DP31" s="294">
        <v>0</v>
      </c>
      <c r="DQ31" s="294">
        <v>0</v>
      </c>
      <c r="DR31" s="294">
        <v>0</v>
      </c>
      <c r="DS31" s="294">
        <v>0</v>
      </c>
      <c r="DT31" s="294">
        <v>0</v>
      </c>
      <c r="DU31" s="294">
        <v>0</v>
      </c>
      <c r="DV31" s="294">
        <v>0</v>
      </c>
      <c r="DW31" s="294">
        <v>0</v>
      </c>
      <c r="DX31" s="294">
        <v>0</v>
      </c>
      <c r="DY31" s="294">
        <v>0</v>
      </c>
      <c r="DZ31" s="294">
        <v>0</v>
      </c>
      <c r="EA31" s="294">
        <v>0</v>
      </c>
      <c r="EB31" s="294">
        <v>0</v>
      </c>
      <c r="EC31" s="294">
        <v>0</v>
      </c>
      <c r="ED31" s="294">
        <v>0</v>
      </c>
      <c r="EE31" s="294">
        <v>0</v>
      </c>
      <c r="EF31" s="294">
        <v>0</v>
      </c>
      <c r="EG31" s="294">
        <v>0</v>
      </c>
      <c r="EH31" s="294">
        <v>0</v>
      </c>
      <c r="EI31" s="294">
        <v>0</v>
      </c>
      <c r="EJ31" s="294">
        <v>0</v>
      </c>
      <c r="EK31" s="294">
        <v>0</v>
      </c>
      <c r="EL31" s="119" t="s">
        <v>98</v>
      </c>
      <c r="EM31" s="270"/>
      <c r="EN31" s="305">
        <f t="shared" si="47"/>
        <v>0</v>
      </c>
      <c r="EO31" s="270"/>
    </row>
    <row r="32" spans="1:256" s="160" customFormat="1" ht="51" customHeight="1" x14ac:dyDescent="0.2">
      <c r="A32" s="275" t="s">
        <v>122</v>
      </c>
      <c r="B32" s="156" t="s">
        <v>123</v>
      </c>
      <c r="C32" s="276" t="s">
        <v>98</v>
      </c>
      <c r="D32" s="290" t="s">
        <v>98</v>
      </c>
      <c r="E32" s="291" t="s">
        <v>98</v>
      </c>
      <c r="F32" s="291" t="s">
        <v>103</v>
      </c>
      <c r="G32" s="290" t="s">
        <v>98</v>
      </c>
      <c r="H32" s="291">
        <v>0</v>
      </c>
      <c r="I32" s="290" t="s">
        <v>98</v>
      </c>
      <c r="J32" s="291">
        <v>0</v>
      </c>
      <c r="K32" s="290" t="s">
        <v>98</v>
      </c>
      <c r="L32" s="291">
        <v>0</v>
      </c>
      <c r="M32" s="290" t="s">
        <v>98</v>
      </c>
      <c r="N32" s="292">
        <v>0</v>
      </c>
      <c r="O32" s="293">
        <v>0</v>
      </c>
      <c r="P32" s="293">
        <v>0</v>
      </c>
      <c r="Q32" s="293">
        <v>0</v>
      </c>
      <c r="R32" s="294" t="s">
        <v>98</v>
      </c>
      <c r="S32" s="294">
        <v>0</v>
      </c>
      <c r="T32" s="294">
        <v>0</v>
      </c>
      <c r="U32" s="294" t="s">
        <v>98</v>
      </c>
      <c r="V32" s="294">
        <f t="shared" si="45"/>
        <v>0</v>
      </c>
      <c r="W32" s="294">
        <v>0</v>
      </c>
      <c r="X32" s="294">
        <v>0</v>
      </c>
      <c r="Y32" s="294">
        <v>0</v>
      </c>
      <c r="Z32" s="294">
        <v>0</v>
      </c>
      <c r="AA32" s="294">
        <v>0</v>
      </c>
      <c r="AB32" s="294">
        <v>0</v>
      </c>
      <c r="AC32" s="294">
        <v>0</v>
      </c>
      <c r="AD32" s="294">
        <v>0</v>
      </c>
      <c r="AE32" s="294">
        <v>0</v>
      </c>
      <c r="AF32" s="294">
        <v>0</v>
      </c>
      <c r="AG32" s="294">
        <v>0</v>
      </c>
      <c r="AH32" s="294">
        <v>0</v>
      </c>
      <c r="AI32" s="294">
        <v>0</v>
      </c>
      <c r="AJ32" s="294">
        <v>0</v>
      </c>
      <c r="AK32" s="294">
        <v>0</v>
      </c>
      <c r="AL32" s="294">
        <v>0</v>
      </c>
      <c r="AM32" s="294">
        <v>0</v>
      </c>
      <c r="AN32" s="294">
        <v>0</v>
      </c>
      <c r="AO32" s="294">
        <v>0</v>
      </c>
      <c r="AP32" s="294">
        <v>0</v>
      </c>
      <c r="AQ32" s="294">
        <v>0</v>
      </c>
      <c r="AR32" s="294">
        <v>0</v>
      </c>
      <c r="AS32" s="294">
        <v>0</v>
      </c>
      <c r="AT32" s="294" t="s">
        <v>98</v>
      </c>
      <c r="AU32" s="294" t="s">
        <v>98</v>
      </c>
      <c r="AV32" s="294" t="s">
        <v>98</v>
      </c>
      <c r="AW32" s="294" t="s">
        <v>98</v>
      </c>
      <c r="AX32" s="294" t="s">
        <v>98</v>
      </c>
      <c r="AY32" s="294">
        <v>0</v>
      </c>
      <c r="AZ32" s="294">
        <v>0</v>
      </c>
      <c r="BA32" s="294">
        <v>0</v>
      </c>
      <c r="BB32" s="294">
        <v>0</v>
      </c>
      <c r="BC32" s="294">
        <v>0</v>
      </c>
      <c r="BD32" s="294">
        <v>0</v>
      </c>
      <c r="BE32" s="294">
        <v>0</v>
      </c>
      <c r="BF32" s="294">
        <v>0</v>
      </c>
      <c r="BG32" s="294">
        <v>0</v>
      </c>
      <c r="BH32" s="294">
        <v>0</v>
      </c>
      <c r="BI32" s="294">
        <v>0</v>
      </c>
      <c r="BJ32" s="294">
        <v>0</v>
      </c>
      <c r="BK32" s="294">
        <v>0</v>
      </c>
      <c r="BL32" s="294">
        <v>0</v>
      </c>
      <c r="BM32" s="294">
        <v>0</v>
      </c>
      <c r="BN32" s="294">
        <v>0</v>
      </c>
      <c r="BO32" s="294">
        <v>0</v>
      </c>
      <c r="BP32" s="294">
        <v>0</v>
      </c>
      <c r="BQ32" s="294">
        <v>0</v>
      </c>
      <c r="BR32" s="294">
        <v>0</v>
      </c>
      <c r="BS32" s="294">
        <v>0</v>
      </c>
      <c r="BT32" s="294">
        <v>0</v>
      </c>
      <c r="BU32" s="294">
        <v>0</v>
      </c>
      <c r="BV32" s="294">
        <v>0</v>
      </c>
      <c r="BW32" s="294">
        <v>0</v>
      </c>
      <c r="BX32" s="294">
        <v>0</v>
      </c>
      <c r="BY32" s="294">
        <v>0</v>
      </c>
      <c r="BZ32" s="294">
        <v>0</v>
      </c>
      <c r="CA32" s="294">
        <v>0</v>
      </c>
      <c r="CB32" s="294">
        <v>0</v>
      </c>
      <c r="CC32" s="294">
        <v>0</v>
      </c>
      <c r="CD32" s="294">
        <v>0</v>
      </c>
      <c r="CE32" s="294">
        <v>0</v>
      </c>
      <c r="CF32" s="294">
        <v>0</v>
      </c>
      <c r="CG32" s="294">
        <v>0</v>
      </c>
      <c r="CH32" s="294">
        <v>0</v>
      </c>
      <c r="CI32" s="294">
        <v>0</v>
      </c>
      <c r="CJ32" s="294">
        <v>0</v>
      </c>
      <c r="CK32" s="294">
        <v>0</v>
      </c>
      <c r="CL32" s="294">
        <v>0</v>
      </c>
      <c r="CM32" s="294">
        <v>0</v>
      </c>
      <c r="CN32" s="294">
        <v>0</v>
      </c>
      <c r="CO32" s="294">
        <v>0</v>
      </c>
      <c r="CP32" s="294">
        <v>0</v>
      </c>
      <c r="CQ32" s="294">
        <v>0</v>
      </c>
      <c r="CR32" s="294">
        <v>0</v>
      </c>
      <c r="CS32" s="294">
        <v>0</v>
      </c>
      <c r="CT32" s="294">
        <v>0</v>
      </c>
      <c r="CU32" s="294">
        <v>0</v>
      </c>
      <c r="CV32" s="294">
        <v>0</v>
      </c>
      <c r="CW32" s="294">
        <v>0</v>
      </c>
      <c r="CX32" s="294">
        <v>0</v>
      </c>
      <c r="CY32" s="294">
        <v>0</v>
      </c>
      <c r="CZ32" s="294">
        <v>0</v>
      </c>
      <c r="DA32" s="294">
        <v>0</v>
      </c>
      <c r="DB32" s="294">
        <v>0</v>
      </c>
      <c r="DC32" s="294">
        <v>0</v>
      </c>
      <c r="DD32" s="294">
        <v>0</v>
      </c>
      <c r="DE32" s="294">
        <v>0</v>
      </c>
      <c r="DF32" s="294">
        <v>0</v>
      </c>
      <c r="DG32" s="294">
        <v>0</v>
      </c>
      <c r="DH32" s="294">
        <v>0</v>
      </c>
      <c r="DI32" s="294">
        <v>0</v>
      </c>
      <c r="DJ32" s="294">
        <v>0</v>
      </c>
      <c r="DK32" s="294">
        <v>0</v>
      </c>
      <c r="DL32" s="294">
        <v>0</v>
      </c>
      <c r="DM32" s="294">
        <v>0</v>
      </c>
      <c r="DN32" s="294">
        <v>0</v>
      </c>
      <c r="DO32" s="294">
        <v>0</v>
      </c>
      <c r="DP32" s="294">
        <v>0</v>
      </c>
      <c r="DQ32" s="294">
        <v>0</v>
      </c>
      <c r="DR32" s="294">
        <v>0</v>
      </c>
      <c r="DS32" s="294">
        <v>0</v>
      </c>
      <c r="DT32" s="294">
        <v>0</v>
      </c>
      <c r="DU32" s="294">
        <v>0</v>
      </c>
      <c r="DV32" s="294">
        <v>0</v>
      </c>
      <c r="DW32" s="294">
        <v>0</v>
      </c>
      <c r="DX32" s="294">
        <v>0</v>
      </c>
      <c r="DY32" s="294">
        <v>0</v>
      </c>
      <c r="DZ32" s="294">
        <v>0</v>
      </c>
      <c r="EA32" s="294">
        <v>0</v>
      </c>
      <c r="EB32" s="294">
        <v>0</v>
      </c>
      <c r="EC32" s="294">
        <v>0</v>
      </c>
      <c r="ED32" s="294">
        <v>0</v>
      </c>
      <c r="EE32" s="294">
        <v>0</v>
      </c>
      <c r="EF32" s="294">
        <v>0</v>
      </c>
      <c r="EG32" s="294">
        <v>0</v>
      </c>
      <c r="EH32" s="294">
        <v>0</v>
      </c>
      <c r="EI32" s="294">
        <v>0</v>
      </c>
      <c r="EJ32" s="294">
        <v>0</v>
      </c>
      <c r="EK32" s="294">
        <v>0</v>
      </c>
      <c r="EL32" s="119" t="s">
        <v>98</v>
      </c>
      <c r="EM32" s="270"/>
      <c r="EN32" s="305">
        <f t="shared" si="47"/>
        <v>0</v>
      </c>
      <c r="EO32" s="270"/>
    </row>
    <row r="33" spans="1:145" s="160" customFormat="1" ht="38.25" customHeight="1" x14ac:dyDescent="0.2">
      <c r="A33" s="226" t="s">
        <v>124</v>
      </c>
      <c r="B33" s="156" t="s">
        <v>125</v>
      </c>
      <c r="C33" s="276" t="s">
        <v>98</v>
      </c>
      <c r="D33" s="290" t="s">
        <v>98</v>
      </c>
      <c r="E33" s="291" t="s">
        <v>98</v>
      </c>
      <c r="F33" s="291" t="s">
        <v>103</v>
      </c>
      <c r="G33" s="290" t="s">
        <v>98</v>
      </c>
      <c r="H33" s="291">
        <v>0</v>
      </c>
      <c r="I33" s="290" t="s">
        <v>98</v>
      </c>
      <c r="J33" s="291">
        <v>0</v>
      </c>
      <c r="K33" s="290" t="s">
        <v>98</v>
      </c>
      <c r="L33" s="291">
        <v>0</v>
      </c>
      <c r="M33" s="290" t="s">
        <v>98</v>
      </c>
      <c r="N33" s="292">
        <v>0</v>
      </c>
      <c r="O33" s="293">
        <v>0</v>
      </c>
      <c r="P33" s="293">
        <v>0</v>
      </c>
      <c r="Q33" s="293">
        <v>0</v>
      </c>
      <c r="R33" s="294" t="s">
        <v>98</v>
      </c>
      <c r="S33" s="294">
        <v>0</v>
      </c>
      <c r="T33" s="294">
        <v>0</v>
      </c>
      <c r="U33" s="294" t="s">
        <v>98</v>
      </c>
      <c r="V33" s="294">
        <f t="shared" si="45"/>
        <v>0</v>
      </c>
      <c r="W33" s="294">
        <v>0</v>
      </c>
      <c r="X33" s="294">
        <v>0</v>
      </c>
      <c r="Y33" s="294">
        <v>0</v>
      </c>
      <c r="Z33" s="294">
        <v>0</v>
      </c>
      <c r="AA33" s="294">
        <v>0</v>
      </c>
      <c r="AB33" s="294">
        <v>0</v>
      </c>
      <c r="AC33" s="294">
        <v>0</v>
      </c>
      <c r="AD33" s="294">
        <v>0</v>
      </c>
      <c r="AE33" s="294">
        <v>0</v>
      </c>
      <c r="AF33" s="294">
        <v>0</v>
      </c>
      <c r="AG33" s="294">
        <v>0</v>
      </c>
      <c r="AH33" s="294">
        <v>0</v>
      </c>
      <c r="AI33" s="294">
        <v>0</v>
      </c>
      <c r="AJ33" s="294">
        <v>0</v>
      </c>
      <c r="AK33" s="294">
        <v>0</v>
      </c>
      <c r="AL33" s="294">
        <v>0</v>
      </c>
      <c r="AM33" s="294">
        <v>0</v>
      </c>
      <c r="AN33" s="294">
        <v>0</v>
      </c>
      <c r="AO33" s="294">
        <v>0</v>
      </c>
      <c r="AP33" s="294">
        <v>0</v>
      </c>
      <c r="AQ33" s="294">
        <v>0</v>
      </c>
      <c r="AR33" s="294">
        <v>0</v>
      </c>
      <c r="AS33" s="294">
        <v>0</v>
      </c>
      <c r="AT33" s="294" t="s">
        <v>98</v>
      </c>
      <c r="AU33" s="294" t="s">
        <v>98</v>
      </c>
      <c r="AV33" s="294" t="s">
        <v>98</v>
      </c>
      <c r="AW33" s="294" t="s">
        <v>98</v>
      </c>
      <c r="AX33" s="294" t="s">
        <v>98</v>
      </c>
      <c r="AY33" s="294">
        <v>0</v>
      </c>
      <c r="AZ33" s="294">
        <v>0</v>
      </c>
      <c r="BA33" s="294">
        <v>0</v>
      </c>
      <c r="BB33" s="294">
        <v>0</v>
      </c>
      <c r="BC33" s="294">
        <v>0</v>
      </c>
      <c r="BD33" s="294">
        <v>0</v>
      </c>
      <c r="BE33" s="294">
        <v>0</v>
      </c>
      <c r="BF33" s="294">
        <v>0</v>
      </c>
      <c r="BG33" s="294">
        <v>0</v>
      </c>
      <c r="BH33" s="294">
        <v>0</v>
      </c>
      <c r="BI33" s="294">
        <v>0</v>
      </c>
      <c r="BJ33" s="294">
        <v>0</v>
      </c>
      <c r="BK33" s="294">
        <v>0</v>
      </c>
      <c r="BL33" s="294">
        <v>0</v>
      </c>
      <c r="BM33" s="294">
        <v>0</v>
      </c>
      <c r="BN33" s="294">
        <v>0</v>
      </c>
      <c r="BO33" s="294">
        <v>0</v>
      </c>
      <c r="BP33" s="294">
        <v>0</v>
      </c>
      <c r="BQ33" s="294">
        <v>0</v>
      </c>
      <c r="BR33" s="294">
        <v>0</v>
      </c>
      <c r="BS33" s="294">
        <v>0</v>
      </c>
      <c r="BT33" s="294">
        <v>0</v>
      </c>
      <c r="BU33" s="294">
        <v>0</v>
      </c>
      <c r="BV33" s="294">
        <v>0</v>
      </c>
      <c r="BW33" s="294">
        <v>0</v>
      </c>
      <c r="BX33" s="294">
        <v>0</v>
      </c>
      <c r="BY33" s="294">
        <v>0</v>
      </c>
      <c r="BZ33" s="294">
        <v>0</v>
      </c>
      <c r="CA33" s="294">
        <v>0</v>
      </c>
      <c r="CB33" s="294">
        <v>0</v>
      </c>
      <c r="CC33" s="294">
        <v>0</v>
      </c>
      <c r="CD33" s="294">
        <v>0</v>
      </c>
      <c r="CE33" s="294">
        <v>0</v>
      </c>
      <c r="CF33" s="294">
        <v>0</v>
      </c>
      <c r="CG33" s="294">
        <v>0</v>
      </c>
      <c r="CH33" s="294">
        <v>0</v>
      </c>
      <c r="CI33" s="294">
        <v>0</v>
      </c>
      <c r="CJ33" s="294">
        <v>0</v>
      </c>
      <c r="CK33" s="294">
        <v>0</v>
      </c>
      <c r="CL33" s="294">
        <v>0</v>
      </c>
      <c r="CM33" s="294">
        <v>0</v>
      </c>
      <c r="CN33" s="294">
        <v>0</v>
      </c>
      <c r="CO33" s="294">
        <v>0</v>
      </c>
      <c r="CP33" s="294">
        <v>0</v>
      </c>
      <c r="CQ33" s="294">
        <v>0</v>
      </c>
      <c r="CR33" s="294">
        <v>0</v>
      </c>
      <c r="CS33" s="294">
        <v>0</v>
      </c>
      <c r="CT33" s="294">
        <v>0</v>
      </c>
      <c r="CU33" s="294">
        <v>0</v>
      </c>
      <c r="CV33" s="294">
        <v>0</v>
      </c>
      <c r="CW33" s="294">
        <v>0</v>
      </c>
      <c r="CX33" s="294">
        <v>0</v>
      </c>
      <c r="CY33" s="294">
        <v>0</v>
      </c>
      <c r="CZ33" s="294">
        <v>0</v>
      </c>
      <c r="DA33" s="294">
        <v>0</v>
      </c>
      <c r="DB33" s="294">
        <v>0</v>
      </c>
      <c r="DC33" s="294">
        <v>0</v>
      </c>
      <c r="DD33" s="294">
        <v>0</v>
      </c>
      <c r="DE33" s="294">
        <v>0</v>
      </c>
      <c r="DF33" s="294">
        <v>0</v>
      </c>
      <c r="DG33" s="294">
        <v>0</v>
      </c>
      <c r="DH33" s="294">
        <v>0</v>
      </c>
      <c r="DI33" s="294">
        <v>0</v>
      </c>
      <c r="DJ33" s="294">
        <v>0</v>
      </c>
      <c r="DK33" s="294">
        <v>0</v>
      </c>
      <c r="DL33" s="294">
        <v>0</v>
      </c>
      <c r="DM33" s="294">
        <v>0</v>
      </c>
      <c r="DN33" s="294">
        <v>0</v>
      </c>
      <c r="DO33" s="294">
        <v>0</v>
      </c>
      <c r="DP33" s="294">
        <v>0</v>
      </c>
      <c r="DQ33" s="294">
        <v>0</v>
      </c>
      <c r="DR33" s="294">
        <v>0</v>
      </c>
      <c r="DS33" s="294">
        <v>0</v>
      </c>
      <c r="DT33" s="294">
        <v>0</v>
      </c>
      <c r="DU33" s="294">
        <v>0</v>
      </c>
      <c r="DV33" s="294">
        <v>0</v>
      </c>
      <c r="DW33" s="294">
        <v>0</v>
      </c>
      <c r="DX33" s="294">
        <v>0</v>
      </c>
      <c r="DY33" s="294">
        <v>0</v>
      </c>
      <c r="DZ33" s="294">
        <v>0</v>
      </c>
      <c r="EA33" s="294">
        <v>0</v>
      </c>
      <c r="EB33" s="294">
        <v>0</v>
      </c>
      <c r="EC33" s="294">
        <v>0</v>
      </c>
      <c r="ED33" s="294">
        <v>0</v>
      </c>
      <c r="EE33" s="294">
        <v>0</v>
      </c>
      <c r="EF33" s="294">
        <v>0</v>
      </c>
      <c r="EG33" s="294">
        <v>0</v>
      </c>
      <c r="EH33" s="294">
        <v>0</v>
      </c>
      <c r="EI33" s="294">
        <v>0</v>
      </c>
      <c r="EJ33" s="294">
        <v>0</v>
      </c>
      <c r="EK33" s="294">
        <v>0</v>
      </c>
      <c r="EL33" s="119" t="s">
        <v>98</v>
      </c>
      <c r="EM33" s="270"/>
      <c r="EN33" s="305">
        <f t="shared" si="47"/>
        <v>0</v>
      </c>
      <c r="EO33" s="270"/>
    </row>
    <row r="34" spans="1:145" s="160" customFormat="1" ht="63.75" customHeight="1" x14ac:dyDescent="0.2">
      <c r="A34" s="275" t="s">
        <v>126</v>
      </c>
      <c r="B34" s="156" t="s">
        <v>127</v>
      </c>
      <c r="C34" s="276" t="s">
        <v>98</v>
      </c>
      <c r="D34" s="290" t="s">
        <v>98</v>
      </c>
      <c r="E34" s="291" t="s">
        <v>98</v>
      </c>
      <c r="F34" s="291" t="s">
        <v>103</v>
      </c>
      <c r="G34" s="290" t="s">
        <v>98</v>
      </c>
      <c r="H34" s="291">
        <v>0</v>
      </c>
      <c r="I34" s="290" t="s">
        <v>98</v>
      </c>
      <c r="J34" s="291">
        <v>0</v>
      </c>
      <c r="K34" s="290" t="s">
        <v>98</v>
      </c>
      <c r="L34" s="291">
        <v>0</v>
      </c>
      <c r="M34" s="290" t="s">
        <v>98</v>
      </c>
      <c r="N34" s="292">
        <v>0</v>
      </c>
      <c r="O34" s="293">
        <v>0</v>
      </c>
      <c r="P34" s="293">
        <v>0</v>
      </c>
      <c r="Q34" s="293">
        <v>0</v>
      </c>
      <c r="R34" s="294" t="s">
        <v>98</v>
      </c>
      <c r="S34" s="294">
        <v>0</v>
      </c>
      <c r="T34" s="294">
        <v>0</v>
      </c>
      <c r="U34" s="294" t="s">
        <v>98</v>
      </c>
      <c r="V34" s="294">
        <f t="shared" si="45"/>
        <v>0</v>
      </c>
      <c r="W34" s="294">
        <v>0</v>
      </c>
      <c r="X34" s="294">
        <v>0</v>
      </c>
      <c r="Y34" s="294">
        <v>0</v>
      </c>
      <c r="Z34" s="294">
        <v>0</v>
      </c>
      <c r="AA34" s="294">
        <v>0</v>
      </c>
      <c r="AB34" s="294">
        <v>0</v>
      </c>
      <c r="AC34" s="294">
        <v>0</v>
      </c>
      <c r="AD34" s="294">
        <v>0</v>
      </c>
      <c r="AE34" s="294">
        <v>0</v>
      </c>
      <c r="AF34" s="294">
        <v>0</v>
      </c>
      <c r="AG34" s="294">
        <v>0</v>
      </c>
      <c r="AH34" s="294">
        <v>0</v>
      </c>
      <c r="AI34" s="294">
        <v>0</v>
      </c>
      <c r="AJ34" s="294">
        <v>0</v>
      </c>
      <c r="AK34" s="294">
        <v>0</v>
      </c>
      <c r="AL34" s="294">
        <v>0</v>
      </c>
      <c r="AM34" s="294">
        <v>0</v>
      </c>
      <c r="AN34" s="294">
        <v>0</v>
      </c>
      <c r="AO34" s="294">
        <v>0</v>
      </c>
      <c r="AP34" s="294">
        <v>0</v>
      </c>
      <c r="AQ34" s="294">
        <v>0</v>
      </c>
      <c r="AR34" s="294">
        <v>0</v>
      </c>
      <c r="AS34" s="294">
        <v>0</v>
      </c>
      <c r="AT34" s="294" t="s">
        <v>98</v>
      </c>
      <c r="AU34" s="294" t="s">
        <v>98</v>
      </c>
      <c r="AV34" s="294" t="s">
        <v>98</v>
      </c>
      <c r="AW34" s="294" t="s">
        <v>98</v>
      </c>
      <c r="AX34" s="294" t="s">
        <v>98</v>
      </c>
      <c r="AY34" s="294">
        <v>0</v>
      </c>
      <c r="AZ34" s="294">
        <v>0</v>
      </c>
      <c r="BA34" s="294">
        <v>0</v>
      </c>
      <c r="BB34" s="294">
        <v>0</v>
      </c>
      <c r="BC34" s="294">
        <v>0</v>
      </c>
      <c r="BD34" s="294">
        <v>0</v>
      </c>
      <c r="BE34" s="294">
        <v>0</v>
      </c>
      <c r="BF34" s="294">
        <v>0</v>
      </c>
      <c r="BG34" s="294">
        <v>0</v>
      </c>
      <c r="BH34" s="294">
        <v>0</v>
      </c>
      <c r="BI34" s="294">
        <v>0</v>
      </c>
      <c r="BJ34" s="294">
        <v>0</v>
      </c>
      <c r="BK34" s="294">
        <v>0</v>
      </c>
      <c r="BL34" s="294">
        <v>0</v>
      </c>
      <c r="BM34" s="294">
        <v>0</v>
      </c>
      <c r="BN34" s="294">
        <v>0</v>
      </c>
      <c r="BO34" s="294">
        <v>0</v>
      </c>
      <c r="BP34" s="294">
        <v>0</v>
      </c>
      <c r="BQ34" s="294">
        <v>0</v>
      </c>
      <c r="BR34" s="294">
        <v>0</v>
      </c>
      <c r="BS34" s="294">
        <v>0</v>
      </c>
      <c r="BT34" s="294">
        <v>0</v>
      </c>
      <c r="BU34" s="294">
        <v>0</v>
      </c>
      <c r="BV34" s="294">
        <v>0</v>
      </c>
      <c r="BW34" s="294">
        <v>0</v>
      </c>
      <c r="BX34" s="294">
        <v>0</v>
      </c>
      <c r="BY34" s="294">
        <v>0</v>
      </c>
      <c r="BZ34" s="294">
        <v>0</v>
      </c>
      <c r="CA34" s="294">
        <v>0</v>
      </c>
      <c r="CB34" s="294">
        <v>0</v>
      </c>
      <c r="CC34" s="294">
        <v>0</v>
      </c>
      <c r="CD34" s="294">
        <v>0</v>
      </c>
      <c r="CE34" s="294">
        <v>0</v>
      </c>
      <c r="CF34" s="294">
        <v>0</v>
      </c>
      <c r="CG34" s="294">
        <v>0</v>
      </c>
      <c r="CH34" s="294">
        <v>0</v>
      </c>
      <c r="CI34" s="294">
        <v>0</v>
      </c>
      <c r="CJ34" s="294">
        <v>0</v>
      </c>
      <c r="CK34" s="294">
        <v>0</v>
      </c>
      <c r="CL34" s="294">
        <v>0</v>
      </c>
      <c r="CM34" s="294">
        <v>0</v>
      </c>
      <c r="CN34" s="294">
        <v>0</v>
      </c>
      <c r="CO34" s="294">
        <v>0</v>
      </c>
      <c r="CP34" s="294">
        <v>0</v>
      </c>
      <c r="CQ34" s="294">
        <v>0</v>
      </c>
      <c r="CR34" s="294">
        <v>0</v>
      </c>
      <c r="CS34" s="294">
        <v>0</v>
      </c>
      <c r="CT34" s="294">
        <v>0</v>
      </c>
      <c r="CU34" s="294">
        <v>0</v>
      </c>
      <c r="CV34" s="294">
        <v>0</v>
      </c>
      <c r="CW34" s="294">
        <v>0</v>
      </c>
      <c r="CX34" s="294">
        <v>0</v>
      </c>
      <c r="CY34" s="294">
        <v>0</v>
      </c>
      <c r="CZ34" s="294">
        <v>0</v>
      </c>
      <c r="DA34" s="294">
        <v>0</v>
      </c>
      <c r="DB34" s="294">
        <v>0</v>
      </c>
      <c r="DC34" s="294">
        <v>0</v>
      </c>
      <c r="DD34" s="294">
        <v>0</v>
      </c>
      <c r="DE34" s="294">
        <v>0</v>
      </c>
      <c r="DF34" s="294">
        <v>0</v>
      </c>
      <c r="DG34" s="294">
        <v>0</v>
      </c>
      <c r="DH34" s="294">
        <v>0</v>
      </c>
      <c r="DI34" s="294">
        <v>0</v>
      </c>
      <c r="DJ34" s="294">
        <v>0</v>
      </c>
      <c r="DK34" s="294">
        <v>0</v>
      </c>
      <c r="DL34" s="294">
        <v>0</v>
      </c>
      <c r="DM34" s="294">
        <v>0</v>
      </c>
      <c r="DN34" s="294">
        <v>0</v>
      </c>
      <c r="DO34" s="294">
        <v>0</v>
      </c>
      <c r="DP34" s="294">
        <v>0</v>
      </c>
      <c r="DQ34" s="294">
        <v>0</v>
      </c>
      <c r="DR34" s="294">
        <v>0</v>
      </c>
      <c r="DS34" s="294">
        <v>0</v>
      </c>
      <c r="DT34" s="294">
        <v>0</v>
      </c>
      <c r="DU34" s="294">
        <v>0</v>
      </c>
      <c r="DV34" s="294">
        <v>0</v>
      </c>
      <c r="DW34" s="294">
        <v>0</v>
      </c>
      <c r="DX34" s="294">
        <v>0</v>
      </c>
      <c r="DY34" s="294">
        <v>0</v>
      </c>
      <c r="DZ34" s="294">
        <v>0</v>
      </c>
      <c r="EA34" s="294">
        <v>0</v>
      </c>
      <c r="EB34" s="294">
        <v>0</v>
      </c>
      <c r="EC34" s="294">
        <v>0</v>
      </c>
      <c r="ED34" s="294">
        <v>0</v>
      </c>
      <c r="EE34" s="294">
        <v>0</v>
      </c>
      <c r="EF34" s="294">
        <v>0</v>
      </c>
      <c r="EG34" s="294">
        <v>0</v>
      </c>
      <c r="EH34" s="294">
        <v>0</v>
      </c>
      <c r="EI34" s="294">
        <v>0</v>
      </c>
      <c r="EJ34" s="294">
        <v>0</v>
      </c>
      <c r="EK34" s="294">
        <v>0</v>
      </c>
      <c r="EL34" s="119" t="s">
        <v>98</v>
      </c>
      <c r="EM34" s="270"/>
      <c r="EN34" s="305">
        <f t="shared" si="47"/>
        <v>0</v>
      </c>
      <c r="EO34" s="270"/>
    </row>
    <row r="35" spans="1:145" s="160" customFormat="1" ht="38.25" customHeight="1" x14ac:dyDescent="0.2">
      <c r="A35" s="275" t="s">
        <v>128</v>
      </c>
      <c r="B35" s="156" t="s">
        <v>129</v>
      </c>
      <c r="C35" s="276" t="s">
        <v>98</v>
      </c>
      <c r="D35" s="290" t="s">
        <v>98</v>
      </c>
      <c r="E35" s="291" t="s">
        <v>98</v>
      </c>
      <c r="F35" s="291" t="s">
        <v>103</v>
      </c>
      <c r="G35" s="290" t="s">
        <v>98</v>
      </c>
      <c r="H35" s="291">
        <v>0</v>
      </c>
      <c r="I35" s="290" t="s">
        <v>98</v>
      </c>
      <c r="J35" s="291">
        <v>0</v>
      </c>
      <c r="K35" s="290" t="s">
        <v>98</v>
      </c>
      <c r="L35" s="291">
        <v>0</v>
      </c>
      <c r="M35" s="290" t="s">
        <v>98</v>
      </c>
      <c r="N35" s="292">
        <v>0</v>
      </c>
      <c r="O35" s="293">
        <v>0</v>
      </c>
      <c r="P35" s="293">
        <v>0</v>
      </c>
      <c r="Q35" s="293">
        <v>0</v>
      </c>
      <c r="R35" s="294" t="s">
        <v>98</v>
      </c>
      <c r="S35" s="294">
        <v>0</v>
      </c>
      <c r="T35" s="294">
        <v>0</v>
      </c>
      <c r="U35" s="294" t="s">
        <v>98</v>
      </c>
      <c r="V35" s="294">
        <f t="shared" si="45"/>
        <v>0</v>
      </c>
      <c r="W35" s="294">
        <v>0</v>
      </c>
      <c r="X35" s="294">
        <v>0</v>
      </c>
      <c r="Y35" s="294">
        <v>0</v>
      </c>
      <c r="Z35" s="294">
        <v>0</v>
      </c>
      <c r="AA35" s="294">
        <v>0</v>
      </c>
      <c r="AB35" s="294">
        <v>0</v>
      </c>
      <c r="AC35" s="294">
        <v>0</v>
      </c>
      <c r="AD35" s="294">
        <v>0</v>
      </c>
      <c r="AE35" s="294">
        <v>0</v>
      </c>
      <c r="AF35" s="294">
        <v>0</v>
      </c>
      <c r="AG35" s="294">
        <v>0</v>
      </c>
      <c r="AH35" s="294">
        <v>0</v>
      </c>
      <c r="AI35" s="294">
        <v>0</v>
      </c>
      <c r="AJ35" s="294">
        <v>0</v>
      </c>
      <c r="AK35" s="294">
        <v>0</v>
      </c>
      <c r="AL35" s="294">
        <v>0</v>
      </c>
      <c r="AM35" s="294">
        <v>0</v>
      </c>
      <c r="AN35" s="294">
        <v>0</v>
      </c>
      <c r="AO35" s="294">
        <v>0</v>
      </c>
      <c r="AP35" s="294">
        <v>0</v>
      </c>
      <c r="AQ35" s="294">
        <v>0</v>
      </c>
      <c r="AR35" s="294">
        <v>0</v>
      </c>
      <c r="AS35" s="294">
        <v>0</v>
      </c>
      <c r="AT35" s="294" t="s">
        <v>98</v>
      </c>
      <c r="AU35" s="294" t="s">
        <v>98</v>
      </c>
      <c r="AV35" s="294" t="s">
        <v>98</v>
      </c>
      <c r="AW35" s="294" t="s">
        <v>98</v>
      </c>
      <c r="AX35" s="294" t="s">
        <v>98</v>
      </c>
      <c r="AY35" s="294">
        <v>0</v>
      </c>
      <c r="AZ35" s="294">
        <v>0</v>
      </c>
      <c r="BA35" s="294">
        <v>0</v>
      </c>
      <c r="BB35" s="294">
        <v>0</v>
      </c>
      <c r="BC35" s="294">
        <v>0</v>
      </c>
      <c r="BD35" s="294">
        <v>0</v>
      </c>
      <c r="BE35" s="294">
        <v>0</v>
      </c>
      <c r="BF35" s="294">
        <v>0</v>
      </c>
      <c r="BG35" s="294">
        <v>0</v>
      </c>
      <c r="BH35" s="294">
        <v>0</v>
      </c>
      <c r="BI35" s="294">
        <v>0</v>
      </c>
      <c r="BJ35" s="294">
        <v>0</v>
      </c>
      <c r="BK35" s="294">
        <v>0</v>
      </c>
      <c r="BL35" s="294">
        <v>0</v>
      </c>
      <c r="BM35" s="294">
        <v>0</v>
      </c>
      <c r="BN35" s="294">
        <v>0</v>
      </c>
      <c r="BO35" s="294">
        <v>0</v>
      </c>
      <c r="BP35" s="294">
        <v>0</v>
      </c>
      <c r="BQ35" s="294">
        <v>0</v>
      </c>
      <c r="BR35" s="294">
        <v>0</v>
      </c>
      <c r="BS35" s="294">
        <v>0</v>
      </c>
      <c r="BT35" s="294">
        <v>0</v>
      </c>
      <c r="BU35" s="294">
        <v>0</v>
      </c>
      <c r="BV35" s="294">
        <v>0</v>
      </c>
      <c r="BW35" s="294">
        <v>0</v>
      </c>
      <c r="BX35" s="294">
        <v>0</v>
      </c>
      <c r="BY35" s="294">
        <v>0</v>
      </c>
      <c r="BZ35" s="294">
        <v>0</v>
      </c>
      <c r="CA35" s="294">
        <v>0</v>
      </c>
      <c r="CB35" s="294">
        <v>0</v>
      </c>
      <c r="CC35" s="294">
        <v>0</v>
      </c>
      <c r="CD35" s="294">
        <v>0</v>
      </c>
      <c r="CE35" s="294">
        <v>0</v>
      </c>
      <c r="CF35" s="294">
        <v>0</v>
      </c>
      <c r="CG35" s="294">
        <v>0</v>
      </c>
      <c r="CH35" s="294">
        <v>0</v>
      </c>
      <c r="CI35" s="294">
        <v>0</v>
      </c>
      <c r="CJ35" s="294">
        <v>0</v>
      </c>
      <c r="CK35" s="294">
        <v>0</v>
      </c>
      <c r="CL35" s="294">
        <v>0</v>
      </c>
      <c r="CM35" s="294">
        <v>0</v>
      </c>
      <c r="CN35" s="294">
        <v>0</v>
      </c>
      <c r="CO35" s="294">
        <v>0</v>
      </c>
      <c r="CP35" s="294">
        <v>0</v>
      </c>
      <c r="CQ35" s="294">
        <v>0</v>
      </c>
      <c r="CR35" s="294">
        <v>0</v>
      </c>
      <c r="CS35" s="294">
        <v>0</v>
      </c>
      <c r="CT35" s="294">
        <v>0</v>
      </c>
      <c r="CU35" s="294">
        <v>0</v>
      </c>
      <c r="CV35" s="294">
        <v>0</v>
      </c>
      <c r="CW35" s="294">
        <v>0</v>
      </c>
      <c r="CX35" s="294">
        <v>0</v>
      </c>
      <c r="CY35" s="294">
        <v>0</v>
      </c>
      <c r="CZ35" s="294">
        <v>0</v>
      </c>
      <c r="DA35" s="294">
        <v>0</v>
      </c>
      <c r="DB35" s="294">
        <v>0</v>
      </c>
      <c r="DC35" s="294">
        <v>0</v>
      </c>
      <c r="DD35" s="294">
        <v>0</v>
      </c>
      <c r="DE35" s="294">
        <v>0</v>
      </c>
      <c r="DF35" s="294">
        <v>0</v>
      </c>
      <c r="DG35" s="294">
        <v>0</v>
      </c>
      <c r="DH35" s="294">
        <v>0</v>
      </c>
      <c r="DI35" s="294">
        <v>0</v>
      </c>
      <c r="DJ35" s="294">
        <v>0</v>
      </c>
      <c r="DK35" s="294">
        <v>0</v>
      </c>
      <c r="DL35" s="294">
        <v>0</v>
      </c>
      <c r="DM35" s="294">
        <v>0</v>
      </c>
      <c r="DN35" s="294">
        <v>0</v>
      </c>
      <c r="DO35" s="294">
        <v>0</v>
      </c>
      <c r="DP35" s="294">
        <v>0</v>
      </c>
      <c r="DQ35" s="294">
        <v>0</v>
      </c>
      <c r="DR35" s="294">
        <v>0</v>
      </c>
      <c r="DS35" s="294">
        <v>0</v>
      </c>
      <c r="DT35" s="294">
        <v>0</v>
      </c>
      <c r="DU35" s="294">
        <v>0</v>
      </c>
      <c r="DV35" s="294">
        <v>0</v>
      </c>
      <c r="DW35" s="294">
        <v>0</v>
      </c>
      <c r="DX35" s="294">
        <v>0</v>
      </c>
      <c r="DY35" s="294">
        <v>0</v>
      </c>
      <c r="DZ35" s="294">
        <v>0</v>
      </c>
      <c r="EA35" s="294">
        <v>0</v>
      </c>
      <c r="EB35" s="294">
        <v>0</v>
      </c>
      <c r="EC35" s="294">
        <v>0</v>
      </c>
      <c r="ED35" s="294">
        <v>0</v>
      </c>
      <c r="EE35" s="294">
        <v>0</v>
      </c>
      <c r="EF35" s="294">
        <v>0</v>
      </c>
      <c r="EG35" s="294">
        <v>0</v>
      </c>
      <c r="EH35" s="294">
        <v>0</v>
      </c>
      <c r="EI35" s="294">
        <v>0</v>
      </c>
      <c r="EJ35" s="294">
        <v>0</v>
      </c>
      <c r="EK35" s="294">
        <v>0</v>
      </c>
      <c r="EL35" s="119" t="s">
        <v>98</v>
      </c>
      <c r="EM35" s="270"/>
      <c r="EN35" s="305">
        <f t="shared" si="47"/>
        <v>0</v>
      </c>
      <c r="EO35" s="270"/>
    </row>
    <row r="36" spans="1:145" s="160" customFormat="1" ht="38.25" customHeight="1" x14ac:dyDescent="0.2">
      <c r="A36" s="226" t="s">
        <v>130</v>
      </c>
      <c r="B36" s="156" t="s">
        <v>131</v>
      </c>
      <c r="C36" s="276" t="s">
        <v>98</v>
      </c>
      <c r="D36" s="290" t="s">
        <v>98</v>
      </c>
      <c r="E36" s="291" t="s">
        <v>98</v>
      </c>
      <c r="F36" s="291" t="s">
        <v>103</v>
      </c>
      <c r="G36" s="290" t="s">
        <v>98</v>
      </c>
      <c r="H36" s="291">
        <v>0</v>
      </c>
      <c r="I36" s="290" t="s">
        <v>98</v>
      </c>
      <c r="J36" s="291">
        <v>0</v>
      </c>
      <c r="K36" s="290" t="s">
        <v>98</v>
      </c>
      <c r="L36" s="291">
        <v>0</v>
      </c>
      <c r="M36" s="290" t="s">
        <v>98</v>
      </c>
      <c r="N36" s="292">
        <v>0</v>
      </c>
      <c r="O36" s="293">
        <v>0</v>
      </c>
      <c r="P36" s="293">
        <v>0</v>
      </c>
      <c r="Q36" s="293">
        <v>0</v>
      </c>
      <c r="R36" s="294" t="s">
        <v>98</v>
      </c>
      <c r="S36" s="294">
        <v>0</v>
      </c>
      <c r="T36" s="294">
        <v>0</v>
      </c>
      <c r="U36" s="294" t="s">
        <v>98</v>
      </c>
      <c r="V36" s="294">
        <f t="shared" si="45"/>
        <v>0</v>
      </c>
      <c r="W36" s="294">
        <v>0</v>
      </c>
      <c r="X36" s="294">
        <v>0</v>
      </c>
      <c r="Y36" s="294">
        <v>0</v>
      </c>
      <c r="Z36" s="294">
        <v>0</v>
      </c>
      <c r="AA36" s="294">
        <v>0</v>
      </c>
      <c r="AB36" s="294">
        <v>0</v>
      </c>
      <c r="AC36" s="294">
        <v>0</v>
      </c>
      <c r="AD36" s="294">
        <v>0</v>
      </c>
      <c r="AE36" s="294">
        <v>0</v>
      </c>
      <c r="AF36" s="294">
        <v>0</v>
      </c>
      <c r="AG36" s="294">
        <v>0</v>
      </c>
      <c r="AH36" s="294">
        <v>0</v>
      </c>
      <c r="AI36" s="294">
        <v>0</v>
      </c>
      <c r="AJ36" s="294">
        <v>0</v>
      </c>
      <c r="AK36" s="294">
        <v>0</v>
      </c>
      <c r="AL36" s="294">
        <v>0</v>
      </c>
      <c r="AM36" s="294">
        <v>0</v>
      </c>
      <c r="AN36" s="294">
        <v>0</v>
      </c>
      <c r="AO36" s="294">
        <v>0</v>
      </c>
      <c r="AP36" s="294">
        <v>0</v>
      </c>
      <c r="AQ36" s="294">
        <v>0</v>
      </c>
      <c r="AR36" s="294">
        <v>0</v>
      </c>
      <c r="AS36" s="294">
        <v>0</v>
      </c>
      <c r="AT36" s="294" t="s">
        <v>98</v>
      </c>
      <c r="AU36" s="294" t="s">
        <v>98</v>
      </c>
      <c r="AV36" s="294" t="s">
        <v>98</v>
      </c>
      <c r="AW36" s="294" t="s">
        <v>98</v>
      </c>
      <c r="AX36" s="294" t="s">
        <v>98</v>
      </c>
      <c r="AY36" s="294">
        <v>0</v>
      </c>
      <c r="AZ36" s="294">
        <v>0</v>
      </c>
      <c r="BA36" s="294">
        <v>0</v>
      </c>
      <c r="BB36" s="294">
        <v>0</v>
      </c>
      <c r="BC36" s="294">
        <v>0</v>
      </c>
      <c r="BD36" s="294">
        <v>0</v>
      </c>
      <c r="BE36" s="294">
        <v>0</v>
      </c>
      <c r="BF36" s="294">
        <v>0</v>
      </c>
      <c r="BG36" s="294">
        <v>0</v>
      </c>
      <c r="BH36" s="294">
        <v>0</v>
      </c>
      <c r="BI36" s="294">
        <v>0</v>
      </c>
      <c r="BJ36" s="294">
        <v>0</v>
      </c>
      <c r="BK36" s="294">
        <v>0</v>
      </c>
      <c r="BL36" s="294">
        <v>0</v>
      </c>
      <c r="BM36" s="294">
        <v>0</v>
      </c>
      <c r="BN36" s="294">
        <v>0</v>
      </c>
      <c r="BO36" s="294">
        <v>0</v>
      </c>
      <c r="BP36" s="294">
        <v>0</v>
      </c>
      <c r="BQ36" s="294">
        <v>0</v>
      </c>
      <c r="BR36" s="294">
        <v>0</v>
      </c>
      <c r="BS36" s="294">
        <v>0</v>
      </c>
      <c r="BT36" s="294">
        <v>0</v>
      </c>
      <c r="BU36" s="294">
        <v>0</v>
      </c>
      <c r="BV36" s="294">
        <v>0</v>
      </c>
      <c r="BW36" s="294">
        <v>0</v>
      </c>
      <c r="BX36" s="294">
        <v>0</v>
      </c>
      <c r="BY36" s="294">
        <v>0</v>
      </c>
      <c r="BZ36" s="294">
        <v>0</v>
      </c>
      <c r="CA36" s="294">
        <v>0</v>
      </c>
      <c r="CB36" s="294">
        <v>0</v>
      </c>
      <c r="CC36" s="294">
        <v>0</v>
      </c>
      <c r="CD36" s="294">
        <v>0</v>
      </c>
      <c r="CE36" s="294">
        <v>0</v>
      </c>
      <c r="CF36" s="294">
        <v>0</v>
      </c>
      <c r="CG36" s="294">
        <v>0</v>
      </c>
      <c r="CH36" s="294">
        <v>0</v>
      </c>
      <c r="CI36" s="294">
        <v>0</v>
      </c>
      <c r="CJ36" s="294">
        <v>0</v>
      </c>
      <c r="CK36" s="294">
        <v>0</v>
      </c>
      <c r="CL36" s="294">
        <v>0</v>
      </c>
      <c r="CM36" s="294">
        <v>0</v>
      </c>
      <c r="CN36" s="294">
        <v>0</v>
      </c>
      <c r="CO36" s="294">
        <v>0</v>
      </c>
      <c r="CP36" s="294">
        <v>0</v>
      </c>
      <c r="CQ36" s="294">
        <v>0</v>
      </c>
      <c r="CR36" s="294">
        <v>0</v>
      </c>
      <c r="CS36" s="294">
        <v>0</v>
      </c>
      <c r="CT36" s="294">
        <v>0</v>
      </c>
      <c r="CU36" s="294">
        <v>0</v>
      </c>
      <c r="CV36" s="294">
        <v>0</v>
      </c>
      <c r="CW36" s="294">
        <v>0</v>
      </c>
      <c r="CX36" s="294">
        <v>0</v>
      </c>
      <c r="CY36" s="294">
        <v>0</v>
      </c>
      <c r="CZ36" s="294">
        <v>0</v>
      </c>
      <c r="DA36" s="294">
        <v>0</v>
      </c>
      <c r="DB36" s="294">
        <v>0</v>
      </c>
      <c r="DC36" s="294">
        <v>0</v>
      </c>
      <c r="DD36" s="294">
        <v>0</v>
      </c>
      <c r="DE36" s="294">
        <v>0</v>
      </c>
      <c r="DF36" s="294">
        <v>0</v>
      </c>
      <c r="DG36" s="294">
        <v>0</v>
      </c>
      <c r="DH36" s="294">
        <v>0</v>
      </c>
      <c r="DI36" s="294">
        <v>0</v>
      </c>
      <c r="DJ36" s="294">
        <v>0</v>
      </c>
      <c r="DK36" s="294">
        <v>0</v>
      </c>
      <c r="DL36" s="294">
        <v>0</v>
      </c>
      <c r="DM36" s="294">
        <v>0</v>
      </c>
      <c r="DN36" s="294">
        <v>0</v>
      </c>
      <c r="DO36" s="294">
        <v>0</v>
      </c>
      <c r="DP36" s="294">
        <v>0</v>
      </c>
      <c r="DQ36" s="294">
        <v>0</v>
      </c>
      <c r="DR36" s="294">
        <v>0</v>
      </c>
      <c r="DS36" s="294">
        <v>0</v>
      </c>
      <c r="DT36" s="294">
        <v>0</v>
      </c>
      <c r="DU36" s="294">
        <v>0</v>
      </c>
      <c r="DV36" s="294">
        <v>0</v>
      </c>
      <c r="DW36" s="294">
        <v>0</v>
      </c>
      <c r="DX36" s="294">
        <v>0</v>
      </c>
      <c r="DY36" s="294">
        <v>0</v>
      </c>
      <c r="DZ36" s="294">
        <v>0</v>
      </c>
      <c r="EA36" s="294">
        <v>0</v>
      </c>
      <c r="EB36" s="294">
        <v>0</v>
      </c>
      <c r="EC36" s="294">
        <v>0</v>
      </c>
      <c r="ED36" s="294">
        <v>0</v>
      </c>
      <c r="EE36" s="294">
        <v>0</v>
      </c>
      <c r="EF36" s="294">
        <v>0</v>
      </c>
      <c r="EG36" s="294">
        <v>0</v>
      </c>
      <c r="EH36" s="294">
        <v>0</v>
      </c>
      <c r="EI36" s="294">
        <v>0</v>
      </c>
      <c r="EJ36" s="294">
        <v>0</v>
      </c>
      <c r="EK36" s="294">
        <v>0</v>
      </c>
      <c r="EL36" s="119" t="s">
        <v>98</v>
      </c>
      <c r="EM36" s="270"/>
      <c r="EN36" s="305">
        <f t="shared" si="47"/>
        <v>0</v>
      </c>
      <c r="EO36" s="270"/>
    </row>
    <row r="37" spans="1:145" s="160" customFormat="1" ht="38.25" customHeight="1" x14ac:dyDescent="0.2">
      <c r="A37" s="275" t="s">
        <v>132</v>
      </c>
      <c r="B37" s="156" t="s">
        <v>133</v>
      </c>
      <c r="C37" s="276" t="s">
        <v>98</v>
      </c>
      <c r="D37" s="290" t="s">
        <v>98</v>
      </c>
      <c r="E37" s="291" t="s">
        <v>98</v>
      </c>
      <c r="F37" s="291" t="s">
        <v>103</v>
      </c>
      <c r="G37" s="290" t="s">
        <v>98</v>
      </c>
      <c r="H37" s="291">
        <v>0</v>
      </c>
      <c r="I37" s="290" t="s">
        <v>98</v>
      </c>
      <c r="J37" s="291">
        <v>0</v>
      </c>
      <c r="K37" s="290" t="s">
        <v>98</v>
      </c>
      <c r="L37" s="291">
        <v>0</v>
      </c>
      <c r="M37" s="290" t="s">
        <v>98</v>
      </c>
      <c r="N37" s="292">
        <v>0</v>
      </c>
      <c r="O37" s="293">
        <v>0</v>
      </c>
      <c r="P37" s="293">
        <v>0</v>
      </c>
      <c r="Q37" s="293">
        <v>0</v>
      </c>
      <c r="R37" s="294" t="s">
        <v>98</v>
      </c>
      <c r="S37" s="294">
        <v>0</v>
      </c>
      <c r="T37" s="294">
        <v>0</v>
      </c>
      <c r="U37" s="294" t="s">
        <v>98</v>
      </c>
      <c r="V37" s="294">
        <f t="shared" si="45"/>
        <v>0</v>
      </c>
      <c r="W37" s="294">
        <v>0</v>
      </c>
      <c r="X37" s="294">
        <v>0</v>
      </c>
      <c r="Y37" s="294">
        <v>0</v>
      </c>
      <c r="Z37" s="294">
        <v>0</v>
      </c>
      <c r="AA37" s="294">
        <v>0</v>
      </c>
      <c r="AB37" s="294">
        <v>0</v>
      </c>
      <c r="AC37" s="294">
        <v>0</v>
      </c>
      <c r="AD37" s="294">
        <v>0</v>
      </c>
      <c r="AE37" s="294">
        <v>0</v>
      </c>
      <c r="AF37" s="294">
        <v>0</v>
      </c>
      <c r="AG37" s="294">
        <v>0</v>
      </c>
      <c r="AH37" s="294">
        <v>0</v>
      </c>
      <c r="AI37" s="294">
        <v>0</v>
      </c>
      <c r="AJ37" s="294">
        <v>0</v>
      </c>
      <c r="AK37" s="294">
        <v>0</v>
      </c>
      <c r="AL37" s="294">
        <v>0</v>
      </c>
      <c r="AM37" s="294">
        <v>0</v>
      </c>
      <c r="AN37" s="294">
        <v>0</v>
      </c>
      <c r="AO37" s="294">
        <v>0</v>
      </c>
      <c r="AP37" s="294">
        <v>0</v>
      </c>
      <c r="AQ37" s="294">
        <v>0</v>
      </c>
      <c r="AR37" s="294">
        <v>0</v>
      </c>
      <c r="AS37" s="294">
        <v>0</v>
      </c>
      <c r="AT37" s="294" t="s">
        <v>98</v>
      </c>
      <c r="AU37" s="294" t="s">
        <v>98</v>
      </c>
      <c r="AV37" s="294" t="s">
        <v>98</v>
      </c>
      <c r="AW37" s="294" t="s">
        <v>98</v>
      </c>
      <c r="AX37" s="294" t="s">
        <v>98</v>
      </c>
      <c r="AY37" s="294">
        <v>0</v>
      </c>
      <c r="AZ37" s="294">
        <v>0</v>
      </c>
      <c r="BA37" s="294">
        <v>0</v>
      </c>
      <c r="BB37" s="294">
        <v>0</v>
      </c>
      <c r="BC37" s="294">
        <v>0</v>
      </c>
      <c r="BD37" s="294">
        <v>0</v>
      </c>
      <c r="BE37" s="294">
        <v>0</v>
      </c>
      <c r="BF37" s="294">
        <v>0</v>
      </c>
      <c r="BG37" s="294">
        <v>0</v>
      </c>
      <c r="BH37" s="294">
        <v>0</v>
      </c>
      <c r="BI37" s="294">
        <v>0</v>
      </c>
      <c r="BJ37" s="294">
        <v>0</v>
      </c>
      <c r="BK37" s="294">
        <v>0</v>
      </c>
      <c r="BL37" s="294">
        <v>0</v>
      </c>
      <c r="BM37" s="294">
        <v>0</v>
      </c>
      <c r="BN37" s="294">
        <v>0</v>
      </c>
      <c r="BO37" s="294">
        <v>0</v>
      </c>
      <c r="BP37" s="294">
        <v>0</v>
      </c>
      <c r="BQ37" s="294">
        <v>0</v>
      </c>
      <c r="BR37" s="294">
        <v>0</v>
      </c>
      <c r="BS37" s="294">
        <v>0</v>
      </c>
      <c r="BT37" s="294">
        <v>0</v>
      </c>
      <c r="BU37" s="294">
        <v>0</v>
      </c>
      <c r="BV37" s="294">
        <v>0</v>
      </c>
      <c r="BW37" s="294">
        <v>0</v>
      </c>
      <c r="BX37" s="294">
        <v>0</v>
      </c>
      <c r="BY37" s="294">
        <v>0</v>
      </c>
      <c r="BZ37" s="294">
        <v>0</v>
      </c>
      <c r="CA37" s="294">
        <v>0</v>
      </c>
      <c r="CB37" s="294">
        <v>0</v>
      </c>
      <c r="CC37" s="294">
        <v>0</v>
      </c>
      <c r="CD37" s="294">
        <v>0</v>
      </c>
      <c r="CE37" s="294">
        <v>0</v>
      </c>
      <c r="CF37" s="294">
        <v>0</v>
      </c>
      <c r="CG37" s="294">
        <v>0</v>
      </c>
      <c r="CH37" s="294">
        <v>0</v>
      </c>
      <c r="CI37" s="294">
        <v>0</v>
      </c>
      <c r="CJ37" s="294">
        <v>0</v>
      </c>
      <c r="CK37" s="294">
        <v>0</v>
      </c>
      <c r="CL37" s="294">
        <v>0</v>
      </c>
      <c r="CM37" s="294">
        <v>0</v>
      </c>
      <c r="CN37" s="294">
        <v>0</v>
      </c>
      <c r="CO37" s="294">
        <v>0</v>
      </c>
      <c r="CP37" s="294">
        <v>0</v>
      </c>
      <c r="CQ37" s="294">
        <v>0</v>
      </c>
      <c r="CR37" s="294">
        <v>0</v>
      </c>
      <c r="CS37" s="294">
        <v>0</v>
      </c>
      <c r="CT37" s="294">
        <v>0</v>
      </c>
      <c r="CU37" s="294">
        <v>0</v>
      </c>
      <c r="CV37" s="294">
        <v>0</v>
      </c>
      <c r="CW37" s="294">
        <v>0</v>
      </c>
      <c r="CX37" s="294">
        <v>0</v>
      </c>
      <c r="CY37" s="294">
        <v>0</v>
      </c>
      <c r="CZ37" s="294">
        <v>0</v>
      </c>
      <c r="DA37" s="294">
        <v>0</v>
      </c>
      <c r="DB37" s="294">
        <v>0</v>
      </c>
      <c r="DC37" s="294">
        <v>0</v>
      </c>
      <c r="DD37" s="294">
        <v>0</v>
      </c>
      <c r="DE37" s="294">
        <v>0</v>
      </c>
      <c r="DF37" s="294">
        <v>0</v>
      </c>
      <c r="DG37" s="294">
        <v>0</v>
      </c>
      <c r="DH37" s="294">
        <v>0</v>
      </c>
      <c r="DI37" s="294">
        <v>0</v>
      </c>
      <c r="DJ37" s="294">
        <v>0</v>
      </c>
      <c r="DK37" s="294">
        <v>0</v>
      </c>
      <c r="DL37" s="294">
        <v>0</v>
      </c>
      <c r="DM37" s="294">
        <v>0</v>
      </c>
      <c r="DN37" s="294">
        <v>0</v>
      </c>
      <c r="DO37" s="294">
        <v>0</v>
      </c>
      <c r="DP37" s="294">
        <v>0</v>
      </c>
      <c r="DQ37" s="294">
        <v>0</v>
      </c>
      <c r="DR37" s="294">
        <v>0</v>
      </c>
      <c r="DS37" s="294">
        <v>0</v>
      </c>
      <c r="DT37" s="294">
        <v>0</v>
      </c>
      <c r="DU37" s="294">
        <v>0</v>
      </c>
      <c r="DV37" s="294">
        <v>0</v>
      </c>
      <c r="DW37" s="294">
        <v>0</v>
      </c>
      <c r="DX37" s="294">
        <v>0</v>
      </c>
      <c r="DY37" s="294">
        <v>0</v>
      </c>
      <c r="DZ37" s="294">
        <v>0</v>
      </c>
      <c r="EA37" s="294">
        <v>0</v>
      </c>
      <c r="EB37" s="294">
        <v>0</v>
      </c>
      <c r="EC37" s="294">
        <v>0</v>
      </c>
      <c r="ED37" s="294">
        <v>0</v>
      </c>
      <c r="EE37" s="294">
        <v>0</v>
      </c>
      <c r="EF37" s="294">
        <v>0</v>
      </c>
      <c r="EG37" s="294">
        <v>0</v>
      </c>
      <c r="EH37" s="294">
        <v>0</v>
      </c>
      <c r="EI37" s="294">
        <v>0</v>
      </c>
      <c r="EJ37" s="294">
        <v>0</v>
      </c>
      <c r="EK37" s="294">
        <v>0</v>
      </c>
      <c r="EL37" s="119" t="s">
        <v>98</v>
      </c>
      <c r="EM37" s="270"/>
      <c r="EN37" s="305">
        <f t="shared" si="47"/>
        <v>0</v>
      </c>
      <c r="EO37" s="270"/>
    </row>
    <row r="38" spans="1:145" s="160" customFormat="1" ht="102" customHeight="1" x14ac:dyDescent="0.2">
      <c r="A38" s="275" t="s">
        <v>132</v>
      </c>
      <c r="B38" s="156" t="s">
        <v>134</v>
      </c>
      <c r="C38" s="276" t="s">
        <v>98</v>
      </c>
      <c r="D38" s="290" t="s">
        <v>98</v>
      </c>
      <c r="E38" s="291" t="s">
        <v>98</v>
      </c>
      <c r="F38" s="291" t="s">
        <v>103</v>
      </c>
      <c r="G38" s="290" t="s">
        <v>98</v>
      </c>
      <c r="H38" s="291">
        <v>0</v>
      </c>
      <c r="I38" s="290" t="s">
        <v>98</v>
      </c>
      <c r="J38" s="291">
        <v>0</v>
      </c>
      <c r="K38" s="290" t="s">
        <v>98</v>
      </c>
      <c r="L38" s="291">
        <v>0</v>
      </c>
      <c r="M38" s="290" t="s">
        <v>98</v>
      </c>
      <c r="N38" s="292">
        <v>0</v>
      </c>
      <c r="O38" s="293">
        <v>0</v>
      </c>
      <c r="P38" s="293">
        <v>0</v>
      </c>
      <c r="Q38" s="293">
        <v>0</v>
      </c>
      <c r="R38" s="294" t="s">
        <v>98</v>
      </c>
      <c r="S38" s="294">
        <v>0</v>
      </c>
      <c r="T38" s="294">
        <v>0</v>
      </c>
      <c r="U38" s="294" t="s">
        <v>98</v>
      </c>
      <c r="V38" s="294">
        <f t="shared" si="45"/>
        <v>0</v>
      </c>
      <c r="W38" s="294">
        <v>0</v>
      </c>
      <c r="X38" s="294">
        <v>0</v>
      </c>
      <c r="Y38" s="294">
        <v>0</v>
      </c>
      <c r="Z38" s="294">
        <v>0</v>
      </c>
      <c r="AA38" s="294">
        <v>0</v>
      </c>
      <c r="AB38" s="294">
        <v>0</v>
      </c>
      <c r="AC38" s="294">
        <v>0</v>
      </c>
      <c r="AD38" s="294">
        <v>0</v>
      </c>
      <c r="AE38" s="294">
        <v>0</v>
      </c>
      <c r="AF38" s="294">
        <v>0</v>
      </c>
      <c r="AG38" s="294">
        <v>0</v>
      </c>
      <c r="AH38" s="294">
        <v>0</v>
      </c>
      <c r="AI38" s="294">
        <v>0</v>
      </c>
      <c r="AJ38" s="294">
        <v>0</v>
      </c>
      <c r="AK38" s="294">
        <v>0</v>
      </c>
      <c r="AL38" s="294">
        <v>0</v>
      </c>
      <c r="AM38" s="294">
        <v>0</v>
      </c>
      <c r="AN38" s="294">
        <v>0</v>
      </c>
      <c r="AO38" s="294">
        <v>0</v>
      </c>
      <c r="AP38" s="294">
        <v>0</v>
      </c>
      <c r="AQ38" s="294">
        <v>0</v>
      </c>
      <c r="AR38" s="294">
        <v>0</v>
      </c>
      <c r="AS38" s="294">
        <v>0</v>
      </c>
      <c r="AT38" s="294" t="s">
        <v>98</v>
      </c>
      <c r="AU38" s="294" t="s">
        <v>98</v>
      </c>
      <c r="AV38" s="294" t="s">
        <v>98</v>
      </c>
      <c r="AW38" s="294" t="s">
        <v>98</v>
      </c>
      <c r="AX38" s="294" t="s">
        <v>98</v>
      </c>
      <c r="AY38" s="294">
        <v>0</v>
      </c>
      <c r="AZ38" s="294">
        <v>0</v>
      </c>
      <c r="BA38" s="294">
        <v>0</v>
      </c>
      <c r="BB38" s="294">
        <v>0</v>
      </c>
      <c r="BC38" s="294">
        <v>0</v>
      </c>
      <c r="BD38" s="294">
        <v>0</v>
      </c>
      <c r="BE38" s="294">
        <v>0</v>
      </c>
      <c r="BF38" s="294">
        <v>0</v>
      </c>
      <c r="BG38" s="294">
        <v>0</v>
      </c>
      <c r="BH38" s="294">
        <v>0</v>
      </c>
      <c r="BI38" s="294">
        <v>0</v>
      </c>
      <c r="BJ38" s="294">
        <v>0</v>
      </c>
      <c r="BK38" s="294">
        <v>0</v>
      </c>
      <c r="BL38" s="294">
        <v>0</v>
      </c>
      <c r="BM38" s="294">
        <v>0</v>
      </c>
      <c r="BN38" s="294">
        <v>0</v>
      </c>
      <c r="BO38" s="294">
        <v>0</v>
      </c>
      <c r="BP38" s="294">
        <v>0</v>
      </c>
      <c r="BQ38" s="294">
        <v>0</v>
      </c>
      <c r="BR38" s="294">
        <v>0</v>
      </c>
      <c r="BS38" s="294">
        <v>0</v>
      </c>
      <c r="BT38" s="294">
        <v>0</v>
      </c>
      <c r="BU38" s="294">
        <v>0</v>
      </c>
      <c r="BV38" s="294">
        <v>0</v>
      </c>
      <c r="BW38" s="294">
        <v>0</v>
      </c>
      <c r="BX38" s="294">
        <v>0</v>
      </c>
      <c r="BY38" s="294">
        <v>0</v>
      </c>
      <c r="BZ38" s="294">
        <v>0</v>
      </c>
      <c r="CA38" s="294">
        <v>0</v>
      </c>
      <c r="CB38" s="294">
        <v>0</v>
      </c>
      <c r="CC38" s="294">
        <v>0</v>
      </c>
      <c r="CD38" s="294">
        <v>0</v>
      </c>
      <c r="CE38" s="294">
        <v>0</v>
      </c>
      <c r="CF38" s="294">
        <v>0</v>
      </c>
      <c r="CG38" s="294">
        <v>0</v>
      </c>
      <c r="CH38" s="294">
        <v>0</v>
      </c>
      <c r="CI38" s="294">
        <v>0</v>
      </c>
      <c r="CJ38" s="294">
        <v>0</v>
      </c>
      <c r="CK38" s="294">
        <v>0</v>
      </c>
      <c r="CL38" s="294">
        <v>0</v>
      </c>
      <c r="CM38" s="294">
        <v>0</v>
      </c>
      <c r="CN38" s="294">
        <v>0</v>
      </c>
      <c r="CO38" s="294">
        <v>0</v>
      </c>
      <c r="CP38" s="294">
        <v>0</v>
      </c>
      <c r="CQ38" s="294">
        <v>0</v>
      </c>
      <c r="CR38" s="294">
        <v>0</v>
      </c>
      <c r="CS38" s="294">
        <v>0</v>
      </c>
      <c r="CT38" s="294">
        <v>0</v>
      </c>
      <c r="CU38" s="294">
        <v>0</v>
      </c>
      <c r="CV38" s="294">
        <v>0</v>
      </c>
      <c r="CW38" s="294">
        <v>0</v>
      </c>
      <c r="CX38" s="294">
        <v>0</v>
      </c>
      <c r="CY38" s="294">
        <v>0</v>
      </c>
      <c r="CZ38" s="294">
        <v>0</v>
      </c>
      <c r="DA38" s="294">
        <v>0</v>
      </c>
      <c r="DB38" s="294">
        <v>0</v>
      </c>
      <c r="DC38" s="294">
        <v>0</v>
      </c>
      <c r="DD38" s="294">
        <v>0</v>
      </c>
      <c r="DE38" s="294">
        <v>0</v>
      </c>
      <c r="DF38" s="294">
        <v>0</v>
      </c>
      <c r="DG38" s="294">
        <v>0</v>
      </c>
      <c r="DH38" s="294">
        <v>0</v>
      </c>
      <c r="DI38" s="294">
        <v>0</v>
      </c>
      <c r="DJ38" s="294">
        <v>0</v>
      </c>
      <c r="DK38" s="294">
        <v>0</v>
      </c>
      <c r="DL38" s="294">
        <v>0</v>
      </c>
      <c r="DM38" s="294">
        <v>0</v>
      </c>
      <c r="DN38" s="294">
        <v>0</v>
      </c>
      <c r="DO38" s="294">
        <v>0</v>
      </c>
      <c r="DP38" s="294">
        <v>0</v>
      </c>
      <c r="DQ38" s="294">
        <v>0</v>
      </c>
      <c r="DR38" s="294">
        <v>0</v>
      </c>
      <c r="DS38" s="294">
        <v>0</v>
      </c>
      <c r="DT38" s="294">
        <v>0</v>
      </c>
      <c r="DU38" s="294">
        <v>0</v>
      </c>
      <c r="DV38" s="294">
        <v>0</v>
      </c>
      <c r="DW38" s="294">
        <v>0</v>
      </c>
      <c r="DX38" s="294">
        <v>0</v>
      </c>
      <c r="DY38" s="294">
        <v>0</v>
      </c>
      <c r="DZ38" s="294">
        <v>0</v>
      </c>
      <c r="EA38" s="294">
        <v>0</v>
      </c>
      <c r="EB38" s="294">
        <v>0</v>
      </c>
      <c r="EC38" s="294">
        <v>0</v>
      </c>
      <c r="ED38" s="294">
        <v>0</v>
      </c>
      <c r="EE38" s="294">
        <v>0</v>
      </c>
      <c r="EF38" s="294">
        <v>0</v>
      </c>
      <c r="EG38" s="294">
        <v>0</v>
      </c>
      <c r="EH38" s="294">
        <v>0</v>
      </c>
      <c r="EI38" s="294">
        <v>0</v>
      </c>
      <c r="EJ38" s="294">
        <v>0</v>
      </c>
      <c r="EK38" s="294">
        <v>0</v>
      </c>
      <c r="EL38" s="119" t="s">
        <v>98</v>
      </c>
      <c r="EM38" s="270"/>
      <c r="EN38" s="305">
        <f t="shared" si="47"/>
        <v>0</v>
      </c>
      <c r="EO38" s="270"/>
    </row>
    <row r="39" spans="1:145" s="160" customFormat="1" ht="89.25" customHeight="1" x14ac:dyDescent="0.2">
      <c r="A39" s="275" t="s">
        <v>132</v>
      </c>
      <c r="B39" s="156" t="s">
        <v>135</v>
      </c>
      <c r="C39" s="276" t="s">
        <v>98</v>
      </c>
      <c r="D39" s="290" t="s">
        <v>98</v>
      </c>
      <c r="E39" s="291" t="s">
        <v>98</v>
      </c>
      <c r="F39" s="291" t="s">
        <v>103</v>
      </c>
      <c r="G39" s="290" t="s">
        <v>98</v>
      </c>
      <c r="H39" s="291">
        <v>0</v>
      </c>
      <c r="I39" s="290" t="s">
        <v>98</v>
      </c>
      <c r="J39" s="291">
        <v>0</v>
      </c>
      <c r="K39" s="290" t="s">
        <v>98</v>
      </c>
      <c r="L39" s="291">
        <v>0</v>
      </c>
      <c r="M39" s="290" t="s">
        <v>98</v>
      </c>
      <c r="N39" s="292">
        <v>0</v>
      </c>
      <c r="O39" s="293">
        <v>0</v>
      </c>
      <c r="P39" s="293">
        <v>0</v>
      </c>
      <c r="Q39" s="293">
        <v>0</v>
      </c>
      <c r="R39" s="294" t="s">
        <v>98</v>
      </c>
      <c r="S39" s="294">
        <v>0</v>
      </c>
      <c r="T39" s="294">
        <v>0</v>
      </c>
      <c r="U39" s="294" t="s">
        <v>98</v>
      </c>
      <c r="V39" s="294">
        <f t="shared" si="45"/>
        <v>0</v>
      </c>
      <c r="W39" s="294">
        <v>0</v>
      </c>
      <c r="X39" s="294">
        <v>0</v>
      </c>
      <c r="Y39" s="294">
        <v>0</v>
      </c>
      <c r="Z39" s="294">
        <v>0</v>
      </c>
      <c r="AA39" s="294">
        <v>0</v>
      </c>
      <c r="AB39" s="294">
        <v>0</v>
      </c>
      <c r="AC39" s="294">
        <v>0</v>
      </c>
      <c r="AD39" s="294">
        <v>0</v>
      </c>
      <c r="AE39" s="294">
        <v>0</v>
      </c>
      <c r="AF39" s="294">
        <v>0</v>
      </c>
      <c r="AG39" s="294">
        <v>0</v>
      </c>
      <c r="AH39" s="294">
        <v>0</v>
      </c>
      <c r="AI39" s="294">
        <v>0</v>
      </c>
      <c r="AJ39" s="294">
        <v>0</v>
      </c>
      <c r="AK39" s="294">
        <v>0</v>
      </c>
      <c r="AL39" s="294">
        <v>0</v>
      </c>
      <c r="AM39" s="294">
        <v>0</v>
      </c>
      <c r="AN39" s="294">
        <v>0</v>
      </c>
      <c r="AO39" s="294">
        <v>0</v>
      </c>
      <c r="AP39" s="294">
        <v>0</v>
      </c>
      <c r="AQ39" s="294">
        <v>0</v>
      </c>
      <c r="AR39" s="294">
        <v>0</v>
      </c>
      <c r="AS39" s="294">
        <v>0</v>
      </c>
      <c r="AT39" s="294" t="s">
        <v>98</v>
      </c>
      <c r="AU39" s="294" t="s">
        <v>98</v>
      </c>
      <c r="AV39" s="294" t="s">
        <v>98</v>
      </c>
      <c r="AW39" s="294" t="s">
        <v>98</v>
      </c>
      <c r="AX39" s="294" t="s">
        <v>98</v>
      </c>
      <c r="AY39" s="294">
        <v>0</v>
      </c>
      <c r="AZ39" s="294">
        <v>0</v>
      </c>
      <c r="BA39" s="294">
        <v>0</v>
      </c>
      <c r="BB39" s="294">
        <v>0</v>
      </c>
      <c r="BC39" s="294">
        <v>0</v>
      </c>
      <c r="BD39" s="294">
        <v>0</v>
      </c>
      <c r="BE39" s="294">
        <v>0</v>
      </c>
      <c r="BF39" s="294">
        <v>0</v>
      </c>
      <c r="BG39" s="294">
        <v>0</v>
      </c>
      <c r="BH39" s="294">
        <v>0</v>
      </c>
      <c r="BI39" s="294">
        <v>0</v>
      </c>
      <c r="BJ39" s="294">
        <v>0</v>
      </c>
      <c r="BK39" s="294">
        <v>0</v>
      </c>
      <c r="BL39" s="294">
        <v>0</v>
      </c>
      <c r="BM39" s="294">
        <v>0</v>
      </c>
      <c r="BN39" s="294">
        <v>0</v>
      </c>
      <c r="BO39" s="294">
        <v>0</v>
      </c>
      <c r="BP39" s="294">
        <v>0</v>
      </c>
      <c r="BQ39" s="294">
        <v>0</v>
      </c>
      <c r="BR39" s="294">
        <v>0</v>
      </c>
      <c r="BS39" s="294">
        <v>0</v>
      </c>
      <c r="BT39" s="294">
        <v>0</v>
      </c>
      <c r="BU39" s="294">
        <v>0</v>
      </c>
      <c r="BV39" s="294">
        <v>0</v>
      </c>
      <c r="BW39" s="294">
        <v>0</v>
      </c>
      <c r="BX39" s="294">
        <v>0</v>
      </c>
      <c r="BY39" s="294">
        <v>0</v>
      </c>
      <c r="BZ39" s="294">
        <v>0</v>
      </c>
      <c r="CA39" s="294">
        <v>0</v>
      </c>
      <c r="CB39" s="294">
        <v>0</v>
      </c>
      <c r="CC39" s="294">
        <v>0</v>
      </c>
      <c r="CD39" s="294">
        <v>0</v>
      </c>
      <c r="CE39" s="294">
        <v>0</v>
      </c>
      <c r="CF39" s="294">
        <v>0</v>
      </c>
      <c r="CG39" s="294">
        <v>0</v>
      </c>
      <c r="CH39" s="294">
        <v>0</v>
      </c>
      <c r="CI39" s="294">
        <v>0</v>
      </c>
      <c r="CJ39" s="294">
        <v>0</v>
      </c>
      <c r="CK39" s="294">
        <v>0</v>
      </c>
      <c r="CL39" s="294">
        <v>0</v>
      </c>
      <c r="CM39" s="294">
        <v>0</v>
      </c>
      <c r="CN39" s="294">
        <v>0</v>
      </c>
      <c r="CO39" s="294">
        <v>0</v>
      </c>
      <c r="CP39" s="294">
        <v>0</v>
      </c>
      <c r="CQ39" s="294">
        <v>0</v>
      </c>
      <c r="CR39" s="294">
        <v>0</v>
      </c>
      <c r="CS39" s="294">
        <v>0</v>
      </c>
      <c r="CT39" s="294">
        <v>0</v>
      </c>
      <c r="CU39" s="294">
        <v>0</v>
      </c>
      <c r="CV39" s="294">
        <v>0</v>
      </c>
      <c r="CW39" s="294">
        <v>0</v>
      </c>
      <c r="CX39" s="294">
        <v>0</v>
      </c>
      <c r="CY39" s="294">
        <v>0</v>
      </c>
      <c r="CZ39" s="294">
        <v>0</v>
      </c>
      <c r="DA39" s="294">
        <v>0</v>
      </c>
      <c r="DB39" s="294">
        <v>0</v>
      </c>
      <c r="DC39" s="294">
        <v>0</v>
      </c>
      <c r="DD39" s="294">
        <v>0</v>
      </c>
      <c r="DE39" s="294">
        <v>0</v>
      </c>
      <c r="DF39" s="294">
        <v>0</v>
      </c>
      <c r="DG39" s="294">
        <v>0</v>
      </c>
      <c r="DH39" s="294">
        <v>0</v>
      </c>
      <c r="DI39" s="294">
        <v>0</v>
      </c>
      <c r="DJ39" s="294">
        <v>0</v>
      </c>
      <c r="DK39" s="294">
        <v>0</v>
      </c>
      <c r="DL39" s="294">
        <v>0</v>
      </c>
      <c r="DM39" s="294">
        <v>0</v>
      </c>
      <c r="DN39" s="294">
        <v>0</v>
      </c>
      <c r="DO39" s="294">
        <v>0</v>
      </c>
      <c r="DP39" s="294">
        <v>0</v>
      </c>
      <c r="DQ39" s="294">
        <v>0</v>
      </c>
      <c r="DR39" s="294">
        <v>0</v>
      </c>
      <c r="DS39" s="294">
        <v>0</v>
      </c>
      <c r="DT39" s="294">
        <v>0</v>
      </c>
      <c r="DU39" s="294">
        <v>0</v>
      </c>
      <c r="DV39" s="294">
        <v>0</v>
      </c>
      <c r="DW39" s="294">
        <v>0</v>
      </c>
      <c r="DX39" s="294">
        <v>0</v>
      </c>
      <c r="DY39" s="294">
        <v>0</v>
      </c>
      <c r="DZ39" s="294">
        <v>0</v>
      </c>
      <c r="EA39" s="294">
        <v>0</v>
      </c>
      <c r="EB39" s="294">
        <v>0</v>
      </c>
      <c r="EC39" s="294">
        <v>0</v>
      </c>
      <c r="ED39" s="294">
        <v>0</v>
      </c>
      <c r="EE39" s="294">
        <v>0</v>
      </c>
      <c r="EF39" s="294">
        <v>0</v>
      </c>
      <c r="EG39" s="294">
        <v>0</v>
      </c>
      <c r="EH39" s="294">
        <v>0</v>
      </c>
      <c r="EI39" s="294">
        <v>0</v>
      </c>
      <c r="EJ39" s="294">
        <v>0</v>
      </c>
      <c r="EK39" s="294">
        <v>0</v>
      </c>
      <c r="EL39" s="119" t="s">
        <v>98</v>
      </c>
      <c r="EM39" s="270"/>
      <c r="EN39" s="305">
        <f t="shared" si="47"/>
        <v>0</v>
      </c>
      <c r="EO39" s="270"/>
    </row>
    <row r="40" spans="1:145" s="160" customFormat="1" ht="89.25" customHeight="1" x14ac:dyDescent="0.2">
      <c r="A40" s="275" t="s">
        <v>132</v>
      </c>
      <c r="B40" s="156" t="s">
        <v>136</v>
      </c>
      <c r="C40" s="276" t="s">
        <v>98</v>
      </c>
      <c r="D40" s="290" t="s">
        <v>98</v>
      </c>
      <c r="E40" s="291" t="s">
        <v>98</v>
      </c>
      <c r="F40" s="291" t="s">
        <v>103</v>
      </c>
      <c r="G40" s="290" t="s">
        <v>98</v>
      </c>
      <c r="H40" s="291">
        <v>0</v>
      </c>
      <c r="I40" s="290" t="s">
        <v>98</v>
      </c>
      <c r="J40" s="291">
        <v>0</v>
      </c>
      <c r="K40" s="290" t="s">
        <v>98</v>
      </c>
      <c r="L40" s="291">
        <v>0</v>
      </c>
      <c r="M40" s="290" t="s">
        <v>98</v>
      </c>
      <c r="N40" s="292">
        <v>0</v>
      </c>
      <c r="O40" s="293">
        <v>0</v>
      </c>
      <c r="P40" s="293">
        <v>0</v>
      </c>
      <c r="Q40" s="293">
        <v>0</v>
      </c>
      <c r="R40" s="294" t="s">
        <v>98</v>
      </c>
      <c r="S40" s="294">
        <v>0</v>
      </c>
      <c r="T40" s="294">
        <v>0</v>
      </c>
      <c r="U40" s="294" t="s">
        <v>98</v>
      </c>
      <c r="V40" s="294">
        <f t="shared" si="45"/>
        <v>0</v>
      </c>
      <c r="W40" s="294">
        <v>0</v>
      </c>
      <c r="X40" s="294">
        <v>0</v>
      </c>
      <c r="Y40" s="294">
        <v>0</v>
      </c>
      <c r="Z40" s="294">
        <v>0</v>
      </c>
      <c r="AA40" s="294">
        <v>0</v>
      </c>
      <c r="AB40" s="294">
        <v>0</v>
      </c>
      <c r="AC40" s="294">
        <v>0</v>
      </c>
      <c r="AD40" s="294">
        <v>0</v>
      </c>
      <c r="AE40" s="294">
        <v>0</v>
      </c>
      <c r="AF40" s="294">
        <v>0</v>
      </c>
      <c r="AG40" s="294">
        <v>0</v>
      </c>
      <c r="AH40" s="294">
        <v>0</v>
      </c>
      <c r="AI40" s="294">
        <v>0</v>
      </c>
      <c r="AJ40" s="294">
        <v>0</v>
      </c>
      <c r="AK40" s="294">
        <v>0</v>
      </c>
      <c r="AL40" s="294">
        <v>0</v>
      </c>
      <c r="AM40" s="294">
        <v>0</v>
      </c>
      <c r="AN40" s="294">
        <v>0</v>
      </c>
      <c r="AO40" s="294">
        <v>0</v>
      </c>
      <c r="AP40" s="294">
        <v>0</v>
      </c>
      <c r="AQ40" s="294">
        <v>0</v>
      </c>
      <c r="AR40" s="294">
        <v>0</v>
      </c>
      <c r="AS40" s="294">
        <v>0</v>
      </c>
      <c r="AT40" s="294" t="s">
        <v>98</v>
      </c>
      <c r="AU40" s="294" t="s">
        <v>98</v>
      </c>
      <c r="AV40" s="294" t="s">
        <v>98</v>
      </c>
      <c r="AW40" s="294" t="s">
        <v>98</v>
      </c>
      <c r="AX40" s="294" t="s">
        <v>98</v>
      </c>
      <c r="AY40" s="294">
        <v>0</v>
      </c>
      <c r="AZ40" s="294">
        <v>0</v>
      </c>
      <c r="BA40" s="294">
        <v>0</v>
      </c>
      <c r="BB40" s="294">
        <v>0</v>
      </c>
      <c r="BC40" s="294">
        <v>0</v>
      </c>
      <c r="BD40" s="294">
        <v>0</v>
      </c>
      <c r="BE40" s="294">
        <v>0</v>
      </c>
      <c r="BF40" s="294">
        <v>0</v>
      </c>
      <c r="BG40" s="294">
        <v>0</v>
      </c>
      <c r="BH40" s="294">
        <v>0</v>
      </c>
      <c r="BI40" s="294">
        <v>0</v>
      </c>
      <c r="BJ40" s="294">
        <v>0</v>
      </c>
      <c r="BK40" s="294">
        <v>0</v>
      </c>
      <c r="BL40" s="294">
        <v>0</v>
      </c>
      <c r="BM40" s="294">
        <v>0</v>
      </c>
      <c r="BN40" s="294">
        <v>0</v>
      </c>
      <c r="BO40" s="294">
        <v>0</v>
      </c>
      <c r="BP40" s="294">
        <v>0</v>
      </c>
      <c r="BQ40" s="294">
        <v>0</v>
      </c>
      <c r="BR40" s="294">
        <v>0</v>
      </c>
      <c r="BS40" s="294">
        <v>0</v>
      </c>
      <c r="BT40" s="294">
        <v>0</v>
      </c>
      <c r="BU40" s="294">
        <v>0</v>
      </c>
      <c r="BV40" s="294">
        <v>0</v>
      </c>
      <c r="BW40" s="294">
        <v>0</v>
      </c>
      <c r="BX40" s="294">
        <v>0</v>
      </c>
      <c r="BY40" s="294">
        <v>0</v>
      </c>
      <c r="BZ40" s="294">
        <v>0</v>
      </c>
      <c r="CA40" s="294">
        <v>0</v>
      </c>
      <c r="CB40" s="294">
        <v>0</v>
      </c>
      <c r="CC40" s="294">
        <v>0</v>
      </c>
      <c r="CD40" s="294">
        <v>0</v>
      </c>
      <c r="CE40" s="294">
        <v>0</v>
      </c>
      <c r="CF40" s="294">
        <v>0</v>
      </c>
      <c r="CG40" s="294">
        <v>0</v>
      </c>
      <c r="CH40" s="294">
        <v>0</v>
      </c>
      <c r="CI40" s="294">
        <v>0</v>
      </c>
      <c r="CJ40" s="294">
        <v>0</v>
      </c>
      <c r="CK40" s="294">
        <v>0</v>
      </c>
      <c r="CL40" s="294">
        <v>0</v>
      </c>
      <c r="CM40" s="294">
        <v>0</v>
      </c>
      <c r="CN40" s="294">
        <v>0</v>
      </c>
      <c r="CO40" s="294">
        <v>0</v>
      </c>
      <c r="CP40" s="294">
        <v>0</v>
      </c>
      <c r="CQ40" s="294">
        <v>0</v>
      </c>
      <c r="CR40" s="294">
        <v>0</v>
      </c>
      <c r="CS40" s="294">
        <v>0</v>
      </c>
      <c r="CT40" s="294">
        <v>0</v>
      </c>
      <c r="CU40" s="294">
        <v>0</v>
      </c>
      <c r="CV40" s="294">
        <v>0</v>
      </c>
      <c r="CW40" s="294">
        <v>0</v>
      </c>
      <c r="CX40" s="294">
        <v>0</v>
      </c>
      <c r="CY40" s="294">
        <v>0</v>
      </c>
      <c r="CZ40" s="294">
        <v>0</v>
      </c>
      <c r="DA40" s="294">
        <v>0</v>
      </c>
      <c r="DB40" s="294">
        <v>0</v>
      </c>
      <c r="DC40" s="294">
        <v>0</v>
      </c>
      <c r="DD40" s="294">
        <v>0</v>
      </c>
      <c r="DE40" s="294">
        <v>0</v>
      </c>
      <c r="DF40" s="294">
        <v>0</v>
      </c>
      <c r="DG40" s="294">
        <v>0</v>
      </c>
      <c r="DH40" s="294">
        <v>0</v>
      </c>
      <c r="DI40" s="294">
        <v>0</v>
      </c>
      <c r="DJ40" s="294">
        <v>0</v>
      </c>
      <c r="DK40" s="294">
        <v>0</v>
      </c>
      <c r="DL40" s="294">
        <v>0</v>
      </c>
      <c r="DM40" s="294">
        <v>0</v>
      </c>
      <c r="DN40" s="294">
        <v>0</v>
      </c>
      <c r="DO40" s="294">
        <v>0</v>
      </c>
      <c r="DP40" s="294">
        <v>0</v>
      </c>
      <c r="DQ40" s="294">
        <v>0</v>
      </c>
      <c r="DR40" s="294">
        <v>0</v>
      </c>
      <c r="DS40" s="294">
        <v>0</v>
      </c>
      <c r="DT40" s="294">
        <v>0</v>
      </c>
      <c r="DU40" s="294">
        <v>0</v>
      </c>
      <c r="DV40" s="294">
        <v>0</v>
      </c>
      <c r="DW40" s="294">
        <v>0</v>
      </c>
      <c r="DX40" s="294">
        <v>0</v>
      </c>
      <c r="DY40" s="294">
        <v>0</v>
      </c>
      <c r="DZ40" s="294">
        <v>0</v>
      </c>
      <c r="EA40" s="294">
        <v>0</v>
      </c>
      <c r="EB40" s="294">
        <v>0</v>
      </c>
      <c r="EC40" s="294">
        <v>0</v>
      </c>
      <c r="ED40" s="294">
        <v>0</v>
      </c>
      <c r="EE40" s="294">
        <v>0</v>
      </c>
      <c r="EF40" s="294">
        <v>0</v>
      </c>
      <c r="EG40" s="294">
        <v>0</v>
      </c>
      <c r="EH40" s="294">
        <v>0</v>
      </c>
      <c r="EI40" s="294">
        <v>0</v>
      </c>
      <c r="EJ40" s="294">
        <v>0</v>
      </c>
      <c r="EK40" s="294">
        <v>0</v>
      </c>
      <c r="EL40" s="119" t="s">
        <v>98</v>
      </c>
      <c r="EM40" s="270"/>
      <c r="EN40" s="305">
        <f t="shared" si="47"/>
        <v>0</v>
      </c>
      <c r="EO40" s="270"/>
    </row>
    <row r="41" spans="1:145" s="160" customFormat="1" ht="38.25" customHeight="1" x14ac:dyDescent="0.2">
      <c r="A41" s="275" t="s">
        <v>137</v>
      </c>
      <c r="B41" s="156" t="s">
        <v>133</v>
      </c>
      <c r="C41" s="276" t="s">
        <v>98</v>
      </c>
      <c r="D41" s="290" t="s">
        <v>98</v>
      </c>
      <c r="E41" s="291" t="s">
        <v>98</v>
      </c>
      <c r="F41" s="291" t="s">
        <v>103</v>
      </c>
      <c r="G41" s="290" t="s">
        <v>98</v>
      </c>
      <c r="H41" s="291">
        <v>0</v>
      </c>
      <c r="I41" s="290" t="s">
        <v>98</v>
      </c>
      <c r="J41" s="291">
        <v>0</v>
      </c>
      <c r="K41" s="290" t="s">
        <v>98</v>
      </c>
      <c r="L41" s="291">
        <v>0</v>
      </c>
      <c r="M41" s="290" t="s">
        <v>98</v>
      </c>
      <c r="N41" s="292">
        <v>0</v>
      </c>
      <c r="O41" s="293">
        <v>0</v>
      </c>
      <c r="P41" s="293">
        <v>0</v>
      </c>
      <c r="Q41" s="293">
        <v>0</v>
      </c>
      <c r="R41" s="294" t="s">
        <v>98</v>
      </c>
      <c r="S41" s="294">
        <v>0</v>
      </c>
      <c r="T41" s="294">
        <v>0</v>
      </c>
      <c r="U41" s="294" t="s">
        <v>98</v>
      </c>
      <c r="V41" s="294">
        <f t="shared" si="45"/>
        <v>0</v>
      </c>
      <c r="W41" s="294">
        <v>0</v>
      </c>
      <c r="X41" s="294">
        <v>0</v>
      </c>
      <c r="Y41" s="294">
        <v>0</v>
      </c>
      <c r="Z41" s="294">
        <v>0</v>
      </c>
      <c r="AA41" s="294">
        <v>0</v>
      </c>
      <c r="AB41" s="294">
        <v>0</v>
      </c>
      <c r="AC41" s="294">
        <v>0</v>
      </c>
      <c r="AD41" s="294">
        <v>0</v>
      </c>
      <c r="AE41" s="294">
        <v>0</v>
      </c>
      <c r="AF41" s="294">
        <v>0</v>
      </c>
      <c r="AG41" s="294">
        <v>0</v>
      </c>
      <c r="AH41" s="294">
        <v>0</v>
      </c>
      <c r="AI41" s="294">
        <v>0</v>
      </c>
      <c r="AJ41" s="294">
        <v>0</v>
      </c>
      <c r="AK41" s="294">
        <v>0</v>
      </c>
      <c r="AL41" s="294">
        <v>0</v>
      </c>
      <c r="AM41" s="294">
        <v>0</v>
      </c>
      <c r="AN41" s="294">
        <v>0</v>
      </c>
      <c r="AO41" s="294">
        <v>0</v>
      </c>
      <c r="AP41" s="294">
        <v>0</v>
      </c>
      <c r="AQ41" s="294">
        <v>0</v>
      </c>
      <c r="AR41" s="294">
        <v>0</v>
      </c>
      <c r="AS41" s="294">
        <v>0</v>
      </c>
      <c r="AT41" s="294" t="s">
        <v>98</v>
      </c>
      <c r="AU41" s="294" t="s">
        <v>98</v>
      </c>
      <c r="AV41" s="294" t="s">
        <v>98</v>
      </c>
      <c r="AW41" s="294" t="s">
        <v>98</v>
      </c>
      <c r="AX41" s="294" t="s">
        <v>98</v>
      </c>
      <c r="AY41" s="294">
        <v>0</v>
      </c>
      <c r="AZ41" s="294">
        <v>0</v>
      </c>
      <c r="BA41" s="294">
        <v>0</v>
      </c>
      <c r="BB41" s="294">
        <v>0</v>
      </c>
      <c r="BC41" s="294">
        <v>0</v>
      </c>
      <c r="BD41" s="294">
        <v>0</v>
      </c>
      <c r="BE41" s="294">
        <v>0</v>
      </c>
      <c r="BF41" s="294">
        <v>0</v>
      </c>
      <c r="BG41" s="294">
        <v>0</v>
      </c>
      <c r="BH41" s="294">
        <v>0</v>
      </c>
      <c r="BI41" s="294">
        <v>0</v>
      </c>
      <c r="BJ41" s="294">
        <v>0</v>
      </c>
      <c r="BK41" s="294">
        <v>0</v>
      </c>
      <c r="BL41" s="294">
        <v>0</v>
      </c>
      <c r="BM41" s="294">
        <v>0</v>
      </c>
      <c r="BN41" s="294">
        <v>0</v>
      </c>
      <c r="BO41" s="294">
        <v>0</v>
      </c>
      <c r="BP41" s="294">
        <v>0</v>
      </c>
      <c r="BQ41" s="294">
        <v>0</v>
      </c>
      <c r="BR41" s="294">
        <v>0</v>
      </c>
      <c r="BS41" s="294">
        <v>0</v>
      </c>
      <c r="BT41" s="294">
        <v>0</v>
      </c>
      <c r="BU41" s="294">
        <v>0</v>
      </c>
      <c r="BV41" s="294">
        <v>0</v>
      </c>
      <c r="BW41" s="294">
        <v>0</v>
      </c>
      <c r="BX41" s="294">
        <v>0</v>
      </c>
      <c r="BY41" s="294">
        <v>0</v>
      </c>
      <c r="BZ41" s="294">
        <v>0</v>
      </c>
      <c r="CA41" s="294">
        <v>0</v>
      </c>
      <c r="CB41" s="294">
        <v>0</v>
      </c>
      <c r="CC41" s="294">
        <v>0</v>
      </c>
      <c r="CD41" s="294">
        <v>0</v>
      </c>
      <c r="CE41" s="294">
        <v>0</v>
      </c>
      <c r="CF41" s="294">
        <v>0</v>
      </c>
      <c r="CG41" s="294">
        <v>0</v>
      </c>
      <c r="CH41" s="294">
        <v>0</v>
      </c>
      <c r="CI41" s="294">
        <v>0</v>
      </c>
      <c r="CJ41" s="294">
        <v>0</v>
      </c>
      <c r="CK41" s="294">
        <v>0</v>
      </c>
      <c r="CL41" s="294">
        <v>0</v>
      </c>
      <c r="CM41" s="294">
        <v>0</v>
      </c>
      <c r="CN41" s="294">
        <v>0</v>
      </c>
      <c r="CO41" s="294">
        <v>0</v>
      </c>
      <c r="CP41" s="294">
        <v>0</v>
      </c>
      <c r="CQ41" s="294">
        <v>0</v>
      </c>
      <c r="CR41" s="294">
        <v>0</v>
      </c>
      <c r="CS41" s="294">
        <v>0</v>
      </c>
      <c r="CT41" s="294">
        <v>0</v>
      </c>
      <c r="CU41" s="294">
        <v>0</v>
      </c>
      <c r="CV41" s="294">
        <v>0</v>
      </c>
      <c r="CW41" s="294">
        <v>0</v>
      </c>
      <c r="CX41" s="294">
        <v>0</v>
      </c>
      <c r="CY41" s="294">
        <v>0</v>
      </c>
      <c r="CZ41" s="294">
        <v>0</v>
      </c>
      <c r="DA41" s="294">
        <v>0</v>
      </c>
      <c r="DB41" s="294">
        <v>0</v>
      </c>
      <c r="DC41" s="294">
        <v>0</v>
      </c>
      <c r="DD41" s="294">
        <v>0</v>
      </c>
      <c r="DE41" s="294">
        <v>0</v>
      </c>
      <c r="DF41" s="294">
        <v>0</v>
      </c>
      <c r="DG41" s="294">
        <v>0</v>
      </c>
      <c r="DH41" s="294">
        <v>0</v>
      </c>
      <c r="DI41" s="294">
        <v>0</v>
      </c>
      <c r="DJ41" s="294">
        <v>0</v>
      </c>
      <c r="DK41" s="294">
        <v>0</v>
      </c>
      <c r="DL41" s="294">
        <v>0</v>
      </c>
      <c r="DM41" s="294">
        <v>0</v>
      </c>
      <c r="DN41" s="294">
        <v>0</v>
      </c>
      <c r="DO41" s="294">
        <v>0</v>
      </c>
      <c r="DP41" s="294">
        <v>0</v>
      </c>
      <c r="DQ41" s="294">
        <v>0</v>
      </c>
      <c r="DR41" s="294">
        <v>0</v>
      </c>
      <c r="DS41" s="294">
        <v>0</v>
      </c>
      <c r="DT41" s="294">
        <v>0</v>
      </c>
      <c r="DU41" s="294">
        <v>0</v>
      </c>
      <c r="DV41" s="294">
        <v>0</v>
      </c>
      <c r="DW41" s="294">
        <v>0</v>
      </c>
      <c r="DX41" s="294">
        <v>0</v>
      </c>
      <c r="DY41" s="294">
        <v>0</v>
      </c>
      <c r="DZ41" s="294">
        <v>0</v>
      </c>
      <c r="EA41" s="294">
        <v>0</v>
      </c>
      <c r="EB41" s="294">
        <v>0</v>
      </c>
      <c r="EC41" s="294">
        <v>0</v>
      </c>
      <c r="ED41" s="294">
        <v>0</v>
      </c>
      <c r="EE41" s="294">
        <v>0</v>
      </c>
      <c r="EF41" s="294">
        <v>0</v>
      </c>
      <c r="EG41" s="294">
        <v>0</v>
      </c>
      <c r="EH41" s="294">
        <v>0</v>
      </c>
      <c r="EI41" s="294">
        <v>0</v>
      </c>
      <c r="EJ41" s="294">
        <v>0</v>
      </c>
      <c r="EK41" s="294">
        <v>0</v>
      </c>
      <c r="EL41" s="119" t="s">
        <v>98</v>
      </c>
      <c r="EM41" s="270"/>
      <c r="EN41" s="305">
        <f t="shared" si="47"/>
        <v>0</v>
      </c>
      <c r="EO41" s="270"/>
    </row>
    <row r="42" spans="1:145" s="160" customFormat="1" ht="102" customHeight="1" x14ac:dyDescent="0.2">
      <c r="A42" s="275" t="s">
        <v>137</v>
      </c>
      <c r="B42" s="156" t="s">
        <v>134</v>
      </c>
      <c r="C42" s="276" t="s">
        <v>98</v>
      </c>
      <c r="D42" s="290" t="s">
        <v>98</v>
      </c>
      <c r="E42" s="291" t="s">
        <v>98</v>
      </c>
      <c r="F42" s="291" t="s">
        <v>103</v>
      </c>
      <c r="G42" s="290" t="s">
        <v>98</v>
      </c>
      <c r="H42" s="291">
        <v>0</v>
      </c>
      <c r="I42" s="290" t="s">
        <v>98</v>
      </c>
      <c r="J42" s="291">
        <v>0</v>
      </c>
      <c r="K42" s="290" t="s">
        <v>98</v>
      </c>
      <c r="L42" s="291">
        <v>0</v>
      </c>
      <c r="M42" s="290" t="s">
        <v>98</v>
      </c>
      <c r="N42" s="292">
        <v>0</v>
      </c>
      <c r="O42" s="293">
        <v>0</v>
      </c>
      <c r="P42" s="293">
        <v>0</v>
      </c>
      <c r="Q42" s="293">
        <v>0</v>
      </c>
      <c r="R42" s="294" t="s">
        <v>98</v>
      </c>
      <c r="S42" s="294">
        <v>0</v>
      </c>
      <c r="T42" s="294">
        <v>0</v>
      </c>
      <c r="U42" s="294" t="s">
        <v>98</v>
      </c>
      <c r="V42" s="294">
        <f t="shared" si="45"/>
        <v>0</v>
      </c>
      <c r="W42" s="294">
        <v>0</v>
      </c>
      <c r="X42" s="294">
        <v>0</v>
      </c>
      <c r="Y42" s="294">
        <v>0</v>
      </c>
      <c r="Z42" s="294">
        <v>0</v>
      </c>
      <c r="AA42" s="294">
        <v>0</v>
      </c>
      <c r="AB42" s="294">
        <v>0</v>
      </c>
      <c r="AC42" s="294">
        <v>0</v>
      </c>
      <c r="AD42" s="294">
        <v>0</v>
      </c>
      <c r="AE42" s="294">
        <v>0</v>
      </c>
      <c r="AF42" s="294">
        <v>0</v>
      </c>
      <c r="AG42" s="294">
        <v>0</v>
      </c>
      <c r="AH42" s="294">
        <v>0</v>
      </c>
      <c r="AI42" s="294">
        <v>0</v>
      </c>
      <c r="AJ42" s="294">
        <v>0</v>
      </c>
      <c r="AK42" s="294">
        <v>0</v>
      </c>
      <c r="AL42" s="294">
        <v>0</v>
      </c>
      <c r="AM42" s="294">
        <v>0</v>
      </c>
      <c r="AN42" s="294">
        <v>0</v>
      </c>
      <c r="AO42" s="294">
        <v>0</v>
      </c>
      <c r="AP42" s="294">
        <v>0</v>
      </c>
      <c r="AQ42" s="294">
        <v>0</v>
      </c>
      <c r="AR42" s="294">
        <v>0</v>
      </c>
      <c r="AS42" s="294">
        <v>0</v>
      </c>
      <c r="AT42" s="294" t="s">
        <v>98</v>
      </c>
      <c r="AU42" s="294" t="s">
        <v>98</v>
      </c>
      <c r="AV42" s="294" t="s">
        <v>98</v>
      </c>
      <c r="AW42" s="294" t="s">
        <v>98</v>
      </c>
      <c r="AX42" s="294" t="s">
        <v>98</v>
      </c>
      <c r="AY42" s="294">
        <v>0</v>
      </c>
      <c r="AZ42" s="294">
        <v>0</v>
      </c>
      <c r="BA42" s="294">
        <v>0</v>
      </c>
      <c r="BB42" s="294">
        <v>0</v>
      </c>
      <c r="BC42" s="294">
        <v>0</v>
      </c>
      <c r="BD42" s="294">
        <v>0</v>
      </c>
      <c r="BE42" s="294">
        <v>0</v>
      </c>
      <c r="BF42" s="294">
        <v>0</v>
      </c>
      <c r="BG42" s="294">
        <v>0</v>
      </c>
      <c r="BH42" s="294">
        <v>0</v>
      </c>
      <c r="BI42" s="294">
        <v>0</v>
      </c>
      <c r="BJ42" s="294">
        <v>0</v>
      </c>
      <c r="BK42" s="294">
        <v>0</v>
      </c>
      <c r="BL42" s="294">
        <v>0</v>
      </c>
      <c r="BM42" s="294">
        <v>0</v>
      </c>
      <c r="BN42" s="294">
        <v>0</v>
      </c>
      <c r="BO42" s="294">
        <v>0</v>
      </c>
      <c r="BP42" s="294">
        <v>0</v>
      </c>
      <c r="BQ42" s="294">
        <v>0</v>
      </c>
      <c r="BR42" s="294">
        <v>0</v>
      </c>
      <c r="BS42" s="294">
        <v>0</v>
      </c>
      <c r="BT42" s="294">
        <v>0</v>
      </c>
      <c r="BU42" s="294">
        <v>0</v>
      </c>
      <c r="BV42" s="294">
        <v>0</v>
      </c>
      <c r="BW42" s="294">
        <v>0</v>
      </c>
      <c r="BX42" s="294">
        <v>0</v>
      </c>
      <c r="BY42" s="294">
        <v>0</v>
      </c>
      <c r="BZ42" s="294">
        <v>0</v>
      </c>
      <c r="CA42" s="294">
        <v>0</v>
      </c>
      <c r="CB42" s="294">
        <v>0</v>
      </c>
      <c r="CC42" s="294">
        <v>0</v>
      </c>
      <c r="CD42" s="294">
        <v>0</v>
      </c>
      <c r="CE42" s="294">
        <v>0</v>
      </c>
      <c r="CF42" s="294">
        <v>0</v>
      </c>
      <c r="CG42" s="294">
        <v>0</v>
      </c>
      <c r="CH42" s="294">
        <v>0</v>
      </c>
      <c r="CI42" s="294">
        <v>0</v>
      </c>
      <c r="CJ42" s="294">
        <v>0</v>
      </c>
      <c r="CK42" s="294">
        <v>0</v>
      </c>
      <c r="CL42" s="294">
        <v>0</v>
      </c>
      <c r="CM42" s="294">
        <v>0</v>
      </c>
      <c r="CN42" s="294">
        <v>0</v>
      </c>
      <c r="CO42" s="294">
        <v>0</v>
      </c>
      <c r="CP42" s="294">
        <v>0</v>
      </c>
      <c r="CQ42" s="294">
        <v>0</v>
      </c>
      <c r="CR42" s="294">
        <v>0</v>
      </c>
      <c r="CS42" s="294">
        <v>0</v>
      </c>
      <c r="CT42" s="294">
        <v>0</v>
      </c>
      <c r="CU42" s="294">
        <v>0</v>
      </c>
      <c r="CV42" s="294">
        <v>0</v>
      </c>
      <c r="CW42" s="294">
        <v>0</v>
      </c>
      <c r="CX42" s="294">
        <v>0</v>
      </c>
      <c r="CY42" s="294">
        <v>0</v>
      </c>
      <c r="CZ42" s="294">
        <v>0</v>
      </c>
      <c r="DA42" s="294">
        <v>0</v>
      </c>
      <c r="DB42" s="294">
        <v>0</v>
      </c>
      <c r="DC42" s="294">
        <v>0</v>
      </c>
      <c r="DD42" s="294">
        <v>0</v>
      </c>
      <c r="DE42" s="294">
        <v>0</v>
      </c>
      <c r="DF42" s="294">
        <v>0</v>
      </c>
      <c r="DG42" s="294">
        <v>0</v>
      </c>
      <c r="DH42" s="294">
        <v>0</v>
      </c>
      <c r="DI42" s="294">
        <v>0</v>
      </c>
      <c r="DJ42" s="294">
        <v>0</v>
      </c>
      <c r="DK42" s="294">
        <v>0</v>
      </c>
      <c r="DL42" s="294">
        <v>0</v>
      </c>
      <c r="DM42" s="294">
        <v>0</v>
      </c>
      <c r="DN42" s="294">
        <v>0</v>
      </c>
      <c r="DO42" s="294">
        <v>0</v>
      </c>
      <c r="DP42" s="294">
        <v>0</v>
      </c>
      <c r="DQ42" s="294">
        <v>0</v>
      </c>
      <c r="DR42" s="294">
        <v>0</v>
      </c>
      <c r="DS42" s="294">
        <v>0</v>
      </c>
      <c r="DT42" s="294">
        <v>0</v>
      </c>
      <c r="DU42" s="294">
        <v>0</v>
      </c>
      <c r="DV42" s="294">
        <v>0</v>
      </c>
      <c r="DW42" s="294">
        <v>0</v>
      </c>
      <c r="DX42" s="294">
        <v>0</v>
      </c>
      <c r="DY42" s="294">
        <v>0</v>
      </c>
      <c r="DZ42" s="294">
        <v>0</v>
      </c>
      <c r="EA42" s="294">
        <v>0</v>
      </c>
      <c r="EB42" s="294">
        <v>0</v>
      </c>
      <c r="EC42" s="294">
        <v>0</v>
      </c>
      <c r="ED42" s="294">
        <v>0</v>
      </c>
      <c r="EE42" s="294">
        <v>0</v>
      </c>
      <c r="EF42" s="294">
        <v>0</v>
      </c>
      <c r="EG42" s="294">
        <v>0</v>
      </c>
      <c r="EH42" s="294">
        <v>0</v>
      </c>
      <c r="EI42" s="294">
        <v>0</v>
      </c>
      <c r="EJ42" s="294">
        <v>0</v>
      </c>
      <c r="EK42" s="294">
        <v>0</v>
      </c>
      <c r="EL42" s="119" t="s">
        <v>98</v>
      </c>
      <c r="EM42" s="270"/>
      <c r="EN42" s="305">
        <f t="shared" si="47"/>
        <v>0</v>
      </c>
      <c r="EO42" s="270"/>
    </row>
    <row r="43" spans="1:145" s="160" customFormat="1" ht="89.25" customHeight="1" x14ac:dyDescent="0.2">
      <c r="A43" s="275" t="s">
        <v>137</v>
      </c>
      <c r="B43" s="156" t="s">
        <v>135</v>
      </c>
      <c r="C43" s="276" t="s">
        <v>98</v>
      </c>
      <c r="D43" s="290" t="s">
        <v>98</v>
      </c>
      <c r="E43" s="291" t="s">
        <v>98</v>
      </c>
      <c r="F43" s="291" t="s">
        <v>103</v>
      </c>
      <c r="G43" s="290" t="s">
        <v>98</v>
      </c>
      <c r="H43" s="291">
        <v>0</v>
      </c>
      <c r="I43" s="290" t="s">
        <v>98</v>
      </c>
      <c r="J43" s="291">
        <v>0</v>
      </c>
      <c r="K43" s="290" t="s">
        <v>98</v>
      </c>
      <c r="L43" s="291">
        <v>0</v>
      </c>
      <c r="M43" s="290" t="s">
        <v>98</v>
      </c>
      <c r="N43" s="292">
        <v>0</v>
      </c>
      <c r="O43" s="293">
        <v>0</v>
      </c>
      <c r="P43" s="293">
        <v>0</v>
      </c>
      <c r="Q43" s="293">
        <v>0</v>
      </c>
      <c r="R43" s="294" t="s">
        <v>98</v>
      </c>
      <c r="S43" s="294">
        <v>0</v>
      </c>
      <c r="T43" s="294">
        <v>0</v>
      </c>
      <c r="U43" s="294" t="s">
        <v>98</v>
      </c>
      <c r="V43" s="294">
        <f t="shared" si="45"/>
        <v>0</v>
      </c>
      <c r="W43" s="294">
        <v>0</v>
      </c>
      <c r="X43" s="294">
        <v>0</v>
      </c>
      <c r="Y43" s="294">
        <v>0</v>
      </c>
      <c r="Z43" s="294">
        <v>0</v>
      </c>
      <c r="AA43" s="294">
        <v>0</v>
      </c>
      <c r="AB43" s="294">
        <v>0</v>
      </c>
      <c r="AC43" s="294">
        <v>0</v>
      </c>
      <c r="AD43" s="294">
        <v>0</v>
      </c>
      <c r="AE43" s="294">
        <v>0</v>
      </c>
      <c r="AF43" s="294">
        <v>0</v>
      </c>
      <c r="AG43" s="294">
        <v>0</v>
      </c>
      <c r="AH43" s="294">
        <v>0</v>
      </c>
      <c r="AI43" s="294">
        <v>0</v>
      </c>
      <c r="AJ43" s="294">
        <v>0</v>
      </c>
      <c r="AK43" s="294">
        <v>0</v>
      </c>
      <c r="AL43" s="294">
        <v>0</v>
      </c>
      <c r="AM43" s="294">
        <v>0</v>
      </c>
      <c r="AN43" s="294">
        <v>0</v>
      </c>
      <c r="AO43" s="294">
        <v>0</v>
      </c>
      <c r="AP43" s="294">
        <v>0</v>
      </c>
      <c r="AQ43" s="294">
        <v>0</v>
      </c>
      <c r="AR43" s="294">
        <v>0</v>
      </c>
      <c r="AS43" s="294">
        <v>0</v>
      </c>
      <c r="AT43" s="294" t="s">
        <v>98</v>
      </c>
      <c r="AU43" s="294" t="s">
        <v>98</v>
      </c>
      <c r="AV43" s="294" t="s">
        <v>98</v>
      </c>
      <c r="AW43" s="294" t="s">
        <v>98</v>
      </c>
      <c r="AX43" s="294" t="s">
        <v>98</v>
      </c>
      <c r="AY43" s="294">
        <v>0</v>
      </c>
      <c r="AZ43" s="294">
        <v>0</v>
      </c>
      <c r="BA43" s="294">
        <v>0</v>
      </c>
      <c r="BB43" s="294">
        <v>0</v>
      </c>
      <c r="BC43" s="294">
        <v>0</v>
      </c>
      <c r="BD43" s="294">
        <v>0</v>
      </c>
      <c r="BE43" s="294">
        <v>0</v>
      </c>
      <c r="BF43" s="294">
        <v>0</v>
      </c>
      <c r="BG43" s="294">
        <v>0</v>
      </c>
      <c r="BH43" s="294">
        <v>0</v>
      </c>
      <c r="BI43" s="294">
        <v>0</v>
      </c>
      <c r="BJ43" s="294">
        <v>0</v>
      </c>
      <c r="BK43" s="294">
        <v>0</v>
      </c>
      <c r="BL43" s="294">
        <v>0</v>
      </c>
      <c r="BM43" s="294">
        <v>0</v>
      </c>
      <c r="BN43" s="294">
        <v>0</v>
      </c>
      <c r="BO43" s="294">
        <v>0</v>
      </c>
      <c r="BP43" s="294">
        <v>0</v>
      </c>
      <c r="BQ43" s="294">
        <v>0</v>
      </c>
      <c r="BR43" s="294">
        <v>0</v>
      </c>
      <c r="BS43" s="294">
        <v>0</v>
      </c>
      <c r="BT43" s="294">
        <v>0</v>
      </c>
      <c r="BU43" s="294">
        <v>0</v>
      </c>
      <c r="BV43" s="294">
        <v>0</v>
      </c>
      <c r="BW43" s="294">
        <v>0</v>
      </c>
      <c r="BX43" s="294">
        <v>0</v>
      </c>
      <c r="BY43" s="294">
        <v>0</v>
      </c>
      <c r="BZ43" s="294">
        <v>0</v>
      </c>
      <c r="CA43" s="294">
        <v>0</v>
      </c>
      <c r="CB43" s="294">
        <v>0</v>
      </c>
      <c r="CC43" s="294">
        <v>0</v>
      </c>
      <c r="CD43" s="294">
        <v>0</v>
      </c>
      <c r="CE43" s="294">
        <v>0</v>
      </c>
      <c r="CF43" s="294">
        <v>0</v>
      </c>
      <c r="CG43" s="294">
        <v>0</v>
      </c>
      <c r="CH43" s="294">
        <v>0</v>
      </c>
      <c r="CI43" s="294">
        <v>0</v>
      </c>
      <c r="CJ43" s="294">
        <v>0</v>
      </c>
      <c r="CK43" s="294">
        <v>0</v>
      </c>
      <c r="CL43" s="294">
        <v>0</v>
      </c>
      <c r="CM43" s="294">
        <v>0</v>
      </c>
      <c r="CN43" s="294">
        <v>0</v>
      </c>
      <c r="CO43" s="294">
        <v>0</v>
      </c>
      <c r="CP43" s="294">
        <v>0</v>
      </c>
      <c r="CQ43" s="294">
        <v>0</v>
      </c>
      <c r="CR43" s="294">
        <v>0</v>
      </c>
      <c r="CS43" s="294">
        <v>0</v>
      </c>
      <c r="CT43" s="294">
        <v>0</v>
      </c>
      <c r="CU43" s="294">
        <v>0</v>
      </c>
      <c r="CV43" s="294">
        <v>0</v>
      </c>
      <c r="CW43" s="294">
        <v>0</v>
      </c>
      <c r="CX43" s="294">
        <v>0</v>
      </c>
      <c r="CY43" s="294">
        <v>0</v>
      </c>
      <c r="CZ43" s="294">
        <v>0</v>
      </c>
      <c r="DA43" s="294">
        <v>0</v>
      </c>
      <c r="DB43" s="294">
        <v>0</v>
      </c>
      <c r="DC43" s="294">
        <v>0</v>
      </c>
      <c r="DD43" s="294">
        <v>0</v>
      </c>
      <c r="DE43" s="294">
        <v>0</v>
      </c>
      <c r="DF43" s="294">
        <v>0</v>
      </c>
      <c r="DG43" s="294">
        <v>0</v>
      </c>
      <c r="DH43" s="294">
        <v>0</v>
      </c>
      <c r="DI43" s="294">
        <v>0</v>
      </c>
      <c r="DJ43" s="294">
        <v>0</v>
      </c>
      <c r="DK43" s="294">
        <v>0</v>
      </c>
      <c r="DL43" s="294">
        <v>0</v>
      </c>
      <c r="DM43" s="294">
        <v>0</v>
      </c>
      <c r="DN43" s="294">
        <v>0</v>
      </c>
      <c r="DO43" s="294">
        <v>0</v>
      </c>
      <c r="DP43" s="294">
        <v>0</v>
      </c>
      <c r="DQ43" s="294">
        <v>0</v>
      </c>
      <c r="DR43" s="294">
        <v>0</v>
      </c>
      <c r="DS43" s="294">
        <v>0</v>
      </c>
      <c r="DT43" s="294">
        <v>0</v>
      </c>
      <c r="DU43" s="294">
        <v>0</v>
      </c>
      <c r="DV43" s="294">
        <v>0</v>
      </c>
      <c r="DW43" s="294">
        <v>0</v>
      </c>
      <c r="DX43" s="294">
        <v>0</v>
      </c>
      <c r="DY43" s="294">
        <v>0</v>
      </c>
      <c r="DZ43" s="294">
        <v>0</v>
      </c>
      <c r="EA43" s="294">
        <v>0</v>
      </c>
      <c r="EB43" s="294">
        <v>0</v>
      </c>
      <c r="EC43" s="294">
        <v>0</v>
      </c>
      <c r="ED43" s="294">
        <v>0</v>
      </c>
      <c r="EE43" s="294">
        <v>0</v>
      </c>
      <c r="EF43" s="294">
        <v>0</v>
      </c>
      <c r="EG43" s="294">
        <v>0</v>
      </c>
      <c r="EH43" s="294">
        <v>0</v>
      </c>
      <c r="EI43" s="294">
        <v>0</v>
      </c>
      <c r="EJ43" s="294">
        <v>0</v>
      </c>
      <c r="EK43" s="294">
        <v>0</v>
      </c>
      <c r="EL43" s="119" t="s">
        <v>98</v>
      </c>
      <c r="EM43" s="270"/>
      <c r="EN43" s="305">
        <f t="shared" si="47"/>
        <v>0</v>
      </c>
      <c r="EO43" s="270"/>
    </row>
    <row r="44" spans="1:145" s="160" customFormat="1" ht="89.25" customHeight="1" x14ac:dyDescent="0.2">
      <c r="A44" s="275" t="s">
        <v>137</v>
      </c>
      <c r="B44" s="156" t="s">
        <v>136</v>
      </c>
      <c r="C44" s="276" t="s">
        <v>98</v>
      </c>
      <c r="D44" s="290" t="s">
        <v>98</v>
      </c>
      <c r="E44" s="291" t="s">
        <v>98</v>
      </c>
      <c r="F44" s="291" t="s">
        <v>103</v>
      </c>
      <c r="G44" s="290" t="s">
        <v>98</v>
      </c>
      <c r="H44" s="291">
        <v>0</v>
      </c>
      <c r="I44" s="290" t="s">
        <v>98</v>
      </c>
      <c r="J44" s="291">
        <v>0</v>
      </c>
      <c r="K44" s="290" t="s">
        <v>98</v>
      </c>
      <c r="L44" s="291">
        <v>0</v>
      </c>
      <c r="M44" s="290" t="s">
        <v>98</v>
      </c>
      <c r="N44" s="292">
        <v>0</v>
      </c>
      <c r="O44" s="293">
        <v>0</v>
      </c>
      <c r="P44" s="293">
        <v>0</v>
      </c>
      <c r="Q44" s="293">
        <v>0</v>
      </c>
      <c r="R44" s="294" t="s">
        <v>98</v>
      </c>
      <c r="S44" s="294">
        <v>0</v>
      </c>
      <c r="T44" s="294">
        <v>0</v>
      </c>
      <c r="U44" s="294" t="s">
        <v>98</v>
      </c>
      <c r="V44" s="294">
        <f t="shared" si="45"/>
        <v>0</v>
      </c>
      <c r="W44" s="294">
        <v>0</v>
      </c>
      <c r="X44" s="294">
        <v>0</v>
      </c>
      <c r="Y44" s="294">
        <v>0</v>
      </c>
      <c r="Z44" s="294">
        <v>0</v>
      </c>
      <c r="AA44" s="294">
        <v>0</v>
      </c>
      <c r="AB44" s="294">
        <v>0</v>
      </c>
      <c r="AC44" s="294">
        <v>0</v>
      </c>
      <c r="AD44" s="294">
        <v>0</v>
      </c>
      <c r="AE44" s="294">
        <v>0</v>
      </c>
      <c r="AF44" s="294">
        <v>0</v>
      </c>
      <c r="AG44" s="294">
        <v>0</v>
      </c>
      <c r="AH44" s="294">
        <v>0</v>
      </c>
      <c r="AI44" s="294">
        <v>0</v>
      </c>
      <c r="AJ44" s="294">
        <v>0</v>
      </c>
      <c r="AK44" s="294">
        <v>0</v>
      </c>
      <c r="AL44" s="294">
        <v>0</v>
      </c>
      <c r="AM44" s="294">
        <v>0</v>
      </c>
      <c r="AN44" s="294">
        <v>0</v>
      </c>
      <c r="AO44" s="294">
        <v>0</v>
      </c>
      <c r="AP44" s="294">
        <v>0</v>
      </c>
      <c r="AQ44" s="294">
        <v>0</v>
      </c>
      <c r="AR44" s="294">
        <v>0</v>
      </c>
      <c r="AS44" s="294">
        <v>0</v>
      </c>
      <c r="AT44" s="294" t="s">
        <v>98</v>
      </c>
      <c r="AU44" s="294" t="s">
        <v>98</v>
      </c>
      <c r="AV44" s="294" t="s">
        <v>98</v>
      </c>
      <c r="AW44" s="294" t="s">
        <v>98</v>
      </c>
      <c r="AX44" s="294" t="s">
        <v>98</v>
      </c>
      <c r="AY44" s="294">
        <v>0</v>
      </c>
      <c r="AZ44" s="294">
        <v>0</v>
      </c>
      <c r="BA44" s="294">
        <v>0</v>
      </c>
      <c r="BB44" s="294">
        <v>0</v>
      </c>
      <c r="BC44" s="294">
        <v>0</v>
      </c>
      <c r="BD44" s="294">
        <v>0</v>
      </c>
      <c r="BE44" s="294">
        <v>0</v>
      </c>
      <c r="BF44" s="294">
        <v>0</v>
      </c>
      <c r="BG44" s="294">
        <v>0</v>
      </c>
      <c r="BH44" s="294">
        <v>0</v>
      </c>
      <c r="BI44" s="294">
        <v>0</v>
      </c>
      <c r="BJ44" s="294">
        <v>0</v>
      </c>
      <c r="BK44" s="294">
        <v>0</v>
      </c>
      <c r="BL44" s="294">
        <v>0</v>
      </c>
      <c r="BM44" s="294">
        <v>0</v>
      </c>
      <c r="BN44" s="294">
        <v>0</v>
      </c>
      <c r="BO44" s="294">
        <v>0</v>
      </c>
      <c r="BP44" s="294">
        <v>0</v>
      </c>
      <c r="BQ44" s="294">
        <v>0</v>
      </c>
      <c r="BR44" s="294">
        <v>0</v>
      </c>
      <c r="BS44" s="294">
        <v>0</v>
      </c>
      <c r="BT44" s="294">
        <v>0</v>
      </c>
      <c r="BU44" s="294">
        <v>0</v>
      </c>
      <c r="BV44" s="294">
        <v>0</v>
      </c>
      <c r="BW44" s="294">
        <v>0</v>
      </c>
      <c r="BX44" s="294">
        <v>0</v>
      </c>
      <c r="BY44" s="294">
        <v>0</v>
      </c>
      <c r="BZ44" s="294">
        <v>0</v>
      </c>
      <c r="CA44" s="294">
        <v>0</v>
      </c>
      <c r="CB44" s="294">
        <v>0</v>
      </c>
      <c r="CC44" s="294">
        <v>0</v>
      </c>
      <c r="CD44" s="294">
        <v>0</v>
      </c>
      <c r="CE44" s="294">
        <v>0</v>
      </c>
      <c r="CF44" s="294">
        <v>0</v>
      </c>
      <c r="CG44" s="294">
        <v>0</v>
      </c>
      <c r="CH44" s="294">
        <v>0</v>
      </c>
      <c r="CI44" s="294">
        <v>0</v>
      </c>
      <c r="CJ44" s="294">
        <v>0</v>
      </c>
      <c r="CK44" s="294">
        <v>0</v>
      </c>
      <c r="CL44" s="294">
        <v>0</v>
      </c>
      <c r="CM44" s="294">
        <v>0</v>
      </c>
      <c r="CN44" s="294">
        <v>0</v>
      </c>
      <c r="CO44" s="294">
        <v>0</v>
      </c>
      <c r="CP44" s="294">
        <v>0</v>
      </c>
      <c r="CQ44" s="294">
        <v>0</v>
      </c>
      <c r="CR44" s="294">
        <v>0</v>
      </c>
      <c r="CS44" s="294">
        <v>0</v>
      </c>
      <c r="CT44" s="294">
        <v>0</v>
      </c>
      <c r="CU44" s="294">
        <v>0</v>
      </c>
      <c r="CV44" s="294">
        <v>0</v>
      </c>
      <c r="CW44" s="294">
        <v>0</v>
      </c>
      <c r="CX44" s="294">
        <v>0</v>
      </c>
      <c r="CY44" s="294">
        <v>0</v>
      </c>
      <c r="CZ44" s="294">
        <v>0</v>
      </c>
      <c r="DA44" s="294">
        <v>0</v>
      </c>
      <c r="DB44" s="294">
        <v>0</v>
      </c>
      <c r="DC44" s="294">
        <v>0</v>
      </c>
      <c r="DD44" s="294">
        <v>0</v>
      </c>
      <c r="DE44" s="294">
        <v>0</v>
      </c>
      <c r="DF44" s="294">
        <v>0</v>
      </c>
      <c r="DG44" s="294">
        <v>0</v>
      </c>
      <c r="DH44" s="294">
        <v>0</v>
      </c>
      <c r="DI44" s="294">
        <v>0</v>
      </c>
      <c r="DJ44" s="294">
        <v>0</v>
      </c>
      <c r="DK44" s="294">
        <v>0</v>
      </c>
      <c r="DL44" s="294">
        <v>0</v>
      </c>
      <c r="DM44" s="294">
        <v>0</v>
      </c>
      <c r="DN44" s="294">
        <v>0</v>
      </c>
      <c r="DO44" s="294">
        <v>0</v>
      </c>
      <c r="DP44" s="294">
        <v>0</v>
      </c>
      <c r="DQ44" s="294">
        <v>0</v>
      </c>
      <c r="DR44" s="294">
        <v>0</v>
      </c>
      <c r="DS44" s="294">
        <v>0</v>
      </c>
      <c r="DT44" s="294">
        <v>0</v>
      </c>
      <c r="DU44" s="294">
        <v>0</v>
      </c>
      <c r="DV44" s="294">
        <v>0</v>
      </c>
      <c r="DW44" s="294">
        <v>0</v>
      </c>
      <c r="DX44" s="294">
        <v>0</v>
      </c>
      <c r="DY44" s="294">
        <v>0</v>
      </c>
      <c r="DZ44" s="294">
        <v>0</v>
      </c>
      <c r="EA44" s="294">
        <v>0</v>
      </c>
      <c r="EB44" s="294">
        <v>0</v>
      </c>
      <c r="EC44" s="294">
        <v>0</v>
      </c>
      <c r="ED44" s="294">
        <v>0</v>
      </c>
      <c r="EE44" s="294">
        <v>0</v>
      </c>
      <c r="EF44" s="294">
        <v>0</v>
      </c>
      <c r="EG44" s="294">
        <v>0</v>
      </c>
      <c r="EH44" s="294">
        <v>0</v>
      </c>
      <c r="EI44" s="294">
        <v>0</v>
      </c>
      <c r="EJ44" s="294">
        <v>0</v>
      </c>
      <c r="EK44" s="294">
        <v>0</v>
      </c>
      <c r="EL44" s="119" t="s">
        <v>98</v>
      </c>
      <c r="EM44" s="270"/>
      <c r="EN44" s="305">
        <f t="shared" si="47"/>
        <v>0</v>
      </c>
      <c r="EO44" s="270"/>
    </row>
    <row r="45" spans="1:145" s="160" customFormat="1" ht="76.5" customHeight="1" x14ac:dyDescent="0.2">
      <c r="A45" s="226" t="s">
        <v>138</v>
      </c>
      <c r="B45" s="156" t="s">
        <v>139</v>
      </c>
      <c r="C45" s="276" t="s">
        <v>98</v>
      </c>
      <c r="D45" s="290" t="s">
        <v>98</v>
      </c>
      <c r="E45" s="291" t="s">
        <v>98</v>
      </c>
      <c r="F45" s="291" t="s">
        <v>103</v>
      </c>
      <c r="G45" s="290" t="s">
        <v>98</v>
      </c>
      <c r="H45" s="291">
        <v>0</v>
      </c>
      <c r="I45" s="290" t="s">
        <v>98</v>
      </c>
      <c r="J45" s="291">
        <v>0</v>
      </c>
      <c r="K45" s="290" t="s">
        <v>98</v>
      </c>
      <c r="L45" s="291">
        <v>0</v>
      </c>
      <c r="M45" s="290" t="s">
        <v>98</v>
      </c>
      <c r="N45" s="292">
        <v>0</v>
      </c>
      <c r="O45" s="293">
        <v>0</v>
      </c>
      <c r="P45" s="293">
        <v>0</v>
      </c>
      <c r="Q45" s="293">
        <v>0</v>
      </c>
      <c r="R45" s="294" t="s">
        <v>98</v>
      </c>
      <c r="S45" s="294">
        <v>0</v>
      </c>
      <c r="T45" s="294">
        <v>0</v>
      </c>
      <c r="U45" s="294" t="s">
        <v>98</v>
      </c>
      <c r="V45" s="294">
        <f t="shared" si="45"/>
        <v>0</v>
      </c>
      <c r="W45" s="294">
        <v>0</v>
      </c>
      <c r="X45" s="294">
        <v>0</v>
      </c>
      <c r="Y45" s="294">
        <v>0</v>
      </c>
      <c r="Z45" s="294">
        <v>0</v>
      </c>
      <c r="AA45" s="294">
        <v>0</v>
      </c>
      <c r="AB45" s="294">
        <v>0</v>
      </c>
      <c r="AC45" s="294">
        <v>0</v>
      </c>
      <c r="AD45" s="294">
        <v>0</v>
      </c>
      <c r="AE45" s="294">
        <v>0</v>
      </c>
      <c r="AF45" s="294">
        <v>0</v>
      </c>
      <c r="AG45" s="294">
        <v>0</v>
      </c>
      <c r="AH45" s="294">
        <v>0</v>
      </c>
      <c r="AI45" s="294">
        <v>0</v>
      </c>
      <c r="AJ45" s="294">
        <v>0</v>
      </c>
      <c r="AK45" s="294">
        <v>0</v>
      </c>
      <c r="AL45" s="294">
        <v>0</v>
      </c>
      <c r="AM45" s="294">
        <v>0</v>
      </c>
      <c r="AN45" s="294">
        <v>0</v>
      </c>
      <c r="AO45" s="294">
        <v>0</v>
      </c>
      <c r="AP45" s="294">
        <v>0</v>
      </c>
      <c r="AQ45" s="294">
        <v>0</v>
      </c>
      <c r="AR45" s="294">
        <v>0</v>
      </c>
      <c r="AS45" s="294">
        <v>0</v>
      </c>
      <c r="AT45" s="294" t="s">
        <v>98</v>
      </c>
      <c r="AU45" s="294" t="s">
        <v>98</v>
      </c>
      <c r="AV45" s="294" t="s">
        <v>98</v>
      </c>
      <c r="AW45" s="294" t="s">
        <v>98</v>
      </c>
      <c r="AX45" s="294" t="s">
        <v>98</v>
      </c>
      <c r="AY45" s="294">
        <v>0</v>
      </c>
      <c r="AZ45" s="294">
        <v>0</v>
      </c>
      <c r="BA45" s="294">
        <v>0</v>
      </c>
      <c r="BB45" s="294">
        <v>0</v>
      </c>
      <c r="BC45" s="294">
        <v>0</v>
      </c>
      <c r="BD45" s="294">
        <v>0</v>
      </c>
      <c r="BE45" s="294">
        <v>0</v>
      </c>
      <c r="BF45" s="294">
        <v>0</v>
      </c>
      <c r="BG45" s="294">
        <v>0</v>
      </c>
      <c r="BH45" s="294">
        <v>0</v>
      </c>
      <c r="BI45" s="294">
        <v>0</v>
      </c>
      <c r="BJ45" s="294">
        <v>0</v>
      </c>
      <c r="BK45" s="294">
        <v>0</v>
      </c>
      <c r="BL45" s="294">
        <v>0</v>
      </c>
      <c r="BM45" s="294">
        <v>0</v>
      </c>
      <c r="BN45" s="294">
        <v>0</v>
      </c>
      <c r="BO45" s="294">
        <v>0</v>
      </c>
      <c r="BP45" s="294">
        <v>0</v>
      </c>
      <c r="BQ45" s="294">
        <v>0</v>
      </c>
      <c r="BR45" s="294">
        <v>0</v>
      </c>
      <c r="BS45" s="294">
        <v>0</v>
      </c>
      <c r="BT45" s="294">
        <v>0</v>
      </c>
      <c r="BU45" s="294">
        <v>0</v>
      </c>
      <c r="BV45" s="294">
        <v>0</v>
      </c>
      <c r="BW45" s="294">
        <v>0</v>
      </c>
      <c r="BX45" s="294">
        <v>0</v>
      </c>
      <c r="BY45" s="294">
        <v>0</v>
      </c>
      <c r="BZ45" s="294">
        <v>0</v>
      </c>
      <c r="CA45" s="294">
        <v>0</v>
      </c>
      <c r="CB45" s="294">
        <v>0</v>
      </c>
      <c r="CC45" s="294">
        <v>0</v>
      </c>
      <c r="CD45" s="294">
        <v>0</v>
      </c>
      <c r="CE45" s="294">
        <v>0</v>
      </c>
      <c r="CF45" s="294">
        <v>0</v>
      </c>
      <c r="CG45" s="294">
        <v>0</v>
      </c>
      <c r="CH45" s="294">
        <v>0</v>
      </c>
      <c r="CI45" s="294">
        <v>0</v>
      </c>
      <c r="CJ45" s="294">
        <v>0</v>
      </c>
      <c r="CK45" s="294">
        <v>0</v>
      </c>
      <c r="CL45" s="294">
        <v>0</v>
      </c>
      <c r="CM45" s="294">
        <v>0</v>
      </c>
      <c r="CN45" s="294">
        <v>0</v>
      </c>
      <c r="CO45" s="294">
        <v>0</v>
      </c>
      <c r="CP45" s="294">
        <v>0</v>
      </c>
      <c r="CQ45" s="294">
        <v>0</v>
      </c>
      <c r="CR45" s="294">
        <v>0</v>
      </c>
      <c r="CS45" s="294">
        <v>0</v>
      </c>
      <c r="CT45" s="294">
        <v>0</v>
      </c>
      <c r="CU45" s="294">
        <v>0</v>
      </c>
      <c r="CV45" s="294">
        <v>0</v>
      </c>
      <c r="CW45" s="294">
        <v>0</v>
      </c>
      <c r="CX45" s="294">
        <v>0</v>
      </c>
      <c r="CY45" s="294">
        <v>0</v>
      </c>
      <c r="CZ45" s="294">
        <v>0</v>
      </c>
      <c r="DA45" s="294">
        <v>0</v>
      </c>
      <c r="DB45" s="294">
        <v>0</v>
      </c>
      <c r="DC45" s="294">
        <v>0</v>
      </c>
      <c r="DD45" s="294">
        <v>0</v>
      </c>
      <c r="DE45" s="294">
        <v>0</v>
      </c>
      <c r="DF45" s="294">
        <v>0</v>
      </c>
      <c r="DG45" s="294">
        <v>0</v>
      </c>
      <c r="DH45" s="294">
        <v>0</v>
      </c>
      <c r="DI45" s="294">
        <v>0</v>
      </c>
      <c r="DJ45" s="294">
        <v>0</v>
      </c>
      <c r="DK45" s="294">
        <v>0</v>
      </c>
      <c r="DL45" s="294">
        <v>0</v>
      </c>
      <c r="DM45" s="294">
        <v>0</v>
      </c>
      <c r="DN45" s="294">
        <v>0</v>
      </c>
      <c r="DO45" s="294">
        <v>0</v>
      </c>
      <c r="DP45" s="294">
        <v>0</v>
      </c>
      <c r="DQ45" s="294">
        <v>0</v>
      </c>
      <c r="DR45" s="294">
        <v>0</v>
      </c>
      <c r="DS45" s="294">
        <v>0</v>
      </c>
      <c r="DT45" s="294">
        <v>0</v>
      </c>
      <c r="DU45" s="294">
        <v>0</v>
      </c>
      <c r="DV45" s="294">
        <v>0</v>
      </c>
      <c r="DW45" s="294">
        <v>0</v>
      </c>
      <c r="DX45" s="294">
        <v>0</v>
      </c>
      <c r="DY45" s="294">
        <v>0</v>
      </c>
      <c r="DZ45" s="294">
        <v>0</v>
      </c>
      <c r="EA45" s="294">
        <v>0</v>
      </c>
      <c r="EB45" s="294">
        <v>0</v>
      </c>
      <c r="EC45" s="294">
        <v>0</v>
      </c>
      <c r="ED45" s="294">
        <v>0</v>
      </c>
      <c r="EE45" s="294">
        <v>0</v>
      </c>
      <c r="EF45" s="294">
        <v>0</v>
      </c>
      <c r="EG45" s="294">
        <v>0</v>
      </c>
      <c r="EH45" s="294">
        <v>0</v>
      </c>
      <c r="EI45" s="294">
        <v>0</v>
      </c>
      <c r="EJ45" s="294">
        <v>0</v>
      </c>
      <c r="EK45" s="294">
        <v>0</v>
      </c>
      <c r="EL45" s="119" t="s">
        <v>98</v>
      </c>
      <c r="EM45" s="270"/>
      <c r="EN45" s="305">
        <f t="shared" si="47"/>
        <v>0</v>
      </c>
      <c r="EO45" s="270"/>
    </row>
    <row r="46" spans="1:145" s="160" customFormat="1" ht="89.25" customHeight="1" x14ac:dyDescent="0.2">
      <c r="A46" s="275" t="s">
        <v>140</v>
      </c>
      <c r="B46" s="156" t="s">
        <v>135</v>
      </c>
      <c r="C46" s="276" t="s">
        <v>98</v>
      </c>
      <c r="D46" s="290" t="s">
        <v>98</v>
      </c>
      <c r="E46" s="291" t="s">
        <v>98</v>
      </c>
      <c r="F46" s="291" t="s">
        <v>103</v>
      </c>
      <c r="G46" s="290" t="s">
        <v>98</v>
      </c>
      <c r="H46" s="291">
        <v>0</v>
      </c>
      <c r="I46" s="290" t="s">
        <v>98</v>
      </c>
      <c r="J46" s="291">
        <v>0</v>
      </c>
      <c r="K46" s="290" t="s">
        <v>98</v>
      </c>
      <c r="L46" s="291">
        <v>0</v>
      </c>
      <c r="M46" s="290" t="s">
        <v>98</v>
      </c>
      <c r="N46" s="292">
        <v>0</v>
      </c>
      <c r="O46" s="293">
        <v>0</v>
      </c>
      <c r="P46" s="293">
        <v>0</v>
      </c>
      <c r="Q46" s="293">
        <v>0</v>
      </c>
      <c r="R46" s="294" t="s">
        <v>98</v>
      </c>
      <c r="S46" s="294">
        <v>0</v>
      </c>
      <c r="T46" s="294">
        <v>0</v>
      </c>
      <c r="U46" s="294" t="s">
        <v>98</v>
      </c>
      <c r="V46" s="294">
        <f t="shared" si="45"/>
        <v>0</v>
      </c>
      <c r="W46" s="294">
        <v>0</v>
      </c>
      <c r="X46" s="294">
        <v>0</v>
      </c>
      <c r="Y46" s="294">
        <v>0</v>
      </c>
      <c r="Z46" s="294">
        <v>0</v>
      </c>
      <c r="AA46" s="294">
        <v>0</v>
      </c>
      <c r="AB46" s="294">
        <v>0</v>
      </c>
      <c r="AC46" s="294">
        <v>0</v>
      </c>
      <c r="AD46" s="294">
        <v>0</v>
      </c>
      <c r="AE46" s="294">
        <v>0</v>
      </c>
      <c r="AF46" s="294">
        <v>0</v>
      </c>
      <c r="AG46" s="294">
        <v>0</v>
      </c>
      <c r="AH46" s="294">
        <v>0</v>
      </c>
      <c r="AI46" s="294">
        <v>0</v>
      </c>
      <c r="AJ46" s="294">
        <v>0</v>
      </c>
      <c r="AK46" s="294">
        <v>0</v>
      </c>
      <c r="AL46" s="294">
        <v>0</v>
      </c>
      <c r="AM46" s="294">
        <v>0</v>
      </c>
      <c r="AN46" s="294">
        <v>0</v>
      </c>
      <c r="AO46" s="294">
        <v>0</v>
      </c>
      <c r="AP46" s="294">
        <v>0</v>
      </c>
      <c r="AQ46" s="294">
        <v>0</v>
      </c>
      <c r="AR46" s="294">
        <v>0</v>
      </c>
      <c r="AS46" s="294">
        <v>0</v>
      </c>
      <c r="AT46" s="294" t="s">
        <v>98</v>
      </c>
      <c r="AU46" s="294" t="s">
        <v>98</v>
      </c>
      <c r="AV46" s="294" t="s">
        <v>98</v>
      </c>
      <c r="AW46" s="294" t="s">
        <v>98</v>
      </c>
      <c r="AX46" s="294" t="s">
        <v>98</v>
      </c>
      <c r="AY46" s="294">
        <v>0</v>
      </c>
      <c r="AZ46" s="294">
        <v>0</v>
      </c>
      <c r="BA46" s="294">
        <v>0</v>
      </c>
      <c r="BB46" s="294">
        <v>0</v>
      </c>
      <c r="BC46" s="294">
        <v>0</v>
      </c>
      <c r="BD46" s="294">
        <v>0</v>
      </c>
      <c r="BE46" s="294">
        <v>0</v>
      </c>
      <c r="BF46" s="294">
        <v>0</v>
      </c>
      <c r="BG46" s="294">
        <v>0</v>
      </c>
      <c r="BH46" s="294">
        <v>0</v>
      </c>
      <c r="BI46" s="294">
        <v>0</v>
      </c>
      <c r="BJ46" s="294">
        <v>0</v>
      </c>
      <c r="BK46" s="294">
        <v>0</v>
      </c>
      <c r="BL46" s="294">
        <v>0</v>
      </c>
      <c r="BM46" s="294">
        <v>0</v>
      </c>
      <c r="BN46" s="294">
        <v>0</v>
      </c>
      <c r="BO46" s="294">
        <v>0</v>
      </c>
      <c r="BP46" s="294">
        <v>0</v>
      </c>
      <c r="BQ46" s="294">
        <v>0</v>
      </c>
      <c r="BR46" s="294">
        <v>0</v>
      </c>
      <c r="BS46" s="294">
        <v>0</v>
      </c>
      <c r="BT46" s="294">
        <v>0</v>
      </c>
      <c r="BU46" s="294">
        <v>0</v>
      </c>
      <c r="BV46" s="294">
        <v>0</v>
      </c>
      <c r="BW46" s="294">
        <v>0</v>
      </c>
      <c r="BX46" s="294">
        <v>0</v>
      </c>
      <c r="BY46" s="294">
        <v>0</v>
      </c>
      <c r="BZ46" s="294">
        <v>0</v>
      </c>
      <c r="CA46" s="294">
        <v>0</v>
      </c>
      <c r="CB46" s="294">
        <v>0</v>
      </c>
      <c r="CC46" s="294">
        <v>0</v>
      </c>
      <c r="CD46" s="294">
        <v>0</v>
      </c>
      <c r="CE46" s="294">
        <v>0</v>
      </c>
      <c r="CF46" s="294">
        <v>0</v>
      </c>
      <c r="CG46" s="294">
        <v>0</v>
      </c>
      <c r="CH46" s="294">
        <v>0</v>
      </c>
      <c r="CI46" s="294">
        <v>0</v>
      </c>
      <c r="CJ46" s="294">
        <v>0</v>
      </c>
      <c r="CK46" s="294">
        <v>0</v>
      </c>
      <c r="CL46" s="294">
        <v>0</v>
      </c>
      <c r="CM46" s="294">
        <v>0</v>
      </c>
      <c r="CN46" s="294">
        <v>0</v>
      </c>
      <c r="CO46" s="294">
        <v>0</v>
      </c>
      <c r="CP46" s="294">
        <v>0</v>
      </c>
      <c r="CQ46" s="294">
        <v>0</v>
      </c>
      <c r="CR46" s="294">
        <v>0</v>
      </c>
      <c r="CS46" s="294">
        <v>0</v>
      </c>
      <c r="CT46" s="294">
        <v>0</v>
      </c>
      <c r="CU46" s="294">
        <v>0</v>
      </c>
      <c r="CV46" s="294">
        <v>0</v>
      </c>
      <c r="CW46" s="294">
        <v>0</v>
      </c>
      <c r="CX46" s="294">
        <v>0</v>
      </c>
      <c r="CY46" s="294">
        <v>0</v>
      </c>
      <c r="CZ46" s="294">
        <v>0</v>
      </c>
      <c r="DA46" s="294">
        <v>0</v>
      </c>
      <c r="DB46" s="294">
        <v>0</v>
      </c>
      <c r="DC46" s="294">
        <v>0</v>
      </c>
      <c r="DD46" s="294">
        <v>0</v>
      </c>
      <c r="DE46" s="294">
        <v>0</v>
      </c>
      <c r="DF46" s="294">
        <v>0</v>
      </c>
      <c r="DG46" s="294">
        <v>0</v>
      </c>
      <c r="DH46" s="294">
        <v>0</v>
      </c>
      <c r="DI46" s="294">
        <v>0</v>
      </c>
      <c r="DJ46" s="294">
        <v>0</v>
      </c>
      <c r="DK46" s="294">
        <v>0</v>
      </c>
      <c r="DL46" s="294">
        <v>0</v>
      </c>
      <c r="DM46" s="294">
        <v>0</v>
      </c>
      <c r="DN46" s="294">
        <v>0</v>
      </c>
      <c r="DO46" s="294">
        <v>0</v>
      </c>
      <c r="DP46" s="294">
        <v>0</v>
      </c>
      <c r="DQ46" s="294">
        <v>0</v>
      </c>
      <c r="DR46" s="294">
        <v>0</v>
      </c>
      <c r="DS46" s="294">
        <v>0</v>
      </c>
      <c r="DT46" s="294">
        <v>0</v>
      </c>
      <c r="DU46" s="294">
        <v>0</v>
      </c>
      <c r="DV46" s="294">
        <v>0</v>
      </c>
      <c r="DW46" s="294">
        <v>0</v>
      </c>
      <c r="DX46" s="294">
        <v>0</v>
      </c>
      <c r="DY46" s="294">
        <v>0</v>
      </c>
      <c r="DZ46" s="294">
        <v>0</v>
      </c>
      <c r="EA46" s="294">
        <v>0</v>
      </c>
      <c r="EB46" s="294">
        <v>0</v>
      </c>
      <c r="EC46" s="294">
        <v>0</v>
      </c>
      <c r="ED46" s="294">
        <v>0</v>
      </c>
      <c r="EE46" s="294">
        <v>0</v>
      </c>
      <c r="EF46" s="294">
        <v>0</v>
      </c>
      <c r="EG46" s="294">
        <v>0</v>
      </c>
      <c r="EH46" s="294">
        <v>0</v>
      </c>
      <c r="EI46" s="294">
        <v>0</v>
      </c>
      <c r="EJ46" s="294">
        <v>0</v>
      </c>
      <c r="EK46" s="294">
        <v>0</v>
      </c>
      <c r="EL46" s="119" t="s">
        <v>98</v>
      </c>
      <c r="EM46" s="270"/>
      <c r="EN46" s="305">
        <f t="shared" si="47"/>
        <v>0</v>
      </c>
      <c r="EO46" s="270"/>
    </row>
    <row r="47" spans="1:145" s="160" customFormat="1" ht="63.75" customHeight="1" x14ac:dyDescent="0.2">
      <c r="A47" s="275" t="s">
        <v>141</v>
      </c>
      <c r="B47" s="156" t="s">
        <v>142</v>
      </c>
      <c r="C47" s="276" t="s">
        <v>98</v>
      </c>
      <c r="D47" s="290" t="s">
        <v>98</v>
      </c>
      <c r="E47" s="291" t="s">
        <v>98</v>
      </c>
      <c r="F47" s="291" t="s">
        <v>103</v>
      </c>
      <c r="G47" s="290" t="s">
        <v>98</v>
      </c>
      <c r="H47" s="291">
        <v>0</v>
      </c>
      <c r="I47" s="290" t="s">
        <v>98</v>
      </c>
      <c r="J47" s="291">
        <v>0</v>
      </c>
      <c r="K47" s="290" t="s">
        <v>98</v>
      </c>
      <c r="L47" s="291">
        <v>0</v>
      </c>
      <c r="M47" s="290" t="s">
        <v>98</v>
      </c>
      <c r="N47" s="292">
        <v>0</v>
      </c>
      <c r="O47" s="293">
        <v>0</v>
      </c>
      <c r="P47" s="293">
        <v>0</v>
      </c>
      <c r="Q47" s="293">
        <v>0</v>
      </c>
      <c r="R47" s="294" t="s">
        <v>98</v>
      </c>
      <c r="S47" s="294">
        <v>0</v>
      </c>
      <c r="T47" s="294">
        <v>0</v>
      </c>
      <c r="U47" s="294" t="s">
        <v>98</v>
      </c>
      <c r="V47" s="294">
        <f t="shared" si="45"/>
        <v>0</v>
      </c>
      <c r="W47" s="294">
        <v>0</v>
      </c>
      <c r="X47" s="294">
        <v>0</v>
      </c>
      <c r="Y47" s="294">
        <v>0</v>
      </c>
      <c r="Z47" s="294">
        <v>0</v>
      </c>
      <c r="AA47" s="294">
        <v>0</v>
      </c>
      <c r="AB47" s="294">
        <v>0</v>
      </c>
      <c r="AC47" s="294">
        <v>0</v>
      </c>
      <c r="AD47" s="294">
        <v>0</v>
      </c>
      <c r="AE47" s="294">
        <v>0</v>
      </c>
      <c r="AF47" s="294">
        <v>0</v>
      </c>
      <c r="AG47" s="294">
        <v>0</v>
      </c>
      <c r="AH47" s="294">
        <v>0</v>
      </c>
      <c r="AI47" s="294">
        <v>0</v>
      </c>
      <c r="AJ47" s="294">
        <v>0</v>
      </c>
      <c r="AK47" s="294">
        <v>0</v>
      </c>
      <c r="AL47" s="294">
        <v>0</v>
      </c>
      <c r="AM47" s="294">
        <v>0</v>
      </c>
      <c r="AN47" s="294">
        <v>0</v>
      </c>
      <c r="AO47" s="294">
        <v>0</v>
      </c>
      <c r="AP47" s="294">
        <v>0</v>
      </c>
      <c r="AQ47" s="294">
        <v>0</v>
      </c>
      <c r="AR47" s="294">
        <v>0</v>
      </c>
      <c r="AS47" s="294">
        <v>0</v>
      </c>
      <c r="AT47" s="294" t="s">
        <v>98</v>
      </c>
      <c r="AU47" s="294" t="s">
        <v>98</v>
      </c>
      <c r="AV47" s="294" t="s">
        <v>98</v>
      </c>
      <c r="AW47" s="294" t="s">
        <v>98</v>
      </c>
      <c r="AX47" s="294" t="s">
        <v>98</v>
      </c>
      <c r="AY47" s="294">
        <v>0</v>
      </c>
      <c r="AZ47" s="294">
        <v>0</v>
      </c>
      <c r="BA47" s="294">
        <v>0</v>
      </c>
      <c r="BB47" s="294">
        <v>0</v>
      </c>
      <c r="BC47" s="294">
        <v>0</v>
      </c>
      <c r="BD47" s="294">
        <v>0</v>
      </c>
      <c r="BE47" s="294">
        <v>0</v>
      </c>
      <c r="BF47" s="294">
        <v>0</v>
      </c>
      <c r="BG47" s="294">
        <v>0</v>
      </c>
      <c r="BH47" s="294">
        <v>0</v>
      </c>
      <c r="BI47" s="294">
        <v>0</v>
      </c>
      <c r="BJ47" s="294">
        <v>0</v>
      </c>
      <c r="BK47" s="294">
        <v>0</v>
      </c>
      <c r="BL47" s="294">
        <v>0</v>
      </c>
      <c r="BM47" s="294">
        <v>0</v>
      </c>
      <c r="BN47" s="294">
        <v>0</v>
      </c>
      <c r="BO47" s="294">
        <v>0</v>
      </c>
      <c r="BP47" s="294">
        <v>0</v>
      </c>
      <c r="BQ47" s="294">
        <v>0</v>
      </c>
      <c r="BR47" s="294">
        <v>0</v>
      </c>
      <c r="BS47" s="294">
        <v>0</v>
      </c>
      <c r="BT47" s="294">
        <v>0</v>
      </c>
      <c r="BU47" s="294">
        <v>0</v>
      </c>
      <c r="BV47" s="294">
        <v>0</v>
      </c>
      <c r="BW47" s="294">
        <v>0</v>
      </c>
      <c r="BX47" s="294">
        <v>0</v>
      </c>
      <c r="BY47" s="294">
        <v>0</v>
      </c>
      <c r="BZ47" s="294">
        <v>0</v>
      </c>
      <c r="CA47" s="294">
        <v>0</v>
      </c>
      <c r="CB47" s="294">
        <v>0</v>
      </c>
      <c r="CC47" s="294">
        <v>0</v>
      </c>
      <c r="CD47" s="294">
        <v>0</v>
      </c>
      <c r="CE47" s="294">
        <v>0</v>
      </c>
      <c r="CF47" s="294">
        <v>0</v>
      </c>
      <c r="CG47" s="294">
        <v>0</v>
      </c>
      <c r="CH47" s="294">
        <v>0</v>
      </c>
      <c r="CI47" s="294">
        <v>0</v>
      </c>
      <c r="CJ47" s="294">
        <v>0</v>
      </c>
      <c r="CK47" s="294">
        <v>0</v>
      </c>
      <c r="CL47" s="294">
        <v>0</v>
      </c>
      <c r="CM47" s="294">
        <v>0</v>
      </c>
      <c r="CN47" s="294">
        <v>0</v>
      </c>
      <c r="CO47" s="294">
        <v>0</v>
      </c>
      <c r="CP47" s="294">
        <v>0</v>
      </c>
      <c r="CQ47" s="294">
        <v>0</v>
      </c>
      <c r="CR47" s="294">
        <v>0</v>
      </c>
      <c r="CS47" s="294">
        <v>0</v>
      </c>
      <c r="CT47" s="294">
        <v>0</v>
      </c>
      <c r="CU47" s="294">
        <v>0</v>
      </c>
      <c r="CV47" s="294">
        <v>0</v>
      </c>
      <c r="CW47" s="294">
        <v>0</v>
      </c>
      <c r="CX47" s="294">
        <v>0</v>
      </c>
      <c r="CY47" s="294">
        <v>0</v>
      </c>
      <c r="CZ47" s="294">
        <v>0</v>
      </c>
      <c r="DA47" s="294">
        <v>0</v>
      </c>
      <c r="DB47" s="294">
        <v>0</v>
      </c>
      <c r="DC47" s="294">
        <v>0</v>
      </c>
      <c r="DD47" s="294">
        <v>0</v>
      </c>
      <c r="DE47" s="294">
        <v>0</v>
      </c>
      <c r="DF47" s="294">
        <v>0</v>
      </c>
      <c r="DG47" s="294">
        <v>0</v>
      </c>
      <c r="DH47" s="294">
        <v>0</v>
      </c>
      <c r="DI47" s="294">
        <v>0</v>
      </c>
      <c r="DJ47" s="294">
        <v>0</v>
      </c>
      <c r="DK47" s="294">
        <v>0</v>
      </c>
      <c r="DL47" s="294">
        <v>0</v>
      </c>
      <c r="DM47" s="294">
        <v>0</v>
      </c>
      <c r="DN47" s="294">
        <v>0</v>
      </c>
      <c r="DO47" s="294">
        <v>0</v>
      </c>
      <c r="DP47" s="294">
        <v>0</v>
      </c>
      <c r="DQ47" s="294">
        <v>0</v>
      </c>
      <c r="DR47" s="294">
        <v>0</v>
      </c>
      <c r="DS47" s="294">
        <v>0</v>
      </c>
      <c r="DT47" s="294">
        <v>0</v>
      </c>
      <c r="DU47" s="294">
        <v>0</v>
      </c>
      <c r="DV47" s="294">
        <v>0</v>
      </c>
      <c r="DW47" s="294">
        <v>0</v>
      </c>
      <c r="DX47" s="294">
        <v>0</v>
      </c>
      <c r="DY47" s="294">
        <v>0</v>
      </c>
      <c r="DZ47" s="294">
        <v>0</v>
      </c>
      <c r="EA47" s="294">
        <v>0</v>
      </c>
      <c r="EB47" s="294">
        <v>0</v>
      </c>
      <c r="EC47" s="294">
        <v>0</v>
      </c>
      <c r="ED47" s="294">
        <v>0</v>
      </c>
      <c r="EE47" s="294">
        <v>0</v>
      </c>
      <c r="EF47" s="294">
        <v>0</v>
      </c>
      <c r="EG47" s="294">
        <v>0</v>
      </c>
      <c r="EH47" s="294">
        <v>0</v>
      </c>
      <c r="EI47" s="294">
        <v>0</v>
      </c>
      <c r="EJ47" s="294">
        <v>0</v>
      </c>
      <c r="EK47" s="294">
        <v>0</v>
      </c>
      <c r="EL47" s="119" t="s">
        <v>98</v>
      </c>
      <c r="EM47" s="270"/>
      <c r="EN47" s="305">
        <f t="shared" si="47"/>
        <v>0</v>
      </c>
      <c r="EO47" s="270"/>
    </row>
    <row r="48" spans="1:145" s="168" customFormat="1" ht="38.25" customHeight="1" x14ac:dyDescent="0.2">
      <c r="A48" s="283" t="s">
        <v>143</v>
      </c>
      <c r="B48" s="162" t="s">
        <v>144</v>
      </c>
      <c r="C48" s="284" t="s">
        <v>98</v>
      </c>
      <c r="D48" s="307" t="s">
        <v>98</v>
      </c>
      <c r="E48" s="285" t="s">
        <v>98</v>
      </c>
      <c r="F48" s="307" t="s">
        <v>98</v>
      </c>
      <c r="G48" s="307" t="s">
        <v>98</v>
      </c>
      <c r="H48" s="307" t="s">
        <v>98</v>
      </c>
      <c r="I48" s="307" t="s">
        <v>98</v>
      </c>
      <c r="J48" s="307" t="s">
        <v>98</v>
      </c>
      <c r="K48" s="307" t="s">
        <v>98</v>
      </c>
      <c r="L48" s="307" t="s">
        <v>98</v>
      </c>
      <c r="M48" s="307" t="s">
        <v>98</v>
      </c>
      <c r="N48" s="286">
        <v>0</v>
      </c>
      <c r="O48" s="287">
        <f>O49+O53+O74+O84</f>
        <v>0</v>
      </c>
      <c r="P48" s="287">
        <f>P49+P53+P74+P84</f>
        <v>15.327000000000002</v>
      </c>
      <c r="Q48" s="287">
        <f>Q49+Q53+Q74+Q84</f>
        <v>17.038</v>
      </c>
      <c r="R48" s="288" t="s">
        <v>98</v>
      </c>
      <c r="S48" s="288" t="s">
        <v>98</v>
      </c>
      <c r="T48" s="288">
        <f t="shared" ref="T48:AS48" si="48">T49+T53+T74+T84</f>
        <v>80.369022043829744</v>
      </c>
      <c r="U48" s="288">
        <f t="shared" si="48"/>
        <v>0</v>
      </c>
      <c r="V48" s="288">
        <f t="shared" si="48"/>
        <v>0</v>
      </c>
      <c r="W48" s="288">
        <f t="shared" si="48"/>
        <v>7.6335999999999995</v>
      </c>
      <c r="X48" s="288">
        <f t="shared" si="48"/>
        <v>0</v>
      </c>
      <c r="Y48" s="288">
        <f t="shared" si="48"/>
        <v>0</v>
      </c>
      <c r="Z48" s="288">
        <f t="shared" si="48"/>
        <v>0</v>
      </c>
      <c r="AA48" s="288">
        <f t="shared" si="48"/>
        <v>0</v>
      </c>
      <c r="AB48" s="288">
        <f t="shared" si="48"/>
        <v>0</v>
      </c>
      <c r="AC48" s="288">
        <f t="shared" si="48"/>
        <v>0</v>
      </c>
      <c r="AD48" s="288">
        <f t="shared" si="48"/>
        <v>0</v>
      </c>
      <c r="AE48" s="288">
        <f t="shared" si="48"/>
        <v>0</v>
      </c>
      <c r="AF48" s="288">
        <f t="shared" si="48"/>
        <v>0</v>
      </c>
      <c r="AG48" s="288">
        <f t="shared" si="48"/>
        <v>0</v>
      </c>
      <c r="AH48" s="288">
        <f t="shared" si="48"/>
        <v>0</v>
      </c>
      <c r="AI48" s="288">
        <f t="shared" si="48"/>
        <v>0</v>
      </c>
      <c r="AJ48" s="288">
        <f t="shared" si="48"/>
        <v>0</v>
      </c>
      <c r="AK48" s="288">
        <f t="shared" si="48"/>
        <v>0</v>
      </c>
      <c r="AL48" s="288">
        <f t="shared" si="48"/>
        <v>7.6335999999999995</v>
      </c>
      <c r="AM48" s="288">
        <f t="shared" si="48"/>
        <v>0</v>
      </c>
      <c r="AN48" s="288">
        <f t="shared" si="48"/>
        <v>0</v>
      </c>
      <c r="AO48" s="288">
        <f t="shared" si="48"/>
        <v>7.6335999999999995</v>
      </c>
      <c r="AP48" s="288">
        <f t="shared" si="48"/>
        <v>7.6335999999999995</v>
      </c>
      <c r="AQ48" s="288">
        <f t="shared" si="48"/>
        <v>0</v>
      </c>
      <c r="AR48" s="288">
        <f t="shared" si="48"/>
        <v>0</v>
      </c>
      <c r="AS48" s="288">
        <f t="shared" si="48"/>
        <v>0</v>
      </c>
      <c r="AT48" s="288" t="s">
        <v>98</v>
      </c>
      <c r="AU48" s="288" t="s">
        <v>98</v>
      </c>
      <c r="AV48" s="288" t="s">
        <v>98</v>
      </c>
      <c r="AW48" s="288" t="s">
        <v>98</v>
      </c>
      <c r="AX48" s="288" t="s">
        <v>98</v>
      </c>
      <c r="AY48" s="288">
        <f t="shared" ref="AY48:CD48" si="49">AY49+AY53+AY74+AY84</f>
        <v>10.534659999999999</v>
      </c>
      <c r="AZ48" s="288">
        <f t="shared" si="49"/>
        <v>0</v>
      </c>
      <c r="BA48" s="288">
        <f t="shared" si="49"/>
        <v>0</v>
      </c>
      <c r="BB48" s="288">
        <f t="shared" si="49"/>
        <v>10.534659999999999</v>
      </c>
      <c r="BC48" s="288">
        <f t="shared" si="49"/>
        <v>4.3691599999999999</v>
      </c>
      <c r="BD48" s="288">
        <f t="shared" si="49"/>
        <v>6.1654999999999989</v>
      </c>
      <c r="BE48" s="288">
        <f t="shared" si="49"/>
        <v>0</v>
      </c>
      <c r="BF48" s="288">
        <f t="shared" si="49"/>
        <v>0</v>
      </c>
      <c r="BG48" s="288">
        <f t="shared" si="49"/>
        <v>0</v>
      </c>
      <c r="BH48" s="288">
        <f t="shared" si="49"/>
        <v>0</v>
      </c>
      <c r="BI48" s="288">
        <f t="shared" si="49"/>
        <v>0</v>
      </c>
      <c r="BJ48" s="288">
        <f t="shared" si="49"/>
        <v>0</v>
      </c>
      <c r="BK48" s="288">
        <f t="shared" si="49"/>
        <v>0</v>
      </c>
      <c r="BL48" s="288">
        <f t="shared" si="49"/>
        <v>20.107551000000001</v>
      </c>
      <c r="BM48" s="288">
        <f t="shared" si="49"/>
        <v>0</v>
      </c>
      <c r="BN48" s="288">
        <f t="shared" si="49"/>
        <v>0</v>
      </c>
      <c r="BO48" s="288">
        <f t="shared" si="49"/>
        <v>20.107551000000001</v>
      </c>
      <c r="BP48" s="288">
        <f t="shared" si="49"/>
        <v>8.8501799999999999</v>
      </c>
      <c r="BQ48" s="288">
        <f t="shared" si="49"/>
        <v>11.257370999999999</v>
      </c>
      <c r="BR48" s="288">
        <f t="shared" si="49"/>
        <v>0</v>
      </c>
      <c r="BS48" s="288">
        <f t="shared" si="49"/>
        <v>0</v>
      </c>
      <c r="BT48" s="288">
        <f t="shared" si="49"/>
        <v>0</v>
      </c>
      <c r="BU48" s="288">
        <f t="shared" si="49"/>
        <v>0</v>
      </c>
      <c r="BV48" s="288">
        <f t="shared" si="49"/>
        <v>0</v>
      </c>
      <c r="BW48" s="288">
        <f t="shared" si="49"/>
        <v>0</v>
      </c>
      <c r="BX48" s="288">
        <f t="shared" si="49"/>
        <v>0</v>
      </c>
      <c r="BY48" s="288">
        <f t="shared" si="49"/>
        <v>18.487834589000002</v>
      </c>
      <c r="BZ48" s="288">
        <f t="shared" si="49"/>
        <v>0</v>
      </c>
      <c r="CA48" s="288">
        <f t="shared" si="49"/>
        <v>0</v>
      </c>
      <c r="CB48" s="288">
        <f t="shared" si="49"/>
        <v>18.487834589000002</v>
      </c>
      <c r="CC48" s="288">
        <f t="shared" si="49"/>
        <v>6.6099700000000006</v>
      </c>
      <c r="CD48" s="288">
        <f t="shared" si="49"/>
        <v>11.877864589</v>
      </c>
      <c r="CE48" s="288">
        <f t="shared" ref="CE48:DJ48" si="50">CE49+CE53+CE74+CE84</f>
        <v>0</v>
      </c>
      <c r="CF48" s="288">
        <f t="shared" si="50"/>
        <v>0</v>
      </c>
      <c r="CG48" s="288">
        <f t="shared" si="50"/>
        <v>0</v>
      </c>
      <c r="CH48" s="288">
        <f t="shared" si="50"/>
        <v>0</v>
      </c>
      <c r="CI48" s="288">
        <f t="shared" si="50"/>
        <v>0</v>
      </c>
      <c r="CJ48" s="288">
        <f t="shared" si="50"/>
        <v>0</v>
      </c>
      <c r="CK48" s="288">
        <f t="shared" si="50"/>
        <v>0</v>
      </c>
      <c r="CL48" s="288">
        <f t="shared" si="50"/>
        <v>6.9286547633819993</v>
      </c>
      <c r="CM48" s="288">
        <f t="shared" si="50"/>
        <v>0</v>
      </c>
      <c r="CN48" s="288">
        <f t="shared" si="50"/>
        <v>0</v>
      </c>
      <c r="CO48" s="288">
        <f t="shared" si="50"/>
        <v>6.9286547633819993</v>
      </c>
      <c r="CP48" s="288">
        <f t="shared" si="50"/>
        <v>0</v>
      </c>
      <c r="CQ48" s="288">
        <f t="shared" si="50"/>
        <v>6.9286547633819993</v>
      </c>
      <c r="CR48" s="288">
        <f t="shared" si="50"/>
        <v>0</v>
      </c>
      <c r="CS48" s="288">
        <f t="shared" si="50"/>
        <v>0</v>
      </c>
      <c r="CT48" s="288">
        <f t="shared" si="50"/>
        <v>0</v>
      </c>
      <c r="CU48" s="288">
        <f t="shared" si="50"/>
        <v>0</v>
      </c>
      <c r="CV48" s="288">
        <f t="shared" si="50"/>
        <v>0</v>
      </c>
      <c r="CW48" s="288">
        <f t="shared" si="50"/>
        <v>0</v>
      </c>
      <c r="CX48" s="288">
        <f t="shared" si="50"/>
        <v>0</v>
      </c>
      <c r="CY48" s="288">
        <f t="shared" si="50"/>
        <v>9.2478063348637516</v>
      </c>
      <c r="CZ48" s="288">
        <f t="shared" si="50"/>
        <v>0</v>
      </c>
      <c r="DA48" s="288">
        <f t="shared" si="50"/>
        <v>0</v>
      </c>
      <c r="DB48" s="288">
        <f t="shared" si="50"/>
        <v>9.2478063348637516</v>
      </c>
      <c r="DC48" s="288">
        <f t="shared" si="50"/>
        <v>0</v>
      </c>
      <c r="DD48" s="288">
        <f t="shared" si="50"/>
        <v>9.2478063348637516</v>
      </c>
      <c r="DE48" s="288">
        <f t="shared" si="50"/>
        <v>0</v>
      </c>
      <c r="DF48" s="288">
        <f t="shared" si="50"/>
        <v>0</v>
      </c>
      <c r="DG48" s="288">
        <f t="shared" si="50"/>
        <v>0</v>
      </c>
      <c r="DH48" s="288">
        <f t="shared" si="50"/>
        <v>0</v>
      </c>
      <c r="DI48" s="288">
        <f t="shared" si="50"/>
        <v>0</v>
      </c>
      <c r="DJ48" s="288">
        <f t="shared" si="50"/>
        <v>0</v>
      </c>
      <c r="DK48" s="288">
        <f t="shared" ref="DK48:EP48" si="51">DK49+DK53+DK74+DK84</f>
        <v>0</v>
      </c>
      <c r="DL48" s="288">
        <f t="shared" si="51"/>
        <v>7.4293193565839823</v>
      </c>
      <c r="DM48" s="288">
        <f t="shared" si="51"/>
        <v>0</v>
      </c>
      <c r="DN48" s="288">
        <f t="shared" si="51"/>
        <v>0</v>
      </c>
      <c r="DO48" s="288">
        <f t="shared" si="51"/>
        <v>7.4293193565839823</v>
      </c>
      <c r="DP48" s="288">
        <f t="shared" si="51"/>
        <v>0</v>
      </c>
      <c r="DQ48" s="288">
        <f t="shared" si="51"/>
        <v>7.4293193565839823</v>
      </c>
      <c r="DR48" s="288">
        <f t="shared" si="51"/>
        <v>0</v>
      </c>
      <c r="DS48" s="288">
        <f t="shared" si="51"/>
        <v>0</v>
      </c>
      <c r="DT48" s="288">
        <f t="shared" si="51"/>
        <v>0</v>
      </c>
      <c r="DU48" s="288">
        <f t="shared" si="51"/>
        <v>0</v>
      </c>
      <c r="DV48" s="288">
        <f t="shared" si="51"/>
        <v>0</v>
      </c>
      <c r="DW48" s="288">
        <f t="shared" si="51"/>
        <v>0</v>
      </c>
      <c r="DX48" s="288">
        <f t="shared" si="51"/>
        <v>0</v>
      </c>
      <c r="DY48" s="288">
        <f t="shared" si="51"/>
        <v>80.369426043829733</v>
      </c>
      <c r="DZ48" s="288">
        <f t="shared" si="51"/>
        <v>0</v>
      </c>
      <c r="EA48" s="288">
        <f t="shared" si="51"/>
        <v>0</v>
      </c>
      <c r="EB48" s="288">
        <f t="shared" si="51"/>
        <v>80.369426043829733</v>
      </c>
      <c r="EC48" s="288">
        <f t="shared" si="51"/>
        <v>27.462909999999997</v>
      </c>
      <c r="ED48" s="288">
        <f t="shared" si="51"/>
        <v>52.906516043829726</v>
      </c>
      <c r="EE48" s="288">
        <f t="shared" si="51"/>
        <v>0</v>
      </c>
      <c r="EF48" s="288">
        <f t="shared" si="51"/>
        <v>0</v>
      </c>
      <c r="EG48" s="288">
        <f t="shared" si="51"/>
        <v>0</v>
      </c>
      <c r="EH48" s="288">
        <f t="shared" si="51"/>
        <v>0</v>
      </c>
      <c r="EI48" s="288">
        <f t="shared" si="51"/>
        <v>0</v>
      </c>
      <c r="EJ48" s="288">
        <f t="shared" si="51"/>
        <v>0</v>
      </c>
      <c r="EK48" s="288">
        <f t="shared" si="51"/>
        <v>0</v>
      </c>
      <c r="EL48" s="163" t="s">
        <v>98</v>
      </c>
      <c r="EM48" s="270"/>
      <c r="EN48" s="305">
        <f t="shared" si="47"/>
        <v>4.0399999998896874E-4</v>
      </c>
      <c r="EO48" s="270"/>
    </row>
    <row r="49" spans="1:145" s="183" customFormat="1" ht="63.75" customHeight="1" x14ac:dyDescent="0.2">
      <c r="A49" s="226" t="s">
        <v>145</v>
      </c>
      <c r="B49" s="156" t="s">
        <v>146</v>
      </c>
      <c r="C49" s="276" t="s">
        <v>98</v>
      </c>
      <c r="D49" s="277" t="s">
        <v>98</v>
      </c>
      <c r="E49" s="277" t="s">
        <v>98</v>
      </c>
      <c r="F49" s="265" t="s">
        <v>98</v>
      </c>
      <c r="G49" s="277" t="s">
        <v>98</v>
      </c>
      <c r="H49" s="265" t="s">
        <v>98</v>
      </c>
      <c r="I49" s="277" t="s">
        <v>98</v>
      </c>
      <c r="J49" s="265" t="s">
        <v>98</v>
      </c>
      <c r="K49" s="277" t="s">
        <v>98</v>
      </c>
      <c r="L49" s="265" t="s">
        <v>98</v>
      </c>
      <c r="M49" s="277" t="s">
        <v>98</v>
      </c>
      <c r="N49" s="278">
        <v>0</v>
      </c>
      <c r="O49" s="268">
        <v>0</v>
      </c>
      <c r="P49" s="279">
        <f>P50+P52</f>
        <v>0</v>
      </c>
      <c r="Q49" s="279">
        <f>Q50+Q52</f>
        <v>0</v>
      </c>
      <c r="R49" s="280" t="s">
        <v>98</v>
      </c>
      <c r="S49" s="280" t="s">
        <v>98</v>
      </c>
      <c r="T49" s="280">
        <f>T50+T52</f>
        <v>0</v>
      </c>
      <c r="U49" s="280">
        <v>0</v>
      </c>
      <c r="V49" s="280">
        <f t="shared" ref="V49:AO49" si="52">V50+V52</f>
        <v>0</v>
      </c>
      <c r="W49" s="280">
        <f t="shared" si="52"/>
        <v>0</v>
      </c>
      <c r="X49" s="280">
        <f t="shared" si="52"/>
        <v>0</v>
      </c>
      <c r="Y49" s="280">
        <f t="shared" si="52"/>
        <v>0</v>
      </c>
      <c r="Z49" s="280">
        <f t="shared" si="52"/>
        <v>0</v>
      </c>
      <c r="AA49" s="280">
        <f t="shared" si="52"/>
        <v>0</v>
      </c>
      <c r="AB49" s="280">
        <f t="shared" si="52"/>
        <v>0</v>
      </c>
      <c r="AC49" s="280">
        <f t="shared" si="52"/>
        <v>0</v>
      </c>
      <c r="AD49" s="280">
        <f t="shared" si="52"/>
        <v>0</v>
      </c>
      <c r="AE49" s="280">
        <f t="shared" si="52"/>
        <v>0</v>
      </c>
      <c r="AF49" s="280">
        <f t="shared" si="52"/>
        <v>0</v>
      </c>
      <c r="AG49" s="280">
        <f t="shared" si="52"/>
        <v>0</v>
      </c>
      <c r="AH49" s="280">
        <f t="shared" si="52"/>
        <v>0</v>
      </c>
      <c r="AI49" s="280">
        <f t="shared" si="52"/>
        <v>0</v>
      </c>
      <c r="AJ49" s="280">
        <f t="shared" si="52"/>
        <v>0</v>
      </c>
      <c r="AK49" s="280">
        <f t="shared" si="52"/>
        <v>0</v>
      </c>
      <c r="AL49" s="280">
        <f t="shared" si="52"/>
        <v>0</v>
      </c>
      <c r="AM49" s="280">
        <f t="shared" si="52"/>
        <v>0</v>
      </c>
      <c r="AN49" s="280">
        <f t="shared" si="52"/>
        <v>0</v>
      </c>
      <c r="AO49" s="280">
        <f t="shared" si="52"/>
        <v>0</v>
      </c>
      <c r="AP49" s="280">
        <v>0</v>
      </c>
      <c r="AQ49" s="280">
        <v>0</v>
      </c>
      <c r="AR49" s="280">
        <v>0</v>
      </c>
      <c r="AS49" s="280">
        <f>AS50+AS52</f>
        <v>0</v>
      </c>
      <c r="AT49" s="280" t="s">
        <v>98</v>
      </c>
      <c r="AU49" s="280" t="s">
        <v>98</v>
      </c>
      <c r="AV49" s="280" t="s">
        <v>98</v>
      </c>
      <c r="AW49" s="280" t="s">
        <v>98</v>
      </c>
      <c r="AX49" s="280" t="s">
        <v>98</v>
      </c>
      <c r="AY49" s="280">
        <f>AY50+AY52</f>
        <v>0</v>
      </c>
      <c r="AZ49" s="280">
        <f>AZ50+AZ52</f>
        <v>0</v>
      </c>
      <c r="BA49" s="280">
        <f>BA50+BA52</f>
        <v>0</v>
      </c>
      <c r="BB49" s="280">
        <f>BB50+BB52</f>
        <v>0</v>
      </c>
      <c r="BC49" s="280">
        <v>0</v>
      </c>
      <c r="BD49" s="280">
        <v>0</v>
      </c>
      <c r="BE49" s="280">
        <v>0</v>
      </c>
      <c r="BF49" s="280">
        <f t="shared" ref="BF49:CK49" si="53">BF50+BF52</f>
        <v>0</v>
      </c>
      <c r="BG49" s="280">
        <f t="shared" si="53"/>
        <v>0</v>
      </c>
      <c r="BH49" s="280">
        <f t="shared" si="53"/>
        <v>0</v>
      </c>
      <c r="BI49" s="280">
        <f t="shared" si="53"/>
        <v>0</v>
      </c>
      <c r="BJ49" s="280">
        <f t="shared" si="53"/>
        <v>0</v>
      </c>
      <c r="BK49" s="280">
        <f t="shared" si="53"/>
        <v>0</v>
      </c>
      <c r="BL49" s="280">
        <f t="shared" si="53"/>
        <v>0</v>
      </c>
      <c r="BM49" s="280">
        <f t="shared" si="53"/>
        <v>0</v>
      </c>
      <c r="BN49" s="280">
        <f t="shared" si="53"/>
        <v>0</v>
      </c>
      <c r="BO49" s="280">
        <f t="shared" si="53"/>
        <v>0</v>
      </c>
      <c r="BP49" s="280">
        <f t="shared" si="53"/>
        <v>0</v>
      </c>
      <c r="BQ49" s="280">
        <f t="shared" si="53"/>
        <v>0</v>
      </c>
      <c r="BR49" s="280">
        <f t="shared" si="53"/>
        <v>0</v>
      </c>
      <c r="BS49" s="280">
        <f t="shared" si="53"/>
        <v>0</v>
      </c>
      <c r="BT49" s="280">
        <f t="shared" si="53"/>
        <v>0</v>
      </c>
      <c r="BU49" s="280">
        <f t="shared" si="53"/>
        <v>0</v>
      </c>
      <c r="BV49" s="280">
        <f t="shared" si="53"/>
        <v>0</v>
      </c>
      <c r="BW49" s="280">
        <f t="shared" si="53"/>
        <v>0</v>
      </c>
      <c r="BX49" s="280">
        <f t="shared" si="53"/>
        <v>0</v>
      </c>
      <c r="BY49" s="280">
        <f t="shared" si="53"/>
        <v>0</v>
      </c>
      <c r="BZ49" s="280">
        <f t="shared" si="53"/>
        <v>0</v>
      </c>
      <c r="CA49" s="280">
        <f t="shared" si="53"/>
        <v>0</v>
      </c>
      <c r="CB49" s="280">
        <f t="shared" si="53"/>
        <v>0</v>
      </c>
      <c r="CC49" s="280">
        <f t="shared" si="53"/>
        <v>0</v>
      </c>
      <c r="CD49" s="280">
        <f t="shared" si="53"/>
        <v>0</v>
      </c>
      <c r="CE49" s="280">
        <f t="shared" si="53"/>
        <v>0</v>
      </c>
      <c r="CF49" s="280">
        <f t="shared" si="53"/>
        <v>0</v>
      </c>
      <c r="CG49" s="280">
        <f t="shared" si="53"/>
        <v>0</v>
      </c>
      <c r="CH49" s="280">
        <f t="shared" si="53"/>
        <v>0</v>
      </c>
      <c r="CI49" s="280">
        <f t="shared" si="53"/>
        <v>0</v>
      </c>
      <c r="CJ49" s="280">
        <f t="shared" si="53"/>
        <v>0</v>
      </c>
      <c r="CK49" s="280">
        <f t="shared" si="53"/>
        <v>0</v>
      </c>
      <c r="CL49" s="280">
        <f t="shared" ref="CL49:DQ49" si="54">CL50+CL52</f>
        <v>0</v>
      </c>
      <c r="CM49" s="280">
        <f t="shared" si="54"/>
        <v>0</v>
      </c>
      <c r="CN49" s="280">
        <f t="shared" si="54"/>
        <v>0</v>
      </c>
      <c r="CO49" s="280">
        <f t="shared" si="54"/>
        <v>0</v>
      </c>
      <c r="CP49" s="280">
        <f t="shared" si="54"/>
        <v>0</v>
      </c>
      <c r="CQ49" s="280">
        <f t="shared" si="54"/>
        <v>0</v>
      </c>
      <c r="CR49" s="280">
        <f t="shared" si="54"/>
        <v>0</v>
      </c>
      <c r="CS49" s="280">
        <f t="shared" si="54"/>
        <v>0</v>
      </c>
      <c r="CT49" s="280">
        <f t="shared" si="54"/>
        <v>0</v>
      </c>
      <c r="CU49" s="280">
        <f t="shared" si="54"/>
        <v>0</v>
      </c>
      <c r="CV49" s="280">
        <f t="shared" si="54"/>
        <v>0</v>
      </c>
      <c r="CW49" s="280">
        <f t="shared" si="54"/>
        <v>0</v>
      </c>
      <c r="CX49" s="280">
        <f t="shared" si="54"/>
        <v>0</v>
      </c>
      <c r="CY49" s="280">
        <f t="shared" si="54"/>
        <v>0</v>
      </c>
      <c r="CZ49" s="280">
        <f t="shared" si="54"/>
        <v>0</v>
      </c>
      <c r="DA49" s="280">
        <f t="shared" si="54"/>
        <v>0</v>
      </c>
      <c r="DB49" s="280">
        <f t="shared" si="54"/>
        <v>0</v>
      </c>
      <c r="DC49" s="280">
        <f t="shared" si="54"/>
        <v>0</v>
      </c>
      <c r="DD49" s="280">
        <f t="shared" si="54"/>
        <v>0</v>
      </c>
      <c r="DE49" s="280">
        <f t="shared" si="54"/>
        <v>0</v>
      </c>
      <c r="DF49" s="280">
        <f t="shared" si="54"/>
        <v>0</v>
      </c>
      <c r="DG49" s="280">
        <f t="shared" si="54"/>
        <v>0</v>
      </c>
      <c r="DH49" s="280">
        <f t="shared" si="54"/>
        <v>0</v>
      </c>
      <c r="DI49" s="280">
        <f t="shared" si="54"/>
        <v>0</v>
      </c>
      <c r="DJ49" s="280">
        <f t="shared" si="54"/>
        <v>0</v>
      </c>
      <c r="DK49" s="280">
        <f t="shared" si="54"/>
        <v>0</v>
      </c>
      <c r="DL49" s="280">
        <f t="shared" si="54"/>
        <v>0</v>
      </c>
      <c r="DM49" s="280">
        <f t="shared" si="54"/>
        <v>0</v>
      </c>
      <c r="DN49" s="280">
        <f t="shared" si="54"/>
        <v>0</v>
      </c>
      <c r="DO49" s="280">
        <f t="shared" si="54"/>
        <v>0</v>
      </c>
      <c r="DP49" s="280">
        <v>0</v>
      </c>
      <c r="DQ49" s="280">
        <v>0</v>
      </c>
      <c r="DR49" s="280">
        <v>0</v>
      </c>
      <c r="DS49" s="280">
        <f t="shared" ref="DS49:EK49" si="55">DS50+DS52</f>
        <v>0</v>
      </c>
      <c r="DT49" s="280">
        <f t="shared" si="55"/>
        <v>0</v>
      </c>
      <c r="DU49" s="280">
        <f t="shared" si="55"/>
        <v>0</v>
      </c>
      <c r="DV49" s="280">
        <f t="shared" si="55"/>
        <v>0</v>
      </c>
      <c r="DW49" s="280">
        <f t="shared" si="55"/>
        <v>0</v>
      </c>
      <c r="DX49" s="280">
        <f t="shared" si="55"/>
        <v>0</v>
      </c>
      <c r="DY49" s="280">
        <f t="shared" si="55"/>
        <v>0</v>
      </c>
      <c r="DZ49" s="280">
        <f t="shared" si="55"/>
        <v>0</v>
      </c>
      <c r="EA49" s="280">
        <f t="shared" si="55"/>
        <v>0</v>
      </c>
      <c r="EB49" s="280">
        <f t="shared" si="55"/>
        <v>0</v>
      </c>
      <c r="EC49" s="280">
        <f t="shared" si="55"/>
        <v>0</v>
      </c>
      <c r="ED49" s="280">
        <f t="shared" si="55"/>
        <v>0</v>
      </c>
      <c r="EE49" s="280">
        <f t="shared" si="55"/>
        <v>0</v>
      </c>
      <c r="EF49" s="280">
        <f t="shared" si="55"/>
        <v>0</v>
      </c>
      <c r="EG49" s="280">
        <f t="shared" si="55"/>
        <v>0</v>
      </c>
      <c r="EH49" s="280">
        <f t="shared" si="55"/>
        <v>0</v>
      </c>
      <c r="EI49" s="280">
        <f t="shared" si="55"/>
        <v>0</v>
      </c>
      <c r="EJ49" s="280">
        <f t="shared" si="55"/>
        <v>0</v>
      </c>
      <c r="EK49" s="280">
        <f t="shared" si="55"/>
        <v>0</v>
      </c>
      <c r="EL49" s="119" t="s">
        <v>98</v>
      </c>
      <c r="EM49" s="270"/>
      <c r="EN49" s="305">
        <f t="shared" si="47"/>
        <v>0</v>
      </c>
      <c r="EO49" s="270"/>
    </row>
    <row r="50" spans="1:145" s="308" customFormat="1" ht="25.5" customHeight="1" x14ac:dyDescent="0.2">
      <c r="A50" s="226" t="s">
        <v>147</v>
      </c>
      <c r="B50" s="156" t="s">
        <v>148</v>
      </c>
      <c r="C50" s="265" t="s">
        <v>98</v>
      </c>
      <c r="D50" s="265" t="s">
        <v>98</v>
      </c>
      <c r="E50" s="265" t="s">
        <v>98</v>
      </c>
      <c r="F50" s="265" t="s">
        <v>98</v>
      </c>
      <c r="G50" s="265" t="s">
        <v>98</v>
      </c>
      <c r="H50" s="265" t="s">
        <v>98</v>
      </c>
      <c r="I50" s="265" t="s">
        <v>98</v>
      </c>
      <c r="J50" s="265" t="s">
        <v>98</v>
      </c>
      <c r="K50" s="265" t="s">
        <v>98</v>
      </c>
      <c r="L50" s="265" t="s">
        <v>98</v>
      </c>
      <c r="M50" s="265" t="s">
        <v>98</v>
      </c>
      <c r="N50" s="267">
        <v>0</v>
      </c>
      <c r="O50" s="268">
        <v>0</v>
      </c>
      <c r="P50" s="268">
        <f>P51</f>
        <v>0</v>
      </c>
      <c r="Q50" s="268">
        <f>Q51</f>
        <v>0</v>
      </c>
      <c r="R50" s="269" t="s">
        <v>98</v>
      </c>
      <c r="S50" s="269" t="s">
        <v>98</v>
      </c>
      <c r="T50" s="269">
        <f t="shared" ref="T50:AS50" si="56">T51</f>
        <v>0</v>
      </c>
      <c r="U50" s="269">
        <f t="shared" si="56"/>
        <v>0</v>
      </c>
      <c r="V50" s="269">
        <f t="shared" si="56"/>
        <v>0</v>
      </c>
      <c r="W50" s="269">
        <f t="shared" si="56"/>
        <v>0</v>
      </c>
      <c r="X50" s="269">
        <f t="shared" si="56"/>
        <v>0</v>
      </c>
      <c r="Y50" s="269">
        <f t="shared" si="56"/>
        <v>0</v>
      </c>
      <c r="Z50" s="269">
        <f t="shared" si="56"/>
        <v>0</v>
      </c>
      <c r="AA50" s="269">
        <f t="shared" si="56"/>
        <v>0</v>
      </c>
      <c r="AB50" s="269">
        <f t="shared" si="56"/>
        <v>0</v>
      </c>
      <c r="AC50" s="269">
        <f t="shared" si="56"/>
        <v>0</v>
      </c>
      <c r="AD50" s="269">
        <f t="shared" si="56"/>
        <v>0</v>
      </c>
      <c r="AE50" s="269">
        <f t="shared" si="56"/>
        <v>0</v>
      </c>
      <c r="AF50" s="269">
        <f t="shared" si="56"/>
        <v>0</v>
      </c>
      <c r="AG50" s="269">
        <f t="shared" si="56"/>
        <v>0</v>
      </c>
      <c r="AH50" s="269">
        <f t="shared" si="56"/>
        <v>0</v>
      </c>
      <c r="AI50" s="269">
        <f t="shared" si="56"/>
        <v>0</v>
      </c>
      <c r="AJ50" s="269">
        <f t="shared" si="56"/>
        <v>0</v>
      </c>
      <c r="AK50" s="269">
        <f t="shared" si="56"/>
        <v>0</v>
      </c>
      <c r="AL50" s="269">
        <f t="shared" si="56"/>
        <v>0</v>
      </c>
      <c r="AM50" s="269">
        <f t="shared" si="56"/>
        <v>0</v>
      </c>
      <c r="AN50" s="269">
        <f t="shared" si="56"/>
        <v>0</v>
      </c>
      <c r="AO50" s="269">
        <f t="shared" si="56"/>
        <v>0</v>
      </c>
      <c r="AP50" s="269">
        <f t="shared" si="56"/>
        <v>0</v>
      </c>
      <c r="AQ50" s="269">
        <f t="shared" si="56"/>
        <v>0</v>
      </c>
      <c r="AR50" s="269">
        <f t="shared" si="56"/>
        <v>0</v>
      </c>
      <c r="AS50" s="269">
        <f t="shared" si="56"/>
        <v>0</v>
      </c>
      <c r="AT50" s="269" t="s">
        <v>98</v>
      </c>
      <c r="AU50" s="269" t="s">
        <v>98</v>
      </c>
      <c r="AV50" s="269" t="s">
        <v>98</v>
      </c>
      <c r="AW50" s="269" t="s">
        <v>98</v>
      </c>
      <c r="AX50" s="269" t="s">
        <v>98</v>
      </c>
      <c r="AY50" s="269">
        <f t="shared" ref="AY50:CD50" si="57">AY51</f>
        <v>0</v>
      </c>
      <c r="AZ50" s="269">
        <f t="shared" si="57"/>
        <v>0</v>
      </c>
      <c r="BA50" s="269">
        <f t="shared" si="57"/>
        <v>0</v>
      </c>
      <c r="BB50" s="269">
        <f t="shared" si="57"/>
        <v>0</v>
      </c>
      <c r="BC50" s="269">
        <f t="shared" si="57"/>
        <v>0</v>
      </c>
      <c r="BD50" s="269">
        <f t="shared" si="57"/>
        <v>0</v>
      </c>
      <c r="BE50" s="269">
        <f t="shared" si="57"/>
        <v>0</v>
      </c>
      <c r="BF50" s="269">
        <f t="shared" si="57"/>
        <v>0</v>
      </c>
      <c r="BG50" s="269">
        <f t="shared" si="57"/>
        <v>0</v>
      </c>
      <c r="BH50" s="269">
        <f t="shared" si="57"/>
        <v>0</v>
      </c>
      <c r="BI50" s="269">
        <f t="shared" si="57"/>
        <v>0</v>
      </c>
      <c r="BJ50" s="269">
        <f t="shared" si="57"/>
        <v>0</v>
      </c>
      <c r="BK50" s="269">
        <f t="shared" si="57"/>
        <v>0</v>
      </c>
      <c r="BL50" s="269">
        <f t="shared" si="57"/>
        <v>0</v>
      </c>
      <c r="BM50" s="269">
        <f t="shared" si="57"/>
        <v>0</v>
      </c>
      <c r="BN50" s="269">
        <f t="shared" si="57"/>
        <v>0</v>
      </c>
      <c r="BO50" s="269">
        <f t="shared" si="57"/>
        <v>0</v>
      </c>
      <c r="BP50" s="269">
        <f t="shared" si="57"/>
        <v>0</v>
      </c>
      <c r="BQ50" s="269">
        <f t="shared" si="57"/>
        <v>0</v>
      </c>
      <c r="BR50" s="269">
        <f t="shared" si="57"/>
        <v>0</v>
      </c>
      <c r="BS50" s="269">
        <f t="shared" si="57"/>
        <v>0</v>
      </c>
      <c r="BT50" s="269">
        <f t="shared" si="57"/>
        <v>0</v>
      </c>
      <c r="BU50" s="269">
        <f t="shared" si="57"/>
        <v>0</v>
      </c>
      <c r="BV50" s="269">
        <f t="shared" si="57"/>
        <v>0</v>
      </c>
      <c r="BW50" s="269">
        <f t="shared" si="57"/>
        <v>0</v>
      </c>
      <c r="BX50" s="269">
        <f t="shared" si="57"/>
        <v>0</v>
      </c>
      <c r="BY50" s="269">
        <f t="shared" si="57"/>
        <v>0</v>
      </c>
      <c r="BZ50" s="269">
        <f t="shared" si="57"/>
        <v>0</v>
      </c>
      <c r="CA50" s="269">
        <f t="shared" si="57"/>
        <v>0</v>
      </c>
      <c r="CB50" s="269">
        <f t="shared" si="57"/>
        <v>0</v>
      </c>
      <c r="CC50" s="269">
        <f t="shared" si="57"/>
        <v>0</v>
      </c>
      <c r="CD50" s="269">
        <f t="shared" si="57"/>
        <v>0</v>
      </c>
      <c r="CE50" s="269">
        <f t="shared" ref="CE50:DJ50" si="58">CE51</f>
        <v>0</v>
      </c>
      <c r="CF50" s="269">
        <f t="shared" si="58"/>
        <v>0</v>
      </c>
      <c r="CG50" s="269">
        <f t="shared" si="58"/>
        <v>0</v>
      </c>
      <c r="CH50" s="269">
        <f t="shared" si="58"/>
        <v>0</v>
      </c>
      <c r="CI50" s="269">
        <f t="shared" si="58"/>
        <v>0</v>
      </c>
      <c r="CJ50" s="269">
        <f t="shared" si="58"/>
        <v>0</v>
      </c>
      <c r="CK50" s="269">
        <f t="shared" si="58"/>
        <v>0</v>
      </c>
      <c r="CL50" s="269">
        <f t="shared" si="58"/>
        <v>0</v>
      </c>
      <c r="CM50" s="269">
        <f t="shared" si="58"/>
        <v>0</v>
      </c>
      <c r="CN50" s="269">
        <f t="shared" si="58"/>
        <v>0</v>
      </c>
      <c r="CO50" s="269">
        <f t="shared" si="58"/>
        <v>0</v>
      </c>
      <c r="CP50" s="269">
        <f t="shared" si="58"/>
        <v>0</v>
      </c>
      <c r="CQ50" s="269">
        <f t="shared" si="58"/>
        <v>0</v>
      </c>
      <c r="CR50" s="269">
        <f t="shared" si="58"/>
        <v>0</v>
      </c>
      <c r="CS50" s="269">
        <f t="shared" si="58"/>
        <v>0</v>
      </c>
      <c r="CT50" s="269">
        <f t="shared" si="58"/>
        <v>0</v>
      </c>
      <c r="CU50" s="269">
        <f t="shared" si="58"/>
        <v>0</v>
      </c>
      <c r="CV50" s="269">
        <f t="shared" si="58"/>
        <v>0</v>
      </c>
      <c r="CW50" s="269">
        <f t="shared" si="58"/>
        <v>0</v>
      </c>
      <c r="CX50" s="269">
        <f t="shared" si="58"/>
        <v>0</v>
      </c>
      <c r="CY50" s="269">
        <f t="shared" si="58"/>
        <v>0</v>
      </c>
      <c r="CZ50" s="269">
        <f t="shared" si="58"/>
        <v>0</v>
      </c>
      <c r="DA50" s="269">
        <f t="shared" si="58"/>
        <v>0</v>
      </c>
      <c r="DB50" s="269">
        <f t="shared" si="58"/>
        <v>0</v>
      </c>
      <c r="DC50" s="269">
        <f t="shared" si="58"/>
        <v>0</v>
      </c>
      <c r="DD50" s="269">
        <f t="shared" si="58"/>
        <v>0</v>
      </c>
      <c r="DE50" s="269">
        <f t="shared" si="58"/>
        <v>0</v>
      </c>
      <c r="DF50" s="269">
        <f t="shared" si="58"/>
        <v>0</v>
      </c>
      <c r="DG50" s="269">
        <f t="shared" si="58"/>
        <v>0</v>
      </c>
      <c r="DH50" s="269">
        <f t="shared" si="58"/>
        <v>0</v>
      </c>
      <c r="DI50" s="269">
        <f t="shared" si="58"/>
        <v>0</v>
      </c>
      <c r="DJ50" s="269">
        <f t="shared" si="58"/>
        <v>0</v>
      </c>
      <c r="DK50" s="269">
        <f t="shared" ref="DK50:EP50" si="59">DK51</f>
        <v>0</v>
      </c>
      <c r="DL50" s="269">
        <f t="shared" si="59"/>
        <v>0</v>
      </c>
      <c r="DM50" s="269">
        <f t="shared" si="59"/>
        <v>0</v>
      </c>
      <c r="DN50" s="269">
        <f t="shared" si="59"/>
        <v>0</v>
      </c>
      <c r="DO50" s="269">
        <f t="shared" si="59"/>
        <v>0</v>
      </c>
      <c r="DP50" s="269">
        <f t="shared" si="59"/>
        <v>0</v>
      </c>
      <c r="DQ50" s="269">
        <f t="shared" si="59"/>
        <v>0</v>
      </c>
      <c r="DR50" s="269">
        <f t="shared" si="59"/>
        <v>0</v>
      </c>
      <c r="DS50" s="269">
        <f t="shared" si="59"/>
        <v>0</v>
      </c>
      <c r="DT50" s="269">
        <f t="shared" si="59"/>
        <v>0</v>
      </c>
      <c r="DU50" s="269">
        <f t="shared" si="59"/>
        <v>0</v>
      </c>
      <c r="DV50" s="269">
        <f t="shared" si="59"/>
        <v>0</v>
      </c>
      <c r="DW50" s="269">
        <f t="shared" si="59"/>
        <v>0</v>
      </c>
      <c r="DX50" s="269">
        <f t="shared" si="59"/>
        <v>0</v>
      </c>
      <c r="DY50" s="269">
        <f t="shared" si="59"/>
        <v>0</v>
      </c>
      <c r="DZ50" s="269">
        <f t="shared" si="59"/>
        <v>0</v>
      </c>
      <c r="EA50" s="269">
        <f t="shared" si="59"/>
        <v>0</v>
      </c>
      <c r="EB50" s="269">
        <f t="shared" si="59"/>
        <v>0</v>
      </c>
      <c r="EC50" s="269">
        <f t="shared" si="59"/>
        <v>0</v>
      </c>
      <c r="ED50" s="269">
        <f t="shared" si="59"/>
        <v>0</v>
      </c>
      <c r="EE50" s="269">
        <f t="shared" si="59"/>
        <v>0</v>
      </c>
      <c r="EF50" s="269">
        <f t="shared" si="59"/>
        <v>0</v>
      </c>
      <c r="EG50" s="269">
        <f t="shared" si="59"/>
        <v>0</v>
      </c>
      <c r="EH50" s="269">
        <f t="shared" si="59"/>
        <v>0</v>
      </c>
      <c r="EI50" s="269">
        <f t="shared" si="59"/>
        <v>0</v>
      </c>
      <c r="EJ50" s="269">
        <f t="shared" si="59"/>
        <v>0</v>
      </c>
      <c r="EK50" s="269">
        <f t="shared" si="59"/>
        <v>0</v>
      </c>
      <c r="EL50" s="209" t="s">
        <v>98</v>
      </c>
      <c r="EM50" s="270"/>
      <c r="EN50" s="305">
        <f t="shared" si="47"/>
        <v>0</v>
      </c>
      <c r="EO50" s="270"/>
    </row>
    <row r="51" spans="1:145" s="315" customFormat="1" ht="51" hidden="1" customHeight="1" x14ac:dyDescent="0.2">
      <c r="A51" s="309" t="s">
        <v>147</v>
      </c>
      <c r="B51" s="310" t="s">
        <v>149</v>
      </c>
      <c r="C51" s="311"/>
      <c r="D51" s="290"/>
      <c r="E51" s="312"/>
      <c r="F51" s="312"/>
      <c r="G51" s="312"/>
      <c r="H51" s="291"/>
      <c r="I51" s="290"/>
      <c r="J51" s="291"/>
      <c r="K51" s="312"/>
      <c r="L51" s="291"/>
      <c r="M51" s="290"/>
      <c r="N51" s="292"/>
      <c r="O51" s="293"/>
      <c r="P51" s="293"/>
      <c r="Q51" s="293"/>
      <c r="R51" s="294"/>
      <c r="S51" s="294"/>
      <c r="T51" s="294"/>
      <c r="U51" s="294"/>
      <c r="V51" s="294"/>
      <c r="W51" s="294"/>
      <c r="X51" s="294"/>
      <c r="Y51" s="294"/>
      <c r="Z51" s="294"/>
      <c r="AA51" s="294"/>
      <c r="AB51" s="294"/>
      <c r="AC51" s="294"/>
      <c r="AD51" s="294"/>
      <c r="AE51" s="294"/>
      <c r="AF51" s="294"/>
      <c r="AG51" s="294"/>
      <c r="AH51" s="294"/>
      <c r="AI51" s="294"/>
      <c r="AJ51" s="294"/>
      <c r="AK51" s="294"/>
      <c r="AL51" s="294"/>
      <c r="AM51" s="294"/>
      <c r="AN51" s="294"/>
      <c r="AO51" s="294"/>
      <c r="AP51" s="294"/>
      <c r="AQ51" s="294"/>
      <c r="AR51" s="294"/>
      <c r="AS51" s="294"/>
      <c r="AT51" s="294"/>
      <c r="AU51" s="294"/>
      <c r="AV51" s="294"/>
      <c r="AW51" s="294"/>
      <c r="AX51" s="294"/>
      <c r="AY51" s="294"/>
      <c r="AZ51" s="294"/>
      <c r="BA51" s="294"/>
      <c r="BB51" s="294"/>
      <c r="BC51" s="294"/>
      <c r="BD51" s="294"/>
      <c r="BE51" s="294"/>
      <c r="BF51" s="294"/>
      <c r="BG51" s="294"/>
      <c r="BH51" s="294"/>
      <c r="BI51" s="294"/>
      <c r="BJ51" s="294"/>
      <c r="BK51" s="294"/>
      <c r="BL51" s="294"/>
      <c r="BM51" s="280"/>
      <c r="BN51" s="280"/>
      <c r="BO51" s="280"/>
      <c r="BP51" s="294"/>
      <c r="BQ51" s="294"/>
      <c r="BR51" s="294"/>
      <c r="BS51" s="280"/>
      <c r="BT51" s="294"/>
      <c r="BU51" s="280"/>
      <c r="BV51" s="280"/>
      <c r="BW51" s="280"/>
      <c r="BX51" s="280"/>
      <c r="BY51" s="294"/>
      <c r="BZ51" s="280"/>
      <c r="CA51" s="280"/>
      <c r="CB51" s="280"/>
      <c r="CC51" s="294"/>
      <c r="CD51" s="294"/>
      <c r="CE51" s="294"/>
      <c r="CF51" s="280"/>
      <c r="CG51" s="294"/>
      <c r="CH51" s="280"/>
      <c r="CI51" s="280"/>
      <c r="CJ51" s="280"/>
      <c r="CK51" s="280"/>
      <c r="CL51" s="294"/>
      <c r="CM51" s="280"/>
      <c r="CN51" s="280"/>
      <c r="CO51" s="280"/>
      <c r="CP51" s="294"/>
      <c r="CQ51" s="294"/>
      <c r="CR51" s="294"/>
      <c r="CS51" s="280"/>
      <c r="CT51" s="280"/>
      <c r="CU51" s="280"/>
      <c r="CV51" s="280"/>
      <c r="CW51" s="280"/>
      <c r="CX51" s="280"/>
      <c r="CY51" s="294"/>
      <c r="CZ51" s="280"/>
      <c r="DA51" s="280"/>
      <c r="DB51" s="280"/>
      <c r="DC51" s="294"/>
      <c r="DD51" s="294"/>
      <c r="DE51" s="294"/>
      <c r="DF51" s="280"/>
      <c r="DG51" s="280"/>
      <c r="DH51" s="280"/>
      <c r="DI51" s="280"/>
      <c r="DJ51" s="280"/>
      <c r="DK51" s="280"/>
      <c r="DL51" s="313"/>
      <c r="DM51" s="313"/>
      <c r="DN51" s="313"/>
      <c r="DO51" s="313"/>
      <c r="DP51" s="294"/>
      <c r="DQ51" s="294"/>
      <c r="DR51" s="294"/>
      <c r="DS51" s="313"/>
      <c r="DT51" s="313"/>
      <c r="DU51" s="313"/>
      <c r="DV51" s="313"/>
      <c r="DW51" s="313"/>
      <c r="DX51" s="313"/>
      <c r="DY51" s="313">
        <f>SUM(DZ51:EB51)</f>
        <v>0</v>
      </c>
      <c r="DZ51" s="313">
        <f t="shared" ref="DZ51:EF51" si="60">AM51+AZ51+BM51+BZ51+CM51+CZ51+DM51</f>
        <v>0</v>
      </c>
      <c r="EA51" s="313">
        <f t="shared" si="60"/>
        <v>0</v>
      </c>
      <c r="EB51" s="313">
        <f t="shared" si="60"/>
        <v>0</v>
      </c>
      <c r="EC51" s="313">
        <f t="shared" si="60"/>
        <v>0</v>
      </c>
      <c r="ED51" s="313">
        <f t="shared" si="60"/>
        <v>0</v>
      </c>
      <c r="EE51" s="313">
        <f t="shared" si="60"/>
        <v>0</v>
      </c>
      <c r="EF51" s="313">
        <f t="shared" si="60"/>
        <v>0</v>
      </c>
      <c r="EG51" s="313">
        <f>SUM(EH51:EK51)</f>
        <v>0</v>
      </c>
      <c r="EH51" s="313">
        <f>BH51+BU51+CH51+CU51+DH51+DU51</f>
        <v>0</v>
      </c>
      <c r="EI51" s="313">
        <f>BI51+BV51+CI51+CV51+DI51+DV51</f>
        <v>0</v>
      </c>
      <c r="EJ51" s="313">
        <f>BJ51+BW51+CJ51+CW51+DJ51+DW51</f>
        <v>0</v>
      </c>
      <c r="EK51" s="313">
        <f>BK51+BX51+CK51+CX51+DK51+DX51</f>
        <v>0</v>
      </c>
      <c r="EL51" s="119" t="s">
        <v>98</v>
      </c>
      <c r="EM51" s="314"/>
      <c r="EN51" s="305">
        <f t="shared" si="47"/>
        <v>0</v>
      </c>
      <c r="EO51" s="314"/>
    </row>
    <row r="52" spans="1:145" s="316" customFormat="1" ht="51" customHeight="1" x14ac:dyDescent="0.2">
      <c r="A52" s="226" t="s">
        <v>151</v>
      </c>
      <c r="B52" s="156" t="s">
        <v>152</v>
      </c>
      <c r="C52" s="276" t="s">
        <v>98</v>
      </c>
      <c r="D52" s="276" t="s">
        <v>98</v>
      </c>
      <c r="E52" s="277" t="s">
        <v>98</v>
      </c>
      <c r="F52" s="277">
        <v>0</v>
      </c>
      <c r="G52" s="276" t="s">
        <v>98</v>
      </c>
      <c r="H52" s="277">
        <v>0</v>
      </c>
      <c r="I52" s="276" t="s">
        <v>98</v>
      </c>
      <c r="J52" s="277">
        <v>0</v>
      </c>
      <c r="K52" s="276" t="s">
        <v>98</v>
      </c>
      <c r="L52" s="277">
        <v>0</v>
      </c>
      <c r="M52" s="276" t="s">
        <v>98</v>
      </c>
      <c r="N52" s="278">
        <v>0</v>
      </c>
      <c r="O52" s="279">
        <v>0</v>
      </c>
      <c r="P52" s="279">
        <v>0</v>
      </c>
      <c r="Q52" s="279">
        <v>0</v>
      </c>
      <c r="R52" s="280" t="s">
        <v>98</v>
      </c>
      <c r="S52" s="280">
        <v>0</v>
      </c>
      <c r="T52" s="280">
        <v>0</v>
      </c>
      <c r="U52" s="294">
        <f>X52</f>
        <v>0</v>
      </c>
      <c r="V52" s="294">
        <f>Y52</f>
        <v>0</v>
      </c>
      <c r="W52" s="280">
        <v>0</v>
      </c>
      <c r="X52" s="280">
        <v>0</v>
      </c>
      <c r="Y52" s="294">
        <f>SUM(Z52:AB52)</f>
        <v>0</v>
      </c>
      <c r="Z52" s="294">
        <v>0</v>
      </c>
      <c r="AA52" s="294">
        <v>0</v>
      </c>
      <c r="AB52" s="294">
        <f>SUM(AC52:AF52)</f>
        <v>0</v>
      </c>
      <c r="AC52" s="294">
        <v>0</v>
      </c>
      <c r="AD52" s="294">
        <v>0</v>
      </c>
      <c r="AE52" s="294">
        <v>0</v>
      </c>
      <c r="AF52" s="294">
        <v>0</v>
      </c>
      <c r="AG52" s="294">
        <v>0</v>
      </c>
      <c r="AH52" s="294">
        <v>0</v>
      </c>
      <c r="AI52" s="294">
        <v>0</v>
      </c>
      <c r="AJ52" s="294">
        <v>0</v>
      </c>
      <c r="AK52" s="294">
        <v>0</v>
      </c>
      <c r="AL52" s="280">
        <v>0</v>
      </c>
      <c r="AM52" s="280">
        <v>0</v>
      </c>
      <c r="AN52" s="280">
        <v>0</v>
      </c>
      <c r="AO52" s="280">
        <v>0</v>
      </c>
      <c r="AP52" s="280">
        <v>0</v>
      </c>
      <c r="AQ52" s="280">
        <v>0</v>
      </c>
      <c r="AR52" s="280">
        <v>0</v>
      </c>
      <c r="AS52" s="280">
        <v>0</v>
      </c>
      <c r="AT52" s="280" t="s">
        <v>98</v>
      </c>
      <c r="AU52" s="280" t="s">
        <v>98</v>
      </c>
      <c r="AV52" s="280" t="s">
        <v>98</v>
      </c>
      <c r="AW52" s="280" t="s">
        <v>98</v>
      </c>
      <c r="AX52" s="280" t="s">
        <v>98</v>
      </c>
      <c r="AY52" s="280">
        <v>0</v>
      </c>
      <c r="AZ52" s="280">
        <v>0</v>
      </c>
      <c r="BA52" s="280">
        <v>0</v>
      </c>
      <c r="BB52" s="280">
        <v>0</v>
      </c>
      <c r="BC52" s="280">
        <v>0</v>
      </c>
      <c r="BD52" s="280">
        <v>0</v>
      </c>
      <c r="BE52" s="280">
        <v>0</v>
      </c>
      <c r="BF52" s="280">
        <v>0</v>
      </c>
      <c r="BG52" s="280">
        <v>0</v>
      </c>
      <c r="BH52" s="280">
        <v>0</v>
      </c>
      <c r="BI52" s="280">
        <v>0</v>
      </c>
      <c r="BJ52" s="280">
        <v>0</v>
      </c>
      <c r="BK52" s="280">
        <v>0</v>
      </c>
      <c r="BL52" s="280">
        <v>0</v>
      </c>
      <c r="BM52" s="280">
        <v>0</v>
      </c>
      <c r="BN52" s="280">
        <v>0</v>
      </c>
      <c r="BO52" s="280">
        <v>0</v>
      </c>
      <c r="BP52" s="280">
        <v>0</v>
      </c>
      <c r="BQ52" s="280">
        <v>0</v>
      </c>
      <c r="BR52" s="280">
        <v>0</v>
      </c>
      <c r="BS52" s="280">
        <v>0</v>
      </c>
      <c r="BT52" s="280">
        <v>0</v>
      </c>
      <c r="BU52" s="280">
        <v>0</v>
      </c>
      <c r="BV52" s="280">
        <v>0</v>
      </c>
      <c r="BW52" s="280">
        <v>0</v>
      </c>
      <c r="BX52" s="280">
        <v>0</v>
      </c>
      <c r="BY52" s="280">
        <v>0</v>
      </c>
      <c r="BZ52" s="280">
        <v>0</v>
      </c>
      <c r="CA52" s="280">
        <v>0</v>
      </c>
      <c r="CB52" s="280">
        <v>0</v>
      </c>
      <c r="CC52" s="280">
        <v>0</v>
      </c>
      <c r="CD52" s="280">
        <v>0</v>
      </c>
      <c r="CE52" s="280">
        <v>0</v>
      </c>
      <c r="CF52" s="280">
        <v>0</v>
      </c>
      <c r="CG52" s="280">
        <v>0</v>
      </c>
      <c r="CH52" s="280">
        <v>0</v>
      </c>
      <c r="CI52" s="280">
        <v>0</v>
      </c>
      <c r="CJ52" s="280">
        <v>0</v>
      </c>
      <c r="CK52" s="280">
        <v>0</v>
      </c>
      <c r="CL52" s="280">
        <v>0</v>
      </c>
      <c r="CM52" s="280">
        <v>0</v>
      </c>
      <c r="CN52" s="280">
        <v>0</v>
      </c>
      <c r="CO52" s="280">
        <v>0</v>
      </c>
      <c r="CP52" s="280">
        <v>0</v>
      </c>
      <c r="CQ52" s="280">
        <v>0</v>
      </c>
      <c r="CR52" s="280">
        <v>0</v>
      </c>
      <c r="CS52" s="280">
        <v>0</v>
      </c>
      <c r="CT52" s="280">
        <v>0</v>
      </c>
      <c r="CU52" s="280">
        <v>0</v>
      </c>
      <c r="CV52" s="280">
        <v>0</v>
      </c>
      <c r="CW52" s="280">
        <v>0</v>
      </c>
      <c r="CX52" s="280">
        <v>0</v>
      </c>
      <c r="CY52" s="280">
        <v>0</v>
      </c>
      <c r="CZ52" s="280">
        <v>0</v>
      </c>
      <c r="DA52" s="280">
        <v>0</v>
      </c>
      <c r="DB52" s="280">
        <v>0</v>
      </c>
      <c r="DC52" s="280">
        <v>0</v>
      </c>
      <c r="DD52" s="280">
        <v>0</v>
      </c>
      <c r="DE52" s="280">
        <v>0</v>
      </c>
      <c r="DF52" s="280">
        <v>0</v>
      </c>
      <c r="DG52" s="280">
        <v>0</v>
      </c>
      <c r="DH52" s="280">
        <v>0</v>
      </c>
      <c r="DI52" s="280">
        <v>0</v>
      </c>
      <c r="DJ52" s="280">
        <v>0</v>
      </c>
      <c r="DK52" s="280">
        <v>0</v>
      </c>
      <c r="DL52" s="280">
        <v>0</v>
      </c>
      <c r="DM52" s="280">
        <v>0</v>
      </c>
      <c r="DN52" s="280">
        <v>0</v>
      </c>
      <c r="DO52" s="280">
        <v>0</v>
      </c>
      <c r="DP52" s="280">
        <v>0</v>
      </c>
      <c r="DQ52" s="280">
        <v>0</v>
      </c>
      <c r="DR52" s="280">
        <v>0</v>
      </c>
      <c r="DS52" s="280">
        <v>0</v>
      </c>
      <c r="DT52" s="280">
        <v>0</v>
      </c>
      <c r="DU52" s="280">
        <v>0</v>
      </c>
      <c r="DV52" s="280">
        <v>0</v>
      </c>
      <c r="DW52" s="280">
        <v>0</v>
      </c>
      <c r="DX52" s="280">
        <v>0</v>
      </c>
      <c r="DY52" s="280">
        <v>0</v>
      </c>
      <c r="DZ52" s="280">
        <v>0</v>
      </c>
      <c r="EA52" s="280">
        <v>0</v>
      </c>
      <c r="EB52" s="280">
        <v>0</v>
      </c>
      <c r="EC52" s="280">
        <v>0</v>
      </c>
      <c r="ED52" s="280">
        <v>0</v>
      </c>
      <c r="EE52" s="280">
        <v>0</v>
      </c>
      <c r="EF52" s="280">
        <v>0</v>
      </c>
      <c r="EG52" s="280">
        <v>0</v>
      </c>
      <c r="EH52" s="280">
        <v>0</v>
      </c>
      <c r="EI52" s="280">
        <v>0</v>
      </c>
      <c r="EJ52" s="280">
        <v>0</v>
      </c>
      <c r="EK52" s="280">
        <v>0</v>
      </c>
      <c r="EL52" s="119" t="s">
        <v>98</v>
      </c>
      <c r="EM52" s="270"/>
      <c r="EN52" s="305">
        <f t="shared" si="47"/>
        <v>0</v>
      </c>
      <c r="EO52" s="270"/>
    </row>
    <row r="53" spans="1:145" s="183" customFormat="1" ht="38.25" customHeight="1" x14ac:dyDescent="0.2">
      <c r="A53" s="226" t="s">
        <v>153</v>
      </c>
      <c r="B53" s="156" t="s">
        <v>154</v>
      </c>
      <c r="C53" s="276" t="s">
        <v>98</v>
      </c>
      <c r="D53" s="276" t="s">
        <v>98</v>
      </c>
      <c r="E53" s="277" t="s">
        <v>98</v>
      </c>
      <c r="F53" s="276" t="s">
        <v>98</v>
      </c>
      <c r="G53" s="276" t="s">
        <v>98</v>
      </c>
      <c r="H53" s="276" t="s">
        <v>98</v>
      </c>
      <c r="I53" s="276" t="s">
        <v>98</v>
      </c>
      <c r="J53" s="276" t="s">
        <v>98</v>
      </c>
      <c r="K53" s="276" t="s">
        <v>98</v>
      </c>
      <c r="L53" s="276" t="s">
        <v>98</v>
      </c>
      <c r="M53" s="276" t="s">
        <v>98</v>
      </c>
      <c r="N53" s="278">
        <v>0</v>
      </c>
      <c r="O53" s="279">
        <f>O54+O73</f>
        <v>0</v>
      </c>
      <c r="P53" s="279">
        <f>P54+P73</f>
        <v>15.327000000000002</v>
      </c>
      <c r="Q53" s="279">
        <f>Q54+Q73</f>
        <v>17.038</v>
      </c>
      <c r="R53" s="280" t="s">
        <v>98</v>
      </c>
      <c r="S53" s="280" t="s">
        <v>98</v>
      </c>
      <c r="T53" s="280">
        <f>T54+T73</f>
        <v>35.011872600000004</v>
      </c>
      <c r="U53" s="280">
        <f>U54+U73</f>
        <v>0</v>
      </c>
      <c r="V53" s="280">
        <f>V54+V73</f>
        <v>0</v>
      </c>
      <c r="W53" s="280">
        <f>W54+W73</f>
        <v>7.6335999999999995</v>
      </c>
      <c r="X53" s="280">
        <f>X54+X73</f>
        <v>0</v>
      </c>
      <c r="Y53" s="294">
        <f>SUM(Z53:AB53)</f>
        <v>0</v>
      </c>
      <c r="Z53" s="294">
        <v>0</v>
      </c>
      <c r="AA53" s="294">
        <v>0</v>
      </c>
      <c r="AB53" s="294">
        <f>SUM(AC53:AF53)</f>
        <v>0</v>
      </c>
      <c r="AC53" s="294">
        <v>0</v>
      </c>
      <c r="AD53" s="294">
        <v>0</v>
      </c>
      <c r="AE53" s="294">
        <v>0</v>
      </c>
      <c r="AF53" s="294">
        <v>0</v>
      </c>
      <c r="AG53" s="294">
        <v>0</v>
      </c>
      <c r="AH53" s="294">
        <v>0</v>
      </c>
      <c r="AI53" s="294">
        <v>0</v>
      </c>
      <c r="AJ53" s="294">
        <v>0</v>
      </c>
      <c r="AK53" s="294">
        <v>0</v>
      </c>
      <c r="AL53" s="280">
        <f t="shared" ref="AL53:AS53" si="61">AL54+AL73</f>
        <v>7.6335999999999995</v>
      </c>
      <c r="AM53" s="280">
        <f t="shared" si="61"/>
        <v>0</v>
      </c>
      <c r="AN53" s="280">
        <f t="shared" si="61"/>
        <v>0</v>
      </c>
      <c r="AO53" s="280">
        <f t="shared" si="61"/>
        <v>7.6335999999999995</v>
      </c>
      <c r="AP53" s="280">
        <f t="shared" si="61"/>
        <v>7.6335999999999995</v>
      </c>
      <c r="AQ53" s="280">
        <f t="shared" si="61"/>
        <v>0</v>
      </c>
      <c r="AR53" s="280">
        <f t="shared" si="61"/>
        <v>0</v>
      </c>
      <c r="AS53" s="280">
        <f t="shared" si="61"/>
        <v>0</v>
      </c>
      <c r="AT53" s="280" t="s">
        <v>98</v>
      </c>
      <c r="AU53" s="280" t="s">
        <v>98</v>
      </c>
      <c r="AV53" s="280" t="s">
        <v>98</v>
      </c>
      <c r="AW53" s="280" t="s">
        <v>98</v>
      </c>
      <c r="AX53" s="280" t="s">
        <v>98</v>
      </c>
      <c r="AY53" s="280">
        <f t="shared" ref="AY53:CD53" si="62">AY54+AY73</f>
        <v>4.3691599999999999</v>
      </c>
      <c r="AZ53" s="280">
        <f t="shared" si="62"/>
        <v>0</v>
      </c>
      <c r="BA53" s="280">
        <f t="shared" si="62"/>
        <v>0</v>
      </c>
      <c r="BB53" s="280">
        <f t="shared" si="62"/>
        <v>4.3691599999999999</v>
      </c>
      <c r="BC53" s="280">
        <f t="shared" si="62"/>
        <v>4.3691599999999999</v>
      </c>
      <c r="BD53" s="280">
        <f t="shared" si="62"/>
        <v>0</v>
      </c>
      <c r="BE53" s="280">
        <f t="shared" si="62"/>
        <v>0</v>
      </c>
      <c r="BF53" s="280">
        <f t="shared" si="62"/>
        <v>0</v>
      </c>
      <c r="BG53" s="280">
        <f t="shared" si="62"/>
        <v>0</v>
      </c>
      <c r="BH53" s="280">
        <f t="shared" si="62"/>
        <v>0</v>
      </c>
      <c r="BI53" s="280">
        <f t="shared" si="62"/>
        <v>0</v>
      </c>
      <c r="BJ53" s="280">
        <f t="shared" si="62"/>
        <v>0</v>
      </c>
      <c r="BK53" s="280">
        <f t="shared" si="62"/>
        <v>0</v>
      </c>
      <c r="BL53" s="280">
        <f t="shared" si="62"/>
        <v>13.6831</v>
      </c>
      <c r="BM53" s="280">
        <f t="shared" si="62"/>
        <v>0</v>
      </c>
      <c r="BN53" s="280">
        <f t="shared" si="62"/>
        <v>0</v>
      </c>
      <c r="BO53" s="280">
        <f t="shared" si="62"/>
        <v>13.6831</v>
      </c>
      <c r="BP53" s="280">
        <f t="shared" si="62"/>
        <v>8.8501799999999999</v>
      </c>
      <c r="BQ53" s="280">
        <f t="shared" si="62"/>
        <v>4.8329199999999997</v>
      </c>
      <c r="BR53" s="280">
        <f t="shared" si="62"/>
        <v>0</v>
      </c>
      <c r="BS53" s="280">
        <f t="shared" si="62"/>
        <v>0</v>
      </c>
      <c r="BT53" s="280">
        <f t="shared" si="62"/>
        <v>0</v>
      </c>
      <c r="BU53" s="280">
        <f t="shared" si="62"/>
        <v>0</v>
      </c>
      <c r="BV53" s="280">
        <f t="shared" si="62"/>
        <v>0</v>
      </c>
      <c r="BW53" s="280">
        <f t="shared" si="62"/>
        <v>0</v>
      </c>
      <c r="BX53" s="280">
        <f t="shared" si="62"/>
        <v>0</v>
      </c>
      <c r="BY53" s="280">
        <f t="shared" si="62"/>
        <v>9.3251300000000015</v>
      </c>
      <c r="BZ53" s="280">
        <f t="shared" si="62"/>
        <v>0</v>
      </c>
      <c r="CA53" s="280">
        <f t="shared" si="62"/>
        <v>0</v>
      </c>
      <c r="CB53" s="280">
        <f t="shared" si="62"/>
        <v>9.3251300000000015</v>
      </c>
      <c r="CC53" s="280">
        <f t="shared" si="62"/>
        <v>4.3232700000000008</v>
      </c>
      <c r="CD53" s="280">
        <f t="shared" si="62"/>
        <v>5.0018599999999998</v>
      </c>
      <c r="CE53" s="280">
        <f t="shared" ref="CE53:DJ53" si="63">CE54+CE73</f>
        <v>0</v>
      </c>
      <c r="CF53" s="280">
        <f t="shared" si="63"/>
        <v>0</v>
      </c>
      <c r="CG53" s="280">
        <f t="shared" si="63"/>
        <v>0</v>
      </c>
      <c r="CH53" s="280">
        <f t="shared" si="63"/>
        <v>0</v>
      </c>
      <c r="CI53" s="280">
        <f t="shared" si="63"/>
        <v>0</v>
      </c>
      <c r="CJ53" s="280">
        <f t="shared" si="63"/>
        <v>0</v>
      </c>
      <c r="CK53" s="280">
        <f t="shared" si="63"/>
        <v>0</v>
      </c>
      <c r="CL53" s="280">
        <f t="shared" si="63"/>
        <v>0</v>
      </c>
      <c r="CM53" s="280">
        <f t="shared" si="63"/>
        <v>0</v>
      </c>
      <c r="CN53" s="280">
        <f t="shared" si="63"/>
        <v>0</v>
      </c>
      <c r="CO53" s="280">
        <f t="shared" si="63"/>
        <v>0</v>
      </c>
      <c r="CP53" s="280">
        <f t="shared" si="63"/>
        <v>0</v>
      </c>
      <c r="CQ53" s="280">
        <f t="shared" si="63"/>
        <v>0</v>
      </c>
      <c r="CR53" s="280">
        <f t="shared" si="63"/>
        <v>0</v>
      </c>
      <c r="CS53" s="280">
        <f t="shared" si="63"/>
        <v>0</v>
      </c>
      <c r="CT53" s="280">
        <f t="shared" si="63"/>
        <v>0</v>
      </c>
      <c r="CU53" s="280">
        <f t="shared" si="63"/>
        <v>0</v>
      </c>
      <c r="CV53" s="280">
        <f t="shared" si="63"/>
        <v>0</v>
      </c>
      <c r="CW53" s="280">
        <f t="shared" si="63"/>
        <v>0</v>
      </c>
      <c r="CX53" s="280">
        <f t="shared" si="63"/>
        <v>0</v>
      </c>
      <c r="CY53" s="280">
        <f t="shared" si="63"/>
        <v>0</v>
      </c>
      <c r="CZ53" s="280">
        <f t="shared" si="63"/>
        <v>0</v>
      </c>
      <c r="DA53" s="280">
        <f t="shared" si="63"/>
        <v>0</v>
      </c>
      <c r="DB53" s="280">
        <f t="shared" si="63"/>
        <v>0</v>
      </c>
      <c r="DC53" s="280">
        <f t="shared" si="63"/>
        <v>0</v>
      </c>
      <c r="DD53" s="280">
        <f t="shared" si="63"/>
        <v>0</v>
      </c>
      <c r="DE53" s="280">
        <f t="shared" si="63"/>
        <v>0</v>
      </c>
      <c r="DF53" s="280">
        <f t="shared" si="63"/>
        <v>0</v>
      </c>
      <c r="DG53" s="280">
        <f t="shared" si="63"/>
        <v>0</v>
      </c>
      <c r="DH53" s="280">
        <f t="shared" si="63"/>
        <v>0</v>
      </c>
      <c r="DI53" s="280">
        <f t="shared" si="63"/>
        <v>0</v>
      </c>
      <c r="DJ53" s="280">
        <f t="shared" si="63"/>
        <v>0</v>
      </c>
      <c r="DK53" s="280">
        <f t="shared" ref="DK53:EP53" si="64">DK54+DK73</f>
        <v>0</v>
      </c>
      <c r="DL53" s="280">
        <f t="shared" si="64"/>
        <v>0</v>
      </c>
      <c r="DM53" s="280">
        <f t="shared" si="64"/>
        <v>0</v>
      </c>
      <c r="DN53" s="280">
        <f t="shared" si="64"/>
        <v>0</v>
      </c>
      <c r="DO53" s="280">
        <f t="shared" si="64"/>
        <v>0</v>
      </c>
      <c r="DP53" s="280">
        <f t="shared" si="64"/>
        <v>0</v>
      </c>
      <c r="DQ53" s="280">
        <f t="shared" si="64"/>
        <v>0</v>
      </c>
      <c r="DR53" s="280">
        <f t="shared" si="64"/>
        <v>0</v>
      </c>
      <c r="DS53" s="280">
        <f t="shared" si="64"/>
        <v>0</v>
      </c>
      <c r="DT53" s="280">
        <f t="shared" si="64"/>
        <v>0</v>
      </c>
      <c r="DU53" s="280">
        <f t="shared" si="64"/>
        <v>0</v>
      </c>
      <c r="DV53" s="280">
        <f t="shared" si="64"/>
        <v>0</v>
      </c>
      <c r="DW53" s="280">
        <f t="shared" si="64"/>
        <v>0</v>
      </c>
      <c r="DX53" s="280">
        <f t="shared" si="64"/>
        <v>0</v>
      </c>
      <c r="DY53" s="280">
        <f t="shared" si="64"/>
        <v>35.010990000000007</v>
      </c>
      <c r="DZ53" s="280">
        <f t="shared" si="64"/>
        <v>0</v>
      </c>
      <c r="EA53" s="280">
        <f t="shared" si="64"/>
        <v>0</v>
      </c>
      <c r="EB53" s="280">
        <f t="shared" si="64"/>
        <v>35.010990000000007</v>
      </c>
      <c r="EC53" s="280">
        <f t="shared" si="64"/>
        <v>25.176209999999998</v>
      </c>
      <c r="ED53" s="280">
        <f t="shared" si="64"/>
        <v>9.8347799999999985</v>
      </c>
      <c r="EE53" s="280">
        <f t="shared" si="64"/>
        <v>0</v>
      </c>
      <c r="EF53" s="280">
        <f t="shared" si="64"/>
        <v>0</v>
      </c>
      <c r="EG53" s="280">
        <f t="shared" si="64"/>
        <v>0</v>
      </c>
      <c r="EH53" s="280">
        <f t="shared" si="64"/>
        <v>0</v>
      </c>
      <c r="EI53" s="280">
        <f t="shared" si="64"/>
        <v>0</v>
      </c>
      <c r="EJ53" s="280">
        <f t="shared" si="64"/>
        <v>0</v>
      </c>
      <c r="EK53" s="280">
        <f t="shared" si="64"/>
        <v>0</v>
      </c>
      <c r="EL53" s="119" t="s">
        <v>98</v>
      </c>
      <c r="EM53" s="270"/>
      <c r="EN53" s="305">
        <f t="shared" si="47"/>
        <v>-8.8259999999706906E-4</v>
      </c>
      <c r="EO53" s="270"/>
    </row>
    <row r="54" spans="1:145" s="317" customFormat="1" ht="25.5" customHeight="1" x14ac:dyDescent="0.2">
      <c r="A54" s="226" t="s">
        <v>155</v>
      </c>
      <c r="B54" s="156" t="s">
        <v>156</v>
      </c>
      <c r="C54" s="265" t="s">
        <v>98</v>
      </c>
      <c r="D54" s="265" t="s">
        <v>98</v>
      </c>
      <c r="E54" s="265" t="s">
        <v>98</v>
      </c>
      <c r="F54" s="265" t="s">
        <v>98</v>
      </c>
      <c r="G54" s="265" t="s">
        <v>98</v>
      </c>
      <c r="H54" s="265" t="s">
        <v>98</v>
      </c>
      <c r="I54" s="265" t="s">
        <v>98</v>
      </c>
      <c r="J54" s="265" t="s">
        <v>98</v>
      </c>
      <c r="K54" s="265" t="s">
        <v>98</v>
      </c>
      <c r="L54" s="265" t="s">
        <v>98</v>
      </c>
      <c r="M54" s="265" t="s">
        <v>98</v>
      </c>
      <c r="N54" s="267">
        <v>0</v>
      </c>
      <c r="O54" s="268">
        <f>SUM(O55:O72)</f>
        <v>0</v>
      </c>
      <c r="P54" s="268">
        <f>SUM(P55:P72)</f>
        <v>15.327000000000002</v>
      </c>
      <c r="Q54" s="268">
        <f>SUM(Q55:Q72)</f>
        <v>17.038</v>
      </c>
      <c r="R54" s="269" t="s">
        <v>98</v>
      </c>
      <c r="S54" s="269" t="s">
        <v>98</v>
      </c>
      <c r="T54" s="269">
        <f t="shared" ref="T54:AS54" si="65">SUM(T55:T72)</f>
        <v>35.011872600000004</v>
      </c>
      <c r="U54" s="269">
        <f t="shared" si="65"/>
        <v>0</v>
      </c>
      <c r="V54" s="269">
        <f t="shared" si="65"/>
        <v>0</v>
      </c>
      <c r="W54" s="269">
        <f t="shared" si="65"/>
        <v>7.6335999999999995</v>
      </c>
      <c r="X54" s="269">
        <f t="shared" si="65"/>
        <v>0</v>
      </c>
      <c r="Y54" s="269">
        <f t="shared" si="65"/>
        <v>0</v>
      </c>
      <c r="Z54" s="269">
        <f t="shared" si="65"/>
        <v>0</v>
      </c>
      <c r="AA54" s="269">
        <f t="shared" si="65"/>
        <v>0</v>
      </c>
      <c r="AB54" s="269">
        <f t="shared" si="65"/>
        <v>0</v>
      </c>
      <c r="AC54" s="269">
        <f t="shared" si="65"/>
        <v>0</v>
      </c>
      <c r="AD54" s="269">
        <f t="shared" si="65"/>
        <v>0</v>
      </c>
      <c r="AE54" s="269">
        <f t="shared" si="65"/>
        <v>0</v>
      </c>
      <c r="AF54" s="269">
        <f t="shared" si="65"/>
        <v>0</v>
      </c>
      <c r="AG54" s="269">
        <f t="shared" si="65"/>
        <v>0</v>
      </c>
      <c r="AH54" s="269">
        <f t="shared" si="65"/>
        <v>0</v>
      </c>
      <c r="AI54" s="269">
        <f t="shared" si="65"/>
        <v>0</v>
      </c>
      <c r="AJ54" s="269">
        <f t="shared" si="65"/>
        <v>0</v>
      </c>
      <c r="AK54" s="269">
        <f t="shared" si="65"/>
        <v>0</v>
      </c>
      <c r="AL54" s="269">
        <f t="shared" si="65"/>
        <v>7.6335999999999995</v>
      </c>
      <c r="AM54" s="269">
        <f t="shared" si="65"/>
        <v>0</v>
      </c>
      <c r="AN54" s="269">
        <f t="shared" si="65"/>
        <v>0</v>
      </c>
      <c r="AO54" s="269">
        <f t="shared" si="65"/>
        <v>7.6335999999999995</v>
      </c>
      <c r="AP54" s="269">
        <f t="shared" si="65"/>
        <v>7.6335999999999995</v>
      </c>
      <c r="AQ54" s="269">
        <f t="shared" si="65"/>
        <v>0</v>
      </c>
      <c r="AR54" s="269">
        <f t="shared" si="65"/>
        <v>0</v>
      </c>
      <c r="AS54" s="269">
        <f t="shared" si="65"/>
        <v>0</v>
      </c>
      <c r="AT54" s="269" t="s">
        <v>98</v>
      </c>
      <c r="AU54" s="269" t="s">
        <v>98</v>
      </c>
      <c r="AV54" s="269" t="s">
        <v>98</v>
      </c>
      <c r="AW54" s="269" t="s">
        <v>98</v>
      </c>
      <c r="AX54" s="269" t="s">
        <v>98</v>
      </c>
      <c r="AY54" s="269">
        <f t="shared" ref="AY54:CD54" si="66">SUM(AY55:AY72)</f>
        <v>4.3691599999999999</v>
      </c>
      <c r="AZ54" s="269">
        <f t="shared" si="66"/>
        <v>0</v>
      </c>
      <c r="BA54" s="269">
        <f t="shared" si="66"/>
        <v>0</v>
      </c>
      <c r="BB54" s="269">
        <f t="shared" si="66"/>
        <v>4.3691599999999999</v>
      </c>
      <c r="BC54" s="269">
        <f t="shared" si="66"/>
        <v>4.3691599999999999</v>
      </c>
      <c r="BD54" s="269">
        <f t="shared" si="66"/>
        <v>0</v>
      </c>
      <c r="BE54" s="269">
        <f t="shared" si="66"/>
        <v>0</v>
      </c>
      <c r="BF54" s="269">
        <f t="shared" si="66"/>
        <v>0</v>
      </c>
      <c r="BG54" s="269">
        <f t="shared" si="66"/>
        <v>0</v>
      </c>
      <c r="BH54" s="269">
        <f t="shared" si="66"/>
        <v>0</v>
      </c>
      <c r="BI54" s="269">
        <f t="shared" si="66"/>
        <v>0</v>
      </c>
      <c r="BJ54" s="269">
        <f t="shared" si="66"/>
        <v>0</v>
      </c>
      <c r="BK54" s="269">
        <f t="shared" si="66"/>
        <v>0</v>
      </c>
      <c r="BL54" s="269">
        <f t="shared" si="66"/>
        <v>13.6831</v>
      </c>
      <c r="BM54" s="269">
        <f t="shared" si="66"/>
        <v>0</v>
      </c>
      <c r="BN54" s="269">
        <f t="shared" si="66"/>
        <v>0</v>
      </c>
      <c r="BO54" s="269">
        <f t="shared" si="66"/>
        <v>13.6831</v>
      </c>
      <c r="BP54" s="269">
        <f t="shared" si="66"/>
        <v>8.8501799999999999</v>
      </c>
      <c r="BQ54" s="269">
        <f t="shared" si="66"/>
        <v>4.8329199999999997</v>
      </c>
      <c r="BR54" s="269">
        <f t="shared" si="66"/>
        <v>0</v>
      </c>
      <c r="BS54" s="269">
        <f t="shared" si="66"/>
        <v>0</v>
      </c>
      <c r="BT54" s="269">
        <f t="shared" si="66"/>
        <v>0</v>
      </c>
      <c r="BU54" s="269">
        <f t="shared" si="66"/>
        <v>0</v>
      </c>
      <c r="BV54" s="269">
        <f t="shared" si="66"/>
        <v>0</v>
      </c>
      <c r="BW54" s="269">
        <f t="shared" si="66"/>
        <v>0</v>
      </c>
      <c r="BX54" s="269">
        <f t="shared" si="66"/>
        <v>0</v>
      </c>
      <c r="BY54" s="269">
        <f t="shared" si="66"/>
        <v>9.3251300000000015</v>
      </c>
      <c r="BZ54" s="269">
        <f t="shared" si="66"/>
        <v>0</v>
      </c>
      <c r="CA54" s="269">
        <f t="shared" si="66"/>
        <v>0</v>
      </c>
      <c r="CB54" s="269">
        <f t="shared" si="66"/>
        <v>9.3251300000000015</v>
      </c>
      <c r="CC54" s="269">
        <f t="shared" si="66"/>
        <v>4.3232700000000008</v>
      </c>
      <c r="CD54" s="269">
        <f t="shared" si="66"/>
        <v>5.0018599999999998</v>
      </c>
      <c r="CE54" s="269">
        <f t="shared" ref="CE54:DJ54" si="67">SUM(CE55:CE72)</f>
        <v>0</v>
      </c>
      <c r="CF54" s="269">
        <f t="shared" si="67"/>
        <v>0</v>
      </c>
      <c r="CG54" s="269">
        <f t="shared" si="67"/>
        <v>0</v>
      </c>
      <c r="CH54" s="269">
        <f t="shared" si="67"/>
        <v>0</v>
      </c>
      <c r="CI54" s="269">
        <f t="shared" si="67"/>
        <v>0</v>
      </c>
      <c r="CJ54" s="269">
        <f t="shared" si="67"/>
        <v>0</v>
      </c>
      <c r="CK54" s="269">
        <f t="shared" si="67"/>
        <v>0</v>
      </c>
      <c r="CL54" s="269">
        <f t="shared" si="67"/>
        <v>0</v>
      </c>
      <c r="CM54" s="269">
        <f t="shared" si="67"/>
        <v>0</v>
      </c>
      <c r="CN54" s="269">
        <f t="shared" si="67"/>
        <v>0</v>
      </c>
      <c r="CO54" s="269">
        <f t="shared" si="67"/>
        <v>0</v>
      </c>
      <c r="CP54" s="269">
        <f t="shared" si="67"/>
        <v>0</v>
      </c>
      <c r="CQ54" s="269">
        <f t="shared" si="67"/>
        <v>0</v>
      </c>
      <c r="CR54" s="269">
        <f t="shared" si="67"/>
        <v>0</v>
      </c>
      <c r="CS54" s="269">
        <f t="shared" si="67"/>
        <v>0</v>
      </c>
      <c r="CT54" s="269">
        <f t="shared" si="67"/>
        <v>0</v>
      </c>
      <c r="CU54" s="269">
        <f t="shared" si="67"/>
        <v>0</v>
      </c>
      <c r="CV54" s="269">
        <f t="shared" si="67"/>
        <v>0</v>
      </c>
      <c r="CW54" s="269">
        <f t="shared" si="67"/>
        <v>0</v>
      </c>
      <c r="CX54" s="269">
        <f t="shared" si="67"/>
        <v>0</v>
      </c>
      <c r="CY54" s="269">
        <f t="shared" si="67"/>
        <v>0</v>
      </c>
      <c r="CZ54" s="269">
        <f t="shared" si="67"/>
        <v>0</v>
      </c>
      <c r="DA54" s="269">
        <f t="shared" si="67"/>
        <v>0</v>
      </c>
      <c r="DB54" s="269">
        <f t="shared" si="67"/>
        <v>0</v>
      </c>
      <c r="DC54" s="269">
        <f t="shared" si="67"/>
        <v>0</v>
      </c>
      <c r="DD54" s="269">
        <f t="shared" si="67"/>
        <v>0</v>
      </c>
      <c r="DE54" s="269">
        <f t="shared" si="67"/>
        <v>0</v>
      </c>
      <c r="DF54" s="269">
        <f t="shared" si="67"/>
        <v>0</v>
      </c>
      <c r="DG54" s="269">
        <f t="shared" si="67"/>
        <v>0</v>
      </c>
      <c r="DH54" s="269">
        <f t="shared" si="67"/>
        <v>0</v>
      </c>
      <c r="DI54" s="269">
        <f t="shared" si="67"/>
        <v>0</v>
      </c>
      <c r="DJ54" s="269">
        <f t="shared" si="67"/>
        <v>0</v>
      </c>
      <c r="DK54" s="269">
        <f t="shared" ref="DK54:EP54" si="68">SUM(DK55:DK72)</f>
        <v>0</v>
      </c>
      <c r="DL54" s="269">
        <f t="shared" si="68"/>
        <v>0</v>
      </c>
      <c r="DM54" s="269">
        <f t="shared" si="68"/>
        <v>0</v>
      </c>
      <c r="DN54" s="269">
        <f t="shared" si="68"/>
        <v>0</v>
      </c>
      <c r="DO54" s="269">
        <f t="shared" si="68"/>
        <v>0</v>
      </c>
      <c r="DP54" s="269">
        <f t="shared" si="68"/>
        <v>0</v>
      </c>
      <c r="DQ54" s="269">
        <f t="shared" si="68"/>
        <v>0</v>
      </c>
      <c r="DR54" s="269">
        <f t="shared" si="68"/>
        <v>0</v>
      </c>
      <c r="DS54" s="269">
        <f t="shared" si="68"/>
        <v>0</v>
      </c>
      <c r="DT54" s="269">
        <f t="shared" si="68"/>
        <v>0</v>
      </c>
      <c r="DU54" s="269">
        <f t="shared" si="68"/>
        <v>0</v>
      </c>
      <c r="DV54" s="269">
        <f t="shared" si="68"/>
        <v>0</v>
      </c>
      <c r="DW54" s="269">
        <f t="shared" si="68"/>
        <v>0</v>
      </c>
      <c r="DX54" s="269">
        <f t="shared" si="68"/>
        <v>0</v>
      </c>
      <c r="DY54" s="269">
        <f t="shared" si="68"/>
        <v>35.010990000000007</v>
      </c>
      <c r="DZ54" s="269">
        <f t="shared" si="68"/>
        <v>0</v>
      </c>
      <c r="EA54" s="269">
        <f t="shared" si="68"/>
        <v>0</v>
      </c>
      <c r="EB54" s="269">
        <f t="shared" si="68"/>
        <v>35.010990000000007</v>
      </c>
      <c r="EC54" s="269">
        <f t="shared" si="68"/>
        <v>25.176209999999998</v>
      </c>
      <c r="ED54" s="269">
        <f t="shared" si="68"/>
        <v>9.8347799999999985</v>
      </c>
      <c r="EE54" s="269">
        <f t="shared" si="68"/>
        <v>0</v>
      </c>
      <c r="EF54" s="269">
        <f t="shared" si="68"/>
        <v>0</v>
      </c>
      <c r="EG54" s="269">
        <f t="shared" si="68"/>
        <v>0</v>
      </c>
      <c r="EH54" s="269">
        <f t="shared" si="68"/>
        <v>0</v>
      </c>
      <c r="EI54" s="269">
        <f t="shared" si="68"/>
        <v>0</v>
      </c>
      <c r="EJ54" s="269">
        <f t="shared" si="68"/>
        <v>0</v>
      </c>
      <c r="EK54" s="269">
        <f t="shared" si="68"/>
        <v>0</v>
      </c>
      <c r="EL54" s="263" t="s">
        <v>98</v>
      </c>
      <c r="EM54" s="270"/>
      <c r="EN54" s="305">
        <f t="shared" si="47"/>
        <v>-8.8259999999706906E-4</v>
      </c>
      <c r="EO54" s="270"/>
    </row>
    <row r="55" spans="1:145" s="160" customFormat="1" ht="76.5" customHeight="1" x14ac:dyDescent="0.2">
      <c r="A55" s="309" t="s">
        <v>155</v>
      </c>
      <c r="B55" s="186" t="s">
        <v>157</v>
      </c>
      <c r="C55" s="311" t="s">
        <v>158</v>
      </c>
      <c r="D55" s="290" t="s">
        <v>425</v>
      </c>
      <c r="E55" s="312">
        <v>2018</v>
      </c>
      <c r="F55" s="312">
        <f>E55</f>
        <v>2018</v>
      </c>
      <c r="G55" s="311" t="s">
        <v>98</v>
      </c>
      <c r="H55" s="318" t="s">
        <v>98</v>
      </c>
      <c r="I55" s="318" t="s">
        <v>98</v>
      </c>
      <c r="J55" s="319" t="s">
        <v>98</v>
      </c>
      <c r="K55" s="318" t="s">
        <v>98</v>
      </c>
      <c r="L55" s="318" t="s">
        <v>98</v>
      </c>
      <c r="M55" s="319" t="s">
        <v>98</v>
      </c>
      <c r="N55" s="320">
        <v>0</v>
      </c>
      <c r="O55" s="321">
        <v>0</v>
      </c>
      <c r="P55" s="293">
        <v>0</v>
      </c>
      <c r="Q55" s="293">
        <v>0</v>
      </c>
      <c r="R55" s="313" t="s">
        <v>98</v>
      </c>
      <c r="S55" s="313" t="s">
        <v>98</v>
      </c>
      <c r="T55" s="294">
        <f>3.868*1.18</f>
        <v>4.5642399999999999</v>
      </c>
      <c r="U55" s="294" t="s">
        <v>103</v>
      </c>
      <c r="V55" s="294">
        <v>0</v>
      </c>
      <c r="W55" s="313">
        <f>AL55</f>
        <v>4.5642399999999999</v>
      </c>
      <c r="X55" s="313">
        <v>0</v>
      </c>
      <c r="Y55" s="313">
        <v>0</v>
      </c>
      <c r="Z55" s="313">
        <v>0</v>
      </c>
      <c r="AA55" s="313">
        <v>0</v>
      </c>
      <c r="AB55" s="313">
        <v>0</v>
      </c>
      <c r="AC55" s="313">
        <v>0</v>
      </c>
      <c r="AD55" s="313">
        <v>0</v>
      </c>
      <c r="AE55" s="313">
        <v>0</v>
      </c>
      <c r="AF55" s="313">
        <v>0</v>
      </c>
      <c r="AG55" s="313">
        <v>0</v>
      </c>
      <c r="AH55" s="313">
        <v>0</v>
      </c>
      <c r="AI55" s="313">
        <v>0</v>
      </c>
      <c r="AJ55" s="313">
        <v>0</v>
      </c>
      <c r="AK55" s="313">
        <v>0</v>
      </c>
      <c r="AL55" s="313">
        <f>SUM(AM55:AO55)</f>
        <v>4.5642399999999999</v>
      </c>
      <c r="AM55" s="313">
        <v>0</v>
      </c>
      <c r="AN55" s="313">
        <v>0</v>
      </c>
      <c r="AO55" s="313">
        <v>4.5642399999999999</v>
      </c>
      <c r="AP55" s="313">
        <f>AO55</f>
        <v>4.5642399999999999</v>
      </c>
      <c r="AQ55" s="313">
        <v>0</v>
      </c>
      <c r="AR55" s="313">
        <v>0</v>
      </c>
      <c r="AS55" s="313">
        <v>0</v>
      </c>
      <c r="AT55" s="313" t="s">
        <v>98</v>
      </c>
      <c r="AU55" s="313" t="s">
        <v>98</v>
      </c>
      <c r="AV55" s="313" t="s">
        <v>98</v>
      </c>
      <c r="AW55" s="313" t="s">
        <v>98</v>
      </c>
      <c r="AX55" s="313" t="s">
        <v>98</v>
      </c>
      <c r="AY55" s="313">
        <f>SUM(AZ55:BF55)</f>
        <v>0</v>
      </c>
      <c r="AZ55" s="313">
        <v>0</v>
      </c>
      <c r="BA55" s="313">
        <v>0</v>
      </c>
      <c r="BB55" s="313">
        <v>0</v>
      </c>
      <c r="BC55" s="313">
        <v>0</v>
      </c>
      <c r="BD55" s="313">
        <v>0</v>
      </c>
      <c r="BE55" s="313">
        <v>0</v>
      </c>
      <c r="BF55" s="313">
        <v>0</v>
      </c>
      <c r="BG55" s="313">
        <f>SUM(BH55:BK55)</f>
        <v>0</v>
      </c>
      <c r="BH55" s="313">
        <v>0</v>
      </c>
      <c r="BI55" s="313">
        <v>0</v>
      </c>
      <c r="BJ55" s="313">
        <v>0</v>
      </c>
      <c r="BK55" s="313">
        <v>0</v>
      </c>
      <c r="BL55" s="313">
        <f>SUM(BM55:BS55)</f>
        <v>0</v>
      </c>
      <c r="BM55" s="313">
        <v>0</v>
      </c>
      <c r="BN55" s="313">
        <v>0</v>
      </c>
      <c r="BO55" s="313">
        <v>0</v>
      </c>
      <c r="BP55" s="313">
        <v>0</v>
      </c>
      <c r="BQ55" s="313">
        <v>0</v>
      </c>
      <c r="BR55" s="313">
        <v>0</v>
      </c>
      <c r="BS55" s="313">
        <v>0</v>
      </c>
      <c r="BT55" s="313">
        <f>SUM(BU55:BX55)</f>
        <v>0</v>
      </c>
      <c r="BU55" s="313">
        <v>0</v>
      </c>
      <c r="BV55" s="313">
        <v>0</v>
      </c>
      <c r="BW55" s="313">
        <v>0</v>
      </c>
      <c r="BX55" s="313">
        <v>0</v>
      </c>
      <c r="BY55" s="294">
        <f>SUM(BZ55:CB55)</f>
        <v>0</v>
      </c>
      <c r="BZ55" s="313">
        <v>0</v>
      </c>
      <c r="CA55" s="313">
        <v>0</v>
      </c>
      <c r="CB55" s="313">
        <v>0</v>
      </c>
      <c r="CC55" s="313">
        <v>0</v>
      </c>
      <c r="CD55" s="313">
        <v>0</v>
      </c>
      <c r="CE55" s="313">
        <v>0</v>
      </c>
      <c r="CF55" s="313">
        <v>0</v>
      </c>
      <c r="CG55" s="313">
        <f>SUM(CH55:CK55)</f>
        <v>0</v>
      </c>
      <c r="CH55" s="313">
        <v>0</v>
      </c>
      <c r="CI55" s="313">
        <v>0</v>
      </c>
      <c r="CJ55" s="313">
        <v>0</v>
      </c>
      <c r="CK55" s="313">
        <v>0</v>
      </c>
      <c r="CL55" s="313">
        <f>SUM(CM55:CS55)</f>
        <v>0</v>
      </c>
      <c r="CM55" s="313">
        <v>0</v>
      </c>
      <c r="CN55" s="313">
        <v>0</v>
      </c>
      <c r="CO55" s="313">
        <v>0</v>
      </c>
      <c r="CP55" s="313">
        <v>0</v>
      </c>
      <c r="CQ55" s="313">
        <v>0</v>
      </c>
      <c r="CR55" s="313">
        <v>0</v>
      </c>
      <c r="CS55" s="313">
        <v>0</v>
      </c>
      <c r="CT55" s="313">
        <f>SUM(CU55:CX55)</f>
        <v>0</v>
      </c>
      <c r="CU55" s="313">
        <v>0</v>
      </c>
      <c r="CV55" s="313">
        <v>0</v>
      </c>
      <c r="CW55" s="313">
        <v>0</v>
      </c>
      <c r="CX55" s="313">
        <v>0</v>
      </c>
      <c r="CY55" s="313">
        <f>SUM(CZ55:DF55)</f>
        <v>0</v>
      </c>
      <c r="CZ55" s="313">
        <v>0</v>
      </c>
      <c r="DA55" s="313">
        <v>0</v>
      </c>
      <c r="DB55" s="313">
        <v>0</v>
      </c>
      <c r="DC55" s="313">
        <v>0</v>
      </c>
      <c r="DD55" s="313">
        <v>0</v>
      </c>
      <c r="DE55" s="313">
        <v>0</v>
      </c>
      <c r="DF55" s="313">
        <v>0</v>
      </c>
      <c r="DG55" s="313">
        <f>SUM(DH55:DK55)</f>
        <v>0</v>
      </c>
      <c r="DH55" s="313">
        <v>0</v>
      </c>
      <c r="DI55" s="313">
        <v>0</v>
      </c>
      <c r="DJ55" s="313">
        <v>0</v>
      </c>
      <c r="DK55" s="313">
        <v>0</v>
      </c>
      <c r="DL55" s="313">
        <f>SUM(DM55:DS55)</f>
        <v>0</v>
      </c>
      <c r="DM55" s="313">
        <v>0</v>
      </c>
      <c r="DN55" s="313">
        <v>0</v>
      </c>
      <c r="DO55" s="313">
        <v>0</v>
      </c>
      <c r="DP55" s="313">
        <v>0</v>
      </c>
      <c r="DQ55" s="313">
        <v>0</v>
      </c>
      <c r="DR55" s="313">
        <v>0</v>
      </c>
      <c r="DS55" s="313">
        <v>0</v>
      </c>
      <c r="DT55" s="313">
        <f>SUM(DU55:DX55)</f>
        <v>0</v>
      </c>
      <c r="DU55" s="313">
        <v>0</v>
      </c>
      <c r="DV55" s="313">
        <v>0</v>
      </c>
      <c r="DW55" s="313">
        <v>0</v>
      </c>
      <c r="DX55" s="313">
        <v>0</v>
      </c>
      <c r="DY55" s="313">
        <f t="shared" ref="DY55:DY72" si="69">SUM(DZ55:EB55)</f>
        <v>4.5642399999999999</v>
      </c>
      <c r="DZ55" s="313">
        <f t="shared" ref="DZ55:DZ73" si="70">AM55+AZ55+BM55+BZ55+CM55+CZ55+DM55</f>
        <v>0</v>
      </c>
      <c r="EA55" s="313">
        <f t="shared" ref="EA55:EA73" si="71">AN55+BA55+BN55+CA55+CN55+DA55+DN55</f>
        <v>0</v>
      </c>
      <c r="EB55" s="313">
        <f t="shared" ref="EB55:EB73" si="72">AO55+BB55+BO55+CB55+CO55+DB55+DO55</f>
        <v>4.5642399999999999</v>
      </c>
      <c r="EC55" s="313">
        <f t="shared" ref="EC55:EC73" si="73">AP55+BC55+BP55+CC55+CP55+DC55+DP55</f>
        <v>4.5642399999999999</v>
      </c>
      <c r="ED55" s="313">
        <f t="shared" ref="ED55:ED73" si="74">AQ55+BD55+BQ55+CD55+CQ55+DD55+DQ55</f>
        <v>0</v>
      </c>
      <c r="EE55" s="313">
        <f t="shared" ref="EE55:EE73" si="75">AR55+BE55+BR55+CE55+CR55+DE55+DR55</f>
        <v>0</v>
      </c>
      <c r="EF55" s="313">
        <f t="shared" ref="EF55:EF73" si="76">AS55+BF55+BS55+CF55+CS55+DF55+DS55</f>
        <v>0</v>
      </c>
      <c r="EG55" s="313">
        <f t="shared" ref="EG55:EG73" si="77">SUM(EH55:EK55)</f>
        <v>0</v>
      </c>
      <c r="EH55" s="313">
        <f t="shared" ref="EH55:EK61" si="78">BH55+BU55+CH55+CU55+DH55+DU55</f>
        <v>0</v>
      </c>
      <c r="EI55" s="313">
        <f t="shared" si="78"/>
        <v>0</v>
      </c>
      <c r="EJ55" s="313">
        <f t="shared" si="78"/>
        <v>0</v>
      </c>
      <c r="EK55" s="313">
        <f t="shared" si="78"/>
        <v>0</v>
      </c>
      <c r="EL55" s="119" t="s">
        <v>98</v>
      </c>
      <c r="EM55" s="270"/>
      <c r="EN55" s="305">
        <f t="shared" si="47"/>
        <v>0</v>
      </c>
      <c r="EO55" s="270"/>
    </row>
    <row r="56" spans="1:145" s="183" customFormat="1" ht="63.75" customHeight="1" x14ac:dyDescent="0.2">
      <c r="A56" s="309" t="s">
        <v>155</v>
      </c>
      <c r="B56" s="186" t="s">
        <v>159</v>
      </c>
      <c r="C56" s="311" t="s">
        <v>160</v>
      </c>
      <c r="D56" s="290" t="s">
        <v>425</v>
      </c>
      <c r="E56" s="322">
        <v>2021</v>
      </c>
      <c r="F56" s="312">
        <v>2021</v>
      </c>
      <c r="G56" s="311" t="s">
        <v>98</v>
      </c>
      <c r="H56" s="318" t="s">
        <v>98</v>
      </c>
      <c r="I56" s="318" t="s">
        <v>98</v>
      </c>
      <c r="J56" s="319" t="s">
        <v>98</v>
      </c>
      <c r="K56" s="318" t="s">
        <v>98</v>
      </c>
      <c r="L56" s="318" t="s">
        <v>98</v>
      </c>
      <c r="M56" s="319" t="s">
        <v>98</v>
      </c>
      <c r="N56" s="320">
        <v>0</v>
      </c>
      <c r="O56" s="321">
        <v>0</v>
      </c>
      <c r="P56" s="293">
        <v>0</v>
      </c>
      <c r="Q56" s="293">
        <v>0</v>
      </c>
      <c r="R56" s="313" t="s">
        <v>98</v>
      </c>
      <c r="S56" s="313" t="s">
        <v>98</v>
      </c>
      <c r="T56" s="294">
        <f>1.727*1.18</f>
        <v>2.0378599999999998</v>
      </c>
      <c r="U56" s="294" t="s">
        <v>103</v>
      </c>
      <c r="V56" s="294">
        <v>0</v>
      </c>
      <c r="W56" s="313">
        <f>AL56</f>
        <v>0</v>
      </c>
      <c r="X56" s="313">
        <v>0</v>
      </c>
      <c r="Y56" s="313">
        <v>0</v>
      </c>
      <c r="Z56" s="313">
        <v>0</v>
      </c>
      <c r="AA56" s="313">
        <v>0</v>
      </c>
      <c r="AB56" s="313">
        <v>0</v>
      </c>
      <c r="AC56" s="313">
        <v>0</v>
      </c>
      <c r="AD56" s="313">
        <v>0</v>
      </c>
      <c r="AE56" s="313">
        <v>0</v>
      </c>
      <c r="AF56" s="313">
        <v>0</v>
      </c>
      <c r="AG56" s="313">
        <v>0</v>
      </c>
      <c r="AH56" s="313">
        <v>0</v>
      </c>
      <c r="AI56" s="313">
        <v>0</v>
      </c>
      <c r="AJ56" s="313">
        <v>0</v>
      </c>
      <c r="AK56" s="313">
        <v>0</v>
      </c>
      <c r="AL56" s="313">
        <f>SUM(AM56:AS56)</f>
        <v>0</v>
      </c>
      <c r="AM56" s="313">
        <v>0</v>
      </c>
      <c r="AN56" s="313">
        <v>0</v>
      </c>
      <c r="AO56" s="313">
        <v>0</v>
      </c>
      <c r="AP56" s="313">
        <v>0</v>
      </c>
      <c r="AQ56" s="313">
        <v>0</v>
      </c>
      <c r="AR56" s="313">
        <v>0</v>
      </c>
      <c r="AS56" s="313">
        <v>0</v>
      </c>
      <c r="AT56" s="313" t="s">
        <v>98</v>
      </c>
      <c r="AU56" s="313" t="s">
        <v>98</v>
      </c>
      <c r="AV56" s="313" t="s">
        <v>98</v>
      </c>
      <c r="AW56" s="313" t="s">
        <v>98</v>
      </c>
      <c r="AX56" s="313" t="s">
        <v>98</v>
      </c>
      <c r="AY56" s="313">
        <f>SUM(AZ56:BF56)</f>
        <v>0</v>
      </c>
      <c r="AZ56" s="313">
        <v>0</v>
      </c>
      <c r="BA56" s="313">
        <v>0</v>
      </c>
      <c r="BB56" s="313">
        <v>0</v>
      </c>
      <c r="BC56" s="313">
        <v>0</v>
      </c>
      <c r="BD56" s="313">
        <v>0</v>
      </c>
      <c r="BE56" s="313">
        <v>0</v>
      </c>
      <c r="BF56" s="313">
        <v>0</v>
      </c>
      <c r="BG56" s="313">
        <f>SUM(BH56:BK56)</f>
        <v>0</v>
      </c>
      <c r="BH56" s="313">
        <v>0</v>
      </c>
      <c r="BI56" s="313">
        <v>0</v>
      </c>
      <c r="BJ56" s="313">
        <v>0</v>
      </c>
      <c r="BK56" s="313">
        <v>0</v>
      </c>
      <c r="BL56" s="313">
        <f>SUM(BM56:BS56)</f>
        <v>0</v>
      </c>
      <c r="BM56" s="313">
        <v>0</v>
      </c>
      <c r="BN56" s="313">
        <v>0</v>
      </c>
      <c r="BO56" s="313">
        <v>0</v>
      </c>
      <c r="BP56" s="313">
        <v>0</v>
      </c>
      <c r="BQ56" s="313">
        <v>0</v>
      </c>
      <c r="BR56" s="313">
        <v>0</v>
      </c>
      <c r="BS56" s="313">
        <v>0</v>
      </c>
      <c r="BT56" s="313">
        <f>SUM(BU56:BX56)</f>
        <v>0</v>
      </c>
      <c r="BU56" s="313">
        <v>0</v>
      </c>
      <c r="BV56" s="313">
        <v>0</v>
      </c>
      <c r="BW56" s="313">
        <v>0</v>
      </c>
      <c r="BX56" s="313">
        <v>0</v>
      </c>
      <c r="BY56" s="294">
        <f>SUM(BZ56:CB56)</f>
        <v>2.0378599999999998</v>
      </c>
      <c r="BZ56" s="313">
        <v>0</v>
      </c>
      <c r="CA56" s="313">
        <v>0</v>
      </c>
      <c r="CB56" s="313">
        <f>SUM(CC56:CF56)</f>
        <v>2.0378599999999998</v>
      </c>
      <c r="CC56" s="313">
        <v>0</v>
      </c>
      <c r="CD56" s="313">
        <f>1.727*1.18</f>
        <v>2.0378599999999998</v>
      </c>
      <c r="CE56" s="313">
        <v>0</v>
      </c>
      <c r="CF56" s="313">
        <v>0</v>
      </c>
      <c r="CG56" s="313">
        <f>SUM(CH56:CK56)</f>
        <v>0</v>
      </c>
      <c r="CH56" s="313">
        <v>0</v>
      </c>
      <c r="CI56" s="313">
        <v>0</v>
      </c>
      <c r="CJ56" s="313">
        <v>0</v>
      </c>
      <c r="CK56" s="313">
        <v>0</v>
      </c>
      <c r="CL56" s="313">
        <f>SUM(CM56:CS56)</f>
        <v>0</v>
      </c>
      <c r="CM56" s="313">
        <v>0</v>
      </c>
      <c r="CN56" s="313">
        <v>0</v>
      </c>
      <c r="CO56" s="313">
        <v>0</v>
      </c>
      <c r="CP56" s="313">
        <v>0</v>
      </c>
      <c r="CQ56" s="313">
        <v>0</v>
      </c>
      <c r="CR56" s="313">
        <v>0</v>
      </c>
      <c r="CS56" s="313">
        <v>0</v>
      </c>
      <c r="CT56" s="313">
        <f>SUM(CU56:CX56)</f>
        <v>0</v>
      </c>
      <c r="CU56" s="313">
        <v>0</v>
      </c>
      <c r="CV56" s="313">
        <v>0</v>
      </c>
      <c r="CW56" s="313">
        <v>0</v>
      </c>
      <c r="CX56" s="313">
        <v>0</v>
      </c>
      <c r="CY56" s="313">
        <f>SUM(CZ56:DF56)</f>
        <v>0</v>
      </c>
      <c r="CZ56" s="313">
        <v>0</v>
      </c>
      <c r="DA56" s="313">
        <v>0</v>
      </c>
      <c r="DB56" s="313">
        <v>0</v>
      </c>
      <c r="DC56" s="313">
        <v>0</v>
      </c>
      <c r="DD56" s="313">
        <v>0</v>
      </c>
      <c r="DE56" s="313">
        <v>0</v>
      </c>
      <c r="DF56" s="313">
        <v>0</v>
      </c>
      <c r="DG56" s="313">
        <f>SUM(DH56:DK56)</f>
        <v>0</v>
      </c>
      <c r="DH56" s="313">
        <v>0</v>
      </c>
      <c r="DI56" s="313">
        <v>0</v>
      </c>
      <c r="DJ56" s="313">
        <v>0</v>
      </c>
      <c r="DK56" s="313">
        <v>0</v>
      </c>
      <c r="DL56" s="313">
        <f>SUM(DM56:DO56)</f>
        <v>0</v>
      </c>
      <c r="DM56" s="313">
        <v>0</v>
      </c>
      <c r="DN56" s="313">
        <v>0</v>
      </c>
      <c r="DO56" s="313"/>
      <c r="DP56" s="313"/>
      <c r="DQ56" s="313">
        <v>0</v>
      </c>
      <c r="DR56" s="313">
        <v>0</v>
      </c>
      <c r="DS56" s="313">
        <v>0</v>
      </c>
      <c r="DT56" s="313">
        <f>SUM(DU56:DX56)</f>
        <v>0</v>
      </c>
      <c r="DU56" s="313">
        <v>0</v>
      </c>
      <c r="DV56" s="313">
        <v>0</v>
      </c>
      <c r="DW56" s="313">
        <v>0</v>
      </c>
      <c r="DX56" s="313">
        <v>0</v>
      </c>
      <c r="DY56" s="313">
        <f t="shared" si="69"/>
        <v>2.0378599999999998</v>
      </c>
      <c r="DZ56" s="313">
        <f t="shared" si="70"/>
        <v>0</v>
      </c>
      <c r="EA56" s="313">
        <f t="shared" si="71"/>
        <v>0</v>
      </c>
      <c r="EB56" s="313">
        <f t="shared" si="72"/>
        <v>2.0378599999999998</v>
      </c>
      <c r="EC56" s="313">
        <f t="shared" si="73"/>
        <v>0</v>
      </c>
      <c r="ED56" s="313">
        <f t="shared" si="74"/>
        <v>2.0378599999999998</v>
      </c>
      <c r="EE56" s="313">
        <f t="shared" si="75"/>
        <v>0</v>
      </c>
      <c r="EF56" s="313">
        <f t="shared" si="76"/>
        <v>0</v>
      </c>
      <c r="EG56" s="313">
        <f t="shared" si="77"/>
        <v>0</v>
      </c>
      <c r="EH56" s="313">
        <f t="shared" si="78"/>
        <v>0</v>
      </c>
      <c r="EI56" s="313">
        <f t="shared" si="78"/>
        <v>0</v>
      </c>
      <c r="EJ56" s="313">
        <f t="shared" si="78"/>
        <v>0</v>
      </c>
      <c r="EK56" s="313">
        <f t="shared" si="78"/>
        <v>0</v>
      </c>
      <c r="EL56" s="119" t="s">
        <v>98</v>
      </c>
      <c r="EM56" s="270"/>
      <c r="EN56" s="305">
        <f t="shared" si="47"/>
        <v>0</v>
      </c>
      <c r="EO56" s="270"/>
    </row>
    <row r="57" spans="1:145" s="160" customFormat="1" ht="89.25" customHeight="1" x14ac:dyDescent="0.2">
      <c r="A57" s="309" t="s">
        <v>155</v>
      </c>
      <c r="B57" s="186" t="s">
        <v>161</v>
      </c>
      <c r="C57" s="311" t="s">
        <v>162</v>
      </c>
      <c r="D57" s="290" t="s">
        <v>425</v>
      </c>
      <c r="E57" s="322">
        <v>2020</v>
      </c>
      <c r="F57" s="312">
        <v>2020</v>
      </c>
      <c r="G57" s="311" t="s">
        <v>98</v>
      </c>
      <c r="H57" s="318" t="s">
        <v>98</v>
      </c>
      <c r="I57" s="318" t="s">
        <v>98</v>
      </c>
      <c r="J57" s="319" t="s">
        <v>98</v>
      </c>
      <c r="K57" s="318" t="s">
        <v>98</v>
      </c>
      <c r="L57" s="318" t="s">
        <v>98</v>
      </c>
      <c r="M57" s="319" t="s">
        <v>98</v>
      </c>
      <c r="N57" s="320">
        <v>0</v>
      </c>
      <c r="O57" s="321">
        <v>0</v>
      </c>
      <c r="P57" s="293">
        <v>0</v>
      </c>
      <c r="Q57" s="293">
        <v>0</v>
      </c>
      <c r="R57" s="313" t="s">
        <v>98</v>
      </c>
      <c r="S57" s="313" t="s">
        <v>98</v>
      </c>
      <c r="T57" s="294">
        <f>3.331*1.18</f>
        <v>3.93058</v>
      </c>
      <c r="U57" s="294">
        <v>0</v>
      </c>
      <c r="V57" s="294">
        <v>0</v>
      </c>
      <c r="W57" s="313">
        <f>AL57</f>
        <v>0</v>
      </c>
      <c r="X57" s="313">
        <v>0</v>
      </c>
      <c r="Y57" s="313">
        <v>0</v>
      </c>
      <c r="Z57" s="313">
        <v>0</v>
      </c>
      <c r="AA57" s="313">
        <v>0</v>
      </c>
      <c r="AB57" s="313">
        <v>0</v>
      </c>
      <c r="AC57" s="313">
        <v>0</v>
      </c>
      <c r="AD57" s="313">
        <v>0</v>
      </c>
      <c r="AE57" s="313">
        <v>0</v>
      </c>
      <c r="AF57" s="313">
        <v>0</v>
      </c>
      <c r="AG57" s="313">
        <v>0</v>
      </c>
      <c r="AH57" s="313">
        <v>0</v>
      </c>
      <c r="AI57" s="313">
        <v>0</v>
      </c>
      <c r="AJ57" s="313">
        <v>0</v>
      </c>
      <c r="AK57" s="313">
        <v>0</v>
      </c>
      <c r="AL57" s="313">
        <f>SUM(AM57:AS57)</f>
        <v>0</v>
      </c>
      <c r="AM57" s="313">
        <v>0</v>
      </c>
      <c r="AN57" s="313">
        <v>0</v>
      </c>
      <c r="AO57" s="313">
        <v>0</v>
      </c>
      <c r="AP57" s="313">
        <v>0</v>
      </c>
      <c r="AQ57" s="313">
        <v>0</v>
      </c>
      <c r="AR57" s="313">
        <v>0</v>
      </c>
      <c r="AS57" s="313">
        <v>0</v>
      </c>
      <c r="AT57" s="313">
        <v>0</v>
      </c>
      <c r="AU57" s="313">
        <v>0</v>
      </c>
      <c r="AV57" s="313">
        <v>0</v>
      </c>
      <c r="AW57" s="313">
        <v>0</v>
      </c>
      <c r="AX57" s="313">
        <v>0</v>
      </c>
      <c r="AY57" s="313">
        <f>SUM(AZ57:BF57)</f>
        <v>0</v>
      </c>
      <c r="AZ57" s="313">
        <v>0</v>
      </c>
      <c r="BA57" s="313">
        <v>0</v>
      </c>
      <c r="BB57" s="313">
        <v>0</v>
      </c>
      <c r="BC57" s="313">
        <v>0</v>
      </c>
      <c r="BD57" s="313">
        <v>0</v>
      </c>
      <c r="BE57" s="313">
        <v>0</v>
      </c>
      <c r="BF57" s="313">
        <v>0</v>
      </c>
      <c r="BG57" s="313">
        <v>0</v>
      </c>
      <c r="BH57" s="313">
        <v>0</v>
      </c>
      <c r="BI57" s="313">
        <v>0</v>
      </c>
      <c r="BJ57" s="313">
        <v>0</v>
      </c>
      <c r="BK57" s="313">
        <v>0</v>
      </c>
      <c r="BL57" s="294">
        <f>SUM(BM57:BO57)</f>
        <v>3.93058</v>
      </c>
      <c r="BM57" s="313">
        <v>0</v>
      </c>
      <c r="BN57" s="313">
        <v>0</v>
      </c>
      <c r="BO57" s="313">
        <f>SUBTOTAL(9,BP57:BS57)</f>
        <v>3.93058</v>
      </c>
      <c r="BP57" s="313">
        <v>2.8393999999999999</v>
      </c>
      <c r="BQ57" s="313">
        <f>3.331*1.18-2.8394</f>
        <v>1.09118</v>
      </c>
      <c r="BR57" s="313">
        <v>0</v>
      </c>
      <c r="BS57" s="313">
        <v>0</v>
      </c>
      <c r="BT57" s="313">
        <v>0</v>
      </c>
      <c r="BU57" s="313">
        <v>0</v>
      </c>
      <c r="BV57" s="313">
        <v>0</v>
      </c>
      <c r="BW57" s="313">
        <v>0</v>
      </c>
      <c r="BX57" s="313">
        <v>0</v>
      </c>
      <c r="BY57" s="294">
        <f>SUM(BZ57:CB57)</f>
        <v>0</v>
      </c>
      <c r="BZ57" s="313">
        <v>0</v>
      </c>
      <c r="CA57" s="313">
        <v>0</v>
      </c>
      <c r="CB57" s="313">
        <v>0</v>
      </c>
      <c r="CC57" s="313">
        <v>0</v>
      </c>
      <c r="CD57" s="313">
        <v>0</v>
      </c>
      <c r="CE57" s="313">
        <v>0</v>
      </c>
      <c r="CF57" s="313">
        <v>0</v>
      </c>
      <c r="CG57" s="313">
        <v>0</v>
      </c>
      <c r="CH57" s="313">
        <v>0</v>
      </c>
      <c r="CI57" s="313">
        <v>0</v>
      </c>
      <c r="CJ57" s="313">
        <v>0</v>
      </c>
      <c r="CK57" s="313">
        <v>0</v>
      </c>
      <c r="CL57" s="313">
        <v>0</v>
      </c>
      <c r="CM57" s="313">
        <v>0</v>
      </c>
      <c r="CN57" s="313">
        <v>0</v>
      </c>
      <c r="CO57" s="313">
        <v>0</v>
      </c>
      <c r="CP57" s="313">
        <v>0</v>
      </c>
      <c r="CQ57" s="313">
        <v>0</v>
      </c>
      <c r="CR57" s="313">
        <v>0</v>
      </c>
      <c r="CS57" s="313">
        <v>0</v>
      </c>
      <c r="CT57" s="313">
        <v>0</v>
      </c>
      <c r="CU57" s="313">
        <v>0</v>
      </c>
      <c r="CV57" s="313">
        <v>0</v>
      </c>
      <c r="CW57" s="313">
        <v>0</v>
      </c>
      <c r="CX57" s="313">
        <v>0</v>
      </c>
      <c r="CY57" s="313">
        <v>0</v>
      </c>
      <c r="CZ57" s="313">
        <v>0</v>
      </c>
      <c r="DA57" s="313">
        <v>0</v>
      </c>
      <c r="DB57" s="313">
        <v>0</v>
      </c>
      <c r="DC57" s="313">
        <v>0</v>
      </c>
      <c r="DD57" s="313">
        <v>0</v>
      </c>
      <c r="DE57" s="313">
        <v>0</v>
      </c>
      <c r="DF57" s="313">
        <v>0</v>
      </c>
      <c r="DG57" s="313">
        <v>0</v>
      </c>
      <c r="DH57" s="313">
        <v>0</v>
      </c>
      <c r="DI57" s="313">
        <v>0</v>
      </c>
      <c r="DJ57" s="313">
        <v>0</v>
      </c>
      <c r="DK57" s="313">
        <v>0</v>
      </c>
      <c r="DL57" s="313">
        <v>0</v>
      </c>
      <c r="DM57" s="313">
        <v>0</v>
      </c>
      <c r="DN57" s="313">
        <v>0</v>
      </c>
      <c r="DO57" s="313">
        <v>0</v>
      </c>
      <c r="DP57" s="313">
        <v>0</v>
      </c>
      <c r="DQ57" s="313">
        <v>0</v>
      </c>
      <c r="DR57" s="313">
        <v>0</v>
      </c>
      <c r="DS57" s="313">
        <v>0</v>
      </c>
      <c r="DT57" s="313">
        <v>0</v>
      </c>
      <c r="DU57" s="313">
        <v>0</v>
      </c>
      <c r="DV57" s="313">
        <v>0</v>
      </c>
      <c r="DW57" s="313">
        <v>0</v>
      </c>
      <c r="DX57" s="313">
        <v>0</v>
      </c>
      <c r="DY57" s="313">
        <f t="shared" si="69"/>
        <v>3.93058</v>
      </c>
      <c r="DZ57" s="313">
        <f t="shared" si="70"/>
        <v>0</v>
      </c>
      <c r="EA57" s="313">
        <f t="shared" si="71"/>
        <v>0</v>
      </c>
      <c r="EB57" s="313">
        <f t="shared" si="72"/>
        <v>3.93058</v>
      </c>
      <c r="EC57" s="313">
        <f t="shared" si="73"/>
        <v>2.8393999999999999</v>
      </c>
      <c r="ED57" s="313">
        <f t="shared" si="74"/>
        <v>1.09118</v>
      </c>
      <c r="EE57" s="313">
        <f t="shared" si="75"/>
        <v>0</v>
      </c>
      <c r="EF57" s="313">
        <f t="shared" si="76"/>
        <v>0</v>
      </c>
      <c r="EG57" s="313">
        <f t="shared" si="77"/>
        <v>0</v>
      </c>
      <c r="EH57" s="313">
        <f t="shared" si="78"/>
        <v>0</v>
      </c>
      <c r="EI57" s="313">
        <f t="shared" si="78"/>
        <v>0</v>
      </c>
      <c r="EJ57" s="313">
        <f t="shared" si="78"/>
        <v>0</v>
      </c>
      <c r="EK57" s="313">
        <f t="shared" si="78"/>
        <v>0</v>
      </c>
      <c r="EL57" s="119" t="s">
        <v>98</v>
      </c>
      <c r="EM57" s="270"/>
      <c r="EN57" s="305">
        <f t="shared" si="47"/>
        <v>0</v>
      </c>
      <c r="EO57" s="270"/>
    </row>
    <row r="58" spans="1:145" s="160" customFormat="1" ht="63.75" hidden="1" customHeight="1" x14ac:dyDescent="0.2">
      <c r="A58" s="309" t="s">
        <v>155</v>
      </c>
      <c r="B58" s="310" t="s">
        <v>163</v>
      </c>
      <c r="C58" s="311" t="s">
        <v>164</v>
      </c>
      <c r="D58" s="290"/>
      <c r="E58" s="322"/>
      <c r="F58" s="312"/>
      <c r="G58" s="311"/>
      <c r="H58" s="318"/>
      <c r="I58" s="318"/>
      <c r="J58" s="319"/>
      <c r="K58" s="318"/>
      <c r="L58" s="318"/>
      <c r="M58" s="319"/>
      <c r="N58" s="320"/>
      <c r="O58" s="321"/>
      <c r="P58" s="293"/>
      <c r="Q58" s="293"/>
      <c r="R58" s="313"/>
      <c r="S58" s="313"/>
      <c r="T58" s="294"/>
      <c r="U58" s="294"/>
      <c r="V58" s="294"/>
      <c r="W58" s="313"/>
      <c r="X58" s="313"/>
      <c r="Y58" s="313"/>
      <c r="Z58" s="313"/>
      <c r="AA58" s="313"/>
      <c r="AB58" s="313"/>
      <c r="AC58" s="313"/>
      <c r="AD58" s="313"/>
      <c r="AE58" s="313"/>
      <c r="AF58" s="313"/>
      <c r="AG58" s="313"/>
      <c r="AH58" s="313"/>
      <c r="AI58" s="313"/>
      <c r="AJ58" s="313"/>
      <c r="AK58" s="313"/>
      <c r="AL58" s="313"/>
      <c r="AM58" s="313"/>
      <c r="AN58" s="313"/>
      <c r="AO58" s="313"/>
      <c r="AP58" s="313"/>
      <c r="AQ58" s="313"/>
      <c r="AR58" s="313"/>
      <c r="AS58" s="313"/>
      <c r="AT58" s="313"/>
      <c r="AU58" s="313"/>
      <c r="AV58" s="313"/>
      <c r="AW58" s="313"/>
      <c r="AX58" s="313"/>
      <c r="AY58" s="313"/>
      <c r="AZ58" s="313"/>
      <c r="BA58" s="313"/>
      <c r="BB58" s="313"/>
      <c r="BC58" s="313"/>
      <c r="BD58" s="313"/>
      <c r="BE58" s="313"/>
      <c r="BF58" s="313"/>
      <c r="BG58" s="313"/>
      <c r="BH58" s="313"/>
      <c r="BI58" s="313"/>
      <c r="BJ58" s="313"/>
      <c r="BK58" s="313"/>
      <c r="BL58" s="294"/>
      <c r="BM58" s="313"/>
      <c r="BN58" s="313"/>
      <c r="BO58" s="313"/>
      <c r="BP58" s="313"/>
      <c r="BQ58" s="313"/>
      <c r="BR58" s="313"/>
      <c r="BS58" s="313"/>
      <c r="BT58" s="313"/>
      <c r="BU58" s="313"/>
      <c r="BV58" s="313"/>
      <c r="BW58" s="313"/>
      <c r="BX58" s="313"/>
      <c r="BY58" s="313"/>
      <c r="BZ58" s="313"/>
      <c r="CA58" s="313"/>
      <c r="CB58" s="313"/>
      <c r="CC58" s="313"/>
      <c r="CD58" s="313"/>
      <c r="CE58" s="313"/>
      <c r="CF58" s="313"/>
      <c r="CG58" s="313"/>
      <c r="CH58" s="313"/>
      <c r="CI58" s="313"/>
      <c r="CJ58" s="313"/>
      <c r="CK58" s="313"/>
      <c r="CL58" s="313"/>
      <c r="CM58" s="313"/>
      <c r="CN58" s="313"/>
      <c r="CO58" s="313"/>
      <c r="CP58" s="313"/>
      <c r="CQ58" s="313"/>
      <c r="CR58" s="313"/>
      <c r="CS58" s="313"/>
      <c r="CT58" s="313"/>
      <c r="CU58" s="313"/>
      <c r="CV58" s="313"/>
      <c r="CW58" s="313"/>
      <c r="CX58" s="313"/>
      <c r="CY58" s="313"/>
      <c r="CZ58" s="313"/>
      <c r="DA58" s="313"/>
      <c r="DB58" s="313"/>
      <c r="DC58" s="313"/>
      <c r="DD58" s="313"/>
      <c r="DE58" s="313"/>
      <c r="DF58" s="313"/>
      <c r="DG58" s="313"/>
      <c r="DH58" s="313"/>
      <c r="DI58" s="313"/>
      <c r="DJ58" s="313"/>
      <c r="DK58" s="313"/>
      <c r="DL58" s="313"/>
      <c r="DM58" s="313"/>
      <c r="DN58" s="313"/>
      <c r="DO58" s="313"/>
      <c r="DP58" s="313"/>
      <c r="DQ58" s="313"/>
      <c r="DR58" s="313"/>
      <c r="DS58" s="313"/>
      <c r="DT58" s="313">
        <f>SUM(DU58:DX58)</f>
        <v>0</v>
      </c>
      <c r="DU58" s="313">
        <v>0</v>
      </c>
      <c r="DV58" s="313">
        <v>0</v>
      </c>
      <c r="DW58" s="313">
        <v>0</v>
      </c>
      <c r="DX58" s="313">
        <v>0</v>
      </c>
      <c r="DY58" s="313">
        <f t="shared" si="69"/>
        <v>0</v>
      </c>
      <c r="DZ58" s="313">
        <f t="shared" si="70"/>
        <v>0</v>
      </c>
      <c r="EA58" s="313">
        <f t="shared" si="71"/>
        <v>0</v>
      </c>
      <c r="EB58" s="313">
        <f t="shared" si="72"/>
        <v>0</v>
      </c>
      <c r="EC58" s="313">
        <f t="shared" si="73"/>
        <v>0</v>
      </c>
      <c r="ED58" s="313">
        <f t="shared" si="74"/>
        <v>0</v>
      </c>
      <c r="EE58" s="313">
        <f t="shared" si="75"/>
        <v>0</v>
      </c>
      <c r="EF58" s="313">
        <f t="shared" si="76"/>
        <v>0</v>
      </c>
      <c r="EG58" s="313">
        <f t="shared" si="77"/>
        <v>0</v>
      </c>
      <c r="EH58" s="313">
        <f t="shared" si="78"/>
        <v>0</v>
      </c>
      <c r="EI58" s="313">
        <f t="shared" si="78"/>
        <v>0</v>
      </c>
      <c r="EJ58" s="313">
        <f t="shared" si="78"/>
        <v>0</v>
      </c>
      <c r="EK58" s="313">
        <f t="shared" si="78"/>
        <v>0</v>
      </c>
      <c r="EL58" s="119" t="s">
        <v>98</v>
      </c>
      <c r="EM58" s="270"/>
      <c r="EN58" s="305">
        <f t="shared" si="47"/>
        <v>0</v>
      </c>
      <c r="EO58" s="270"/>
    </row>
    <row r="59" spans="1:145" s="160" customFormat="1" ht="76.5" hidden="1" customHeight="1" x14ac:dyDescent="0.2">
      <c r="A59" s="309" t="s">
        <v>155</v>
      </c>
      <c r="B59" s="310" t="s">
        <v>165</v>
      </c>
      <c r="C59" s="311" t="s">
        <v>166</v>
      </c>
      <c r="D59" s="290"/>
      <c r="E59" s="322"/>
      <c r="F59" s="312"/>
      <c r="G59" s="311"/>
      <c r="H59" s="318"/>
      <c r="I59" s="318"/>
      <c r="J59" s="319"/>
      <c r="K59" s="318"/>
      <c r="L59" s="318"/>
      <c r="M59" s="319"/>
      <c r="N59" s="320"/>
      <c r="O59" s="321"/>
      <c r="P59" s="293"/>
      <c r="Q59" s="293"/>
      <c r="R59" s="313"/>
      <c r="S59" s="313"/>
      <c r="T59" s="294"/>
      <c r="U59" s="294"/>
      <c r="V59" s="294"/>
      <c r="W59" s="313"/>
      <c r="X59" s="313"/>
      <c r="Y59" s="313"/>
      <c r="Z59" s="313"/>
      <c r="AA59" s="313"/>
      <c r="AB59" s="313"/>
      <c r="AC59" s="313"/>
      <c r="AD59" s="313"/>
      <c r="AE59" s="313"/>
      <c r="AF59" s="313"/>
      <c r="AG59" s="313"/>
      <c r="AH59" s="313"/>
      <c r="AI59" s="313"/>
      <c r="AJ59" s="313"/>
      <c r="AK59" s="313"/>
      <c r="AL59" s="313"/>
      <c r="AM59" s="313"/>
      <c r="AN59" s="313"/>
      <c r="AO59" s="313"/>
      <c r="AP59" s="313"/>
      <c r="AQ59" s="313"/>
      <c r="AR59" s="313"/>
      <c r="AS59" s="313"/>
      <c r="AT59" s="313"/>
      <c r="AU59" s="313"/>
      <c r="AV59" s="313"/>
      <c r="AW59" s="313"/>
      <c r="AX59" s="313"/>
      <c r="AY59" s="313"/>
      <c r="AZ59" s="313"/>
      <c r="BA59" s="313"/>
      <c r="BB59" s="313"/>
      <c r="BC59" s="313"/>
      <c r="BD59" s="313"/>
      <c r="BE59" s="313"/>
      <c r="BF59" s="313"/>
      <c r="BG59" s="313"/>
      <c r="BH59" s="313"/>
      <c r="BI59" s="313"/>
      <c r="BJ59" s="313"/>
      <c r="BK59" s="313"/>
      <c r="BL59" s="313"/>
      <c r="BM59" s="313"/>
      <c r="BN59" s="313"/>
      <c r="BO59" s="313"/>
      <c r="BP59" s="313"/>
      <c r="BQ59" s="313"/>
      <c r="BR59" s="313"/>
      <c r="BS59" s="313"/>
      <c r="BT59" s="313"/>
      <c r="BU59" s="313"/>
      <c r="BV59" s="313"/>
      <c r="BW59" s="313"/>
      <c r="BX59" s="313"/>
      <c r="BY59" s="313"/>
      <c r="BZ59" s="313"/>
      <c r="CA59" s="313"/>
      <c r="CB59" s="313"/>
      <c r="CC59" s="313"/>
      <c r="CD59" s="313"/>
      <c r="CE59" s="313"/>
      <c r="CF59" s="313"/>
      <c r="CG59" s="313"/>
      <c r="CH59" s="313"/>
      <c r="CI59" s="313"/>
      <c r="CJ59" s="313"/>
      <c r="CK59" s="313"/>
      <c r="CL59" s="313"/>
      <c r="CM59" s="313"/>
      <c r="CN59" s="313"/>
      <c r="CO59" s="313"/>
      <c r="CP59" s="313"/>
      <c r="CQ59" s="313"/>
      <c r="CR59" s="313"/>
      <c r="CS59" s="313"/>
      <c r="CT59" s="313"/>
      <c r="CU59" s="313"/>
      <c r="CV59" s="313"/>
      <c r="CW59" s="313"/>
      <c r="CX59" s="313"/>
      <c r="CY59" s="313"/>
      <c r="CZ59" s="313"/>
      <c r="DA59" s="313"/>
      <c r="DB59" s="313"/>
      <c r="DC59" s="313"/>
      <c r="DD59" s="313"/>
      <c r="DE59" s="313"/>
      <c r="DF59" s="313"/>
      <c r="DG59" s="313"/>
      <c r="DH59" s="313"/>
      <c r="DI59" s="313"/>
      <c r="DJ59" s="313"/>
      <c r="DK59" s="313"/>
      <c r="DL59" s="313"/>
      <c r="DM59" s="313"/>
      <c r="DN59" s="313"/>
      <c r="DO59" s="313"/>
      <c r="DP59" s="313"/>
      <c r="DQ59" s="313"/>
      <c r="DR59" s="313"/>
      <c r="DS59" s="313"/>
      <c r="DT59" s="313"/>
      <c r="DU59" s="313"/>
      <c r="DV59" s="313"/>
      <c r="DW59" s="313"/>
      <c r="DX59" s="313"/>
      <c r="DY59" s="313">
        <f t="shared" si="69"/>
        <v>0</v>
      </c>
      <c r="DZ59" s="313">
        <f t="shared" si="70"/>
        <v>0</v>
      </c>
      <c r="EA59" s="313">
        <f t="shared" si="71"/>
        <v>0</v>
      </c>
      <c r="EB59" s="313">
        <f t="shared" si="72"/>
        <v>0</v>
      </c>
      <c r="EC59" s="313">
        <f t="shared" si="73"/>
        <v>0</v>
      </c>
      <c r="ED59" s="313">
        <f t="shared" si="74"/>
        <v>0</v>
      </c>
      <c r="EE59" s="313">
        <f t="shared" si="75"/>
        <v>0</v>
      </c>
      <c r="EF59" s="313">
        <f t="shared" si="76"/>
        <v>0</v>
      </c>
      <c r="EG59" s="313">
        <f t="shared" si="77"/>
        <v>0</v>
      </c>
      <c r="EH59" s="313">
        <f t="shared" si="78"/>
        <v>0</v>
      </c>
      <c r="EI59" s="313">
        <f t="shared" si="78"/>
        <v>0</v>
      </c>
      <c r="EJ59" s="313">
        <f t="shared" si="78"/>
        <v>0</v>
      </c>
      <c r="EK59" s="313">
        <f t="shared" si="78"/>
        <v>0</v>
      </c>
      <c r="EL59" s="119" t="s">
        <v>98</v>
      </c>
      <c r="EM59" s="270"/>
      <c r="EN59" s="305">
        <f t="shared" si="47"/>
        <v>0</v>
      </c>
      <c r="EO59" s="270"/>
    </row>
    <row r="60" spans="1:145" s="160" customFormat="1" ht="63.75" customHeight="1" x14ac:dyDescent="0.2">
      <c r="A60" s="309" t="s">
        <v>155</v>
      </c>
      <c r="B60" s="186" t="s">
        <v>167</v>
      </c>
      <c r="C60" s="311" t="s">
        <v>168</v>
      </c>
      <c r="D60" s="290" t="s">
        <v>425</v>
      </c>
      <c r="E60" s="322">
        <v>2019</v>
      </c>
      <c r="F60" s="312">
        <f>E60</f>
        <v>2019</v>
      </c>
      <c r="G60" s="311" t="s">
        <v>98</v>
      </c>
      <c r="H60" s="318" t="s">
        <v>98</v>
      </c>
      <c r="I60" s="318" t="s">
        <v>98</v>
      </c>
      <c r="J60" s="319" t="s">
        <v>98</v>
      </c>
      <c r="K60" s="318" t="s">
        <v>98</v>
      </c>
      <c r="L60" s="318" t="s">
        <v>98</v>
      </c>
      <c r="M60" s="319" t="s">
        <v>98</v>
      </c>
      <c r="N60" s="320">
        <v>0</v>
      </c>
      <c r="O60" s="321">
        <v>0</v>
      </c>
      <c r="P60" s="293">
        <v>0</v>
      </c>
      <c r="Q60" s="293">
        <v>0</v>
      </c>
      <c r="R60" s="313" t="s">
        <v>98</v>
      </c>
      <c r="S60" s="313" t="s">
        <v>98</v>
      </c>
      <c r="T60" s="294">
        <f>2.762*1.18</f>
        <v>3.2591600000000001</v>
      </c>
      <c r="U60" s="294" t="s">
        <v>103</v>
      </c>
      <c r="V60" s="294">
        <v>0</v>
      </c>
      <c r="W60" s="313">
        <f t="shared" ref="W60:W66" si="79">AL60</f>
        <v>0</v>
      </c>
      <c r="X60" s="313">
        <v>0</v>
      </c>
      <c r="Y60" s="313">
        <v>0</v>
      </c>
      <c r="Z60" s="313">
        <v>0</v>
      </c>
      <c r="AA60" s="313">
        <v>0</v>
      </c>
      <c r="AB60" s="313">
        <v>0</v>
      </c>
      <c r="AC60" s="313">
        <v>0</v>
      </c>
      <c r="AD60" s="313">
        <v>0</v>
      </c>
      <c r="AE60" s="313">
        <v>0</v>
      </c>
      <c r="AF60" s="313">
        <v>0</v>
      </c>
      <c r="AG60" s="313">
        <v>0</v>
      </c>
      <c r="AH60" s="313">
        <v>0</v>
      </c>
      <c r="AI60" s="313">
        <v>0</v>
      </c>
      <c r="AJ60" s="313">
        <v>0</v>
      </c>
      <c r="AK60" s="313">
        <v>0</v>
      </c>
      <c r="AL60" s="313">
        <f>SUM(AM60:AS60)</f>
        <v>0</v>
      </c>
      <c r="AM60" s="313">
        <v>0</v>
      </c>
      <c r="AN60" s="313">
        <v>0</v>
      </c>
      <c r="AO60" s="313">
        <v>0</v>
      </c>
      <c r="AP60" s="313">
        <v>0</v>
      </c>
      <c r="AQ60" s="313">
        <v>0</v>
      </c>
      <c r="AR60" s="313">
        <v>0</v>
      </c>
      <c r="AS60" s="313">
        <v>0</v>
      </c>
      <c r="AT60" s="313" t="s">
        <v>98</v>
      </c>
      <c r="AU60" s="313" t="s">
        <v>98</v>
      </c>
      <c r="AV60" s="313" t="s">
        <v>98</v>
      </c>
      <c r="AW60" s="313" t="s">
        <v>98</v>
      </c>
      <c r="AX60" s="313" t="s">
        <v>98</v>
      </c>
      <c r="AY60" s="313">
        <f>SUM(AZ60:BB60)</f>
        <v>3.2591600000000001</v>
      </c>
      <c r="AZ60" s="313">
        <v>0</v>
      </c>
      <c r="BA60" s="313">
        <v>0</v>
      </c>
      <c r="BB60" s="313">
        <f>SUBTOTAL(9,BC60:BF60)</f>
        <v>3.2591600000000001</v>
      </c>
      <c r="BC60" s="313">
        <v>3.2591600000000001</v>
      </c>
      <c r="BD60" s="313">
        <v>0</v>
      </c>
      <c r="BE60" s="313">
        <v>0</v>
      </c>
      <c r="BF60" s="313">
        <v>0</v>
      </c>
      <c r="BG60" s="313">
        <f t="shared" ref="BG60:BG66" si="80">SUM(BH60:BK60)</f>
        <v>0</v>
      </c>
      <c r="BH60" s="313">
        <v>0</v>
      </c>
      <c r="BI60" s="313">
        <v>0</v>
      </c>
      <c r="BJ60" s="313">
        <v>0</v>
      </c>
      <c r="BK60" s="313">
        <v>0</v>
      </c>
      <c r="BL60" s="313">
        <f>SUM(BM60:BS60)</f>
        <v>0</v>
      </c>
      <c r="BM60" s="313">
        <v>0</v>
      </c>
      <c r="BN60" s="313">
        <v>0</v>
      </c>
      <c r="BO60" s="313">
        <v>0</v>
      </c>
      <c r="BP60" s="313">
        <v>0</v>
      </c>
      <c r="BQ60" s="313">
        <v>0</v>
      </c>
      <c r="BR60" s="313">
        <v>0</v>
      </c>
      <c r="BS60" s="313">
        <v>0</v>
      </c>
      <c r="BT60" s="313">
        <f t="shared" ref="BT60:BT66" si="81">SUM(BU60:BX60)</f>
        <v>0</v>
      </c>
      <c r="BU60" s="313">
        <v>0</v>
      </c>
      <c r="BV60" s="313">
        <v>0</v>
      </c>
      <c r="BW60" s="313">
        <v>0</v>
      </c>
      <c r="BX60" s="313">
        <v>0</v>
      </c>
      <c r="BY60" s="294">
        <f t="shared" ref="BY60:BY66" si="82">SUM(BZ60:CB60)</f>
        <v>0</v>
      </c>
      <c r="BZ60" s="313">
        <v>0</v>
      </c>
      <c r="CA60" s="313">
        <v>0</v>
      </c>
      <c r="CB60" s="313">
        <v>0</v>
      </c>
      <c r="CC60" s="313">
        <v>0</v>
      </c>
      <c r="CD60" s="313">
        <v>0</v>
      </c>
      <c r="CE60" s="313">
        <v>0</v>
      </c>
      <c r="CF60" s="313">
        <v>0</v>
      </c>
      <c r="CG60" s="313">
        <f t="shared" ref="CG60:CG66" si="83">SUM(CH60:CK60)</f>
        <v>0</v>
      </c>
      <c r="CH60" s="313">
        <v>0</v>
      </c>
      <c r="CI60" s="313">
        <v>0</v>
      </c>
      <c r="CJ60" s="313">
        <v>0</v>
      </c>
      <c r="CK60" s="313">
        <v>0</v>
      </c>
      <c r="CL60" s="313">
        <f t="shared" ref="CL60:CL66" si="84">SUM(CM60:CS60)</f>
        <v>0</v>
      </c>
      <c r="CM60" s="313">
        <v>0</v>
      </c>
      <c r="CN60" s="313">
        <v>0</v>
      </c>
      <c r="CO60" s="313">
        <v>0</v>
      </c>
      <c r="CP60" s="313">
        <v>0</v>
      </c>
      <c r="CQ60" s="313">
        <v>0</v>
      </c>
      <c r="CR60" s="313">
        <v>0</v>
      </c>
      <c r="CS60" s="313">
        <v>0</v>
      </c>
      <c r="CT60" s="313">
        <f t="shared" ref="CT60:CT66" si="85">SUM(CU60:CX60)</f>
        <v>0</v>
      </c>
      <c r="CU60" s="313">
        <v>0</v>
      </c>
      <c r="CV60" s="313">
        <v>0</v>
      </c>
      <c r="CW60" s="313">
        <v>0</v>
      </c>
      <c r="CX60" s="313">
        <v>0</v>
      </c>
      <c r="CY60" s="313">
        <f>SUM(CZ60:DF60)</f>
        <v>0</v>
      </c>
      <c r="CZ60" s="313">
        <v>0</v>
      </c>
      <c r="DA60" s="313">
        <v>0</v>
      </c>
      <c r="DB60" s="313">
        <v>0</v>
      </c>
      <c r="DC60" s="313">
        <v>0</v>
      </c>
      <c r="DD60" s="313">
        <v>0</v>
      </c>
      <c r="DE60" s="313">
        <v>0</v>
      </c>
      <c r="DF60" s="313">
        <v>0</v>
      </c>
      <c r="DG60" s="313">
        <f t="shared" ref="DG60:DG66" si="86">SUM(DH60:DK60)</f>
        <v>0</v>
      </c>
      <c r="DH60" s="313">
        <v>0</v>
      </c>
      <c r="DI60" s="313">
        <v>0</v>
      </c>
      <c r="DJ60" s="313">
        <v>0</v>
      </c>
      <c r="DK60" s="313">
        <v>0</v>
      </c>
      <c r="DL60" s="313">
        <f t="shared" ref="DL60:DL66" si="87">SUM(DM60:DS60)</f>
        <v>0</v>
      </c>
      <c r="DM60" s="313">
        <v>0</v>
      </c>
      <c r="DN60" s="313">
        <v>0</v>
      </c>
      <c r="DO60" s="313">
        <v>0</v>
      </c>
      <c r="DP60" s="313">
        <v>0</v>
      </c>
      <c r="DQ60" s="313">
        <v>0</v>
      </c>
      <c r="DR60" s="313">
        <v>0</v>
      </c>
      <c r="DS60" s="313">
        <v>0</v>
      </c>
      <c r="DT60" s="313">
        <f t="shared" ref="DT60:DT66" si="88">SUM(DU60:DX60)</f>
        <v>0</v>
      </c>
      <c r="DU60" s="313">
        <v>0</v>
      </c>
      <c r="DV60" s="313">
        <v>0</v>
      </c>
      <c r="DW60" s="313">
        <v>0</v>
      </c>
      <c r="DX60" s="313">
        <v>0</v>
      </c>
      <c r="DY60" s="313">
        <f t="shared" si="69"/>
        <v>3.2591600000000001</v>
      </c>
      <c r="DZ60" s="313">
        <f t="shared" si="70"/>
        <v>0</v>
      </c>
      <c r="EA60" s="313">
        <f t="shared" si="71"/>
        <v>0</v>
      </c>
      <c r="EB60" s="313">
        <f t="shared" si="72"/>
        <v>3.2591600000000001</v>
      </c>
      <c r="EC60" s="313">
        <f t="shared" si="73"/>
        <v>3.2591600000000001</v>
      </c>
      <c r="ED60" s="313">
        <f t="shared" si="74"/>
        <v>0</v>
      </c>
      <c r="EE60" s="313">
        <f t="shared" si="75"/>
        <v>0</v>
      </c>
      <c r="EF60" s="313">
        <f t="shared" si="76"/>
        <v>0</v>
      </c>
      <c r="EG60" s="313">
        <f t="shared" si="77"/>
        <v>0</v>
      </c>
      <c r="EH60" s="313">
        <f t="shared" si="78"/>
        <v>0</v>
      </c>
      <c r="EI60" s="313">
        <f t="shared" si="78"/>
        <v>0</v>
      </c>
      <c r="EJ60" s="313">
        <f t="shared" si="78"/>
        <v>0</v>
      </c>
      <c r="EK60" s="313">
        <f t="shared" si="78"/>
        <v>0</v>
      </c>
      <c r="EL60" s="119" t="s">
        <v>98</v>
      </c>
      <c r="EM60" s="270"/>
      <c r="EN60" s="305">
        <f t="shared" si="47"/>
        <v>0</v>
      </c>
      <c r="EO60" s="270"/>
    </row>
    <row r="61" spans="1:145" s="160" customFormat="1" ht="51" customHeight="1" x14ac:dyDescent="0.2">
      <c r="A61" s="309" t="s">
        <v>155</v>
      </c>
      <c r="B61" s="186" t="s">
        <v>169</v>
      </c>
      <c r="C61" s="311" t="s">
        <v>170</v>
      </c>
      <c r="D61" s="290" t="s">
        <v>425</v>
      </c>
      <c r="E61" s="322">
        <v>2018</v>
      </c>
      <c r="F61" s="312">
        <f>E61</f>
        <v>2018</v>
      </c>
      <c r="G61" s="311" t="s">
        <v>98</v>
      </c>
      <c r="H61" s="318" t="s">
        <v>98</v>
      </c>
      <c r="I61" s="318" t="s">
        <v>98</v>
      </c>
      <c r="J61" s="319" t="s">
        <v>98</v>
      </c>
      <c r="K61" s="318" t="s">
        <v>98</v>
      </c>
      <c r="L61" s="318" t="s">
        <v>98</v>
      </c>
      <c r="M61" s="319" t="s">
        <v>98</v>
      </c>
      <c r="N61" s="320">
        <v>0</v>
      </c>
      <c r="O61" s="321">
        <v>0</v>
      </c>
      <c r="P61" s="293">
        <v>0</v>
      </c>
      <c r="Q61" s="293">
        <v>0</v>
      </c>
      <c r="R61" s="313" t="s">
        <v>98</v>
      </c>
      <c r="S61" s="313" t="s">
        <v>98</v>
      </c>
      <c r="T61" s="294">
        <f>1.021*1.18</f>
        <v>1.2047799999999997</v>
      </c>
      <c r="U61" s="294" t="s">
        <v>103</v>
      </c>
      <c r="V61" s="294">
        <v>0</v>
      </c>
      <c r="W61" s="313">
        <f t="shared" si="79"/>
        <v>1.20478</v>
      </c>
      <c r="X61" s="313">
        <v>0</v>
      </c>
      <c r="Y61" s="313">
        <v>0</v>
      </c>
      <c r="Z61" s="313">
        <v>0</v>
      </c>
      <c r="AA61" s="313">
        <v>0</v>
      </c>
      <c r="AB61" s="313">
        <v>0</v>
      </c>
      <c r="AC61" s="313">
        <v>0</v>
      </c>
      <c r="AD61" s="313">
        <v>0</v>
      </c>
      <c r="AE61" s="313">
        <v>0</v>
      </c>
      <c r="AF61" s="313">
        <v>0</v>
      </c>
      <c r="AG61" s="313">
        <v>0</v>
      </c>
      <c r="AH61" s="313">
        <v>0</v>
      </c>
      <c r="AI61" s="313">
        <v>0</v>
      </c>
      <c r="AJ61" s="313">
        <v>0</v>
      </c>
      <c r="AK61" s="313">
        <v>0</v>
      </c>
      <c r="AL61" s="313">
        <f>SUM(AM61:AO61)</f>
        <v>1.20478</v>
      </c>
      <c r="AM61" s="313">
        <v>0</v>
      </c>
      <c r="AN61" s="313">
        <v>0</v>
      </c>
      <c r="AO61" s="313">
        <v>1.20478</v>
      </c>
      <c r="AP61" s="313">
        <f>AO61</f>
        <v>1.20478</v>
      </c>
      <c r="AQ61" s="313">
        <v>0</v>
      </c>
      <c r="AR61" s="313">
        <v>0</v>
      </c>
      <c r="AS61" s="313">
        <v>0</v>
      </c>
      <c r="AT61" s="313" t="s">
        <v>98</v>
      </c>
      <c r="AU61" s="313" t="s">
        <v>98</v>
      </c>
      <c r="AV61" s="313" t="s">
        <v>98</v>
      </c>
      <c r="AW61" s="313" t="s">
        <v>98</v>
      </c>
      <c r="AX61" s="313" t="s">
        <v>98</v>
      </c>
      <c r="AY61" s="313">
        <f>SUM(AZ61:BF61)</f>
        <v>0</v>
      </c>
      <c r="AZ61" s="313">
        <v>0</v>
      </c>
      <c r="BA61" s="313">
        <v>0</v>
      </c>
      <c r="BB61" s="313">
        <v>0</v>
      </c>
      <c r="BC61" s="313">
        <v>0</v>
      </c>
      <c r="BD61" s="313">
        <v>0</v>
      </c>
      <c r="BE61" s="313">
        <v>0</v>
      </c>
      <c r="BF61" s="313">
        <v>0</v>
      </c>
      <c r="BG61" s="313">
        <f t="shared" si="80"/>
        <v>0</v>
      </c>
      <c r="BH61" s="313">
        <v>0</v>
      </c>
      <c r="BI61" s="313">
        <v>0</v>
      </c>
      <c r="BJ61" s="313">
        <v>0</v>
      </c>
      <c r="BK61" s="313">
        <v>0</v>
      </c>
      <c r="BL61" s="313">
        <f>SUM(BM61:BS61)</f>
        <v>0</v>
      </c>
      <c r="BM61" s="313">
        <v>0</v>
      </c>
      <c r="BN61" s="313">
        <v>0</v>
      </c>
      <c r="BO61" s="313">
        <v>0</v>
      </c>
      <c r="BP61" s="313">
        <v>0</v>
      </c>
      <c r="BQ61" s="313">
        <v>0</v>
      </c>
      <c r="BR61" s="313">
        <v>0</v>
      </c>
      <c r="BS61" s="313">
        <v>0</v>
      </c>
      <c r="BT61" s="313">
        <f t="shared" si="81"/>
        <v>0</v>
      </c>
      <c r="BU61" s="313">
        <v>0</v>
      </c>
      <c r="BV61" s="313">
        <v>0</v>
      </c>
      <c r="BW61" s="313">
        <v>0</v>
      </c>
      <c r="BX61" s="313">
        <v>0</v>
      </c>
      <c r="BY61" s="294">
        <f t="shared" si="82"/>
        <v>0</v>
      </c>
      <c r="BZ61" s="313">
        <v>0</v>
      </c>
      <c r="CA61" s="313">
        <v>0</v>
      </c>
      <c r="CB61" s="313">
        <v>0</v>
      </c>
      <c r="CC61" s="313">
        <v>0</v>
      </c>
      <c r="CD61" s="313">
        <v>0</v>
      </c>
      <c r="CE61" s="313">
        <v>0</v>
      </c>
      <c r="CF61" s="313">
        <v>0</v>
      </c>
      <c r="CG61" s="313">
        <f t="shared" si="83"/>
        <v>0</v>
      </c>
      <c r="CH61" s="313">
        <v>0</v>
      </c>
      <c r="CI61" s="313">
        <v>0</v>
      </c>
      <c r="CJ61" s="313">
        <v>0</v>
      </c>
      <c r="CK61" s="313">
        <v>0</v>
      </c>
      <c r="CL61" s="313">
        <f t="shared" si="84"/>
        <v>0</v>
      </c>
      <c r="CM61" s="313">
        <v>0</v>
      </c>
      <c r="CN61" s="313">
        <v>0</v>
      </c>
      <c r="CO61" s="313">
        <v>0</v>
      </c>
      <c r="CP61" s="313">
        <v>0</v>
      </c>
      <c r="CQ61" s="313">
        <v>0</v>
      </c>
      <c r="CR61" s="313">
        <v>0</v>
      </c>
      <c r="CS61" s="313">
        <v>0</v>
      </c>
      <c r="CT61" s="313">
        <f t="shared" si="85"/>
        <v>0</v>
      </c>
      <c r="CU61" s="313">
        <v>0</v>
      </c>
      <c r="CV61" s="313">
        <v>0</v>
      </c>
      <c r="CW61" s="313">
        <v>0</v>
      </c>
      <c r="CX61" s="313">
        <v>0</v>
      </c>
      <c r="CY61" s="313">
        <f>SUM(CZ61:DF61)</f>
        <v>0</v>
      </c>
      <c r="CZ61" s="313">
        <v>0</v>
      </c>
      <c r="DA61" s="313">
        <v>0</v>
      </c>
      <c r="DB61" s="313">
        <v>0</v>
      </c>
      <c r="DC61" s="313">
        <v>0</v>
      </c>
      <c r="DD61" s="313">
        <v>0</v>
      </c>
      <c r="DE61" s="313">
        <v>0</v>
      </c>
      <c r="DF61" s="313">
        <v>0</v>
      </c>
      <c r="DG61" s="313">
        <f t="shared" si="86"/>
        <v>0</v>
      </c>
      <c r="DH61" s="313">
        <v>0</v>
      </c>
      <c r="DI61" s="313">
        <v>0</v>
      </c>
      <c r="DJ61" s="313">
        <v>0</v>
      </c>
      <c r="DK61" s="313">
        <v>0</v>
      </c>
      <c r="DL61" s="313">
        <f t="shared" si="87"/>
        <v>0</v>
      </c>
      <c r="DM61" s="313">
        <v>0</v>
      </c>
      <c r="DN61" s="313">
        <v>0</v>
      </c>
      <c r="DO61" s="313">
        <v>0</v>
      </c>
      <c r="DP61" s="313">
        <v>0</v>
      </c>
      <c r="DQ61" s="313">
        <v>0</v>
      </c>
      <c r="DR61" s="313">
        <v>0</v>
      </c>
      <c r="DS61" s="313">
        <v>0</v>
      </c>
      <c r="DT61" s="313">
        <f t="shared" si="88"/>
        <v>0</v>
      </c>
      <c r="DU61" s="313">
        <v>0</v>
      </c>
      <c r="DV61" s="313">
        <v>0</v>
      </c>
      <c r="DW61" s="313">
        <v>0</v>
      </c>
      <c r="DX61" s="313">
        <v>0</v>
      </c>
      <c r="DY61" s="313">
        <f t="shared" si="69"/>
        <v>1.20478</v>
      </c>
      <c r="DZ61" s="313">
        <f t="shared" si="70"/>
        <v>0</v>
      </c>
      <c r="EA61" s="313">
        <f t="shared" si="71"/>
        <v>0</v>
      </c>
      <c r="EB61" s="313">
        <f t="shared" si="72"/>
        <v>1.20478</v>
      </c>
      <c r="EC61" s="313">
        <f t="shared" si="73"/>
        <v>1.20478</v>
      </c>
      <c r="ED61" s="313">
        <f t="shared" si="74"/>
        <v>0</v>
      </c>
      <c r="EE61" s="313">
        <f t="shared" si="75"/>
        <v>0</v>
      </c>
      <c r="EF61" s="313">
        <f t="shared" si="76"/>
        <v>0</v>
      </c>
      <c r="EG61" s="313">
        <f t="shared" si="77"/>
        <v>0</v>
      </c>
      <c r="EH61" s="313">
        <f t="shared" si="78"/>
        <v>0</v>
      </c>
      <c r="EI61" s="313">
        <f t="shared" si="78"/>
        <v>0</v>
      </c>
      <c r="EJ61" s="313">
        <f t="shared" si="78"/>
        <v>0</v>
      </c>
      <c r="EK61" s="313">
        <f t="shared" si="78"/>
        <v>0</v>
      </c>
      <c r="EL61" s="119" t="s">
        <v>98</v>
      </c>
      <c r="EM61" s="270"/>
      <c r="EN61" s="305">
        <f t="shared" si="47"/>
        <v>0</v>
      </c>
      <c r="EO61" s="270"/>
    </row>
    <row r="62" spans="1:145" s="160" customFormat="1" ht="63.75" customHeight="1" x14ac:dyDescent="0.2">
      <c r="A62" s="309" t="s">
        <v>155</v>
      </c>
      <c r="B62" s="186" t="s">
        <v>171</v>
      </c>
      <c r="C62" s="311" t="s">
        <v>172</v>
      </c>
      <c r="D62" s="290" t="s">
        <v>425</v>
      </c>
      <c r="E62" s="322">
        <v>2021</v>
      </c>
      <c r="F62" s="312">
        <v>2021</v>
      </c>
      <c r="G62" s="311" t="s">
        <v>98</v>
      </c>
      <c r="H62" s="318" t="s">
        <v>98</v>
      </c>
      <c r="I62" s="318" t="s">
        <v>98</v>
      </c>
      <c r="J62" s="319" t="s">
        <v>98</v>
      </c>
      <c r="K62" s="318" t="s">
        <v>98</v>
      </c>
      <c r="L62" s="318" t="s">
        <v>98</v>
      </c>
      <c r="M62" s="319" t="s">
        <v>98</v>
      </c>
      <c r="N62" s="320">
        <v>0</v>
      </c>
      <c r="O62" s="321">
        <v>0</v>
      </c>
      <c r="P62" s="293">
        <v>0</v>
      </c>
      <c r="Q62" s="293">
        <v>0</v>
      </c>
      <c r="R62" s="313" t="s">
        <v>98</v>
      </c>
      <c r="S62" s="313" t="s">
        <v>98</v>
      </c>
      <c r="T62" s="294">
        <f>4.87057*1.18</f>
        <v>5.7472725999999996</v>
      </c>
      <c r="U62" s="294" t="s">
        <v>103</v>
      </c>
      <c r="V62" s="294">
        <v>0</v>
      </c>
      <c r="W62" s="313">
        <f t="shared" si="79"/>
        <v>0</v>
      </c>
      <c r="X62" s="313">
        <v>0</v>
      </c>
      <c r="Y62" s="313">
        <v>0</v>
      </c>
      <c r="Z62" s="313">
        <v>0</v>
      </c>
      <c r="AA62" s="313">
        <v>0</v>
      </c>
      <c r="AB62" s="313">
        <v>0</v>
      </c>
      <c r="AC62" s="313">
        <v>0</v>
      </c>
      <c r="AD62" s="313">
        <v>0</v>
      </c>
      <c r="AE62" s="313">
        <v>0</v>
      </c>
      <c r="AF62" s="313">
        <v>0</v>
      </c>
      <c r="AG62" s="313">
        <v>0</v>
      </c>
      <c r="AH62" s="313">
        <v>0</v>
      </c>
      <c r="AI62" s="313">
        <v>0</v>
      </c>
      <c r="AJ62" s="313">
        <v>0</v>
      </c>
      <c r="AK62" s="313">
        <v>0</v>
      </c>
      <c r="AL62" s="313">
        <f>SUM(AM62:AS62)</f>
        <v>0</v>
      </c>
      <c r="AM62" s="313">
        <v>0</v>
      </c>
      <c r="AN62" s="313">
        <v>0</v>
      </c>
      <c r="AO62" s="313">
        <v>0</v>
      </c>
      <c r="AP62" s="313">
        <v>0</v>
      </c>
      <c r="AQ62" s="313">
        <v>0</v>
      </c>
      <c r="AR62" s="313">
        <v>0</v>
      </c>
      <c r="AS62" s="313">
        <v>0</v>
      </c>
      <c r="AT62" s="313" t="s">
        <v>98</v>
      </c>
      <c r="AU62" s="313" t="s">
        <v>98</v>
      </c>
      <c r="AV62" s="313" t="s">
        <v>98</v>
      </c>
      <c r="AW62" s="313" t="s">
        <v>98</v>
      </c>
      <c r="AX62" s="313" t="s">
        <v>98</v>
      </c>
      <c r="AY62" s="313">
        <f>SUM(AZ62:BF62)</f>
        <v>0</v>
      </c>
      <c r="AZ62" s="313">
        <v>0</v>
      </c>
      <c r="BA62" s="313">
        <v>0</v>
      </c>
      <c r="BB62" s="313">
        <v>0</v>
      </c>
      <c r="BC62" s="313">
        <v>0</v>
      </c>
      <c r="BD62" s="313">
        <v>0</v>
      </c>
      <c r="BE62" s="313">
        <v>0</v>
      </c>
      <c r="BF62" s="313">
        <v>0</v>
      </c>
      <c r="BG62" s="313">
        <f t="shared" si="80"/>
        <v>0</v>
      </c>
      <c r="BH62" s="313">
        <v>0</v>
      </c>
      <c r="BI62" s="313">
        <v>0</v>
      </c>
      <c r="BJ62" s="313">
        <v>0</v>
      </c>
      <c r="BK62" s="313">
        <v>0</v>
      </c>
      <c r="BL62" s="313">
        <f>SUM(BM62:BS62)</f>
        <v>0</v>
      </c>
      <c r="BM62" s="313">
        <v>0</v>
      </c>
      <c r="BN62" s="313">
        <v>0</v>
      </c>
      <c r="BO62" s="313">
        <v>0</v>
      </c>
      <c r="BP62" s="313">
        <v>0</v>
      </c>
      <c r="BQ62" s="313">
        <v>0</v>
      </c>
      <c r="BR62" s="313">
        <v>0</v>
      </c>
      <c r="BS62" s="313">
        <v>0</v>
      </c>
      <c r="BT62" s="313">
        <f t="shared" si="81"/>
        <v>0</v>
      </c>
      <c r="BU62" s="313">
        <v>0</v>
      </c>
      <c r="BV62" s="313">
        <v>0</v>
      </c>
      <c r="BW62" s="313">
        <v>0</v>
      </c>
      <c r="BX62" s="313">
        <v>0</v>
      </c>
      <c r="BY62" s="294">
        <f t="shared" si="82"/>
        <v>5.7472700000000003</v>
      </c>
      <c r="BZ62" s="313">
        <v>0</v>
      </c>
      <c r="CA62" s="313">
        <v>0</v>
      </c>
      <c r="CB62" s="313">
        <f>SUM(CC62:CF62)</f>
        <v>5.7472700000000003</v>
      </c>
      <c r="CC62" s="313">
        <f>5.74727-1.424</f>
        <v>4.3232700000000008</v>
      </c>
      <c r="CD62" s="313">
        <v>1.4239999999999999</v>
      </c>
      <c r="CE62" s="313">
        <v>0</v>
      </c>
      <c r="CF62" s="313">
        <v>0</v>
      </c>
      <c r="CG62" s="313">
        <f t="shared" si="83"/>
        <v>0</v>
      </c>
      <c r="CH62" s="313">
        <v>0</v>
      </c>
      <c r="CI62" s="313">
        <v>0</v>
      </c>
      <c r="CJ62" s="313">
        <v>0</v>
      </c>
      <c r="CK62" s="313">
        <v>0</v>
      </c>
      <c r="CL62" s="313">
        <f t="shared" si="84"/>
        <v>0</v>
      </c>
      <c r="CM62" s="313">
        <v>0</v>
      </c>
      <c r="CN62" s="313">
        <v>0</v>
      </c>
      <c r="CO62" s="313">
        <v>0</v>
      </c>
      <c r="CP62" s="313">
        <v>0</v>
      </c>
      <c r="CQ62" s="313">
        <v>0</v>
      </c>
      <c r="CR62" s="313">
        <v>0</v>
      </c>
      <c r="CS62" s="313">
        <v>0</v>
      </c>
      <c r="CT62" s="313">
        <f t="shared" si="85"/>
        <v>0</v>
      </c>
      <c r="CU62" s="313">
        <v>0</v>
      </c>
      <c r="CV62" s="313">
        <v>0</v>
      </c>
      <c r="CW62" s="313">
        <v>0</v>
      </c>
      <c r="CX62" s="313">
        <v>0</v>
      </c>
      <c r="CY62" s="294">
        <f>SUM(CZ62:DB62)</f>
        <v>0</v>
      </c>
      <c r="CZ62" s="313">
        <v>0</v>
      </c>
      <c r="DA62" s="313">
        <v>0</v>
      </c>
      <c r="DB62" s="313"/>
      <c r="DC62" s="313"/>
      <c r="DD62" s="313"/>
      <c r="DE62" s="313">
        <v>0</v>
      </c>
      <c r="DF62" s="313">
        <v>0</v>
      </c>
      <c r="DG62" s="313">
        <f t="shared" si="86"/>
        <v>0</v>
      </c>
      <c r="DH62" s="313">
        <v>0</v>
      </c>
      <c r="DI62" s="313">
        <v>0</v>
      </c>
      <c r="DJ62" s="313">
        <v>0</v>
      </c>
      <c r="DK62" s="313">
        <v>0</v>
      </c>
      <c r="DL62" s="313">
        <f t="shared" si="87"/>
        <v>0</v>
      </c>
      <c r="DM62" s="313">
        <v>0</v>
      </c>
      <c r="DN62" s="313">
        <v>0</v>
      </c>
      <c r="DO62" s="313">
        <v>0</v>
      </c>
      <c r="DP62" s="313">
        <v>0</v>
      </c>
      <c r="DQ62" s="313">
        <v>0</v>
      </c>
      <c r="DR62" s="313">
        <v>0</v>
      </c>
      <c r="DS62" s="313">
        <v>0</v>
      </c>
      <c r="DT62" s="313">
        <f t="shared" si="88"/>
        <v>0</v>
      </c>
      <c r="DU62" s="313">
        <v>0</v>
      </c>
      <c r="DV62" s="313">
        <v>0</v>
      </c>
      <c r="DW62" s="313">
        <v>0</v>
      </c>
      <c r="DX62" s="313">
        <v>0</v>
      </c>
      <c r="DY62" s="313">
        <f t="shared" si="69"/>
        <v>5.7472700000000003</v>
      </c>
      <c r="DZ62" s="313">
        <f t="shared" si="70"/>
        <v>0</v>
      </c>
      <c r="EA62" s="313">
        <f t="shared" si="71"/>
        <v>0</v>
      </c>
      <c r="EB62" s="313">
        <f t="shared" si="72"/>
        <v>5.7472700000000003</v>
      </c>
      <c r="EC62" s="313">
        <f t="shared" si="73"/>
        <v>4.3232700000000008</v>
      </c>
      <c r="ED62" s="313">
        <f t="shared" si="74"/>
        <v>1.4239999999999999</v>
      </c>
      <c r="EE62" s="313">
        <f t="shared" si="75"/>
        <v>0</v>
      </c>
      <c r="EF62" s="313">
        <f t="shared" si="76"/>
        <v>0</v>
      </c>
      <c r="EG62" s="313">
        <f t="shared" si="77"/>
        <v>0</v>
      </c>
      <c r="EH62" s="313">
        <f>BH62+BU62+CH62+CU62+CZ62+DU62</f>
        <v>0</v>
      </c>
      <c r="EI62" s="313">
        <f>BI62+BV62+CI62+CV62+DA62+DV62</f>
        <v>0</v>
      </c>
      <c r="EJ62" s="313">
        <f t="shared" ref="EJ62:EJ73" si="89">BJ62+BW62+CJ62+CW62+DJ62+DW62</f>
        <v>0</v>
      </c>
      <c r="EK62" s="313">
        <f>BK62+BX62+CK62+CX62+DF62+DX62</f>
        <v>0</v>
      </c>
      <c r="EL62" s="119" t="s">
        <v>98</v>
      </c>
      <c r="EM62" s="270"/>
      <c r="EN62" s="305">
        <f t="shared" ref="EN62:EN93" si="90">DY62-T62</f>
        <v>-2.5999999992976086E-6</v>
      </c>
      <c r="EO62" s="270"/>
    </row>
    <row r="63" spans="1:145" s="202" customFormat="1" ht="63.75" customHeight="1" x14ac:dyDescent="0.2">
      <c r="A63" s="323" t="s">
        <v>155</v>
      </c>
      <c r="B63" s="195" t="s">
        <v>173</v>
      </c>
      <c r="C63" s="324" t="s">
        <v>174</v>
      </c>
      <c r="D63" s="325" t="s">
        <v>425</v>
      </c>
      <c r="E63" s="326">
        <v>2018</v>
      </c>
      <c r="F63" s="327">
        <f>E63</f>
        <v>2018</v>
      </c>
      <c r="G63" s="324" t="s">
        <v>98</v>
      </c>
      <c r="H63" s="328" t="s">
        <v>98</v>
      </c>
      <c r="I63" s="328" t="s">
        <v>98</v>
      </c>
      <c r="J63" s="329" t="s">
        <v>98</v>
      </c>
      <c r="K63" s="328" t="s">
        <v>98</v>
      </c>
      <c r="L63" s="328" t="s">
        <v>98</v>
      </c>
      <c r="M63" s="329" t="s">
        <v>98</v>
      </c>
      <c r="N63" s="330">
        <v>0</v>
      </c>
      <c r="O63" s="331">
        <v>0</v>
      </c>
      <c r="P63" s="332">
        <v>0</v>
      </c>
      <c r="Q63" s="332">
        <v>0</v>
      </c>
      <c r="R63" s="333" t="s">
        <v>98</v>
      </c>
      <c r="S63" s="333" t="s">
        <v>98</v>
      </c>
      <c r="T63" s="334">
        <v>1.865</v>
      </c>
      <c r="U63" s="334" t="s">
        <v>103</v>
      </c>
      <c r="V63" s="334">
        <v>0</v>
      </c>
      <c r="W63" s="333">
        <f t="shared" si="79"/>
        <v>1.8645799999999999</v>
      </c>
      <c r="X63" s="333">
        <v>0</v>
      </c>
      <c r="Y63" s="333">
        <v>0</v>
      </c>
      <c r="Z63" s="333">
        <v>0</v>
      </c>
      <c r="AA63" s="333">
        <v>0</v>
      </c>
      <c r="AB63" s="333">
        <v>0</v>
      </c>
      <c r="AC63" s="333">
        <v>0</v>
      </c>
      <c r="AD63" s="333">
        <v>0</v>
      </c>
      <c r="AE63" s="333">
        <v>0</v>
      </c>
      <c r="AF63" s="333">
        <v>0</v>
      </c>
      <c r="AG63" s="333">
        <v>0</v>
      </c>
      <c r="AH63" s="333">
        <v>0</v>
      </c>
      <c r="AI63" s="333">
        <v>0</v>
      </c>
      <c r="AJ63" s="333">
        <v>0</v>
      </c>
      <c r="AK63" s="333">
        <v>0</v>
      </c>
      <c r="AL63" s="333">
        <f>SUM(AM63:AO63)</f>
        <v>1.8645799999999999</v>
      </c>
      <c r="AM63" s="333">
        <v>0</v>
      </c>
      <c r="AN63" s="333">
        <v>0</v>
      </c>
      <c r="AO63" s="333">
        <f>SUM(AP63:AS63)</f>
        <v>1.8645799999999999</v>
      </c>
      <c r="AP63" s="333">
        <v>1.8645799999999999</v>
      </c>
      <c r="AQ63" s="333">
        <v>0</v>
      </c>
      <c r="AR63" s="333">
        <v>0</v>
      </c>
      <c r="AS63" s="333">
        <v>0</v>
      </c>
      <c r="AT63" s="333" t="s">
        <v>98</v>
      </c>
      <c r="AU63" s="333" t="s">
        <v>98</v>
      </c>
      <c r="AV63" s="333" t="s">
        <v>98</v>
      </c>
      <c r="AW63" s="333" t="s">
        <v>98</v>
      </c>
      <c r="AX63" s="333" t="s">
        <v>98</v>
      </c>
      <c r="AY63" s="333">
        <f>SUM(AZ63:BF63)</f>
        <v>0</v>
      </c>
      <c r="AZ63" s="333">
        <v>0</v>
      </c>
      <c r="BA63" s="333">
        <v>0</v>
      </c>
      <c r="BB63" s="333">
        <v>0</v>
      </c>
      <c r="BC63" s="333">
        <v>0</v>
      </c>
      <c r="BD63" s="333">
        <v>0</v>
      </c>
      <c r="BE63" s="333">
        <v>0</v>
      </c>
      <c r="BF63" s="333">
        <v>0</v>
      </c>
      <c r="BG63" s="333">
        <f t="shared" si="80"/>
        <v>0</v>
      </c>
      <c r="BH63" s="333">
        <v>0</v>
      </c>
      <c r="BI63" s="333">
        <v>0</v>
      </c>
      <c r="BJ63" s="333">
        <v>0</v>
      </c>
      <c r="BK63" s="333">
        <v>0</v>
      </c>
      <c r="BL63" s="333">
        <f>SUM(BM63:BS63)</f>
        <v>0</v>
      </c>
      <c r="BM63" s="333">
        <v>0</v>
      </c>
      <c r="BN63" s="333">
        <v>0</v>
      </c>
      <c r="BO63" s="333">
        <v>0</v>
      </c>
      <c r="BP63" s="333">
        <v>0</v>
      </c>
      <c r="BQ63" s="333">
        <v>0</v>
      </c>
      <c r="BR63" s="333">
        <v>0</v>
      </c>
      <c r="BS63" s="333">
        <v>0</v>
      </c>
      <c r="BT63" s="333">
        <f t="shared" si="81"/>
        <v>0</v>
      </c>
      <c r="BU63" s="333">
        <v>0</v>
      </c>
      <c r="BV63" s="333">
        <v>0</v>
      </c>
      <c r="BW63" s="333">
        <v>0</v>
      </c>
      <c r="BX63" s="333">
        <v>0</v>
      </c>
      <c r="BY63" s="334">
        <f t="shared" si="82"/>
        <v>0</v>
      </c>
      <c r="BZ63" s="333">
        <v>0</v>
      </c>
      <c r="CA63" s="333">
        <v>0</v>
      </c>
      <c r="CB63" s="333">
        <v>0</v>
      </c>
      <c r="CC63" s="333">
        <v>0</v>
      </c>
      <c r="CD63" s="333">
        <v>0</v>
      </c>
      <c r="CE63" s="333">
        <v>0</v>
      </c>
      <c r="CF63" s="333">
        <v>0</v>
      </c>
      <c r="CG63" s="333">
        <f t="shared" si="83"/>
        <v>0</v>
      </c>
      <c r="CH63" s="333">
        <v>0</v>
      </c>
      <c r="CI63" s="333">
        <v>0</v>
      </c>
      <c r="CJ63" s="333">
        <v>0</v>
      </c>
      <c r="CK63" s="333">
        <v>0</v>
      </c>
      <c r="CL63" s="333">
        <f t="shared" si="84"/>
        <v>0</v>
      </c>
      <c r="CM63" s="333">
        <v>0</v>
      </c>
      <c r="CN63" s="333">
        <v>0</v>
      </c>
      <c r="CO63" s="333">
        <v>0</v>
      </c>
      <c r="CP63" s="333">
        <v>0</v>
      </c>
      <c r="CQ63" s="333">
        <v>0</v>
      </c>
      <c r="CR63" s="333">
        <v>0</v>
      </c>
      <c r="CS63" s="333">
        <v>0</v>
      </c>
      <c r="CT63" s="333">
        <f t="shared" si="85"/>
        <v>0</v>
      </c>
      <c r="CU63" s="333">
        <v>0</v>
      </c>
      <c r="CV63" s="333">
        <v>0</v>
      </c>
      <c r="CW63" s="333">
        <v>0</v>
      </c>
      <c r="CX63" s="333">
        <v>0</v>
      </c>
      <c r="CY63" s="333">
        <f>SUM(CZ63:DF63)</f>
        <v>0</v>
      </c>
      <c r="CZ63" s="333">
        <v>0</v>
      </c>
      <c r="DA63" s="333">
        <v>0</v>
      </c>
      <c r="DB63" s="333">
        <v>0</v>
      </c>
      <c r="DC63" s="333">
        <v>0</v>
      </c>
      <c r="DD63" s="333">
        <v>0</v>
      </c>
      <c r="DE63" s="333">
        <v>0</v>
      </c>
      <c r="DF63" s="333">
        <v>0</v>
      </c>
      <c r="DG63" s="333">
        <f t="shared" si="86"/>
        <v>0</v>
      </c>
      <c r="DH63" s="333">
        <v>0</v>
      </c>
      <c r="DI63" s="333">
        <v>0</v>
      </c>
      <c r="DJ63" s="333">
        <v>0</v>
      </c>
      <c r="DK63" s="333">
        <v>0</v>
      </c>
      <c r="DL63" s="333">
        <f t="shared" si="87"/>
        <v>0</v>
      </c>
      <c r="DM63" s="333">
        <v>0</v>
      </c>
      <c r="DN63" s="333">
        <v>0</v>
      </c>
      <c r="DO63" s="333">
        <v>0</v>
      </c>
      <c r="DP63" s="333">
        <v>0</v>
      </c>
      <c r="DQ63" s="333">
        <v>0</v>
      </c>
      <c r="DR63" s="333">
        <v>0</v>
      </c>
      <c r="DS63" s="333">
        <v>0</v>
      </c>
      <c r="DT63" s="333">
        <f t="shared" si="88"/>
        <v>0</v>
      </c>
      <c r="DU63" s="333">
        <v>0</v>
      </c>
      <c r="DV63" s="333">
        <v>0</v>
      </c>
      <c r="DW63" s="333">
        <v>0</v>
      </c>
      <c r="DX63" s="333">
        <v>0</v>
      </c>
      <c r="DY63" s="333">
        <f t="shared" si="69"/>
        <v>1.8645799999999999</v>
      </c>
      <c r="DZ63" s="333">
        <f t="shared" si="70"/>
        <v>0</v>
      </c>
      <c r="EA63" s="333">
        <f t="shared" si="71"/>
        <v>0</v>
      </c>
      <c r="EB63" s="333">
        <f t="shared" si="72"/>
        <v>1.8645799999999999</v>
      </c>
      <c r="EC63" s="333">
        <f t="shared" si="73"/>
        <v>1.8645799999999999</v>
      </c>
      <c r="ED63" s="333">
        <f t="shared" si="74"/>
        <v>0</v>
      </c>
      <c r="EE63" s="333">
        <f t="shared" si="75"/>
        <v>0</v>
      </c>
      <c r="EF63" s="333">
        <f t="shared" si="76"/>
        <v>0</v>
      </c>
      <c r="EG63" s="333">
        <f t="shared" si="77"/>
        <v>0</v>
      </c>
      <c r="EH63" s="333">
        <f t="shared" ref="EH63:EH73" si="91">BH63+BU63+CH63+CU63+DH63+DU63</f>
        <v>0</v>
      </c>
      <c r="EI63" s="333">
        <f t="shared" ref="EI63:EI73" si="92">BI63+BV63+CI63+CV63+DI63+DV63</f>
        <v>0</v>
      </c>
      <c r="EJ63" s="333">
        <f t="shared" si="89"/>
        <v>0</v>
      </c>
      <c r="EK63" s="333">
        <f t="shared" ref="EK63:EK73" si="93">BK63+BX63+CK63+CX63+DK63+DX63</f>
        <v>0</v>
      </c>
      <c r="EL63" s="126" t="s">
        <v>98</v>
      </c>
      <c r="EM63" s="335"/>
      <c r="EN63" s="336">
        <f t="shared" si="90"/>
        <v>-4.2000000000008697E-4</v>
      </c>
      <c r="EO63" s="335"/>
    </row>
    <row r="64" spans="1:145" s="160" customFormat="1" ht="51" customHeight="1" x14ac:dyDescent="0.2">
      <c r="A64" s="309" t="s">
        <v>155</v>
      </c>
      <c r="B64" s="186" t="s">
        <v>175</v>
      </c>
      <c r="C64" s="311" t="s">
        <v>176</v>
      </c>
      <c r="D64" s="290" t="s">
        <v>425</v>
      </c>
      <c r="E64" s="322">
        <v>2019</v>
      </c>
      <c r="F64" s="312">
        <f>E64</f>
        <v>2019</v>
      </c>
      <c r="G64" s="311" t="s">
        <v>98</v>
      </c>
      <c r="H64" s="318" t="s">
        <v>98</v>
      </c>
      <c r="I64" s="318" t="s">
        <v>98</v>
      </c>
      <c r="J64" s="319" t="s">
        <v>98</v>
      </c>
      <c r="K64" s="318" t="s">
        <v>98</v>
      </c>
      <c r="L64" s="318" t="s">
        <v>98</v>
      </c>
      <c r="M64" s="319" t="s">
        <v>98</v>
      </c>
      <c r="N64" s="320">
        <v>0</v>
      </c>
      <c r="O64" s="321">
        <v>0</v>
      </c>
      <c r="P64" s="293">
        <v>0</v>
      </c>
      <c r="Q64" s="293">
        <v>0</v>
      </c>
      <c r="R64" s="313" t="s">
        <v>98</v>
      </c>
      <c r="S64" s="313" t="s">
        <v>98</v>
      </c>
      <c r="T64" s="294">
        <f>0.939*1.18</f>
        <v>1.1080199999999998</v>
      </c>
      <c r="U64" s="294" t="s">
        <v>103</v>
      </c>
      <c r="V64" s="294">
        <v>0</v>
      </c>
      <c r="W64" s="313">
        <f t="shared" si="79"/>
        <v>0</v>
      </c>
      <c r="X64" s="313">
        <v>0</v>
      </c>
      <c r="Y64" s="313">
        <v>0</v>
      </c>
      <c r="Z64" s="313">
        <v>0</v>
      </c>
      <c r="AA64" s="313">
        <v>0</v>
      </c>
      <c r="AB64" s="313">
        <v>0</v>
      </c>
      <c r="AC64" s="313">
        <v>0</v>
      </c>
      <c r="AD64" s="313">
        <v>0</v>
      </c>
      <c r="AE64" s="313">
        <v>0</v>
      </c>
      <c r="AF64" s="313">
        <v>0</v>
      </c>
      <c r="AG64" s="313">
        <v>0</v>
      </c>
      <c r="AH64" s="313">
        <v>0</v>
      </c>
      <c r="AI64" s="313">
        <v>0</v>
      </c>
      <c r="AJ64" s="313">
        <v>0</v>
      </c>
      <c r="AK64" s="313">
        <v>0</v>
      </c>
      <c r="AL64" s="313">
        <f>SUM(AM64:AS64)</f>
        <v>0</v>
      </c>
      <c r="AM64" s="313">
        <v>0</v>
      </c>
      <c r="AN64" s="313">
        <v>0</v>
      </c>
      <c r="AO64" s="313">
        <v>0</v>
      </c>
      <c r="AP64" s="313">
        <v>0</v>
      </c>
      <c r="AQ64" s="313">
        <v>0</v>
      </c>
      <c r="AR64" s="313">
        <v>0</v>
      </c>
      <c r="AS64" s="313">
        <v>0</v>
      </c>
      <c r="AT64" s="313" t="s">
        <v>98</v>
      </c>
      <c r="AU64" s="313" t="s">
        <v>98</v>
      </c>
      <c r="AV64" s="313" t="s">
        <v>98</v>
      </c>
      <c r="AW64" s="313" t="s">
        <v>98</v>
      </c>
      <c r="AX64" s="313" t="s">
        <v>98</v>
      </c>
      <c r="AY64" s="313">
        <f>SUM(AZ64:BB64)</f>
        <v>1.1100000000000001</v>
      </c>
      <c r="AZ64" s="313">
        <v>0</v>
      </c>
      <c r="BA64" s="313">
        <v>0</v>
      </c>
      <c r="BB64" s="313">
        <f>SUBTOTAL(9,BC64:BF64)</f>
        <v>1.1100000000000001</v>
      </c>
      <c r="BC64" s="313">
        <v>1.1100000000000001</v>
      </c>
      <c r="BD64" s="313">
        <v>0</v>
      </c>
      <c r="BE64" s="313">
        <v>0</v>
      </c>
      <c r="BF64" s="313">
        <v>0</v>
      </c>
      <c r="BG64" s="313">
        <f t="shared" si="80"/>
        <v>0</v>
      </c>
      <c r="BH64" s="313">
        <v>0</v>
      </c>
      <c r="BI64" s="313">
        <v>0</v>
      </c>
      <c r="BJ64" s="313">
        <v>0</v>
      </c>
      <c r="BK64" s="313">
        <v>0</v>
      </c>
      <c r="BL64" s="313">
        <f>SUM(BM64:BS64)</f>
        <v>0</v>
      </c>
      <c r="BM64" s="313">
        <v>0</v>
      </c>
      <c r="BN64" s="313">
        <v>0</v>
      </c>
      <c r="BO64" s="313">
        <v>0</v>
      </c>
      <c r="BP64" s="313">
        <v>0</v>
      </c>
      <c r="BQ64" s="313">
        <v>0</v>
      </c>
      <c r="BR64" s="313">
        <v>0</v>
      </c>
      <c r="BS64" s="313">
        <v>0</v>
      </c>
      <c r="BT64" s="313">
        <f t="shared" si="81"/>
        <v>0</v>
      </c>
      <c r="BU64" s="313">
        <v>0</v>
      </c>
      <c r="BV64" s="313">
        <v>0</v>
      </c>
      <c r="BW64" s="313">
        <v>0</v>
      </c>
      <c r="BX64" s="313">
        <v>0</v>
      </c>
      <c r="BY64" s="294">
        <f t="shared" si="82"/>
        <v>0</v>
      </c>
      <c r="BZ64" s="313">
        <v>0</v>
      </c>
      <c r="CA64" s="313">
        <v>0</v>
      </c>
      <c r="CB64" s="313">
        <v>0</v>
      </c>
      <c r="CC64" s="313">
        <v>0</v>
      </c>
      <c r="CD64" s="313">
        <v>0</v>
      </c>
      <c r="CE64" s="313">
        <v>0</v>
      </c>
      <c r="CF64" s="313">
        <v>0</v>
      </c>
      <c r="CG64" s="313">
        <f t="shared" si="83"/>
        <v>0</v>
      </c>
      <c r="CH64" s="313">
        <v>0</v>
      </c>
      <c r="CI64" s="313">
        <v>0</v>
      </c>
      <c r="CJ64" s="313">
        <v>0</v>
      </c>
      <c r="CK64" s="313">
        <v>0</v>
      </c>
      <c r="CL64" s="313">
        <f t="shared" si="84"/>
        <v>0</v>
      </c>
      <c r="CM64" s="313">
        <v>0</v>
      </c>
      <c r="CN64" s="313">
        <v>0</v>
      </c>
      <c r="CO64" s="313">
        <v>0</v>
      </c>
      <c r="CP64" s="313">
        <v>0</v>
      </c>
      <c r="CQ64" s="313">
        <v>0</v>
      </c>
      <c r="CR64" s="313">
        <v>0</v>
      </c>
      <c r="CS64" s="313">
        <v>0</v>
      </c>
      <c r="CT64" s="313">
        <f t="shared" si="85"/>
        <v>0</v>
      </c>
      <c r="CU64" s="313">
        <v>0</v>
      </c>
      <c r="CV64" s="313">
        <v>0</v>
      </c>
      <c r="CW64" s="313">
        <v>0</v>
      </c>
      <c r="CX64" s="313">
        <v>0</v>
      </c>
      <c r="CY64" s="313">
        <f>SUM(CZ64:DF64)</f>
        <v>0</v>
      </c>
      <c r="CZ64" s="313">
        <v>0</v>
      </c>
      <c r="DA64" s="313">
        <v>0</v>
      </c>
      <c r="DB64" s="313">
        <v>0</v>
      </c>
      <c r="DC64" s="313">
        <v>0</v>
      </c>
      <c r="DD64" s="313">
        <v>0</v>
      </c>
      <c r="DE64" s="313">
        <v>0</v>
      </c>
      <c r="DF64" s="313">
        <v>0</v>
      </c>
      <c r="DG64" s="313">
        <f t="shared" si="86"/>
        <v>0</v>
      </c>
      <c r="DH64" s="313">
        <v>0</v>
      </c>
      <c r="DI64" s="313">
        <v>0</v>
      </c>
      <c r="DJ64" s="313">
        <v>0</v>
      </c>
      <c r="DK64" s="313">
        <v>0</v>
      </c>
      <c r="DL64" s="313">
        <f t="shared" si="87"/>
        <v>0</v>
      </c>
      <c r="DM64" s="313">
        <v>0</v>
      </c>
      <c r="DN64" s="313">
        <v>0</v>
      </c>
      <c r="DO64" s="313">
        <v>0</v>
      </c>
      <c r="DP64" s="313">
        <v>0</v>
      </c>
      <c r="DQ64" s="313">
        <v>0</v>
      </c>
      <c r="DR64" s="313">
        <v>0</v>
      </c>
      <c r="DS64" s="313">
        <v>0</v>
      </c>
      <c r="DT64" s="313">
        <f t="shared" si="88"/>
        <v>0</v>
      </c>
      <c r="DU64" s="313">
        <v>0</v>
      </c>
      <c r="DV64" s="313">
        <v>0</v>
      </c>
      <c r="DW64" s="313">
        <v>0</v>
      </c>
      <c r="DX64" s="313">
        <v>0</v>
      </c>
      <c r="DY64" s="313">
        <f t="shared" si="69"/>
        <v>1.1100000000000001</v>
      </c>
      <c r="DZ64" s="313">
        <f t="shared" si="70"/>
        <v>0</v>
      </c>
      <c r="EA64" s="313">
        <f t="shared" si="71"/>
        <v>0</v>
      </c>
      <c r="EB64" s="313">
        <f t="shared" si="72"/>
        <v>1.1100000000000001</v>
      </c>
      <c r="EC64" s="313">
        <f t="shared" si="73"/>
        <v>1.1100000000000001</v>
      </c>
      <c r="ED64" s="313">
        <f t="shared" si="74"/>
        <v>0</v>
      </c>
      <c r="EE64" s="313">
        <f t="shared" si="75"/>
        <v>0</v>
      </c>
      <c r="EF64" s="313">
        <f t="shared" si="76"/>
        <v>0</v>
      </c>
      <c r="EG64" s="313">
        <f t="shared" si="77"/>
        <v>0</v>
      </c>
      <c r="EH64" s="313">
        <f t="shared" si="91"/>
        <v>0</v>
      </c>
      <c r="EI64" s="313">
        <f t="shared" si="92"/>
        <v>0</v>
      </c>
      <c r="EJ64" s="313">
        <f t="shared" si="89"/>
        <v>0</v>
      </c>
      <c r="EK64" s="313">
        <f t="shared" si="93"/>
        <v>0</v>
      </c>
      <c r="EL64" s="119" t="s">
        <v>98</v>
      </c>
      <c r="EM64" s="270"/>
      <c r="EN64" s="305">
        <f t="shared" si="90"/>
        <v>1.9800000000003148E-3</v>
      </c>
      <c r="EO64" s="270"/>
    </row>
    <row r="65" spans="1:145" s="183" customFormat="1" ht="51" customHeight="1" x14ac:dyDescent="0.2">
      <c r="A65" s="309" t="s">
        <v>155</v>
      </c>
      <c r="B65" s="186" t="s">
        <v>177</v>
      </c>
      <c r="C65" s="311" t="s">
        <v>178</v>
      </c>
      <c r="D65" s="290" t="s">
        <v>425</v>
      </c>
      <c r="E65" s="322">
        <v>2020</v>
      </c>
      <c r="F65" s="312">
        <v>2020</v>
      </c>
      <c r="G65" s="311" t="s">
        <v>98</v>
      </c>
      <c r="H65" s="318" t="s">
        <v>98</v>
      </c>
      <c r="I65" s="318" t="s">
        <v>98</v>
      </c>
      <c r="J65" s="319" t="s">
        <v>98</v>
      </c>
      <c r="K65" s="318" t="s">
        <v>98</v>
      </c>
      <c r="L65" s="318" t="s">
        <v>98</v>
      </c>
      <c r="M65" s="319" t="s">
        <v>98</v>
      </c>
      <c r="N65" s="320">
        <v>0</v>
      </c>
      <c r="O65" s="321">
        <v>0</v>
      </c>
      <c r="P65" s="293">
        <v>0</v>
      </c>
      <c r="Q65" s="293">
        <v>0</v>
      </c>
      <c r="R65" s="313" t="s">
        <v>98</v>
      </c>
      <c r="S65" s="313" t="s">
        <v>98</v>
      </c>
      <c r="T65" s="294">
        <f>1.893*1.18</f>
        <v>2.2337400000000001</v>
      </c>
      <c r="U65" s="294">
        <v>0</v>
      </c>
      <c r="V65" s="294">
        <v>0</v>
      </c>
      <c r="W65" s="313">
        <f t="shared" si="79"/>
        <v>0</v>
      </c>
      <c r="X65" s="313">
        <v>0</v>
      </c>
      <c r="Y65" s="313">
        <v>0</v>
      </c>
      <c r="Z65" s="313">
        <v>0</v>
      </c>
      <c r="AA65" s="313">
        <v>0</v>
      </c>
      <c r="AB65" s="313">
        <v>0</v>
      </c>
      <c r="AC65" s="313">
        <v>0</v>
      </c>
      <c r="AD65" s="313">
        <v>0</v>
      </c>
      <c r="AE65" s="313">
        <v>0</v>
      </c>
      <c r="AF65" s="313">
        <v>0</v>
      </c>
      <c r="AG65" s="313">
        <v>0</v>
      </c>
      <c r="AH65" s="313">
        <v>0</v>
      </c>
      <c r="AI65" s="313">
        <v>0</v>
      </c>
      <c r="AJ65" s="313">
        <v>0</v>
      </c>
      <c r="AK65" s="313">
        <v>0</v>
      </c>
      <c r="AL65" s="313">
        <f>SUM(AM65:AS65)</f>
        <v>0</v>
      </c>
      <c r="AM65" s="313">
        <v>0</v>
      </c>
      <c r="AN65" s="313">
        <v>0</v>
      </c>
      <c r="AO65" s="313">
        <v>0</v>
      </c>
      <c r="AP65" s="313">
        <v>0</v>
      </c>
      <c r="AQ65" s="313">
        <v>0</v>
      </c>
      <c r="AR65" s="313">
        <v>0</v>
      </c>
      <c r="AS65" s="313">
        <v>0</v>
      </c>
      <c r="AT65" s="313" t="s">
        <v>98</v>
      </c>
      <c r="AU65" s="313" t="s">
        <v>98</v>
      </c>
      <c r="AV65" s="313" t="s">
        <v>98</v>
      </c>
      <c r="AW65" s="313" t="s">
        <v>98</v>
      </c>
      <c r="AX65" s="313" t="s">
        <v>98</v>
      </c>
      <c r="AY65" s="313">
        <f>SUM(AZ65:BF65)</f>
        <v>0</v>
      </c>
      <c r="AZ65" s="313">
        <v>0</v>
      </c>
      <c r="BA65" s="313">
        <v>0</v>
      </c>
      <c r="BB65" s="313">
        <v>0</v>
      </c>
      <c r="BC65" s="313">
        <v>0</v>
      </c>
      <c r="BD65" s="313">
        <v>0</v>
      </c>
      <c r="BE65" s="313">
        <v>0</v>
      </c>
      <c r="BF65" s="313">
        <v>0</v>
      </c>
      <c r="BG65" s="313">
        <f t="shared" si="80"/>
        <v>0</v>
      </c>
      <c r="BH65" s="313">
        <v>0</v>
      </c>
      <c r="BI65" s="313">
        <v>0</v>
      </c>
      <c r="BJ65" s="313">
        <v>0</v>
      </c>
      <c r="BK65" s="313">
        <v>0</v>
      </c>
      <c r="BL65" s="294">
        <f>SUM(BM65:BO65)</f>
        <v>2.2337400000000001</v>
      </c>
      <c r="BM65" s="313">
        <v>0</v>
      </c>
      <c r="BN65" s="313">
        <v>0</v>
      </c>
      <c r="BO65" s="313">
        <f>SUBTOTAL(9,BP65:BS65)</f>
        <v>2.2337400000000001</v>
      </c>
      <c r="BP65" s="313">
        <v>0</v>
      </c>
      <c r="BQ65" s="313">
        <f>1.893*1.18</f>
        <v>2.2337400000000001</v>
      </c>
      <c r="BR65" s="313">
        <v>0</v>
      </c>
      <c r="BS65" s="313">
        <v>0</v>
      </c>
      <c r="BT65" s="313">
        <f t="shared" si="81"/>
        <v>0</v>
      </c>
      <c r="BU65" s="313">
        <v>0</v>
      </c>
      <c r="BV65" s="313">
        <v>0</v>
      </c>
      <c r="BW65" s="313">
        <v>0</v>
      </c>
      <c r="BX65" s="313">
        <v>0</v>
      </c>
      <c r="BY65" s="294">
        <f t="shared" si="82"/>
        <v>0</v>
      </c>
      <c r="BZ65" s="313">
        <v>0</v>
      </c>
      <c r="CA65" s="313">
        <v>0</v>
      </c>
      <c r="CB65" s="313">
        <v>0</v>
      </c>
      <c r="CC65" s="313">
        <v>0</v>
      </c>
      <c r="CD65" s="313">
        <v>0</v>
      </c>
      <c r="CE65" s="313">
        <v>0</v>
      </c>
      <c r="CF65" s="313">
        <v>0</v>
      </c>
      <c r="CG65" s="313">
        <f t="shared" si="83"/>
        <v>0</v>
      </c>
      <c r="CH65" s="313">
        <v>0</v>
      </c>
      <c r="CI65" s="313">
        <v>0</v>
      </c>
      <c r="CJ65" s="313">
        <v>0</v>
      </c>
      <c r="CK65" s="313">
        <v>0</v>
      </c>
      <c r="CL65" s="313">
        <f t="shared" si="84"/>
        <v>0</v>
      </c>
      <c r="CM65" s="313">
        <v>0</v>
      </c>
      <c r="CN65" s="313">
        <v>0</v>
      </c>
      <c r="CO65" s="313">
        <v>0</v>
      </c>
      <c r="CP65" s="313">
        <v>0</v>
      </c>
      <c r="CQ65" s="313">
        <v>0</v>
      </c>
      <c r="CR65" s="313">
        <v>0</v>
      </c>
      <c r="CS65" s="313">
        <v>0</v>
      </c>
      <c r="CT65" s="313">
        <f t="shared" si="85"/>
        <v>0</v>
      </c>
      <c r="CU65" s="313">
        <v>0</v>
      </c>
      <c r="CV65" s="313">
        <v>0</v>
      </c>
      <c r="CW65" s="313">
        <v>0</v>
      </c>
      <c r="CX65" s="313">
        <v>0</v>
      </c>
      <c r="CY65" s="313">
        <f>SUM(CZ65:DF65)</f>
        <v>0</v>
      </c>
      <c r="CZ65" s="313">
        <v>0</v>
      </c>
      <c r="DA65" s="313">
        <v>0</v>
      </c>
      <c r="DB65" s="313">
        <v>0</v>
      </c>
      <c r="DC65" s="313">
        <v>0</v>
      </c>
      <c r="DD65" s="313">
        <v>0</v>
      </c>
      <c r="DE65" s="313">
        <v>0</v>
      </c>
      <c r="DF65" s="313">
        <v>0</v>
      </c>
      <c r="DG65" s="313">
        <f t="shared" si="86"/>
        <v>0</v>
      </c>
      <c r="DH65" s="313">
        <v>0</v>
      </c>
      <c r="DI65" s="313">
        <v>0</v>
      </c>
      <c r="DJ65" s="313">
        <v>0</v>
      </c>
      <c r="DK65" s="313">
        <v>0</v>
      </c>
      <c r="DL65" s="313">
        <f t="shared" si="87"/>
        <v>0</v>
      </c>
      <c r="DM65" s="313">
        <v>0</v>
      </c>
      <c r="DN65" s="313">
        <v>0</v>
      </c>
      <c r="DO65" s="313">
        <v>0</v>
      </c>
      <c r="DP65" s="313">
        <v>0</v>
      </c>
      <c r="DQ65" s="313">
        <v>0</v>
      </c>
      <c r="DR65" s="313">
        <v>0</v>
      </c>
      <c r="DS65" s="313">
        <v>0</v>
      </c>
      <c r="DT65" s="313">
        <f t="shared" si="88"/>
        <v>0</v>
      </c>
      <c r="DU65" s="313">
        <v>0</v>
      </c>
      <c r="DV65" s="313">
        <v>0</v>
      </c>
      <c r="DW65" s="313">
        <v>0</v>
      </c>
      <c r="DX65" s="313">
        <v>0</v>
      </c>
      <c r="DY65" s="313">
        <f t="shared" si="69"/>
        <v>2.2337400000000001</v>
      </c>
      <c r="DZ65" s="313">
        <f t="shared" si="70"/>
        <v>0</v>
      </c>
      <c r="EA65" s="313">
        <f t="shared" si="71"/>
        <v>0</v>
      </c>
      <c r="EB65" s="313">
        <f t="shared" si="72"/>
        <v>2.2337400000000001</v>
      </c>
      <c r="EC65" s="313">
        <f t="shared" si="73"/>
        <v>0</v>
      </c>
      <c r="ED65" s="313">
        <f t="shared" si="74"/>
        <v>2.2337400000000001</v>
      </c>
      <c r="EE65" s="313">
        <f t="shared" si="75"/>
        <v>0</v>
      </c>
      <c r="EF65" s="313">
        <f t="shared" si="76"/>
        <v>0</v>
      </c>
      <c r="EG65" s="313">
        <f t="shared" si="77"/>
        <v>0</v>
      </c>
      <c r="EH65" s="313">
        <f t="shared" si="91"/>
        <v>0</v>
      </c>
      <c r="EI65" s="313">
        <f t="shared" si="92"/>
        <v>0</v>
      </c>
      <c r="EJ65" s="313">
        <f t="shared" si="89"/>
        <v>0</v>
      </c>
      <c r="EK65" s="313">
        <f t="shared" si="93"/>
        <v>0</v>
      </c>
      <c r="EL65" s="119" t="s">
        <v>98</v>
      </c>
      <c r="EM65" s="270"/>
      <c r="EN65" s="305">
        <f t="shared" si="90"/>
        <v>0</v>
      </c>
      <c r="EO65" s="270"/>
    </row>
    <row r="66" spans="1:145" s="160" customFormat="1" ht="51" customHeight="1" x14ac:dyDescent="0.2">
      <c r="A66" s="309" t="s">
        <v>155</v>
      </c>
      <c r="B66" s="186" t="s">
        <v>179</v>
      </c>
      <c r="C66" s="311" t="s">
        <v>180</v>
      </c>
      <c r="D66" s="290" t="s">
        <v>425</v>
      </c>
      <c r="E66" s="322">
        <v>2020</v>
      </c>
      <c r="F66" s="312">
        <f>E66</f>
        <v>2020</v>
      </c>
      <c r="G66" s="311" t="s">
        <v>98</v>
      </c>
      <c r="H66" s="318" t="s">
        <v>98</v>
      </c>
      <c r="I66" s="318" t="s">
        <v>98</v>
      </c>
      <c r="J66" s="319" t="s">
        <v>98</v>
      </c>
      <c r="K66" s="318" t="s">
        <v>98</v>
      </c>
      <c r="L66" s="318" t="s">
        <v>98</v>
      </c>
      <c r="M66" s="319" t="s">
        <v>98</v>
      </c>
      <c r="N66" s="320">
        <v>0</v>
      </c>
      <c r="O66" s="321">
        <v>0</v>
      </c>
      <c r="P66" s="293">
        <v>0</v>
      </c>
      <c r="Q66" s="293">
        <v>0</v>
      </c>
      <c r="R66" s="313" t="s">
        <v>98</v>
      </c>
      <c r="S66" s="313" t="s">
        <v>98</v>
      </c>
      <c r="T66" s="294">
        <f>2.914*1.18</f>
        <v>3.43852</v>
      </c>
      <c r="U66" s="294" t="s">
        <v>103</v>
      </c>
      <c r="V66" s="294">
        <v>0</v>
      </c>
      <c r="W66" s="313">
        <f t="shared" si="79"/>
        <v>0</v>
      </c>
      <c r="X66" s="313">
        <v>0</v>
      </c>
      <c r="Y66" s="313">
        <v>0</v>
      </c>
      <c r="Z66" s="313">
        <v>0</v>
      </c>
      <c r="AA66" s="313">
        <v>0</v>
      </c>
      <c r="AB66" s="313">
        <v>0</v>
      </c>
      <c r="AC66" s="313">
        <v>0</v>
      </c>
      <c r="AD66" s="313">
        <v>0</v>
      </c>
      <c r="AE66" s="313">
        <v>0</v>
      </c>
      <c r="AF66" s="313">
        <v>0</v>
      </c>
      <c r="AG66" s="313">
        <v>0</v>
      </c>
      <c r="AH66" s="313">
        <v>0</v>
      </c>
      <c r="AI66" s="313">
        <v>0</v>
      </c>
      <c r="AJ66" s="313">
        <v>0</v>
      </c>
      <c r="AK66" s="313">
        <v>0</v>
      </c>
      <c r="AL66" s="313">
        <f>SUM(AM66:AS66)</f>
        <v>0</v>
      </c>
      <c r="AM66" s="313">
        <v>0</v>
      </c>
      <c r="AN66" s="313">
        <v>0</v>
      </c>
      <c r="AO66" s="313">
        <v>0</v>
      </c>
      <c r="AP66" s="313">
        <v>0</v>
      </c>
      <c r="AQ66" s="313">
        <v>0</v>
      </c>
      <c r="AR66" s="313">
        <v>0</v>
      </c>
      <c r="AS66" s="313">
        <v>0</v>
      </c>
      <c r="AT66" s="313" t="s">
        <v>98</v>
      </c>
      <c r="AU66" s="313" t="s">
        <v>98</v>
      </c>
      <c r="AV66" s="313" t="s">
        <v>98</v>
      </c>
      <c r="AW66" s="313" t="s">
        <v>98</v>
      </c>
      <c r="AX66" s="313" t="s">
        <v>98</v>
      </c>
      <c r="AY66" s="313">
        <f>SUM(AZ66:BF66)</f>
        <v>0</v>
      </c>
      <c r="AZ66" s="313">
        <v>0</v>
      </c>
      <c r="BA66" s="313">
        <v>0</v>
      </c>
      <c r="BB66" s="313">
        <v>0</v>
      </c>
      <c r="BC66" s="313">
        <v>0</v>
      </c>
      <c r="BD66" s="313">
        <v>0</v>
      </c>
      <c r="BE66" s="313">
        <v>0</v>
      </c>
      <c r="BF66" s="313">
        <v>0</v>
      </c>
      <c r="BG66" s="313">
        <f t="shared" si="80"/>
        <v>0</v>
      </c>
      <c r="BH66" s="313">
        <v>0</v>
      </c>
      <c r="BI66" s="313">
        <v>0</v>
      </c>
      <c r="BJ66" s="313">
        <v>0</v>
      </c>
      <c r="BK66" s="313">
        <v>0</v>
      </c>
      <c r="BL66" s="294">
        <f>SUM(BM66:BO66)</f>
        <v>3.43852</v>
      </c>
      <c r="BM66" s="313">
        <v>0</v>
      </c>
      <c r="BN66" s="313">
        <v>0</v>
      </c>
      <c r="BO66" s="313">
        <f>SUBTOTAL(9,BP66:BS66)</f>
        <v>3.43852</v>
      </c>
      <c r="BP66" s="313">
        <v>3.43852</v>
      </c>
      <c r="BQ66" s="313">
        <v>0</v>
      </c>
      <c r="BR66" s="313">
        <v>0</v>
      </c>
      <c r="BS66" s="313">
        <v>0</v>
      </c>
      <c r="BT66" s="313">
        <f t="shared" si="81"/>
        <v>0</v>
      </c>
      <c r="BU66" s="313">
        <v>0</v>
      </c>
      <c r="BV66" s="313">
        <v>0</v>
      </c>
      <c r="BW66" s="313">
        <v>0</v>
      </c>
      <c r="BX66" s="313">
        <v>0</v>
      </c>
      <c r="BY66" s="294">
        <f t="shared" si="82"/>
        <v>0</v>
      </c>
      <c r="BZ66" s="313">
        <v>0</v>
      </c>
      <c r="CA66" s="313">
        <v>0</v>
      </c>
      <c r="CB66" s="313">
        <v>0</v>
      </c>
      <c r="CC66" s="313">
        <v>0</v>
      </c>
      <c r="CD66" s="313">
        <v>0</v>
      </c>
      <c r="CE66" s="313">
        <v>0</v>
      </c>
      <c r="CF66" s="313">
        <v>0</v>
      </c>
      <c r="CG66" s="313">
        <f t="shared" si="83"/>
        <v>0</v>
      </c>
      <c r="CH66" s="313">
        <v>0</v>
      </c>
      <c r="CI66" s="313">
        <v>0</v>
      </c>
      <c r="CJ66" s="313">
        <v>0</v>
      </c>
      <c r="CK66" s="313">
        <v>0</v>
      </c>
      <c r="CL66" s="313">
        <f t="shared" si="84"/>
        <v>0</v>
      </c>
      <c r="CM66" s="313">
        <v>0</v>
      </c>
      <c r="CN66" s="313">
        <v>0</v>
      </c>
      <c r="CO66" s="313">
        <v>0</v>
      </c>
      <c r="CP66" s="313">
        <v>0</v>
      </c>
      <c r="CQ66" s="313">
        <v>0</v>
      </c>
      <c r="CR66" s="313">
        <v>0</v>
      </c>
      <c r="CS66" s="313">
        <v>0</v>
      </c>
      <c r="CT66" s="313">
        <f t="shared" si="85"/>
        <v>0</v>
      </c>
      <c r="CU66" s="313">
        <v>0</v>
      </c>
      <c r="CV66" s="313">
        <v>0</v>
      </c>
      <c r="CW66" s="313">
        <v>0</v>
      </c>
      <c r="CX66" s="313">
        <v>0</v>
      </c>
      <c r="CY66" s="313">
        <f>SUM(CZ66:DF66)</f>
        <v>0</v>
      </c>
      <c r="CZ66" s="313">
        <v>0</v>
      </c>
      <c r="DA66" s="313">
        <v>0</v>
      </c>
      <c r="DB66" s="313">
        <v>0</v>
      </c>
      <c r="DC66" s="313">
        <v>0</v>
      </c>
      <c r="DD66" s="313">
        <v>0</v>
      </c>
      <c r="DE66" s="313">
        <v>0</v>
      </c>
      <c r="DF66" s="313">
        <v>0</v>
      </c>
      <c r="DG66" s="313">
        <f t="shared" si="86"/>
        <v>0</v>
      </c>
      <c r="DH66" s="313">
        <v>0</v>
      </c>
      <c r="DI66" s="313">
        <v>0</v>
      </c>
      <c r="DJ66" s="313">
        <v>0</v>
      </c>
      <c r="DK66" s="313">
        <v>0</v>
      </c>
      <c r="DL66" s="313">
        <f t="shared" si="87"/>
        <v>0</v>
      </c>
      <c r="DM66" s="313">
        <v>0</v>
      </c>
      <c r="DN66" s="313">
        <v>0</v>
      </c>
      <c r="DO66" s="313">
        <v>0</v>
      </c>
      <c r="DP66" s="313">
        <v>0</v>
      </c>
      <c r="DQ66" s="313">
        <v>0</v>
      </c>
      <c r="DR66" s="313">
        <v>0</v>
      </c>
      <c r="DS66" s="313">
        <v>0</v>
      </c>
      <c r="DT66" s="313">
        <f t="shared" si="88"/>
        <v>0</v>
      </c>
      <c r="DU66" s="313">
        <v>0</v>
      </c>
      <c r="DV66" s="313">
        <v>0</v>
      </c>
      <c r="DW66" s="313">
        <v>0</v>
      </c>
      <c r="DX66" s="313">
        <v>0</v>
      </c>
      <c r="DY66" s="313">
        <f t="shared" si="69"/>
        <v>3.43852</v>
      </c>
      <c r="DZ66" s="313">
        <f t="shared" si="70"/>
        <v>0</v>
      </c>
      <c r="EA66" s="313">
        <f t="shared" si="71"/>
        <v>0</v>
      </c>
      <c r="EB66" s="313">
        <f t="shared" si="72"/>
        <v>3.43852</v>
      </c>
      <c r="EC66" s="313">
        <f t="shared" si="73"/>
        <v>3.43852</v>
      </c>
      <c r="ED66" s="313">
        <f t="shared" si="74"/>
        <v>0</v>
      </c>
      <c r="EE66" s="313">
        <f t="shared" si="75"/>
        <v>0</v>
      </c>
      <c r="EF66" s="313">
        <f t="shared" si="76"/>
        <v>0</v>
      </c>
      <c r="EG66" s="313">
        <f t="shared" si="77"/>
        <v>0</v>
      </c>
      <c r="EH66" s="313">
        <f t="shared" si="91"/>
        <v>0</v>
      </c>
      <c r="EI66" s="313">
        <f t="shared" si="92"/>
        <v>0</v>
      </c>
      <c r="EJ66" s="313">
        <f t="shared" si="89"/>
        <v>0</v>
      </c>
      <c r="EK66" s="313">
        <f t="shared" si="93"/>
        <v>0</v>
      </c>
      <c r="EL66" s="119" t="s">
        <v>98</v>
      </c>
      <c r="EM66" s="270"/>
      <c r="EN66" s="305">
        <f t="shared" si="90"/>
        <v>0</v>
      </c>
      <c r="EO66" s="270"/>
    </row>
    <row r="67" spans="1:145" s="160" customFormat="1" ht="51" hidden="1" customHeight="1" x14ac:dyDescent="0.2">
      <c r="A67" s="309" t="s">
        <v>155</v>
      </c>
      <c r="B67" s="310" t="s">
        <v>181</v>
      </c>
      <c r="C67" s="311" t="s">
        <v>182</v>
      </c>
      <c r="D67" s="290"/>
      <c r="E67" s="322"/>
      <c r="F67" s="312"/>
      <c r="G67" s="311"/>
      <c r="H67" s="318"/>
      <c r="I67" s="318"/>
      <c r="J67" s="319"/>
      <c r="K67" s="318"/>
      <c r="L67" s="318"/>
      <c r="M67" s="319"/>
      <c r="N67" s="320"/>
      <c r="O67" s="321"/>
      <c r="P67" s="293"/>
      <c r="Q67" s="293"/>
      <c r="R67" s="313"/>
      <c r="S67" s="313"/>
      <c r="T67" s="294"/>
      <c r="U67" s="294"/>
      <c r="V67" s="294"/>
      <c r="W67" s="313"/>
      <c r="X67" s="313"/>
      <c r="Y67" s="313"/>
      <c r="Z67" s="313"/>
      <c r="AA67" s="313"/>
      <c r="AB67" s="313"/>
      <c r="AC67" s="313"/>
      <c r="AD67" s="313"/>
      <c r="AE67" s="313"/>
      <c r="AF67" s="313"/>
      <c r="AG67" s="313"/>
      <c r="AH67" s="313"/>
      <c r="AI67" s="313"/>
      <c r="AJ67" s="313"/>
      <c r="AK67" s="313"/>
      <c r="AL67" s="313"/>
      <c r="AM67" s="313"/>
      <c r="AN67" s="313"/>
      <c r="AO67" s="313"/>
      <c r="AP67" s="313"/>
      <c r="AQ67" s="313"/>
      <c r="AR67" s="313"/>
      <c r="AS67" s="313"/>
      <c r="AT67" s="313"/>
      <c r="AU67" s="313"/>
      <c r="AV67" s="313"/>
      <c r="AW67" s="313"/>
      <c r="AX67" s="313"/>
      <c r="AY67" s="313"/>
      <c r="AZ67" s="313"/>
      <c r="BA67" s="313"/>
      <c r="BB67" s="313"/>
      <c r="BC67" s="313"/>
      <c r="BD67" s="313"/>
      <c r="BE67" s="313"/>
      <c r="BF67" s="313"/>
      <c r="BG67" s="313"/>
      <c r="BH67" s="313"/>
      <c r="BI67" s="313"/>
      <c r="BJ67" s="313"/>
      <c r="BK67" s="313"/>
      <c r="BL67" s="294"/>
      <c r="BM67" s="313"/>
      <c r="BN67" s="313"/>
      <c r="BO67" s="313"/>
      <c r="BP67" s="313"/>
      <c r="BQ67" s="313"/>
      <c r="BR67" s="313"/>
      <c r="BS67" s="313"/>
      <c r="BT67" s="313"/>
      <c r="BU67" s="313"/>
      <c r="BV67" s="313"/>
      <c r="BW67" s="313"/>
      <c r="BX67" s="313"/>
      <c r="BY67" s="313"/>
      <c r="BZ67" s="313"/>
      <c r="CA67" s="313"/>
      <c r="CB67" s="313"/>
      <c r="CC67" s="313"/>
      <c r="CD67" s="313"/>
      <c r="CE67" s="313"/>
      <c r="CF67" s="313"/>
      <c r="CG67" s="313"/>
      <c r="CH67" s="313"/>
      <c r="CI67" s="313"/>
      <c r="CJ67" s="313"/>
      <c r="CK67" s="313"/>
      <c r="CL67" s="313"/>
      <c r="CM67" s="313"/>
      <c r="CN67" s="313"/>
      <c r="CO67" s="313"/>
      <c r="CP67" s="313"/>
      <c r="CQ67" s="313"/>
      <c r="CR67" s="313"/>
      <c r="CS67" s="313"/>
      <c r="CT67" s="313"/>
      <c r="CU67" s="313"/>
      <c r="CV67" s="313"/>
      <c r="CW67" s="313"/>
      <c r="CX67" s="313"/>
      <c r="CY67" s="313"/>
      <c r="CZ67" s="313"/>
      <c r="DA67" s="313"/>
      <c r="DB67" s="313"/>
      <c r="DC67" s="313"/>
      <c r="DD67" s="313"/>
      <c r="DE67" s="313"/>
      <c r="DF67" s="313"/>
      <c r="DG67" s="313"/>
      <c r="DH67" s="313"/>
      <c r="DI67" s="313"/>
      <c r="DJ67" s="313"/>
      <c r="DK67" s="313"/>
      <c r="DL67" s="313"/>
      <c r="DM67" s="313"/>
      <c r="DN67" s="313"/>
      <c r="DO67" s="313"/>
      <c r="DP67" s="313"/>
      <c r="DQ67" s="313"/>
      <c r="DR67" s="313"/>
      <c r="DS67" s="313"/>
      <c r="DT67" s="313"/>
      <c r="DU67" s="313"/>
      <c r="DV67" s="313"/>
      <c r="DW67" s="313"/>
      <c r="DX67" s="313"/>
      <c r="DY67" s="313">
        <f t="shared" si="69"/>
        <v>0</v>
      </c>
      <c r="DZ67" s="313">
        <f t="shared" si="70"/>
        <v>0</v>
      </c>
      <c r="EA67" s="313">
        <f t="shared" si="71"/>
        <v>0</v>
      </c>
      <c r="EB67" s="313">
        <f t="shared" si="72"/>
        <v>0</v>
      </c>
      <c r="EC67" s="313">
        <f t="shared" si="73"/>
        <v>0</v>
      </c>
      <c r="ED67" s="313">
        <f t="shared" si="74"/>
        <v>0</v>
      </c>
      <c r="EE67" s="313">
        <f t="shared" si="75"/>
        <v>0</v>
      </c>
      <c r="EF67" s="313">
        <f t="shared" si="76"/>
        <v>0</v>
      </c>
      <c r="EG67" s="313">
        <f t="shared" si="77"/>
        <v>0</v>
      </c>
      <c r="EH67" s="313">
        <f t="shared" si="91"/>
        <v>0</v>
      </c>
      <c r="EI67" s="313">
        <f t="shared" si="92"/>
        <v>0</v>
      </c>
      <c r="EJ67" s="313">
        <f t="shared" si="89"/>
        <v>0</v>
      </c>
      <c r="EK67" s="313">
        <f t="shared" si="93"/>
        <v>0</v>
      </c>
      <c r="EL67" s="119" t="s">
        <v>98</v>
      </c>
      <c r="EM67" s="270"/>
      <c r="EN67" s="305">
        <f t="shared" si="90"/>
        <v>0</v>
      </c>
      <c r="EO67" s="270"/>
    </row>
    <row r="68" spans="1:145" s="160" customFormat="1" ht="51" customHeight="1" x14ac:dyDescent="0.2">
      <c r="A68" s="309" t="s">
        <v>155</v>
      </c>
      <c r="B68" s="186" t="s">
        <v>183</v>
      </c>
      <c r="C68" s="311" t="s">
        <v>184</v>
      </c>
      <c r="D68" s="290" t="s">
        <v>425</v>
      </c>
      <c r="E68" s="322">
        <v>2020</v>
      </c>
      <c r="F68" s="312">
        <f>E68</f>
        <v>2020</v>
      </c>
      <c r="G68" s="311" t="s">
        <v>98</v>
      </c>
      <c r="H68" s="318" t="s">
        <v>98</v>
      </c>
      <c r="I68" s="318" t="s">
        <v>98</v>
      </c>
      <c r="J68" s="319" t="s">
        <v>98</v>
      </c>
      <c r="K68" s="318" t="s">
        <v>98</v>
      </c>
      <c r="L68" s="318" t="s">
        <v>98</v>
      </c>
      <c r="M68" s="319" t="s">
        <v>98</v>
      </c>
      <c r="N68" s="320">
        <v>0</v>
      </c>
      <c r="O68" s="321">
        <v>0</v>
      </c>
      <c r="P68" s="293">
        <v>0</v>
      </c>
      <c r="Q68" s="293">
        <v>0</v>
      </c>
      <c r="R68" s="313" t="s">
        <v>98</v>
      </c>
      <c r="S68" s="313" t="s">
        <v>98</v>
      </c>
      <c r="T68" s="294">
        <f>1.457*1.18</f>
        <v>1.71926</v>
      </c>
      <c r="U68" s="294" t="s">
        <v>103</v>
      </c>
      <c r="V68" s="294">
        <v>0</v>
      </c>
      <c r="W68" s="313">
        <f>AL68</f>
        <v>0</v>
      </c>
      <c r="X68" s="313">
        <v>0</v>
      </c>
      <c r="Y68" s="313">
        <v>0</v>
      </c>
      <c r="Z68" s="313">
        <v>0</v>
      </c>
      <c r="AA68" s="313">
        <v>0</v>
      </c>
      <c r="AB68" s="313">
        <v>0</v>
      </c>
      <c r="AC68" s="313">
        <v>0</v>
      </c>
      <c r="AD68" s="313">
        <v>0</v>
      </c>
      <c r="AE68" s="313">
        <v>0</v>
      </c>
      <c r="AF68" s="313">
        <v>0</v>
      </c>
      <c r="AG68" s="313">
        <v>0</v>
      </c>
      <c r="AH68" s="313">
        <v>0</v>
      </c>
      <c r="AI68" s="313">
        <v>0</v>
      </c>
      <c r="AJ68" s="313">
        <v>0</v>
      </c>
      <c r="AK68" s="313">
        <v>0</v>
      </c>
      <c r="AL68" s="313">
        <f>SUM(AM68:AS68)</f>
        <v>0</v>
      </c>
      <c r="AM68" s="313">
        <v>0</v>
      </c>
      <c r="AN68" s="313">
        <v>0</v>
      </c>
      <c r="AO68" s="313">
        <v>0</v>
      </c>
      <c r="AP68" s="313">
        <v>0</v>
      </c>
      <c r="AQ68" s="313">
        <v>0</v>
      </c>
      <c r="AR68" s="313">
        <v>0</v>
      </c>
      <c r="AS68" s="313">
        <v>0</v>
      </c>
      <c r="AT68" s="313" t="s">
        <v>98</v>
      </c>
      <c r="AU68" s="313" t="s">
        <v>98</v>
      </c>
      <c r="AV68" s="313" t="s">
        <v>98</v>
      </c>
      <c r="AW68" s="313" t="s">
        <v>98</v>
      </c>
      <c r="AX68" s="313" t="s">
        <v>98</v>
      </c>
      <c r="AY68" s="313">
        <f>SUM(AZ68:BF68)</f>
        <v>0</v>
      </c>
      <c r="AZ68" s="313">
        <v>0</v>
      </c>
      <c r="BA68" s="313">
        <v>0</v>
      </c>
      <c r="BB68" s="313">
        <v>0</v>
      </c>
      <c r="BC68" s="313">
        <v>0</v>
      </c>
      <c r="BD68" s="313">
        <v>0</v>
      </c>
      <c r="BE68" s="313">
        <v>0</v>
      </c>
      <c r="BF68" s="313">
        <v>0</v>
      </c>
      <c r="BG68" s="313">
        <f>SUM(BH68:BK68)</f>
        <v>0</v>
      </c>
      <c r="BH68" s="313">
        <v>0</v>
      </c>
      <c r="BI68" s="313">
        <v>0</v>
      </c>
      <c r="BJ68" s="313">
        <v>0</v>
      </c>
      <c r="BK68" s="313">
        <v>0</v>
      </c>
      <c r="BL68" s="294">
        <f>SUM(BM68:BO68)</f>
        <v>1.71926</v>
      </c>
      <c r="BM68" s="313">
        <v>0</v>
      </c>
      <c r="BN68" s="313">
        <v>0</v>
      </c>
      <c r="BO68" s="313">
        <f>SUBTOTAL(9,BP68:BS68)</f>
        <v>1.71926</v>
      </c>
      <c r="BP68" s="313">
        <v>1.71926</v>
      </c>
      <c r="BQ68" s="313">
        <v>0</v>
      </c>
      <c r="BR68" s="313">
        <v>0</v>
      </c>
      <c r="BS68" s="313">
        <v>0</v>
      </c>
      <c r="BT68" s="313">
        <f>SUM(BU68:BX68)</f>
        <v>0</v>
      </c>
      <c r="BU68" s="313">
        <v>0</v>
      </c>
      <c r="BV68" s="313">
        <v>0</v>
      </c>
      <c r="BW68" s="313">
        <v>0</v>
      </c>
      <c r="BX68" s="313">
        <v>0</v>
      </c>
      <c r="BY68" s="294">
        <f>SUM(BZ68:CB68)</f>
        <v>0</v>
      </c>
      <c r="BZ68" s="313">
        <v>0</v>
      </c>
      <c r="CA68" s="313">
        <v>0</v>
      </c>
      <c r="CB68" s="313">
        <v>0</v>
      </c>
      <c r="CC68" s="313">
        <v>0</v>
      </c>
      <c r="CD68" s="313">
        <v>0</v>
      </c>
      <c r="CE68" s="313">
        <v>0</v>
      </c>
      <c r="CF68" s="313">
        <v>0</v>
      </c>
      <c r="CG68" s="313">
        <f>SUM(CH68:CK68)</f>
        <v>0</v>
      </c>
      <c r="CH68" s="313">
        <v>0</v>
      </c>
      <c r="CI68" s="313">
        <v>0</v>
      </c>
      <c r="CJ68" s="313">
        <v>0</v>
      </c>
      <c r="CK68" s="313">
        <v>0</v>
      </c>
      <c r="CL68" s="313">
        <f>SUM(CM68:CS68)</f>
        <v>0</v>
      </c>
      <c r="CM68" s="313">
        <v>0</v>
      </c>
      <c r="CN68" s="313">
        <v>0</v>
      </c>
      <c r="CO68" s="313">
        <v>0</v>
      </c>
      <c r="CP68" s="313">
        <v>0</v>
      </c>
      <c r="CQ68" s="313">
        <v>0</v>
      </c>
      <c r="CR68" s="313">
        <v>0</v>
      </c>
      <c r="CS68" s="313">
        <v>0</v>
      </c>
      <c r="CT68" s="313">
        <f>SUM(CU68:CX68)</f>
        <v>0</v>
      </c>
      <c r="CU68" s="313">
        <v>0</v>
      </c>
      <c r="CV68" s="313">
        <v>0</v>
      </c>
      <c r="CW68" s="313">
        <v>0</v>
      </c>
      <c r="CX68" s="313">
        <v>0</v>
      </c>
      <c r="CY68" s="313">
        <f>SUM(CZ68:DF68)</f>
        <v>0</v>
      </c>
      <c r="CZ68" s="313">
        <v>0</v>
      </c>
      <c r="DA68" s="313">
        <v>0</v>
      </c>
      <c r="DB68" s="313">
        <v>0</v>
      </c>
      <c r="DC68" s="313">
        <v>0</v>
      </c>
      <c r="DD68" s="313">
        <v>0</v>
      </c>
      <c r="DE68" s="313">
        <v>0</v>
      </c>
      <c r="DF68" s="313">
        <v>0</v>
      </c>
      <c r="DG68" s="313">
        <f>SUM(DH68:DK68)</f>
        <v>0</v>
      </c>
      <c r="DH68" s="313">
        <v>0</v>
      </c>
      <c r="DI68" s="313">
        <v>0</v>
      </c>
      <c r="DJ68" s="313">
        <v>0</v>
      </c>
      <c r="DK68" s="313">
        <v>0</v>
      </c>
      <c r="DL68" s="313">
        <f>SUM(DM68:DS68)</f>
        <v>0</v>
      </c>
      <c r="DM68" s="313">
        <v>0</v>
      </c>
      <c r="DN68" s="313">
        <v>0</v>
      </c>
      <c r="DO68" s="313">
        <v>0</v>
      </c>
      <c r="DP68" s="313">
        <v>0</v>
      </c>
      <c r="DQ68" s="313">
        <v>0</v>
      </c>
      <c r="DR68" s="313">
        <v>0</v>
      </c>
      <c r="DS68" s="313">
        <v>0</v>
      </c>
      <c r="DT68" s="313">
        <f>SUM(DU68:DX68)</f>
        <v>0</v>
      </c>
      <c r="DU68" s="313">
        <v>0</v>
      </c>
      <c r="DV68" s="313">
        <v>0</v>
      </c>
      <c r="DW68" s="313">
        <v>0</v>
      </c>
      <c r="DX68" s="313">
        <v>0</v>
      </c>
      <c r="DY68" s="313">
        <f t="shared" si="69"/>
        <v>1.71926</v>
      </c>
      <c r="DZ68" s="313">
        <f t="shared" si="70"/>
        <v>0</v>
      </c>
      <c r="EA68" s="313">
        <f t="shared" si="71"/>
        <v>0</v>
      </c>
      <c r="EB68" s="313">
        <f t="shared" si="72"/>
        <v>1.71926</v>
      </c>
      <c r="EC68" s="313">
        <f t="shared" si="73"/>
        <v>1.71926</v>
      </c>
      <c r="ED68" s="313">
        <f t="shared" si="74"/>
        <v>0</v>
      </c>
      <c r="EE68" s="313">
        <f t="shared" si="75"/>
        <v>0</v>
      </c>
      <c r="EF68" s="313">
        <f t="shared" si="76"/>
        <v>0</v>
      </c>
      <c r="EG68" s="313">
        <f t="shared" si="77"/>
        <v>0</v>
      </c>
      <c r="EH68" s="313">
        <f t="shared" si="91"/>
        <v>0</v>
      </c>
      <c r="EI68" s="313">
        <f t="shared" si="92"/>
        <v>0</v>
      </c>
      <c r="EJ68" s="313">
        <f t="shared" si="89"/>
        <v>0</v>
      </c>
      <c r="EK68" s="313">
        <f t="shared" si="93"/>
        <v>0</v>
      </c>
      <c r="EL68" s="119" t="s">
        <v>98</v>
      </c>
      <c r="EM68" s="270"/>
      <c r="EN68" s="305">
        <f t="shared" si="90"/>
        <v>0</v>
      </c>
      <c r="EO68" s="270"/>
    </row>
    <row r="69" spans="1:145" s="160" customFormat="1" ht="63.75" customHeight="1" x14ac:dyDescent="0.2">
      <c r="A69" s="309" t="s">
        <v>155</v>
      </c>
      <c r="B69" s="186" t="s">
        <v>185</v>
      </c>
      <c r="C69" s="311" t="s">
        <v>186</v>
      </c>
      <c r="D69" s="290" t="s">
        <v>425</v>
      </c>
      <c r="E69" s="322">
        <v>2021</v>
      </c>
      <c r="F69" s="312">
        <f>E69</f>
        <v>2021</v>
      </c>
      <c r="G69" s="311" t="s">
        <v>98</v>
      </c>
      <c r="H69" s="318" t="s">
        <v>98</v>
      </c>
      <c r="I69" s="318" t="s">
        <v>98</v>
      </c>
      <c r="J69" s="319" t="s">
        <v>98</v>
      </c>
      <c r="K69" s="318" t="s">
        <v>98</v>
      </c>
      <c r="L69" s="318" t="s">
        <v>98</v>
      </c>
      <c r="M69" s="319" t="s">
        <v>98</v>
      </c>
      <c r="N69" s="320">
        <v>0</v>
      </c>
      <c r="O69" s="321">
        <v>0</v>
      </c>
      <c r="P69" s="293">
        <v>10.823</v>
      </c>
      <c r="Q69" s="293">
        <v>12.162000000000001</v>
      </c>
      <c r="R69" s="313" t="s">
        <v>98</v>
      </c>
      <c r="S69" s="313" t="s">
        <v>98</v>
      </c>
      <c r="T69" s="294">
        <f>1.307*1.18</f>
        <v>1.5422599999999997</v>
      </c>
      <c r="U69" s="294" t="s">
        <v>103</v>
      </c>
      <c r="V69" s="294">
        <v>0</v>
      </c>
      <c r="W69" s="313">
        <f>AL69</f>
        <v>0</v>
      </c>
      <c r="X69" s="313">
        <v>0</v>
      </c>
      <c r="Y69" s="313">
        <v>0</v>
      </c>
      <c r="Z69" s="313">
        <v>0</v>
      </c>
      <c r="AA69" s="313">
        <v>0</v>
      </c>
      <c r="AB69" s="313">
        <v>0</v>
      </c>
      <c r="AC69" s="313">
        <v>0</v>
      </c>
      <c r="AD69" s="313">
        <v>0</v>
      </c>
      <c r="AE69" s="313">
        <v>0</v>
      </c>
      <c r="AF69" s="313">
        <v>0</v>
      </c>
      <c r="AG69" s="313">
        <v>0</v>
      </c>
      <c r="AH69" s="313">
        <v>0</v>
      </c>
      <c r="AI69" s="313">
        <v>0</v>
      </c>
      <c r="AJ69" s="313">
        <v>0</v>
      </c>
      <c r="AK69" s="313">
        <v>0</v>
      </c>
      <c r="AL69" s="313">
        <f>SUM(AM69:AS69)</f>
        <v>0</v>
      </c>
      <c r="AM69" s="313">
        <v>0</v>
      </c>
      <c r="AN69" s="313">
        <v>0</v>
      </c>
      <c r="AO69" s="313">
        <v>0</v>
      </c>
      <c r="AP69" s="313">
        <v>0</v>
      </c>
      <c r="AQ69" s="313">
        <v>0</v>
      </c>
      <c r="AR69" s="313">
        <v>0</v>
      </c>
      <c r="AS69" s="313">
        <v>0</v>
      </c>
      <c r="AT69" s="313" t="s">
        <v>98</v>
      </c>
      <c r="AU69" s="313" t="s">
        <v>98</v>
      </c>
      <c r="AV69" s="313" t="s">
        <v>98</v>
      </c>
      <c r="AW69" s="313" t="s">
        <v>98</v>
      </c>
      <c r="AX69" s="313" t="s">
        <v>98</v>
      </c>
      <c r="AY69" s="313">
        <f>SUM(AZ69:BF69)</f>
        <v>0</v>
      </c>
      <c r="AZ69" s="313">
        <v>0</v>
      </c>
      <c r="BA69" s="313">
        <v>0</v>
      </c>
      <c r="BB69" s="313">
        <v>0</v>
      </c>
      <c r="BC69" s="313">
        <v>0</v>
      </c>
      <c r="BD69" s="313">
        <v>0</v>
      </c>
      <c r="BE69" s="313">
        <v>0</v>
      </c>
      <c r="BF69" s="313">
        <v>0</v>
      </c>
      <c r="BG69" s="313">
        <f>SUM(BH69:BK69)</f>
        <v>0</v>
      </c>
      <c r="BH69" s="313">
        <v>0</v>
      </c>
      <c r="BI69" s="313">
        <v>0</v>
      </c>
      <c r="BJ69" s="313">
        <v>0</v>
      </c>
      <c r="BK69" s="313">
        <v>0</v>
      </c>
      <c r="BL69" s="313">
        <f>SUM(BM69:BS69)</f>
        <v>0</v>
      </c>
      <c r="BM69" s="313">
        <v>0</v>
      </c>
      <c r="BN69" s="313">
        <v>0</v>
      </c>
      <c r="BO69" s="313">
        <v>0</v>
      </c>
      <c r="BP69" s="313">
        <v>0</v>
      </c>
      <c r="BQ69" s="313">
        <v>0</v>
      </c>
      <c r="BR69" s="313">
        <v>0</v>
      </c>
      <c r="BS69" s="313">
        <v>0</v>
      </c>
      <c r="BT69" s="313">
        <f>SUM(BU69:BX69)</f>
        <v>0</v>
      </c>
      <c r="BU69" s="313">
        <v>0</v>
      </c>
      <c r="BV69" s="313">
        <v>0</v>
      </c>
      <c r="BW69" s="313">
        <v>0</v>
      </c>
      <c r="BX69" s="313">
        <v>0</v>
      </c>
      <c r="BY69" s="294">
        <f>SUM(BZ69:CB69)</f>
        <v>1.54</v>
      </c>
      <c r="BZ69" s="313">
        <v>0</v>
      </c>
      <c r="CA69" s="313">
        <v>0</v>
      </c>
      <c r="CB69" s="313">
        <v>1.54</v>
      </c>
      <c r="CC69" s="313">
        <v>0</v>
      </c>
      <c r="CD69" s="313">
        <f>CB69</f>
        <v>1.54</v>
      </c>
      <c r="CE69" s="313">
        <v>0</v>
      </c>
      <c r="CF69" s="313">
        <v>0</v>
      </c>
      <c r="CG69" s="313">
        <f>SUM(CH69:CK69)</f>
        <v>0</v>
      </c>
      <c r="CH69" s="313">
        <v>0</v>
      </c>
      <c r="CI69" s="313">
        <v>0</v>
      </c>
      <c r="CJ69" s="313">
        <v>0</v>
      </c>
      <c r="CK69" s="313">
        <v>0</v>
      </c>
      <c r="CL69" s="313">
        <f>SUM(CM69:CS69)</f>
        <v>0</v>
      </c>
      <c r="CM69" s="313">
        <v>0</v>
      </c>
      <c r="CN69" s="313">
        <v>0</v>
      </c>
      <c r="CO69" s="313">
        <v>0</v>
      </c>
      <c r="CP69" s="313">
        <v>0</v>
      </c>
      <c r="CQ69" s="313">
        <v>0</v>
      </c>
      <c r="CR69" s="313">
        <v>0</v>
      </c>
      <c r="CS69" s="313">
        <v>0</v>
      </c>
      <c r="CT69" s="313">
        <f>SUM(CU69:CX69)</f>
        <v>0</v>
      </c>
      <c r="CU69" s="313">
        <v>0</v>
      </c>
      <c r="CV69" s="313">
        <v>0</v>
      </c>
      <c r="CW69" s="313">
        <v>0</v>
      </c>
      <c r="CX69" s="313">
        <v>0</v>
      </c>
      <c r="CY69" s="313">
        <f>SUM(CZ69:DF69)</f>
        <v>0</v>
      </c>
      <c r="CZ69" s="313">
        <v>0</v>
      </c>
      <c r="DA69" s="313">
        <v>0</v>
      </c>
      <c r="DB69" s="313">
        <v>0</v>
      </c>
      <c r="DC69" s="313">
        <v>0</v>
      </c>
      <c r="DD69" s="313">
        <v>0</v>
      </c>
      <c r="DE69" s="313">
        <v>0</v>
      </c>
      <c r="DF69" s="313">
        <v>0</v>
      </c>
      <c r="DG69" s="313">
        <f>SUM(DH69:DK69)</f>
        <v>0</v>
      </c>
      <c r="DH69" s="313">
        <v>0</v>
      </c>
      <c r="DI69" s="313">
        <v>0</v>
      </c>
      <c r="DJ69" s="313">
        <v>0</v>
      </c>
      <c r="DK69" s="313">
        <v>0</v>
      </c>
      <c r="DL69" s="313">
        <f>SUM(DM69:DS69)</f>
        <v>0</v>
      </c>
      <c r="DM69" s="313">
        <v>0</v>
      </c>
      <c r="DN69" s="313">
        <v>0</v>
      </c>
      <c r="DO69" s="313">
        <v>0</v>
      </c>
      <c r="DP69" s="313">
        <v>0</v>
      </c>
      <c r="DQ69" s="313">
        <v>0</v>
      </c>
      <c r="DR69" s="313">
        <v>0</v>
      </c>
      <c r="DS69" s="313">
        <v>0</v>
      </c>
      <c r="DT69" s="313">
        <f>SUM(DU69:DX69)</f>
        <v>0</v>
      </c>
      <c r="DU69" s="313">
        <v>0</v>
      </c>
      <c r="DV69" s="313">
        <v>0</v>
      </c>
      <c r="DW69" s="313">
        <v>0</v>
      </c>
      <c r="DX69" s="313">
        <v>0</v>
      </c>
      <c r="DY69" s="313">
        <f t="shared" si="69"/>
        <v>1.54</v>
      </c>
      <c r="DZ69" s="313">
        <f t="shared" si="70"/>
        <v>0</v>
      </c>
      <c r="EA69" s="313">
        <f t="shared" si="71"/>
        <v>0</v>
      </c>
      <c r="EB69" s="313">
        <f t="shared" si="72"/>
        <v>1.54</v>
      </c>
      <c r="EC69" s="313">
        <f t="shared" si="73"/>
        <v>0</v>
      </c>
      <c r="ED69" s="313">
        <f t="shared" si="74"/>
        <v>1.54</v>
      </c>
      <c r="EE69" s="313">
        <f t="shared" si="75"/>
        <v>0</v>
      </c>
      <c r="EF69" s="313">
        <f t="shared" si="76"/>
        <v>0</v>
      </c>
      <c r="EG69" s="313">
        <f t="shared" si="77"/>
        <v>0</v>
      </c>
      <c r="EH69" s="313">
        <f t="shared" si="91"/>
        <v>0</v>
      </c>
      <c r="EI69" s="313">
        <f t="shared" si="92"/>
        <v>0</v>
      </c>
      <c r="EJ69" s="313">
        <f t="shared" si="89"/>
        <v>0</v>
      </c>
      <c r="EK69" s="313">
        <f t="shared" si="93"/>
        <v>0</v>
      </c>
      <c r="EL69" s="119" t="s">
        <v>98</v>
      </c>
      <c r="EM69" s="270"/>
      <c r="EN69" s="305">
        <f t="shared" si="90"/>
        <v>-2.2599999999997067E-3</v>
      </c>
      <c r="EO69" s="270"/>
    </row>
    <row r="70" spans="1:145" s="160" customFormat="1" ht="63.75" hidden="1" customHeight="1" x14ac:dyDescent="0.2">
      <c r="A70" s="309" t="s">
        <v>155</v>
      </c>
      <c r="B70" s="310" t="s">
        <v>187</v>
      </c>
      <c r="C70" s="311" t="s">
        <v>188</v>
      </c>
      <c r="D70" s="290"/>
      <c r="E70" s="322"/>
      <c r="F70" s="312"/>
      <c r="G70" s="311"/>
      <c r="H70" s="318"/>
      <c r="I70" s="318"/>
      <c r="J70" s="319"/>
      <c r="K70" s="318"/>
      <c r="L70" s="318"/>
      <c r="M70" s="319"/>
      <c r="N70" s="320"/>
      <c r="O70" s="321"/>
      <c r="P70" s="293"/>
      <c r="Q70" s="293"/>
      <c r="R70" s="313"/>
      <c r="S70" s="313"/>
      <c r="T70" s="294"/>
      <c r="U70" s="294"/>
      <c r="V70" s="294"/>
      <c r="W70" s="313"/>
      <c r="X70" s="313"/>
      <c r="Y70" s="313"/>
      <c r="Z70" s="313"/>
      <c r="AA70" s="313"/>
      <c r="AB70" s="313"/>
      <c r="AC70" s="313"/>
      <c r="AD70" s="313"/>
      <c r="AE70" s="313"/>
      <c r="AF70" s="313"/>
      <c r="AG70" s="313"/>
      <c r="AH70" s="313"/>
      <c r="AI70" s="313"/>
      <c r="AJ70" s="313"/>
      <c r="AK70" s="313"/>
      <c r="AL70" s="313"/>
      <c r="AM70" s="313"/>
      <c r="AN70" s="313"/>
      <c r="AO70" s="313"/>
      <c r="AP70" s="313"/>
      <c r="AQ70" s="313"/>
      <c r="AR70" s="313"/>
      <c r="AS70" s="313"/>
      <c r="AT70" s="313"/>
      <c r="AU70" s="313"/>
      <c r="AV70" s="313"/>
      <c r="AW70" s="313"/>
      <c r="AX70" s="313"/>
      <c r="AY70" s="313"/>
      <c r="AZ70" s="313"/>
      <c r="BA70" s="313"/>
      <c r="BB70" s="313"/>
      <c r="BC70" s="313"/>
      <c r="BD70" s="313"/>
      <c r="BE70" s="313"/>
      <c r="BF70" s="313"/>
      <c r="BG70" s="313"/>
      <c r="BH70" s="313"/>
      <c r="BI70" s="313"/>
      <c r="BJ70" s="313"/>
      <c r="BK70" s="313"/>
      <c r="BL70" s="294"/>
      <c r="BM70" s="313"/>
      <c r="BN70" s="313"/>
      <c r="BO70" s="313"/>
      <c r="BP70" s="313"/>
      <c r="BQ70" s="313"/>
      <c r="BR70" s="313"/>
      <c r="BS70" s="313"/>
      <c r="BT70" s="313"/>
      <c r="BU70" s="313"/>
      <c r="BV70" s="313"/>
      <c r="BW70" s="313"/>
      <c r="BX70" s="313"/>
      <c r="BY70" s="313"/>
      <c r="BZ70" s="313"/>
      <c r="CA70" s="313"/>
      <c r="CB70" s="313"/>
      <c r="CC70" s="313"/>
      <c r="CD70" s="313"/>
      <c r="CE70" s="313"/>
      <c r="CF70" s="313"/>
      <c r="CG70" s="313"/>
      <c r="CH70" s="313"/>
      <c r="CI70" s="313"/>
      <c r="CJ70" s="313"/>
      <c r="CK70" s="313"/>
      <c r="CL70" s="313"/>
      <c r="CM70" s="313"/>
      <c r="CN70" s="313"/>
      <c r="CO70" s="313"/>
      <c r="CP70" s="313"/>
      <c r="CQ70" s="313"/>
      <c r="CR70" s="313"/>
      <c r="CS70" s="313"/>
      <c r="CT70" s="313"/>
      <c r="CU70" s="313"/>
      <c r="CV70" s="313"/>
      <c r="CW70" s="313"/>
      <c r="CX70" s="313"/>
      <c r="CY70" s="313"/>
      <c r="CZ70" s="313"/>
      <c r="DA70" s="313"/>
      <c r="DB70" s="313"/>
      <c r="DC70" s="313"/>
      <c r="DD70" s="313"/>
      <c r="DE70" s="313"/>
      <c r="DF70" s="313"/>
      <c r="DG70" s="313"/>
      <c r="DH70" s="313"/>
      <c r="DI70" s="313"/>
      <c r="DJ70" s="313"/>
      <c r="DK70" s="313"/>
      <c r="DL70" s="313"/>
      <c r="DM70" s="313"/>
      <c r="DN70" s="313"/>
      <c r="DO70" s="313"/>
      <c r="DP70" s="313"/>
      <c r="DQ70" s="313"/>
      <c r="DR70" s="313"/>
      <c r="DS70" s="313"/>
      <c r="DT70" s="313"/>
      <c r="DU70" s="313"/>
      <c r="DV70" s="313"/>
      <c r="DW70" s="313"/>
      <c r="DX70" s="313"/>
      <c r="DY70" s="313">
        <f t="shared" si="69"/>
        <v>0</v>
      </c>
      <c r="DZ70" s="313">
        <f t="shared" si="70"/>
        <v>0</v>
      </c>
      <c r="EA70" s="313">
        <f t="shared" si="71"/>
        <v>0</v>
      </c>
      <c r="EB70" s="313">
        <f t="shared" si="72"/>
        <v>0</v>
      </c>
      <c r="EC70" s="313">
        <f t="shared" si="73"/>
        <v>0</v>
      </c>
      <c r="ED70" s="313">
        <f t="shared" si="74"/>
        <v>0</v>
      </c>
      <c r="EE70" s="313">
        <f t="shared" si="75"/>
        <v>0</v>
      </c>
      <c r="EF70" s="313">
        <f t="shared" si="76"/>
        <v>0</v>
      </c>
      <c r="EG70" s="313">
        <f t="shared" si="77"/>
        <v>0</v>
      </c>
      <c r="EH70" s="313">
        <f t="shared" si="91"/>
        <v>0</v>
      </c>
      <c r="EI70" s="313">
        <f t="shared" si="92"/>
        <v>0</v>
      </c>
      <c r="EJ70" s="313">
        <f t="shared" si="89"/>
        <v>0</v>
      </c>
      <c r="EK70" s="313">
        <f t="shared" si="93"/>
        <v>0</v>
      </c>
      <c r="EL70" s="119" t="s">
        <v>98</v>
      </c>
      <c r="EM70" s="270"/>
      <c r="EN70" s="305">
        <f t="shared" si="90"/>
        <v>0</v>
      </c>
      <c r="EO70" s="270"/>
    </row>
    <row r="71" spans="1:145" s="160" customFormat="1" ht="51" customHeight="1" x14ac:dyDescent="0.2">
      <c r="A71" s="309" t="s">
        <v>155</v>
      </c>
      <c r="B71" s="186" t="s">
        <v>189</v>
      </c>
      <c r="C71" s="311" t="s">
        <v>190</v>
      </c>
      <c r="D71" s="290" t="s">
        <v>425</v>
      </c>
      <c r="E71" s="322">
        <v>2020</v>
      </c>
      <c r="F71" s="312">
        <f>E71</f>
        <v>2020</v>
      </c>
      <c r="G71" s="311" t="s">
        <v>98</v>
      </c>
      <c r="H71" s="318" t="s">
        <v>98</v>
      </c>
      <c r="I71" s="318" t="s">
        <v>98</v>
      </c>
      <c r="J71" s="319" t="s">
        <v>98</v>
      </c>
      <c r="K71" s="318" t="s">
        <v>98</v>
      </c>
      <c r="L71" s="318" t="s">
        <v>98</v>
      </c>
      <c r="M71" s="319" t="s">
        <v>98</v>
      </c>
      <c r="N71" s="320">
        <v>0</v>
      </c>
      <c r="O71" s="321">
        <v>0</v>
      </c>
      <c r="P71" s="293">
        <v>1.742</v>
      </c>
      <c r="Q71" s="293">
        <v>1.8859999999999999</v>
      </c>
      <c r="R71" s="313" t="s">
        <v>98</v>
      </c>
      <c r="S71" s="313" t="s">
        <v>98</v>
      </c>
      <c r="T71" s="294">
        <f>0.723*1.18</f>
        <v>0.8531399999999999</v>
      </c>
      <c r="U71" s="294" t="s">
        <v>103</v>
      </c>
      <c r="V71" s="294">
        <v>0</v>
      </c>
      <c r="W71" s="313">
        <f>AL71</f>
        <v>0</v>
      </c>
      <c r="X71" s="313">
        <v>0</v>
      </c>
      <c r="Y71" s="313">
        <v>0</v>
      </c>
      <c r="Z71" s="313">
        <v>0</v>
      </c>
      <c r="AA71" s="313">
        <v>0</v>
      </c>
      <c r="AB71" s="313">
        <v>0</v>
      </c>
      <c r="AC71" s="313">
        <v>0</v>
      </c>
      <c r="AD71" s="313">
        <v>0</v>
      </c>
      <c r="AE71" s="313">
        <v>0</v>
      </c>
      <c r="AF71" s="313">
        <v>0</v>
      </c>
      <c r="AG71" s="313">
        <v>0</v>
      </c>
      <c r="AH71" s="313">
        <v>0</v>
      </c>
      <c r="AI71" s="313">
        <v>0</v>
      </c>
      <c r="AJ71" s="313">
        <v>0</v>
      </c>
      <c r="AK71" s="313">
        <v>0</v>
      </c>
      <c r="AL71" s="313">
        <f>SUM(AM71:AS71)</f>
        <v>0</v>
      </c>
      <c r="AM71" s="313">
        <v>0</v>
      </c>
      <c r="AN71" s="313">
        <v>0</v>
      </c>
      <c r="AO71" s="313">
        <v>0</v>
      </c>
      <c r="AP71" s="313">
        <v>0</v>
      </c>
      <c r="AQ71" s="313">
        <v>0</v>
      </c>
      <c r="AR71" s="313">
        <v>0</v>
      </c>
      <c r="AS71" s="313">
        <v>0</v>
      </c>
      <c r="AT71" s="313" t="s">
        <v>98</v>
      </c>
      <c r="AU71" s="313" t="s">
        <v>98</v>
      </c>
      <c r="AV71" s="313" t="s">
        <v>98</v>
      </c>
      <c r="AW71" s="313" t="s">
        <v>98</v>
      </c>
      <c r="AX71" s="313" t="s">
        <v>98</v>
      </c>
      <c r="AY71" s="313">
        <f>SUM(AZ71:BF71)</f>
        <v>0</v>
      </c>
      <c r="AZ71" s="313">
        <v>0</v>
      </c>
      <c r="BA71" s="313">
        <v>0</v>
      </c>
      <c r="BB71" s="313">
        <v>0</v>
      </c>
      <c r="BC71" s="313">
        <v>0</v>
      </c>
      <c r="BD71" s="313">
        <v>0</v>
      </c>
      <c r="BE71" s="313">
        <v>0</v>
      </c>
      <c r="BF71" s="313">
        <v>0</v>
      </c>
      <c r="BG71" s="313">
        <f>SUM(BH71:BK71)</f>
        <v>0</v>
      </c>
      <c r="BH71" s="313">
        <v>0</v>
      </c>
      <c r="BI71" s="313">
        <v>0</v>
      </c>
      <c r="BJ71" s="313">
        <v>0</v>
      </c>
      <c r="BK71" s="313">
        <v>0</v>
      </c>
      <c r="BL71" s="294">
        <f>SUM(BM71:BO71)</f>
        <v>0.85299999999999998</v>
      </c>
      <c r="BM71" s="313">
        <v>0</v>
      </c>
      <c r="BN71" s="313">
        <v>0</v>
      </c>
      <c r="BO71" s="313">
        <f>SUM(BP71:BS71)</f>
        <v>0.85299999999999998</v>
      </c>
      <c r="BP71" s="313">
        <v>0.85299999999999998</v>
      </c>
      <c r="BQ71" s="313">
        <v>0</v>
      </c>
      <c r="BR71" s="313">
        <v>0</v>
      </c>
      <c r="BS71" s="313">
        <v>0</v>
      </c>
      <c r="BT71" s="313">
        <f>SUM(BU71:BX71)</f>
        <v>0</v>
      </c>
      <c r="BU71" s="313">
        <v>0</v>
      </c>
      <c r="BV71" s="313">
        <v>0</v>
      </c>
      <c r="BW71" s="313">
        <v>0</v>
      </c>
      <c r="BX71" s="313">
        <v>0</v>
      </c>
      <c r="BY71" s="294">
        <f>SUM(BZ71:CB71)</f>
        <v>0</v>
      </c>
      <c r="BZ71" s="313">
        <v>0</v>
      </c>
      <c r="CA71" s="313">
        <v>0</v>
      </c>
      <c r="CB71" s="313">
        <v>0</v>
      </c>
      <c r="CC71" s="313">
        <v>0</v>
      </c>
      <c r="CD71" s="313">
        <v>0</v>
      </c>
      <c r="CE71" s="313">
        <v>0</v>
      </c>
      <c r="CF71" s="313">
        <v>0</v>
      </c>
      <c r="CG71" s="313">
        <f>SUM(CH71:CK71)</f>
        <v>0</v>
      </c>
      <c r="CH71" s="313">
        <v>0</v>
      </c>
      <c r="CI71" s="313">
        <v>0</v>
      </c>
      <c r="CJ71" s="313">
        <v>0</v>
      </c>
      <c r="CK71" s="313">
        <v>0</v>
      </c>
      <c r="CL71" s="313">
        <f>SUM(CM71:CS71)</f>
        <v>0</v>
      </c>
      <c r="CM71" s="313">
        <v>0</v>
      </c>
      <c r="CN71" s="313">
        <v>0</v>
      </c>
      <c r="CO71" s="313">
        <v>0</v>
      </c>
      <c r="CP71" s="313">
        <v>0</v>
      </c>
      <c r="CQ71" s="313">
        <v>0</v>
      </c>
      <c r="CR71" s="313">
        <v>0</v>
      </c>
      <c r="CS71" s="313">
        <v>0</v>
      </c>
      <c r="CT71" s="313">
        <f>SUM(CU71:CX71)</f>
        <v>0</v>
      </c>
      <c r="CU71" s="313">
        <v>0</v>
      </c>
      <c r="CV71" s="313">
        <v>0</v>
      </c>
      <c r="CW71" s="313">
        <v>0</v>
      </c>
      <c r="CX71" s="313">
        <v>0</v>
      </c>
      <c r="CY71" s="313">
        <f>SUM(CZ71:DF71)</f>
        <v>0</v>
      </c>
      <c r="CZ71" s="313">
        <v>0</v>
      </c>
      <c r="DA71" s="313">
        <v>0</v>
      </c>
      <c r="DB71" s="313">
        <v>0</v>
      </c>
      <c r="DC71" s="313">
        <v>0</v>
      </c>
      <c r="DD71" s="313">
        <v>0</v>
      </c>
      <c r="DE71" s="313">
        <v>0</v>
      </c>
      <c r="DF71" s="313">
        <v>0</v>
      </c>
      <c r="DG71" s="313">
        <f>SUM(DH71:DK71)</f>
        <v>0</v>
      </c>
      <c r="DH71" s="313">
        <v>0</v>
      </c>
      <c r="DI71" s="313">
        <v>0</v>
      </c>
      <c r="DJ71" s="313">
        <v>0</v>
      </c>
      <c r="DK71" s="313">
        <v>0</v>
      </c>
      <c r="DL71" s="313">
        <f>SUM(DM71:DS71)</f>
        <v>0</v>
      </c>
      <c r="DM71" s="313">
        <v>0</v>
      </c>
      <c r="DN71" s="313">
        <v>0</v>
      </c>
      <c r="DO71" s="313">
        <v>0</v>
      </c>
      <c r="DP71" s="313">
        <v>0</v>
      </c>
      <c r="DQ71" s="313">
        <v>0</v>
      </c>
      <c r="DR71" s="313">
        <v>0</v>
      </c>
      <c r="DS71" s="313">
        <v>0</v>
      </c>
      <c r="DT71" s="313">
        <f>SUM(DU71:DX71)</f>
        <v>0</v>
      </c>
      <c r="DU71" s="313">
        <v>0</v>
      </c>
      <c r="DV71" s="313">
        <v>0</v>
      </c>
      <c r="DW71" s="313">
        <v>0</v>
      </c>
      <c r="DX71" s="313">
        <v>0</v>
      </c>
      <c r="DY71" s="313">
        <f t="shared" si="69"/>
        <v>0.85299999999999998</v>
      </c>
      <c r="DZ71" s="313">
        <f t="shared" si="70"/>
        <v>0</v>
      </c>
      <c r="EA71" s="313">
        <f t="shared" si="71"/>
        <v>0</v>
      </c>
      <c r="EB71" s="313">
        <f t="shared" si="72"/>
        <v>0.85299999999999998</v>
      </c>
      <c r="EC71" s="313">
        <f t="shared" si="73"/>
        <v>0.85299999999999998</v>
      </c>
      <c r="ED71" s="313">
        <f t="shared" si="74"/>
        <v>0</v>
      </c>
      <c r="EE71" s="313">
        <f t="shared" si="75"/>
        <v>0</v>
      </c>
      <c r="EF71" s="313">
        <f t="shared" si="76"/>
        <v>0</v>
      </c>
      <c r="EG71" s="313">
        <f t="shared" si="77"/>
        <v>0</v>
      </c>
      <c r="EH71" s="313">
        <f t="shared" si="91"/>
        <v>0</v>
      </c>
      <c r="EI71" s="313">
        <f t="shared" si="92"/>
        <v>0</v>
      </c>
      <c r="EJ71" s="313">
        <f t="shared" si="89"/>
        <v>0</v>
      </c>
      <c r="EK71" s="313">
        <f t="shared" si="93"/>
        <v>0</v>
      </c>
      <c r="EL71" s="119" t="s">
        <v>98</v>
      </c>
      <c r="EM71" s="270"/>
      <c r="EN71" s="305">
        <f t="shared" si="90"/>
        <v>-1.3999999999991797E-4</v>
      </c>
      <c r="EO71" s="270"/>
    </row>
    <row r="72" spans="1:145" s="160" customFormat="1" ht="51" customHeight="1" x14ac:dyDescent="0.2">
      <c r="A72" s="309" t="s">
        <v>155</v>
      </c>
      <c r="B72" s="186" t="s">
        <v>191</v>
      </c>
      <c r="C72" s="311" t="s">
        <v>192</v>
      </c>
      <c r="D72" s="290" t="s">
        <v>425</v>
      </c>
      <c r="E72" s="322">
        <v>2020</v>
      </c>
      <c r="F72" s="312">
        <f>E72</f>
        <v>2020</v>
      </c>
      <c r="G72" s="311" t="s">
        <v>98</v>
      </c>
      <c r="H72" s="318" t="s">
        <v>98</v>
      </c>
      <c r="I72" s="318" t="s">
        <v>98</v>
      </c>
      <c r="J72" s="319" t="s">
        <v>98</v>
      </c>
      <c r="K72" s="318" t="s">
        <v>98</v>
      </c>
      <c r="L72" s="318" t="s">
        <v>98</v>
      </c>
      <c r="M72" s="319" t="s">
        <v>98</v>
      </c>
      <c r="N72" s="320">
        <v>0</v>
      </c>
      <c r="O72" s="321">
        <v>0</v>
      </c>
      <c r="P72" s="293">
        <v>2.762</v>
      </c>
      <c r="Q72" s="293">
        <v>2.99</v>
      </c>
      <c r="R72" s="313" t="s">
        <v>98</v>
      </c>
      <c r="S72" s="313" t="s">
        <v>98</v>
      </c>
      <c r="T72" s="294">
        <f>1.278*1.18</f>
        <v>1.50804</v>
      </c>
      <c r="U72" s="294" t="s">
        <v>103</v>
      </c>
      <c r="V72" s="294">
        <v>0</v>
      </c>
      <c r="W72" s="313">
        <f>AL72</f>
        <v>0</v>
      </c>
      <c r="X72" s="313">
        <v>0</v>
      </c>
      <c r="Y72" s="313">
        <v>0</v>
      </c>
      <c r="Z72" s="313">
        <v>0</v>
      </c>
      <c r="AA72" s="313">
        <v>0</v>
      </c>
      <c r="AB72" s="313">
        <v>0</v>
      </c>
      <c r="AC72" s="313">
        <v>0</v>
      </c>
      <c r="AD72" s="313">
        <v>0</v>
      </c>
      <c r="AE72" s="313">
        <v>0</v>
      </c>
      <c r="AF72" s="313">
        <v>0</v>
      </c>
      <c r="AG72" s="313">
        <v>0</v>
      </c>
      <c r="AH72" s="313">
        <v>0</v>
      </c>
      <c r="AI72" s="313">
        <v>0</v>
      </c>
      <c r="AJ72" s="313">
        <v>0</v>
      </c>
      <c r="AK72" s="313">
        <v>0</v>
      </c>
      <c r="AL72" s="313">
        <f>SUM(AM72:AS72)</f>
        <v>0</v>
      </c>
      <c r="AM72" s="313">
        <v>0</v>
      </c>
      <c r="AN72" s="313">
        <v>0</v>
      </c>
      <c r="AO72" s="313">
        <v>0</v>
      </c>
      <c r="AP72" s="313">
        <v>0</v>
      </c>
      <c r="AQ72" s="313">
        <v>0</v>
      </c>
      <c r="AR72" s="313">
        <v>0</v>
      </c>
      <c r="AS72" s="313">
        <v>0</v>
      </c>
      <c r="AT72" s="313" t="s">
        <v>98</v>
      </c>
      <c r="AU72" s="313" t="s">
        <v>98</v>
      </c>
      <c r="AV72" s="313" t="s">
        <v>98</v>
      </c>
      <c r="AW72" s="313" t="s">
        <v>98</v>
      </c>
      <c r="AX72" s="313" t="s">
        <v>98</v>
      </c>
      <c r="AY72" s="313">
        <f>SUM(AZ72:BF72)</f>
        <v>0</v>
      </c>
      <c r="AZ72" s="313">
        <v>0</v>
      </c>
      <c r="BA72" s="313">
        <v>0</v>
      </c>
      <c r="BB72" s="313">
        <v>0</v>
      </c>
      <c r="BC72" s="313">
        <v>0</v>
      </c>
      <c r="BD72" s="313">
        <v>0</v>
      </c>
      <c r="BE72" s="313">
        <v>0</v>
      </c>
      <c r="BF72" s="313">
        <v>0</v>
      </c>
      <c r="BG72" s="313">
        <f>SUM(BH72:BK72)</f>
        <v>0</v>
      </c>
      <c r="BH72" s="313">
        <v>0</v>
      </c>
      <c r="BI72" s="313">
        <v>0</v>
      </c>
      <c r="BJ72" s="313">
        <v>0</v>
      </c>
      <c r="BK72" s="313">
        <v>0</v>
      </c>
      <c r="BL72" s="294">
        <f>SUM(BM72:BO72)</f>
        <v>1.508</v>
      </c>
      <c r="BM72" s="313">
        <v>0</v>
      </c>
      <c r="BN72" s="313">
        <v>0</v>
      </c>
      <c r="BO72" s="313">
        <f>SUBTOTAL(9,BP72:BS72)</f>
        <v>1.508</v>
      </c>
      <c r="BP72" s="313">
        <v>0</v>
      </c>
      <c r="BQ72" s="313">
        <v>1.508</v>
      </c>
      <c r="BR72" s="313">
        <v>0</v>
      </c>
      <c r="BS72" s="313">
        <v>0</v>
      </c>
      <c r="BT72" s="313">
        <f>SUM(BU72:BX72)</f>
        <v>0</v>
      </c>
      <c r="BU72" s="313">
        <v>0</v>
      </c>
      <c r="BV72" s="313">
        <v>0</v>
      </c>
      <c r="BW72" s="313">
        <v>0</v>
      </c>
      <c r="BX72" s="313">
        <v>0</v>
      </c>
      <c r="BY72" s="294">
        <f>SUM(BZ72:CB72)</f>
        <v>0</v>
      </c>
      <c r="BZ72" s="313">
        <v>0</v>
      </c>
      <c r="CA72" s="313">
        <v>0</v>
      </c>
      <c r="CB72" s="313">
        <v>0</v>
      </c>
      <c r="CC72" s="313">
        <v>0</v>
      </c>
      <c r="CD72" s="313">
        <v>0</v>
      </c>
      <c r="CE72" s="313">
        <v>0</v>
      </c>
      <c r="CF72" s="313">
        <v>0</v>
      </c>
      <c r="CG72" s="313">
        <f>SUM(CH72:CK72)</f>
        <v>0</v>
      </c>
      <c r="CH72" s="313">
        <v>0</v>
      </c>
      <c r="CI72" s="313">
        <v>0</v>
      </c>
      <c r="CJ72" s="313">
        <v>0</v>
      </c>
      <c r="CK72" s="313">
        <v>0</v>
      </c>
      <c r="CL72" s="313">
        <f>SUM(CM72:CS72)</f>
        <v>0</v>
      </c>
      <c r="CM72" s="313">
        <v>0</v>
      </c>
      <c r="CN72" s="313">
        <v>0</v>
      </c>
      <c r="CO72" s="313">
        <v>0</v>
      </c>
      <c r="CP72" s="313">
        <v>0</v>
      </c>
      <c r="CQ72" s="313">
        <v>0</v>
      </c>
      <c r="CR72" s="313">
        <v>0</v>
      </c>
      <c r="CS72" s="313">
        <v>0</v>
      </c>
      <c r="CT72" s="313">
        <f>SUM(CU72:CX72)</f>
        <v>0</v>
      </c>
      <c r="CU72" s="313">
        <v>0</v>
      </c>
      <c r="CV72" s="313">
        <v>0</v>
      </c>
      <c r="CW72" s="313">
        <v>0</v>
      </c>
      <c r="CX72" s="313">
        <v>0</v>
      </c>
      <c r="CY72" s="313">
        <f>SUM(CZ72:DF72)</f>
        <v>0</v>
      </c>
      <c r="CZ72" s="313">
        <v>0</v>
      </c>
      <c r="DA72" s="313">
        <v>0</v>
      </c>
      <c r="DB72" s="313">
        <v>0</v>
      </c>
      <c r="DC72" s="313">
        <v>0</v>
      </c>
      <c r="DD72" s="313">
        <v>0</v>
      </c>
      <c r="DE72" s="313">
        <v>0</v>
      </c>
      <c r="DF72" s="313">
        <v>0</v>
      </c>
      <c r="DG72" s="313">
        <f>SUM(DH72:DK72)</f>
        <v>0</v>
      </c>
      <c r="DH72" s="313">
        <v>0</v>
      </c>
      <c r="DI72" s="313">
        <v>0</v>
      </c>
      <c r="DJ72" s="313">
        <v>0</v>
      </c>
      <c r="DK72" s="313">
        <v>0</v>
      </c>
      <c r="DL72" s="313">
        <f>SUM(DM72:DS72)</f>
        <v>0</v>
      </c>
      <c r="DM72" s="313">
        <v>0</v>
      </c>
      <c r="DN72" s="313">
        <v>0</v>
      </c>
      <c r="DO72" s="313">
        <v>0</v>
      </c>
      <c r="DP72" s="313">
        <v>0</v>
      </c>
      <c r="DQ72" s="313">
        <v>0</v>
      </c>
      <c r="DR72" s="313">
        <v>0</v>
      </c>
      <c r="DS72" s="313">
        <v>0</v>
      </c>
      <c r="DT72" s="313">
        <f>SUM(DU72:DX72)</f>
        <v>0</v>
      </c>
      <c r="DU72" s="313">
        <v>0</v>
      </c>
      <c r="DV72" s="313">
        <v>0</v>
      </c>
      <c r="DW72" s="313">
        <v>0</v>
      </c>
      <c r="DX72" s="313">
        <v>0</v>
      </c>
      <c r="DY72" s="313">
        <f t="shared" si="69"/>
        <v>1.508</v>
      </c>
      <c r="DZ72" s="313">
        <f t="shared" si="70"/>
        <v>0</v>
      </c>
      <c r="EA72" s="313">
        <f t="shared" si="71"/>
        <v>0</v>
      </c>
      <c r="EB72" s="313">
        <f t="shared" si="72"/>
        <v>1.508</v>
      </c>
      <c r="EC72" s="313">
        <f t="shared" si="73"/>
        <v>0</v>
      </c>
      <c r="ED72" s="313">
        <f t="shared" si="74"/>
        <v>1.508</v>
      </c>
      <c r="EE72" s="313">
        <f t="shared" si="75"/>
        <v>0</v>
      </c>
      <c r="EF72" s="313">
        <f t="shared" si="76"/>
        <v>0</v>
      </c>
      <c r="EG72" s="313">
        <f t="shared" si="77"/>
        <v>0</v>
      </c>
      <c r="EH72" s="313">
        <f t="shared" si="91"/>
        <v>0</v>
      </c>
      <c r="EI72" s="313">
        <f t="shared" si="92"/>
        <v>0</v>
      </c>
      <c r="EJ72" s="313">
        <f t="shared" si="89"/>
        <v>0</v>
      </c>
      <c r="EK72" s="313">
        <f t="shared" si="93"/>
        <v>0</v>
      </c>
      <c r="EL72" s="119" t="s">
        <v>98</v>
      </c>
      <c r="EM72" s="270"/>
      <c r="EN72" s="305">
        <f t="shared" si="90"/>
        <v>-4.0000000000040004E-5</v>
      </c>
      <c r="EO72" s="270"/>
    </row>
    <row r="73" spans="1:145" s="183" customFormat="1" ht="38.25" customHeight="1" x14ac:dyDescent="0.2">
      <c r="A73" s="275" t="s">
        <v>193</v>
      </c>
      <c r="B73" s="156" t="s">
        <v>194</v>
      </c>
      <c r="C73" s="276" t="s">
        <v>98</v>
      </c>
      <c r="D73" s="266" t="s">
        <v>98</v>
      </c>
      <c r="E73" s="266" t="s">
        <v>98</v>
      </c>
      <c r="F73" s="312">
        <v>0</v>
      </c>
      <c r="G73" s="311" t="s">
        <v>98</v>
      </c>
      <c r="H73" s="318" t="s">
        <v>98</v>
      </c>
      <c r="I73" s="318" t="s">
        <v>98</v>
      </c>
      <c r="J73" s="319" t="s">
        <v>98</v>
      </c>
      <c r="K73" s="318" t="s">
        <v>98</v>
      </c>
      <c r="L73" s="318" t="s">
        <v>98</v>
      </c>
      <c r="M73" s="319" t="s">
        <v>98</v>
      </c>
      <c r="N73" s="320">
        <v>0</v>
      </c>
      <c r="O73" s="321">
        <v>0</v>
      </c>
      <c r="P73" s="293">
        <v>0</v>
      </c>
      <c r="Q73" s="293">
        <v>0</v>
      </c>
      <c r="R73" s="313" t="s">
        <v>98</v>
      </c>
      <c r="S73" s="313" t="s">
        <v>98</v>
      </c>
      <c r="T73" s="294">
        <v>0</v>
      </c>
      <c r="U73" s="313">
        <v>0</v>
      </c>
      <c r="V73" s="313">
        <v>0</v>
      </c>
      <c r="W73" s="313">
        <v>0</v>
      </c>
      <c r="X73" s="313">
        <f>T73</f>
        <v>0</v>
      </c>
      <c r="Y73" s="313">
        <v>0</v>
      </c>
      <c r="Z73" s="313">
        <v>0</v>
      </c>
      <c r="AA73" s="313">
        <v>0</v>
      </c>
      <c r="AB73" s="313">
        <v>0</v>
      </c>
      <c r="AC73" s="313">
        <v>0</v>
      </c>
      <c r="AD73" s="313">
        <v>0</v>
      </c>
      <c r="AE73" s="313">
        <v>0</v>
      </c>
      <c r="AF73" s="313">
        <v>0</v>
      </c>
      <c r="AG73" s="313">
        <v>0</v>
      </c>
      <c r="AH73" s="313">
        <v>0</v>
      </c>
      <c r="AI73" s="313">
        <v>0</v>
      </c>
      <c r="AJ73" s="313">
        <v>0</v>
      </c>
      <c r="AK73" s="313">
        <v>0</v>
      </c>
      <c r="AL73" s="313">
        <f>SUM(AM73:AS73)</f>
        <v>0</v>
      </c>
      <c r="AM73" s="313">
        <v>0</v>
      </c>
      <c r="AN73" s="313">
        <v>0</v>
      </c>
      <c r="AO73" s="313">
        <f>X73</f>
        <v>0</v>
      </c>
      <c r="AP73" s="313">
        <v>0</v>
      </c>
      <c r="AQ73" s="313">
        <v>0</v>
      </c>
      <c r="AR73" s="313">
        <v>0</v>
      </c>
      <c r="AS73" s="313">
        <v>0</v>
      </c>
      <c r="AT73" s="313" t="s">
        <v>98</v>
      </c>
      <c r="AU73" s="313" t="s">
        <v>98</v>
      </c>
      <c r="AV73" s="313" t="s">
        <v>98</v>
      </c>
      <c r="AW73" s="313" t="s">
        <v>98</v>
      </c>
      <c r="AX73" s="313" t="s">
        <v>98</v>
      </c>
      <c r="AY73" s="313">
        <f>SUM(AZ73:BF73)</f>
        <v>0</v>
      </c>
      <c r="AZ73" s="313">
        <v>0</v>
      </c>
      <c r="BA73" s="313">
        <v>0</v>
      </c>
      <c r="BB73" s="313">
        <v>0</v>
      </c>
      <c r="BC73" s="313">
        <v>0</v>
      </c>
      <c r="BD73" s="313">
        <v>0</v>
      </c>
      <c r="BE73" s="313">
        <v>0</v>
      </c>
      <c r="BF73" s="313">
        <v>0</v>
      </c>
      <c r="BG73" s="313">
        <f>SUM(BH73:BK73)</f>
        <v>0</v>
      </c>
      <c r="BH73" s="313">
        <v>0</v>
      </c>
      <c r="BI73" s="313">
        <v>0</v>
      </c>
      <c r="BJ73" s="313">
        <v>0</v>
      </c>
      <c r="BK73" s="313">
        <v>0</v>
      </c>
      <c r="BL73" s="313">
        <f>SUM(BM73:BS73)</f>
        <v>0</v>
      </c>
      <c r="BM73" s="313">
        <v>0</v>
      </c>
      <c r="BN73" s="313">
        <v>0</v>
      </c>
      <c r="BO73" s="313">
        <v>0</v>
      </c>
      <c r="BP73" s="313">
        <v>0</v>
      </c>
      <c r="BQ73" s="313">
        <v>0</v>
      </c>
      <c r="BR73" s="313">
        <v>0</v>
      </c>
      <c r="BS73" s="313">
        <v>0</v>
      </c>
      <c r="BT73" s="313">
        <f>SUM(BU73:BX73)</f>
        <v>0</v>
      </c>
      <c r="BU73" s="313">
        <v>0</v>
      </c>
      <c r="BV73" s="313">
        <v>0</v>
      </c>
      <c r="BW73" s="313">
        <v>0</v>
      </c>
      <c r="BX73" s="313">
        <v>0</v>
      </c>
      <c r="BY73" s="313">
        <f>SUM(BZ73:CF73)</f>
        <v>0</v>
      </c>
      <c r="BZ73" s="313">
        <v>0</v>
      </c>
      <c r="CA73" s="313">
        <v>0</v>
      </c>
      <c r="CB73" s="313">
        <v>0</v>
      </c>
      <c r="CC73" s="313">
        <v>0</v>
      </c>
      <c r="CD73" s="313">
        <v>0</v>
      </c>
      <c r="CE73" s="313">
        <v>0</v>
      </c>
      <c r="CF73" s="313">
        <v>0</v>
      </c>
      <c r="CG73" s="313">
        <f>SUM(CH73:CK73)</f>
        <v>0</v>
      </c>
      <c r="CH73" s="313">
        <v>0</v>
      </c>
      <c r="CI73" s="313">
        <v>0</v>
      </c>
      <c r="CJ73" s="313">
        <v>0</v>
      </c>
      <c r="CK73" s="313">
        <v>0</v>
      </c>
      <c r="CL73" s="313">
        <f>SUM(CM73:CS73)</f>
        <v>0</v>
      </c>
      <c r="CM73" s="313">
        <v>0</v>
      </c>
      <c r="CN73" s="313">
        <v>0</v>
      </c>
      <c r="CO73" s="313">
        <v>0</v>
      </c>
      <c r="CP73" s="313">
        <v>0</v>
      </c>
      <c r="CQ73" s="313">
        <v>0</v>
      </c>
      <c r="CR73" s="313">
        <v>0</v>
      </c>
      <c r="CS73" s="313">
        <v>0</v>
      </c>
      <c r="CT73" s="313">
        <f>SUM(CU73:CX73)</f>
        <v>0</v>
      </c>
      <c r="CU73" s="313">
        <v>0</v>
      </c>
      <c r="CV73" s="313">
        <v>0</v>
      </c>
      <c r="CW73" s="313">
        <v>0</v>
      </c>
      <c r="CX73" s="313">
        <v>0</v>
      </c>
      <c r="CY73" s="313">
        <f>SUM(CZ73:DF73)</f>
        <v>0</v>
      </c>
      <c r="CZ73" s="313">
        <v>0</v>
      </c>
      <c r="DA73" s="313">
        <v>0</v>
      </c>
      <c r="DB73" s="313">
        <v>0</v>
      </c>
      <c r="DC73" s="313">
        <v>0</v>
      </c>
      <c r="DD73" s="313">
        <v>0</v>
      </c>
      <c r="DE73" s="313">
        <v>0</v>
      </c>
      <c r="DF73" s="313">
        <v>0</v>
      </c>
      <c r="DG73" s="313">
        <f>SUM(DH73:DK73)</f>
        <v>0</v>
      </c>
      <c r="DH73" s="313">
        <v>0</v>
      </c>
      <c r="DI73" s="313">
        <v>0</v>
      </c>
      <c r="DJ73" s="313">
        <v>0</v>
      </c>
      <c r="DK73" s="313">
        <v>0</v>
      </c>
      <c r="DL73" s="313">
        <f>SUM(DM73:DS73)</f>
        <v>0</v>
      </c>
      <c r="DM73" s="313">
        <v>0</v>
      </c>
      <c r="DN73" s="313">
        <v>0</v>
      </c>
      <c r="DO73" s="313">
        <v>0</v>
      </c>
      <c r="DP73" s="313">
        <v>0</v>
      </c>
      <c r="DQ73" s="313">
        <v>0</v>
      </c>
      <c r="DR73" s="313">
        <v>0</v>
      </c>
      <c r="DS73" s="313">
        <v>0</v>
      </c>
      <c r="DT73" s="313">
        <f>SUM(DU73:DX73)</f>
        <v>0</v>
      </c>
      <c r="DU73" s="313">
        <v>0</v>
      </c>
      <c r="DV73" s="313">
        <v>0</v>
      </c>
      <c r="DW73" s="313">
        <v>0</v>
      </c>
      <c r="DX73" s="313">
        <v>0</v>
      </c>
      <c r="DY73" s="313">
        <f>SUM(DZ73:EF73)</f>
        <v>0</v>
      </c>
      <c r="DZ73" s="313">
        <f t="shared" si="70"/>
        <v>0</v>
      </c>
      <c r="EA73" s="313">
        <f t="shared" si="71"/>
        <v>0</v>
      </c>
      <c r="EB73" s="313">
        <f t="shared" si="72"/>
        <v>0</v>
      </c>
      <c r="EC73" s="313">
        <f t="shared" si="73"/>
        <v>0</v>
      </c>
      <c r="ED73" s="313">
        <f t="shared" si="74"/>
        <v>0</v>
      </c>
      <c r="EE73" s="313">
        <f t="shared" si="75"/>
        <v>0</v>
      </c>
      <c r="EF73" s="313">
        <f t="shared" si="76"/>
        <v>0</v>
      </c>
      <c r="EG73" s="313">
        <f t="shared" si="77"/>
        <v>0</v>
      </c>
      <c r="EH73" s="313">
        <f t="shared" si="91"/>
        <v>0</v>
      </c>
      <c r="EI73" s="313">
        <f t="shared" si="92"/>
        <v>0</v>
      </c>
      <c r="EJ73" s="313">
        <f t="shared" si="89"/>
        <v>0</v>
      </c>
      <c r="EK73" s="313">
        <f t="shared" si="93"/>
        <v>0</v>
      </c>
      <c r="EL73" s="119" t="s">
        <v>98</v>
      </c>
      <c r="EM73" s="270"/>
      <c r="EN73" s="305">
        <f t="shared" si="90"/>
        <v>0</v>
      </c>
      <c r="EO73" s="270"/>
    </row>
    <row r="74" spans="1:145" s="350" customFormat="1" ht="38.25" customHeight="1" x14ac:dyDescent="0.2">
      <c r="A74" s="337" t="s">
        <v>195</v>
      </c>
      <c r="B74" s="338" t="s">
        <v>196</v>
      </c>
      <c r="C74" s="339" t="s">
        <v>98</v>
      </c>
      <c r="D74" s="340" t="s">
        <v>98</v>
      </c>
      <c r="E74" s="340" t="s">
        <v>98</v>
      </c>
      <c r="F74" s="341">
        <v>0</v>
      </c>
      <c r="G74" s="342" t="s">
        <v>98</v>
      </c>
      <c r="H74" s="343" t="s">
        <v>98</v>
      </c>
      <c r="I74" s="343" t="s">
        <v>98</v>
      </c>
      <c r="J74" s="344" t="s">
        <v>98</v>
      </c>
      <c r="K74" s="343" t="s">
        <v>98</v>
      </c>
      <c r="L74" s="343" t="s">
        <v>98</v>
      </c>
      <c r="M74" s="344" t="s">
        <v>98</v>
      </c>
      <c r="N74" s="345">
        <v>0</v>
      </c>
      <c r="O74" s="346">
        <f>O75+O77+O78+O79+O80+O81+O82+O83</f>
        <v>0</v>
      </c>
      <c r="P74" s="346">
        <f>P75+P77+P78+P79+P80+P81+P82+P83</f>
        <v>0</v>
      </c>
      <c r="Q74" s="346">
        <f>Q75+Q77+Q78+Q79+Q80+Q81+Q82+Q83</f>
        <v>0</v>
      </c>
      <c r="R74" s="347" t="s">
        <v>98</v>
      </c>
      <c r="S74" s="347" t="s">
        <v>98</v>
      </c>
      <c r="T74" s="347">
        <f t="shared" ref="T74:AS74" si="94">T75+T77+T78+T79+T80+T81+T82+T83</f>
        <v>40.801016043829733</v>
      </c>
      <c r="U74" s="347">
        <f t="shared" si="94"/>
        <v>0</v>
      </c>
      <c r="V74" s="347">
        <f t="shared" si="94"/>
        <v>0</v>
      </c>
      <c r="W74" s="347">
        <f t="shared" si="94"/>
        <v>0</v>
      </c>
      <c r="X74" s="347">
        <f t="shared" si="94"/>
        <v>0</v>
      </c>
      <c r="Y74" s="347">
        <f t="shared" si="94"/>
        <v>0</v>
      </c>
      <c r="Z74" s="347">
        <f t="shared" si="94"/>
        <v>0</v>
      </c>
      <c r="AA74" s="347">
        <f t="shared" si="94"/>
        <v>0</v>
      </c>
      <c r="AB74" s="347">
        <f t="shared" si="94"/>
        <v>0</v>
      </c>
      <c r="AC74" s="347">
        <f t="shared" si="94"/>
        <v>0</v>
      </c>
      <c r="AD74" s="347">
        <f t="shared" si="94"/>
        <v>0</v>
      </c>
      <c r="AE74" s="347">
        <f t="shared" si="94"/>
        <v>0</v>
      </c>
      <c r="AF74" s="347">
        <f t="shared" si="94"/>
        <v>0</v>
      </c>
      <c r="AG74" s="347">
        <f t="shared" si="94"/>
        <v>0</v>
      </c>
      <c r="AH74" s="347">
        <f t="shared" si="94"/>
        <v>0</v>
      </c>
      <c r="AI74" s="347">
        <f t="shared" si="94"/>
        <v>0</v>
      </c>
      <c r="AJ74" s="347">
        <f t="shared" si="94"/>
        <v>0</v>
      </c>
      <c r="AK74" s="347">
        <f t="shared" si="94"/>
        <v>0</v>
      </c>
      <c r="AL74" s="347">
        <f t="shared" si="94"/>
        <v>0</v>
      </c>
      <c r="AM74" s="347">
        <f t="shared" si="94"/>
        <v>0</v>
      </c>
      <c r="AN74" s="347">
        <f t="shared" si="94"/>
        <v>0</v>
      </c>
      <c r="AO74" s="347">
        <f t="shared" si="94"/>
        <v>0</v>
      </c>
      <c r="AP74" s="347">
        <f t="shared" si="94"/>
        <v>0</v>
      </c>
      <c r="AQ74" s="347">
        <f t="shared" si="94"/>
        <v>0</v>
      </c>
      <c r="AR74" s="347">
        <f t="shared" si="94"/>
        <v>0</v>
      </c>
      <c r="AS74" s="347">
        <f t="shared" si="94"/>
        <v>0</v>
      </c>
      <c r="AT74" s="347" t="s">
        <v>98</v>
      </c>
      <c r="AU74" s="347" t="s">
        <v>98</v>
      </c>
      <c r="AV74" s="347" t="s">
        <v>98</v>
      </c>
      <c r="AW74" s="347" t="s">
        <v>98</v>
      </c>
      <c r="AX74" s="347" t="s">
        <v>98</v>
      </c>
      <c r="AY74" s="347">
        <f t="shared" ref="AY74:CD74" si="95">AY75+AY77+AY78+AY79+AY80+AY81+AY82+AY83</f>
        <v>6.1654999999999989</v>
      </c>
      <c r="AZ74" s="347">
        <f t="shared" si="95"/>
        <v>0</v>
      </c>
      <c r="BA74" s="347">
        <f t="shared" si="95"/>
        <v>0</v>
      </c>
      <c r="BB74" s="347">
        <f t="shared" si="95"/>
        <v>6.1654999999999989</v>
      </c>
      <c r="BC74" s="347">
        <f t="shared" si="95"/>
        <v>0</v>
      </c>
      <c r="BD74" s="347">
        <f t="shared" si="95"/>
        <v>6.1654999999999989</v>
      </c>
      <c r="BE74" s="347">
        <f t="shared" si="95"/>
        <v>0</v>
      </c>
      <c r="BF74" s="347">
        <f t="shared" si="95"/>
        <v>0</v>
      </c>
      <c r="BG74" s="347">
        <f t="shared" si="95"/>
        <v>0</v>
      </c>
      <c r="BH74" s="347">
        <f t="shared" si="95"/>
        <v>0</v>
      </c>
      <c r="BI74" s="347">
        <f t="shared" si="95"/>
        <v>0</v>
      </c>
      <c r="BJ74" s="347">
        <f t="shared" si="95"/>
        <v>0</v>
      </c>
      <c r="BK74" s="347">
        <f t="shared" si="95"/>
        <v>0</v>
      </c>
      <c r="BL74" s="347">
        <f t="shared" si="95"/>
        <v>6.4244509999999995</v>
      </c>
      <c r="BM74" s="347">
        <f t="shared" si="95"/>
        <v>0</v>
      </c>
      <c r="BN74" s="347">
        <f t="shared" si="95"/>
        <v>0</v>
      </c>
      <c r="BO74" s="347">
        <f t="shared" si="95"/>
        <v>6.4244509999999995</v>
      </c>
      <c r="BP74" s="347">
        <f t="shared" si="95"/>
        <v>0</v>
      </c>
      <c r="BQ74" s="347">
        <f t="shared" si="95"/>
        <v>6.4244509999999995</v>
      </c>
      <c r="BR74" s="347">
        <f t="shared" si="95"/>
        <v>0</v>
      </c>
      <c r="BS74" s="347">
        <f t="shared" si="95"/>
        <v>0</v>
      </c>
      <c r="BT74" s="347">
        <f t="shared" si="95"/>
        <v>0</v>
      </c>
      <c r="BU74" s="347">
        <f t="shared" si="95"/>
        <v>0</v>
      </c>
      <c r="BV74" s="347">
        <f t="shared" si="95"/>
        <v>0</v>
      </c>
      <c r="BW74" s="347">
        <f t="shared" si="95"/>
        <v>0</v>
      </c>
      <c r="BX74" s="347">
        <f t="shared" si="95"/>
        <v>0</v>
      </c>
      <c r="BY74" s="347">
        <f t="shared" si="95"/>
        <v>6.6750045889999994</v>
      </c>
      <c r="BZ74" s="347">
        <f t="shared" si="95"/>
        <v>0</v>
      </c>
      <c r="CA74" s="347">
        <f t="shared" si="95"/>
        <v>0</v>
      </c>
      <c r="CB74" s="347">
        <f t="shared" si="95"/>
        <v>6.6750045889999994</v>
      </c>
      <c r="CC74" s="347">
        <f t="shared" si="95"/>
        <v>0</v>
      </c>
      <c r="CD74" s="347">
        <f t="shared" si="95"/>
        <v>6.6750045889999994</v>
      </c>
      <c r="CE74" s="347">
        <f t="shared" ref="CE74:DJ74" si="96">CE75+CE77+CE78+CE79+CE80+CE81+CE82+CE83</f>
        <v>0</v>
      </c>
      <c r="CF74" s="347">
        <f t="shared" si="96"/>
        <v>0</v>
      </c>
      <c r="CG74" s="347">
        <f t="shared" si="96"/>
        <v>0</v>
      </c>
      <c r="CH74" s="347">
        <f t="shared" si="96"/>
        <v>0</v>
      </c>
      <c r="CI74" s="347">
        <f t="shared" si="96"/>
        <v>0</v>
      </c>
      <c r="CJ74" s="347">
        <f t="shared" si="96"/>
        <v>0</v>
      </c>
      <c r="CK74" s="347">
        <f t="shared" si="96"/>
        <v>0</v>
      </c>
      <c r="CL74" s="347">
        <f t="shared" si="96"/>
        <v>6.9286547633819993</v>
      </c>
      <c r="CM74" s="347">
        <f t="shared" si="96"/>
        <v>0</v>
      </c>
      <c r="CN74" s="347">
        <f t="shared" si="96"/>
        <v>0</v>
      </c>
      <c r="CO74" s="347">
        <f t="shared" si="96"/>
        <v>6.9286547633819993</v>
      </c>
      <c r="CP74" s="347">
        <f t="shared" si="96"/>
        <v>0</v>
      </c>
      <c r="CQ74" s="347">
        <f t="shared" si="96"/>
        <v>6.9286547633819993</v>
      </c>
      <c r="CR74" s="347">
        <f t="shared" si="96"/>
        <v>0</v>
      </c>
      <c r="CS74" s="347">
        <f t="shared" si="96"/>
        <v>0</v>
      </c>
      <c r="CT74" s="347">
        <f t="shared" si="96"/>
        <v>0</v>
      </c>
      <c r="CU74" s="347">
        <f t="shared" si="96"/>
        <v>0</v>
      </c>
      <c r="CV74" s="347">
        <f t="shared" si="96"/>
        <v>0</v>
      </c>
      <c r="CW74" s="347">
        <f t="shared" si="96"/>
        <v>0</v>
      </c>
      <c r="CX74" s="347">
        <f t="shared" si="96"/>
        <v>0</v>
      </c>
      <c r="CY74" s="347">
        <f t="shared" si="96"/>
        <v>7.1780863348637514</v>
      </c>
      <c r="CZ74" s="347">
        <f t="shared" si="96"/>
        <v>0</v>
      </c>
      <c r="DA74" s="347">
        <f t="shared" si="96"/>
        <v>0</v>
      </c>
      <c r="DB74" s="347">
        <f t="shared" si="96"/>
        <v>7.1780863348637514</v>
      </c>
      <c r="DC74" s="347">
        <f t="shared" si="96"/>
        <v>0</v>
      </c>
      <c r="DD74" s="347">
        <f t="shared" si="96"/>
        <v>7.1780863348637514</v>
      </c>
      <c r="DE74" s="347">
        <f t="shared" si="96"/>
        <v>0</v>
      </c>
      <c r="DF74" s="347">
        <f t="shared" si="96"/>
        <v>0</v>
      </c>
      <c r="DG74" s="347">
        <f t="shared" si="96"/>
        <v>0</v>
      </c>
      <c r="DH74" s="347">
        <f t="shared" si="96"/>
        <v>0</v>
      </c>
      <c r="DI74" s="347">
        <f t="shared" si="96"/>
        <v>0</v>
      </c>
      <c r="DJ74" s="347">
        <f t="shared" si="96"/>
        <v>0</v>
      </c>
      <c r="DK74" s="347">
        <f t="shared" ref="DK74:EP74" si="97">DK75+DK77+DK78+DK79+DK80+DK81+DK82+DK83</f>
        <v>0</v>
      </c>
      <c r="DL74" s="347">
        <f t="shared" si="97"/>
        <v>7.4293193565839823</v>
      </c>
      <c r="DM74" s="347">
        <f t="shared" si="97"/>
        <v>0</v>
      </c>
      <c r="DN74" s="347">
        <f t="shared" si="97"/>
        <v>0</v>
      </c>
      <c r="DO74" s="347">
        <f t="shared" si="97"/>
        <v>7.4293193565839823</v>
      </c>
      <c r="DP74" s="347">
        <f t="shared" si="97"/>
        <v>0</v>
      </c>
      <c r="DQ74" s="347">
        <f t="shared" si="97"/>
        <v>7.4293193565839823</v>
      </c>
      <c r="DR74" s="347">
        <f t="shared" si="97"/>
        <v>0</v>
      </c>
      <c r="DS74" s="347">
        <f t="shared" si="97"/>
        <v>0</v>
      </c>
      <c r="DT74" s="347">
        <f t="shared" si="97"/>
        <v>0</v>
      </c>
      <c r="DU74" s="347">
        <f t="shared" si="97"/>
        <v>0</v>
      </c>
      <c r="DV74" s="347">
        <f t="shared" si="97"/>
        <v>0</v>
      </c>
      <c r="DW74" s="347">
        <f t="shared" si="97"/>
        <v>0</v>
      </c>
      <c r="DX74" s="347">
        <f t="shared" si="97"/>
        <v>0</v>
      </c>
      <c r="DY74" s="347">
        <f t="shared" si="97"/>
        <v>40.801016043829733</v>
      </c>
      <c r="DZ74" s="347">
        <f t="shared" si="97"/>
        <v>0</v>
      </c>
      <c r="EA74" s="347">
        <f t="shared" si="97"/>
        <v>0</v>
      </c>
      <c r="EB74" s="347">
        <f t="shared" si="97"/>
        <v>40.801016043829733</v>
      </c>
      <c r="EC74" s="347">
        <f t="shared" si="97"/>
        <v>0</v>
      </c>
      <c r="ED74" s="347">
        <f t="shared" si="97"/>
        <v>40.801016043829733</v>
      </c>
      <c r="EE74" s="347">
        <f t="shared" si="97"/>
        <v>0</v>
      </c>
      <c r="EF74" s="347">
        <f t="shared" si="97"/>
        <v>0</v>
      </c>
      <c r="EG74" s="347">
        <f t="shared" si="97"/>
        <v>0</v>
      </c>
      <c r="EH74" s="347">
        <f t="shared" si="97"/>
        <v>0</v>
      </c>
      <c r="EI74" s="347">
        <f t="shared" si="97"/>
        <v>0</v>
      </c>
      <c r="EJ74" s="347">
        <f t="shared" si="97"/>
        <v>0</v>
      </c>
      <c r="EK74" s="347">
        <f t="shared" si="97"/>
        <v>0</v>
      </c>
      <c r="EL74" s="348" t="s">
        <v>98</v>
      </c>
      <c r="EM74" s="349"/>
      <c r="EN74" s="305">
        <f t="shared" si="90"/>
        <v>0</v>
      </c>
      <c r="EO74" s="349"/>
    </row>
    <row r="75" spans="1:145" s="160" customFormat="1" ht="38.25" customHeight="1" x14ac:dyDescent="0.2">
      <c r="A75" s="275" t="s">
        <v>197</v>
      </c>
      <c r="B75" s="156" t="s">
        <v>198</v>
      </c>
      <c r="C75" s="276" t="s">
        <v>98</v>
      </c>
      <c r="D75" s="266" t="s">
        <v>98</v>
      </c>
      <c r="E75" s="266" t="s">
        <v>98</v>
      </c>
      <c r="F75" s="312">
        <v>0</v>
      </c>
      <c r="G75" s="311" t="s">
        <v>98</v>
      </c>
      <c r="H75" s="318" t="s">
        <v>98</v>
      </c>
      <c r="I75" s="318" t="s">
        <v>98</v>
      </c>
      <c r="J75" s="319" t="s">
        <v>98</v>
      </c>
      <c r="K75" s="318" t="s">
        <v>98</v>
      </c>
      <c r="L75" s="318" t="s">
        <v>98</v>
      </c>
      <c r="M75" s="319" t="s">
        <v>98</v>
      </c>
      <c r="N75" s="320">
        <v>0</v>
      </c>
      <c r="O75" s="321">
        <f>O76</f>
        <v>0</v>
      </c>
      <c r="P75" s="321">
        <f>P76</f>
        <v>0</v>
      </c>
      <c r="Q75" s="321">
        <f>Q76</f>
        <v>0</v>
      </c>
      <c r="R75" s="313" t="s">
        <v>98</v>
      </c>
      <c r="S75" s="313" t="s">
        <v>98</v>
      </c>
      <c r="T75" s="313">
        <f t="shared" ref="T75:AS75" si="98">T76</f>
        <v>40.801016043829733</v>
      </c>
      <c r="U75" s="313" t="str">
        <f t="shared" si="98"/>
        <v>0</v>
      </c>
      <c r="V75" s="313">
        <f t="shared" si="98"/>
        <v>0</v>
      </c>
      <c r="W75" s="313">
        <f t="shared" si="98"/>
        <v>0</v>
      </c>
      <c r="X75" s="313">
        <f t="shared" si="98"/>
        <v>0</v>
      </c>
      <c r="Y75" s="313">
        <f t="shared" si="98"/>
        <v>0</v>
      </c>
      <c r="Z75" s="313">
        <f t="shared" si="98"/>
        <v>0</v>
      </c>
      <c r="AA75" s="313">
        <f t="shared" si="98"/>
        <v>0</v>
      </c>
      <c r="AB75" s="313">
        <f t="shared" si="98"/>
        <v>0</v>
      </c>
      <c r="AC75" s="313">
        <f t="shared" si="98"/>
        <v>0</v>
      </c>
      <c r="AD75" s="313">
        <f t="shared" si="98"/>
        <v>0</v>
      </c>
      <c r="AE75" s="313">
        <f t="shared" si="98"/>
        <v>0</v>
      </c>
      <c r="AF75" s="313">
        <f t="shared" si="98"/>
        <v>0</v>
      </c>
      <c r="AG75" s="313">
        <f t="shared" si="98"/>
        <v>0</v>
      </c>
      <c r="AH75" s="313">
        <f t="shared" si="98"/>
        <v>0</v>
      </c>
      <c r="AI75" s="313">
        <f t="shared" si="98"/>
        <v>0</v>
      </c>
      <c r="AJ75" s="313">
        <f t="shared" si="98"/>
        <v>0</v>
      </c>
      <c r="AK75" s="313">
        <f t="shared" si="98"/>
        <v>0</v>
      </c>
      <c r="AL75" s="313">
        <f t="shared" si="98"/>
        <v>0</v>
      </c>
      <c r="AM75" s="313">
        <f t="shared" si="98"/>
        <v>0</v>
      </c>
      <c r="AN75" s="313">
        <f t="shared" si="98"/>
        <v>0</v>
      </c>
      <c r="AO75" s="313">
        <f t="shared" si="98"/>
        <v>0</v>
      </c>
      <c r="AP75" s="313">
        <f t="shared" si="98"/>
        <v>0</v>
      </c>
      <c r="AQ75" s="313">
        <f t="shared" si="98"/>
        <v>0</v>
      </c>
      <c r="AR75" s="313">
        <f t="shared" si="98"/>
        <v>0</v>
      </c>
      <c r="AS75" s="313">
        <f t="shared" si="98"/>
        <v>0</v>
      </c>
      <c r="AT75" s="313" t="s">
        <v>98</v>
      </c>
      <c r="AU75" s="313" t="s">
        <v>98</v>
      </c>
      <c r="AV75" s="313" t="s">
        <v>98</v>
      </c>
      <c r="AW75" s="313" t="s">
        <v>98</v>
      </c>
      <c r="AX75" s="313" t="s">
        <v>98</v>
      </c>
      <c r="AY75" s="313">
        <f t="shared" ref="AY75:CD75" si="99">AY76</f>
        <v>6.1654999999999989</v>
      </c>
      <c r="AZ75" s="313">
        <f t="shared" si="99"/>
        <v>0</v>
      </c>
      <c r="BA75" s="313">
        <f t="shared" si="99"/>
        <v>0</v>
      </c>
      <c r="BB75" s="313">
        <f t="shared" si="99"/>
        <v>6.1654999999999989</v>
      </c>
      <c r="BC75" s="313">
        <f t="shared" si="99"/>
        <v>0</v>
      </c>
      <c r="BD75" s="313">
        <f t="shared" si="99"/>
        <v>6.1654999999999989</v>
      </c>
      <c r="BE75" s="313">
        <f t="shared" si="99"/>
        <v>0</v>
      </c>
      <c r="BF75" s="313">
        <f t="shared" si="99"/>
        <v>0</v>
      </c>
      <c r="BG75" s="313">
        <f t="shared" si="99"/>
        <v>0</v>
      </c>
      <c r="BH75" s="313">
        <f t="shared" si="99"/>
        <v>0</v>
      </c>
      <c r="BI75" s="313">
        <f t="shared" si="99"/>
        <v>0</v>
      </c>
      <c r="BJ75" s="313">
        <f t="shared" si="99"/>
        <v>0</v>
      </c>
      <c r="BK75" s="313">
        <f t="shared" si="99"/>
        <v>0</v>
      </c>
      <c r="BL75" s="313">
        <f t="shared" si="99"/>
        <v>6.4244509999999995</v>
      </c>
      <c r="BM75" s="313">
        <f t="shared" si="99"/>
        <v>0</v>
      </c>
      <c r="BN75" s="313">
        <f t="shared" si="99"/>
        <v>0</v>
      </c>
      <c r="BO75" s="313">
        <f t="shared" si="99"/>
        <v>6.4244509999999995</v>
      </c>
      <c r="BP75" s="313">
        <f t="shared" si="99"/>
        <v>0</v>
      </c>
      <c r="BQ75" s="313">
        <f t="shared" si="99"/>
        <v>6.4244509999999995</v>
      </c>
      <c r="BR75" s="313">
        <f t="shared" si="99"/>
        <v>0</v>
      </c>
      <c r="BS75" s="313">
        <f t="shared" si="99"/>
        <v>0</v>
      </c>
      <c r="BT75" s="313">
        <f t="shared" si="99"/>
        <v>0</v>
      </c>
      <c r="BU75" s="313">
        <f t="shared" si="99"/>
        <v>0</v>
      </c>
      <c r="BV75" s="313">
        <f t="shared" si="99"/>
        <v>0</v>
      </c>
      <c r="BW75" s="313">
        <f t="shared" si="99"/>
        <v>0</v>
      </c>
      <c r="BX75" s="313">
        <f t="shared" si="99"/>
        <v>0</v>
      </c>
      <c r="BY75" s="313">
        <f t="shared" si="99"/>
        <v>6.6750045889999994</v>
      </c>
      <c r="BZ75" s="313">
        <f t="shared" si="99"/>
        <v>0</v>
      </c>
      <c r="CA75" s="313">
        <f t="shared" si="99"/>
        <v>0</v>
      </c>
      <c r="CB75" s="313">
        <f t="shared" si="99"/>
        <v>6.6750045889999994</v>
      </c>
      <c r="CC75" s="313">
        <f t="shared" si="99"/>
        <v>0</v>
      </c>
      <c r="CD75" s="313">
        <f t="shared" si="99"/>
        <v>6.6750045889999994</v>
      </c>
      <c r="CE75" s="313">
        <f t="shared" ref="CE75:DJ75" si="100">CE76</f>
        <v>0</v>
      </c>
      <c r="CF75" s="313">
        <f t="shared" si="100"/>
        <v>0</v>
      </c>
      <c r="CG75" s="313">
        <f t="shared" si="100"/>
        <v>0</v>
      </c>
      <c r="CH75" s="313">
        <f t="shared" si="100"/>
        <v>0</v>
      </c>
      <c r="CI75" s="313">
        <f t="shared" si="100"/>
        <v>0</v>
      </c>
      <c r="CJ75" s="313">
        <f t="shared" si="100"/>
        <v>0</v>
      </c>
      <c r="CK75" s="313">
        <f t="shared" si="100"/>
        <v>0</v>
      </c>
      <c r="CL75" s="313">
        <f t="shared" si="100"/>
        <v>6.9286547633819993</v>
      </c>
      <c r="CM75" s="313">
        <f t="shared" si="100"/>
        <v>0</v>
      </c>
      <c r="CN75" s="313">
        <f t="shared" si="100"/>
        <v>0</v>
      </c>
      <c r="CO75" s="313">
        <f t="shared" si="100"/>
        <v>6.9286547633819993</v>
      </c>
      <c r="CP75" s="313">
        <f t="shared" si="100"/>
        <v>0</v>
      </c>
      <c r="CQ75" s="313">
        <f t="shared" si="100"/>
        <v>6.9286547633819993</v>
      </c>
      <c r="CR75" s="313">
        <f t="shared" si="100"/>
        <v>0</v>
      </c>
      <c r="CS75" s="313">
        <f t="shared" si="100"/>
        <v>0</v>
      </c>
      <c r="CT75" s="313">
        <f t="shared" si="100"/>
        <v>0</v>
      </c>
      <c r="CU75" s="313">
        <f t="shared" si="100"/>
        <v>0</v>
      </c>
      <c r="CV75" s="313">
        <f t="shared" si="100"/>
        <v>0</v>
      </c>
      <c r="CW75" s="313">
        <f t="shared" si="100"/>
        <v>0</v>
      </c>
      <c r="CX75" s="313">
        <f t="shared" si="100"/>
        <v>0</v>
      </c>
      <c r="CY75" s="313">
        <f t="shared" si="100"/>
        <v>7.1780863348637514</v>
      </c>
      <c r="CZ75" s="313">
        <f t="shared" si="100"/>
        <v>0</v>
      </c>
      <c r="DA75" s="313">
        <f t="shared" si="100"/>
        <v>0</v>
      </c>
      <c r="DB75" s="313">
        <f t="shared" si="100"/>
        <v>7.1780863348637514</v>
      </c>
      <c r="DC75" s="313">
        <f t="shared" si="100"/>
        <v>0</v>
      </c>
      <c r="DD75" s="313">
        <f t="shared" si="100"/>
        <v>7.1780863348637514</v>
      </c>
      <c r="DE75" s="313">
        <f t="shared" si="100"/>
        <v>0</v>
      </c>
      <c r="DF75" s="313">
        <f t="shared" si="100"/>
        <v>0</v>
      </c>
      <c r="DG75" s="313">
        <f t="shared" si="100"/>
        <v>0</v>
      </c>
      <c r="DH75" s="313">
        <f t="shared" si="100"/>
        <v>0</v>
      </c>
      <c r="DI75" s="313">
        <f t="shared" si="100"/>
        <v>0</v>
      </c>
      <c r="DJ75" s="313">
        <f t="shared" si="100"/>
        <v>0</v>
      </c>
      <c r="DK75" s="313">
        <f t="shared" ref="DK75:EP75" si="101">DK76</f>
        <v>0</v>
      </c>
      <c r="DL75" s="313">
        <f t="shared" si="101"/>
        <v>7.4293193565839823</v>
      </c>
      <c r="DM75" s="313">
        <f t="shared" si="101"/>
        <v>0</v>
      </c>
      <c r="DN75" s="313">
        <f t="shared" si="101"/>
        <v>0</v>
      </c>
      <c r="DO75" s="313">
        <f t="shared" si="101"/>
        <v>7.4293193565839823</v>
      </c>
      <c r="DP75" s="313">
        <f t="shared" si="101"/>
        <v>0</v>
      </c>
      <c r="DQ75" s="313">
        <f t="shared" si="101"/>
        <v>7.4293193565839823</v>
      </c>
      <c r="DR75" s="313">
        <f t="shared" si="101"/>
        <v>0</v>
      </c>
      <c r="DS75" s="313">
        <f t="shared" si="101"/>
        <v>0</v>
      </c>
      <c r="DT75" s="313">
        <f t="shared" si="101"/>
        <v>0</v>
      </c>
      <c r="DU75" s="313">
        <f t="shared" si="101"/>
        <v>0</v>
      </c>
      <c r="DV75" s="313">
        <f t="shared" si="101"/>
        <v>0</v>
      </c>
      <c r="DW75" s="313">
        <f t="shared" si="101"/>
        <v>0</v>
      </c>
      <c r="DX75" s="313">
        <f t="shared" si="101"/>
        <v>0</v>
      </c>
      <c r="DY75" s="313">
        <f>SUM(DZ75:EB75)</f>
        <v>40.801016043829733</v>
      </c>
      <c r="DZ75" s="313">
        <f t="shared" ref="DZ75:DZ84" si="102">AM75+AZ75+BM75+BZ75+CM75+CZ75+DM75</f>
        <v>0</v>
      </c>
      <c r="EA75" s="313">
        <f t="shared" ref="EA75:EA84" si="103">AN75+BA75+BN75+CA75+CN75+DA75+DN75</f>
        <v>0</v>
      </c>
      <c r="EB75" s="313">
        <f t="shared" ref="EB75:EB84" si="104">AO75+BB75+BO75+CB75+CO75+DB75+DO75</f>
        <v>40.801016043829733</v>
      </c>
      <c r="EC75" s="313">
        <f t="shared" ref="EC75:EC84" si="105">AP75+BC75+BP75+CC75+CP75+DC75+DP75</f>
        <v>0</v>
      </c>
      <c r="ED75" s="313">
        <f t="shared" ref="ED75:ED84" si="106">AQ75+BD75+BQ75+CD75+CQ75+DD75+DQ75</f>
        <v>40.801016043829733</v>
      </c>
      <c r="EE75" s="313">
        <f t="shared" ref="EE75:EE84" si="107">AR75+BE75+BR75+CE75+CR75+DE75+DR75</f>
        <v>0</v>
      </c>
      <c r="EF75" s="313">
        <f t="shared" ref="EF75:EF84" si="108">AS75+BF75+BS75+CF75+CS75+DF75+DS75</f>
        <v>0</v>
      </c>
      <c r="EG75" s="313">
        <f t="shared" ref="EG75:EG84" si="109">SUM(EH75:EK75)</f>
        <v>0</v>
      </c>
      <c r="EH75" s="313">
        <f t="shared" ref="EH75:EH84" si="110">BH75+BU75+CH75+CU75+DH75+DU75</f>
        <v>0</v>
      </c>
      <c r="EI75" s="313">
        <f t="shared" ref="EI75:EI84" si="111">BI75+BV75+CI75+CV75+DI75+DV75</f>
        <v>0</v>
      </c>
      <c r="EJ75" s="313">
        <f t="shared" ref="EJ75:EJ84" si="112">BJ75+BW75+CJ75+CW75+DJ75+DW75</f>
        <v>0</v>
      </c>
      <c r="EK75" s="313">
        <f t="shared" ref="EK75:EK84" si="113">BK75+BX75+CK75+CX75+DK75+DX75</f>
        <v>0</v>
      </c>
      <c r="EL75" s="119" t="s">
        <v>98</v>
      </c>
      <c r="EM75" s="270"/>
      <c r="EN75" s="305">
        <f t="shared" si="90"/>
        <v>0</v>
      </c>
      <c r="EO75" s="270"/>
    </row>
    <row r="76" spans="1:145" s="357" customFormat="1" ht="38.25" customHeight="1" x14ac:dyDescent="0.2">
      <c r="A76" s="295" t="s">
        <v>199</v>
      </c>
      <c r="B76" s="351" t="s">
        <v>200</v>
      </c>
      <c r="C76" s="296" t="s">
        <v>201</v>
      </c>
      <c r="D76" s="352">
        <v>0</v>
      </c>
      <c r="E76" s="353">
        <v>2019</v>
      </c>
      <c r="F76" s="298">
        <v>2024</v>
      </c>
      <c r="G76" s="311" t="s">
        <v>98</v>
      </c>
      <c r="H76" s="318" t="s">
        <v>98</v>
      </c>
      <c r="I76" s="318" t="s">
        <v>98</v>
      </c>
      <c r="J76" s="319" t="s">
        <v>98</v>
      </c>
      <c r="K76" s="318" t="s">
        <v>98</v>
      </c>
      <c r="L76" s="318" t="s">
        <v>98</v>
      </c>
      <c r="M76" s="319" t="s">
        <v>98</v>
      </c>
      <c r="N76" s="320">
        <v>0</v>
      </c>
      <c r="O76" s="354">
        <v>0</v>
      </c>
      <c r="P76" s="301">
        <v>0</v>
      </c>
      <c r="Q76" s="301">
        <v>0</v>
      </c>
      <c r="R76" s="303" t="s">
        <v>98</v>
      </c>
      <c r="S76" s="303" t="s">
        <v>98</v>
      </c>
      <c r="T76" s="302">
        <f>DY76</f>
        <v>40.801016043829733</v>
      </c>
      <c r="U76" s="302" t="s">
        <v>103</v>
      </c>
      <c r="V76" s="302">
        <v>0</v>
      </c>
      <c r="W76" s="302">
        <f>AL76</f>
        <v>0</v>
      </c>
      <c r="X76" s="303">
        <v>0</v>
      </c>
      <c r="Y76" s="303">
        <v>0</v>
      </c>
      <c r="Z76" s="303">
        <v>0</v>
      </c>
      <c r="AA76" s="303">
        <v>0</v>
      </c>
      <c r="AB76" s="303">
        <v>0</v>
      </c>
      <c r="AC76" s="303">
        <v>0</v>
      </c>
      <c r="AD76" s="303">
        <v>0</v>
      </c>
      <c r="AE76" s="303">
        <v>0</v>
      </c>
      <c r="AF76" s="303">
        <v>0</v>
      </c>
      <c r="AG76" s="303">
        <v>0</v>
      </c>
      <c r="AH76" s="303">
        <v>0</v>
      </c>
      <c r="AI76" s="303">
        <v>0</v>
      </c>
      <c r="AJ76" s="303">
        <v>0</v>
      </c>
      <c r="AK76" s="303">
        <v>0</v>
      </c>
      <c r="AL76" s="302">
        <f>SUM(AM76:AO76)</f>
        <v>0</v>
      </c>
      <c r="AM76" s="302">
        <v>0</v>
      </c>
      <c r="AN76" s="302">
        <v>0</v>
      </c>
      <c r="AO76" s="302">
        <f>SUM(AP76:AS76)</f>
        <v>0</v>
      </c>
      <c r="AP76" s="302">
        <v>0</v>
      </c>
      <c r="AQ76" s="355">
        <v>0</v>
      </c>
      <c r="AR76" s="302">
        <v>0</v>
      </c>
      <c r="AS76" s="302">
        <v>0</v>
      </c>
      <c r="AT76" s="302">
        <v>0</v>
      </c>
      <c r="AU76" s="302">
        <v>0</v>
      </c>
      <c r="AV76" s="302">
        <v>0</v>
      </c>
      <c r="AW76" s="302">
        <v>0</v>
      </c>
      <c r="AX76" s="302">
        <v>0</v>
      </c>
      <c r="AY76" s="302">
        <f>SUM(AZ76:BB76)</f>
        <v>6.1654999999999989</v>
      </c>
      <c r="AZ76" s="302">
        <v>0</v>
      </c>
      <c r="BA76" s="302">
        <v>0</v>
      </c>
      <c r="BB76" s="302">
        <f>SUM(BC76:BF76)</f>
        <v>6.1654999999999989</v>
      </c>
      <c r="BC76" s="302">
        <v>0</v>
      </c>
      <c r="BD76" s="302">
        <f>5*1.18*1.045</f>
        <v>6.1654999999999989</v>
      </c>
      <c r="BE76" s="302">
        <v>0</v>
      </c>
      <c r="BF76" s="302">
        <v>0</v>
      </c>
      <c r="BG76" s="302">
        <v>0</v>
      </c>
      <c r="BH76" s="302">
        <v>0</v>
      </c>
      <c r="BI76" s="302">
        <v>0</v>
      </c>
      <c r="BJ76" s="302">
        <v>0</v>
      </c>
      <c r="BK76" s="302">
        <v>0</v>
      </c>
      <c r="BL76" s="302">
        <f>SUM(BM76:BO76)</f>
        <v>6.4244509999999995</v>
      </c>
      <c r="BM76" s="302">
        <v>0</v>
      </c>
      <c r="BN76" s="302">
        <v>0</v>
      </c>
      <c r="BO76" s="302">
        <f>SUM(BP76:BS76)</f>
        <v>6.4244509999999995</v>
      </c>
      <c r="BP76" s="302">
        <v>0</v>
      </c>
      <c r="BQ76" s="302">
        <f>5*1.18*1.045*1.042</f>
        <v>6.4244509999999995</v>
      </c>
      <c r="BR76" s="302">
        <v>0</v>
      </c>
      <c r="BS76" s="302">
        <v>0</v>
      </c>
      <c r="BT76" s="302">
        <v>0</v>
      </c>
      <c r="BU76" s="302">
        <v>0</v>
      </c>
      <c r="BV76" s="302">
        <v>0</v>
      </c>
      <c r="BW76" s="302">
        <v>0</v>
      </c>
      <c r="BX76" s="302">
        <v>0</v>
      </c>
      <c r="BY76" s="294">
        <f>SUM(BZ76:CB76)</f>
        <v>6.6750045889999994</v>
      </c>
      <c r="BZ76" s="302">
        <v>0</v>
      </c>
      <c r="CA76" s="302">
        <v>0</v>
      </c>
      <c r="CB76" s="302">
        <f>SUM(CC76:CF76)</f>
        <v>6.6750045889999994</v>
      </c>
      <c r="CC76" s="302">
        <v>0</v>
      </c>
      <c r="CD76" s="302">
        <f>5*1.18*1.045*1.042*1.039</f>
        <v>6.6750045889999994</v>
      </c>
      <c r="CE76" s="302">
        <v>0</v>
      </c>
      <c r="CF76" s="302">
        <v>0</v>
      </c>
      <c r="CG76" s="302">
        <v>0</v>
      </c>
      <c r="CH76" s="302">
        <v>0</v>
      </c>
      <c r="CI76" s="302">
        <v>0</v>
      </c>
      <c r="CJ76" s="302">
        <v>0</v>
      </c>
      <c r="CK76" s="302">
        <v>0</v>
      </c>
      <c r="CL76" s="302">
        <f>SUM(CM76:CO76)</f>
        <v>6.9286547633819993</v>
      </c>
      <c r="CM76" s="302">
        <v>0</v>
      </c>
      <c r="CN76" s="302">
        <v>0</v>
      </c>
      <c r="CO76" s="302">
        <f>SUM(CP76:CS76)</f>
        <v>6.9286547633819993</v>
      </c>
      <c r="CP76" s="302">
        <v>0</v>
      </c>
      <c r="CQ76" s="302">
        <f>5*1.18*1.045*1.042*1.039*1.038</f>
        <v>6.9286547633819993</v>
      </c>
      <c r="CR76" s="302">
        <v>0</v>
      </c>
      <c r="CS76" s="302">
        <v>0</v>
      </c>
      <c r="CT76" s="302">
        <v>0</v>
      </c>
      <c r="CU76" s="302">
        <v>0</v>
      </c>
      <c r="CV76" s="302">
        <v>0</v>
      </c>
      <c r="CW76" s="302">
        <v>0</v>
      </c>
      <c r="CX76" s="302">
        <v>0</v>
      </c>
      <c r="CY76" s="302">
        <f>SUM(CZ76:DB76)</f>
        <v>7.1780863348637514</v>
      </c>
      <c r="CZ76" s="302">
        <v>0</v>
      </c>
      <c r="DA76" s="302">
        <v>0</v>
      </c>
      <c r="DB76" s="302">
        <f>SUM(DC76:DF76)</f>
        <v>7.1780863348637514</v>
      </c>
      <c r="DC76" s="302">
        <v>0</v>
      </c>
      <c r="DD76" s="302">
        <f>5*1.18*1.045*1.042*1.039*1.038*1.036</f>
        <v>7.1780863348637514</v>
      </c>
      <c r="DE76" s="302">
        <v>0</v>
      </c>
      <c r="DF76" s="302">
        <v>0</v>
      </c>
      <c r="DG76" s="302">
        <v>0</v>
      </c>
      <c r="DH76" s="302">
        <v>0</v>
      </c>
      <c r="DI76" s="302">
        <v>0</v>
      </c>
      <c r="DJ76" s="302">
        <v>0</v>
      </c>
      <c r="DK76" s="302">
        <v>0</v>
      </c>
      <c r="DL76" s="302">
        <f>SUM(DM76:DO76)</f>
        <v>7.4293193565839823</v>
      </c>
      <c r="DM76" s="302">
        <v>0</v>
      </c>
      <c r="DN76" s="302">
        <v>0</v>
      </c>
      <c r="DO76" s="302">
        <f>SUM(DP76:DS76)</f>
        <v>7.4293193565839823</v>
      </c>
      <c r="DP76" s="302">
        <v>0</v>
      </c>
      <c r="DQ76" s="302">
        <f>5*1.18*1.045*1.042*1.039*1.038*1.036*1.035</f>
        <v>7.4293193565839823</v>
      </c>
      <c r="DR76" s="302">
        <v>0</v>
      </c>
      <c r="DS76" s="302">
        <v>0</v>
      </c>
      <c r="DT76" s="302">
        <v>0</v>
      </c>
      <c r="DU76" s="302">
        <v>0</v>
      </c>
      <c r="DV76" s="302">
        <v>0</v>
      </c>
      <c r="DW76" s="302">
        <v>0</v>
      </c>
      <c r="DX76" s="302">
        <v>0</v>
      </c>
      <c r="DY76" s="303">
        <f>SUM(DZ76:EB76)</f>
        <v>40.801016043829733</v>
      </c>
      <c r="DZ76" s="303">
        <f t="shared" si="102"/>
        <v>0</v>
      </c>
      <c r="EA76" s="303">
        <f t="shared" si="103"/>
        <v>0</v>
      </c>
      <c r="EB76" s="303">
        <f t="shared" si="104"/>
        <v>40.801016043829733</v>
      </c>
      <c r="EC76" s="303">
        <f t="shared" si="105"/>
        <v>0</v>
      </c>
      <c r="ED76" s="303">
        <f t="shared" si="106"/>
        <v>40.801016043829733</v>
      </c>
      <c r="EE76" s="303">
        <f t="shared" si="107"/>
        <v>0</v>
      </c>
      <c r="EF76" s="303">
        <f t="shared" si="108"/>
        <v>0</v>
      </c>
      <c r="EG76" s="303">
        <f t="shared" si="109"/>
        <v>0</v>
      </c>
      <c r="EH76" s="303">
        <f t="shared" si="110"/>
        <v>0</v>
      </c>
      <c r="EI76" s="303">
        <f t="shared" si="111"/>
        <v>0</v>
      </c>
      <c r="EJ76" s="303">
        <f t="shared" si="112"/>
        <v>0</v>
      </c>
      <c r="EK76" s="303">
        <f t="shared" si="113"/>
        <v>0</v>
      </c>
      <c r="EL76" s="304" t="s">
        <v>98</v>
      </c>
      <c r="EM76" s="356"/>
      <c r="EN76" s="305">
        <f t="shared" si="90"/>
        <v>0</v>
      </c>
      <c r="EO76" s="356"/>
    </row>
    <row r="77" spans="1:145" s="160" customFormat="1" ht="25.5" customHeight="1" x14ac:dyDescent="0.2">
      <c r="A77" s="275" t="s">
        <v>202</v>
      </c>
      <c r="B77" s="156" t="s">
        <v>203</v>
      </c>
      <c r="C77" s="276" t="s">
        <v>98</v>
      </c>
      <c r="D77" s="266" t="s">
        <v>98</v>
      </c>
      <c r="E77" s="266" t="s">
        <v>98</v>
      </c>
      <c r="F77" s="312">
        <v>0</v>
      </c>
      <c r="G77" s="311" t="s">
        <v>98</v>
      </c>
      <c r="H77" s="318" t="s">
        <v>98</v>
      </c>
      <c r="I77" s="318" t="s">
        <v>98</v>
      </c>
      <c r="J77" s="319" t="s">
        <v>98</v>
      </c>
      <c r="K77" s="318" t="s">
        <v>98</v>
      </c>
      <c r="L77" s="318" t="s">
        <v>98</v>
      </c>
      <c r="M77" s="319" t="s">
        <v>98</v>
      </c>
      <c r="N77" s="320">
        <v>0</v>
      </c>
      <c r="O77" s="321">
        <v>0</v>
      </c>
      <c r="P77" s="293">
        <v>0</v>
      </c>
      <c r="Q77" s="293">
        <v>0</v>
      </c>
      <c r="R77" s="313" t="s">
        <v>98</v>
      </c>
      <c r="S77" s="313" t="s">
        <v>98</v>
      </c>
      <c r="T77" s="294">
        <v>0</v>
      </c>
      <c r="U77" s="294">
        <v>0</v>
      </c>
      <c r="V77" s="294">
        <v>0</v>
      </c>
      <c r="W77" s="294">
        <v>0</v>
      </c>
      <c r="X77" s="294">
        <v>0</v>
      </c>
      <c r="Y77" s="294">
        <v>0</v>
      </c>
      <c r="Z77" s="294">
        <v>0</v>
      </c>
      <c r="AA77" s="294">
        <v>0</v>
      </c>
      <c r="AB77" s="294">
        <v>0</v>
      </c>
      <c r="AC77" s="294">
        <v>0</v>
      </c>
      <c r="AD77" s="294">
        <v>0</v>
      </c>
      <c r="AE77" s="294">
        <v>0</v>
      </c>
      <c r="AF77" s="294">
        <v>0</v>
      </c>
      <c r="AG77" s="294">
        <v>0</v>
      </c>
      <c r="AH77" s="294">
        <v>0</v>
      </c>
      <c r="AI77" s="294">
        <v>0</v>
      </c>
      <c r="AJ77" s="294">
        <v>0</v>
      </c>
      <c r="AK77" s="294">
        <v>0</v>
      </c>
      <c r="AL77" s="313">
        <f t="shared" ref="AL77:AL83" si="114">SUM(AM77:AS77)</f>
        <v>0</v>
      </c>
      <c r="AM77" s="313">
        <v>0</v>
      </c>
      <c r="AN77" s="313">
        <v>0</v>
      </c>
      <c r="AO77" s="313">
        <f t="shared" ref="AO77:AO83" si="115">X77</f>
        <v>0</v>
      </c>
      <c r="AP77" s="313">
        <v>0</v>
      </c>
      <c r="AQ77" s="313">
        <v>0</v>
      </c>
      <c r="AR77" s="313">
        <v>0</v>
      </c>
      <c r="AS77" s="313">
        <v>0</v>
      </c>
      <c r="AT77" s="313" t="s">
        <v>98</v>
      </c>
      <c r="AU77" s="313" t="s">
        <v>98</v>
      </c>
      <c r="AV77" s="313" t="s">
        <v>98</v>
      </c>
      <c r="AW77" s="313" t="s">
        <v>98</v>
      </c>
      <c r="AX77" s="313" t="s">
        <v>98</v>
      </c>
      <c r="AY77" s="313">
        <f t="shared" ref="AY77:AY83" si="116">SUM(AZ77:BF77)</f>
        <v>0</v>
      </c>
      <c r="AZ77" s="313">
        <v>0</v>
      </c>
      <c r="BA77" s="313">
        <v>0</v>
      </c>
      <c r="BB77" s="313">
        <v>0</v>
      </c>
      <c r="BC77" s="313">
        <v>0</v>
      </c>
      <c r="BD77" s="313">
        <v>0</v>
      </c>
      <c r="BE77" s="313">
        <v>0</v>
      </c>
      <c r="BF77" s="313">
        <v>0</v>
      </c>
      <c r="BG77" s="313">
        <f t="shared" ref="BG77:BG83" si="117">SUM(BH77:BK77)</f>
        <v>0</v>
      </c>
      <c r="BH77" s="313">
        <v>0</v>
      </c>
      <c r="BI77" s="313">
        <v>0</v>
      </c>
      <c r="BJ77" s="313">
        <v>0</v>
      </c>
      <c r="BK77" s="313">
        <v>0</v>
      </c>
      <c r="BL77" s="313">
        <f t="shared" ref="BL77:BL83" si="118">SUM(BM77:BS77)</f>
        <v>0</v>
      </c>
      <c r="BM77" s="313">
        <v>0</v>
      </c>
      <c r="BN77" s="313">
        <v>0</v>
      </c>
      <c r="BO77" s="313">
        <v>0</v>
      </c>
      <c r="BP77" s="313">
        <v>0</v>
      </c>
      <c r="BQ77" s="313">
        <v>0</v>
      </c>
      <c r="BR77" s="313">
        <v>0</v>
      </c>
      <c r="BS77" s="313">
        <v>0</v>
      </c>
      <c r="BT77" s="313">
        <f t="shared" ref="BT77:BT83" si="119">SUM(BU77:BX77)</f>
        <v>0</v>
      </c>
      <c r="BU77" s="313">
        <v>0</v>
      </c>
      <c r="BV77" s="313">
        <v>0</v>
      </c>
      <c r="BW77" s="313">
        <v>0</v>
      </c>
      <c r="BX77" s="313">
        <v>0</v>
      </c>
      <c r="BY77" s="313">
        <f t="shared" ref="BY77:BY83" si="120">SUM(BZ77:CF77)</f>
        <v>0</v>
      </c>
      <c r="BZ77" s="313">
        <v>0</v>
      </c>
      <c r="CA77" s="313">
        <v>0</v>
      </c>
      <c r="CB77" s="313">
        <v>0</v>
      </c>
      <c r="CC77" s="313">
        <v>0</v>
      </c>
      <c r="CD77" s="313">
        <v>0</v>
      </c>
      <c r="CE77" s="313">
        <v>0</v>
      </c>
      <c r="CF77" s="313">
        <v>0</v>
      </c>
      <c r="CG77" s="313">
        <f t="shared" ref="CG77:CG83" si="121">SUM(CH77:CK77)</f>
        <v>0</v>
      </c>
      <c r="CH77" s="313">
        <v>0</v>
      </c>
      <c r="CI77" s="313">
        <v>0</v>
      </c>
      <c r="CJ77" s="313">
        <v>0</v>
      </c>
      <c r="CK77" s="313">
        <v>0</v>
      </c>
      <c r="CL77" s="313">
        <f t="shared" ref="CL77:CL83" si="122">SUM(CM77:CS77)</f>
        <v>0</v>
      </c>
      <c r="CM77" s="313">
        <v>0</v>
      </c>
      <c r="CN77" s="313">
        <v>0</v>
      </c>
      <c r="CO77" s="313">
        <v>0</v>
      </c>
      <c r="CP77" s="313">
        <v>0</v>
      </c>
      <c r="CQ77" s="313">
        <v>0</v>
      </c>
      <c r="CR77" s="313">
        <v>0</v>
      </c>
      <c r="CS77" s="313">
        <v>0</v>
      </c>
      <c r="CT77" s="313">
        <f t="shared" ref="CT77:CT83" si="123">SUM(CU77:CX77)</f>
        <v>0</v>
      </c>
      <c r="CU77" s="313">
        <v>0</v>
      </c>
      <c r="CV77" s="313">
        <v>0</v>
      </c>
      <c r="CW77" s="313">
        <v>0</v>
      </c>
      <c r="CX77" s="313">
        <v>0</v>
      </c>
      <c r="CY77" s="313">
        <f t="shared" ref="CY77:CY83" si="124">SUM(CZ77:DF77)</f>
        <v>0</v>
      </c>
      <c r="CZ77" s="313">
        <v>0</v>
      </c>
      <c r="DA77" s="313">
        <v>0</v>
      </c>
      <c r="DB77" s="313">
        <v>0</v>
      </c>
      <c r="DC77" s="313">
        <v>0</v>
      </c>
      <c r="DD77" s="313">
        <v>0</v>
      </c>
      <c r="DE77" s="313">
        <v>0</v>
      </c>
      <c r="DF77" s="313">
        <v>0</v>
      </c>
      <c r="DG77" s="313">
        <f t="shared" ref="DG77:DG83" si="125">SUM(DH77:DK77)</f>
        <v>0</v>
      </c>
      <c r="DH77" s="313">
        <v>0</v>
      </c>
      <c r="DI77" s="313">
        <v>0</v>
      </c>
      <c r="DJ77" s="313">
        <v>0</v>
      </c>
      <c r="DK77" s="313">
        <v>0</v>
      </c>
      <c r="DL77" s="313">
        <f t="shared" ref="DL77:DL83" si="126">SUM(DM77:DS77)</f>
        <v>0</v>
      </c>
      <c r="DM77" s="313">
        <v>0</v>
      </c>
      <c r="DN77" s="313">
        <v>0</v>
      </c>
      <c r="DO77" s="313">
        <v>0</v>
      </c>
      <c r="DP77" s="313">
        <v>0</v>
      </c>
      <c r="DQ77" s="313">
        <v>0</v>
      </c>
      <c r="DR77" s="313">
        <v>0</v>
      </c>
      <c r="DS77" s="313">
        <v>0</v>
      </c>
      <c r="DT77" s="313">
        <f t="shared" ref="DT77:DT83" si="127">SUM(DU77:DX77)</f>
        <v>0</v>
      </c>
      <c r="DU77" s="313">
        <v>0</v>
      </c>
      <c r="DV77" s="313">
        <v>0</v>
      </c>
      <c r="DW77" s="313">
        <v>0</v>
      </c>
      <c r="DX77" s="313">
        <v>0</v>
      </c>
      <c r="DY77" s="313">
        <f t="shared" ref="DY77:DY83" si="128">SUM(DZ77:EF77)</f>
        <v>0</v>
      </c>
      <c r="DZ77" s="313">
        <f t="shared" si="102"/>
        <v>0</v>
      </c>
      <c r="EA77" s="313">
        <f t="shared" si="103"/>
        <v>0</v>
      </c>
      <c r="EB77" s="313">
        <f t="shared" si="104"/>
        <v>0</v>
      </c>
      <c r="EC77" s="313">
        <f t="shared" si="105"/>
        <v>0</v>
      </c>
      <c r="ED77" s="313">
        <f t="shared" si="106"/>
        <v>0</v>
      </c>
      <c r="EE77" s="313">
        <f t="shared" si="107"/>
        <v>0</v>
      </c>
      <c r="EF77" s="313">
        <f t="shared" si="108"/>
        <v>0</v>
      </c>
      <c r="EG77" s="313">
        <f t="shared" si="109"/>
        <v>0</v>
      </c>
      <c r="EH77" s="313">
        <f t="shared" si="110"/>
        <v>0</v>
      </c>
      <c r="EI77" s="313">
        <f t="shared" si="111"/>
        <v>0</v>
      </c>
      <c r="EJ77" s="313">
        <f t="shared" si="112"/>
        <v>0</v>
      </c>
      <c r="EK77" s="313">
        <f t="shared" si="113"/>
        <v>0</v>
      </c>
      <c r="EL77" s="119" t="s">
        <v>98</v>
      </c>
      <c r="EM77" s="270"/>
      <c r="EN77" s="305">
        <f t="shared" si="90"/>
        <v>0</v>
      </c>
      <c r="EO77" s="270"/>
    </row>
    <row r="78" spans="1:145" s="160" customFormat="1" ht="25.5" customHeight="1" x14ac:dyDescent="0.2">
      <c r="A78" s="275" t="s">
        <v>204</v>
      </c>
      <c r="B78" s="156" t="s">
        <v>205</v>
      </c>
      <c r="C78" s="276" t="s">
        <v>98</v>
      </c>
      <c r="D78" s="266" t="s">
        <v>98</v>
      </c>
      <c r="E78" s="266" t="s">
        <v>98</v>
      </c>
      <c r="F78" s="312">
        <v>0</v>
      </c>
      <c r="G78" s="311" t="s">
        <v>98</v>
      </c>
      <c r="H78" s="318" t="s">
        <v>98</v>
      </c>
      <c r="I78" s="318" t="s">
        <v>98</v>
      </c>
      <c r="J78" s="319" t="s">
        <v>98</v>
      </c>
      <c r="K78" s="318" t="s">
        <v>98</v>
      </c>
      <c r="L78" s="318" t="s">
        <v>98</v>
      </c>
      <c r="M78" s="319" t="s">
        <v>98</v>
      </c>
      <c r="N78" s="320">
        <v>0</v>
      </c>
      <c r="O78" s="321">
        <v>0</v>
      </c>
      <c r="P78" s="293">
        <v>0</v>
      </c>
      <c r="Q78" s="293">
        <v>0</v>
      </c>
      <c r="R78" s="313" t="s">
        <v>98</v>
      </c>
      <c r="S78" s="313" t="s">
        <v>98</v>
      </c>
      <c r="T78" s="294">
        <v>0</v>
      </c>
      <c r="U78" s="294">
        <v>0</v>
      </c>
      <c r="V78" s="294">
        <v>0</v>
      </c>
      <c r="W78" s="294">
        <v>0</v>
      </c>
      <c r="X78" s="294">
        <v>0</v>
      </c>
      <c r="Y78" s="294">
        <v>0</v>
      </c>
      <c r="Z78" s="294">
        <v>0</v>
      </c>
      <c r="AA78" s="294">
        <v>0</v>
      </c>
      <c r="AB78" s="294">
        <v>0</v>
      </c>
      <c r="AC78" s="294">
        <v>0</v>
      </c>
      <c r="AD78" s="294">
        <v>0</v>
      </c>
      <c r="AE78" s="294">
        <v>0</v>
      </c>
      <c r="AF78" s="294">
        <v>0</v>
      </c>
      <c r="AG78" s="294">
        <v>0</v>
      </c>
      <c r="AH78" s="294">
        <v>0</v>
      </c>
      <c r="AI78" s="294">
        <v>0</v>
      </c>
      <c r="AJ78" s="294">
        <v>0</v>
      </c>
      <c r="AK78" s="294">
        <v>0</v>
      </c>
      <c r="AL78" s="313">
        <f t="shared" si="114"/>
        <v>0</v>
      </c>
      <c r="AM78" s="313">
        <v>0</v>
      </c>
      <c r="AN78" s="313">
        <v>0</v>
      </c>
      <c r="AO78" s="313">
        <f t="shared" si="115"/>
        <v>0</v>
      </c>
      <c r="AP78" s="313">
        <v>0</v>
      </c>
      <c r="AQ78" s="313">
        <v>0</v>
      </c>
      <c r="AR78" s="313">
        <v>0</v>
      </c>
      <c r="AS78" s="313">
        <v>0</v>
      </c>
      <c r="AT78" s="313" t="s">
        <v>98</v>
      </c>
      <c r="AU78" s="313" t="s">
        <v>98</v>
      </c>
      <c r="AV78" s="313" t="s">
        <v>98</v>
      </c>
      <c r="AW78" s="313" t="s">
        <v>98</v>
      </c>
      <c r="AX78" s="313" t="s">
        <v>98</v>
      </c>
      <c r="AY78" s="313">
        <f t="shared" si="116"/>
        <v>0</v>
      </c>
      <c r="AZ78" s="313">
        <v>0</v>
      </c>
      <c r="BA78" s="313">
        <v>0</v>
      </c>
      <c r="BB78" s="313">
        <v>0</v>
      </c>
      <c r="BC78" s="313">
        <v>0</v>
      </c>
      <c r="BD78" s="313">
        <v>0</v>
      </c>
      <c r="BE78" s="313">
        <v>0</v>
      </c>
      <c r="BF78" s="313">
        <v>0</v>
      </c>
      <c r="BG78" s="313">
        <f t="shared" si="117"/>
        <v>0</v>
      </c>
      <c r="BH78" s="313">
        <v>0</v>
      </c>
      <c r="BI78" s="313">
        <v>0</v>
      </c>
      <c r="BJ78" s="313">
        <v>0</v>
      </c>
      <c r="BK78" s="313">
        <v>0</v>
      </c>
      <c r="BL78" s="313">
        <f t="shared" si="118"/>
        <v>0</v>
      </c>
      <c r="BM78" s="313">
        <v>0</v>
      </c>
      <c r="BN78" s="313">
        <v>0</v>
      </c>
      <c r="BO78" s="313">
        <v>0</v>
      </c>
      <c r="BP78" s="313">
        <v>0</v>
      </c>
      <c r="BQ78" s="313">
        <v>0</v>
      </c>
      <c r="BR78" s="313">
        <v>0</v>
      </c>
      <c r="BS78" s="313">
        <v>0</v>
      </c>
      <c r="BT78" s="313">
        <f t="shared" si="119"/>
        <v>0</v>
      </c>
      <c r="BU78" s="313">
        <v>0</v>
      </c>
      <c r="BV78" s="313">
        <v>0</v>
      </c>
      <c r="BW78" s="313">
        <v>0</v>
      </c>
      <c r="BX78" s="313">
        <v>0</v>
      </c>
      <c r="BY78" s="313">
        <f t="shared" si="120"/>
        <v>0</v>
      </c>
      <c r="BZ78" s="313">
        <v>0</v>
      </c>
      <c r="CA78" s="313">
        <v>0</v>
      </c>
      <c r="CB78" s="313">
        <v>0</v>
      </c>
      <c r="CC78" s="313">
        <v>0</v>
      </c>
      <c r="CD78" s="313">
        <v>0</v>
      </c>
      <c r="CE78" s="313">
        <v>0</v>
      </c>
      <c r="CF78" s="313">
        <v>0</v>
      </c>
      <c r="CG78" s="313">
        <f t="shared" si="121"/>
        <v>0</v>
      </c>
      <c r="CH78" s="313">
        <v>0</v>
      </c>
      <c r="CI78" s="313">
        <v>0</v>
      </c>
      <c r="CJ78" s="313">
        <v>0</v>
      </c>
      <c r="CK78" s="313">
        <v>0</v>
      </c>
      <c r="CL78" s="313">
        <f t="shared" si="122"/>
        <v>0</v>
      </c>
      <c r="CM78" s="313">
        <v>0</v>
      </c>
      <c r="CN78" s="313">
        <v>0</v>
      </c>
      <c r="CO78" s="313">
        <v>0</v>
      </c>
      <c r="CP78" s="313">
        <v>0</v>
      </c>
      <c r="CQ78" s="313">
        <v>0</v>
      </c>
      <c r="CR78" s="313">
        <v>0</v>
      </c>
      <c r="CS78" s="313">
        <v>0</v>
      </c>
      <c r="CT78" s="313">
        <f t="shared" si="123"/>
        <v>0</v>
      </c>
      <c r="CU78" s="313">
        <v>0</v>
      </c>
      <c r="CV78" s="313">
        <v>0</v>
      </c>
      <c r="CW78" s="313">
        <v>0</v>
      </c>
      <c r="CX78" s="313">
        <v>0</v>
      </c>
      <c r="CY78" s="313">
        <f t="shared" si="124"/>
        <v>0</v>
      </c>
      <c r="CZ78" s="313">
        <v>0</v>
      </c>
      <c r="DA78" s="313">
        <v>0</v>
      </c>
      <c r="DB78" s="313">
        <v>0</v>
      </c>
      <c r="DC78" s="313">
        <v>0</v>
      </c>
      <c r="DD78" s="313">
        <v>0</v>
      </c>
      <c r="DE78" s="313">
        <v>0</v>
      </c>
      <c r="DF78" s="313">
        <v>0</v>
      </c>
      <c r="DG78" s="313">
        <f t="shared" si="125"/>
        <v>0</v>
      </c>
      <c r="DH78" s="313">
        <v>0</v>
      </c>
      <c r="DI78" s="313">
        <v>0</v>
      </c>
      <c r="DJ78" s="313">
        <v>0</v>
      </c>
      <c r="DK78" s="313">
        <v>0</v>
      </c>
      <c r="DL78" s="313">
        <f t="shared" si="126"/>
        <v>0</v>
      </c>
      <c r="DM78" s="313">
        <v>0</v>
      </c>
      <c r="DN78" s="313">
        <v>0</v>
      </c>
      <c r="DO78" s="313">
        <v>0</v>
      </c>
      <c r="DP78" s="313">
        <v>0</v>
      </c>
      <c r="DQ78" s="313">
        <v>0</v>
      </c>
      <c r="DR78" s="313">
        <v>0</v>
      </c>
      <c r="DS78" s="313">
        <v>0</v>
      </c>
      <c r="DT78" s="313">
        <f t="shared" si="127"/>
        <v>0</v>
      </c>
      <c r="DU78" s="313">
        <v>0</v>
      </c>
      <c r="DV78" s="313">
        <v>0</v>
      </c>
      <c r="DW78" s="313">
        <v>0</v>
      </c>
      <c r="DX78" s="313">
        <v>0</v>
      </c>
      <c r="DY78" s="313">
        <f t="shared" si="128"/>
        <v>0</v>
      </c>
      <c r="DZ78" s="313">
        <f t="shared" si="102"/>
        <v>0</v>
      </c>
      <c r="EA78" s="313">
        <f t="shared" si="103"/>
        <v>0</v>
      </c>
      <c r="EB78" s="313">
        <f t="shared" si="104"/>
        <v>0</v>
      </c>
      <c r="EC78" s="313">
        <f t="shared" si="105"/>
        <v>0</v>
      </c>
      <c r="ED78" s="313">
        <f t="shared" si="106"/>
        <v>0</v>
      </c>
      <c r="EE78" s="313">
        <f t="shared" si="107"/>
        <v>0</v>
      </c>
      <c r="EF78" s="313">
        <f t="shared" si="108"/>
        <v>0</v>
      </c>
      <c r="EG78" s="313">
        <f t="shared" si="109"/>
        <v>0</v>
      </c>
      <c r="EH78" s="313">
        <f t="shared" si="110"/>
        <v>0</v>
      </c>
      <c r="EI78" s="313">
        <f t="shared" si="111"/>
        <v>0</v>
      </c>
      <c r="EJ78" s="313">
        <f t="shared" si="112"/>
        <v>0</v>
      </c>
      <c r="EK78" s="313">
        <f t="shared" si="113"/>
        <v>0</v>
      </c>
      <c r="EL78" s="119" t="s">
        <v>98</v>
      </c>
      <c r="EM78" s="270"/>
      <c r="EN78" s="305">
        <f t="shared" si="90"/>
        <v>0</v>
      </c>
      <c r="EO78" s="270"/>
    </row>
    <row r="79" spans="1:145" s="160" customFormat="1" ht="38.25" customHeight="1" x14ac:dyDescent="0.2">
      <c r="A79" s="275" t="s">
        <v>206</v>
      </c>
      <c r="B79" s="156" t="s">
        <v>207</v>
      </c>
      <c r="C79" s="276" t="s">
        <v>98</v>
      </c>
      <c r="D79" s="266" t="s">
        <v>98</v>
      </c>
      <c r="E79" s="266" t="s">
        <v>98</v>
      </c>
      <c r="F79" s="312">
        <v>0</v>
      </c>
      <c r="G79" s="311" t="s">
        <v>98</v>
      </c>
      <c r="H79" s="318" t="s">
        <v>98</v>
      </c>
      <c r="I79" s="318" t="s">
        <v>98</v>
      </c>
      <c r="J79" s="319" t="s">
        <v>98</v>
      </c>
      <c r="K79" s="318" t="s">
        <v>98</v>
      </c>
      <c r="L79" s="318" t="s">
        <v>98</v>
      </c>
      <c r="M79" s="319" t="s">
        <v>98</v>
      </c>
      <c r="N79" s="320">
        <v>0</v>
      </c>
      <c r="O79" s="321">
        <v>0</v>
      </c>
      <c r="P79" s="293">
        <v>0</v>
      </c>
      <c r="Q79" s="293">
        <v>0</v>
      </c>
      <c r="R79" s="313" t="s">
        <v>98</v>
      </c>
      <c r="S79" s="313" t="s">
        <v>98</v>
      </c>
      <c r="T79" s="294">
        <v>0</v>
      </c>
      <c r="U79" s="294">
        <v>0</v>
      </c>
      <c r="V79" s="294">
        <v>0</v>
      </c>
      <c r="W79" s="294">
        <v>0</v>
      </c>
      <c r="X79" s="294">
        <v>0</v>
      </c>
      <c r="Y79" s="294">
        <v>0</v>
      </c>
      <c r="Z79" s="294">
        <v>0</v>
      </c>
      <c r="AA79" s="294">
        <v>0</v>
      </c>
      <c r="AB79" s="294">
        <v>0</v>
      </c>
      <c r="AC79" s="294">
        <v>0</v>
      </c>
      <c r="AD79" s="294">
        <v>0</v>
      </c>
      <c r="AE79" s="294">
        <v>0</v>
      </c>
      <c r="AF79" s="294">
        <v>0</v>
      </c>
      <c r="AG79" s="294">
        <v>0</v>
      </c>
      <c r="AH79" s="294">
        <v>0</v>
      </c>
      <c r="AI79" s="294">
        <v>0</v>
      </c>
      <c r="AJ79" s="294">
        <v>0</v>
      </c>
      <c r="AK79" s="294">
        <v>0</v>
      </c>
      <c r="AL79" s="313">
        <f t="shared" si="114"/>
        <v>0</v>
      </c>
      <c r="AM79" s="313">
        <v>0</v>
      </c>
      <c r="AN79" s="313">
        <v>0</v>
      </c>
      <c r="AO79" s="313">
        <f t="shared" si="115"/>
        <v>0</v>
      </c>
      <c r="AP79" s="313">
        <v>0</v>
      </c>
      <c r="AQ79" s="313">
        <v>0</v>
      </c>
      <c r="AR79" s="313">
        <v>0</v>
      </c>
      <c r="AS79" s="313">
        <v>0</v>
      </c>
      <c r="AT79" s="313" t="s">
        <v>98</v>
      </c>
      <c r="AU79" s="313" t="s">
        <v>98</v>
      </c>
      <c r="AV79" s="313" t="s">
        <v>98</v>
      </c>
      <c r="AW79" s="313" t="s">
        <v>98</v>
      </c>
      <c r="AX79" s="313" t="s">
        <v>98</v>
      </c>
      <c r="AY79" s="313">
        <f t="shared" si="116"/>
        <v>0</v>
      </c>
      <c r="AZ79" s="313">
        <v>0</v>
      </c>
      <c r="BA79" s="313">
        <v>0</v>
      </c>
      <c r="BB79" s="313">
        <v>0</v>
      </c>
      <c r="BC79" s="313">
        <v>0</v>
      </c>
      <c r="BD79" s="313">
        <v>0</v>
      </c>
      <c r="BE79" s="313">
        <v>0</v>
      </c>
      <c r="BF79" s="313">
        <v>0</v>
      </c>
      <c r="BG79" s="313">
        <f t="shared" si="117"/>
        <v>0</v>
      </c>
      <c r="BH79" s="313">
        <v>0</v>
      </c>
      <c r="BI79" s="313">
        <v>0</v>
      </c>
      <c r="BJ79" s="313">
        <v>0</v>
      </c>
      <c r="BK79" s="313">
        <v>0</v>
      </c>
      <c r="BL79" s="313">
        <f t="shared" si="118"/>
        <v>0</v>
      </c>
      <c r="BM79" s="313">
        <v>0</v>
      </c>
      <c r="BN79" s="313">
        <v>0</v>
      </c>
      <c r="BO79" s="313">
        <v>0</v>
      </c>
      <c r="BP79" s="313">
        <v>0</v>
      </c>
      <c r="BQ79" s="313">
        <v>0</v>
      </c>
      <c r="BR79" s="313">
        <v>0</v>
      </c>
      <c r="BS79" s="313">
        <v>0</v>
      </c>
      <c r="BT79" s="313">
        <f t="shared" si="119"/>
        <v>0</v>
      </c>
      <c r="BU79" s="313">
        <v>0</v>
      </c>
      <c r="BV79" s="313">
        <v>0</v>
      </c>
      <c r="BW79" s="313">
        <v>0</v>
      </c>
      <c r="BX79" s="313">
        <v>0</v>
      </c>
      <c r="BY79" s="313">
        <f t="shared" si="120"/>
        <v>0</v>
      </c>
      <c r="BZ79" s="313">
        <v>0</v>
      </c>
      <c r="CA79" s="313">
        <v>0</v>
      </c>
      <c r="CB79" s="313">
        <v>0</v>
      </c>
      <c r="CC79" s="313">
        <v>0</v>
      </c>
      <c r="CD79" s="313">
        <v>0</v>
      </c>
      <c r="CE79" s="313">
        <v>0</v>
      </c>
      <c r="CF79" s="313">
        <v>0</v>
      </c>
      <c r="CG79" s="313">
        <f t="shared" si="121"/>
        <v>0</v>
      </c>
      <c r="CH79" s="313">
        <v>0</v>
      </c>
      <c r="CI79" s="313">
        <v>0</v>
      </c>
      <c r="CJ79" s="313">
        <v>0</v>
      </c>
      <c r="CK79" s="313">
        <v>0</v>
      </c>
      <c r="CL79" s="313">
        <f t="shared" si="122"/>
        <v>0</v>
      </c>
      <c r="CM79" s="313">
        <v>0</v>
      </c>
      <c r="CN79" s="313">
        <v>0</v>
      </c>
      <c r="CO79" s="313">
        <v>0</v>
      </c>
      <c r="CP79" s="313">
        <v>0</v>
      </c>
      <c r="CQ79" s="313">
        <v>0</v>
      </c>
      <c r="CR79" s="313">
        <v>0</v>
      </c>
      <c r="CS79" s="313">
        <v>0</v>
      </c>
      <c r="CT79" s="313">
        <f t="shared" si="123"/>
        <v>0</v>
      </c>
      <c r="CU79" s="313">
        <v>0</v>
      </c>
      <c r="CV79" s="313">
        <v>0</v>
      </c>
      <c r="CW79" s="313">
        <v>0</v>
      </c>
      <c r="CX79" s="313">
        <v>0</v>
      </c>
      <c r="CY79" s="313">
        <f t="shared" si="124"/>
        <v>0</v>
      </c>
      <c r="CZ79" s="313">
        <v>0</v>
      </c>
      <c r="DA79" s="313">
        <v>0</v>
      </c>
      <c r="DB79" s="313">
        <v>0</v>
      </c>
      <c r="DC79" s="313">
        <v>0</v>
      </c>
      <c r="DD79" s="313">
        <v>0</v>
      </c>
      <c r="DE79" s="313">
        <v>0</v>
      </c>
      <c r="DF79" s="313">
        <v>0</v>
      </c>
      <c r="DG79" s="313">
        <f t="shared" si="125"/>
        <v>0</v>
      </c>
      <c r="DH79" s="313">
        <v>0</v>
      </c>
      <c r="DI79" s="313">
        <v>0</v>
      </c>
      <c r="DJ79" s="313">
        <v>0</v>
      </c>
      <c r="DK79" s="313">
        <v>0</v>
      </c>
      <c r="DL79" s="313">
        <f t="shared" si="126"/>
        <v>0</v>
      </c>
      <c r="DM79" s="313">
        <v>0</v>
      </c>
      <c r="DN79" s="313">
        <v>0</v>
      </c>
      <c r="DO79" s="313">
        <v>0</v>
      </c>
      <c r="DP79" s="313">
        <v>0</v>
      </c>
      <c r="DQ79" s="313">
        <v>0</v>
      </c>
      <c r="DR79" s="313">
        <v>0</v>
      </c>
      <c r="DS79" s="313">
        <v>0</v>
      </c>
      <c r="DT79" s="313">
        <f t="shared" si="127"/>
        <v>0</v>
      </c>
      <c r="DU79" s="313">
        <v>0</v>
      </c>
      <c r="DV79" s="313">
        <v>0</v>
      </c>
      <c r="DW79" s="313">
        <v>0</v>
      </c>
      <c r="DX79" s="313">
        <v>0</v>
      </c>
      <c r="DY79" s="313">
        <f t="shared" si="128"/>
        <v>0</v>
      </c>
      <c r="DZ79" s="313">
        <f t="shared" si="102"/>
        <v>0</v>
      </c>
      <c r="EA79" s="313">
        <f t="shared" si="103"/>
        <v>0</v>
      </c>
      <c r="EB79" s="313">
        <f t="shared" si="104"/>
        <v>0</v>
      </c>
      <c r="EC79" s="313">
        <f t="shared" si="105"/>
        <v>0</v>
      </c>
      <c r="ED79" s="313">
        <f t="shared" si="106"/>
        <v>0</v>
      </c>
      <c r="EE79" s="313">
        <f t="shared" si="107"/>
        <v>0</v>
      </c>
      <c r="EF79" s="313">
        <f t="shared" si="108"/>
        <v>0</v>
      </c>
      <c r="EG79" s="313">
        <f t="shared" si="109"/>
        <v>0</v>
      </c>
      <c r="EH79" s="313">
        <f t="shared" si="110"/>
        <v>0</v>
      </c>
      <c r="EI79" s="313">
        <f t="shared" si="111"/>
        <v>0</v>
      </c>
      <c r="EJ79" s="313">
        <f t="shared" si="112"/>
        <v>0</v>
      </c>
      <c r="EK79" s="313">
        <f t="shared" si="113"/>
        <v>0</v>
      </c>
      <c r="EL79" s="119" t="s">
        <v>98</v>
      </c>
      <c r="EM79" s="270"/>
      <c r="EN79" s="305">
        <f t="shared" si="90"/>
        <v>0</v>
      </c>
      <c r="EO79" s="270"/>
    </row>
    <row r="80" spans="1:145" s="160" customFormat="1" ht="51" customHeight="1" x14ac:dyDescent="0.2">
      <c r="A80" s="275" t="s">
        <v>208</v>
      </c>
      <c r="B80" s="156" t="s">
        <v>209</v>
      </c>
      <c r="C80" s="276" t="s">
        <v>98</v>
      </c>
      <c r="D80" s="266" t="s">
        <v>98</v>
      </c>
      <c r="E80" s="266" t="s">
        <v>98</v>
      </c>
      <c r="F80" s="312">
        <v>0</v>
      </c>
      <c r="G80" s="311" t="s">
        <v>98</v>
      </c>
      <c r="H80" s="318" t="s">
        <v>98</v>
      </c>
      <c r="I80" s="318" t="s">
        <v>98</v>
      </c>
      <c r="J80" s="319" t="s">
        <v>98</v>
      </c>
      <c r="K80" s="318" t="s">
        <v>98</v>
      </c>
      <c r="L80" s="318" t="s">
        <v>98</v>
      </c>
      <c r="M80" s="319" t="s">
        <v>98</v>
      </c>
      <c r="N80" s="320">
        <v>0</v>
      </c>
      <c r="O80" s="321">
        <v>0</v>
      </c>
      <c r="P80" s="293">
        <v>0</v>
      </c>
      <c r="Q80" s="293">
        <v>0</v>
      </c>
      <c r="R80" s="313" t="s">
        <v>98</v>
      </c>
      <c r="S80" s="313" t="s">
        <v>98</v>
      </c>
      <c r="T80" s="294">
        <v>0</v>
      </c>
      <c r="U80" s="294">
        <v>0</v>
      </c>
      <c r="V80" s="294">
        <v>0</v>
      </c>
      <c r="W80" s="294">
        <v>0</v>
      </c>
      <c r="X80" s="294">
        <v>0</v>
      </c>
      <c r="Y80" s="294">
        <v>0</v>
      </c>
      <c r="Z80" s="294">
        <v>0</v>
      </c>
      <c r="AA80" s="294">
        <v>0</v>
      </c>
      <c r="AB80" s="294">
        <v>0</v>
      </c>
      <c r="AC80" s="294">
        <v>0</v>
      </c>
      <c r="AD80" s="294">
        <v>0</v>
      </c>
      <c r="AE80" s="294">
        <v>0</v>
      </c>
      <c r="AF80" s="294">
        <v>0</v>
      </c>
      <c r="AG80" s="294">
        <v>0</v>
      </c>
      <c r="AH80" s="294">
        <v>0</v>
      </c>
      <c r="AI80" s="294">
        <v>0</v>
      </c>
      <c r="AJ80" s="294">
        <v>0</v>
      </c>
      <c r="AK80" s="294">
        <v>0</v>
      </c>
      <c r="AL80" s="313">
        <f t="shared" si="114"/>
        <v>0</v>
      </c>
      <c r="AM80" s="313">
        <v>0</v>
      </c>
      <c r="AN80" s="313">
        <v>0</v>
      </c>
      <c r="AO80" s="313">
        <f t="shared" si="115"/>
        <v>0</v>
      </c>
      <c r="AP80" s="313">
        <v>0</v>
      </c>
      <c r="AQ80" s="313">
        <v>0</v>
      </c>
      <c r="AR80" s="313">
        <v>0</v>
      </c>
      <c r="AS80" s="313">
        <v>0</v>
      </c>
      <c r="AT80" s="313" t="s">
        <v>98</v>
      </c>
      <c r="AU80" s="313" t="s">
        <v>98</v>
      </c>
      <c r="AV80" s="313" t="s">
        <v>98</v>
      </c>
      <c r="AW80" s="313" t="s">
        <v>98</v>
      </c>
      <c r="AX80" s="313" t="s">
        <v>98</v>
      </c>
      <c r="AY80" s="313">
        <f t="shared" si="116"/>
        <v>0</v>
      </c>
      <c r="AZ80" s="313">
        <v>0</v>
      </c>
      <c r="BA80" s="313">
        <v>0</v>
      </c>
      <c r="BB80" s="313">
        <v>0</v>
      </c>
      <c r="BC80" s="313">
        <v>0</v>
      </c>
      <c r="BD80" s="313">
        <v>0</v>
      </c>
      <c r="BE80" s="313">
        <v>0</v>
      </c>
      <c r="BF80" s="313">
        <v>0</v>
      </c>
      <c r="BG80" s="313">
        <f t="shared" si="117"/>
        <v>0</v>
      </c>
      <c r="BH80" s="313">
        <v>0</v>
      </c>
      <c r="BI80" s="313">
        <v>0</v>
      </c>
      <c r="BJ80" s="313">
        <v>0</v>
      </c>
      <c r="BK80" s="313">
        <v>0</v>
      </c>
      <c r="BL80" s="313">
        <f t="shared" si="118"/>
        <v>0</v>
      </c>
      <c r="BM80" s="313">
        <v>0</v>
      </c>
      <c r="BN80" s="313">
        <v>0</v>
      </c>
      <c r="BO80" s="313">
        <v>0</v>
      </c>
      <c r="BP80" s="313">
        <v>0</v>
      </c>
      <c r="BQ80" s="313">
        <v>0</v>
      </c>
      <c r="BR80" s="313">
        <v>0</v>
      </c>
      <c r="BS80" s="313">
        <v>0</v>
      </c>
      <c r="BT80" s="313">
        <f t="shared" si="119"/>
        <v>0</v>
      </c>
      <c r="BU80" s="313">
        <v>0</v>
      </c>
      <c r="BV80" s="313">
        <v>0</v>
      </c>
      <c r="BW80" s="313">
        <v>0</v>
      </c>
      <c r="BX80" s="313">
        <v>0</v>
      </c>
      <c r="BY80" s="313">
        <f t="shared" si="120"/>
        <v>0</v>
      </c>
      <c r="BZ80" s="313">
        <v>0</v>
      </c>
      <c r="CA80" s="313">
        <v>0</v>
      </c>
      <c r="CB80" s="313">
        <v>0</v>
      </c>
      <c r="CC80" s="313">
        <v>0</v>
      </c>
      <c r="CD80" s="313">
        <v>0</v>
      </c>
      <c r="CE80" s="313">
        <v>0</v>
      </c>
      <c r="CF80" s="313">
        <v>0</v>
      </c>
      <c r="CG80" s="313">
        <f t="shared" si="121"/>
        <v>0</v>
      </c>
      <c r="CH80" s="313">
        <v>0</v>
      </c>
      <c r="CI80" s="313">
        <v>0</v>
      </c>
      <c r="CJ80" s="313">
        <v>0</v>
      </c>
      <c r="CK80" s="313">
        <v>0</v>
      </c>
      <c r="CL80" s="313">
        <f t="shared" si="122"/>
        <v>0</v>
      </c>
      <c r="CM80" s="313">
        <v>0</v>
      </c>
      <c r="CN80" s="313">
        <v>0</v>
      </c>
      <c r="CO80" s="313">
        <v>0</v>
      </c>
      <c r="CP80" s="313">
        <v>0</v>
      </c>
      <c r="CQ80" s="313">
        <v>0</v>
      </c>
      <c r="CR80" s="313">
        <v>0</v>
      </c>
      <c r="CS80" s="313">
        <v>0</v>
      </c>
      <c r="CT80" s="313">
        <f t="shared" si="123"/>
        <v>0</v>
      </c>
      <c r="CU80" s="313">
        <v>0</v>
      </c>
      <c r="CV80" s="313">
        <v>0</v>
      </c>
      <c r="CW80" s="313">
        <v>0</v>
      </c>
      <c r="CX80" s="313">
        <v>0</v>
      </c>
      <c r="CY80" s="313">
        <f t="shared" si="124"/>
        <v>0</v>
      </c>
      <c r="CZ80" s="313">
        <v>0</v>
      </c>
      <c r="DA80" s="313">
        <v>0</v>
      </c>
      <c r="DB80" s="313">
        <v>0</v>
      </c>
      <c r="DC80" s="313">
        <v>0</v>
      </c>
      <c r="DD80" s="313">
        <v>0</v>
      </c>
      <c r="DE80" s="313">
        <v>0</v>
      </c>
      <c r="DF80" s="313">
        <v>0</v>
      </c>
      <c r="DG80" s="313">
        <f t="shared" si="125"/>
        <v>0</v>
      </c>
      <c r="DH80" s="313">
        <v>0</v>
      </c>
      <c r="DI80" s="313">
        <v>0</v>
      </c>
      <c r="DJ80" s="313">
        <v>0</v>
      </c>
      <c r="DK80" s="313">
        <v>0</v>
      </c>
      <c r="DL80" s="313">
        <f t="shared" si="126"/>
        <v>0</v>
      </c>
      <c r="DM80" s="313">
        <v>0</v>
      </c>
      <c r="DN80" s="313">
        <v>0</v>
      </c>
      <c r="DO80" s="313">
        <v>0</v>
      </c>
      <c r="DP80" s="313">
        <v>0</v>
      </c>
      <c r="DQ80" s="313">
        <v>0</v>
      </c>
      <c r="DR80" s="313">
        <v>0</v>
      </c>
      <c r="DS80" s="313">
        <v>0</v>
      </c>
      <c r="DT80" s="313">
        <f t="shared" si="127"/>
        <v>0</v>
      </c>
      <c r="DU80" s="313">
        <v>0</v>
      </c>
      <c r="DV80" s="313">
        <v>0</v>
      </c>
      <c r="DW80" s="313">
        <v>0</v>
      </c>
      <c r="DX80" s="313">
        <v>0</v>
      </c>
      <c r="DY80" s="313">
        <f t="shared" si="128"/>
        <v>0</v>
      </c>
      <c r="DZ80" s="313">
        <f t="shared" si="102"/>
        <v>0</v>
      </c>
      <c r="EA80" s="313">
        <f t="shared" si="103"/>
        <v>0</v>
      </c>
      <c r="EB80" s="313">
        <f t="shared" si="104"/>
        <v>0</v>
      </c>
      <c r="EC80" s="313">
        <f t="shared" si="105"/>
        <v>0</v>
      </c>
      <c r="ED80" s="313">
        <f t="shared" si="106"/>
        <v>0</v>
      </c>
      <c r="EE80" s="313">
        <f t="shared" si="107"/>
        <v>0</v>
      </c>
      <c r="EF80" s="313">
        <f t="shared" si="108"/>
        <v>0</v>
      </c>
      <c r="EG80" s="313">
        <f t="shared" si="109"/>
        <v>0</v>
      </c>
      <c r="EH80" s="313">
        <f t="shared" si="110"/>
        <v>0</v>
      </c>
      <c r="EI80" s="313">
        <f t="shared" si="111"/>
        <v>0</v>
      </c>
      <c r="EJ80" s="313">
        <f t="shared" si="112"/>
        <v>0</v>
      </c>
      <c r="EK80" s="313">
        <f t="shared" si="113"/>
        <v>0</v>
      </c>
      <c r="EL80" s="119" t="s">
        <v>98</v>
      </c>
      <c r="EM80" s="270"/>
      <c r="EN80" s="305">
        <f t="shared" si="90"/>
        <v>0</v>
      </c>
      <c r="EO80" s="270"/>
    </row>
    <row r="81" spans="1:169" s="160" customFormat="1" ht="38.25" customHeight="1" x14ac:dyDescent="0.2">
      <c r="A81" s="275" t="s">
        <v>210</v>
      </c>
      <c r="B81" s="156" t="s">
        <v>211</v>
      </c>
      <c r="C81" s="276" t="s">
        <v>98</v>
      </c>
      <c r="D81" s="266" t="s">
        <v>98</v>
      </c>
      <c r="E81" s="266" t="s">
        <v>98</v>
      </c>
      <c r="F81" s="312">
        <v>0</v>
      </c>
      <c r="G81" s="311" t="s">
        <v>98</v>
      </c>
      <c r="H81" s="318" t="s">
        <v>98</v>
      </c>
      <c r="I81" s="318" t="s">
        <v>98</v>
      </c>
      <c r="J81" s="319" t="s">
        <v>98</v>
      </c>
      <c r="K81" s="318" t="s">
        <v>98</v>
      </c>
      <c r="L81" s="318" t="s">
        <v>98</v>
      </c>
      <c r="M81" s="319" t="s">
        <v>98</v>
      </c>
      <c r="N81" s="320">
        <v>0</v>
      </c>
      <c r="O81" s="321">
        <v>0</v>
      </c>
      <c r="P81" s="293">
        <v>0</v>
      </c>
      <c r="Q81" s="293">
        <v>0</v>
      </c>
      <c r="R81" s="313" t="s">
        <v>98</v>
      </c>
      <c r="S81" s="313" t="s">
        <v>98</v>
      </c>
      <c r="T81" s="294">
        <v>0</v>
      </c>
      <c r="U81" s="294">
        <v>0</v>
      </c>
      <c r="V81" s="294">
        <v>0</v>
      </c>
      <c r="W81" s="294">
        <v>0</v>
      </c>
      <c r="X81" s="294">
        <v>0</v>
      </c>
      <c r="Y81" s="294">
        <v>0</v>
      </c>
      <c r="Z81" s="294">
        <v>0</v>
      </c>
      <c r="AA81" s="294">
        <v>0</v>
      </c>
      <c r="AB81" s="294">
        <v>0</v>
      </c>
      <c r="AC81" s="294">
        <v>0</v>
      </c>
      <c r="AD81" s="294">
        <v>0</v>
      </c>
      <c r="AE81" s="294">
        <v>0</v>
      </c>
      <c r="AF81" s="294">
        <v>0</v>
      </c>
      <c r="AG81" s="294">
        <v>0</v>
      </c>
      <c r="AH81" s="294">
        <v>0</v>
      </c>
      <c r="AI81" s="294">
        <v>0</v>
      </c>
      <c r="AJ81" s="294">
        <v>0</v>
      </c>
      <c r="AK81" s="294">
        <v>0</v>
      </c>
      <c r="AL81" s="313">
        <f t="shared" si="114"/>
        <v>0</v>
      </c>
      <c r="AM81" s="313">
        <v>0</v>
      </c>
      <c r="AN81" s="313">
        <v>0</v>
      </c>
      <c r="AO81" s="313">
        <f t="shared" si="115"/>
        <v>0</v>
      </c>
      <c r="AP81" s="313">
        <v>0</v>
      </c>
      <c r="AQ81" s="313">
        <v>0</v>
      </c>
      <c r="AR81" s="313">
        <v>0</v>
      </c>
      <c r="AS81" s="313">
        <v>0</v>
      </c>
      <c r="AT81" s="313" t="s">
        <v>98</v>
      </c>
      <c r="AU81" s="313" t="s">
        <v>98</v>
      </c>
      <c r="AV81" s="313" t="s">
        <v>98</v>
      </c>
      <c r="AW81" s="313" t="s">
        <v>98</v>
      </c>
      <c r="AX81" s="313" t="s">
        <v>98</v>
      </c>
      <c r="AY81" s="313">
        <f t="shared" si="116"/>
        <v>0</v>
      </c>
      <c r="AZ81" s="313">
        <v>0</v>
      </c>
      <c r="BA81" s="313">
        <v>0</v>
      </c>
      <c r="BB81" s="313">
        <v>0</v>
      </c>
      <c r="BC81" s="313">
        <v>0</v>
      </c>
      <c r="BD81" s="313">
        <v>0</v>
      </c>
      <c r="BE81" s="313">
        <v>0</v>
      </c>
      <c r="BF81" s="313">
        <v>0</v>
      </c>
      <c r="BG81" s="313">
        <f t="shared" si="117"/>
        <v>0</v>
      </c>
      <c r="BH81" s="313">
        <v>0</v>
      </c>
      <c r="BI81" s="313">
        <v>0</v>
      </c>
      <c r="BJ81" s="313">
        <v>0</v>
      </c>
      <c r="BK81" s="313">
        <v>0</v>
      </c>
      <c r="BL81" s="313">
        <f t="shared" si="118"/>
        <v>0</v>
      </c>
      <c r="BM81" s="313">
        <v>0</v>
      </c>
      <c r="BN81" s="313">
        <v>0</v>
      </c>
      <c r="BO81" s="313">
        <v>0</v>
      </c>
      <c r="BP81" s="313">
        <v>0</v>
      </c>
      <c r="BQ81" s="313">
        <v>0</v>
      </c>
      <c r="BR81" s="313">
        <v>0</v>
      </c>
      <c r="BS81" s="313">
        <v>0</v>
      </c>
      <c r="BT81" s="313">
        <f t="shared" si="119"/>
        <v>0</v>
      </c>
      <c r="BU81" s="313">
        <v>0</v>
      </c>
      <c r="BV81" s="313">
        <v>0</v>
      </c>
      <c r="BW81" s="313">
        <v>0</v>
      </c>
      <c r="BX81" s="313">
        <v>0</v>
      </c>
      <c r="BY81" s="313">
        <f t="shared" si="120"/>
        <v>0</v>
      </c>
      <c r="BZ81" s="313">
        <v>0</v>
      </c>
      <c r="CA81" s="313">
        <v>0</v>
      </c>
      <c r="CB81" s="313">
        <v>0</v>
      </c>
      <c r="CC81" s="313">
        <v>0</v>
      </c>
      <c r="CD81" s="313">
        <v>0</v>
      </c>
      <c r="CE81" s="313">
        <v>0</v>
      </c>
      <c r="CF81" s="313">
        <v>0</v>
      </c>
      <c r="CG81" s="313">
        <f t="shared" si="121"/>
        <v>0</v>
      </c>
      <c r="CH81" s="313">
        <v>0</v>
      </c>
      <c r="CI81" s="313">
        <v>0</v>
      </c>
      <c r="CJ81" s="313">
        <v>0</v>
      </c>
      <c r="CK81" s="313">
        <v>0</v>
      </c>
      <c r="CL81" s="313">
        <f t="shared" si="122"/>
        <v>0</v>
      </c>
      <c r="CM81" s="313">
        <v>0</v>
      </c>
      <c r="CN81" s="313">
        <v>0</v>
      </c>
      <c r="CO81" s="313">
        <v>0</v>
      </c>
      <c r="CP81" s="313">
        <v>0</v>
      </c>
      <c r="CQ81" s="313">
        <v>0</v>
      </c>
      <c r="CR81" s="313">
        <v>0</v>
      </c>
      <c r="CS81" s="313">
        <v>0</v>
      </c>
      <c r="CT81" s="313">
        <f t="shared" si="123"/>
        <v>0</v>
      </c>
      <c r="CU81" s="313">
        <v>0</v>
      </c>
      <c r="CV81" s="313">
        <v>0</v>
      </c>
      <c r="CW81" s="313">
        <v>0</v>
      </c>
      <c r="CX81" s="313">
        <v>0</v>
      </c>
      <c r="CY81" s="313">
        <f t="shared" si="124"/>
        <v>0</v>
      </c>
      <c r="CZ81" s="313">
        <v>0</v>
      </c>
      <c r="DA81" s="313">
        <v>0</v>
      </c>
      <c r="DB81" s="313">
        <v>0</v>
      </c>
      <c r="DC81" s="313">
        <v>0</v>
      </c>
      <c r="DD81" s="313">
        <v>0</v>
      </c>
      <c r="DE81" s="313">
        <v>0</v>
      </c>
      <c r="DF81" s="313">
        <v>0</v>
      </c>
      <c r="DG81" s="313">
        <f t="shared" si="125"/>
        <v>0</v>
      </c>
      <c r="DH81" s="313">
        <v>0</v>
      </c>
      <c r="DI81" s="313">
        <v>0</v>
      </c>
      <c r="DJ81" s="313">
        <v>0</v>
      </c>
      <c r="DK81" s="313">
        <v>0</v>
      </c>
      <c r="DL81" s="313">
        <f t="shared" si="126"/>
        <v>0</v>
      </c>
      <c r="DM81" s="313">
        <v>0</v>
      </c>
      <c r="DN81" s="313">
        <v>0</v>
      </c>
      <c r="DO81" s="313">
        <v>0</v>
      </c>
      <c r="DP81" s="313">
        <v>0</v>
      </c>
      <c r="DQ81" s="313">
        <v>0</v>
      </c>
      <c r="DR81" s="313">
        <v>0</v>
      </c>
      <c r="DS81" s="313">
        <v>0</v>
      </c>
      <c r="DT81" s="313">
        <f t="shared" si="127"/>
        <v>0</v>
      </c>
      <c r="DU81" s="313">
        <v>0</v>
      </c>
      <c r="DV81" s="313">
        <v>0</v>
      </c>
      <c r="DW81" s="313">
        <v>0</v>
      </c>
      <c r="DX81" s="313">
        <v>0</v>
      </c>
      <c r="DY81" s="313">
        <f t="shared" si="128"/>
        <v>0</v>
      </c>
      <c r="DZ81" s="313">
        <f t="shared" si="102"/>
        <v>0</v>
      </c>
      <c r="EA81" s="313">
        <f t="shared" si="103"/>
        <v>0</v>
      </c>
      <c r="EB81" s="313">
        <f t="shared" si="104"/>
        <v>0</v>
      </c>
      <c r="EC81" s="313">
        <f t="shared" si="105"/>
        <v>0</v>
      </c>
      <c r="ED81" s="313">
        <f t="shared" si="106"/>
        <v>0</v>
      </c>
      <c r="EE81" s="313">
        <f t="shared" si="107"/>
        <v>0</v>
      </c>
      <c r="EF81" s="313">
        <f t="shared" si="108"/>
        <v>0</v>
      </c>
      <c r="EG81" s="313">
        <f t="shared" si="109"/>
        <v>0</v>
      </c>
      <c r="EH81" s="313">
        <f t="shared" si="110"/>
        <v>0</v>
      </c>
      <c r="EI81" s="313">
        <f t="shared" si="111"/>
        <v>0</v>
      </c>
      <c r="EJ81" s="313">
        <f t="shared" si="112"/>
        <v>0</v>
      </c>
      <c r="EK81" s="313">
        <f t="shared" si="113"/>
        <v>0</v>
      </c>
      <c r="EL81" s="119" t="s">
        <v>98</v>
      </c>
      <c r="EM81" s="270"/>
      <c r="EN81" s="305">
        <f t="shared" si="90"/>
        <v>0</v>
      </c>
      <c r="EO81" s="270"/>
    </row>
    <row r="82" spans="1:169" s="160" customFormat="1" ht="38.25" customHeight="1" x14ac:dyDescent="0.2">
      <c r="A82" s="275" t="s">
        <v>212</v>
      </c>
      <c r="B82" s="156" t="s">
        <v>213</v>
      </c>
      <c r="C82" s="276" t="s">
        <v>98</v>
      </c>
      <c r="D82" s="266" t="s">
        <v>98</v>
      </c>
      <c r="E82" s="266" t="s">
        <v>98</v>
      </c>
      <c r="F82" s="312">
        <v>0</v>
      </c>
      <c r="G82" s="311" t="s">
        <v>98</v>
      </c>
      <c r="H82" s="318" t="s">
        <v>98</v>
      </c>
      <c r="I82" s="318" t="s">
        <v>98</v>
      </c>
      <c r="J82" s="319" t="s">
        <v>98</v>
      </c>
      <c r="K82" s="318" t="s">
        <v>98</v>
      </c>
      <c r="L82" s="318" t="s">
        <v>98</v>
      </c>
      <c r="M82" s="319" t="s">
        <v>98</v>
      </c>
      <c r="N82" s="320">
        <v>0</v>
      </c>
      <c r="O82" s="321">
        <v>0</v>
      </c>
      <c r="P82" s="293">
        <v>0</v>
      </c>
      <c r="Q82" s="293">
        <v>0</v>
      </c>
      <c r="R82" s="313" t="s">
        <v>98</v>
      </c>
      <c r="S82" s="313" t="s">
        <v>98</v>
      </c>
      <c r="T82" s="294">
        <v>0</v>
      </c>
      <c r="U82" s="294">
        <v>0</v>
      </c>
      <c r="V82" s="294">
        <v>0</v>
      </c>
      <c r="W82" s="294">
        <v>0</v>
      </c>
      <c r="X82" s="294">
        <v>0</v>
      </c>
      <c r="Y82" s="294">
        <v>0</v>
      </c>
      <c r="Z82" s="294">
        <v>0</v>
      </c>
      <c r="AA82" s="294">
        <v>0</v>
      </c>
      <c r="AB82" s="294">
        <v>0</v>
      </c>
      <c r="AC82" s="294">
        <v>0</v>
      </c>
      <c r="AD82" s="294">
        <v>0</v>
      </c>
      <c r="AE82" s="294">
        <v>0</v>
      </c>
      <c r="AF82" s="294">
        <v>0</v>
      </c>
      <c r="AG82" s="294">
        <v>0</v>
      </c>
      <c r="AH82" s="294">
        <v>0</v>
      </c>
      <c r="AI82" s="294">
        <v>0</v>
      </c>
      <c r="AJ82" s="294">
        <v>0</v>
      </c>
      <c r="AK82" s="294">
        <v>0</v>
      </c>
      <c r="AL82" s="313">
        <f t="shared" si="114"/>
        <v>0</v>
      </c>
      <c r="AM82" s="313">
        <v>0</v>
      </c>
      <c r="AN82" s="313">
        <v>0</v>
      </c>
      <c r="AO82" s="313">
        <f t="shared" si="115"/>
        <v>0</v>
      </c>
      <c r="AP82" s="313">
        <v>0</v>
      </c>
      <c r="AQ82" s="313">
        <v>0</v>
      </c>
      <c r="AR82" s="313">
        <v>0</v>
      </c>
      <c r="AS82" s="313">
        <v>0</v>
      </c>
      <c r="AT82" s="313" t="s">
        <v>98</v>
      </c>
      <c r="AU82" s="313" t="s">
        <v>98</v>
      </c>
      <c r="AV82" s="313" t="s">
        <v>98</v>
      </c>
      <c r="AW82" s="313" t="s">
        <v>98</v>
      </c>
      <c r="AX82" s="313" t="s">
        <v>98</v>
      </c>
      <c r="AY82" s="313">
        <f t="shared" si="116"/>
        <v>0</v>
      </c>
      <c r="AZ82" s="313">
        <v>0</v>
      </c>
      <c r="BA82" s="313">
        <v>0</v>
      </c>
      <c r="BB82" s="313">
        <v>0</v>
      </c>
      <c r="BC82" s="313">
        <v>0</v>
      </c>
      <c r="BD82" s="313">
        <v>0</v>
      </c>
      <c r="BE82" s="313">
        <v>0</v>
      </c>
      <c r="BF82" s="313">
        <v>0</v>
      </c>
      <c r="BG82" s="313">
        <f t="shared" si="117"/>
        <v>0</v>
      </c>
      <c r="BH82" s="313">
        <v>0</v>
      </c>
      <c r="BI82" s="313">
        <v>0</v>
      </c>
      <c r="BJ82" s="313">
        <v>0</v>
      </c>
      <c r="BK82" s="313">
        <v>0</v>
      </c>
      <c r="BL82" s="313">
        <f t="shared" si="118"/>
        <v>0</v>
      </c>
      <c r="BM82" s="313">
        <v>0</v>
      </c>
      <c r="BN82" s="313">
        <v>0</v>
      </c>
      <c r="BO82" s="313">
        <v>0</v>
      </c>
      <c r="BP82" s="313">
        <v>0</v>
      </c>
      <c r="BQ82" s="313">
        <v>0</v>
      </c>
      <c r="BR82" s="313">
        <v>0</v>
      </c>
      <c r="BS82" s="313">
        <v>0</v>
      </c>
      <c r="BT82" s="313">
        <f t="shared" si="119"/>
        <v>0</v>
      </c>
      <c r="BU82" s="313">
        <v>0</v>
      </c>
      <c r="BV82" s="313">
        <v>0</v>
      </c>
      <c r="BW82" s="313">
        <v>0</v>
      </c>
      <c r="BX82" s="313">
        <v>0</v>
      </c>
      <c r="BY82" s="313">
        <f t="shared" si="120"/>
        <v>0</v>
      </c>
      <c r="BZ82" s="313">
        <v>0</v>
      </c>
      <c r="CA82" s="313">
        <v>0</v>
      </c>
      <c r="CB82" s="313">
        <v>0</v>
      </c>
      <c r="CC82" s="313">
        <v>0</v>
      </c>
      <c r="CD82" s="313">
        <v>0</v>
      </c>
      <c r="CE82" s="313">
        <v>0</v>
      </c>
      <c r="CF82" s="313">
        <v>0</v>
      </c>
      <c r="CG82" s="313">
        <f t="shared" si="121"/>
        <v>0</v>
      </c>
      <c r="CH82" s="313">
        <v>0</v>
      </c>
      <c r="CI82" s="313">
        <v>0</v>
      </c>
      <c r="CJ82" s="313">
        <v>0</v>
      </c>
      <c r="CK82" s="313">
        <v>0</v>
      </c>
      <c r="CL82" s="313">
        <f t="shared" si="122"/>
        <v>0</v>
      </c>
      <c r="CM82" s="313">
        <v>0</v>
      </c>
      <c r="CN82" s="313">
        <v>0</v>
      </c>
      <c r="CO82" s="313">
        <v>0</v>
      </c>
      <c r="CP82" s="313">
        <v>0</v>
      </c>
      <c r="CQ82" s="313">
        <v>0</v>
      </c>
      <c r="CR82" s="313">
        <v>0</v>
      </c>
      <c r="CS82" s="313">
        <v>0</v>
      </c>
      <c r="CT82" s="313">
        <f t="shared" si="123"/>
        <v>0</v>
      </c>
      <c r="CU82" s="313">
        <v>0</v>
      </c>
      <c r="CV82" s="313">
        <v>0</v>
      </c>
      <c r="CW82" s="313">
        <v>0</v>
      </c>
      <c r="CX82" s="313">
        <v>0</v>
      </c>
      <c r="CY82" s="313">
        <f t="shared" si="124"/>
        <v>0</v>
      </c>
      <c r="CZ82" s="313">
        <v>0</v>
      </c>
      <c r="DA82" s="313">
        <v>0</v>
      </c>
      <c r="DB82" s="313">
        <v>0</v>
      </c>
      <c r="DC82" s="313">
        <v>0</v>
      </c>
      <c r="DD82" s="313">
        <v>0</v>
      </c>
      <c r="DE82" s="313">
        <v>0</v>
      </c>
      <c r="DF82" s="313">
        <v>0</v>
      </c>
      <c r="DG82" s="313">
        <f t="shared" si="125"/>
        <v>0</v>
      </c>
      <c r="DH82" s="313">
        <v>0</v>
      </c>
      <c r="DI82" s="313">
        <v>0</v>
      </c>
      <c r="DJ82" s="313">
        <v>0</v>
      </c>
      <c r="DK82" s="313">
        <v>0</v>
      </c>
      <c r="DL82" s="313">
        <f t="shared" si="126"/>
        <v>0</v>
      </c>
      <c r="DM82" s="313">
        <v>0</v>
      </c>
      <c r="DN82" s="313">
        <v>0</v>
      </c>
      <c r="DO82" s="313">
        <v>0</v>
      </c>
      <c r="DP82" s="313">
        <v>0</v>
      </c>
      <c r="DQ82" s="313">
        <v>0</v>
      </c>
      <c r="DR82" s="313">
        <v>0</v>
      </c>
      <c r="DS82" s="313">
        <v>0</v>
      </c>
      <c r="DT82" s="313">
        <f t="shared" si="127"/>
        <v>0</v>
      </c>
      <c r="DU82" s="313">
        <v>0</v>
      </c>
      <c r="DV82" s="313">
        <v>0</v>
      </c>
      <c r="DW82" s="313">
        <v>0</v>
      </c>
      <c r="DX82" s="313">
        <v>0</v>
      </c>
      <c r="DY82" s="313">
        <f t="shared" si="128"/>
        <v>0</v>
      </c>
      <c r="DZ82" s="313">
        <f t="shared" si="102"/>
        <v>0</v>
      </c>
      <c r="EA82" s="313">
        <f t="shared" si="103"/>
        <v>0</v>
      </c>
      <c r="EB82" s="313">
        <f t="shared" si="104"/>
        <v>0</v>
      </c>
      <c r="EC82" s="313">
        <f t="shared" si="105"/>
        <v>0</v>
      </c>
      <c r="ED82" s="313">
        <f t="shared" si="106"/>
        <v>0</v>
      </c>
      <c r="EE82" s="313">
        <f t="shared" si="107"/>
        <v>0</v>
      </c>
      <c r="EF82" s="313">
        <f t="shared" si="108"/>
        <v>0</v>
      </c>
      <c r="EG82" s="313">
        <f t="shared" si="109"/>
        <v>0</v>
      </c>
      <c r="EH82" s="313">
        <f t="shared" si="110"/>
        <v>0</v>
      </c>
      <c r="EI82" s="313">
        <f t="shared" si="111"/>
        <v>0</v>
      </c>
      <c r="EJ82" s="313">
        <f t="shared" si="112"/>
        <v>0</v>
      </c>
      <c r="EK82" s="313">
        <f t="shared" si="113"/>
        <v>0</v>
      </c>
      <c r="EL82" s="119" t="s">
        <v>98</v>
      </c>
      <c r="EM82" s="270"/>
      <c r="EN82" s="305">
        <f t="shared" si="90"/>
        <v>0</v>
      </c>
      <c r="EO82" s="270"/>
    </row>
    <row r="83" spans="1:169" s="160" customFormat="1" ht="51" customHeight="1" x14ac:dyDescent="0.2">
      <c r="A83" s="275" t="s">
        <v>214</v>
      </c>
      <c r="B83" s="156" t="s">
        <v>215</v>
      </c>
      <c r="C83" s="276" t="s">
        <v>98</v>
      </c>
      <c r="D83" s="266" t="s">
        <v>98</v>
      </c>
      <c r="E83" s="266" t="s">
        <v>98</v>
      </c>
      <c r="F83" s="312">
        <v>0</v>
      </c>
      <c r="G83" s="311" t="s">
        <v>98</v>
      </c>
      <c r="H83" s="318" t="s">
        <v>98</v>
      </c>
      <c r="I83" s="318" t="s">
        <v>98</v>
      </c>
      <c r="J83" s="319" t="s">
        <v>98</v>
      </c>
      <c r="K83" s="318" t="s">
        <v>98</v>
      </c>
      <c r="L83" s="318" t="s">
        <v>98</v>
      </c>
      <c r="M83" s="319" t="s">
        <v>98</v>
      </c>
      <c r="N83" s="320">
        <v>0</v>
      </c>
      <c r="O83" s="321">
        <v>0</v>
      </c>
      <c r="P83" s="293">
        <v>0</v>
      </c>
      <c r="Q83" s="293">
        <v>0</v>
      </c>
      <c r="R83" s="313" t="s">
        <v>98</v>
      </c>
      <c r="S83" s="313" t="s">
        <v>98</v>
      </c>
      <c r="T83" s="294">
        <v>0</v>
      </c>
      <c r="U83" s="294">
        <v>0</v>
      </c>
      <c r="V83" s="294">
        <v>0</v>
      </c>
      <c r="W83" s="294">
        <v>0</v>
      </c>
      <c r="X83" s="294">
        <v>0</v>
      </c>
      <c r="Y83" s="294">
        <v>0</v>
      </c>
      <c r="Z83" s="294">
        <v>0</v>
      </c>
      <c r="AA83" s="294">
        <v>0</v>
      </c>
      <c r="AB83" s="294">
        <v>0</v>
      </c>
      <c r="AC83" s="294">
        <v>0</v>
      </c>
      <c r="AD83" s="294">
        <v>0</v>
      </c>
      <c r="AE83" s="294">
        <v>0</v>
      </c>
      <c r="AF83" s="294">
        <v>0</v>
      </c>
      <c r="AG83" s="294">
        <v>0</v>
      </c>
      <c r="AH83" s="294">
        <v>0</v>
      </c>
      <c r="AI83" s="294">
        <v>0</v>
      </c>
      <c r="AJ83" s="294">
        <v>0</v>
      </c>
      <c r="AK83" s="294">
        <v>0</v>
      </c>
      <c r="AL83" s="313">
        <f t="shared" si="114"/>
        <v>0</v>
      </c>
      <c r="AM83" s="313">
        <v>0</v>
      </c>
      <c r="AN83" s="313">
        <v>0</v>
      </c>
      <c r="AO83" s="313">
        <f t="shared" si="115"/>
        <v>0</v>
      </c>
      <c r="AP83" s="313">
        <v>0</v>
      </c>
      <c r="AQ83" s="313">
        <v>0</v>
      </c>
      <c r="AR83" s="313">
        <v>0</v>
      </c>
      <c r="AS83" s="313">
        <v>0</v>
      </c>
      <c r="AT83" s="313" t="s">
        <v>98</v>
      </c>
      <c r="AU83" s="313" t="s">
        <v>98</v>
      </c>
      <c r="AV83" s="313" t="s">
        <v>98</v>
      </c>
      <c r="AW83" s="313" t="s">
        <v>98</v>
      </c>
      <c r="AX83" s="313" t="s">
        <v>98</v>
      </c>
      <c r="AY83" s="313">
        <f t="shared" si="116"/>
        <v>0</v>
      </c>
      <c r="AZ83" s="313">
        <v>0</v>
      </c>
      <c r="BA83" s="313">
        <v>0</v>
      </c>
      <c r="BB83" s="313">
        <v>0</v>
      </c>
      <c r="BC83" s="313">
        <v>0</v>
      </c>
      <c r="BD83" s="313">
        <v>0</v>
      </c>
      <c r="BE83" s="313">
        <v>0</v>
      </c>
      <c r="BF83" s="313">
        <v>0</v>
      </c>
      <c r="BG83" s="313">
        <f t="shared" si="117"/>
        <v>0</v>
      </c>
      <c r="BH83" s="313">
        <v>0</v>
      </c>
      <c r="BI83" s="313">
        <v>0</v>
      </c>
      <c r="BJ83" s="313">
        <v>0</v>
      </c>
      <c r="BK83" s="313">
        <v>0</v>
      </c>
      <c r="BL83" s="313">
        <f t="shared" si="118"/>
        <v>0</v>
      </c>
      <c r="BM83" s="313">
        <v>0</v>
      </c>
      <c r="BN83" s="313">
        <v>0</v>
      </c>
      <c r="BO83" s="313">
        <v>0</v>
      </c>
      <c r="BP83" s="313">
        <v>0</v>
      </c>
      <c r="BQ83" s="313">
        <v>0</v>
      </c>
      <c r="BR83" s="313">
        <v>0</v>
      </c>
      <c r="BS83" s="313">
        <v>0</v>
      </c>
      <c r="BT83" s="313">
        <f t="shared" si="119"/>
        <v>0</v>
      </c>
      <c r="BU83" s="313">
        <v>0</v>
      </c>
      <c r="BV83" s="313">
        <v>0</v>
      </c>
      <c r="BW83" s="313">
        <v>0</v>
      </c>
      <c r="BX83" s="313">
        <v>0</v>
      </c>
      <c r="BY83" s="313">
        <f t="shared" si="120"/>
        <v>0</v>
      </c>
      <c r="BZ83" s="313">
        <v>0</v>
      </c>
      <c r="CA83" s="313">
        <v>0</v>
      </c>
      <c r="CB83" s="313">
        <v>0</v>
      </c>
      <c r="CC83" s="313">
        <v>0</v>
      </c>
      <c r="CD83" s="313">
        <v>0</v>
      </c>
      <c r="CE83" s="313">
        <v>0</v>
      </c>
      <c r="CF83" s="313">
        <v>0</v>
      </c>
      <c r="CG83" s="313">
        <f t="shared" si="121"/>
        <v>0</v>
      </c>
      <c r="CH83" s="313">
        <v>0</v>
      </c>
      <c r="CI83" s="313">
        <v>0</v>
      </c>
      <c r="CJ83" s="313">
        <v>0</v>
      </c>
      <c r="CK83" s="313">
        <v>0</v>
      </c>
      <c r="CL83" s="313">
        <f t="shared" si="122"/>
        <v>0</v>
      </c>
      <c r="CM83" s="313">
        <v>0</v>
      </c>
      <c r="CN83" s="313">
        <v>0</v>
      </c>
      <c r="CO83" s="313">
        <v>0</v>
      </c>
      <c r="CP83" s="313">
        <v>0</v>
      </c>
      <c r="CQ83" s="313">
        <v>0</v>
      </c>
      <c r="CR83" s="313">
        <v>0</v>
      </c>
      <c r="CS83" s="313">
        <v>0</v>
      </c>
      <c r="CT83" s="313">
        <f t="shared" si="123"/>
        <v>0</v>
      </c>
      <c r="CU83" s="313">
        <v>0</v>
      </c>
      <c r="CV83" s="313">
        <v>0</v>
      </c>
      <c r="CW83" s="313">
        <v>0</v>
      </c>
      <c r="CX83" s="313">
        <v>0</v>
      </c>
      <c r="CY83" s="313">
        <f t="shared" si="124"/>
        <v>0</v>
      </c>
      <c r="CZ83" s="313">
        <v>0</v>
      </c>
      <c r="DA83" s="313">
        <v>0</v>
      </c>
      <c r="DB83" s="313">
        <v>0</v>
      </c>
      <c r="DC83" s="313">
        <v>0</v>
      </c>
      <c r="DD83" s="313">
        <v>0</v>
      </c>
      <c r="DE83" s="313">
        <v>0</v>
      </c>
      <c r="DF83" s="313">
        <v>0</v>
      </c>
      <c r="DG83" s="313">
        <f t="shared" si="125"/>
        <v>0</v>
      </c>
      <c r="DH83" s="313">
        <v>0</v>
      </c>
      <c r="DI83" s="313">
        <v>0</v>
      </c>
      <c r="DJ83" s="313">
        <v>0</v>
      </c>
      <c r="DK83" s="313">
        <v>0</v>
      </c>
      <c r="DL83" s="313">
        <f t="shared" si="126"/>
        <v>0</v>
      </c>
      <c r="DM83" s="313">
        <v>0</v>
      </c>
      <c r="DN83" s="313">
        <v>0</v>
      </c>
      <c r="DO83" s="313">
        <v>0</v>
      </c>
      <c r="DP83" s="313">
        <v>0</v>
      </c>
      <c r="DQ83" s="313">
        <v>0</v>
      </c>
      <c r="DR83" s="313">
        <v>0</v>
      </c>
      <c r="DS83" s="313">
        <v>0</v>
      </c>
      <c r="DT83" s="313">
        <f t="shared" si="127"/>
        <v>0</v>
      </c>
      <c r="DU83" s="313">
        <v>0</v>
      </c>
      <c r="DV83" s="313">
        <v>0</v>
      </c>
      <c r="DW83" s="313">
        <v>0</v>
      </c>
      <c r="DX83" s="313">
        <v>0</v>
      </c>
      <c r="DY83" s="313">
        <f t="shared" si="128"/>
        <v>0</v>
      </c>
      <c r="DZ83" s="313">
        <f t="shared" si="102"/>
        <v>0</v>
      </c>
      <c r="EA83" s="313">
        <f t="shared" si="103"/>
        <v>0</v>
      </c>
      <c r="EB83" s="313">
        <f t="shared" si="104"/>
        <v>0</v>
      </c>
      <c r="EC83" s="313">
        <f t="shared" si="105"/>
        <v>0</v>
      </c>
      <c r="ED83" s="313">
        <f t="shared" si="106"/>
        <v>0</v>
      </c>
      <c r="EE83" s="313">
        <f t="shared" si="107"/>
        <v>0</v>
      </c>
      <c r="EF83" s="313">
        <f t="shared" si="108"/>
        <v>0</v>
      </c>
      <c r="EG83" s="313">
        <f t="shared" si="109"/>
        <v>0</v>
      </c>
      <c r="EH83" s="313">
        <f t="shared" si="110"/>
        <v>0</v>
      </c>
      <c r="EI83" s="313">
        <f t="shared" si="111"/>
        <v>0</v>
      </c>
      <c r="EJ83" s="313">
        <f t="shared" si="112"/>
        <v>0</v>
      </c>
      <c r="EK83" s="313">
        <f t="shared" si="113"/>
        <v>0</v>
      </c>
      <c r="EL83" s="119" t="s">
        <v>98</v>
      </c>
      <c r="EM83" s="270"/>
      <c r="EN83" s="305">
        <f t="shared" si="90"/>
        <v>0</v>
      </c>
      <c r="EO83" s="270"/>
    </row>
    <row r="84" spans="1:169" s="350" customFormat="1" ht="51" customHeight="1" x14ac:dyDescent="0.2">
      <c r="A84" s="337" t="s">
        <v>216</v>
      </c>
      <c r="B84" s="338" t="s">
        <v>217</v>
      </c>
      <c r="C84" s="339" t="s">
        <v>98</v>
      </c>
      <c r="D84" s="340" t="s">
        <v>98</v>
      </c>
      <c r="E84" s="340" t="s">
        <v>98</v>
      </c>
      <c r="F84" s="341">
        <v>0</v>
      </c>
      <c r="G84" s="342" t="s">
        <v>98</v>
      </c>
      <c r="H84" s="343" t="s">
        <v>98</v>
      </c>
      <c r="I84" s="343" t="s">
        <v>98</v>
      </c>
      <c r="J84" s="344" t="s">
        <v>98</v>
      </c>
      <c r="K84" s="343" t="s">
        <v>98</v>
      </c>
      <c r="L84" s="343" t="s">
        <v>98</v>
      </c>
      <c r="M84" s="344" t="s">
        <v>98</v>
      </c>
      <c r="N84" s="345">
        <v>0</v>
      </c>
      <c r="O84" s="346">
        <v>0</v>
      </c>
      <c r="P84" s="358">
        <v>0</v>
      </c>
      <c r="Q84" s="358">
        <v>0</v>
      </c>
      <c r="R84" s="347" t="s">
        <v>98</v>
      </c>
      <c r="S84" s="347" t="s">
        <v>98</v>
      </c>
      <c r="T84" s="359">
        <f t="shared" ref="T84:AS84" si="129">T85+T90</f>
        <v>4.5561334000000002</v>
      </c>
      <c r="U84" s="347">
        <f t="shared" si="129"/>
        <v>0</v>
      </c>
      <c r="V84" s="347">
        <f t="shared" si="129"/>
        <v>0</v>
      </c>
      <c r="W84" s="347">
        <f t="shared" si="129"/>
        <v>0</v>
      </c>
      <c r="X84" s="347">
        <f t="shared" si="129"/>
        <v>0</v>
      </c>
      <c r="Y84" s="347">
        <f t="shared" si="129"/>
        <v>0</v>
      </c>
      <c r="Z84" s="347">
        <f t="shared" si="129"/>
        <v>0</v>
      </c>
      <c r="AA84" s="347">
        <f t="shared" si="129"/>
        <v>0</v>
      </c>
      <c r="AB84" s="347">
        <f t="shared" si="129"/>
        <v>0</v>
      </c>
      <c r="AC84" s="347">
        <f t="shared" si="129"/>
        <v>0</v>
      </c>
      <c r="AD84" s="347">
        <f t="shared" si="129"/>
        <v>0</v>
      </c>
      <c r="AE84" s="347">
        <f t="shared" si="129"/>
        <v>0</v>
      </c>
      <c r="AF84" s="347">
        <f t="shared" si="129"/>
        <v>0</v>
      </c>
      <c r="AG84" s="347">
        <f t="shared" si="129"/>
        <v>0</v>
      </c>
      <c r="AH84" s="347">
        <f t="shared" si="129"/>
        <v>0</v>
      </c>
      <c r="AI84" s="347">
        <f t="shared" si="129"/>
        <v>0</v>
      </c>
      <c r="AJ84" s="347">
        <f t="shared" si="129"/>
        <v>0</v>
      </c>
      <c r="AK84" s="347">
        <f t="shared" si="129"/>
        <v>0</v>
      </c>
      <c r="AL84" s="347">
        <f t="shared" si="129"/>
        <v>0</v>
      </c>
      <c r="AM84" s="347">
        <f t="shared" si="129"/>
        <v>0</v>
      </c>
      <c r="AN84" s="347">
        <f t="shared" si="129"/>
        <v>0</v>
      </c>
      <c r="AO84" s="347">
        <f t="shared" si="129"/>
        <v>0</v>
      </c>
      <c r="AP84" s="347">
        <f t="shared" si="129"/>
        <v>0</v>
      </c>
      <c r="AQ84" s="347">
        <f t="shared" si="129"/>
        <v>0</v>
      </c>
      <c r="AR84" s="347">
        <f t="shared" si="129"/>
        <v>0</v>
      </c>
      <c r="AS84" s="347">
        <f t="shared" si="129"/>
        <v>0</v>
      </c>
      <c r="AT84" s="347" t="s">
        <v>98</v>
      </c>
      <c r="AU84" s="347" t="s">
        <v>98</v>
      </c>
      <c r="AV84" s="347" t="s">
        <v>98</v>
      </c>
      <c r="AW84" s="347" t="s">
        <v>98</v>
      </c>
      <c r="AX84" s="347" t="s">
        <v>98</v>
      </c>
      <c r="AY84" s="347">
        <f t="shared" ref="AY84:CD84" si="130">AY85+AY90</f>
        <v>0</v>
      </c>
      <c r="AZ84" s="347">
        <f t="shared" si="130"/>
        <v>0</v>
      </c>
      <c r="BA84" s="347">
        <f t="shared" si="130"/>
        <v>0</v>
      </c>
      <c r="BB84" s="347">
        <f t="shared" si="130"/>
        <v>0</v>
      </c>
      <c r="BC84" s="347">
        <f t="shared" si="130"/>
        <v>0</v>
      </c>
      <c r="BD84" s="347">
        <f t="shared" si="130"/>
        <v>0</v>
      </c>
      <c r="BE84" s="347">
        <f t="shared" si="130"/>
        <v>0</v>
      </c>
      <c r="BF84" s="347">
        <f t="shared" si="130"/>
        <v>0</v>
      </c>
      <c r="BG84" s="347">
        <f t="shared" si="130"/>
        <v>0</v>
      </c>
      <c r="BH84" s="347">
        <f t="shared" si="130"/>
        <v>0</v>
      </c>
      <c r="BI84" s="347">
        <f t="shared" si="130"/>
        <v>0</v>
      </c>
      <c r="BJ84" s="347">
        <f t="shared" si="130"/>
        <v>0</v>
      </c>
      <c r="BK84" s="347">
        <f t="shared" si="130"/>
        <v>0</v>
      </c>
      <c r="BL84" s="347">
        <f t="shared" si="130"/>
        <v>0</v>
      </c>
      <c r="BM84" s="347">
        <f t="shared" si="130"/>
        <v>0</v>
      </c>
      <c r="BN84" s="347">
        <f t="shared" si="130"/>
        <v>0</v>
      </c>
      <c r="BO84" s="347">
        <f t="shared" si="130"/>
        <v>0</v>
      </c>
      <c r="BP84" s="347">
        <f t="shared" si="130"/>
        <v>0</v>
      </c>
      <c r="BQ84" s="347">
        <f t="shared" si="130"/>
        <v>0</v>
      </c>
      <c r="BR84" s="347">
        <f t="shared" si="130"/>
        <v>0</v>
      </c>
      <c r="BS84" s="347">
        <f t="shared" si="130"/>
        <v>0</v>
      </c>
      <c r="BT84" s="347">
        <f t="shared" si="130"/>
        <v>0</v>
      </c>
      <c r="BU84" s="347">
        <f t="shared" si="130"/>
        <v>0</v>
      </c>
      <c r="BV84" s="347">
        <f t="shared" si="130"/>
        <v>0</v>
      </c>
      <c r="BW84" s="347">
        <f t="shared" si="130"/>
        <v>0</v>
      </c>
      <c r="BX84" s="347">
        <f t="shared" si="130"/>
        <v>0</v>
      </c>
      <c r="BY84" s="347">
        <f t="shared" si="130"/>
        <v>2.4876999999999998</v>
      </c>
      <c r="BZ84" s="347">
        <f t="shared" si="130"/>
        <v>0</v>
      </c>
      <c r="CA84" s="347">
        <f t="shared" si="130"/>
        <v>0</v>
      </c>
      <c r="CB84" s="347">
        <f t="shared" si="130"/>
        <v>2.4876999999999998</v>
      </c>
      <c r="CC84" s="347">
        <f t="shared" si="130"/>
        <v>2.2866999999999997</v>
      </c>
      <c r="CD84" s="347">
        <f t="shared" si="130"/>
        <v>0.20100000000000001</v>
      </c>
      <c r="CE84" s="347">
        <f t="shared" ref="CE84:DJ84" si="131">CE85+CE90</f>
        <v>0</v>
      </c>
      <c r="CF84" s="347">
        <f t="shared" si="131"/>
        <v>0</v>
      </c>
      <c r="CG84" s="347">
        <f t="shared" si="131"/>
        <v>0</v>
      </c>
      <c r="CH84" s="347">
        <f t="shared" si="131"/>
        <v>0</v>
      </c>
      <c r="CI84" s="347">
        <f t="shared" si="131"/>
        <v>0</v>
      </c>
      <c r="CJ84" s="347">
        <f t="shared" si="131"/>
        <v>0</v>
      </c>
      <c r="CK84" s="347">
        <f t="shared" si="131"/>
        <v>0</v>
      </c>
      <c r="CL84" s="347">
        <f t="shared" si="131"/>
        <v>0</v>
      </c>
      <c r="CM84" s="347">
        <f t="shared" si="131"/>
        <v>0</v>
      </c>
      <c r="CN84" s="347">
        <f t="shared" si="131"/>
        <v>0</v>
      </c>
      <c r="CO84" s="347">
        <f t="shared" si="131"/>
        <v>0</v>
      </c>
      <c r="CP84" s="347">
        <f t="shared" si="131"/>
        <v>0</v>
      </c>
      <c r="CQ84" s="347">
        <f t="shared" si="131"/>
        <v>0</v>
      </c>
      <c r="CR84" s="347">
        <f t="shared" si="131"/>
        <v>0</v>
      </c>
      <c r="CS84" s="347">
        <f t="shared" si="131"/>
        <v>0</v>
      </c>
      <c r="CT84" s="347">
        <f t="shared" si="131"/>
        <v>0</v>
      </c>
      <c r="CU84" s="347">
        <f t="shared" si="131"/>
        <v>0</v>
      </c>
      <c r="CV84" s="347">
        <f t="shared" si="131"/>
        <v>0</v>
      </c>
      <c r="CW84" s="347">
        <f t="shared" si="131"/>
        <v>0</v>
      </c>
      <c r="CX84" s="347">
        <f t="shared" si="131"/>
        <v>0</v>
      </c>
      <c r="CY84" s="347">
        <f t="shared" si="131"/>
        <v>2.0697199999999998</v>
      </c>
      <c r="CZ84" s="347">
        <f t="shared" si="131"/>
        <v>0</v>
      </c>
      <c r="DA84" s="347">
        <f t="shared" si="131"/>
        <v>0</v>
      </c>
      <c r="DB84" s="347">
        <f t="shared" si="131"/>
        <v>2.0697199999999998</v>
      </c>
      <c r="DC84" s="347">
        <f t="shared" si="131"/>
        <v>0</v>
      </c>
      <c r="DD84" s="347">
        <f t="shared" si="131"/>
        <v>2.0697199999999998</v>
      </c>
      <c r="DE84" s="347">
        <f t="shared" si="131"/>
        <v>0</v>
      </c>
      <c r="DF84" s="347">
        <f t="shared" si="131"/>
        <v>0</v>
      </c>
      <c r="DG84" s="347">
        <f t="shared" si="131"/>
        <v>0</v>
      </c>
      <c r="DH84" s="347">
        <f t="shared" si="131"/>
        <v>0</v>
      </c>
      <c r="DI84" s="347">
        <f t="shared" si="131"/>
        <v>0</v>
      </c>
      <c r="DJ84" s="347">
        <f t="shared" si="131"/>
        <v>0</v>
      </c>
      <c r="DK84" s="347">
        <f t="shared" ref="DK84:EP84" si="132">DK85+DK90</f>
        <v>0</v>
      </c>
      <c r="DL84" s="347">
        <f t="shared" si="132"/>
        <v>0</v>
      </c>
      <c r="DM84" s="347">
        <f t="shared" si="132"/>
        <v>0</v>
      </c>
      <c r="DN84" s="347">
        <f t="shared" si="132"/>
        <v>0</v>
      </c>
      <c r="DO84" s="347">
        <f t="shared" si="132"/>
        <v>0</v>
      </c>
      <c r="DP84" s="347">
        <f t="shared" si="132"/>
        <v>0</v>
      </c>
      <c r="DQ84" s="347">
        <f t="shared" si="132"/>
        <v>0</v>
      </c>
      <c r="DR84" s="347">
        <f t="shared" si="132"/>
        <v>0</v>
      </c>
      <c r="DS84" s="347">
        <v>0</v>
      </c>
      <c r="DT84" s="347">
        <f>DT85+DT90</f>
        <v>0</v>
      </c>
      <c r="DU84" s="347">
        <f>DU85+DU90</f>
        <v>0</v>
      </c>
      <c r="DV84" s="347">
        <f>DV85+DV90</f>
        <v>0</v>
      </c>
      <c r="DW84" s="347">
        <f>DW85+DW90</f>
        <v>0</v>
      </c>
      <c r="DX84" s="347">
        <f>DX85+DX90</f>
        <v>0</v>
      </c>
      <c r="DY84" s="347">
        <f>SUM(DZ84:EB84)</f>
        <v>4.5574199999999996</v>
      </c>
      <c r="DZ84" s="347">
        <f t="shared" si="102"/>
        <v>0</v>
      </c>
      <c r="EA84" s="347">
        <f t="shared" si="103"/>
        <v>0</v>
      </c>
      <c r="EB84" s="347">
        <f t="shared" si="104"/>
        <v>4.5574199999999996</v>
      </c>
      <c r="EC84" s="347">
        <f t="shared" si="105"/>
        <v>2.2866999999999997</v>
      </c>
      <c r="ED84" s="347">
        <f t="shared" si="106"/>
        <v>2.2707199999999998</v>
      </c>
      <c r="EE84" s="347">
        <f t="shared" si="107"/>
        <v>0</v>
      </c>
      <c r="EF84" s="347">
        <f t="shared" si="108"/>
        <v>0</v>
      </c>
      <c r="EG84" s="347">
        <f t="shared" si="109"/>
        <v>0</v>
      </c>
      <c r="EH84" s="347">
        <f t="shared" si="110"/>
        <v>0</v>
      </c>
      <c r="EI84" s="347">
        <f t="shared" si="111"/>
        <v>0</v>
      </c>
      <c r="EJ84" s="347">
        <f t="shared" si="112"/>
        <v>0</v>
      </c>
      <c r="EK84" s="347">
        <f t="shared" si="113"/>
        <v>0</v>
      </c>
      <c r="EL84" s="348" t="s">
        <v>98</v>
      </c>
      <c r="EM84" s="349"/>
      <c r="EN84" s="305">
        <f t="shared" si="90"/>
        <v>1.2865999999993605E-3</v>
      </c>
      <c r="EO84" s="349"/>
    </row>
    <row r="85" spans="1:169" s="317" customFormat="1" ht="25.5" customHeight="1" x14ac:dyDescent="0.2">
      <c r="A85" s="275" t="s">
        <v>218</v>
      </c>
      <c r="B85" s="156" t="s">
        <v>219</v>
      </c>
      <c r="C85" s="265" t="s">
        <v>98</v>
      </c>
      <c r="D85" s="274" t="s">
        <v>98</v>
      </c>
      <c r="E85" s="274" t="s">
        <v>98</v>
      </c>
      <c r="F85" s="274" t="s">
        <v>98</v>
      </c>
      <c r="G85" s="274" t="s">
        <v>98</v>
      </c>
      <c r="H85" s="274" t="s">
        <v>98</v>
      </c>
      <c r="I85" s="274" t="s">
        <v>98</v>
      </c>
      <c r="J85" s="274" t="s">
        <v>98</v>
      </c>
      <c r="K85" s="274" t="s">
        <v>98</v>
      </c>
      <c r="L85" s="274" t="s">
        <v>98</v>
      </c>
      <c r="M85" s="274" t="s">
        <v>98</v>
      </c>
      <c r="N85" s="267">
        <v>0</v>
      </c>
      <c r="O85" s="360">
        <f>SUM(O86:O89)</f>
        <v>0</v>
      </c>
      <c r="P85" s="293">
        <v>0</v>
      </c>
      <c r="Q85" s="293">
        <v>0</v>
      </c>
      <c r="R85" s="361" t="s">
        <v>98</v>
      </c>
      <c r="S85" s="361" t="s">
        <v>98</v>
      </c>
      <c r="T85" s="362">
        <f t="shared" ref="T85:AS85" si="133">SUM(T86:T89)</f>
        <v>4.5561334000000002</v>
      </c>
      <c r="U85" s="362">
        <f t="shared" si="133"/>
        <v>0</v>
      </c>
      <c r="V85" s="362">
        <f t="shared" si="133"/>
        <v>0</v>
      </c>
      <c r="W85" s="362">
        <f t="shared" si="133"/>
        <v>0</v>
      </c>
      <c r="X85" s="362">
        <f t="shared" si="133"/>
        <v>0</v>
      </c>
      <c r="Y85" s="362">
        <f t="shared" si="133"/>
        <v>0</v>
      </c>
      <c r="Z85" s="362">
        <f t="shared" si="133"/>
        <v>0</v>
      </c>
      <c r="AA85" s="362">
        <f t="shared" si="133"/>
        <v>0</v>
      </c>
      <c r="AB85" s="362">
        <f t="shared" si="133"/>
        <v>0</v>
      </c>
      <c r="AC85" s="362">
        <f t="shared" si="133"/>
        <v>0</v>
      </c>
      <c r="AD85" s="362">
        <f t="shared" si="133"/>
        <v>0</v>
      </c>
      <c r="AE85" s="362">
        <f t="shared" si="133"/>
        <v>0</v>
      </c>
      <c r="AF85" s="362">
        <f t="shared" si="133"/>
        <v>0</v>
      </c>
      <c r="AG85" s="362">
        <f t="shared" si="133"/>
        <v>0</v>
      </c>
      <c r="AH85" s="362">
        <f t="shared" si="133"/>
        <v>0</v>
      </c>
      <c r="AI85" s="362">
        <f t="shared" si="133"/>
        <v>0</v>
      </c>
      <c r="AJ85" s="362">
        <f t="shared" si="133"/>
        <v>0</v>
      </c>
      <c r="AK85" s="362">
        <f t="shared" si="133"/>
        <v>0</v>
      </c>
      <c r="AL85" s="362">
        <f t="shared" si="133"/>
        <v>0</v>
      </c>
      <c r="AM85" s="362">
        <f t="shared" si="133"/>
        <v>0</v>
      </c>
      <c r="AN85" s="362">
        <f t="shared" si="133"/>
        <v>0</v>
      </c>
      <c r="AO85" s="362">
        <f t="shared" si="133"/>
        <v>0</v>
      </c>
      <c r="AP85" s="362">
        <f t="shared" si="133"/>
        <v>0</v>
      </c>
      <c r="AQ85" s="362">
        <f t="shared" si="133"/>
        <v>0</v>
      </c>
      <c r="AR85" s="362">
        <f t="shared" si="133"/>
        <v>0</v>
      </c>
      <c r="AS85" s="362">
        <f t="shared" si="133"/>
        <v>0</v>
      </c>
      <c r="AT85" s="361" t="s">
        <v>98</v>
      </c>
      <c r="AU85" s="361" t="s">
        <v>98</v>
      </c>
      <c r="AV85" s="361" t="s">
        <v>98</v>
      </c>
      <c r="AW85" s="361" t="s">
        <v>98</v>
      </c>
      <c r="AX85" s="361" t="s">
        <v>98</v>
      </c>
      <c r="AY85" s="362">
        <f t="shared" ref="AY85:CD85" si="134">SUM(AY86:AY89)</f>
        <v>0</v>
      </c>
      <c r="AZ85" s="362">
        <f t="shared" si="134"/>
        <v>0</v>
      </c>
      <c r="BA85" s="362">
        <f t="shared" si="134"/>
        <v>0</v>
      </c>
      <c r="BB85" s="362">
        <f t="shared" si="134"/>
        <v>0</v>
      </c>
      <c r="BC85" s="362">
        <f t="shared" si="134"/>
        <v>0</v>
      </c>
      <c r="BD85" s="362">
        <f t="shared" si="134"/>
        <v>0</v>
      </c>
      <c r="BE85" s="362">
        <f t="shared" si="134"/>
        <v>0</v>
      </c>
      <c r="BF85" s="362">
        <f t="shared" si="134"/>
        <v>0</v>
      </c>
      <c r="BG85" s="362">
        <f t="shared" si="134"/>
        <v>0</v>
      </c>
      <c r="BH85" s="362">
        <f t="shared" si="134"/>
        <v>0</v>
      </c>
      <c r="BI85" s="362">
        <f t="shared" si="134"/>
        <v>0</v>
      </c>
      <c r="BJ85" s="362">
        <f t="shared" si="134"/>
        <v>0</v>
      </c>
      <c r="BK85" s="362">
        <f t="shared" si="134"/>
        <v>0</v>
      </c>
      <c r="BL85" s="362">
        <f t="shared" si="134"/>
        <v>0</v>
      </c>
      <c r="BM85" s="362">
        <f t="shared" si="134"/>
        <v>0</v>
      </c>
      <c r="BN85" s="362">
        <f t="shared" si="134"/>
        <v>0</v>
      </c>
      <c r="BO85" s="362">
        <f t="shared" si="134"/>
        <v>0</v>
      </c>
      <c r="BP85" s="362">
        <f t="shared" si="134"/>
        <v>0</v>
      </c>
      <c r="BQ85" s="362">
        <f t="shared" si="134"/>
        <v>0</v>
      </c>
      <c r="BR85" s="362">
        <f t="shared" si="134"/>
        <v>0</v>
      </c>
      <c r="BS85" s="362">
        <f t="shared" si="134"/>
        <v>0</v>
      </c>
      <c r="BT85" s="362">
        <f t="shared" si="134"/>
        <v>0</v>
      </c>
      <c r="BU85" s="362">
        <f t="shared" si="134"/>
        <v>0</v>
      </c>
      <c r="BV85" s="362">
        <f t="shared" si="134"/>
        <v>0</v>
      </c>
      <c r="BW85" s="362">
        <f t="shared" si="134"/>
        <v>0</v>
      </c>
      <c r="BX85" s="362">
        <f t="shared" si="134"/>
        <v>0</v>
      </c>
      <c r="BY85" s="362">
        <f t="shared" si="134"/>
        <v>2.4876999999999998</v>
      </c>
      <c r="BZ85" s="362">
        <f t="shared" si="134"/>
        <v>0</v>
      </c>
      <c r="CA85" s="362">
        <f t="shared" si="134"/>
        <v>0</v>
      </c>
      <c r="CB85" s="362">
        <f t="shared" si="134"/>
        <v>2.4876999999999998</v>
      </c>
      <c r="CC85" s="362">
        <f t="shared" si="134"/>
        <v>2.2866999999999997</v>
      </c>
      <c r="CD85" s="362">
        <f t="shared" si="134"/>
        <v>0.20100000000000001</v>
      </c>
      <c r="CE85" s="362">
        <f t="shared" ref="CE85:DJ85" si="135">SUM(CE86:CE89)</f>
        <v>0</v>
      </c>
      <c r="CF85" s="362">
        <f t="shared" si="135"/>
        <v>0</v>
      </c>
      <c r="CG85" s="362">
        <f t="shared" si="135"/>
        <v>0</v>
      </c>
      <c r="CH85" s="362">
        <f t="shared" si="135"/>
        <v>0</v>
      </c>
      <c r="CI85" s="362">
        <f t="shared" si="135"/>
        <v>0</v>
      </c>
      <c r="CJ85" s="362">
        <f t="shared" si="135"/>
        <v>0</v>
      </c>
      <c r="CK85" s="362">
        <f t="shared" si="135"/>
        <v>0</v>
      </c>
      <c r="CL85" s="362">
        <f t="shared" si="135"/>
        <v>0</v>
      </c>
      <c r="CM85" s="362">
        <f t="shared" si="135"/>
        <v>0</v>
      </c>
      <c r="CN85" s="362">
        <f t="shared" si="135"/>
        <v>0</v>
      </c>
      <c r="CO85" s="362">
        <f t="shared" si="135"/>
        <v>0</v>
      </c>
      <c r="CP85" s="362">
        <f t="shared" si="135"/>
        <v>0</v>
      </c>
      <c r="CQ85" s="362">
        <f t="shared" si="135"/>
        <v>0</v>
      </c>
      <c r="CR85" s="362">
        <f t="shared" si="135"/>
        <v>0</v>
      </c>
      <c r="CS85" s="362">
        <f t="shared" si="135"/>
        <v>0</v>
      </c>
      <c r="CT85" s="362">
        <f t="shared" si="135"/>
        <v>0</v>
      </c>
      <c r="CU85" s="362">
        <f t="shared" si="135"/>
        <v>0</v>
      </c>
      <c r="CV85" s="362">
        <f t="shared" si="135"/>
        <v>0</v>
      </c>
      <c r="CW85" s="362">
        <f t="shared" si="135"/>
        <v>0</v>
      </c>
      <c r="CX85" s="362">
        <f t="shared" si="135"/>
        <v>0</v>
      </c>
      <c r="CY85" s="362">
        <f t="shared" si="135"/>
        <v>2.0697199999999998</v>
      </c>
      <c r="CZ85" s="362">
        <f t="shared" si="135"/>
        <v>0</v>
      </c>
      <c r="DA85" s="362">
        <f t="shared" si="135"/>
        <v>0</v>
      </c>
      <c r="DB85" s="362">
        <f t="shared" si="135"/>
        <v>2.0697199999999998</v>
      </c>
      <c r="DC85" s="362">
        <f t="shared" si="135"/>
        <v>0</v>
      </c>
      <c r="DD85" s="362">
        <f t="shared" si="135"/>
        <v>2.0697199999999998</v>
      </c>
      <c r="DE85" s="362">
        <f t="shared" si="135"/>
        <v>0</v>
      </c>
      <c r="DF85" s="362">
        <f t="shared" si="135"/>
        <v>0</v>
      </c>
      <c r="DG85" s="362">
        <f t="shared" si="135"/>
        <v>0</v>
      </c>
      <c r="DH85" s="362">
        <f t="shared" si="135"/>
        <v>0</v>
      </c>
      <c r="DI85" s="362">
        <f t="shared" si="135"/>
        <v>0</v>
      </c>
      <c r="DJ85" s="362">
        <f t="shared" si="135"/>
        <v>0</v>
      </c>
      <c r="DK85" s="362">
        <f t="shared" ref="DK85:EP85" si="136">SUM(DK86:DK89)</f>
        <v>0</v>
      </c>
      <c r="DL85" s="362">
        <f t="shared" si="136"/>
        <v>0</v>
      </c>
      <c r="DM85" s="362">
        <f t="shared" si="136"/>
        <v>0</v>
      </c>
      <c r="DN85" s="362">
        <f t="shared" si="136"/>
        <v>0</v>
      </c>
      <c r="DO85" s="362">
        <f t="shared" si="136"/>
        <v>0</v>
      </c>
      <c r="DP85" s="362">
        <f t="shared" si="136"/>
        <v>0</v>
      </c>
      <c r="DQ85" s="362">
        <f t="shared" si="136"/>
        <v>0</v>
      </c>
      <c r="DR85" s="362">
        <f t="shared" si="136"/>
        <v>0</v>
      </c>
      <c r="DS85" s="362">
        <f t="shared" si="136"/>
        <v>0</v>
      </c>
      <c r="DT85" s="362">
        <f t="shared" si="136"/>
        <v>0</v>
      </c>
      <c r="DU85" s="362">
        <f t="shared" si="136"/>
        <v>0</v>
      </c>
      <c r="DV85" s="362">
        <f t="shared" si="136"/>
        <v>0</v>
      </c>
      <c r="DW85" s="362">
        <f t="shared" si="136"/>
        <v>0</v>
      </c>
      <c r="DX85" s="362">
        <f t="shared" si="136"/>
        <v>0</v>
      </c>
      <c r="DY85" s="362">
        <f t="shared" si="136"/>
        <v>4.5574199999999996</v>
      </c>
      <c r="DZ85" s="362">
        <f t="shared" si="136"/>
        <v>0</v>
      </c>
      <c r="EA85" s="362">
        <f t="shared" si="136"/>
        <v>0</v>
      </c>
      <c r="EB85" s="362">
        <f t="shared" si="136"/>
        <v>4.5574199999999996</v>
      </c>
      <c r="EC85" s="362">
        <f t="shared" si="136"/>
        <v>2.2866999999999997</v>
      </c>
      <c r="ED85" s="362">
        <f t="shared" si="136"/>
        <v>2.2707199999999998</v>
      </c>
      <c r="EE85" s="362">
        <f t="shared" si="136"/>
        <v>0</v>
      </c>
      <c r="EF85" s="362">
        <f t="shared" si="136"/>
        <v>0</v>
      </c>
      <c r="EG85" s="362">
        <f t="shared" si="136"/>
        <v>0</v>
      </c>
      <c r="EH85" s="362">
        <f t="shared" si="136"/>
        <v>0</v>
      </c>
      <c r="EI85" s="362">
        <f t="shared" si="136"/>
        <v>0</v>
      </c>
      <c r="EJ85" s="362">
        <f t="shared" si="136"/>
        <v>0</v>
      </c>
      <c r="EK85" s="362">
        <f t="shared" si="136"/>
        <v>0</v>
      </c>
      <c r="EL85" s="263" t="s">
        <v>98</v>
      </c>
      <c r="EM85" s="270"/>
      <c r="EN85" s="305">
        <f t="shared" si="90"/>
        <v>1.2865999999993605E-3</v>
      </c>
      <c r="EO85" s="270"/>
    </row>
    <row r="86" spans="1:169" s="160" customFormat="1" ht="25.5" customHeight="1" x14ac:dyDescent="0.2">
      <c r="A86" s="363" t="s">
        <v>218</v>
      </c>
      <c r="B86" s="186" t="s">
        <v>220</v>
      </c>
      <c r="C86" s="311" t="s">
        <v>221</v>
      </c>
      <c r="D86" s="290" t="s">
        <v>425</v>
      </c>
      <c r="E86" s="364">
        <v>2023</v>
      </c>
      <c r="F86" s="312">
        <f>E86</f>
        <v>2023</v>
      </c>
      <c r="G86" s="311" t="s">
        <v>98</v>
      </c>
      <c r="H86" s="318" t="s">
        <v>98</v>
      </c>
      <c r="I86" s="318" t="s">
        <v>98</v>
      </c>
      <c r="J86" s="319" t="s">
        <v>98</v>
      </c>
      <c r="K86" s="318" t="s">
        <v>98</v>
      </c>
      <c r="L86" s="318" t="s">
        <v>98</v>
      </c>
      <c r="M86" s="319" t="s">
        <v>98</v>
      </c>
      <c r="N86" s="320">
        <v>0</v>
      </c>
      <c r="O86" s="321">
        <v>0</v>
      </c>
      <c r="P86" s="293">
        <v>0</v>
      </c>
      <c r="Q86" s="293">
        <v>0</v>
      </c>
      <c r="R86" s="313" t="s">
        <v>98</v>
      </c>
      <c r="S86" s="313" t="s">
        <v>98</v>
      </c>
      <c r="T86" s="294">
        <f>1.754*1.18</f>
        <v>2.0697199999999998</v>
      </c>
      <c r="U86" s="294">
        <f>X86</f>
        <v>0</v>
      </c>
      <c r="V86" s="294">
        <f>Y86</f>
        <v>0</v>
      </c>
      <c r="W86" s="294">
        <f>AL86</f>
        <v>0</v>
      </c>
      <c r="X86" s="313">
        <v>0</v>
      </c>
      <c r="Y86" s="313">
        <v>0</v>
      </c>
      <c r="Z86" s="313">
        <v>0</v>
      </c>
      <c r="AA86" s="313">
        <v>0</v>
      </c>
      <c r="AB86" s="313">
        <v>0</v>
      </c>
      <c r="AC86" s="313">
        <v>0</v>
      </c>
      <c r="AD86" s="313">
        <v>0</v>
      </c>
      <c r="AE86" s="313">
        <v>0</v>
      </c>
      <c r="AF86" s="313">
        <v>0</v>
      </c>
      <c r="AG86" s="313">
        <v>0</v>
      </c>
      <c r="AH86" s="313">
        <v>0</v>
      </c>
      <c r="AI86" s="313">
        <v>0</v>
      </c>
      <c r="AJ86" s="313">
        <v>0</v>
      </c>
      <c r="AK86" s="313">
        <v>0</v>
      </c>
      <c r="AL86" s="313">
        <f>SUM(AM86:AS86)</f>
        <v>0</v>
      </c>
      <c r="AM86" s="313">
        <v>0</v>
      </c>
      <c r="AN86" s="313">
        <v>0</v>
      </c>
      <c r="AO86" s="313">
        <v>0</v>
      </c>
      <c r="AP86" s="313">
        <v>0</v>
      </c>
      <c r="AQ86" s="313">
        <v>0</v>
      </c>
      <c r="AR86" s="313">
        <v>0</v>
      </c>
      <c r="AS86" s="313">
        <v>0</v>
      </c>
      <c r="AT86" s="313" t="s">
        <v>98</v>
      </c>
      <c r="AU86" s="313" t="s">
        <v>98</v>
      </c>
      <c r="AV86" s="313" t="s">
        <v>98</v>
      </c>
      <c r="AW86" s="313" t="s">
        <v>98</v>
      </c>
      <c r="AX86" s="313" t="s">
        <v>98</v>
      </c>
      <c r="AY86" s="313">
        <f>SUM(AZ86:BF86)</f>
        <v>0</v>
      </c>
      <c r="AZ86" s="313">
        <v>0</v>
      </c>
      <c r="BA86" s="313">
        <v>0</v>
      </c>
      <c r="BB86" s="313">
        <v>0</v>
      </c>
      <c r="BC86" s="313">
        <v>0</v>
      </c>
      <c r="BD86" s="313">
        <v>0</v>
      </c>
      <c r="BE86" s="313">
        <v>0</v>
      </c>
      <c r="BF86" s="313">
        <v>0</v>
      </c>
      <c r="BG86" s="313">
        <f>SUM(BH86:BK86)</f>
        <v>0</v>
      </c>
      <c r="BH86" s="313">
        <v>0</v>
      </c>
      <c r="BI86" s="313">
        <v>0</v>
      </c>
      <c r="BJ86" s="313">
        <v>0</v>
      </c>
      <c r="BK86" s="313">
        <v>0</v>
      </c>
      <c r="BL86" s="313">
        <f>SUM(BM86:BS86)</f>
        <v>0</v>
      </c>
      <c r="BM86" s="313">
        <v>0</v>
      </c>
      <c r="BN86" s="313">
        <v>0</v>
      </c>
      <c r="BO86" s="313">
        <v>0</v>
      </c>
      <c r="BP86" s="313">
        <v>0</v>
      </c>
      <c r="BQ86" s="313">
        <v>0</v>
      </c>
      <c r="BR86" s="313">
        <v>0</v>
      </c>
      <c r="BS86" s="313">
        <v>0</v>
      </c>
      <c r="BT86" s="313">
        <f>SUM(BU86:BX86)</f>
        <v>0</v>
      </c>
      <c r="BU86" s="313">
        <v>0</v>
      </c>
      <c r="BV86" s="313">
        <v>0</v>
      </c>
      <c r="BW86" s="313">
        <v>0</v>
      </c>
      <c r="BX86" s="313">
        <v>0</v>
      </c>
      <c r="BY86" s="294">
        <f>SUM(BZ86:CB86)</f>
        <v>0</v>
      </c>
      <c r="BZ86" s="313">
        <v>0</v>
      </c>
      <c r="CA86" s="313">
        <v>0</v>
      </c>
      <c r="CB86" s="313">
        <v>0</v>
      </c>
      <c r="CC86" s="313">
        <v>0</v>
      </c>
      <c r="CD86" s="313">
        <v>0</v>
      </c>
      <c r="CE86" s="313">
        <v>0</v>
      </c>
      <c r="CF86" s="313">
        <v>0</v>
      </c>
      <c r="CG86" s="313">
        <f>SUM(CH86:CK86)</f>
        <v>0</v>
      </c>
      <c r="CH86" s="313">
        <v>0</v>
      </c>
      <c r="CI86" s="313">
        <v>0</v>
      </c>
      <c r="CJ86" s="313">
        <v>0</v>
      </c>
      <c r="CK86" s="313">
        <v>0</v>
      </c>
      <c r="CL86" s="313">
        <f>SUM(CM86:CS86)</f>
        <v>0</v>
      </c>
      <c r="CM86" s="313">
        <v>0</v>
      </c>
      <c r="CN86" s="313">
        <v>0</v>
      </c>
      <c r="CO86" s="313">
        <v>0</v>
      </c>
      <c r="CP86" s="313">
        <v>0</v>
      </c>
      <c r="CQ86" s="313">
        <v>0</v>
      </c>
      <c r="CR86" s="313">
        <v>0</v>
      </c>
      <c r="CS86" s="313">
        <v>0</v>
      </c>
      <c r="CT86" s="313">
        <f>SUM(CU86:CX86)</f>
        <v>0</v>
      </c>
      <c r="CU86" s="313">
        <v>0</v>
      </c>
      <c r="CV86" s="313">
        <v>0</v>
      </c>
      <c r="CW86" s="313">
        <v>0</v>
      </c>
      <c r="CX86" s="313">
        <v>0</v>
      </c>
      <c r="CY86" s="313">
        <f>SUM(CZ86:DB86)</f>
        <v>2.0697199999999998</v>
      </c>
      <c r="CZ86" s="313">
        <v>0</v>
      </c>
      <c r="DA86" s="313">
        <v>0</v>
      </c>
      <c r="DB86" s="313">
        <v>2.0697199999999998</v>
      </c>
      <c r="DC86" s="313">
        <v>0</v>
      </c>
      <c r="DD86" s="313">
        <f>DB86</f>
        <v>2.0697199999999998</v>
      </c>
      <c r="DE86" s="313">
        <v>0</v>
      </c>
      <c r="DF86" s="313">
        <v>0</v>
      </c>
      <c r="DG86" s="313">
        <f>SUM(DH86:DK86)</f>
        <v>0</v>
      </c>
      <c r="DH86" s="313">
        <v>0</v>
      </c>
      <c r="DI86" s="313">
        <v>0</v>
      </c>
      <c r="DJ86" s="313">
        <v>0</v>
      </c>
      <c r="DK86" s="313">
        <v>0</v>
      </c>
      <c r="DL86" s="313">
        <f>SUM(DM86:DS86)</f>
        <v>0</v>
      </c>
      <c r="DM86" s="313">
        <v>0</v>
      </c>
      <c r="DN86" s="313">
        <v>0</v>
      </c>
      <c r="DO86" s="313">
        <v>0</v>
      </c>
      <c r="DP86" s="313">
        <v>0</v>
      </c>
      <c r="DQ86" s="313">
        <v>0</v>
      </c>
      <c r="DR86" s="313">
        <v>0</v>
      </c>
      <c r="DS86" s="313">
        <v>0</v>
      </c>
      <c r="DT86" s="313">
        <f>SUM(DU86:DX86)</f>
        <v>0</v>
      </c>
      <c r="DU86" s="313">
        <v>0</v>
      </c>
      <c r="DV86" s="313">
        <v>0</v>
      </c>
      <c r="DW86" s="313">
        <v>0</v>
      </c>
      <c r="DX86" s="313">
        <v>0</v>
      </c>
      <c r="DY86" s="313">
        <f>SUM(DZ86:EB86)</f>
        <v>2.0697199999999998</v>
      </c>
      <c r="DZ86" s="313">
        <f t="shared" ref="DZ86:EF90" si="137">AM86+AZ86+BM86+BZ86+CM86+CZ86+DM86</f>
        <v>0</v>
      </c>
      <c r="EA86" s="313">
        <f t="shared" si="137"/>
        <v>0</v>
      </c>
      <c r="EB86" s="313">
        <f t="shared" si="137"/>
        <v>2.0697199999999998</v>
      </c>
      <c r="EC86" s="313">
        <f t="shared" si="137"/>
        <v>0</v>
      </c>
      <c r="ED86" s="313">
        <f t="shared" si="137"/>
        <v>2.0697199999999998</v>
      </c>
      <c r="EE86" s="313">
        <f t="shared" si="137"/>
        <v>0</v>
      </c>
      <c r="EF86" s="313">
        <f t="shared" si="137"/>
        <v>0</v>
      </c>
      <c r="EG86" s="313">
        <f t="shared" ref="EG86:EG93" si="138">SUM(EH86:EK86)</f>
        <v>0</v>
      </c>
      <c r="EH86" s="313">
        <f t="shared" ref="EH86:EK93" si="139">BH86+BU86+CH86+CU86+DH86+DU86</f>
        <v>0</v>
      </c>
      <c r="EI86" s="313">
        <f t="shared" si="139"/>
        <v>0</v>
      </c>
      <c r="EJ86" s="313">
        <f t="shared" si="139"/>
        <v>0</v>
      </c>
      <c r="EK86" s="313">
        <f t="shared" si="139"/>
        <v>0</v>
      </c>
      <c r="EL86" s="119" t="s">
        <v>98</v>
      </c>
      <c r="EM86" s="270"/>
      <c r="EN86" s="305">
        <f t="shared" si="90"/>
        <v>0</v>
      </c>
      <c r="EO86" s="270"/>
    </row>
    <row r="87" spans="1:169" s="160" customFormat="1" ht="25.5" hidden="1" customHeight="1" x14ac:dyDescent="0.2">
      <c r="A87" s="363" t="s">
        <v>218</v>
      </c>
      <c r="B87" s="310" t="s">
        <v>222</v>
      </c>
      <c r="C87" s="311" t="s">
        <v>223</v>
      </c>
      <c r="D87" s="290"/>
      <c r="E87" s="364"/>
      <c r="F87" s="312"/>
      <c r="G87" s="311"/>
      <c r="H87" s="318"/>
      <c r="I87" s="318"/>
      <c r="J87" s="319"/>
      <c r="K87" s="318"/>
      <c r="L87" s="318"/>
      <c r="M87" s="319"/>
      <c r="N87" s="320"/>
      <c r="O87" s="321"/>
      <c r="P87" s="293"/>
      <c r="Q87" s="293"/>
      <c r="R87" s="313"/>
      <c r="S87" s="313"/>
      <c r="T87" s="294"/>
      <c r="U87" s="294"/>
      <c r="V87" s="294"/>
      <c r="W87" s="294"/>
      <c r="X87" s="313"/>
      <c r="Y87" s="313"/>
      <c r="Z87" s="313"/>
      <c r="AA87" s="313"/>
      <c r="AB87" s="313"/>
      <c r="AC87" s="313"/>
      <c r="AD87" s="313"/>
      <c r="AE87" s="313"/>
      <c r="AF87" s="313"/>
      <c r="AG87" s="313"/>
      <c r="AH87" s="313"/>
      <c r="AI87" s="313"/>
      <c r="AJ87" s="313"/>
      <c r="AK87" s="313"/>
      <c r="AL87" s="313"/>
      <c r="AM87" s="313"/>
      <c r="AN87" s="313"/>
      <c r="AO87" s="313"/>
      <c r="AP87" s="313"/>
      <c r="AQ87" s="313"/>
      <c r="AR87" s="313"/>
      <c r="AS87" s="313"/>
      <c r="AT87" s="313"/>
      <c r="AU87" s="313"/>
      <c r="AV87" s="313"/>
      <c r="AW87" s="313"/>
      <c r="AX87" s="313"/>
      <c r="AY87" s="313"/>
      <c r="AZ87" s="313"/>
      <c r="BA87" s="313"/>
      <c r="BB87" s="313"/>
      <c r="BC87" s="313"/>
      <c r="BD87" s="313"/>
      <c r="BE87" s="313"/>
      <c r="BF87" s="313"/>
      <c r="BG87" s="313"/>
      <c r="BH87" s="313"/>
      <c r="BI87" s="313"/>
      <c r="BJ87" s="313"/>
      <c r="BK87" s="313"/>
      <c r="BL87" s="313"/>
      <c r="BM87" s="313"/>
      <c r="BN87" s="313"/>
      <c r="BO87" s="313"/>
      <c r="BP87" s="313"/>
      <c r="BQ87" s="313"/>
      <c r="BR87" s="313"/>
      <c r="BS87" s="313"/>
      <c r="BT87" s="313"/>
      <c r="BU87" s="313"/>
      <c r="BV87" s="313"/>
      <c r="BW87" s="313"/>
      <c r="BX87" s="313"/>
      <c r="BY87" s="313"/>
      <c r="BZ87" s="313"/>
      <c r="CA87" s="313"/>
      <c r="CB87" s="313"/>
      <c r="CC87" s="313"/>
      <c r="CD87" s="313"/>
      <c r="CE87" s="313"/>
      <c r="CF87" s="313"/>
      <c r="CG87" s="313"/>
      <c r="CH87" s="313"/>
      <c r="CI87" s="313"/>
      <c r="CJ87" s="313"/>
      <c r="CK87" s="313"/>
      <c r="CL87" s="313"/>
      <c r="CM87" s="313"/>
      <c r="CN87" s="313"/>
      <c r="CO87" s="313"/>
      <c r="CP87" s="313"/>
      <c r="CQ87" s="313"/>
      <c r="CR87" s="313"/>
      <c r="CS87" s="313"/>
      <c r="CT87" s="313"/>
      <c r="CU87" s="313"/>
      <c r="CV87" s="313"/>
      <c r="CW87" s="313"/>
      <c r="CX87" s="313"/>
      <c r="CY87" s="313"/>
      <c r="CZ87" s="313"/>
      <c r="DA87" s="313"/>
      <c r="DB87" s="313"/>
      <c r="DC87" s="313"/>
      <c r="DD87" s="313"/>
      <c r="DE87" s="313"/>
      <c r="DF87" s="313"/>
      <c r="DG87" s="313"/>
      <c r="DH87" s="313"/>
      <c r="DI87" s="313"/>
      <c r="DJ87" s="313"/>
      <c r="DK87" s="313"/>
      <c r="DL87" s="313"/>
      <c r="DM87" s="313"/>
      <c r="DN87" s="313"/>
      <c r="DO87" s="313"/>
      <c r="DP87" s="313"/>
      <c r="DQ87" s="313"/>
      <c r="DR87" s="313"/>
      <c r="DS87" s="313"/>
      <c r="DT87" s="313"/>
      <c r="DU87" s="313"/>
      <c r="DV87" s="313"/>
      <c r="DW87" s="313"/>
      <c r="DX87" s="313"/>
      <c r="DY87" s="313">
        <f>SUM(DZ87:EB87)</f>
        <v>0</v>
      </c>
      <c r="DZ87" s="313">
        <f t="shared" si="137"/>
        <v>0</v>
      </c>
      <c r="EA87" s="313">
        <f t="shared" si="137"/>
        <v>0</v>
      </c>
      <c r="EB87" s="313">
        <f t="shared" si="137"/>
        <v>0</v>
      </c>
      <c r="EC87" s="313">
        <f t="shared" si="137"/>
        <v>0</v>
      </c>
      <c r="ED87" s="313">
        <f t="shared" si="137"/>
        <v>0</v>
      </c>
      <c r="EE87" s="313">
        <f t="shared" si="137"/>
        <v>0</v>
      </c>
      <c r="EF87" s="313">
        <f t="shared" si="137"/>
        <v>0</v>
      </c>
      <c r="EG87" s="313">
        <f t="shared" si="138"/>
        <v>0</v>
      </c>
      <c r="EH87" s="313">
        <f t="shared" si="139"/>
        <v>0</v>
      </c>
      <c r="EI87" s="313">
        <f t="shared" si="139"/>
        <v>0</v>
      </c>
      <c r="EJ87" s="313">
        <f t="shared" si="139"/>
        <v>0</v>
      </c>
      <c r="EK87" s="313">
        <f t="shared" si="139"/>
        <v>0</v>
      </c>
      <c r="EL87" s="119" t="s">
        <v>98</v>
      </c>
      <c r="EM87" s="270"/>
      <c r="EN87" s="305">
        <f t="shared" si="90"/>
        <v>0</v>
      </c>
      <c r="EO87" s="270"/>
    </row>
    <row r="88" spans="1:169" s="183" customFormat="1" ht="25.5" customHeight="1" x14ac:dyDescent="0.2">
      <c r="A88" s="363" t="s">
        <v>218</v>
      </c>
      <c r="B88" s="186" t="s">
        <v>224</v>
      </c>
      <c r="C88" s="311" t="s">
        <v>225</v>
      </c>
      <c r="D88" s="290" t="s">
        <v>425</v>
      </c>
      <c r="E88" s="364">
        <v>2021</v>
      </c>
      <c r="F88" s="312">
        <v>2021</v>
      </c>
      <c r="G88" s="311" t="s">
        <v>98</v>
      </c>
      <c r="H88" s="318" t="s">
        <v>98</v>
      </c>
      <c r="I88" s="318" t="s">
        <v>98</v>
      </c>
      <c r="J88" s="319" t="s">
        <v>98</v>
      </c>
      <c r="K88" s="318" t="s">
        <v>98</v>
      </c>
      <c r="L88" s="318" t="s">
        <v>98</v>
      </c>
      <c r="M88" s="319" t="s">
        <v>98</v>
      </c>
      <c r="N88" s="320">
        <v>0</v>
      </c>
      <c r="O88" s="321">
        <v>0</v>
      </c>
      <c r="P88" s="293">
        <v>0</v>
      </c>
      <c r="Q88" s="293">
        <v>0</v>
      </c>
      <c r="R88" s="313" t="s">
        <v>98</v>
      </c>
      <c r="S88" s="313" t="s">
        <v>98</v>
      </c>
      <c r="T88" s="294">
        <f>0.49013*1.18</f>
        <v>0.57835340000000002</v>
      </c>
      <c r="U88" s="294">
        <f>X88</f>
        <v>0</v>
      </c>
      <c r="V88" s="294">
        <f>Y88</f>
        <v>0</v>
      </c>
      <c r="W88" s="294">
        <f>AL88</f>
        <v>0</v>
      </c>
      <c r="X88" s="313">
        <v>0</v>
      </c>
      <c r="Y88" s="313">
        <v>0</v>
      </c>
      <c r="Z88" s="313">
        <v>0</v>
      </c>
      <c r="AA88" s="313">
        <v>0</v>
      </c>
      <c r="AB88" s="313">
        <v>0</v>
      </c>
      <c r="AC88" s="313">
        <v>0</v>
      </c>
      <c r="AD88" s="313">
        <v>0</v>
      </c>
      <c r="AE88" s="313">
        <v>0</v>
      </c>
      <c r="AF88" s="313">
        <v>0</v>
      </c>
      <c r="AG88" s="313">
        <v>0</v>
      </c>
      <c r="AH88" s="313">
        <v>0</v>
      </c>
      <c r="AI88" s="313">
        <v>0</v>
      </c>
      <c r="AJ88" s="313">
        <v>0</v>
      </c>
      <c r="AK88" s="313">
        <v>0</v>
      </c>
      <c r="AL88" s="313">
        <f>SUM(AM88:AS88)</f>
        <v>0</v>
      </c>
      <c r="AM88" s="313">
        <v>0</v>
      </c>
      <c r="AN88" s="313">
        <v>0</v>
      </c>
      <c r="AO88" s="313">
        <v>0</v>
      </c>
      <c r="AP88" s="313">
        <v>0</v>
      </c>
      <c r="AQ88" s="313">
        <v>0</v>
      </c>
      <c r="AR88" s="313">
        <v>0</v>
      </c>
      <c r="AS88" s="313">
        <v>0</v>
      </c>
      <c r="AT88" s="313" t="s">
        <v>98</v>
      </c>
      <c r="AU88" s="313" t="s">
        <v>98</v>
      </c>
      <c r="AV88" s="313" t="s">
        <v>98</v>
      </c>
      <c r="AW88" s="313" t="s">
        <v>98</v>
      </c>
      <c r="AX88" s="313" t="s">
        <v>98</v>
      </c>
      <c r="AY88" s="313">
        <f t="shared" ref="AY88:AY93" si="140">SUM(AZ88:BF88)</f>
        <v>0</v>
      </c>
      <c r="AZ88" s="313">
        <v>0</v>
      </c>
      <c r="BA88" s="313">
        <v>0</v>
      </c>
      <c r="BB88" s="313">
        <v>0</v>
      </c>
      <c r="BC88" s="313">
        <v>0</v>
      </c>
      <c r="BD88" s="313">
        <v>0</v>
      </c>
      <c r="BE88" s="313">
        <v>0</v>
      </c>
      <c r="BF88" s="313">
        <v>0</v>
      </c>
      <c r="BG88" s="313">
        <f t="shared" ref="BG88:BG93" si="141">SUM(BH88:BK88)</f>
        <v>0</v>
      </c>
      <c r="BH88" s="313">
        <v>0</v>
      </c>
      <c r="BI88" s="313">
        <v>0</v>
      </c>
      <c r="BJ88" s="313">
        <v>0</v>
      </c>
      <c r="BK88" s="313">
        <v>0</v>
      </c>
      <c r="BL88" s="313">
        <f t="shared" ref="BL88:BL93" si="142">SUM(BM88:BS88)</f>
        <v>0</v>
      </c>
      <c r="BM88" s="313">
        <v>0</v>
      </c>
      <c r="BN88" s="313">
        <v>0</v>
      </c>
      <c r="BO88" s="313">
        <v>0</v>
      </c>
      <c r="BP88" s="313">
        <v>0</v>
      </c>
      <c r="BQ88" s="313">
        <v>0</v>
      </c>
      <c r="BR88" s="313">
        <v>0</v>
      </c>
      <c r="BS88" s="313">
        <v>0</v>
      </c>
      <c r="BT88" s="313">
        <f t="shared" ref="BT88:BT93" si="143">SUM(BU88:BX88)</f>
        <v>0</v>
      </c>
      <c r="BU88" s="313">
        <v>0</v>
      </c>
      <c r="BV88" s="313">
        <v>0</v>
      </c>
      <c r="BW88" s="313">
        <v>0</v>
      </c>
      <c r="BX88" s="313">
        <v>0</v>
      </c>
      <c r="BY88" s="294">
        <f>SUM(BZ88:CB88)</f>
        <v>0.57769999999999999</v>
      </c>
      <c r="BZ88" s="313">
        <v>0</v>
      </c>
      <c r="CA88" s="313">
        <v>0</v>
      </c>
      <c r="CB88" s="313">
        <f>SUM(CC88:CF88)</f>
        <v>0.57769999999999999</v>
      </c>
      <c r="CC88" s="313">
        <v>0.37669999999999998</v>
      </c>
      <c r="CD88" s="313">
        <v>0.20100000000000001</v>
      </c>
      <c r="CE88" s="313">
        <v>0</v>
      </c>
      <c r="CF88" s="313">
        <v>0</v>
      </c>
      <c r="CG88" s="313">
        <f t="shared" ref="CG88:CG93" si="144">SUM(CH88:CK88)</f>
        <v>0</v>
      </c>
      <c r="CH88" s="313">
        <v>0</v>
      </c>
      <c r="CI88" s="313">
        <v>0</v>
      </c>
      <c r="CJ88" s="313">
        <v>0</v>
      </c>
      <c r="CK88" s="313">
        <v>0</v>
      </c>
      <c r="CL88" s="313">
        <f t="shared" ref="CL88:CL93" si="145">SUM(CM88:CS88)</f>
        <v>0</v>
      </c>
      <c r="CM88" s="313">
        <v>0</v>
      </c>
      <c r="CN88" s="313">
        <v>0</v>
      </c>
      <c r="CO88" s="313">
        <v>0</v>
      </c>
      <c r="CP88" s="313">
        <v>0</v>
      </c>
      <c r="CQ88" s="313">
        <v>0</v>
      </c>
      <c r="CR88" s="313">
        <v>0</v>
      </c>
      <c r="CS88" s="313">
        <v>0</v>
      </c>
      <c r="CT88" s="313">
        <f t="shared" ref="CT88:CT93" si="146">SUM(CU88:CX88)</f>
        <v>0</v>
      </c>
      <c r="CU88" s="313">
        <v>0</v>
      </c>
      <c r="CV88" s="313">
        <v>0</v>
      </c>
      <c r="CW88" s="313">
        <v>0</v>
      </c>
      <c r="CX88" s="313">
        <v>0</v>
      </c>
      <c r="CY88" s="313">
        <f>SUM(CZ88:DB88)</f>
        <v>0</v>
      </c>
      <c r="CZ88" s="313">
        <v>0</v>
      </c>
      <c r="DA88" s="313">
        <v>0</v>
      </c>
      <c r="DB88" s="313"/>
      <c r="DC88" s="313"/>
      <c r="DD88" s="313"/>
      <c r="DE88" s="313">
        <v>0</v>
      </c>
      <c r="DF88" s="313">
        <v>0</v>
      </c>
      <c r="DG88" s="313">
        <f t="shared" ref="DG88:DG93" si="147">SUM(DH88:DK88)</f>
        <v>0</v>
      </c>
      <c r="DH88" s="313">
        <v>0</v>
      </c>
      <c r="DI88" s="313">
        <v>0</v>
      </c>
      <c r="DJ88" s="313">
        <v>0</v>
      </c>
      <c r="DK88" s="313">
        <v>0</v>
      </c>
      <c r="DL88" s="313">
        <f t="shared" ref="DL88:DL93" si="148">SUM(DM88:DS88)</f>
        <v>0</v>
      </c>
      <c r="DM88" s="313">
        <v>0</v>
      </c>
      <c r="DN88" s="313">
        <v>0</v>
      </c>
      <c r="DO88" s="313">
        <v>0</v>
      </c>
      <c r="DP88" s="313">
        <v>0</v>
      </c>
      <c r="DQ88" s="313">
        <v>0</v>
      </c>
      <c r="DR88" s="313">
        <v>0</v>
      </c>
      <c r="DS88" s="313">
        <v>0</v>
      </c>
      <c r="DT88" s="313">
        <f t="shared" ref="DT88:DT93" si="149">SUM(DU88:DX88)</f>
        <v>0</v>
      </c>
      <c r="DU88" s="313">
        <v>0</v>
      </c>
      <c r="DV88" s="313">
        <v>0</v>
      </c>
      <c r="DW88" s="313">
        <v>0</v>
      </c>
      <c r="DX88" s="313">
        <v>0</v>
      </c>
      <c r="DY88" s="313">
        <f>SUM(DZ88:EB88)</f>
        <v>0.57769999999999999</v>
      </c>
      <c r="DZ88" s="313">
        <f t="shared" si="137"/>
        <v>0</v>
      </c>
      <c r="EA88" s="313">
        <f t="shared" si="137"/>
        <v>0</v>
      </c>
      <c r="EB88" s="313">
        <f t="shared" si="137"/>
        <v>0.57769999999999999</v>
      </c>
      <c r="EC88" s="313">
        <f t="shared" si="137"/>
        <v>0.37669999999999998</v>
      </c>
      <c r="ED88" s="313">
        <f t="shared" si="137"/>
        <v>0.20100000000000001</v>
      </c>
      <c r="EE88" s="313">
        <f t="shared" si="137"/>
        <v>0</v>
      </c>
      <c r="EF88" s="313">
        <f t="shared" si="137"/>
        <v>0</v>
      </c>
      <c r="EG88" s="313">
        <f t="shared" si="138"/>
        <v>0</v>
      </c>
      <c r="EH88" s="313">
        <f t="shared" si="139"/>
        <v>0</v>
      </c>
      <c r="EI88" s="313">
        <f t="shared" si="139"/>
        <v>0</v>
      </c>
      <c r="EJ88" s="313">
        <f t="shared" si="139"/>
        <v>0</v>
      </c>
      <c r="EK88" s="313">
        <f t="shared" si="139"/>
        <v>0</v>
      </c>
      <c r="EL88" s="119" t="s">
        <v>98</v>
      </c>
      <c r="EM88" s="270"/>
      <c r="EN88" s="305">
        <f t="shared" si="90"/>
        <v>-6.5340000000002618E-4</v>
      </c>
      <c r="EO88" s="270"/>
    </row>
    <row r="89" spans="1:169" s="160" customFormat="1" ht="25.5" customHeight="1" x14ac:dyDescent="0.2">
      <c r="A89" s="363" t="s">
        <v>218</v>
      </c>
      <c r="B89" s="216" t="s">
        <v>226</v>
      </c>
      <c r="C89" s="311" t="s">
        <v>227</v>
      </c>
      <c r="D89" s="290" t="s">
        <v>425</v>
      </c>
      <c r="E89" s="364">
        <v>2021</v>
      </c>
      <c r="F89" s="312">
        <f>E89</f>
        <v>2021</v>
      </c>
      <c r="G89" s="311" t="s">
        <v>98</v>
      </c>
      <c r="H89" s="318" t="s">
        <v>98</v>
      </c>
      <c r="I89" s="318" t="s">
        <v>98</v>
      </c>
      <c r="J89" s="319" t="s">
        <v>98</v>
      </c>
      <c r="K89" s="318" t="s">
        <v>98</v>
      </c>
      <c r="L89" s="318" t="s">
        <v>98</v>
      </c>
      <c r="M89" s="319" t="s">
        <v>98</v>
      </c>
      <c r="N89" s="320">
        <v>0</v>
      </c>
      <c r="O89" s="321">
        <v>0</v>
      </c>
      <c r="P89" s="293">
        <v>0</v>
      </c>
      <c r="Q89" s="293">
        <v>0</v>
      </c>
      <c r="R89" s="313" t="s">
        <v>98</v>
      </c>
      <c r="S89" s="313" t="s">
        <v>98</v>
      </c>
      <c r="T89" s="294">
        <f>1.617*1.18</f>
        <v>1.9080599999999999</v>
      </c>
      <c r="U89" s="294">
        <f>X89</f>
        <v>0</v>
      </c>
      <c r="V89" s="294">
        <f>Y89</f>
        <v>0</v>
      </c>
      <c r="W89" s="294">
        <f>AL89</f>
        <v>0</v>
      </c>
      <c r="X89" s="313">
        <v>0</v>
      </c>
      <c r="Y89" s="313">
        <v>0</v>
      </c>
      <c r="Z89" s="313">
        <v>0</v>
      </c>
      <c r="AA89" s="313">
        <v>0</v>
      </c>
      <c r="AB89" s="313">
        <v>0</v>
      </c>
      <c r="AC89" s="313">
        <v>0</v>
      </c>
      <c r="AD89" s="313">
        <v>0</v>
      </c>
      <c r="AE89" s="313">
        <v>0</v>
      </c>
      <c r="AF89" s="313">
        <v>0</v>
      </c>
      <c r="AG89" s="313">
        <v>0</v>
      </c>
      <c r="AH89" s="313">
        <v>0</v>
      </c>
      <c r="AI89" s="313">
        <v>0</v>
      </c>
      <c r="AJ89" s="313">
        <v>0</v>
      </c>
      <c r="AK89" s="313">
        <v>0</v>
      </c>
      <c r="AL89" s="313">
        <f>SUM(AM89:AS89)</f>
        <v>0</v>
      </c>
      <c r="AM89" s="313">
        <v>0</v>
      </c>
      <c r="AN89" s="313">
        <v>0</v>
      </c>
      <c r="AO89" s="313">
        <v>0</v>
      </c>
      <c r="AP89" s="313">
        <v>0</v>
      </c>
      <c r="AQ89" s="313">
        <v>0</v>
      </c>
      <c r="AR89" s="313">
        <v>0</v>
      </c>
      <c r="AS89" s="313">
        <v>0</v>
      </c>
      <c r="AT89" s="313" t="s">
        <v>98</v>
      </c>
      <c r="AU89" s="313" t="s">
        <v>98</v>
      </c>
      <c r="AV89" s="313" t="s">
        <v>98</v>
      </c>
      <c r="AW89" s="313" t="s">
        <v>98</v>
      </c>
      <c r="AX89" s="313" t="s">
        <v>98</v>
      </c>
      <c r="AY89" s="313">
        <f t="shared" si="140"/>
        <v>0</v>
      </c>
      <c r="AZ89" s="313">
        <v>0</v>
      </c>
      <c r="BA89" s="313">
        <v>0</v>
      </c>
      <c r="BB89" s="313">
        <v>0</v>
      </c>
      <c r="BC89" s="313">
        <v>0</v>
      </c>
      <c r="BD89" s="313">
        <v>0</v>
      </c>
      <c r="BE89" s="313">
        <v>0</v>
      </c>
      <c r="BF89" s="313">
        <v>0</v>
      </c>
      <c r="BG89" s="313">
        <f t="shared" si="141"/>
        <v>0</v>
      </c>
      <c r="BH89" s="313">
        <v>0</v>
      </c>
      <c r="BI89" s="313">
        <v>0</v>
      </c>
      <c r="BJ89" s="313">
        <v>0</v>
      </c>
      <c r="BK89" s="313">
        <v>0</v>
      </c>
      <c r="BL89" s="313">
        <f t="shared" si="142"/>
        <v>0</v>
      </c>
      <c r="BM89" s="313">
        <v>0</v>
      </c>
      <c r="BN89" s="313">
        <v>0</v>
      </c>
      <c r="BO89" s="313">
        <v>0</v>
      </c>
      <c r="BP89" s="313">
        <v>0</v>
      </c>
      <c r="BQ89" s="313">
        <v>0</v>
      </c>
      <c r="BR89" s="313">
        <v>0</v>
      </c>
      <c r="BS89" s="313">
        <v>0</v>
      </c>
      <c r="BT89" s="313">
        <f t="shared" si="143"/>
        <v>0</v>
      </c>
      <c r="BU89" s="313">
        <v>0</v>
      </c>
      <c r="BV89" s="313">
        <v>0</v>
      </c>
      <c r="BW89" s="313">
        <v>0</v>
      </c>
      <c r="BX89" s="313">
        <v>0</v>
      </c>
      <c r="BY89" s="294">
        <f>SUM(BZ89:CB89)</f>
        <v>1.91</v>
      </c>
      <c r="BZ89" s="313">
        <v>0</v>
      </c>
      <c r="CA89" s="313">
        <v>0</v>
      </c>
      <c r="CB89" s="313">
        <f>SUM(CC89:CF89)</f>
        <v>1.91</v>
      </c>
      <c r="CC89" s="313">
        <v>1.91</v>
      </c>
      <c r="CD89" s="313">
        <v>0</v>
      </c>
      <c r="CE89" s="313">
        <v>0</v>
      </c>
      <c r="CF89" s="313">
        <v>0</v>
      </c>
      <c r="CG89" s="313">
        <f t="shared" si="144"/>
        <v>0</v>
      </c>
      <c r="CH89" s="313">
        <v>0</v>
      </c>
      <c r="CI89" s="313">
        <v>0</v>
      </c>
      <c r="CJ89" s="313">
        <v>0</v>
      </c>
      <c r="CK89" s="313">
        <v>0</v>
      </c>
      <c r="CL89" s="313">
        <f t="shared" si="145"/>
        <v>0</v>
      </c>
      <c r="CM89" s="313">
        <v>0</v>
      </c>
      <c r="CN89" s="313">
        <v>0</v>
      </c>
      <c r="CO89" s="313">
        <v>0</v>
      </c>
      <c r="CP89" s="313">
        <v>0</v>
      </c>
      <c r="CQ89" s="313">
        <v>0</v>
      </c>
      <c r="CR89" s="313">
        <v>0</v>
      </c>
      <c r="CS89" s="313">
        <v>0</v>
      </c>
      <c r="CT89" s="313">
        <f t="shared" si="146"/>
        <v>0</v>
      </c>
      <c r="CU89" s="313">
        <v>0</v>
      </c>
      <c r="CV89" s="313">
        <v>0</v>
      </c>
      <c r="CW89" s="313">
        <v>0</v>
      </c>
      <c r="CX89" s="313">
        <v>0</v>
      </c>
      <c r="CY89" s="313">
        <f>SUM(CZ89:DF89)</f>
        <v>0</v>
      </c>
      <c r="CZ89" s="313">
        <v>0</v>
      </c>
      <c r="DA89" s="313">
        <v>0</v>
      </c>
      <c r="DB89" s="313">
        <v>0</v>
      </c>
      <c r="DC89" s="313">
        <v>0</v>
      </c>
      <c r="DD89" s="313">
        <v>0</v>
      </c>
      <c r="DE89" s="313">
        <v>0</v>
      </c>
      <c r="DF89" s="313">
        <v>0</v>
      </c>
      <c r="DG89" s="313">
        <f t="shared" si="147"/>
        <v>0</v>
      </c>
      <c r="DH89" s="313">
        <v>0</v>
      </c>
      <c r="DI89" s="313">
        <v>0</v>
      </c>
      <c r="DJ89" s="313">
        <v>0</v>
      </c>
      <c r="DK89" s="313">
        <v>0</v>
      </c>
      <c r="DL89" s="313">
        <f t="shared" si="148"/>
        <v>0</v>
      </c>
      <c r="DM89" s="313">
        <v>0</v>
      </c>
      <c r="DN89" s="313">
        <v>0</v>
      </c>
      <c r="DO89" s="313">
        <v>0</v>
      </c>
      <c r="DP89" s="313">
        <v>0</v>
      </c>
      <c r="DQ89" s="313">
        <v>0</v>
      </c>
      <c r="DR89" s="313">
        <v>0</v>
      </c>
      <c r="DS89" s="313">
        <v>0</v>
      </c>
      <c r="DT89" s="313">
        <f t="shared" si="149"/>
        <v>0</v>
      </c>
      <c r="DU89" s="313">
        <v>0</v>
      </c>
      <c r="DV89" s="313">
        <v>0</v>
      </c>
      <c r="DW89" s="313">
        <v>0</v>
      </c>
      <c r="DX89" s="313">
        <v>0</v>
      </c>
      <c r="DY89" s="313">
        <f>SUM(DZ89:EB89)</f>
        <v>1.91</v>
      </c>
      <c r="DZ89" s="313">
        <f t="shared" si="137"/>
        <v>0</v>
      </c>
      <c r="EA89" s="313">
        <f t="shared" si="137"/>
        <v>0</v>
      </c>
      <c r="EB89" s="313">
        <f t="shared" si="137"/>
        <v>1.91</v>
      </c>
      <c r="EC89" s="313">
        <f t="shared" si="137"/>
        <v>1.91</v>
      </c>
      <c r="ED89" s="313">
        <f t="shared" si="137"/>
        <v>0</v>
      </c>
      <c r="EE89" s="313">
        <f t="shared" si="137"/>
        <v>0</v>
      </c>
      <c r="EF89" s="313">
        <f t="shared" si="137"/>
        <v>0</v>
      </c>
      <c r="EG89" s="313">
        <f t="shared" si="138"/>
        <v>0</v>
      </c>
      <c r="EH89" s="313">
        <f t="shared" si="139"/>
        <v>0</v>
      </c>
      <c r="EI89" s="313">
        <f t="shared" si="139"/>
        <v>0</v>
      </c>
      <c r="EJ89" s="313">
        <f t="shared" si="139"/>
        <v>0</v>
      </c>
      <c r="EK89" s="313">
        <f t="shared" si="139"/>
        <v>0</v>
      </c>
      <c r="EL89" s="119" t="s">
        <v>98</v>
      </c>
      <c r="EM89" s="270"/>
      <c r="EN89" s="305">
        <f t="shared" si="90"/>
        <v>1.9400000000000528E-3</v>
      </c>
      <c r="EO89" s="270"/>
    </row>
    <row r="90" spans="1:169" s="160" customFormat="1" ht="38.25" customHeight="1" x14ac:dyDescent="0.2">
      <c r="A90" s="275" t="s">
        <v>228</v>
      </c>
      <c r="B90" s="156" t="s">
        <v>229</v>
      </c>
      <c r="C90" s="276" t="s">
        <v>98</v>
      </c>
      <c r="D90" s="290" t="s">
        <v>98</v>
      </c>
      <c r="E90" s="365">
        <v>0</v>
      </c>
      <c r="F90" s="291">
        <f>E90</f>
        <v>0</v>
      </c>
      <c r="G90" s="311" t="s">
        <v>98</v>
      </c>
      <c r="H90" s="318" t="s">
        <v>98</v>
      </c>
      <c r="I90" s="318" t="s">
        <v>98</v>
      </c>
      <c r="J90" s="319" t="s">
        <v>98</v>
      </c>
      <c r="K90" s="318" t="s">
        <v>98</v>
      </c>
      <c r="L90" s="318" t="s">
        <v>98</v>
      </c>
      <c r="M90" s="319" t="s">
        <v>98</v>
      </c>
      <c r="N90" s="320">
        <v>0</v>
      </c>
      <c r="O90" s="321">
        <v>0</v>
      </c>
      <c r="P90" s="293">
        <v>0</v>
      </c>
      <c r="Q90" s="293">
        <v>0</v>
      </c>
      <c r="R90" s="313" t="s">
        <v>98</v>
      </c>
      <c r="S90" s="313" t="s">
        <v>98</v>
      </c>
      <c r="T90" s="294">
        <v>0</v>
      </c>
      <c r="U90" s="294">
        <v>0</v>
      </c>
      <c r="V90" s="294">
        <v>0</v>
      </c>
      <c r="W90" s="294">
        <v>0</v>
      </c>
      <c r="X90" s="294">
        <v>0</v>
      </c>
      <c r="Y90" s="294">
        <v>0</v>
      </c>
      <c r="Z90" s="294">
        <v>0</v>
      </c>
      <c r="AA90" s="294">
        <v>0</v>
      </c>
      <c r="AB90" s="294">
        <v>0</v>
      </c>
      <c r="AC90" s="294">
        <v>0</v>
      </c>
      <c r="AD90" s="294">
        <v>0</v>
      </c>
      <c r="AE90" s="294">
        <v>0</v>
      </c>
      <c r="AF90" s="294">
        <v>0</v>
      </c>
      <c r="AG90" s="294">
        <v>0</v>
      </c>
      <c r="AH90" s="294">
        <v>0</v>
      </c>
      <c r="AI90" s="294">
        <v>0</v>
      </c>
      <c r="AJ90" s="294">
        <v>0</v>
      </c>
      <c r="AK90" s="294">
        <v>0</v>
      </c>
      <c r="AL90" s="313">
        <f>SUM(AM90:AS90)</f>
        <v>0</v>
      </c>
      <c r="AM90" s="313">
        <v>0</v>
      </c>
      <c r="AN90" s="313">
        <v>0</v>
      </c>
      <c r="AO90" s="313">
        <f>X90</f>
        <v>0</v>
      </c>
      <c r="AP90" s="313">
        <v>0</v>
      </c>
      <c r="AQ90" s="313">
        <v>0</v>
      </c>
      <c r="AR90" s="313">
        <v>0</v>
      </c>
      <c r="AS90" s="313">
        <v>0</v>
      </c>
      <c r="AT90" s="313" t="s">
        <v>98</v>
      </c>
      <c r="AU90" s="313" t="s">
        <v>98</v>
      </c>
      <c r="AV90" s="313" t="s">
        <v>98</v>
      </c>
      <c r="AW90" s="313" t="s">
        <v>98</v>
      </c>
      <c r="AX90" s="313" t="s">
        <v>98</v>
      </c>
      <c r="AY90" s="313">
        <f t="shared" si="140"/>
        <v>0</v>
      </c>
      <c r="AZ90" s="313">
        <v>0</v>
      </c>
      <c r="BA90" s="313">
        <v>0</v>
      </c>
      <c r="BB90" s="313">
        <v>0</v>
      </c>
      <c r="BC90" s="313">
        <v>0</v>
      </c>
      <c r="BD90" s="313">
        <v>0</v>
      </c>
      <c r="BE90" s="313">
        <v>0</v>
      </c>
      <c r="BF90" s="313">
        <v>0</v>
      </c>
      <c r="BG90" s="313">
        <f t="shared" si="141"/>
        <v>0</v>
      </c>
      <c r="BH90" s="313">
        <v>0</v>
      </c>
      <c r="BI90" s="313">
        <v>0</v>
      </c>
      <c r="BJ90" s="313">
        <v>0</v>
      </c>
      <c r="BK90" s="313">
        <v>0</v>
      </c>
      <c r="BL90" s="313">
        <f t="shared" si="142"/>
        <v>0</v>
      </c>
      <c r="BM90" s="313">
        <v>0</v>
      </c>
      <c r="BN90" s="313">
        <v>0</v>
      </c>
      <c r="BO90" s="313">
        <v>0</v>
      </c>
      <c r="BP90" s="313">
        <v>0</v>
      </c>
      <c r="BQ90" s="313">
        <v>0</v>
      </c>
      <c r="BR90" s="313">
        <v>0</v>
      </c>
      <c r="BS90" s="313">
        <v>0</v>
      </c>
      <c r="BT90" s="313">
        <f t="shared" si="143"/>
        <v>0</v>
      </c>
      <c r="BU90" s="313">
        <v>0</v>
      </c>
      <c r="BV90" s="313">
        <v>0</v>
      </c>
      <c r="BW90" s="313">
        <v>0</v>
      </c>
      <c r="BX90" s="313">
        <v>0</v>
      </c>
      <c r="BY90" s="294">
        <f>SUM(BZ90:CB90)</f>
        <v>0</v>
      </c>
      <c r="BZ90" s="313">
        <v>0</v>
      </c>
      <c r="CA90" s="313">
        <v>0</v>
      </c>
      <c r="CB90" s="313">
        <v>0</v>
      </c>
      <c r="CC90" s="313">
        <v>0</v>
      </c>
      <c r="CD90" s="313">
        <v>0</v>
      </c>
      <c r="CE90" s="313">
        <v>0</v>
      </c>
      <c r="CF90" s="313">
        <v>0</v>
      </c>
      <c r="CG90" s="313">
        <f t="shared" si="144"/>
        <v>0</v>
      </c>
      <c r="CH90" s="313">
        <v>0</v>
      </c>
      <c r="CI90" s="313">
        <v>0</v>
      </c>
      <c r="CJ90" s="313">
        <v>0</v>
      </c>
      <c r="CK90" s="313">
        <v>0</v>
      </c>
      <c r="CL90" s="313">
        <f t="shared" si="145"/>
        <v>0</v>
      </c>
      <c r="CM90" s="313">
        <v>0</v>
      </c>
      <c r="CN90" s="313">
        <v>0</v>
      </c>
      <c r="CO90" s="313">
        <v>0</v>
      </c>
      <c r="CP90" s="313">
        <v>0</v>
      </c>
      <c r="CQ90" s="313">
        <v>0</v>
      </c>
      <c r="CR90" s="313">
        <v>0</v>
      </c>
      <c r="CS90" s="313">
        <v>0</v>
      </c>
      <c r="CT90" s="313">
        <f t="shared" si="146"/>
        <v>0</v>
      </c>
      <c r="CU90" s="313">
        <v>0</v>
      </c>
      <c r="CV90" s="313">
        <v>0</v>
      </c>
      <c r="CW90" s="313">
        <v>0</v>
      </c>
      <c r="CX90" s="313">
        <v>0</v>
      </c>
      <c r="CY90" s="313">
        <f>SUM(CZ90:DF90)</f>
        <v>0</v>
      </c>
      <c r="CZ90" s="313">
        <v>0</v>
      </c>
      <c r="DA90" s="313">
        <v>0</v>
      </c>
      <c r="DB90" s="313">
        <v>0</v>
      </c>
      <c r="DC90" s="313">
        <v>0</v>
      </c>
      <c r="DD90" s="313">
        <v>0</v>
      </c>
      <c r="DE90" s="313">
        <v>0</v>
      </c>
      <c r="DF90" s="313">
        <v>0</v>
      </c>
      <c r="DG90" s="313">
        <f t="shared" si="147"/>
        <v>0</v>
      </c>
      <c r="DH90" s="313">
        <v>0</v>
      </c>
      <c r="DI90" s="313">
        <v>0</v>
      </c>
      <c r="DJ90" s="313">
        <v>0</v>
      </c>
      <c r="DK90" s="313">
        <v>0</v>
      </c>
      <c r="DL90" s="313">
        <f t="shared" si="148"/>
        <v>0</v>
      </c>
      <c r="DM90" s="313">
        <v>0</v>
      </c>
      <c r="DN90" s="313">
        <v>0</v>
      </c>
      <c r="DO90" s="313">
        <v>0</v>
      </c>
      <c r="DP90" s="313">
        <v>0</v>
      </c>
      <c r="DQ90" s="313">
        <v>0</v>
      </c>
      <c r="DR90" s="313">
        <v>0</v>
      </c>
      <c r="DS90" s="313">
        <v>0</v>
      </c>
      <c r="DT90" s="313">
        <f t="shared" si="149"/>
        <v>0</v>
      </c>
      <c r="DU90" s="313">
        <v>0</v>
      </c>
      <c r="DV90" s="313">
        <v>0</v>
      </c>
      <c r="DW90" s="313">
        <v>0</v>
      </c>
      <c r="DX90" s="313">
        <v>0</v>
      </c>
      <c r="DY90" s="313">
        <f>SUM(DZ90:EF90)</f>
        <v>0</v>
      </c>
      <c r="DZ90" s="313">
        <f t="shared" si="137"/>
        <v>0</v>
      </c>
      <c r="EA90" s="313">
        <f t="shared" si="137"/>
        <v>0</v>
      </c>
      <c r="EB90" s="313">
        <f t="shared" si="137"/>
        <v>0</v>
      </c>
      <c r="EC90" s="313">
        <f t="shared" si="137"/>
        <v>0</v>
      </c>
      <c r="ED90" s="313">
        <f t="shared" si="137"/>
        <v>0</v>
      </c>
      <c r="EE90" s="313">
        <f t="shared" si="137"/>
        <v>0</v>
      </c>
      <c r="EF90" s="313">
        <f t="shared" si="137"/>
        <v>0</v>
      </c>
      <c r="EG90" s="313">
        <f t="shared" si="138"/>
        <v>0</v>
      </c>
      <c r="EH90" s="313">
        <f t="shared" si="139"/>
        <v>0</v>
      </c>
      <c r="EI90" s="313">
        <f t="shared" si="139"/>
        <v>0</v>
      </c>
      <c r="EJ90" s="313">
        <f t="shared" si="139"/>
        <v>0</v>
      </c>
      <c r="EK90" s="313">
        <f t="shared" si="139"/>
        <v>0</v>
      </c>
      <c r="EL90" s="119" t="s">
        <v>98</v>
      </c>
      <c r="EM90" s="270"/>
      <c r="EN90" s="305">
        <f t="shared" si="90"/>
        <v>0</v>
      </c>
      <c r="EO90" s="270"/>
    </row>
    <row r="91" spans="1:169" s="168" customFormat="1" ht="89.25" customHeight="1" x14ac:dyDescent="0.2">
      <c r="A91" s="283" t="s">
        <v>230</v>
      </c>
      <c r="B91" s="162" t="s">
        <v>231</v>
      </c>
      <c r="C91" s="284" t="s">
        <v>98</v>
      </c>
      <c r="D91" s="366" t="s">
        <v>98</v>
      </c>
      <c r="E91" s="367">
        <f>SUM(E92:E93)</f>
        <v>0</v>
      </c>
      <c r="F91" s="368">
        <f>E91</f>
        <v>0</v>
      </c>
      <c r="G91" s="369" t="s">
        <v>98</v>
      </c>
      <c r="H91" s="370" t="s">
        <v>98</v>
      </c>
      <c r="I91" s="370" t="s">
        <v>98</v>
      </c>
      <c r="J91" s="371" t="s">
        <v>98</v>
      </c>
      <c r="K91" s="370" t="s">
        <v>98</v>
      </c>
      <c r="L91" s="370" t="s">
        <v>98</v>
      </c>
      <c r="M91" s="371" t="s">
        <v>98</v>
      </c>
      <c r="N91" s="372">
        <v>0</v>
      </c>
      <c r="O91" s="373">
        <v>0</v>
      </c>
      <c r="P91" s="374">
        <v>0</v>
      </c>
      <c r="Q91" s="374">
        <v>0</v>
      </c>
      <c r="R91" s="375" t="s">
        <v>98</v>
      </c>
      <c r="S91" s="375" t="s">
        <v>98</v>
      </c>
      <c r="T91" s="376">
        <v>0</v>
      </c>
      <c r="U91" s="376">
        <v>0</v>
      </c>
      <c r="V91" s="376">
        <v>0</v>
      </c>
      <c r="W91" s="376">
        <v>0</v>
      </c>
      <c r="X91" s="376">
        <v>0</v>
      </c>
      <c r="Y91" s="376">
        <v>0</v>
      </c>
      <c r="Z91" s="376">
        <v>0</v>
      </c>
      <c r="AA91" s="376">
        <v>0</v>
      </c>
      <c r="AB91" s="376">
        <v>0</v>
      </c>
      <c r="AC91" s="376">
        <v>0</v>
      </c>
      <c r="AD91" s="376">
        <v>0</v>
      </c>
      <c r="AE91" s="376">
        <v>0</v>
      </c>
      <c r="AF91" s="376">
        <v>0</v>
      </c>
      <c r="AG91" s="376">
        <v>0</v>
      </c>
      <c r="AH91" s="376">
        <v>0</v>
      </c>
      <c r="AI91" s="376">
        <v>0</v>
      </c>
      <c r="AJ91" s="376">
        <v>0</v>
      </c>
      <c r="AK91" s="376">
        <v>0</v>
      </c>
      <c r="AL91" s="375">
        <v>0</v>
      </c>
      <c r="AM91" s="375">
        <v>0</v>
      </c>
      <c r="AN91" s="375">
        <v>0</v>
      </c>
      <c r="AO91" s="375">
        <f>X91</f>
        <v>0</v>
      </c>
      <c r="AP91" s="375">
        <f t="shared" ref="AP91:AR93" si="150">Y91</f>
        <v>0</v>
      </c>
      <c r="AQ91" s="375">
        <f t="shared" si="150"/>
        <v>0</v>
      </c>
      <c r="AR91" s="375">
        <f t="shared" si="150"/>
        <v>0</v>
      </c>
      <c r="AS91" s="375">
        <v>0</v>
      </c>
      <c r="AT91" s="375" t="s">
        <v>98</v>
      </c>
      <c r="AU91" s="375" t="s">
        <v>98</v>
      </c>
      <c r="AV91" s="375" t="s">
        <v>98</v>
      </c>
      <c r="AW91" s="375" t="s">
        <v>98</v>
      </c>
      <c r="AX91" s="375" t="s">
        <v>98</v>
      </c>
      <c r="AY91" s="375">
        <f t="shared" si="140"/>
        <v>0</v>
      </c>
      <c r="AZ91" s="375">
        <v>0</v>
      </c>
      <c r="BA91" s="375">
        <v>0</v>
      </c>
      <c r="BB91" s="375">
        <v>0</v>
      </c>
      <c r="BC91" s="375">
        <f t="shared" ref="BC91:BE93" si="151">AO91</f>
        <v>0</v>
      </c>
      <c r="BD91" s="375">
        <f t="shared" si="151"/>
        <v>0</v>
      </c>
      <c r="BE91" s="375">
        <f t="shared" si="151"/>
        <v>0</v>
      </c>
      <c r="BF91" s="375">
        <v>0</v>
      </c>
      <c r="BG91" s="375">
        <f t="shared" si="141"/>
        <v>0</v>
      </c>
      <c r="BH91" s="375">
        <v>0</v>
      </c>
      <c r="BI91" s="375">
        <v>0</v>
      </c>
      <c r="BJ91" s="375">
        <v>0</v>
      </c>
      <c r="BK91" s="375">
        <v>0</v>
      </c>
      <c r="BL91" s="375">
        <f t="shared" si="142"/>
        <v>0</v>
      </c>
      <c r="BM91" s="375">
        <v>0</v>
      </c>
      <c r="BN91" s="375">
        <v>0</v>
      </c>
      <c r="BO91" s="375">
        <v>0</v>
      </c>
      <c r="BP91" s="375">
        <f t="shared" ref="BP91:BR93" si="152">BB91</f>
        <v>0</v>
      </c>
      <c r="BQ91" s="375">
        <f t="shared" si="152"/>
        <v>0</v>
      </c>
      <c r="BR91" s="375">
        <f t="shared" si="152"/>
        <v>0</v>
      </c>
      <c r="BS91" s="375">
        <v>0</v>
      </c>
      <c r="BT91" s="375">
        <f t="shared" si="143"/>
        <v>0</v>
      </c>
      <c r="BU91" s="375">
        <v>0</v>
      </c>
      <c r="BV91" s="375">
        <v>0</v>
      </c>
      <c r="BW91" s="375">
        <v>0</v>
      </c>
      <c r="BX91" s="375">
        <v>0</v>
      </c>
      <c r="BY91" s="375">
        <f>SUM(BZ91:CF91)</f>
        <v>0</v>
      </c>
      <c r="BZ91" s="375">
        <v>0</v>
      </c>
      <c r="CA91" s="375">
        <v>0</v>
      </c>
      <c r="CB91" s="375">
        <v>0</v>
      </c>
      <c r="CC91" s="375">
        <f t="shared" ref="CC91:CE93" si="153">BO91</f>
        <v>0</v>
      </c>
      <c r="CD91" s="375">
        <f t="shared" si="153"/>
        <v>0</v>
      </c>
      <c r="CE91" s="375">
        <f t="shared" si="153"/>
        <v>0</v>
      </c>
      <c r="CF91" s="375">
        <v>0</v>
      </c>
      <c r="CG91" s="375">
        <f t="shared" si="144"/>
        <v>0</v>
      </c>
      <c r="CH91" s="375">
        <v>0</v>
      </c>
      <c r="CI91" s="375">
        <v>0</v>
      </c>
      <c r="CJ91" s="375">
        <v>0</v>
      </c>
      <c r="CK91" s="375">
        <v>0</v>
      </c>
      <c r="CL91" s="375">
        <f t="shared" si="145"/>
        <v>0</v>
      </c>
      <c r="CM91" s="375">
        <v>0</v>
      </c>
      <c r="CN91" s="375">
        <v>0</v>
      </c>
      <c r="CO91" s="375">
        <v>0</v>
      </c>
      <c r="CP91" s="375">
        <f t="shared" ref="CP91:CR93" si="154">CB91</f>
        <v>0</v>
      </c>
      <c r="CQ91" s="375">
        <f t="shared" si="154"/>
        <v>0</v>
      </c>
      <c r="CR91" s="375">
        <f t="shared" si="154"/>
        <v>0</v>
      </c>
      <c r="CS91" s="375">
        <v>0</v>
      </c>
      <c r="CT91" s="375">
        <f t="shared" si="146"/>
        <v>0</v>
      </c>
      <c r="CU91" s="375">
        <v>0</v>
      </c>
      <c r="CV91" s="375">
        <v>0</v>
      </c>
      <c r="CW91" s="375">
        <v>0</v>
      </c>
      <c r="CX91" s="375">
        <v>0</v>
      </c>
      <c r="CY91" s="375">
        <f>SUM(CZ91:DF91)</f>
        <v>0</v>
      </c>
      <c r="CZ91" s="375">
        <v>0</v>
      </c>
      <c r="DA91" s="375">
        <v>0</v>
      </c>
      <c r="DB91" s="375">
        <v>0</v>
      </c>
      <c r="DC91" s="375">
        <f t="shared" ref="DC91:DE93" si="155">CO91</f>
        <v>0</v>
      </c>
      <c r="DD91" s="375">
        <f t="shared" si="155"/>
        <v>0</v>
      </c>
      <c r="DE91" s="375">
        <f t="shared" si="155"/>
        <v>0</v>
      </c>
      <c r="DF91" s="375">
        <v>0</v>
      </c>
      <c r="DG91" s="375">
        <f t="shared" si="147"/>
        <v>0</v>
      </c>
      <c r="DH91" s="375">
        <v>0</v>
      </c>
      <c r="DI91" s="375">
        <v>0</v>
      </c>
      <c r="DJ91" s="375">
        <v>0</v>
      </c>
      <c r="DK91" s="375">
        <v>0</v>
      </c>
      <c r="DL91" s="375">
        <f t="shared" si="148"/>
        <v>0</v>
      </c>
      <c r="DM91" s="375">
        <v>0</v>
      </c>
      <c r="DN91" s="375">
        <v>0</v>
      </c>
      <c r="DO91" s="375">
        <v>0</v>
      </c>
      <c r="DP91" s="375">
        <f t="shared" ref="DP91:DR93" si="156">DB91</f>
        <v>0</v>
      </c>
      <c r="DQ91" s="375">
        <f t="shared" si="156"/>
        <v>0</v>
      </c>
      <c r="DR91" s="375">
        <f t="shared" si="156"/>
        <v>0</v>
      </c>
      <c r="DS91" s="375">
        <v>0</v>
      </c>
      <c r="DT91" s="375">
        <f t="shared" si="149"/>
        <v>0</v>
      </c>
      <c r="DU91" s="375">
        <v>0</v>
      </c>
      <c r="DV91" s="375">
        <v>0</v>
      </c>
      <c r="DW91" s="375">
        <v>0</v>
      </c>
      <c r="DX91" s="375">
        <v>0</v>
      </c>
      <c r="DY91" s="375">
        <v>0</v>
      </c>
      <c r="DZ91" s="375">
        <v>0</v>
      </c>
      <c r="EA91" s="375">
        <v>0</v>
      </c>
      <c r="EB91" s="375">
        <v>0</v>
      </c>
      <c r="EC91" s="375">
        <v>0</v>
      </c>
      <c r="ED91" s="375">
        <v>0</v>
      </c>
      <c r="EE91" s="375">
        <v>0</v>
      </c>
      <c r="EF91" s="375">
        <f t="shared" ref="EF91:EF108" si="157">AS91+BF91+BS91+CF91+CS91+DF91+DS91</f>
        <v>0</v>
      </c>
      <c r="EG91" s="375">
        <f t="shared" si="138"/>
        <v>0</v>
      </c>
      <c r="EH91" s="375">
        <f t="shared" si="139"/>
        <v>0</v>
      </c>
      <c r="EI91" s="375">
        <f t="shared" si="139"/>
        <v>0</v>
      </c>
      <c r="EJ91" s="375">
        <f t="shared" si="139"/>
        <v>0</v>
      </c>
      <c r="EK91" s="375">
        <f t="shared" si="139"/>
        <v>0</v>
      </c>
      <c r="EL91" s="163" t="s">
        <v>98</v>
      </c>
      <c r="EM91" s="270"/>
      <c r="EN91" s="305">
        <f t="shared" si="90"/>
        <v>0</v>
      </c>
      <c r="EO91" s="270"/>
    </row>
    <row r="92" spans="1:169" s="160" customFormat="1" ht="51" customHeight="1" x14ac:dyDescent="0.2">
      <c r="A92" s="226" t="s">
        <v>232</v>
      </c>
      <c r="B92" s="156" t="s">
        <v>233</v>
      </c>
      <c r="C92" s="276" t="s">
        <v>98</v>
      </c>
      <c r="D92" s="290" t="s">
        <v>98</v>
      </c>
      <c r="E92" s="365">
        <v>0</v>
      </c>
      <c r="F92" s="312">
        <f>E92</f>
        <v>0</v>
      </c>
      <c r="G92" s="311" t="s">
        <v>98</v>
      </c>
      <c r="H92" s="318" t="s">
        <v>98</v>
      </c>
      <c r="I92" s="318" t="s">
        <v>98</v>
      </c>
      <c r="J92" s="319" t="s">
        <v>98</v>
      </c>
      <c r="K92" s="318" t="s">
        <v>98</v>
      </c>
      <c r="L92" s="318" t="s">
        <v>98</v>
      </c>
      <c r="M92" s="319" t="s">
        <v>98</v>
      </c>
      <c r="N92" s="320">
        <v>0</v>
      </c>
      <c r="O92" s="321">
        <v>0</v>
      </c>
      <c r="P92" s="293">
        <v>0</v>
      </c>
      <c r="Q92" s="293">
        <v>0</v>
      </c>
      <c r="R92" s="313" t="s">
        <v>98</v>
      </c>
      <c r="S92" s="313" t="s">
        <v>98</v>
      </c>
      <c r="T92" s="294">
        <v>0</v>
      </c>
      <c r="U92" s="294">
        <v>0</v>
      </c>
      <c r="V92" s="294">
        <v>0</v>
      </c>
      <c r="W92" s="294">
        <v>0</v>
      </c>
      <c r="X92" s="294">
        <v>0</v>
      </c>
      <c r="Y92" s="294">
        <v>0</v>
      </c>
      <c r="Z92" s="294">
        <v>0</v>
      </c>
      <c r="AA92" s="294">
        <v>0</v>
      </c>
      <c r="AB92" s="294">
        <v>0</v>
      </c>
      <c r="AC92" s="294">
        <v>0</v>
      </c>
      <c r="AD92" s="294">
        <v>0</v>
      </c>
      <c r="AE92" s="294">
        <v>0</v>
      </c>
      <c r="AF92" s="294">
        <v>0</v>
      </c>
      <c r="AG92" s="294">
        <v>0</v>
      </c>
      <c r="AH92" s="294">
        <v>0</v>
      </c>
      <c r="AI92" s="294">
        <v>0</v>
      </c>
      <c r="AJ92" s="294">
        <v>0</v>
      </c>
      <c r="AK92" s="294">
        <v>0</v>
      </c>
      <c r="AL92" s="313">
        <v>0</v>
      </c>
      <c r="AM92" s="313">
        <v>0</v>
      </c>
      <c r="AN92" s="313">
        <v>0</v>
      </c>
      <c r="AO92" s="313">
        <f>X92</f>
        <v>0</v>
      </c>
      <c r="AP92" s="313">
        <f t="shared" si="150"/>
        <v>0</v>
      </c>
      <c r="AQ92" s="313">
        <f t="shared" si="150"/>
        <v>0</v>
      </c>
      <c r="AR92" s="313">
        <f t="shared" si="150"/>
        <v>0</v>
      </c>
      <c r="AS92" s="313">
        <v>0</v>
      </c>
      <c r="AT92" s="313" t="s">
        <v>98</v>
      </c>
      <c r="AU92" s="313" t="s">
        <v>98</v>
      </c>
      <c r="AV92" s="313" t="s">
        <v>98</v>
      </c>
      <c r="AW92" s="313" t="s">
        <v>98</v>
      </c>
      <c r="AX92" s="313" t="s">
        <v>98</v>
      </c>
      <c r="AY92" s="313">
        <f t="shared" si="140"/>
        <v>0</v>
      </c>
      <c r="AZ92" s="313">
        <v>0</v>
      </c>
      <c r="BA92" s="313">
        <v>0</v>
      </c>
      <c r="BB92" s="313">
        <v>0</v>
      </c>
      <c r="BC92" s="313">
        <f t="shared" si="151"/>
        <v>0</v>
      </c>
      <c r="BD92" s="313">
        <f t="shared" si="151"/>
        <v>0</v>
      </c>
      <c r="BE92" s="313">
        <f t="shared" si="151"/>
        <v>0</v>
      </c>
      <c r="BF92" s="313">
        <v>0</v>
      </c>
      <c r="BG92" s="313">
        <f t="shared" si="141"/>
        <v>0</v>
      </c>
      <c r="BH92" s="313">
        <v>0</v>
      </c>
      <c r="BI92" s="313">
        <v>0</v>
      </c>
      <c r="BJ92" s="313">
        <v>0</v>
      </c>
      <c r="BK92" s="313">
        <v>0</v>
      </c>
      <c r="BL92" s="313">
        <f t="shared" si="142"/>
        <v>0</v>
      </c>
      <c r="BM92" s="313">
        <v>0</v>
      </c>
      <c r="BN92" s="313">
        <v>0</v>
      </c>
      <c r="BO92" s="313">
        <v>0</v>
      </c>
      <c r="BP92" s="313">
        <f t="shared" si="152"/>
        <v>0</v>
      </c>
      <c r="BQ92" s="313">
        <f t="shared" si="152"/>
        <v>0</v>
      </c>
      <c r="BR92" s="313">
        <f t="shared" si="152"/>
        <v>0</v>
      </c>
      <c r="BS92" s="313">
        <v>0</v>
      </c>
      <c r="BT92" s="313">
        <f t="shared" si="143"/>
        <v>0</v>
      </c>
      <c r="BU92" s="313">
        <v>0</v>
      </c>
      <c r="BV92" s="313">
        <v>0</v>
      </c>
      <c r="BW92" s="313">
        <v>0</v>
      </c>
      <c r="BX92" s="313">
        <v>0</v>
      </c>
      <c r="BY92" s="313">
        <f>SUM(BZ92:CF92)</f>
        <v>0</v>
      </c>
      <c r="BZ92" s="313">
        <v>0</v>
      </c>
      <c r="CA92" s="313">
        <v>0</v>
      </c>
      <c r="CB92" s="313">
        <v>0</v>
      </c>
      <c r="CC92" s="313">
        <f t="shared" si="153"/>
        <v>0</v>
      </c>
      <c r="CD92" s="313">
        <f t="shared" si="153"/>
        <v>0</v>
      </c>
      <c r="CE92" s="313">
        <f t="shared" si="153"/>
        <v>0</v>
      </c>
      <c r="CF92" s="313">
        <v>0</v>
      </c>
      <c r="CG92" s="313">
        <f t="shared" si="144"/>
        <v>0</v>
      </c>
      <c r="CH92" s="313">
        <v>0</v>
      </c>
      <c r="CI92" s="313">
        <v>0</v>
      </c>
      <c r="CJ92" s="313">
        <v>0</v>
      </c>
      <c r="CK92" s="313">
        <v>0</v>
      </c>
      <c r="CL92" s="313">
        <f t="shared" si="145"/>
        <v>0</v>
      </c>
      <c r="CM92" s="313">
        <v>0</v>
      </c>
      <c r="CN92" s="313">
        <v>0</v>
      </c>
      <c r="CO92" s="313">
        <v>0</v>
      </c>
      <c r="CP92" s="313">
        <f t="shared" si="154"/>
        <v>0</v>
      </c>
      <c r="CQ92" s="313">
        <f t="shared" si="154"/>
        <v>0</v>
      </c>
      <c r="CR92" s="313">
        <f t="shared" si="154"/>
        <v>0</v>
      </c>
      <c r="CS92" s="313">
        <v>0</v>
      </c>
      <c r="CT92" s="313">
        <f t="shared" si="146"/>
        <v>0</v>
      </c>
      <c r="CU92" s="313">
        <v>0</v>
      </c>
      <c r="CV92" s="313">
        <v>0</v>
      </c>
      <c r="CW92" s="313">
        <v>0</v>
      </c>
      <c r="CX92" s="313">
        <v>0</v>
      </c>
      <c r="CY92" s="313">
        <f>SUM(CZ92:DF92)</f>
        <v>0</v>
      </c>
      <c r="CZ92" s="313">
        <v>0</v>
      </c>
      <c r="DA92" s="313">
        <v>0</v>
      </c>
      <c r="DB92" s="313">
        <v>0</v>
      </c>
      <c r="DC92" s="313">
        <f t="shared" si="155"/>
        <v>0</v>
      </c>
      <c r="DD92" s="313">
        <f t="shared" si="155"/>
        <v>0</v>
      </c>
      <c r="DE92" s="313">
        <f t="shared" si="155"/>
        <v>0</v>
      </c>
      <c r="DF92" s="313">
        <v>0</v>
      </c>
      <c r="DG92" s="313">
        <f t="shared" si="147"/>
        <v>0</v>
      </c>
      <c r="DH92" s="313">
        <v>0</v>
      </c>
      <c r="DI92" s="313">
        <v>0</v>
      </c>
      <c r="DJ92" s="313">
        <v>0</v>
      </c>
      <c r="DK92" s="313">
        <v>0</v>
      </c>
      <c r="DL92" s="313">
        <f t="shared" si="148"/>
        <v>0</v>
      </c>
      <c r="DM92" s="313">
        <v>0</v>
      </c>
      <c r="DN92" s="313">
        <v>0</v>
      </c>
      <c r="DO92" s="313">
        <v>0</v>
      </c>
      <c r="DP92" s="313">
        <f t="shared" si="156"/>
        <v>0</v>
      </c>
      <c r="DQ92" s="313">
        <f t="shared" si="156"/>
        <v>0</v>
      </c>
      <c r="DR92" s="313">
        <f t="shared" si="156"/>
        <v>0</v>
      </c>
      <c r="DS92" s="313">
        <v>0</v>
      </c>
      <c r="DT92" s="313">
        <f t="shared" si="149"/>
        <v>0</v>
      </c>
      <c r="DU92" s="313">
        <v>0</v>
      </c>
      <c r="DV92" s="313">
        <v>0</v>
      </c>
      <c r="DW92" s="313">
        <v>0</v>
      </c>
      <c r="DX92" s="313">
        <v>0</v>
      </c>
      <c r="DY92" s="313">
        <f>SUM(DZ92:EF92)</f>
        <v>0</v>
      </c>
      <c r="DZ92" s="313">
        <f t="shared" ref="DZ92:EB93" si="158">AM92+AZ92+BM92+BZ92+CM92+CZ92+DM92</f>
        <v>0</v>
      </c>
      <c r="EA92" s="313">
        <f t="shared" si="158"/>
        <v>0</v>
      </c>
      <c r="EB92" s="313">
        <f t="shared" si="158"/>
        <v>0</v>
      </c>
      <c r="EC92" s="313">
        <v>0</v>
      </c>
      <c r="ED92" s="313">
        <v>0</v>
      </c>
      <c r="EE92" s="313">
        <v>0</v>
      </c>
      <c r="EF92" s="313">
        <f t="shared" si="157"/>
        <v>0</v>
      </c>
      <c r="EG92" s="313">
        <f t="shared" si="138"/>
        <v>0</v>
      </c>
      <c r="EH92" s="313">
        <f t="shared" si="139"/>
        <v>0</v>
      </c>
      <c r="EI92" s="313">
        <f t="shared" si="139"/>
        <v>0</v>
      </c>
      <c r="EJ92" s="313">
        <f t="shared" si="139"/>
        <v>0</v>
      </c>
      <c r="EK92" s="313">
        <f t="shared" si="139"/>
        <v>0</v>
      </c>
      <c r="EL92" s="119" t="s">
        <v>98</v>
      </c>
      <c r="EM92" s="270"/>
      <c r="EN92" s="305">
        <f t="shared" si="90"/>
        <v>0</v>
      </c>
      <c r="EO92" s="270"/>
    </row>
    <row r="93" spans="1:169" s="160" customFormat="1" ht="51" customHeight="1" x14ac:dyDescent="0.2">
      <c r="A93" s="226" t="s">
        <v>234</v>
      </c>
      <c r="B93" s="156" t="s">
        <v>235</v>
      </c>
      <c r="C93" s="276" t="s">
        <v>98</v>
      </c>
      <c r="D93" s="290" t="s">
        <v>98</v>
      </c>
      <c r="E93" s="365">
        <v>0</v>
      </c>
      <c r="F93" s="312">
        <f>E93</f>
        <v>0</v>
      </c>
      <c r="G93" s="311" t="s">
        <v>98</v>
      </c>
      <c r="H93" s="318" t="s">
        <v>98</v>
      </c>
      <c r="I93" s="318" t="s">
        <v>98</v>
      </c>
      <c r="J93" s="319" t="s">
        <v>98</v>
      </c>
      <c r="K93" s="318" t="s">
        <v>98</v>
      </c>
      <c r="L93" s="318" t="s">
        <v>98</v>
      </c>
      <c r="M93" s="319" t="s">
        <v>98</v>
      </c>
      <c r="N93" s="320">
        <v>0</v>
      </c>
      <c r="O93" s="321">
        <v>0</v>
      </c>
      <c r="P93" s="293">
        <v>0</v>
      </c>
      <c r="Q93" s="293">
        <v>0</v>
      </c>
      <c r="R93" s="313" t="s">
        <v>98</v>
      </c>
      <c r="S93" s="313" t="s">
        <v>98</v>
      </c>
      <c r="T93" s="294">
        <v>0</v>
      </c>
      <c r="U93" s="294">
        <v>0</v>
      </c>
      <c r="V93" s="294">
        <v>0</v>
      </c>
      <c r="W93" s="294">
        <v>0</v>
      </c>
      <c r="X93" s="294">
        <v>0</v>
      </c>
      <c r="Y93" s="294">
        <v>0</v>
      </c>
      <c r="Z93" s="294">
        <v>0</v>
      </c>
      <c r="AA93" s="294">
        <v>0</v>
      </c>
      <c r="AB93" s="294">
        <v>0</v>
      </c>
      <c r="AC93" s="294">
        <v>0</v>
      </c>
      <c r="AD93" s="294">
        <v>0</v>
      </c>
      <c r="AE93" s="294">
        <v>0</v>
      </c>
      <c r="AF93" s="294">
        <v>0</v>
      </c>
      <c r="AG93" s="294">
        <v>0</v>
      </c>
      <c r="AH93" s="294">
        <v>0</v>
      </c>
      <c r="AI93" s="294">
        <v>0</v>
      </c>
      <c r="AJ93" s="294">
        <v>0</v>
      </c>
      <c r="AK93" s="294">
        <v>0</v>
      </c>
      <c r="AL93" s="313">
        <v>0</v>
      </c>
      <c r="AM93" s="313">
        <v>0</v>
      </c>
      <c r="AN93" s="313">
        <v>0</v>
      </c>
      <c r="AO93" s="313">
        <f>X93</f>
        <v>0</v>
      </c>
      <c r="AP93" s="313">
        <f t="shared" si="150"/>
        <v>0</v>
      </c>
      <c r="AQ93" s="313">
        <f t="shared" si="150"/>
        <v>0</v>
      </c>
      <c r="AR93" s="313">
        <f t="shared" si="150"/>
        <v>0</v>
      </c>
      <c r="AS93" s="313">
        <v>0</v>
      </c>
      <c r="AT93" s="313" t="s">
        <v>98</v>
      </c>
      <c r="AU93" s="313" t="s">
        <v>98</v>
      </c>
      <c r="AV93" s="313" t="s">
        <v>98</v>
      </c>
      <c r="AW93" s="313" t="s">
        <v>98</v>
      </c>
      <c r="AX93" s="313" t="s">
        <v>98</v>
      </c>
      <c r="AY93" s="313">
        <f t="shared" si="140"/>
        <v>0</v>
      </c>
      <c r="AZ93" s="313">
        <v>0</v>
      </c>
      <c r="BA93" s="313">
        <v>0</v>
      </c>
      <c r="BB93" s="313">
        <v>0</v>
      </c>
      <c r="BC93" s="313">
        <f t="shared" si="151"/>
        <v>0</v>
      </c>
      <c r="BD93" s="313">
        <f t="shared" si="151"/>
        <v>0</v>
      </c>
      <c r="BE93" s="313">
        <f t="shared" si="151"/>
        <v>0</v>
      </c>
      <c r="BF93" s="313">
        <v>0</v>
      </c>
      <c r="BG93" s="313">
        <f t="shared" si="141"/>
        <v>0</v>
      </c>
      <c r="BH93" s="313">
        <v>0</v>
      </c>
      <c r="BI93" s="313">
        <v>0</v>
      </c>
      <c r="BJ93" s="313">
        <v>0</v>
      </c>
      <c r="BK93" s="313">
        <v>0</v>
      </c>
      <c r="BL93" s="313">
        <f t="shared" si="142"/>
        <v>0</v>
      </c>
      <c r="BM93" s="313">
        <v>0</v>
      </c>
      <c r="BN93" s="313">
        <v>0</v>
      </c>
      <c r="BO93" s="313">
        <v>0</v>
      </c>
      <c r="BP93" s="313">
        <f t="shared" si="152"/>
        <v>0</v>
      </c>
      <c r="BQ93" s="313">
        <f t="shared" si="152"/>
        <v>0</v>
      </c>
      <c r="BR93" s="313">
        <f t="shared" si="152"/>
        <v>0</v>
      </c>
      <c r="BS93" s="313">
        <v>0</v>
      </c>
      <c r="BT93" s="313">
        <f t="shared" si="143"/>
        <v>0</v>
      </c>
      <c r="BU93" s="313">
        <v>0</v>
      </c>
      <c r="BV93" s="313">
        <v>0</v>
      </c>
      <c r="BW93" s="313">
        <v>0</v>
      </c>
      <c r="BX93" s="313">
        <v>0</v>
      </c>
      <c r="BY93" s="313">
        <f>SUM(BZ93:CF93)</f>
        <v>0</v>
      </c>
      <c r="BZ93" s="313">
        <v>0</v>
      </c>
      <c r="CA93" s="313">
        <v>0</v>
      </c>
      <c r="CB93" s="313">
        <v>0</v>
      </c>
      <c r="CC93" s="313">
        <f t="shared" si="153"/>
        <v>0</v>
      </c>
      <c r="CD93" s="313">
        <f t="shared" si="153"/>
        <v>0</v>
      </c>
      <c r="CE93" s="313">
        <f t="shared" si="153"/>
        <v>0</v>
      </c>
      <c r="CF93" s="313">
        <v>0</v>
      </c>
      <c r="CG93" s="313">
        <f t="shared" si="144"/>
        <v>0</v>
      </c>
      <c r="CH93" s="313">
        <v>0</v>
      </c>
      <c r="CI93" s="313">
        <v>0</v>
      </c>
      <c r="CJ93" s="313">
        <v>0</v>
      </c>
      <c r="CK93" s="313">
        <v>0</v>
      </c>
      <c r="CL93" s="313">
        <f t="shared" si="145"/>
        <v>0</v>
      </c>
      <c r="CM93" s="313">
        <v>0</v>
      </c>
      <c r="CN93" s="313">
        <v>0</v>
      </c>
      <c r="CO93" s="313">
        <v>0</v>
      </c>
      <c r="CP93" s="313">
        <f t="shared" si="154"/>
        <v>0</v>
      </c>
      <c r="CQ93" s="313">
        <f t="shared" si="154"/>
        <v>0</v>
      </c>
      <c r="CR93" s="313">
        <f t="shared" si="154"/>
        <v>0</v>
      </c>
      <c r="CS93" s="313">
        <v>0</v>
      </c>
      <c r="CT93" s="313">
        <f t="shared" si="146"/>
        <v>0</v>
      </c>
      <c r="CU93" s="313">
        <v>0</v>
      </c>
      <c r="CV93" s="313">
        <v>0</v>
      </c>
      <c r="CW93" s="313">
        <v>0</v>
      </c>
      <c r="CX93" s="313">
        <v>0</v>
      </c>
      <c r="CY93" s="313">
        <f>SUM(CZ93:DF93)</f>
        <v>0</v>
      </c>
      <c r="CZ93" s="313">
        <v>0</v>
      </c>
      <c r="DA93" s="313">
        <v>0</v>
      </c>
      <c r="DB93" s="313">
        <v>0</v>
      </c>
      <c r="DC93" s="313">
        <f t="shared" si="155"/>
        <v>0</v>
      </c>
      <c r="DD93" s="313">
        <f t="shared" si="155"/>
        <v>0</v>
      </c>
      <c r="DE93" s="313">
        <f t="shared" si="155"/>
        <v>0</v>
      </c>
      <c r="DF93" s="313">
        <v>0</v>
      </c>
      <c r="DG93" s="313">
        <f t="shared" si="147"/>
        <v>0</v>
      </c>
      <c r="DH93" s="313">
        <v>0</v>
      </c>
      <c r="DI93" s="313">
        <v>0</v>
      </c>
      <c r="DJ93" s="313">
        <v>0</v>
      </c>
      <c r="DK93" s="313">
        <v>0</v>
      </c>
      <c r="DL93" s="313">
        <f t="shared" si="148"/>
        <v>0</v>
      </c>
      <c r="DM93" s="313">
        <v>0</v>
      </c>
      <c r="DN93" s="313">
        <v>0</v>
      </c>
      <c r="DO93" s="313">
        <v>0</v>
      </c>
      <c r="DP93" s="313">
        <f t="shared" si="156"/>
        <v>0</v>
      </c>
      <c r="DQ93" s="313">
        <f t="shared" si="156"/>
        <v>0</v>
      </c>
      <c r="DR93" s="313">
        <f t="shared" si="156"/>
        <v>0</v>
      </c>
      <c r="DS93" s="313">
        <v>0</v>
      </c>
      <c r="DT93" s="313">
        <f t="shared" si="149"/>
        <v>0</v>
      </c>
      <c r="DU93" s="313">
        <v>0</v>
      </c>
      <c r="DV93" s="313">
        <v>0</v>
      </c>
      <c r="DW93" s="313">
        <v>0</v>
      </c>
      <c r="DX93" s="313">
        <v>0</v>
      </c>
      <c r="DY93" s="313">
        <f>SUM(DZ93:EF93)</f>
        <v>0</v>
      </c>
      <c r="DZ93" s="313">
        <f t="shared" si="158"/>
        <v>0</v>
      </c>
      <c r="EA93" s="313">
        <f t="shared" si="158"/>
        <v>0</v>
      </c>
      <c r="EB93" s="313">
        <f t="shared" si="158"/>
        <v>0</v>
      </c>
      <c r="EC93" s="313">
        <v>0</v>
      </c>
      <c r="ED93" s="313">
        <v>0</v>
      </c>
      <c r="EE93" s="313">
        <v>0</v>
      </c>
      <c r="EF93" s="313">
        <f t="shared" si="157"/>
        <v>0</v>
      </c>
      <c r="EG93" s="313">
        <f t="shared" si="138"/>
        <v>0</v>
      </c>
      <c r="EH93" s="313">
        <f t="shared" si="139"/>
        <v>0</v>
      </c>
      <c r="EI93" s="313">
        <f t="shared" si="139"/>
        <v>0</v>
      </c>
      <c r="EJ93" s="313">
        <f t="shared" si="139"/>
        <v>0</v>
      </c>
      <c r="EK93" s="313">
        <f t="shared" si="139"/>
        <v>0</v>
      </c>
      <c r="EL93" s="119" t="s">
        <v>98</v>
      </c>
      <c r="EM93" s="270"/>
      <c r="EN93" s="305">
        <f t="shared" si="90"/>
        <v>0</v>
      </c>
      <c r="EO93" s="270"/>
    </row>
    <row r="94" spans="1:169" s="168" customFormat="1" ht="25.5" customHeight="1" x14ac:dyDescent="0.2">
      <c r="A94" s="283" t="s">
        <v>236</v>
      </c>
      <c r="B94" s="162" t="s">
        <v>107</v>
      </c>
      <c r="C94" s="284" t="s">
        <v>98</v>
      </c>
      <c r="D94" s="284" t="s">
        <v>98</v>
      </c>
      <c r="E94" s="285" t="s">
        <v>98</v>
      </c>
      <c r="F94" s="368">
        <v>0</v>
      </c>
      <c r="G94" s="369" t="s">
        <v>98</v>
      </c>
      <c r="H94" s="370" t="s">
        <v>98</v>
      </c>
      <c r="I94" s="370" t="s">
        <v>98</v>
      </c>
      <c r="J94" s="371" t="s">
        <v>98</v>
      </c>
      <c r="K94" s="370" t="s">
        <v>98</v>
      </c>
      <c r="L94" s="370" t="s">
        <v>98</v>
      </c>
      <c r="M94" s="371" t="s">
        <v>98</v>
      </c>
      <c r="N94" s="372">
        <v>0</v>
      </c>
      <c r="O94" s="374">
        <f>SUM(O95:O107)</f>
        <v>0</v>
      </c>
      <c r="P94" s="374">
        <f>SUM(P95:P107)</f>
        <v>0</v>
      </c>
      <c r="Q94" s="374">
        <f>SUM(Q95:Q107)</f>
        <v>0</v>
      </c>
      <c r="R94" s="375" t="s">
        <v>98</v>
      </c>
      <c r="S94" s="375" t="s">
        <v>98</v>
      </c>
      <c r="T94" s="376">
        <f t="shared" ref="T94:AS94" si="159">SUM(T95:T107)</f>
        <v>0</v>
      </c>
      <c r="U94" s="376">
        <f t="shared" si="159"/>
        <v>0</v>
      </c>
      <c r="V94" s="376">
        <f t="shared" si="159"/>
        <v>0</v>
      </c>
      <c r="W94" s="376">
        <f t="shared" si="159"/>
        <v>0</v>
      </c>
      <c r="X94" s="376">
        <f t="shared" si="159"/>
        <v>0</v>
      </c>
      <c r="Y94" s="376">
        <f t="shared" si="159"/>
        <v>0</v>
      </c>
      <c r="Z94" s="376">
        <f t="shared" si="159"/>
        <v>0</v>
      </c>
      <c r="AA94" s="376">
        <f t="shared" si="159"/>
        <v>0</v>
      </c>
      <c r="AB94" s="376">
        <f t="shared" si="159"/>
        <v>0</v>
      </c>
      <c r="AC94" s="376">
        <f t="shared" si="159"/>
        <v>0</v>
      </c>
      <c r="AD94" s="376">
        <f t="shared" si="159"/>
        <v>0</v>
      </c>
      <c r="AE94" s="376">
        <f t="shared" si="159"/>
        <v>0</v>
      </c>
      <c r="AF94" s="376">
        <f t="shared" si="159"/>
        <v>0</v>
      </c>
      <c r="AG94" s="376">
        <f t="shared" si="159"/>
        <v>0</v>
      </c>
      <c r="AH94" s="376">
        <f t="shared" si="159"/>
        <v>0</v>
      </c>
      <c r="AI94" s="376">
        <f t="shared" si="159"/>
        <v>0</v>
      </c>
      <c r="AJ94" s="376">
        <f t="shared" si="159"/>
        <v>0</v>
      </c>
      <c r="AK94" s="376">
        <f t="shared" si="159"/>
        <v>0</v>
      </c>
      <c r="AL94" s="375">
        <f t="shared" si="159"/>
        <v>0</v>
      </c>
      <c r="AM94" s="375">
        <f t="shared" si="159"/>
        <v>0</v>
      </c>
      <c r="AN94" s="375">
        <f t="shared" si="159"/>
        <v>0</v>
      </c>
      <c r="AO94" s="375">
        <f t="shared" si="159"/>
        <v>0</v>
      </c>
      <c r="AP94" s="375">
        <f t="shared" si="159"/>
        <v>0</v>
      </c>
      <c r="AQ94" s="375">
        <f t="shared" si="159"/>
        <v>0</v>
      </c>
      <c r="AR94" s="375">
        <f t="shared" si="159"/>
        <v>0</v>
      </c>
      <c r="AS94" s="375">
        <f t="shared" si="159"/>
        <v>0</v>
      </c>
      <c r="AT94" s="375" t="s">
        <v>98</v>
      </c>
      <c r="AU94" s="375" t="s">
        <v>98</v>
      </c>
      <c r="AV94" s="375" t="s">
        <v>98</v>
      </c>
      <c r="AW94" s="375" t="s">
        <v>98</v>
      </c>
      <c r="AX94" s="375" t="s">
        <v>98</v>
      </c>
      <c r="AY94" s="375">
        <f t="shared" ref="AY94:CD94" si="160">SUM(AY95:AY107)</f>
        <v>0</v>
      </c>
      <c r="AZ94" s="375">
        <f t="shared" si="160"/>
        <v>0</v>
      </c>
      <c r="BA94" s="375">
        <f t="shared" si="160"/>
        <v>0</v>
      </c>
      <c r="BB94" s="375">
        <f t="shared" si="160"/>
        <v>0</v>
      </c>
      <c r="BC94" s="375">
        <f t="shared" si="160"/>
        <v>0</v>
      </c>
      <c r="BD94" s="375">
        <f t="shared" si="160"/>
        <v>0</v>
      </c>
      <c r="BE94" s="375">
        <f t="shared" si="160"/>
        <v>0</v>
      </c>
      <c r="BF94" s="375">
        <f t="shared" si="160"/>
        <v>0</v>
      </c>
      <c r="BG94" s="375">
        <f t="shared" si="160"/>
        <v>0</v>
      </c>
      <c r="BH94" s="375">
        <f t="shared" si="160"/>
        <v>0</v>
      </c>
      <c r="BI94" s="375">
        <f t="shared" si="160"/>
        <v>0</v>
      </c>
      <c r="BJ94" s="375">
        <f t="shared" si="160"/>
        <v>0</v>
      </c>
      <c r="BK94" s="375">
        <f t="shared" si="160"/>
        <v>0</v>
      </c>
      <c r="BL94" s="375">
        <f t="shared" si="160"/>
        <v>0</v>
      </c>
      <c r="BM94" s="375">
        <f t="shared" si="160"/>
        <v>0</v>
      </c>
      <c r="BN94" s="375">
        <f t="shared" si="160"/>
        <v>0</v>
      </c>
      <c r="BO94" s="375">
        <f t="shared" si="160"/>
        <v>0</v>
      </c>
      <c r="BP94" s="375">
        <f t="shared" si="160"/>
        <v>0</v>
      </c>
      <c r="BQ94" s="375">
        <f t="shared" si="160"/>
        <v>0</v>
      </c>
      <c r="BR94" s="375">
        <f t="shared" si="160"/>
        <v>0</v>
      </c>
      <c r="BS94" s="375">
        <f t="shared" si="160"/>
        <v>0</v>
      </c>
      <c r="BT94" s="375">
        <f t="shared" si="160"/>
        <v>0</v>
      </c>
      <c r="BU94" s="375">
        <f t="shared" si="160"/>
        <v>0</v>
      </c>
      <c r="BV94" s="375">
        <f t="shared" si="160"/>
        <v>0</v>
      </c>
      <c r="BW94" s="375">
        <f t="shared" si="160"/>
        <v>0</v>
      </c>
      <c r="BX94" s="375">
        <f t="shared" si="160"/>
        <v>0</v>
      </c>
      <c r="BY94" s="375">
        <f t="shared" si="160"/>
        <v>0</v>
      </c>
      <c r="BZ94" s="375">
        <f t="shared" si="160"/>
        <v>0</v>
      </c>
      <c r="CA94" s="375">
        <f t="shared" si="160"/>
        <v>0</v>
      </c>
      <c r="CB94" s="375">
        <f t="shared" si="160"/>
        <v>0</v>
      </c>
      <c r="CC94" s="375">
        <f t="shared" si="160"/>
        <v>0</v>
      </c>
      <c r="CD94" s="375">
        <f t="shared" si="160"/>
        <v>0</v>
      </c>
      <c r="CE94" s="375">
        <f t="shared" ref="CE94:DJ94" si="161">SUM(CE95:CE107)</f>
        <v>0</v>
      </c>
      <c r="CF94" s="375">
        <f t="shared" si="161"/>
        <v>0</v>
      </c>
      <c r="CG94" s="375">
        <f t="shared" si="161"/>
        <v>0</v>
      </c>
      <c r="CH94" s="375">
        <f t="shared" si="161"/>
        <v>0</v>
      </c>
      <c r="CI94" s="375">
        <f t="shared" si="161"/>
        <v>0</v>
      </c>
      <c r="CJ94" s="375">
        <f t="shared" si="161"/>
        <v>0</v>
      </c>
      <c r="CK94" s="375">
        <f t="shared" si="161"/>
        <v>0</v>
      </c>
      <c r="CL94" s="375">
        <f t="shared" si="161"/>
        <v>0</v>
      </c>
      <c r="CM94" s="375">
        <f t="shared" si="161"/>
        <v>0</v>
      </c>
      <c r="CN94" s="375">
        <f t="shared" si="161"/>
        <v>0</v>
      </c>
      <c r="CO94" s="375">
        <f t="shared" si="161"/>
        <v>0</v>
      </c>
      <c r="CP94" s="375">
        <f t="shared" si="161"/>
        <v>0</v>
      </c>
      <c r="CQ94" s="375">
        <f t="shared" si="161"/>
        <v>0</v>
      </c>
      <c r="CR94" s="375">
        <f t="shared" si="161"/>
        <v>0</v>
      </c>
      <c r="CS94" s="375">
        <f t="shared" si="161"/>
        <v>0</v>
      </c>
      <c r="CT94" s="375">
        <f t="shared" si="161"/>
        <v>0</v>
      </c>
      <c r="CU94" s="375">
        <f t="shared" si="161"/>
        <v>0</v>
      </c>
      <c r="CV94" s="375">
        <f t="shared" si="161"/>
        <v>0</v>
      </c>
      <c r="CW94" s="375">
        <f t="shared" si="161"/>
        <v>0</v>
      </c>
      <c r="CX94" s="375">
        <f t="shared" si="161"/>
        <v>0</v>
      </c>
      <c r="CY94" s="375">
        <f t="shared" si="161"/>
        <v>0</v>
      </c>
      <c r="CZ94" s="375">
        <f t="shared" si="161"/>
        <v>0</v>
      </c>
      <c r="DA94" s="375">
        <f t="shared" si="161"/>
        <v>0</v>
      </c>
      <c r="DB94" s="375">
        <f t="shared" si="161"/>
        <v>0</v>
      </c>
      <c r="DC94" s="375">
        <f t="shared" si="161"/>
        <v>0</v>
      </c>
      <c r="DD94" s="375">
        <f t="shared" si="161"/>
        <v>0</v>
      </c>
      <c r="DE94" s="375">
        <f t="shared" si="161"/>
        <v>0</v>
      </c>
      <c r="DF94" s="375">
        <f t="shared" si="161"/>
        <v>0</v>
      </c>
      <c r="DG94" s="375">
        <f t="shared" si="161"/>
        <v>0</v>
      </c>
      <c r="DH94" s="375">
        <f t="shared" si="161"/>
        <v>0</v>
      </c>
      <c r="DI94" s="375">
        <f t="shared" si="161"/>
        <v>0</v>
      </c>
      <c r="DJ94" s="375">
        <f t="shared" si="161"/>
        <v>0</v>
      </c>
      <c r="DK94" s="375">
        <f t="shared" ref="DK94:EP94" si="162">SUM(DK95:DK107)</f>
        <v>0</v>
      </c>
      <c r="DL94" s="375">
        <f t="shared" si="162"/>
        <v>0</v>
      </c>
      <c r="DM94" s="375">
        <f t="shared" si="162"/>
        <v>0</v>
      </c>
      <c r="DN94" s="375">
        <f t="shared" si="162"/>
        <v>0</v>
      </c>
      <c r="DO94" s="375">
        <f t="shared" si="162"/>
        <v>0</v>
      </c>
      <c r="DP94" s="375">
        <f t="shared" si="162"/>
        <v>0</v>
      </c>
      <c r="DQ94" s="375">
        <f t="shared" si="162"/>
        <v>0</v>
      </c>
      <c r="DR94" s="375">
        <f t="shared" si="162"/>
        <v>0</v>
      </c>
      <c r="DS94" s="375">
        <f t="shared" si="162"/>
        <v>0</v>
      </c>
      <c r="DT94" s="375">
        <f t="shared" si="162"/>
        <v>0</v>
      </c>
      <c r="DU94" s="375">
        <f t="shared" si="162"/>
        <v>0</v>
      </c>
      <c r="DV94" s="375">
        <f t="shared" si="162"/>
        <v>0</v>
      </c>
      <c r="DW94" s="375">
        <f t="shared" si="162"/>
        <v>0</v>
      </c>
      <c r="DX94" s="375">
        <f t="shared" si="162"/>
        <v>0</v>
      </c>
      <c r="DY94" s="375">
        <f t="shared" si="162"/>
        <v>0</v>
      </c>
      <c r="DZ94" s="375">
        <f t="shared" si="162"/>
        <v>0</v>
      </c>
      <c r="EA94" s="375">
        <f t="shared" si="162"/>
        <v>0</v>
      </c>
      <c r="EB94" s="375">
        <f t="shared" si="162"/>
        <v>0</v>
      </c>
      <c r="EC94" s="375">
        <f t="shared" si="162"/>
        <v>0</v>
      </c>
      <c r="ED94" s="375">
        <f t="shared" si="162"/>
        <v>0</v>
      </c>
      <c r="EE94" s="375">
        <f t="shared" si="162"/>
        <v>0</v>
      </c>
      <c r="EF94" s="375">
        <f t="shared" si="157"/>
        <v>0</v>
      </c>
      <c r="EG94" s="375">
        <f>SUM(EG95:EG107)</f>
        <v>0</v>
      </c>
      <c r="EH94" s="375">
        <f>SUM(EH95:EH107)</f>
        <v>0</v>
      </c>
      <c r="EI94" s="375">
        <f>SUM(EI95:EI107)</f>
        <v>0</v>
      </c>
      <c r="EJ94" s="375">
        <f>SUM(EJ95:EJ107)</f>
        <v>0</v>
      </c>
      <c r="EK94" s="375">
        <f>SUM(EK95:EK107)</f>
        <v>0</v>
      </c>
      <c r="EL94" s="163" t="s">
        <v>98</v>
      </c>
      <c r="EM94" s="270"/>
      <c r="EN94" s="305">
        <f t="shared" ref="EN94:EN117" si="163">DY94-T94</f>
        <v>0</v>
      </c>
      <c r="EO94" s="270"/>
    </row>
    <row r="95" spans="1:169" s="183" customFormat="1" ht="38.25" hidden="1" customHeight="1" x14ac:dyDescent="0.2">
      <c r="A95" s="309" t="s">
        <v>236</v>
      </c>
      <c r="B95" s="310" t="s">
        <v>237</v>
      </c>
      <c r="C95" s="311" t="s">
        <v>238</v>
      </c>
      <c r="D95" s="290"/>
      <c r="E95" s="312"/>
      <c r="F95" s="312"/>
      <c r="G95" s="311"/>
      <c r="H95" s="318"/>
      <c r="I95" s="318"/>
      <c r="J95" s="319"/>
      <c r="K95" s="318"/>
      <c r="L95" s="318"/>
      <c r="M95" s="319"/>
      <c r="N95" s="320"/>
      <c r="O95" s="321"/>
      <c r="P95" s="279"/>
      <c r="Q95" s="293"/>
      <c r="R95" s="313"/>
      <c r="S95" s="313"/>
      <c r="T95" s="294"/>
      <c r="U95" s="313"/>
      <c r="V95" s="294"/>
      <c r="W95" s="294"/>
      <c r="X95" s="313"/>
      <c r="Y95" s="313"/>
      <c r="Z95" s="313"/>
      <c r="AA95" s="313"/>
      <c r="AB95" s="313"/>
      <c r="AC95" s="313"/>
      <c r="AD95" s="313"/>
      <c r="AE95" s="313"/>
      <c r="AF95" s="313"/>
      <c r="AG95" s="313"/>
      <c r="AH95" s="313"/>
      <c r="AI95" s="313"/>
      <c r="AJ95" s="313"/>
      <c r="AK95" s="313"/>
      <c r="AL95" s="313"/>
      <c r="AM95" s="313"/>
      <c r="AN95" s="313"/>
      <c r="AO95" s="313"/>
      <c r="AP95" s="313"/>
      <c r="AQ95" s="313"/>
      <c r="AR95" s="313"/>
      <c r="AS95" s="313"/>
      <c r="AT95" s="313"/>
      <c r="AU95" s="313"/>
      <c r="AV95" s="313"/>
      <c r="AW95" s="313"/>
      <c r="AX95" s="313"/>
      <c r="AY95" s="313"/>
      <c r="AZ95" s="313"/>
      <c r="BA95" s="313"/>
      <c r="BB95" s="313"/>
      <c r="BC95" s="313"/>
      <c r="BD95" s="313"/>
      <c r="BE95" s="313"/>
      <c r="BF95" s="313"/>
      <c r="BG95" s="313"/>
      <c r="BH95" s="313"/>
      <c r="BI95" s="313"/>
      <c r="BJ95" s="313"/>
      <c r="BK95" s="313"/>
      <c r="BL95" s="313"/>
      <c r="BM95" s="313"/>
      <c r="BN95" s="313"/>
      <c r="BO95" s="313"/>
      <c r="BP95" s="313"/>
      <c r="BQ95" s="313"/>
      <c r="BR95" s="313"/>
      <c r="BS95" s="313"/>
      <c r="BT95" s="313"/>
      <c r="BU95" s="313"/>
      <c r="BV95" s="313"/>
      <c r="BW95" s="313"/>
      <c r="BX95" s="313"/>
      <c r="BY95" s="313"/>
      <c r="BZ95" s="313"/>
      <c r="CA95" s="313"/>
      <c r="CB95" s="313"/>
      <c r="CC95" s="313"/>
      <c r="CD95" s="313"/>
      <c r="CE95" s="313"/>
      <c r="CF95" s="313"/>
      <c r="CG95" s="313"/>
      <c r="CH95" s="313"/>
      <c r="CI95" s="313"/>
      <c r="CJ95" s="313"/>
      <c r="CK95" s="313"/>
      <c r="CL95" s="313"/>
      <c r="CM95" s="313"/>
      <c r="CN95" s="313"/>
      <c r="CO95" s="313"/>
      <c r="CP95" s="313"/>
      <c r="CQ95" s="313"/>
      <c r="CR95" s="313"/>
      <c r="CS95" s="313"/>
      <c r="CT95" s="313"/>
      <c r="CU95" s="313"/>
      <c r="CV95" s="313"/>
      <c r="CW95" s="313"/>
      <c r="CX95" s="313"/>
      <c r="CY95" s="313"/>
      <c r="CZ95" s="313"/>
      <c r="DA95" s="313"/>
      <c r="DB95" s="313"/>
      <c r="DC95" s="313"/>
      <c r="DD95" s="313"/>
      <c r="DE95" s="313"/>
      <c r="DF95" s="313"/>
      <c r="DG95" s="313"/>
      <c r="DH95" s="313"/>
      <c r="DI95" s="313"/>
      <c r="DJ95" s="313"/>
      <c r="DK95" s="313"/>
      <c r="DL95" s="313"/>
      <c r="DM95" s="313"/>
      <c r="DN95" s="313"/>
      <c r="DO95" s="313"/>
      <c r="DP95" s="313"/>
      <c r="DQ95" s="313"/>
      <c r="DR95" s="313"/>
      <c r="DS95" s="313"/>
      <c r="DT95" s="313"/>
      <c r="DU95" s="313"/>
      <c r="DV95" s="313"/>
      <c r="DW95" s="313"/>
      <c r="DX95" s="313"/>
      <c r="DY95" s="313">
        <f t="shared" ref="DY95:DY107" si="164">SUM(DZ95:EB95)</f>
        <v>0</v>
      </c>
      <c r="DZ95" s="313">
        <f t="shared" ref="DZ95:DZ107" si="165">AM95+AZ95+BM95+BZ95+CM95+CZ95+DM95</f>
        <v>0</v>
      </c>
      <c r="EA95" s="313">
        <f t="shared" ref="EA95:EA107" si="166">AN95+BA95+BN95+CA95+CN95+DA95+DN95</f>
        <v>0</v>
      </c>
      <c r="EB95" s="313">
        <f t="shared" ref="EB95:EB107" si="167">AO95+BB95+BO95+CB95+CO95+DB95+DO95</f>
        <v>0</v>
      </c>
      <c r="EC95" s="313">
        <f t="shared" ref="EC95:EC107" si="168">AP95+BC95+BP95+CC95+CP95+DC95+DP95</f>
        <v>0</v>
      </c>
      <c r="ED95" s="313">
        <f t="shared" ref="ED95:ED107" si="169">AQ95+BD95+BQ95+CD95+CQ95+DD95+DQ95</f>
        <v>0</v>
      </c>
      <c r="EE95" s="313">
        <f t="shared" ref="EE95:EE107" si="170">AR95+BE95+BR95+CE95+CR95+DE95+DR95</f>
        <v>0</v>
      </c>
      <c r="EF95" s="313">
        <f t="shared" si="157"/>
        <v>0</v>
      </c>
      <c r="EG95" s="313">
        <f t="shared" ref="EG95:EG108" si="171">SUM(EH95:EK95)</f>
        <v>0</v>
      </c>
      <c r="EH95" s="313">
        <f t="shared" ref="EH95:EH108" si="172">BH95+BU95+CH95+CU95+DH95+DU95</f>
        <v>0</v>
      </c>
      <c r="EI95" s="313">
        <f t="shared" ref="EI95:EI108" si="173">BI95+BV95+CI95+CV95+DI95+DV95</f>
        <v>0</v>
      </c>
      <c r="EJ95" s="313">
        <f t="shared" ref="EJ95:EJ108" si="174">BJ95+BW95+CJ95+CW95+DJ95+DW95</f>
        <v>0</v>
      </c>
      <c r="EK95" s="313">
        <f t="shared" ref="EK95:EK108" si="175">BK95+BX95+CK95+CX95+DK95+DX95</f>
        <v>0</v>
      </c>
      <c r="EL95" s="119" t="s">
        <v>98</v>
      </c>
      <c r="EM95" s="270"/>
      <c r="EN95" s="305">
        <f t="shared" si="163"/>
        <v>0</v>
      </c>
      <c r="EO95" s="270"/>
      <c r="EP95" s="182"/>
      <c r="EQ95" s="182"/>
      <c r="ER95" s="182"/>
      <c r="ES95" s="182"/>
      <c r="ET95" s="182"/>
      <c r="EU95" s="182"/>
      <c r="EV95" s="182"/>
      <c r="EW95" s="182"/>
      <c r="EX95" s="182"/>
      <c r="EY95" s="182"/>
      <c r="EZ95" s="182"/>
      <c r="FA95" s="182"/>
      <c r="FB95" s="182"/>
      <c r="FC95" s="182"/>
      <c r="FD95" s="182"/>
      <c r="FE95" s="182"/>
      <c r="FF95" s="182"/>
      <c r="FG95" s="182"/>
      <c r="FH95" s="182"/>
      <c r="FI95" s="182"/>
      <c r="FJ95" s="182"/>
      <c r="FK95" s="182"/>
      <c r="FL95" s="182"/>
      <c r="FM95" s="182"/>
    </row>
    <row r="96" spans="1:169" s="183" customFormat="1" ht="38.25" hidden="1" customHeight="1" x14ac:dyDescent="0.2">
      <c r="A96" s="309" t="s">
        <v>236</v>
      </c>
      <c r="B96" s="310" t="s">
        <v>239</v>
      </c>
      <c r="C96" s="311" t="s">
        <v>240</v>
      </c>
      <c r="D96" s="290"/>
      <c r="E96" s="312"/>
      <c r="F96" s="312"/>
      <c r="G96" s="311"/>
      <c r="H96" s="318"/>
      <c r="I96" s="318"/>
      <c r="J96" s="319"/>
      <c r="K96" s="318"/>
      <c r="L96" s="318"/>
      <c r="M96" s="319"/>
      <c r="N96" s="320"/>
      <c r="O96" s="321"/>
      <c r="P96" s="279"/>
      <c r="Q96" s="293"/>
      <c r="R96" s="313"/>
      <c r="S96" s="313"/>
      <c r="T96" s="294"/>
      <c r="U96" s="313"/>
      <c r="V96" s="294"/>
      <c r="W96" s="294"/>
      <c r="X96" s="313"/>
      <c r="Y96" s="313"/>
      <c r="Z96" s="313"/>
      <c r="AA96" s="313"/>
      <c r="AB96" s="313"/>
      <c r="AC96" s="313"/>
      <c r="AD96" s="313"/>
      <c r="AE96" s="313"/>
      <c r="AF96" s="313"/>
      <c r="AG96" s="313"/>
      <c r="AH96" s="313"/>
      <c r="AI96" s="313"/>
      <c r="AJ96" s="313"/>
      <c r="AK96" s="313"/>
      <c r="AL96" s="313"/>
      <c r="AM96" s="313"/>
      <c r="AN96" s="313"/>
      <c r="AO96" s="313"/>
      <c r="AP96" s="313"/>
      <c r="AQ96" s="313"/>
      <c r="AR96" s="313"/>
      <c r="AS96" s="313"/>
      <c r="AT96" s="313"/>
      <c r="AU96" s="313"/>
      <c r="AV96" s="313"/>
      <c r="AW96" s="313"/>
      <c r="AX96" s="313"/>
      <c r="AY96" s="313"/>
      <c r="AZ96" s="313"/>
      <c r="BA96" s="313"/>
      <c r="BB96" s="313"/>
      <c r="BC96" s="313"/>
      <c r="BD96" s="313"/>
      <c r="BE96" s="313"/>
      <c r="BF96" s="313"/>
      <c r="BG96" s="313"/>
      <c r="BH96" s="313"/>
      <c r="BI96" s="313"/>
      <c r="BJ96" s="313"/>
      <c r="BK96" s="313"/>
      <c r="BL96" s="313"/>
      <c r="BM96" s="313"/>
      <c r="BN96" s="313"/>
      <c r="BO96" s="313"/>
      <c r="BP96" s="313"/>
      <c r="BQ96" s="313"/>
      <c r="BR96" s="313"/>
      <c r="BS96" s="313"/>
      <c r="BT96" s="313"/>
      <c r="BU96" s="313"/>
      <c r="BV96" s="313"/>
      <c r="BW96" s="313"/>
      <c r="BX96" s="313"/>
      <c r="BY96" s="294"/>
      <c r="BZ96" s="313"/>
      <c r="CA96" s="313"/>
      <c r="CB96" s="313"/>
      <c r="CC96" s="313"/>
      <c r="CD96" s="313"/>
      <c r="CE96" s="313"/>
      <c r="CF96" s="313"/>
      <c r="CG96" s="313"/>
      <c r="CH96" s="313"/>
      <c r="CI96" s="313"/>
      <c r="CJ96" s="313"/>
      <c r="CK96" s="313"/>
      <c r="CL96" s="313"/>
      <c r="CM96" s="313"/>
      <c r="CN96" s="313"/>
      <c r="CO96" s="313"/>
      <c r="CP96" s="313"/>
      <c r="CQ96" s="313"/>
      <c r="CR96" s="313"/>
      <c r="CS96" s="313"/>
      <c r="CT96" s="313"/>
      <c r="CU96" s="313"/>
      <c r="CV96" s="313"/>
      <c r="CW96" s="313"/>
      <c r="CX96" s="313"/>
      <c r="CY96" s="313"/>
      <c r="CZ96" s="313"/>
      <c r="DA96" s="313"/>
      <c r="DB96" s="313"/>
      <c r="DC96" s="313"/>
      <c r="DD96" s="313"/>
      <c r="DE96" s="313"/>
      <c r="DF96" s="313"/>
      <c r="DG96" s="313"/>
      <c r="DH96" s="313"/>
      <c r="DI96" s="313"/>
      <c r="DJ96" s="313"/>
      <c r="DK96" s="313"/>
      <c r="DL96" s="313"/>
      <c r="DM96" s="313"/>
      <c r="DN96" s="313"/>
      <c r="DO96" s="313"/>
      <c r="DP96" s="313"/>
      <c r="DQ96" s="313"/>
      <c r="DR96" s="313"/>
      <c r="DS96" s="313"/>
      <c r="DT96" s="313"/>
      <c r="DU96" s="313"/>
      <c r="DV96" s="313"/>
      <c r="DW96" s="313"/>
      <c r="DX96" s="313"/>
      <c r="DY96" s="313">
        <f t="shared" si="164"/>
        <v>0</v>
      </c>
      <c r="DZ96" s="313">
        <f t="shared" si="165"/>
        <v>0</v>
      </c>
      <c r="EA96" s="313">
        <f t="shared" si="166"/>
        <v>0</v>
      </c>
      <c r="EB96" s="313">
        <f t="shared" si="167"/>
        <v>0</v>
      </c>
      <c r="EC96" s="313">
        <f t="shared" si="168"/>
        <v>0</v>
      </c>
      <c r="ED96" s="313">
        <f t="shared" si="169"/>
        <v>0</v>
      </c>
      <c r="EE96" s="313">
        <f t="shared" si="170"/>
        <v>0</v>
      </c>
      <c r="EF96" s="313">
        <f t="shared" si="157"/>
        <v>0</v>
      </c>
      <c r="EG96" s="313">
        <f t="shared" si="171"/>
        <v>0</v>
      </c>
      <c r="EH96" s="313">
        <f t="shared" si="172"/>
        <v>0</v>
      </c>
      <c r="EI96" s="313">
        <f t="shared" si="173"/>
        <v>0</v>
      </c>
      <c r="EJ96" s="313">
        <f t="shared" si="174"/>
        <v>0</v>
      </c>
      <c r="EK96" s="313">
        <f t="shared" si="175"/>
        <v>0</v>
      </c>
      <c r="EL96" s="119" t="s">
        <v>98</v>
      </c>
      <c r="EM96" s="270"/>
      <c r="EN96" s="305">
        <f t="shared" si="163"/>
        <v>0</v>
      </c>
      <c r="EO96" s="270"/>
      <c r="EP96" s="182"/>
      <c r="EQ96" s="182"/>
      <c r="ER96" s="182"/>
      <c r="ES96" s="182"/>
      <c r="ET96" s="182"/>
      <c r="EU96" s="182"/>
      <c r="EV96" s="182"/>
      <c r="EW96" s="182"/>
      <c r="EX96" s="182"/>
      <c r="EY96" s="182"/>
      <c r="EZ96" s="182"/>
      <c r="FA96" s="182"/>
      <c r="FB96" s="182"/>
      <c r="FC96" s="182"/>
      <c r="FD96" s="182"/>
      <c r="FE96" s="182"/>
      <c r="FF96" s="182"/>
      <c r="FG96" s="182"/>
      <c r="FH96" s="182"/>
      <c r="FI96" s="182"/>
      <c r="FJ96" s="182"/>
      <c r="FK96" s="182"/>
      <c r="FL96" s="182"/>
      <c r="FM96" s="182"/>
    </row>
    <row r="97" spans="1:169" s="183" customFormat="1" ht="51" hidden="1" customHeight="1" x14ac:dyDescent="0.2">
      <c r="A97" s="309" t="s">
        <v>236</v>
      </c>
      <c r="B97" s="310" t="s">
        <v>241</v>
      </c>
      <c r="C97" s="311" t="s">
        <v>242</v>
      </c>
      <c r="D97" s="290"/>
      <c r="E97" s="312"/>
      <c r="F97" s="312"/>
      <c r="G97" s="311"/>
      <c r="H97" s="318"/>
      <c r="I97" s="318"/>
      <c r="J97" s="319"/>
      <c r="K97" s="318"/>
      <c r="L97" s="318"/>
      <c r="M97" s="319"/>
      <c r="N97" s="320"/>
      <c r="O97" s="321"/>
      <c r="P97" s="279"/>
      <c r="Q97" s="293"/>
      <c r="R97" s="313"/>
      <c r="S97" s="313"/>
      <c r="T97" s="294"/>
      <c r="U97" s="313"/>
      <c r="V97" s="294"/>
      <c r="W97" s="294"/>
      <c r="X97" s="313"/>
      <c r="Y97" s="313"/>
      <c r="Z97" s="313"/>
      <c r="AA97" s="313"/>
      <c r="AB97" s="313"/>
      <c r="AC97" s="313"/>
      <c r="AD97" s="313"/>
      <c r="AE97" s="313"/>
      <c r="AF97" s="313"/>
      <c r="AG97" s="313"/>
      <c r="AH97" s="313"/>
      <c r="AI97" s="313"/>
      <c r="AJ97" s="313"/>
      <c r="AK97" s="313"/>
      <c r="AL97" s="313"/>
      <c r="AM97" s="313"/>
      <c r="AN97" s="313"/>
      <c r="AO97" s="313"/>
      <c r="AP97" s="313"/>
      <c r="AQ97" s="313"/>
      <c r="AR97" s="313"/>
      <c r="AS97" s="313"/>
      <c r="AT97" s="313"/>
      <c r="AU97" s="313"/>
      <c r="AV97" s="313"/>
      <c r="AW97" s="313"/>
      <c r="AX97" s="313"/>
      <c r="AY97" s="313"/>
      <c r="AZ97" s="313"/>
      <c r="BA97" s="313"/>
      <c r="BB97" s="313"/>
      <c r="BC97" s="313"/>
      <c r="BD97" s="313"/>
      <c r="BE97" s="313"/>
      <c r="BF97" s="313"/>
      <c r="BG97" s="313"/>
      <c r="BH97" s="313"/>
      <c r="BI97" s="313"/>
      <c r="BJ97" s="313"/>
      <c r="BK97" s="313"/>
      <c r="BL97" s="313"/>
      <c r="BM97" s="313"/>
      <c r="BN97" s="313"/>
      <c r="BO97" s="313"/>
      <c r="BP97" s="313"/>
      <c r="BQ97" s="313"/>
      <c r="BR97" s="313"/>
      <c r="BS97" s="313"/>
      <c r="BT97" s="313"/>
      <c r="BU97" s="313"/>
      <c r="BV97" s="313"/>
      <c r="BW97" s="313"/>
      <c r="BX97" s="313"/>
      <c r="BY97" s="294"/>
      <c r="BZ97" s="313"/>
      <c r="CA97" s="313"/>
      <c r="CB97" s="313"/>
      <c r="CC97" s="313"/>
      <c r="CD97" s="313"/>
      <c r="CE97" s="313"/>
      <c r="CF97" s="313"/>
      <c r="CG97" s="313"/>
      <c r="CH97" s="313"/>
      <c r="CI97" s="313"/>
      <c r="CJ97" s="313"/>
      <c r="CK97" s="313"/>
      <c r="CL97" s="313"/>
      <c r="CM97" s="313"/>
      <c r="CN97" s="313"/>
      <c r="CO97" s="313"/>
      <c r="CP97" s="313"/>
      <c r="CQ97" s="313"/>
      <c r="CR97" s="313"/>
      <c r="CS97" s="313"/>
      <c r="CT97" s="313"/>
      <c r="CU97" s="313"/>
      <c r="CV97" s="313"/>
      <c r="CW97" s="313"/>
      <c r="CX97" s="313"/>
      <c r="CY97" s="313"/>
      <c r="CZ97" s="313"/>
      <c r="DA97" s="313"/>
      <c r="DB97" s="313"/>
      <c r="DC97" s="313"/>
      <c r="DD97" s="313"/>
      <c r="DE97" s="313"/>
      <c r="DF97" s="313"/>
      <c r="DG97" s="313"/>
      <c r="DH97" s="313"/>
      <c r="DI97" s="313"/>
      <c r="DJ97" s="313"/>
      <c r="DK97" s="313"/>
      <c r="DL97" s="313"/>
      <c r="DM97" s="313"/>
      <c r="DN97" s="313"/>
      <c r="DO97" s="313"/>
      <c r="DP97" s="313"/>
      <c r="DQ97" s="313"/>
      <c r="DR97" s="313"/>
      <c r="DS97" s="313"/>
      <c r="DT97" s="313"/>
      <c r="DU97" s="313"/>
      <c r="DV97" s="313"/>
      <c r="DW97" s="313"/>
      <c r="DX97" s="313"/>
      <c r="DY97" s="313">
        <f t="shared" si="164"/>
        <v>0</v>
      </c>
      <c r="DZ97" s="313">
        <f t="shared" si="165"/>
        <v>0</v>
      </c>
      <c r="EA97" s="313">
        <f t="shared" si="166"/>
        <v>0</v>
      </c>
      <c r="EB97" s="313">
        <f t="shared" si="167"/>
        <v>0</v>
      </c>
      <c r="EC97" s="313">
        <f t="shared" si="168"/>
        <v>0</v>
      </c>
      <c r="ED97" s="313">
        <f t="shared" si="169"/>
        <v>0</v>
      </c>
      <c r="EE97" s="313">
        <f t="shared" si="170"/>
        <v>0</v>
      </c>
      <c r="EF97" s="313">
        <f t="shared" si="157"/>
        <v>0</v>
      </c>
      <c r="EG97" s="313">
        <f t="shared" si="171"/>
        <v>0</v>
      </c>
      <c r="EH97" s="313">
        <f t="shared" si="172"/>
        <v>0</v>
      </c>
      <c r="EI97" s="313">
        <f t="shared" si="173"/>
        <v>0</v>
      </c>
      <c r="EJ97" s="313">
        <f t="shared" si="174"/>
        <v>0</v>
      </c>
      <c r="EK97" s="313">
        <f t="shared" si="175"/>
        <v>0</v>
      </c>
      <c r="EL97" s="119" t="s">
        <v>98</v>
      </c>
      <c r="EM97" s="270"/>
      <c r="EN97" s="305">
        <f t="shared" si="163"/>
        <v>0</v>
      </c>
      <c r="EO97" s="270"/>
      <c r="EP97" s="182"/>
      <c r="EQ97" s="182"/>
      <c r="ER97" s="182"/>
      <c r="ES97" s="182"/>
      <c r="ET97" s="182"/>
      <c r="EU97" s="182"/>
      <c r="EV97" s="182"/>
      <c r="EW97" s="182"/>
      <c r="EX97" s="182"/>
      <c r="EY97" s="182"/>
      <c r="EZ97" s="182"/>
      <c r="FA97" s="182"/>
      <c r="FB97" s="182"/>
      <c r="FC97" s="182"/>
      <c r="FD97" s="182"/>
      <c r="FE97" s="182"/>
      <c r="FF97" s="182"/>
      <c r="FG97" s="182"/>
      <c r="FH97" s="182"/>
      <c r="FI97" s="182"/>
      <c r="FJ97" s="182"/>
      <c r="FK97" s="182"/>
      <c r="FL97" s="182"/>
      <c r="FM97" s="182"/>
    </row>
    <row r="98" spans="1:169" s="183" customFormat="1" ht="63.75" hidden="1" customHeight="1" x14ac:dyDescent="0.2">
      <c r="A98" s="309" t="s">
        <v>236</v>
      </c>
      <c r="B98" s="310" t="s">
        <v>243</v>
      </c>
      <c r="C98" s="311" t="s">
        <v>244</v>
      </c>
      <c r="D98" s="290"/>
      <c r="E98" s="312"/>
      <c r="F98" s="312"/>
      <c r="G98" s="311"/>
      <c r="H98" s="318"/>
      <c r="I98" s="318"/>
      <c r="J98" s="319"/>
      <c r="K98" s="318"/>
      <c r="L98" s="318"/>
      <c r="M98" s="319"/>
      <c r="N98" s="320"/>
      <c r="O98" s="321"/>
      <c r="P98" s="279"/>
      <c r="Q98" s="293"/>
      <c r="R98" s="313"/>
      <c r="S98" s="313"/>
      <c r="T98" s="294"/>
      <c r="U98" s="313"/>
      <c r="V98" s="294"/>
      <c r="W98" s="294"/>
      <c r="X98" s="313"/>
      <c r="Y98" s="313"/>
      <c r="Z98" s="313"/>
      <c r="AA98" s="313"/>
      <c r="AB98" s="313"/>
      <c r="AC98" s="313"/>
      <c r="AD98" s="313"/>
      <c r="AE98" s="313"/>
      <c r="AF98" s="313"/>
      <c r="AG98" s="313"/>
      <c r="AH98" s="313"/>
      <c r="AI98" s="313"/>
      <c r="AJ98" s="313"/>
      <c r="AK98" s="313"/>
      <c r="AL98" s="313"/>
      <c r="AM98" s="313"/>
      <c r="AN98" s="313"/>
      <c r="AO98" s="313"/>
      <c r="AP98" s="313"/>
      <c r="AQ98" s="313"/>
      <c r="AR98" s="313"/>
      <c r="AS98" s="313"/>
      <c r="AT98" s="313"/>
      <c r="AU98" s="313"/>
      <c r="AV98" s="313"/>
      <c r="AW98" s="313"/>
      <c r="AX98" s="313"/>
      <c r="AY98" s="313"/>
      <c r="AZ98" s="313"/>
      <c r="BA98" s="313"/>
      <c r="BB98" s="313"/>
      <c r="BC98" s="313"/>
      <c r="BD98" s="313"/>
      <c r="BE98" s="313"/>
      <c r="BF98" s="313"/>
      <c r="BG98" s="313"/>
      <c r="BH98" s="313"/>
      <c r="BI98" s="313"/>
      <c r="BJ98" s="313"/>
      <c r="BK98" s="313"/>
      <c r="BL98" s="313"/>
      <c r="BM98" s="313"/>
      <c r="BN98" s="313"/>
      <c r="BO98" s="313"/>
      <c r="BP98" s="313"/>
      <c r="BQ98" s="313"/>
      <c r="BR98" s="313"/>
      <c r="BS98" s="313"/>
      <c r="BT98" s="313"/>
      <c r="BU98" s="313"/>
      <c r="BV98" s="313"/>
      <c r="BW98" s="313"/>
      <c r="BX98" s="313"/>
      <c r="BY98" s="294"/>
      <c r="BZ98" s="313"/>
      <c r="CA98" s="313"/>
      <c r="CB98" s="313"/>
      <c r="CC98" s="313"/>
      <c r="CD98" s="313"/>
      <c r="CE98" s="313"/>
      <c r="CF98" s="313"/>
      <c r="CG98" s="313"/>
      <c r="CH98" s="313"/>
      <c r="CI98" s="313"/>
      <c r="CJ98" s="313"/>
      <c r="CK98" s="313"/>
      <c r="CL98" s="313"/>
      <c r="CM98" s="313"/>
      <c r="CN98" s="313"/>
      <c r="CO98" s="313"/>
      <c r="CP98" s="313"/>
      <c r="CQ98" s="313"/>
      <c r="CR98" s="313"/>
      <c r="CS98" s="313"/>
      <c r="CT98" s="313"/>
      <c r="CU98" s="313"/>
      <c r="CV98" s="313"/>
      <c r="CW98" s="313"/>
      <c r="CX98" s="313"/>
      <c r="CY98" s="313"/>
      <c r="CZ98" s="313"/>
      <c r="DA98" s="313"/>
      <c r="DB98" s="313"/>
      <c r="DC98" s="313"/>
      <c r="DD98" s="313"/>
      <c r="DE98" s="313"/>
      <c r="DF98" s="313"/>
      <c r="DG98" s="313"/>
      <c r="DH98" s="313"/>
      <c r="DI98" s="313"/>
      <c r="DJ98" s="313"/>
      <c r="DK98" s="313"/>
      <c r="DL98" s="313"/>
      <c r="DM98" s="313"/>
      <c r="DN98" s="313"/>
      <c r="DO98" s="313"/>
      <c r="DP98" s="313"/>
      <c r="DQ98" s="313"/>
      <c r="DR98" s="313"/>
      <c r="DS98" s="313"/>
      <c r="DT98" s="313"/>
      <c r="DU98" s="313"/>
      <c r="DV98" s="313"/>
      <c r="DW98" s="313"/>
      <c r="DX98" s="313"/>
      <c r="DY98" s="313">
        <f t="shared" si="164"/>
        <v>0</v>
      </c>
      <c r="DZ98" s="313">
        <f t="shared" si="165"/>
        <v>0</v>
      </c>
      <c r="EA98" s="313">
        <f t="shared" si="166"/>
        <v>0</v>
      </c>
      <c r="EB98" s="313">
        <f t="shared" si="167"/>
        <v>0</v>
      </c>
      <c r="EC98" s="313">
        <f t="shared" si="168"/>
        <v>0</v>
      </c>
      <c r="ED98" s="313">
        <f t="shared" si="169"/>
        <v>0</v>
      </c>
      <c r="EE98" s="313">
        <f t="shared" si="170"/>
        <v>0</v>
      </c>
      <c r="EF98" s="313">
        <f t="shared" si="157"/>
        <v>0</v>
      </c>
      <c r="EG98" s="313">
        <f t="shared" si="171"/>
        <v>0</v>
      </c>
      <c r="EH98" s="313">
        <f t="shared" si="172"/>
        <v>0</v>
      </c>
      <c r="EI98" s="313">
        <f t="shared" si="173"/>
        <v>0</v>
      </c>
      <c r="EJ98" s="313">
        <f t="shared" si="174"/>
        <v>0</v>
      </c>
      <c r="EK98" s="313">
        <f t="shared" si="175"/>
        <v>0</v>
      </c>
      <c r="EL98" s="119" t="s">
        <v>98</v>
      </c>
      <c r="EM98" s="270"/>
      <c r="EN98" s="305">
        <f t="shared" si="163"/>
        <v>0</v>
      </c>
      <c r="EO98" s="270"/>
      <c r="EP98" s="182"/>
      <c r="EQ98" s="182"/>
      <c r="ER98" s="182"/>
      <c r="ES98" s="182"/>
      <c r="ET98" s="182"/>
      <c r="EU98" s="182"/>
      <c r="EV98" s="182"/>
      <c r="EW98" s="182"/>
      <c r="EX98" s="182"/>
      <c r="EY98" s="182"/>
      <c r="EZ98" s="182"/>
      <c r="FA98" s="182"/>
      <c r="FB98" s="182"/>
      <c r="FC98" s="182"/>
      <c r="FD98" s="182"/>
      <c r="FE98" s="182"/>
      <c r="FF98" s="182"/>
      <c r="FG98" s="182"/>
      <c r="FH98" s="182"/>
      <c r="FI98" s="182"/>
      <c r="FJ98" s="182"/>
      <c r="FK98" s="182"/>
      <c r="FL98" s="182"/>
      <c r="FM98" s="182"/>
    </row>
    <row r="99" spans="1:169" s="183" customFormat="1" ht="63.75" hidden="1" customHeight="1" x14ac:dyDescent="0.2">
      <c r="A99" s="309" t="s">
        <v>236</v>
      </c>
      <c r="B99" s="310" t="s">
        <v>245</v>
      </c>
      <c r="C99" s="311" t="s">
        <v>246</v>
      </c>
      <c r="D99" s="290"/>
      <c r="E99" s="312"/>
      <c r="F99" s="312"/>
      <c r="G99" s="311"/>
      <c r="H99" s="318"/>
      <c r="I99" s="318"/>
      <c r="J99" s="319"/>
      <c r="K99" s="318"/>
      <c r="L99" s="318"/>
      <c r="M99" s="319"/>
      <c r="N99" s="320"/>
      <c r="O99" s="321"/>
      <c r="P99" s="279"/>
      <c r="Q99" s="293"/>
      <c r="R99" s="313"/>
      <c r="S99" s="313"/>
      <c r="T99" s="294"/>
      <c r="U99" s="313"/>
      <c r="V99" s="294"/>
      <c r="W99" s="294"/>
      <c r="X99" s="313"/>
      <c r="Y99" s="313"/>
      <c r="Z99" s="313"/>
      <c r="AA99" s="313"/>
      <c r="AB99" s="313"/>
      <c r="AC99" s="313"/>
      <c r="AD99" s="313"/>
      <c r="AE99" s="313"/>
      <c r="AF99" s="313"/>
      <c r="AG99" s="313"/>
      <c r="AH99" s="313"/>
      <c r="AI99" s="313"/>
      <c r="AJ99" s="313"/>
      <c r="AK99" s="313"/>
      <c r="AL99" s="313"/>
      <c r="AM99" s="313"/>
      <c r="AN99" s="313"/>
      <c r="AO99" s="313"/>
      <c r="AP99" s="313"/>
      <c r="AQ99" s="313"/>
      <c r="AR99" s="313"/>
      <c r="AS99" s="313"/>
      <c r="AT99" s="313"/>
      <c r="AU99" s="313"/>
      <c r="AV99" s="313"/>
      <c r="AW99" s="313"/>
      <c r="AX99" s="313"/>
      <c r="AY99" s="313"/>
      <c r="AZ99" s="313"/>
      <c r="BA99" s="313"/>
      <c r="BB99" s="313"/>
      <c r="BC99" s="313"/>
      <c r="BD99" s="313"/>
      <c r="BE99" s="313"/>
      <c r="BF99" s="313"/>
      <c r="BG99" s="313"/>
      <c r="BH99" s="313"/>
      <c r="BI99" s="313"/>
      <c r="BJ99" s="313"/>
      <c r="BK99" s="313"/>
      <c r="BL99" s="313"/>
      <c r="BM99" s="313"/>
      <c r="BN99" s="313"/>
      <c r="BO99" s="313"/>
      <c r="BP99" s="313"/>
      <c r="BQ99" s="313"/>
      <c r="BR99" s="313"/>
      <c r="BS99" s="313"/>
      <c r="BT99" s="313"/>
      <c r="BU99" s="313"/>
      <c r="BV99" s="313"/>
      <c r="BW99" s="313"/>
      <c r="BX99" s="313"/>
      <c r="BY99" s="294"/>
      <c r="BZ99" s="313"/>
      <c r="CA99" s="313"/>
      <c r="CB99" s="313"/>
      <c r="CC99" s="313"/>
      <c r="CD99" s="313"/>
      <c r="CE99" s="313"/>
      <c r="CF99" s="313"/>
      <c r="CG99" s="313"/>
      <c r="CH99" s="313"/>
      <c r="CI99" s="313"/>
      <c r="CJ99" s="313"/>
      <c r="CK99" s="313"/>
      <c r="CL99" s="313"/>
      <c r="CM99" s="313"/>
      <c r="CN99" s="313"/>
      <c r="CO99" s="313"/>
      <c r="CP99" s="313"/>
      <c r="CQ99" s="313"/>
      <c r="CR99" s="313"/>
      <c r="CS99" s="313"/>
      <c r="CT99" s="313"/>
      <c r="CU99" s="313"/>
      <c r="CV99" s="313"/>
      <c r="CW99" s="313"/>
      <c r="CX99" s="313"/>
      <c r="CY99" s="313"/>
      <c r="CZ99" s="313"/>
      <c r="DA99" s="313"/>
      <c r="DB99" s="313"/>
      <c r="DC99" s="313"/>
      <c r="DD99" s="313"/>
      <c r="DE99" s="313"/>
      <c r="DF99" s="313"/>
      <c r="DG99" s="313"/>
      <c r="DH99" s="313"/>
      <c r="DI99" s="313"/>
      <c r="DJ99" s="313"/>
      <c r="DK99" s="313"/>
      <c r="DL99" s="313"/>
      <c r="DM99" s="313"/>
      <c r="DN99" s="313"/>
      <c r="DO99" s="313"/>
      <c r="DP99" s="313"/>
      <c r="DQ99" s="313"/>
      <c r="DR99" s="313"/>
      <c r="DS99" s="313"/>
      <c r="DT99" s="313"/>
      <c r="DU99" s="313"/>
      <c r="DV99" s="313"/>
      <c r="DW99" s="313"/>
      <c r="DX99" s="313"/>
      <c r="DY99" s="313">
        <f t="shared" si="164"/>
        <v>0</v>
      </c>
      <c r="DZ99" s="313">
        <f t="shared" si="165"/>
        <v>0</v>
      </c>
      <c r="EA99" s="313">
        <f t="shared" si="166"/>
        <v>0</v>
      </c>
      <c r="EB99" s="313">
        <f t="shared" si="167"/>
        <v>0</v>
      </c>
      <c r="EC99" s="313">
        <f t="shared" si="168"/>
        <v>0</v>
      </c>
      <c r="ED99" s="313">
        <f t="shared" si="169"/>
        <v>0</v>
      </c>
      <c r="EE99" s="313">
        <f t="shared" si="170"/>
        <v>0</v>
      </c>
      <c r="EF99" s="313">
        <f t="shared" si="157"/>
        <v>0</v>
      </c>
      <c r="EG99" s="313">
        <f t="shared" si="171"/>
        <v>0</v>
      </c>
      <c r="EH99" s="313">
        <f t="shared" si="172"/>
        <v>0</v>
      </c>
      <c r="EI99" s="313">
        <f t="shared" si="173"/>
        <v>0</v>
      </c>
      <c r="EJ99" s="313">
        <f t="shared" si="174"/>
        <v>0</v>
      </c>
      <c r="EK99" s="313">
        <f t="shared" si="175"/>
        <v>0</v>
      </c>
      <c r="EL99" s="119" t="s">
        <v>98</v>
      </c>
      <c r="EM99" s="270"/>
      <c r="EN99" s="305">
        <f t="shared" si="163"/>
        <v>0</v>
      </c>
      <c r="EO99" s="270"/>
      <c r="EP99" s="182"/>
      <c r="EQ99" s="182"/>
      <c r="ER99" s="182"/>
      <c r="ES99" s="182"/>
      <c r="ET99" s="182"/>
      <c r="EU99" s="182"/>
      <c r="EV99" s="182"/>
      <c r="EW99" s="182"/>
      <c r="EX99" s="182"/>
      <c r="EY99" s="182"/>
      <c r="EZ99" s="182"/>
      <c r="FA99" s="182"/>
      <c r="FB99" s="182"/>
      <c r="FC99" s="182"/>
      <c r="FD99" s="182"/>
      <c r="FE99" s="182"/>
      <c r="FF99" s="182"/>
      <c r="FG99" s="182"/>
      <c r="FH99" s="182"/>
      <c r="FI99" s="182"/>
      <c r="FJ99" s="182"/>
      <c r="FK99" s="182"/>
      <c r="FL99" s="182"/>
      <c r="FM99" s="182"/>
    </row>
    <row r="100" spans="1:169" s="183" customFormat="1" ht="51" hidden="1" customHeight="1" x14ac:dyDescent="0.2">
      <c r="A100" s="309" t="s">
        <v>236</v>
      </c>
      <c r="B100" s="310" t="s">
        <v>247</v>
      </c>
      <c r="C100" s="311" t="s">
        <v>248</v>
      </c>
      <c r="D100" s="290"/>
      <c r="E100" s="312"/>
      <c r="F100" s="312"/>
      <c r="G100" s="311"/>
      <c r="H100" s="318"/>
      <c r="I100" s="318"/>
      <c r="J100" s="319"/>
      <c r="K100" s="318"/>
      <c r="L100" s="318"/>
      <c r="M100" s="319"/>
      <c r="N100" s="320"/>
      <c r="O100" s="321"/>
      <c r="P100" s="279"/>
      <c r="Q100" s="293"/>
      <c r="R100" s="313"/>
      <c r="S100" s="313"/>
      <c r="T100" s="294"/>
      <c r="U100" s="313"/>
      <c r="V100" s="294"/>
      <c r="W100" s="294"/>
      <c r="X100" s="313"/>
      <c r="Y100" s="313"/>
      <c r="Z100" s="313"/>
      <c r="AA100" s="313"/>
      <c r="AB100" s="313"/>
      <c r="AC100" s="313"/>
      <c r="AD100" s="313"/>
      <c r="AE100" s="313"/>
      <c r="AF100" s="313"/>
      <c r="AG100" s="313"/>
      <c r="AH100" s="313"/>
      <c r="AI100" s="313"/>
      <c r="AJ100" s="313"/>
      <c r="AK100" s="313"/>
      <c r="AL100" s="313"/>
      <c r="AM100" s="313"/>
      <c r="AN100" s="313"/>
      <c r="AO100" s="313"/>
      <c r="AP100" s="313"/>
      <c r="AQ100" s="313"/>
      <c r="AR100" s="313"/>
      <c r="AS100" s="313"/>
      <c r="AT100" s="313"/>
      <c r="AU100" s="313"/>
      <c r="AV100" s="313"/>
      <c r="AW100" s="313"/>
      <c r="AX100" s="313"/>
      <c r="AY100" s="313"/>
      <c r="AZ100" s="313"/>
      <c r="BA100" s="313"/>
      <c r="BB100" s="313"/>
      <c r="BC100" s="313"/>
      <c r="BD100" s="313"/>
      <c r="BE100" s="313"/>
      <c r="BF100" s="313"/>
      <c r="BG100" s="313"/>
      <c r="BH100" s="313"/>
      <c r="BI100" s="313"/>
      <c r="BJ100" s="313"/>
      <c r="BK100" s="313"/>
      <c r="BL100" s="313"/>
      <c r="BM100" s="313"/>
      <c r="BN100" s="313"/>
      <c r="BO100" s="313"/>
      <c r="BP100" s="313"/>
      <c r="BQ100" s="313"/>
      <c r="BR100" s="313"/>
      <c r="BS100" s="313"/>
      <c r="BT100" s="313"/>
      <c r="BU100" s="313"/>
      <c r="BV100" s="313"/>
      <c r="BW100" s="313"/>
      <c r="BX100" s="313"/>
      <c r="BY100" s="313"/>
      <c r="BZ100" s="313"/>
      <c r="CA100" s="313"/>
      <c r="CB100" s="313"/>
      <c r="CC100" s="313"/>
      <c r="CD100" s="313"/>
      <c r="CE100" s="313"/>
      <c r="CF100" s="313"/>
      <c r="CG100" s="313"/>
      <c r="CH100" s="313"/>
      <c r="CI100" s="313"/>
      <c r="CJ100" s="313"/>
      <c r="CK100" s="313"/>
      <c r="CL100" s="313"/>
      <c r="CM100" s="313"/>
      <c r="CN100" s="313"/>
      <c r="CO100" s="313"/>
      <c r="CP100" s="313"/>
      <c r="CQ100" s="313"/>
      <c r="CR100" s="313"/>
      <c r="CS100" s="313"/>
      <c r="CT100" s="313"/>
      <c r="CU100" s="313"/>
      <c r="CV100" s="313"/>
      <c r="CW100" s="313"/>
      <c r="CX100" s="313"/>
      <c r="CY100" s="313"/>
      <c r="CZ100" s="313"/>
      <c r="DA100" s="313"/>
      <c r="DB100" s="313"/>
      <c r="DC100" s="313"/>
      <c r="DD100" s="313"/>
      <c r="DE100" s="313"/>
      <c r="DF100" s="313"/>
      <c r="DG100" s="313"/>
      <c r="DH100" s="313"/>
      <c r="DI100" s="313"/>
      <c r="DJ100" s="313"/>
      <c r="DK100" s="313"/>
      <c r="DL100" s="313"/>
      <c r="DM100" s="313"/>
      <c r="DN100" s="313"/>
      <c r="DO100" s="313"/>
      <c r="DP100" s="313"/>
      <c r="DQ100" s="313"/>
      <c r="DR100" s="313"/>
      <c r="DS100" s="313"/>
      <c r="DT100" s="313"/>
      <c r="DU100" s="313"/>
      <c r="DV100" s="313"/>
      <c r="DW100" s="313"/>
      <c r="DX100" s="313"/>
      <c r="DY100" s="313">
        <f t="shared" si="164"/>
        <v>0</v>
      </c>
      <c r="DZ100" s="313">
        <f t="shared" si="165"/>
        <v>0</v>
      </c>
      <c r="EA100" s="313">
        <f t="shared" si="166"/>
        <v>0</v>
      </c>
      <c r="EB100" s="313">
        <f t="shared" si="167"/>
        <v>0</v>
      </c>
      <c r="EC100" s="313">
        <f t="shared" si="168"/>
        <v>0</v>
      </c>
      <c r="ED100" s="313">
        <f t="shared" si="169"/>
        <v>0</v>
      </c>
      <c r="EE100" s="313">
        <f t="shared" si="170"/>
        <v>0</v>
      </c>
      <c r="EF100" s="313">
        <f t="shared" si="157"/>
        <v>0</v>
      </c>
      <c r="EG100" s="313">
        <f t="shared" si="171"/>
        <v>0</v>
      </c>
      <c r="EH100" s="313">
        <f t="shared" si="172"/>
        <v>0</v>
      </c>
      <c r="EI100" s="313">
        <f t="shared" si="173"/>
        <v>0</v>
      </c>
      <c r="EJ100" s="313">
        <f t="shared" si="174"/>
        <v>0</v>
      </c>
      <c r="EK100" s="313">
        <f t="shared" si="175"/>
        <v>0</v>
      </c>
      <c r="EL100" s="119" t="s">
        <v>98</v>
      </c>
      <c r="EM100" s="270"/>
      <c r="EN100" s="305">
        <f t="shared" si="163"/>
        <v>0</v>
      </c>
      <c r="EO100" s="270"/>
      <c r="EP100" s="182"/>
      <c r="EQ100" s="182"/>
      <c r="ER100" s="182"/>
      <c r="ES100" s="182"/>
      <c r="ET100" s="182"/>
      <c r="EU100" s="182"/>
      <c r="EV100" s="182"/>
      <c r="EW100" s="182"/>
      <c r="EX100" s="182"/>
      <c r="EY100" s="182"/>
      <c r="EZ100" s="182"/>
      <c r="FA100" s="182"/>
      <c r="FB100" s="182"/>
      <c r="FC100" s="182"/>
      <c r="FD100" s="182"/>
      <c r="FE100" s="182"/>
      <c r="FF100" s="182"/>
      <c r="FG100" s="182"/>
      <c r="FH100" s="182"/>
      <c r="FI100" s="182"/>
      <c r="FJ100" s="182"/>
      <c r="FK100" s="182"/>
      <c r="FL100" s="182"/>
      <c r="FM100" s="182"/>
    </row>
    <row r="101" spans="1:169" s="183" customFormat="1" ht="63.75" hidden="1" customHeight="1" x14ac:dyDescent="0.2">
      <c r="A101" s="309" t="s">
        <v>236</v>
      </c>
      <c r="B101" s="310" t="s">
        <v>249</v>
      </c>
      <c r="C101" s="311" t="s">
        <v>250</v>
      </c>
      <c r="D101" s="290"/>
      <c r="E101" s="312"/>
      <c r="F101" s="312"/>
      <c r="G101" s="311"/>
      <c r="H101" s="318"/>
      <c r="I101" s="318"/>
      <c r="J101" s="319"/>
      <c r="K101" s="318"/>
      <c r="L101" s="318"/>
      <c r="M101" s="319"/>
      <c r="N101" s="320"/>
      <c r="O101" s="321"/>
      <c r="P101" s="279"/>
      <c r="Q101" s="293"/>
      <c r="R101" s="313"/>
      <c r="S101" s="313"/>
      <c r="T101" s="294"/>
      <c r="U101" s="313"/>
      <c r="V101" s="294"/>
      <c r="W101" s="294"/>
      <c r="X101" s="313"/>
      <c r="Y101" s="313"/>
      <c r="Z101" s="313"/>
      <c r="AA101" s="313"/>
      <c r="AB101" s="313"/>
      <c r="AC101" s="313"/>
      <c r="AD101" s="313"/>
      <c r="AE101" s="313"/>
      <c r="AF101" s="313"/>
      <c r="AG101" s="313"/>
      <c r="AH101" s="313"/>
      <c r="AI101" s="313"/>
      <c r="AJ101" s="313"/>
      <c r="AK101" s="313"/>
      <c r="AL101" s="313"/>
      <c r="AM101" s="313"/>
      <c r="AN101" s="313"/>
      <c r="AO101" s="313"/>
      <c r="AP101" s="313"/>
      <c r="AQ101" s="313"/>
      <c r="AR101" s="313"/>
      <c r="AS101" s="313"/>
      <c r="AT101" s="313"/>
      <c r="AU101" s="313"/>
      <c r="AV101" s="313"/>
      <c r="AW101" s="313"/>
      <c r="AX101" s="313"/>
      <c r="AY101" s="313"/>
      <c r="AZ101" s="313"/>
      <c r="BA101" s="313"/>
      <c r="BB101" s="313"/>
      <c r="BC101" s="313"/>
      <c r="BD101" s="313"/>
      <c r="BE101" s="313"/>
      <c r="BF101" s="313"/>
      <c r="BG101" s="313"/>
      <c r="BH101" s="313"/>
      <c r="BI101" s="313"/>
      <c r="BJ101" s="313"/>
      <c r="BK101" s="313"/>
      <c r="BL101" s="313"/>
      <c r="BM101" s="313"/>
      <c r="BN101" s="313"/>
      <c r="BO101" s="313"/>
      <c r="BP101" s="313"/>
      <c r="BQ101" s="313"/>
      <c r="BR101" s="313"/>
      <c r="BS101" s="313"/>
      <c r="BT101" s="313"/>
      <c r="BU101" s="313"/>
      <c r="BV101" s="313"/>
      <c r="BW101" s="313"/>
      <c r="BX101" s="313"/>
      <c r="BY101" s="313"/>
      <c r="BZ101" s="313"/>
      <c r="CA101" s="313"/>
      <c r="CB101" s="313"/>
      <c r="CC101" s="313"/>
      <c r="CD101" s="313"/>
      <c r="CE101" s="313"/>
      <c r="CF101" s="313"/>
      <c r="CG101" s="313"/>
      <c r="CH101" s="313"/>
      <c r="CI101" s="313"/>
      <c r="CJ101" s="313"/>
      <c r="CK101" s="313"/>
      <c r="CL101" s="313"/>
      <c r="CM101" s="313"/>
      <c r="CN101" s="313"/>
      <c r="CO101" s="313"/>
      <c r="CP101" s="313"/>
      <c r="CQ101" s="313"/>
      <c r="CR101" s="313"/>
      <c r="CS101" s="313"/>
      <c r="CT101" s="313"/>
      <c r="CU101" s="313"/>
      <c r="CV101" s="313"/>
      <c r="CW101" s="313"/>
      <c r="CX101" s="313"/>
      <c r="CY101" s="313"/>
      <c r="CZ101" s="313"/>
      <c r="DA101" s="313"/>
      <c r="DB101" s="313"/>
      <c r="DC101" s="313"/>
      <c r="DD101" s="313"/>
      <c r="DE101" s="313"/>
      <c r="DF101" s="313"/>
      <c r="DG101" s="313"/>
      <c r="DH101" s="313"/>
      <c r="DI101" s="313"/>
      <c r="DJ101" s="313"/>
      <c r="DK101" s="313"/>
      <c r="DL101" s="313"/>
      <c r="DM101" s="313"/>
      <c r="DN101" s="313"/>
      <c r="DO101" s="313"/>
      <c r="DP101" s="313"/>
      <c r="DQ101" s="313"/>
      <c r="DR101" s="313"/>
      <c r="DS101" s="313"/>
      <c r="DT101" s="313"/>
      <c r="DU101" s="313"/>
      <c r="DV101" s="313"/>
      <c r="DW101" s="313"/>
      <c r="DX101" s="313"/>
      <c r="DY101" s="313">
        <f t="shared" si="164"/>
        <v>0</v>
      </c>
      <c r="DZ101" s="313">
        <f t="shared" si="165"/>
        <v>0</v>
      </c>
      <c r="EA101" s="313">
        <f t="shared" si="166"/>
        <v>0</v>
      </c>
      <c r="EB101" s="313">
        <f t="shared" si="167"/>
        <v>0</v>
      </c>
      <c r="EC101" s="313">
        <f t="shared" si="168"/>
        <v>0</v>
      </c>
      <c r="ED101" s="313">
        <f t="shared" si="169"/>
        <v>0</v>
      </c>
      <c r="EE101" s="313">
        <f t="shared" si="170"/>
        <v>0</v>
      </c>
      <c r="EF101" s="313">
        <f t="shared" si="157"/>
        <v>0</v>
      </c>
      <c r="EG101" s="313">
        <f t="shared" si="171"/>
        <v>0</v>
      </c>
      <c r="EH101" s="313">
        <f t="shared" si="172"/>
        <v>0</v>
      </c>
      <c r="EI101" s="313">
        <f t="shared" si="173"/>
        <v>0</v>
      </c>
      <c r="EJ101" s="313">
        <f t="shared" si="174"/>
        <v>0</v>
      </c>
      <c r="EK101" s="313">
        <f t="shared" si="175"/>
        <v>0</v>
      </c>
      <c r="EL101" s="119" t="s">
        <v>98</v>
      </c>
      <c r="EM101" s="270"/>
      <c r="EN101" s="305">
        <f t="shared" si="163"/>
        <v>0</v>
      </c>
      <c r="EO101" s="270"/>
      <c r="EP101" s="182"/>
      <c r="EQ101" s="182"/>
      <c r="ER101" s="182"/>
      <c r="ES101" s="182"/>
      <c r="ET101" s="182"/>
      <c r="EU101" s="182"/>
      <c r="EV101" s="182"/>
      <c r="EW101" s="182"/>
      <c r="EX101" s="182"/>
      <c r="EY101" s="182"/>
      <c r="EZ101" s="182"/>
      <c r="FA101" s="182"/>
      <c r="FB101" s="182"/>
      <c r="FC101" s="182"/>
      <c r="FD101" s="182"/>
      <c r="FE101" s="182"/>
      <c r="FF101" s="182"/>
      <c r="FG101" s="182"/>
      <c r="FH101" s="182"/>
      <c r="FI101" s="182"/>
      <c r="FJ101" s="182"/>
      <c r="FK101" s="182"/>
      <c r="FL101" s="182"/>
      <c r="FM101" s="182"/>
    </row>
    <row r="102" spans="1:169" s="183" customFormat="1" ht="51" hidden="1" customHeight="1" x14ac:dyDescent="0.2">
      <c r="A102" s="309" t="s">
        <v>236</v>
      </c>
      <c r="B102" s="310" t="s">
        <v>251</v>
      </c>
      <c r="C102" s="311" t="s">
        <v>252</v>
      </c>
      <c r="D102" s="290"/>
      <c r="E102" s="312"/>
      <c r="F102" s="312"/>
      <c r="G102" s="311"/>
      <c r="H102" s="318"/>
      <c r="I102" s="318"/>
      <c r="J102" s="319"/>
      <c r="K102" s="318"/>
      <c r="L102" s="318"/>
      <c r="M102" s="319"/>
      <c r="N102" s="320"/>
      <c r="O102" s="321"/>
      <c r="P102" s="279"/>
      <c r="Q102" s="293"/>
      <c r="R102" s="313"/>
      <c r="S102" s="313"/>
      <c r="T102" s="294"/>
      <c r="U102" s="313"/>
      <c r="V102" s="294"/>
      <c r="W102" s="294"/>
      <c r="X102" s="313"/>
      <c r="Y102" s="313"/>
      <c r="Z102" s="313"/>
      <c r="AA102" s="313"/>
      <c r="AB102" s="313"/>
      <c r="AC102" s="313"/>
      <c r="AD102" s="313"/>
      <c r="AE102" s="313"/>
      <c r="AF102" s="313"/>
      <c r="AG102" s="313"/>
      <c r="AH102" s="313"/>
      <c r="AI102" s="313"/>
      <c r="AJ102" s="313"/>
      <c r="AK102" s="313"/>
      <c r="AL102" s="313"/>
      <c r="AM102" s="313"/>
      <c r="AN102" s="313"/>
      <c r="AO102" s="313"/>
      <c r="AP102" s="313"/>
      <c r="AQ102" s="313"/>
      <c r="AR102" s="313"/>
      <c r="AS102" s="313"/>
      <c r="AT102" s="313"/>
      <c r="AU102" s="313"/>
      <c r="AV102" s="313"/>
      <c r="AW102" s="313"/>
      <c r="AX102" s="313"/>
      <c r="AY102" s="313"/>
      <c r="AZ102" s="313"/>
      <c r="BA102" s="313"/>
      <c r="BB102" s="313"/>
      <c r="BC102" s="313"/>
      <c r="BD102" s="313"/>
      <c r="BE102" s="313"/>
      <c r="BF102" s="313"/>
      <c r="BG102" s="313"/>
      <c r="BH102" s="313"/>
      <c r="BI102" s="313"/>
      <c r="BJ102" s="313"/>
      <c r="BK102" s="313"/>
      <c r="BL102" s="313"/>
      <c r="BM102" s="313"/>
      <c r="BN102" s="313"/>
      <c r="BO102" s="313"/>
      <c r="BP102" s="313"/>
      <c r="BQ102" s="313"/>
      <c r="BR102" s="313"/>
      <c r="BS102" s="313"/>
      <c r="BT102" s="313"/>
      <c r="BU102" s="313"/>
      <c r="BV102" s="313"/>
      <c r="BW102" s="313"/>
      <c r="BX102" s="313"/>
      <c r="BY102" s="313"/>
      <c r="BZ102" s="313"/>
      <c r="CA102" s="313"/>
      <c r="CB102" s="313"/>
      <c r="CC102" s="313"/>
      <c r="CD102" s="313"/>
      <c r="CE102" s="313"/>
      <c r="CF102" s="313"/>
      <c r="CG102" s="313"/>
      <c r="CH102" s="313"/>
      <c r="CI102" s="313"/>
      <c r="CJ102" s="313"/>
      <c r="CK102" s="313"/>
      <c r="CL102" s="313"/>
      <c r="CM102" s="313"/>
      <c r="CN102" s="313"/>
      <c r="CO102" s="313"/>
      <c r="CP102" s="313"/>
      <c r="CQ102" s="313"/>
      <c r="CR102" s="313"/>
      <c r="CS102" s="313"/>
      <c r="CT102" s="313"/>
      <c r="CU102" s="313"/>
      <c r="CV102" s="313"/>
      <c r="CW102" s="313"/>
      <c r="CX102" s="313"/>
      <c r="CY102" s="313"/>
      <c r="CZ102" s="313"/>
      <c r="DA102" s="313"/>
      <c r="DB102" s="313"/>
      <c r="DC102" s="313"/>
      <c r="DD102" s="313"/>
      <c r="DE102" s="313"/>
      <c r="DF102" s="313"/>
      <c r="DG102" s="313"/>
      <c r="DH102" s="313"/>
      <c r="DI102" s="313"/>
      <c r="DJ102" s="313"/>
      <c r="DK102" s="313"/>
      <c r="DL102" s="313"/>
      <c r="DM102" s="313"/>
      <c r="DN102" s="313"/>
      <c r="DO102" s="313"/>
      <c r="DP102" s="313"/>
      <c r="DQ102" s="313"/>
      <c r="DR102" s="313"/>
      <c r="DS102" s="313"/>
      <c r="DT102" s="313"/>
      <c r="DU102" s="313"/>
      <c r="DV102" s="313"/>
      <c r="DW102" s="313"/>
      <c r="DX102" s="313"/>
      <c r="DY102" s="313">
        <f t="shared" si="164"/>
        <v>0</v>
      </c>
      <c r="DZ102" s="313">
        <f t="shared" si="165"/>
        <v>0</v>
      </c>
      <c r="EA102" s="313">
        <f t="shared" si="166"/>
        <v>0</v>
      </c>
      <c r="EB102" s="313">
        <f t="shared" si="167"/>
        <v>0</v>
      </c>
      <c r="EC102" s="313">
        <f t="shared" si="168"/>
        <v>0</v>
      </c>
      <c r="ED102" s="313">
        <f t="shared" si="169"/>
        <v>0</v>
      </c>
      <c r="EE102" s="313">
        <f t="shared" si="170"/>
        <v>0</v>
      </c>
      <c r="EF102" s="313">
        <f t="shared" si="157"/>
        <v>0</v>
      </c>
      <c r="EG102" s="313">
        <f t="shared" si="171"/>
        <v>0</v>
      </c>
      <c r="EH102" s="313">
        <f t="shared" si="172"/>
        <v>0</v>
      </c>
      <c r="EI102" s="313">
        <f t="shared" si="173"/>
        <v>0</v>
      </c>
      <c r="EJ102" s="313">
        <f t="shared" si="174"/>
        <v>0</v>
      </c>
      <c r="EK102" s="313">
        <f t="shared" si="175"/>
        <v>0</v>
      </c>
      <c r="EL102" s="119" t="s">
        <v>98</v>
      </c>
      <c r="EM102" s="270"/>
      <c r="EN102" s="305">
        <f t="shared" si="163"/>
        <v>0</v>
      </c>
      <c r="EO102" s="270"/>
      <c r="EP102" s="182"/>
      <c r="EQ102" s="182"/>
      <c r="ER102" s="182"/>
      <c r="ES102" s="182"/>
      <c r="ET102" s="182"/>
      <c r="EU102" s="182"/>
      <c r="EV102" s="182"/>
      <c r="EW102" s="182"/>
      <c r="EX102" s="182"/>
      <c r="EY102" s="182"/>
      <c r="EZ102" s="182"/>
      <c r="FA102" s="182"/>
      <c r="FB102" s="182"/>
      <c r="FC102" s="182"/>
      <c r="FD102" s="182"/>
      <c r="FE102" s="182"/>
      <c r="FF102" s="182"/>
      <c r="FG102" s="182"/>
      <c r="FH102" s="182"/>
      <c r="FI102" s="182"/>
      <c r="FJ102" s="182"/>
      <c r="FK102" s="182"/>
      <c r="FL102" s="182"/>
      <c r="FM102" s="182"/>
    </row>
    <row r="103" spans="1:169" s="183" customFormat="1" ht="63.75" hidden="1" customHeight="1" x14ac:dyDescent="0.2">
      <c r="A103" s="309" t="s">
        <v>236</v>
      </c>
      <c r="B103" s="310" t="s">
        <v>253</v>
      </c>
      <c r="C103" s="311" t="s">
        <v>254</v>
      </c>
      <c r="D103" s="290"/>
      <c r="E103" s="312"/>
      <c r="F103" s="312"/>
      <c r="G103" s="311"/>
      <c r="H103" s="318"/>
      <c r="I103" s="318"/>
      <c r="J103" s="319"/>
      <c r="K103" s="318"/>
      <c r="L103" s="318"/>
      <c r="M103" s="319"/>
      <c r="N103" s="320"/>
      <c r="O103" s="321"/>
      <c r="P103" s="279"/>
      <c r="Q103" s="293"/>
      <c r="R103" s="313"/>
      <c r="S103" s="313"/>
      <c r="T103" s="294"/>
      <c r="U103" s="313"/>
      <c r="V103" s="294"/>
      <c r="W103" s="294"/>
      <c r="X103" s="313"/>
      <c r="Y103" s="313"/>
      <c r="Z103" s="313"/>
      <c r="AA103" s="313"/>
      <c r="AB103" s="313"/>
      <c r="AC103" s="313"/>
      <c r="AD103" s="313"/>
      <c r="AE103" s="313"/>
      <c r="AF103" s="313"/>
      <c r="AG103" s="313"/>
      <c r="AH103" s="313"/>
      <c r="AI103" s="313"/>
      <c r="AJ103" s="313"/>
      <c r="AK103" s="313"/>
      <c r="AL103" s="313"/>
      <c r="AM103" s="313"/>
      <c r="AN103" s="313"/>
      <c r="AO103" s="313"/>
      <c r="AP103" s="313"/>
      <c r="AQ103" s="313"/>
      <c r="AR103" s="313"/>
      <c r="AS103" s="313"/>
      <c r="AT103" s="313"/>
      <c r="AU103" s="313"/>
      <c r="AV103" s="313"/>
      <c r="AW103" s="313"/>
      <c r="AX103" s="313"/>
      <c r="AY103" s="313"/>
      <c r="AZ103" s="313"/>
      <c r="BA103" s="313"/>
      <c r="BB103" s="313"/>
      <c r="BC103" s="313"/>
      <c r="BD103" s="313"/>
      <c r="BE103" s="313"/>
      <c r="BF103" s="313"/>
      <c r="BG103" s="313"/>
      <c r="BH103" s="313"/>
      <c r="BI103" s="313"/>
      <c r="BJ103" s="313"/>
      <c r="BK103" s="313"/>
      <c r="BL103" s="313"/>
      <c r="BM103" s="313"/>
      <c r="BN103" s="313"/>
      <c r="BO103" s="313"/>
      <c r="BP103" s="313"/>
      <c r="BQ103" s="313"/>
      <c r="BR103" s="313"/>
      <c r="BS103" s="313"/>
      <c r="BT103" s="313"/>
      <c r="BU103" s="313"/>
      <c r="BV103" s="313"/>
      <c r="BW103" s="313"/>
      <c r="BX103" s="313"/>
      <c r="BY103" s="313"/>
      <c r="BZ103" s="313"/>
      <c r="CA103" s="313"/>
      <c r="CB103" s="313"/>
      <c r="CC103" s="313"/>
      <c r="CD103" s="313"/>
      <c r="CE103" s="313"/>
      <c r="CF103" s="313"/>
      <c r="CG103" s="313"/>
      <c r="CH103" s="313"/>
      <c r="CI103" s="313"/>
      <c r="CJ103" s="313"/>
      <c r="CK103" s="313"/>
      <c r="CL103" s="313"/>
      <c r="CM103" s="313"/>
      <c r="CN103" s="313"/>
      <c r="CO103" s="313"/>
      <c r="CP103" s="313"/>
      <c r="CQ103" s="313"/>
      <c r="CR103" s="313"/>
      <c r="CS103" s="313"/>
      <c r="CT103" s="313"/>
      <c r="CU103" s="313"/>
      <c r="CV103" s="313"/>
      <c r="CW103" s="313"/>
      <c r="CX103" s="313"/>
      <c r="CY103" s="313"/>
      <c r="CZ103" s="313"/>
      <c r="DA103" s="313"/>
      <c r="DB103" s="313"/>
      <c r="DC103" s="313"/>
      <c r="DD103" s="313"/>
      <c r="DE103" s="313"/>
      <c r="DF103" s="313"/>
      <c r="DG103" s="313"/>
      <c r="DH103" s="313"/>
      <c r="DI103" s="313"/>
      <c r="DJ103" s="313"/>
      <c r="DK103" s="313"/>
      <c r="DL103" s="313"/>
      <c r="DM103" s="313"/>
      <c r="DN103" s="313"/>
      <c r="DO103" s="313"/>
      <c r="DP103" s="313"/>
      <c r="DQ103" s="313"/>
      <c r="DR103" s="313"/>
      <c r="DS103" s="313"/>
      <c r="DT103" s="313"/>
      <c r="DU103" s="313"/>
      <c r="DV103" s="313"/>
      <c r="DW103" s="313"/>
      <c r="DX103" s="313"/>
      <c r="DY103" s="313">
        <f t="shared" si="164"/>
        <v>0</v>
      </c>
      <c r="DZ103" s="313">
        <f t="shared" si="165"/>
        <v>0</v>
      </c>
      <c r="EA103" s="313">
        <f t="shared" si="166"/>
        <v>0</v>
      </c>
      <c r="EB103" s="313">
        <f t="shared" si="167"/>
        <v>0</v>
      </c>
      <c r="EC103" s="313">
        <f t="shared" si="168"/>
        <v>0</v>
      </c>
      <c r="ED103" s="313">
        <f t="shared" si="169"/>
        <v>0</v>
      </c>
      <c r="EE103" s="313">
        <f t="shared" si="170"/>
        <v>0</v>
      </c>
      <c r="EF103" s="313">
        <f t="shared" si="157"/>
        <v>0</v>
      </c>
      <c r="EG103" s="313">
        <f t="shared" si="171"/>
        <v>0</v>
      </c>
      <c r="EH103" s="313">
        <f t="shared" si="172"/>
        <v>0</v>
      </c>
      <c r="EI103" s="313">
        <f t="shared" si="173"/>
        <v>0</v>
      </c>
      <c r="EJ103" s="313">
        <f t="shared" si="174"/>
        <v>0</v>
      </c>
      <c r="EK103" s="313">
        <f t="shared" si="175"/>
        <v>0</v>
      </c>
      <c r="EL103" s="119" t="s">
        <v>98</v>
      </c>
      <c r="EM103" s="270"/>
      <c r="EN103" s="305">
        <f t="shared" si="163"/>
        <v>0</v>
      </c>
      <c r="EO103" s="270"/>
      <c r="EP103" s="182"/>
      <c r="EQ103" s="182"/>
      <c r="ER103" s="182"/>
      <c r="ES103" s="182"/>
      <c r="ET103" s="182"/>
      <c r="EU103" s="182"/>
      <c r="EV103" s="182"/>
      <c r="EW103" s="182"/>
      <c r="EX103" s="182"/>
      <c r="EY103" s="182"/>
      <c r="EZ103" s="182"/>
      <c r="FA103" s="182"/>
      <c r="FB103" s="182"/>
      <c r="FC103" s="182"/>
      <c r="FD103" s="182"/>
      <c r="FE103" s="182"/>
      <c r="FF103" s="182"/>
      <c r="FG103" s="182"/>
      <c r="FH103" s="182"/>
      <c r="FI103" s="182"/>
      <c r="FJ103" s="182"/>
      <c r="FK103" s="182"/>
      <c r="FL103" s="182"/>
      <c r="FM103" s="182"/>
    </row>
    <row r="104" spans="1:169" s="183" customFormat="1" ht="63.75" hidden="1" customHeight="1" x14ac:dyDescent="0.2">
      <c r="A104" s="309" t="s">
        <v>236</v>
      </c>
      <c r="B104" s="310" t="s">
        <v>255</v>
      </c>
      <c r="C104" s="311" t="s">
        <v>256</v>
      </c>
      <c r="D104" s="290"/>
      <c r="E104" s="312"/>
      <c r="F104" s="312"/>
      <c r="G104" s="311"/>
      <c r="H104" s="318"/>
      <c r="I104" s="318"/>
      <c r="J104" s="319"/>
      <c r="K104" s="318"/>
      <c r="L104" s="318"/>
      <c r="M104" s="319"/>
      <c r="N104" s="320"/>
      <c r="O104" s="321"/>
      <c r="P104" s="279"/>
      <c r="Q104" s="293"/>
      <c r="R104" s="313"/>
      <c r="S104" s="313"/>
      <c r="T104" s="294"/>
      <c r="U104" s="313"/>
      <c r="V104" s="294"/>
      <c r="W104" s="294"/>
      <c r="X104" s="313"/>
      <c r="Y104" s="313"/>
      <c r="Z104" s="313"/>
      <c r="AA104" s="313"/>
      <c r="AB104" s="313"/>
      <c r="AC104" s="313"/>
      <c r="AD104" s="313"/>
      <c r="AE104" s="313"/>
      <c r="AF104" s="313"/>
      <c r="AG104" s="313"/>
      <c r="AH104" s="313"/>
      <c r="AI104" s="313"/>
      <c r="AJ104" s="313"/>
      <c r="AK104" s="313"/>
      <c r="AL104" s="313"/>
      <c r="AM104" s="313"/>
      <c r="AN104" s="313"/>
      <c r="AO104" s="313"/>
      <c r="AP104" s="313"/>
      <c r="AQ104" s="313"/>
      <c r="AR104" s="313"/>
      <c r="AS104" s="313"/>
      <c r="AT104" s="313"/>
      <c r="AU104" s="313"/>
      <c r="AV104" s="313"/>
      <c r="AW104" s="313"/>
      <c r="AX104" s="313"/>
      <c r="AY104" s="313"/>
      <c r="AZ104" s="313"/>
      <c r="BA104" s="313"/>
      <c r="BB104" s="313"/>
      <c r="BC104" s="313"/>
      <c r="BD104" s="313"/>
      <c r="BE104" s="313"/>
      <c r="BF104" s="313"/>
      <c r="BG104" s="313"/>
      <c r="BH104" s="313"/>
      <c r="BI104" s="313"/>
      <c r="BJ104" s="313"/>
      <c r="BK104" s="313"/>
      <c r="BL104" s="313"/>
      <c r="BM104" s="313"/>
      <c r="BN104" s="313"/>
      <c r="BO104" s="313"/>
      <c r="BP104" s="313"/>
      <c r="BQ104" s="313"/>
      <c r="BR104" s="313"/>
      <c r="BS104" s="313"/>
      <c r="BT104" s="313"/>
      <c r="BU104" s="313"/>
      <c r="BV104" s="313"/>
      <c r="BW104" s="313"/>
      <c r="BX104" s="313"/>
      <c r="BY104" s="294"/>
      <c r="BZ104" s="313"/>
      <c r="CA104" s="313"/>
      <c r="CB104" s="313"/>
      <c r="CC104" s="313"/>
      <c r="CD104" s="313"/>
      <c r="CE104" s="313"/>
      <c r="CF104" s="313"/>
      <c r="CG104" s="313"/>
      <c r="CH104" s="313"/>
      <c r="CI104" s="313"/>
      <c r="CJ104" s="313"/>
      <c r="CK104" s="313"/>
      <c r="CL104" s="313"/>
      <c r="CM104" s="313"/>
      <c r="CN104" s="313"/>
      <c r="CO104" s="313"/>
      <c r="CP104" s="313"/>
      <c r="CQ104" s="313"/>
      <c r="CR104" s="313"/>
      <c r="CS104" s="313"/>
      <c r="CT104" s="313"/>
      <c r="CU104" s="313"/>
      <c r="CV104" s="313"/>
      <c r="CW104" s="313"/>
      <c r="CX104" s="313"/>
      <c r="CY104" s="313"/>
      <c r="CZ104" s="313"/>
      <c r="DA104" s="313"/>
      <c r="DB104" s="313"/>
      <c r="DC104" s="313"/>
      <c r="DD104" s="313"/>
      <c r="DE104" s="313"/>
      <c r="DF104" s="313"/>
      <c r="DG104" s="313"/>
      <c r="DH104" s="313"/>
      <c r="DI104" s="313"/>
      <c r="DJ104" s="313"/>
      <c r="DK104" s="313"/>
      <c r="DL104" s="313"/>
      <c r="DM104" s="313"/>
      <c r="DN104" s="313"/>
      <c r="DO104" s="313"/>
      <c r="DP104" s="313"/>
      <c r="DQ104" s="313"/>
      <c r="DR104" s="313"/>
      <c r="DS104" s="313"/>
      <c r="DT104" s="313"/>
      <c r="DU104" s="313"/>
      <c r="DV104" s="313"/>
      <c r="DW104" s="313"/>
      <c r="DX104" s="313"/>
      <c r="DY104" s="313">
        <f t="shared" si="164"/>
        <v>0</v>
      </c>
      <c r="DZ104" s="313">
        <f t="shared" si="165"/>
        <v>0</v>
      </c>
      <c r="EA104" s="313">
        <f t="shared" si="166"/>
        <v>0</v>
      </c>
      <c r="EB104" s="313">
        <f t="shared" si="167"/>
        <v>0</v>
      </c>
      <c r="EC104" s="313">
        <f t="shared" si="168"/>
        <v>0</v>
      </c>
      <c r="ED104" s="313">
        <f t="shared" si="169"/>
        <v>0</v>
      </c>
      <c r="EE104" s="313">
        <f t="shared" si="170"/>
        <v>0</v>
      </c>
      <c r="EF104" s="313">
        <f t="shared" si="157"/>
        <v>0</v>
      </c>
      <c r="EG104" s="313">
        <f t="shared" si="171"/>
        <v>0</v>
      </c>
      <c r="EH104" s="313">
        <f t="shared" si="172"/>
        <v>0</v>
      </c>
      <c r="EI104" s="313">
        <f t="shared" si="173"/>
        <v>0</v>
      </c>
      <c r="EJ104" s="313">
        <f t="shared" si="174"/>
        <v>0</v>
      </c>
      <c r="EK104" s="313">
        <f t="shared" si="175"/>
        <v>0</v>
      </c>
      <c r="EL104" s="119" t="s">
        <v>98</v>
      </c>
      <c r="EM104" s="270"/>
      <c r="EN104" s="305">
        <f t="shared" si="163"/>
        <v>0</v>
      </c>
      <c r="EO104" s="270"/>
      <c r="EP104" s="182"/>
      <c r="EQ104" s="182"/>
      <c r="ER104" s="182"/>
      <c r="ES104" s="182"/>
      <c r="ET104" s="182"/>
      <c r="EU104" s="182"/>
      <c r="EV104" s="182"/>
      <c r="EW104" s="182"/>
      <c r="EX104" s="182"/>
      <c r="EY104" s="182"/>
      <c r="EZ104" s="182"/>
      <c r="FA104" s="182"/>
      <c r="FB104" s="182"/>
      <c r="FC104" s="182"/>
      <c r="FD104" s="182"/>
      <c r="FE104" s="182"/>
      <c r="FF104" s="182"/>
      <c r="FG104" s="182"/>
      <c r="FH104" s="182"/>
      <c r="FI104" s="182"/>
      <c r="FJ104" s="182"/>
      <c r="FK104" s="182"/>
      <c r="FL104" s="182"/>
      <c r="FM104" s="182"/>
    </row>
    <row r="105" spans="1:169" s="183" customFormat="1" ht="63.75" hidden="1" customHeight="1" x14ac:dyDescent="0.2">
      <c r="A105" s="309" t="s">
        <v>236</v>
      </c>
      <c r="B105" s="310" t="s">
        <v>257</v>
      </c>
      <c r="C105" s="311" t="s">
        <v>258</v>
      </c>
      <c r="D105" s="290"/>
      <c r="E105" s="312"/>
      <c r="F105" s="312"/>
      <c r="G105" s="311"/>
      <c r="H105" s="318"/>
      <c r="I105" s="318"/>
      <c r="J105" s="319"/>
      <c r="K105" s="318"/>
      <c r="L105" s="318"/>
      <c r="M105" s="319"/>
      <c r="N105" s="320"/>
      <c r="O105" s="321"/>
      <c r="P105" s="279"/>
      <c r="Q105" s="293"/>
      <c r="R105" s="313"/>
      <c r="S105" s="313"/>
      <c r="T105" s="294"/>
      <c r="U105" s="313"/>
      <c r="V105" s="294"/>
      <c r="W105" s="294"/>
      <c r="X105" s="313"/>
      <c r="Y105" s="313"/>
      <c r="Z105" s="313"/>
      <c r="AA105" s="313"/>
      <c r="AB105" s="313"/>
      <c r="AC105" s="313"/>
      <c r="AD105" s="313"/>
      <c r="AE105" s="313"/>
      <c r="AF105" s="313"/>
      <c r="AG105" s="313"/>
      <c r="AH105" s="313"/>
      <c r="AI105" s="313"/>
      <c r="AJ105" s="313"/>
      <c r="AK105" s="313"/>
      <c r="AL105" s="313"/>
      <c r="AM105" s="313"/>
      <c r="AN105" s="313"/>
      <c r="AO105" s="313"/>
      <c r="AP105" s="313"/>
      <c r="AQ105" s="313"/>
      <c r="AR105" s="313"/>
      <c r="AS105" s="313"/>
      <c r="AT105" s="313"/>
      <c r="AU105" s="313"/>
      <c r="AV105" s="313"/>
      <c r="AW105" s="313"/>
      <c r="AX105" s="313"/>
      <c r="AY105" s="313"/>
      <c r="AZ105" s="313"/>
      <c r="BA105" s="313"/>
      <c r="BB105" s="313"/>
      <c r="BC105" s="313"/>
      <c r="BD105" s="313"/>
      <c r="BE105" s="313"/>
      <c r="BF105" s="313"/>
      <c r="BG105" s="313"/>
      <c r="BH105" s="313"/>
      <c r="BI105" s="313"/>
      <c r="BJ105" s="313"/>
      <c r="BK105" s="313"/>
      <c r="BL105" s="313"/>
      <c r="BM105" s="313"/>
      <c r="BN105" s="313"/>
      <c r="BO105" s="313"/>
      <c r="BP105" s="313"/>
      <c r="BQ105" s="313"/>
      <c r="BR105" s="313"/>
      <c r="BS105" s="313"/>
      <c r="BT105" s="313"/>
      <c r="BU105" s="313"/>
      <c r="BV105" s="313"/>
      <c r="BW105" s="313"/>
      <c r="BX105" s="313"/>
      <c r="BY105" s="313"/>
      <c r="BZ105" s="313"/>
      <c r="CA105" s="313"/>
      <c r="CB105" s="313"/>
      <c r="CC105" s="313"/>
      <c r="CD105" s="313"/>
      <c r="CE105" s="313"/>
      <c r="CF105" s="313"/>
      <c r="CG105" s="313"/>
      <c r="CH105" s="313"/>
      <c r="CI105" s="313"/>
      <c r="CJ105" s="313"/>
      <c r="CK105" s="313"/>
      <c r="CL105" s="313"/>
      <c r="CM105" s="313"/>
      <c r="CN105" s="313"/>
      <c r="CO105" s="313"/>
      <c r="CP105" s="313"/>
      <c r="CQ105" s="313"/>
      <c r="CR105" s="313"/>
      <c r="CS105" s="313"/>
      <c r="CT105" s="313"/>
      <c r="CU105" s="313"/>
      <c r="CV105" s="313"/>
      <c r="CW105" s="313"/>
      <c r="CX105" s="313"/>
      <c r="CY105" s="313"/>
      <c r="CZ105" s="313"/>
      <c r="DA105" s="313"/>
      <c r="DB105" s="313"/>
      <c r="DC105" s="313"/>
      <c r="DD105" s="313"/>
      <c r="DE105" s="313"/>
      <c r="DF105" s="313"/>
      <c r="DG105" s="313"/>
      <c r="DH105" s="313"/>
      <c r="DI105" s="313"/>
      <c r="DJ105" s="313"/>
      <c r="DK105" s="313"/>
      <c r="DL105" s="313"/>
      <c r="DM105" s="313"/>
      <c r="DN105" s="313"/>
      <c r="DO105" s="313"/>
      <c r="DP105" s="313"/>
      <c r="DQ105" s="313"/>
      <c r="DR105" s="313"/>
      <c r="DS105" s="313"/>
      <c r="DT105" s="313"/>
      <c r="DU105" s="313"/>
      <c r="DV105" s="313"/>
      <c r="DW105" s="313"/>
      <c r="DX105" s="313"/>
      <c r="DY105" s="313">
        <f t="shared" si="164"/>
        <v>0</v>
      </c>
      <c r="DZ105" s="313">
        <f t="shared" si="165"/>
        <v>0</v>
      </c>
      <c r="EA105" s="313">
        <f t="shared" si="166"/>
        <v>0</v>
      </c>
      <c r="EB105" s="313">
        <f t="shared" si="167"/>
        <v>0</v>
      </c>
      <c r="EC105" s="313">
        <f t="shared" si="168"/>
        <v>0</v>
      </c>
      <c r="ED105" s="313">
        <f t="shared" si="169"/>
        <v>0</v>
      </c>
      <c r="EE105" s="313">
        <f t="shared" si="170"/>
        <v>0</v>
      </c>
      <c r="EF105" s="313">
        <f t="shared" si="157"/>
        <v>0</v>
      </c>
      <c r="EG105" s="313">
        <f t="shared" si="171"/>
        <v>0</v>
      </c>
      <c r="EH105" s="313">
        <f t="shared" si="172"/>
        <v>0</v>
      </c>
      <c r="EI105" s="313">
        <f t="shared" si="173"/>
        <v>0</v>
      </c>
      <c r="EJ105" s="313">
        <f t="shared" si="174"/>
        <v>0</v>
      </c>
      <c r="EK105" s="313">
        <f t="shared" si="175"/>
        <v>0</v>
      </c>
      <c r="EL105" s="119" t="s">
        <v>98</v>
      </c>
      <c r="EM105" s="270"/>
      <c r="EN105" s="305">
        <f t="shared" si="163"/>
        <v>0</v>
      </c>
      <c r="EO105" s="270"/>
      <c r="EP105" s="182"/>
      <c r="EQ105" s="182"/>
      <c r="ER105" s="182"/>
      <c r="ES105" s="182"/>
      <c r="ET105" s="182"/>
      <c r="EU105" s="182"/>
      <c r="EV105" s="182"/>
      <c r="EW105" s="182"/>
      <c r="EX105" s="182"/>
      <c r="EY105" s="182"/>
      <c r="EZ105" s="182"/>
      <c r="FA105" s="182"/>
      <c r="FB105" s="182"/>
      <c r="FC105" s="182"/>
      <c r="FD105" s="182"/>
      <c r="FE105" s="182"/>
      <c r="FF105" s="182"/>
      <c r="FG105" s="182"/>
      <c r="FH105" s="182"/>
      <c r="FI105" s="182"/>
      <c r="FJ105" s="182"/>
      <c r="FK105" s="182"/>
      <c r="FL105" s="182"/>
      <c r="FM105" s="182"/>
    </row>
    <row r="106" spans="1:169" s="183" customFormat="1" ht="63.75" hidden="1" customHeight="1" x14ac:dyDescent="0.2">
      <c r="A106" s="309" t="s">
        <v>236</v>
      </c>
      <c r="B106" s="310" t="s">
        <v>259</v>
      </c>
      <c r="C106" s="311" t="s">
        <v>260</v>
      </c>
      <c r="D106" s="290"/>
      <c r="E106" s="312"/>
      <c r="F106" s="312"/>
      <c r="G106" s="311"/>
      <c r="H106" s="318"/>
      <c r="I106" s="318"/>
      <c r="J106" s="319"/>
      <c r="K106" s="318"/>
      <c r="L106" s="318"/>
      <c r="M106" s="319"/>
      <c r="N106" s="320"/>
      <c r="O106" s="321"/>
      <c r="P106" s="279"/>
      <c r="Q106" s="293"/>
      <c r="R106" s="313"/>
      <c r="S106" s="313"/>
      <c r="T106" s="294"/>
      <c r="U106" s="313"/>
      <c r="V106" s="294"/>
      <c r="W106" s="294"/>
      <c r="X106" s="313"/>
      <c r="Y106" s="313"/>
      <c r="Z106" s="313"/>
      <c r="AA106" s="313"/>
      <c r="AB106" s="313"/>
      <c r="AC106" s="313"/>
      <c r="AD106" s="313"/>
      <c r="AE106" s="313"/>
      <c r="AF106" s="313"/>
      <c r="AG106" s="313"/>
      <c r="AH106" s="313"/>
      <c r="AI106" s="313"/>
      <c r="AJ106" s="313"/>
      <c r="AK106" s="313"/>
      <c r="AL106" s="313"/>
      <c r="AM106" s="313"/>
      <c r="AN106" s="313"/>
      <c r="AO106" s="313"/>
      <c r="AP106" s="313"/>
      <c r="AQ106" s="313"/>
      <c r="AR106" s="313"/>
      <c r="AS106" s="313"/>
      <c r="AT106" s="313"/>
      <c r="AU106" s="313"/>
      <c r="AV106" s="313"/>
      <c r="AW106" s="313"/>
      <c r="AX106" s="313"/>
      <c r="AY106" s="313"/>
      <c r="AZ106" s="313"/>
      <c r="BA106" s="313"/>
      <c r="BB106" s="313"/>
      <c r="BC106" s="313"/>
      <c r="BD106" s="313"/>
      <c r="BE106" s="313"/>
      <c r="BF106" s="313"/>
      <c r="BG106" s="313"/>
      <c r="BH106" s="313"/>
      <c r="BI106" s="313"/>
      <c r="BJ106" s="313"/>
      <c r="BK106" s="313"/>
      <c r="BL106" s="313"/>
      <c r="BM106" s="313"/>
      <c r="BN106" s="313"/>
      <c r="BO106" s="313"/>
      <c r="BP106" s="313"/>
      <c r="BQ106" s="313"/>
      <c r="BR106" s="313"/>
      <c r="BS106" s="313"/>
      <c r="BT106" s="313"/>
      <c r="BU106" s="313"/>
      <c r="BV106" s="313"/>
      <c r="BW106" s="313"/>
      <c r="BX106" s="313"/>
      <c r="BY106" s="294"/>
      <c r="BZ106" s="313"/>
      <c r="CA106" s="313"/>
      <c r="CB106" s="313"/>
      <c r="CC106" s="313"/>
      <c r="CD106" s="313"/>
      <c r="CE106" s="313"/>
      <c r="CF106" s="313"/>
      <c r="CG106" s="313"/>
      <c r="CH106" s="313"/>
      <c r="CI106" s="313"/>
      <c r="CJ106" s="313"/>
      <c r="CK106" s="313"/>
      <c r="CL106" s="313"/>
      <c r="CM106" s="313"/>
      <c r="CN106" s="313"/>
      <c r="CO106" s="313"/>
      <c r="CP106" s="313"/>
      <c r="CQ106" s="313"/>
      <c r="CR106" s="313"/>
      <c r="CS106" s="313"/>
      <c r="CT106" s="313"/>
      <c r="CU106" s="313"/>
      <c r="CV106" s="313"/>
      <c r="CW106" s="313"/>
      <c r="CX106" s="313"/>
      <c r="CY106" s="313"/>
      <c r="CZ106" s="313"/>
      <c r="DA106" s="313"/>
      <c r="DB106" s="313"/>
      <c r="DC106" s="313"/>
      <c r="DD106" s="313"/>
      <c r="DE106" s="313"/>
      <c r="DF106" s="313"/>
      <c r="DG106" s="313"/>
      <c r="DH106" s="313"/>
      <c r="DI106" s="313"/>
      <c r="DJ106" s="313"/>
      <c r="DK106" s="313"/>
      <c r="DL106" s="313"/>
      <c r="DM106" s="313"/>
      <c r="DN106" s="313"/>
      <c r="DO106" s="313"/>
      <c r="DP106" s="313"/>
      <c r="DQ106" s="313"/>
      <c r="DR106" s="313"/>
      <c r="DS106" s="313"/>
      <c r="DT106" s="313"/>
      <c r="DU106" s="313"/>
      <c r="DV106" s="313"/>
      <c r="DW106" s="313"/>
      <c r="DX106" s="313"/>
      <c r="DY106" s="313">
        <f t="shared" si="164"/>
        <v>0</v>
      </c>
      <c r="DZ106" s="313">
        <f t="shared" si="165"/>
        <v>0</v>
      </c>
      <c r="EA106" s="313">
        <f t="shared" si="166"/>
        <v>0</v>
      </c>
      <c r="EB106" s="313">
        <f t="shared" si="167"/>
        <v>0</v>
      </c>
      <c r="EC106" s="313">
        <f t="shared" si="168"/>
        <v>0</v>
      </c>
      <c r="ED106" s="313">
        <f t="shared" si="169"/>
        <v>0</v>
      </c>
      <c r="EE106" s="313">
        <f t="shared" si="170"/>
        <v>0</v>
      </c>
      <c r="EF106" s="313">
        <f t="shared" si="157"/>
        <v>0</v>
      </c>
      <c r="EG106" s="313">
        <f t="shared" si="171"/>
        <v>0</v>
      </c>
      <c r="EH106" s="313">
        <f t="shared" si="172"/>
        <v>0</v>
      </c>
      <c r="EI106" s="313">
        <f t="shared" si="173"/>
        <v>0</v>
      </c>
      <c r="EJ106" s="313">
        <f t="shared" si="174"/>
        <v>0</v>
      </c>
      <c r="EK106" s="313">
        <f t="shared" si="175"/>
        <v>0</v>
      </c>
      <c r="EL106" s="119" t="s">
        <v>98</v>
      </c>
      <c r="EM106" s="270"/>
      <c r="EN106" s="305">
        <f t="shared" si="163"/>
        <v>0</v>
      </c>
      <c r="EO106" s="270"/>
      <c r="EP106" s="182"/>
      <c r="EQ106" s="182"/>
      <c r="ER106" s="182"/>
      <c r="ES106" s="182"/>
      <c r="ET106" s="182"/>
      <c r="EU106" s="182"/>
      <c r="EV106" s="182"/>
      <c r="EW106" s="182"/>
      <c r="EX106" s="182"/>
      <c r="EY106" s="182"/>
      <c r="EZ106" s="182"/>
      <c r="FA106" s="182"/>
      <c r="FB106" s="182"/>
      <c r="FC106" s="182"/>
      <c r="FD106" s="182"/>
      <c r="FE106" s="182"/>
      <c r="FF106" s="182"/>
      <c r="FG106" s="182"/>
      <c r="FH106" s="182"/>
      <c r="FI106" s="182"/>
      <c r="FJ106" s="182"/>
      <c r="FK106" s="182"/>
      <c r="FL106" s="182"/>
      <c r="FM106" s="182"/>
    </row>
    <row r="107" spans="1:169" s="183" customFormat="1" ht="63.75" hidden="1" customHeight="1" x14ac:dyDescent="0.2">
      <c r="A107" s="309" t="s">
        <v>236</v>
      </c>
      <c r="B107" s="310" t="s">
        <v>261</v>
      </c>
      <c r="C107" s="311" t="s">
        <v>262</v>
      </c>
      <c r="D107" s="290"/>
      <c r="E107" s="312"/>
      <c r="F107" s="312"/>
      <c r="G107" s="311"/>
      <c r="H107" s="318"/>
      <c r="I107" s="318"/>
      <c r="J107" s="319"/>
      <c r="K107" s="318"/>
      <c r="L107" s="318"/>
      <c r="M107" s="319"/>
      <c r="N107" s="320"/>
      <c r="O107" s="321"/>
      <c r="P107" s="279"/>
      <c r="Q107" s="293"/>
      <c r="R107" s="313"/>
      <c r="S107" s="313"/>
      <c r="T107" s="294"/>
      <c r="U107" s="313"/>
      <c r="V107" s="294"/>
      <c r="W107" s="294"/>
      <c r="X107" s="313"/>
      <c r="Y107" s="313"/>
      <c r="Z107" s="313"/>
      <c r="AA107" s="313"/>
      <c r="AB107" s="313"/>
      <c r="AC107" s="313"/>
      <c r="AD107" s="313"/>
      <c r="AE107" s="313"/>
      <c r="AF107" s="313"/>
      <c r="AG107" s="313"/>
      <c r="AH107" s="313"/>
      <c r="AI107" s="313"/>
      <c r="AJ107" s="313"/>
      <c r="AK107" s="313"/>
      <c r="AL107" s="313"/>
      <c r="AM107" s="313"/>
      <c r="AN107" s="313"/>
      <c r="AO107" s="313"/>
      <c r="AP107" s="313"/>
      <c r="AQ107" s="313"/>
      <c r="AR107" s="313"/>
      <c r="AS107" s="313"/>
      <c r="AT107" s="313"/>
      <c r="AU107" s="313"/>
      <c r="AV107" s="313"/>
      <c r="AW107" s="313"/>
      <c r="AX107" s="313"/>
      <c r="AY107" s="313"/>
      <c r="AZ107" s="313"/>
      <c r="BA107" s="313"/>
      <c r="BB107" s="313"/>
      <c r="BC107" s="313"/>
      <c r="BD107" s="313"/>
      <c r="BE107" s="313"/>
      <c r="BF107" s="313"/>
      <c r="BG107" s="313"/>
      <c r="BH107" s="313"/>
      <c r="BI107" s="313"/>
      <c r="BJ107" s="313"/>
      <c r="BK107" s="313"/>
      <c r="BL107" s="313"/>
      <c r="BM107" s="313"/>
      <c r="BN107" s="313"/>
      <c r="BO107" s="313"/>
      <c r="BP107" s="313"/>
      <c r="BQ107" s="313"/>
      <c r="BR107" s="313"/>
      <c r="BS107" s="313"/>
      <c r="BT107" s="313"/>
      <c r="BU107" s="313"/>
      <c r="BV107" s="313"/>
      <c r="BW107" s="313"/>
      <c r="BX107" s="313"/>
      <c r="BY107" s="294"/>
      <c r="BZ107" s="313"/>
      <c r="CA107" s="313"/>
      <c r="CB107" s="313"/>
      <c r="CC107" s="313"/>
      <c r="CD107" s="313"/>
      <c r="CE107" s="313"/>
      <c r="CF107" s="313"/>
      <c r="CG107" s="313"/>
      <c r="CH107" s="313"/>
      <c r="CI107" s="313"/>
      <c r="CJ107" s="313"/>
      <c r="CK107" s="313"/>
      <c r="CL107" s="313"/>
      <c r="CM107" s="313"/>
      <c r="CN107" s="313"/>
      <c r="CO107" s="313"/>
      <c r="CP107" s="313"/>
      <c r="CQ107" s="313"/>
      <c r="CR107" s="313"/>
      <c r="CS107" s="313"/>
      <c r="CT107" s="313"/>
      <c r="CU107" s="313"/>
      <c r="CV107" s="313"/>
      <c r="CW107" s="313"/>
      <c r="CX107" s="313"/>
      <c r="CY107" s="313"/>
      <c r="CZ107" s="313"/>
      <c r="DA107" s="313"/>
      <c r="DB107" s="313"/>
      <c r="DC107" s="313"/>
      <c r="DD107" s="313"/>
      <c r="DE107" s="313"/>
      <c r="DF107" s="313"/>
      <c r="DG107" s="313"/>
      <c r="DH107" s="313"/>
      <c r="DI107" s="313"/>
      <c r="DJ107" s="313"/>
      <c r="DK107" s="313"/>
      <c r="DL107" s="313"/>
      <c r="DM107" s="313"/>
      <c r="DN107" s="313"/>
      <c r="DO107" s="313"/>
      <c r="DP107" s="313"/>
      <c r="DQ107" s="313"/>
      <c r="DR107" s="313"/>
      <c r="DS107" s="313"/>
      <c r="DT107" s="313"/>
      <c r="DU107" s="313"/>
      <c r="DV107" s="313"/>
      <c r="DW107" s="313"/>
      <c r="DX107" s="313"/>
      <c r="DY107" s="313">
        <f t="shared" si="164"/>
        <v>0</v>
      </c>
      <c r="DZ107" s="313">
        <f t="shared" si="165"/>
        <v>0</v>
      </c>
      <c r="EA107" s="313">
        <f t="shared" si="166"/>
        <v>0</v>
      </c>
      <c r="EB107" s="313">
        <f t="shared" si="167"/>
        <v>0</v>
      </c>
      <c r="EC107" s="313">
        <f t="shared" si="168"/>
        <v>0</v>
      </c>
      <c r="ED107" s="313">
        <f t="shared" si="169"/>
        <v>0</v>
      </c>
      <c r="EE107" s="313">
        <f t="shared" si="170"/>
        <v>0</v>
      </c>
      <c r="EF107" s="313">
        <f t="shared" si="157"/>
        <v>0</v>
      </c>
      <c r="EG107" s="313">
        <f t="shared" si="171"/>
        <v>0</v>
      </c>
      <c r="EH107" s="313">
        <f t="shared" si="172"/>
        <v>0</v>
      </c>
      <c r="EI107" s="313">
        <f t="shared" si="173"/>
        <v>0</v>
      </c>
      <c r="EJ107" s="313">
        <f t="shared" si="174"/>
        <v>0</v>
      </c>
      <c r="EK107" s="313">
        <f t="shared" si="175"/>
        <v>0</v>
      </c>
      <c r="EL107" s="119" t="s">
        <v>98</v>
      </c>
      <c r="EM107" s="270"/>
      <c r="EN107" s="305">
        <f t="shared" si="163"/>
        <v>0</v>
      </c>
      <c r="EO107" s="270"/>
      <c r="EP107" s="182"/>
      <c r="EQ107" s="182"/>
      <c r="ER107" s="182"/>
      <c r="ES107" s="182"/>
      <c r="ET107" s="182"/>
      <c r="EU107" s="182"/>
      <c r="EV107" s="182"/>
      <c r="EW107" s="182"/>
      <c r="EX107" s="182"/>
      <c r="EY107" s="182"/>
      <c r="EZ107" s="182"/>
      <c r="FA107" s="182"/>
      <c r="FB107" s="182"/>
      <c r="FC107" s="182"/>
      <c r="FD107" s="182"/>
      <c r="FE107" s="182"/>
      <c r="FF107" s="182"/>
      <c r="FG107" s="182"/>
      <c r="FH107" s="182"/>
      <c r="FI107" s="182"/>
      <c r="FJ107" s="182"/>
      <c r="FK107" s="182"/>
      <c r="FL107" s="182"/>
      <c r="FM107" s="182"/>
    </row>
    <row r="108" spans="1:169" s="168" customFormat="1" ht="38.25" customHeight="1" x14ac:dyDescent="0.2">
      <c r="A108" s="283" t="s">
        <v>263</v>
      </c>
      <c r="B108" s="162" t="s">
        <v>264</v>
      </c>
      <c r="C108" s="284" t="s">
        <v>98</v>
      </c>
      <c r="D108" s="284" t="s">
        <v>98</v>
      </c>
      <c r="E108" s="285" t="s">
        <v>98</v>
      </c>
      <c r="F108" s="368">
        <v>0</v>
      </c>
      <c r="G108" s="369" t="s">
        <v>98</v>
      </c>
      <c r="H108" s="370" t="s">
        <v>98</v>
      </c>
      <c r="I108" s="370" t="s">
        <v>98</v>
      </c>
      <c r="J108" s="371" t="s">
        <v>98</v>
      </c>
      <c r="K108" s="370" t="s">
        <v>98</v>
      </c>
      <c r="L108" s="370" t="s">
        <v>98</v>
      </c>
      <c r="M108" s="371" t="s">
        <v>98</v>
      </c>
      <c r="N108" s="372">
        <v>0</v>
      </c>
      <c r="O108" s="373">
        <v>0</v>
      </c>
      <c r="P108" s="374" t="s">
        <v>98</v>
      </c>
      <c r="Q108" s="374" t="s">
        <v>98</v>
      </c>
      <c r="R108" s="375" t="s">
        <v>98</v>
      </c>
      <c r="S108" s="375" t="s">
        <v>98</v>
      </c>
      <c r="T108" s="376">
        <v>0</v>
      </c>
      <c r="U108" s="376">
        <v>0</v>
      </c>
      <c r="V108" s="376">
        <v>0</v>
      </c>
      <c r="W108" s="376">
        <v>0</v>
      </c>
      <c r="X108" s="376">
        <v>0</v>
      </c>
      <c r="Y108" s="376">
        <v>0</v>
      </c>
      <c r="Z108" s="376">
        <v>0</v>
      </c>
      <c r="AA108" s="376">
        <v>0</v>
      </c>
      <c r="AB108" s="376">
        <v>0</v>
      </c>
      <c r="AC108" s="376">
        <v>0</v>
      </c>
      <c r="AD108" s="376">
        <v>0</v>
      </c>
      <c r="AE108" s="376">
        <v>0</v>
      </c>
      <c r="AF108" s="376">
        <v>0</v>
      </c>
      <c r="AG108" s="376">
        <v>0</v>
      </c>
      <c r="AH108" s="376">
        <v>0</v>
      </c>
      <c r="AI108" s="376">
        <v>0</v>
      </c>
      <c r="AJ108" s="376">
        <v>0</v>
      </c>
      <c r="AK108" s="376">
        <v>0</v>
      </c>
      <c r="AL108" s="375">
        <f>SUM(AM108:AS108)</f>
        <v>0</v>
      </c>
      <c r="AM108" s="375">
        <v>0</v>
      </c>
      <c r="AN108" s="375">
        <v>0</v>
      </c>
      <c r="AO108" s="375">
        <f>X108</f>
        <v>0</v>
      </c>
      <c r="AP108" s="375">
        <f>Y108</f>
        <v>0</v>
      </c>
      <c r="AQ108" s="375">
        <f>Z108</f>
        <v>0</v>
      </c>
      <c r="AR108" s="375">
        <f>AA108</f>
        <v>0</v>
      </c>
      <c r="AS108" s="375">
        <v>0</v>
      </c>
      <c r="AT108" s="375" t="s">
        <v>98</v>
      </c>
      <c r="AU108" s="375" t="s">
        <v>98</v>
      </c>
      <c r="AV108" s="375" t="s">
        <v>98</v>
      </c>
      <c r="AW108" s="375" t="s">
        <v>98</v>
      </c>
      <c r="AX108" s="375" t="s">
        <v>98</v>
      </c>
      <c r="AY108" s="375">
        <f>SUM(AZ108:BF108)</f>
        <v>0</v>
      </c>
      <c r="AZ108" s="375">
        <v>0</v>
      </c>
      <c r="BA108" s="375">
        <v>0</v>
      </c>
      <c r="BB108" s="375">
        <v>0</v>
      </c>
      <c r="BC108" s="375">
        <f>AO108</f>
        <v>0</v>
      </c>
      <c r="BD108" s="375">
        <f>AP108</f>
        <v>0</v>
      </c>
      <c r="BE108" s="375">
        <f>AQ108</f>
        <v>0</v>
      </c>
      <c r="BF108" s="375">
        <v>0</v>
      </c>
      <c r="BG108" s="375">
        <f>SUM(BH108:BK108)</f>
        <v>0</v>
      </c>
      <c r="BH108" s="375">
        <v>0</v>
      </c>
      <c r="BI108" s="375">
        <v>0</v>
      </c>
      <c r="BJ108" s="375">
        <v>0</v>
      </c>
      <c r="BK108" s="375">
        <v>0</v>
      </c>
      <c r="BL108" s="375">
        <f>SUM(BM108:BS108)</f>
        <v>0</v>
      </c>
      <c r="BM108" s="375">
        <v>0</v>
      </c>
      <c r="BN108" s="375">
        <v>0</v>
      </c>
      <c r="BO108" s="375">
        <v>0</v>
      </c>
      <c r="BP108" s="375">
        <f>BB108</f>
        <v>0</v>
      </c>
      <c r="BQ108" s="375">
        <f>BC108</f>
        <v>0</v>
      </c>
      <c r="BR108" s="375">
        <f>BD108</f>
        <v>0</v>
      </c>
      <c r="BS108" s="375">
        <v>0</v>
      </c>
      <c r="BT108" s="375">
        <f>SUM(BU108:BX108)</f>
        <v>0</v>
      </c>
      <c r="BU108" s="375">
        <v>0</v>
      </c>
      <c r="BV108" s="375">
        <v>0</v>
      </c>
      <c r="BW108" s="375">
        <v>0</v>
      </c>
      <c r="BX108" s="375">
        <v>0</v>
      </c>
      <c r="BY108" s="375">
        <f>SUM(BZ108:CF108)</f>
        <v>0</v>
      </c>
      <c r="BZ108" s="375">
        <v>0</v>
      </c>
      <c r="CA108" s="375">
        <v>0</v>
      </c>
      <c r="CB108" s="375">
        <v>0</v>
      </c>
      <c r="CC108" s="375">
        <f>BO108</f>
        <v>0</v>
      </c>
      <c r="CD108" s="375">
        <f>BP108</f>
        <v>0</v>
      </c>
      <c r="CE108" s="375">
        <f>BQ108</f>
        <v>0</v>
      </c>
      <c r="CF108" s="375">
        <v>0</v>
      </c>
      <c r="CG108" s="375">
        <f>SUM(CH108:CK108)</f>
        <v>0</v>
      </c>
      <c r="CH108" s="375">
        <v>0</v>
      </c>
      <c r="CI108" s="375">
        <v>0</v>
      </c>
      <c r="CJ108" s="375">
        <v>0</v>
      </c>
      <c r="CK108" s="375">
        <v>0</v>
      </c>
      <c r="CL108" s="375">
        <f>SUM(CM108:CS108)</f>
        <v>0</v>
      </c>
      <c r="CM108" s="375">
        <v>0</v>
      </c>
      <c r="CN108" s="375">
        <v>0</v>
      </c>
      <c r="CO108" s="375">
        <v>0</v>
      </c>
      <c r="CP108" s="375">
        <f>CB108</f>
        <v>0</v>
      </c>
      <c r="CQ108" s="375">
        <f>CC108</f>
        <v>0</v>
      </c>
      <c r="CR108" s="375">
        <f>CD108</f>
        <v>0</v>
      </c>
      <c r="CS108" s="375">
        <v>0</v>
      </c>
      <c r="CT108" s="375">
        <f>SUM(CU108:CX108)</f>
        <v>0</v>
      </c>
      <c r="CU108" s="375">
        <v>0</v>
      </c>
      <c r="CV108" s="375">
        <v>0</v>
      </c>
      <c r="CW108" s="375">
        <v>0</v>
      </c>
      <c r="CX108" s="375">
        <v>0</v>
      </c>
      <c r="CY108" s="375">
        <f>SUM(CZ108:DF108)</f>
        <v>0</v>
      </c>
      <c r="CZ108" s="375">
        <v>0</v>
      </c>
      <c r="DA108" s="375">
        <v>0</v>
      </c>
      <c r="DB108" s="375">
        <v>0</v>
      </c>
      <c r="DC108" s="375">
        <f>CO108</f>
        <v>0</v>
      </c>
      <c r="DD108" s="375">
        <f>CP108</f>
        <v>0</v>
      </c>
      <c r="DE108" s="375">
        <f>CQ108</f>
        <v>0</v>
      </c>
      <c r="DF108" s="375">
        <v>0</v>
      </c>
      <c r="DG108" s="375">
        <f>SUM(DH108:DK108)</f>
        <v>0</v>
      </c>
      <c r="DH108" s="375">
        <v>0</v>
      </c>
      <c r="DI108" s="375">
        <v>0</v>
      </c>
      <c r="DJ108" s="375">
        <v>0</v>
      </c>
      <c r="DK108" s="375">
        <v>0</v>
      </c>
      <c r="DL108" s="375">
        <f>SUM(DM108:DS108)</f>
        <v>0</v>
      </c>
      <c r="DM108" s="375">
        <v>0</v>
      </c>
      <c r="DN108" s="375">
        <v>0</v>
      </c>
      <c r="DO108" s="375">
        <v>0</v>
      </c>
      <c r="DP108" s="375">
        <f>DB108</f>
        <v>0</v>
      </c>
      <c r="DQ108" s="375">
        <f>DC108</f>
        <v>0</v>
      </c>
      <c r="DR108" s="375">
        <f>DD108</f>
        <v>0</v>
      </c>
      <c r="DS108" s="375">
        <v>0</v>
      </c>
      <c r="DT108" s="375">
        <f>SUM(DU108:DX108)</f>
        <v>0</v>
      </c>
      <c r="DU108" s="375">
        <v>0</v>
      </c>
      <c r="DV108" s="375">
        <v>0</v>
      </c>
      <c r="DW108" s="375">
        <v>0</v>
      </c>
      <c r="DX108" s="375">
        <v>0</v>
      </c>
      <c r="DY108" s="375">
        <f>SUM(DZ108:EF108)</f>
        <v>0</v>
      </c>
      <c r="DZ108" s="375">
        <f>AM108+AZ108+BM108+BZ108+CM108+CZ108+DM108</f>
        <v>0</v>
      </c>
      <c r="EA108" s="375">
        <f>AN108+BA108+BN108+CA108+CN108+DA108+DN108</f>
        <v>0</v>
      </c>
      <c r="EB108" s="375">
        <f>AO108+BB108+BO108+CB108+CO108+DB108+DO108</f>
        <v>0</v>
      </c>
      <c r="EC108" s="375">
        <v>0</v>
      </c>
      <c r="ED108" s="375">
        <v>0</v>
      </c>
      <c r="EE108" s="375">
        <v>0</v>
      </c>
      <c r="EF108" s="375">
        <f t="shared" si="157"/>
        <v>0</v>
      </c>
      <c r="EG108" s="375">
        <f t="shared" si="171"/>
        <v>0</v>
      </c>
      <c r="EH108" s="375">
        <f t="shared" si="172"/>
        <v>0</v>
      </c>
      <c r="EI108" s="375">
        <f t="shared" si="173"/>
        <v>0</v>
      </c>
      <c r="EJ108" s="375">
        <f t="shared" si="174"/>
        <v>0</v>
      </c>
      <c r="EK108" s="375">
        <f t="shared" si="175"/>
        <v>0</v>
      </c>
      <c r="EL108" s="163" t="s">
        <v>98</v>
      </c>
      <c r="EM108" s="270"/>
      <c r="EN108" s="305">
        <f t="shared" si="163"/>
        <v>0</v>
      </c>
      <c r="EO108" s="270"/>
      <c r="EP108" s="167"/>
      <c r="EQ108" s="167"/>
      <c r="ER108" s="167"/>
      <c r="ES108" s="167"/>
      <c r="ET108" s="167"/>
      <c r="EU108" s="167"/>
      <c r="EV108" s="167"/>
      <c r="EW108" s="167"/>
      <c r="EX108" s="167"/>
      <c r="EY108" s="167"/>
      <c r="EZ108" s="167"/>
      <c r="FA108" s="167"/>
      <c r="FB108" s="167"/>
      <c r="FC108" s="167"/>
      <c r="FD108" s="167"/>
      <c r="FE108" s="167"/>
      <c r="FF108" s="167"/>
      <c r="FG108" s="167"/>
      <c r="FH108" s="167"/>
      <c r="FI108" s="167"/>
      <c r="FJ108" s="167"/>
      <c r="FK108" s="167"/>
      <c r="FL108" s="167"/>
      <c r="FM108" s="167"/>
    </row>
    <row r="109" spans="1:169" s="168" customFormat="1" ht="25.5" customHeight="1" x14ac:dyDescent="0.2">
      <c r="A109" s="283" t="s">
        <v>265</v>
      </c>
      <c r="B109" s="162" t="s">
        <v>266</v>
      </c>
      <c r="C109" s="284" t="s">
        <v>98</v>
      </c>
      <c r="D109" s="284" t="s">
        <v>98</v>
      </c>
      <c r="E109" s="285" t="s">
        <v>98</v>
      </c>
      <c r="F109" s="368">
        <v>0</v>
      </c>
      <c r="G109" s="369" t="s">
        <v>98</v>
      </c>
      <c r="H109" s="370" t="s">
        <v>98</v>
      </c>
      <c r="I109" s="370" t="s">
        <v>98</v>
      </c>
      <c r="J109" s="371" t="s">
        <v>98</v>
      </c>
      <c r="K109" s="370" t="s">
        <v>98</v>
      </c>
      <c r="L109" s="370" t="s">
        <v>98</v>
      </c>
      <c r="M109" s="371" t="s">
        <v>98</v>
      </c>
      <c r="N109" s="372">
        <v>0</v>
      </c>
      <c r="O109" s="373">
        <f>O110+O118+O119+O120</f>
        <v>3.4453289893999997</v>
      </c>
      <c r="P109" s="374" t="s">
        <v>98</v>
      </c>
      <c r="Q109" s="374" t="s">
        <v>98</v>
      </c>
      <c r="R109" s="375" t="s">
        <v>98</v>
      </c>
      <c r="S109" s="375" t="s">
        <v>98</v>
      </c>
      <c r="T109" s="375">
        <f t="shared" ref="T109:AE109" si="176">T110+T118+T119+T120</f>
        <v>64.643688999999995</v>
      </c>
      <c r="U109" s="375">
        <f t="shared" si="176"/>
        <v>0</v>
      </c>
      <c r="V109" s="375">
        <f t="shared" si="176"/>
        <v>5.4517027599999999</v>
      </c>
      <c r="W109" s="375">
        <f t="shared" si="176"/>
        <v>10.113609515</v>
      </c>
      <c r="X109" s="375">
        <f t="shared" si="176"/>
        <v>0</v>
      </c>
      <c r="Y109" s="375">
        <f t="shared" si="176"/>
        <v>5.4517022200000005</v>
      </c>
      <c r="Z109" s="375">
        <f t="shared" si="176"/>
        <v>0</v>
      </c>
      <c r="AA109" s="375">
        <f t="shared" si="176"/>
        <v>0</v>
      </c>
      <c r="AB109" s="375">
        <f t="shared" si="176"/>
        <v>5.4517022200000005</v>
      </c>
      <c r="AC109" s="375">
        <f t="shared" si="176"/>
        <v>0</v>
      </c>
      <c r="AD109" s="375">
        <f t="shared" si="176"/>
        <v>0</v>
      </c>
      <c r="AE109" s="375">
        <f t="shared" si="176"/>
        <v>5.4517022200000005</v>
      </c>
      <c r="AF109" s="375">
        <v>0</v>
      </c>
      <c r="AG109" s="375">
        <v>0</v>
      </c>
      <c r="AH109" s="375">
        <v>0</v>
      </c>
      <c r="AI109" s="375">
        <v>0</v>
      </c>
      <c r="AJ109" s="375">
        <v>0</v>
      </c>
      <c r="AK109" s="375">
        <v>0</v>
      </c>
      <c r="AL109" s="375">
        <f t="shared" ref="AL109:AS109" si="177">AL110+AL118+AL119+AL120</f>
        <v>10.113609515</v>
      </c>
      <c r="AM109" s="375">
        <f t="shared" si="177"/>
        <v>0</v>
      </c>
      <c r="AN109" s="375">
        <f t="shared" si="177"/>
        <v>0</v>
      </c>
      <c r="AO109" s="375">
        <f t="shared" si="177"/>
        <v>10.113609515</v>
      </c>
      <c r="AP109" s="375">
        <f t="shared" si="177"/>
        <v>0</v>
      </c>
      <c r="AQ109" s="375">
        <f t="shared" si="177"/>
        <v>8.6354849999999997E-2</v>
      </c>
      <c r="AR109" s="375">
        <f t="shared" si="177"/>
        <v>10.027254664999999</v>
      </c>
      <c r="AS109" s="375">
        <f t="shared" si="177"/>
        <v>0</v>
      </c>
      <c r="AT109" s="375" t="s">
        <v>98</v>
      </c>
      <c r="AU109" s="375" t="s">
        <v>98</v>
      </c>
      <c r="AV109" s="375" t="s">
        <v>98</v>
      </c>
      <c r="AW109" s="375" t="s">
        <v>98</v>
      </c>
      <c r="AX109" s="375" t="s">
        <v>98</v>
      </c>
      <c r="AY109" s="375">
        <f t="shared" ref="AY109:CD109" si="178">AY110+AY118+AY119+AY120</f>
        <v>6.8835280000000001</v>
      </c>
      <c r="AZ109" s="375">
        <f t="shared" si="178"/>
        <v>0</v>
      </c>
      <c r="BA109" s="375">
        <f t="shared" si="178"/>
        <v>0</v>
      </c>
      <c r="BB109" s="375">
        <f t="shared" si="178"/>
        <v>6.8835280000000001</v>
      </c>
      <c r="BC109" s="375">
        <f t="shared" si="178"/>
        <v>3.5928</v>
      </c>
      <c r="BD109" s="375">
        <f t="shared" si="178"/>
        <v>8.5999999999999993E-2</v>
      </c>
      <c r="BE109" s="375">
        <f t="shared" si="178"/>
        <v>3.2047279999999998</v>
      </c>
      <c r="BF109" s="375">
        <f t="shared" si="178"/>
        <v>0</v>
      </c>
      <c r="BG109" s="375">
        <f t="shared" si="178"/>
        <v>0</v>
      </c>
      <c r="BH109" s="375">
        <f t="shared" si="178"/>
        <v>0</v>
      </c>
      <c r="BI109" s="375">
        <f t="shared" si="178"/>
        <v>0</v>
      </c>
      <c r="BJ109" s="375">
        <f t="shared" si="178"/>
        <v>0</v>
      </c>
      <c r="BK109" s="375">
        <f t="shared" si="178"/>
        <v>0</v>
      </c>
      <c r="BL109" s="375">
        <f t="shared" si="178"/>
        <v>2.0027439999999999</v>
      </c>
      <c r="BM109" s="375">
        <f t="shared" si="178"/>
        <v>0</v>
      </c>
      <c r="BN109" s="375">
        <f t="shared" si="178"/>
        <v>0</v>
      </c>
      <c r="BO109" s="375">
        <f t="shared" si="178"/>
        <v>2.0027439999999999</v>
      </c>
      <c r="BP109" s="375">
        <f t="shared" si="178"/>
        <v>0</v>
      </c>
      <c r="BQ109" s="375">
        <f t="shared" si="178"/>
        <v>0.73840000000000006</v>
      </c>
      <c r="BR109" s="375">
        <f t="shared" si="178"/>
        <v>1.2643439999999999</v>
      </c>
      <c r="BS109" s="375">
        <f t="shared" si="178"/>
        <v>0</v>
      </c>
      <c r="BT109" s="375">
        <f t="shared" si="178"/>
        <v>0</v>
      </c>
      <c r="BU109" s="375">
        <f t="shared" si="178"/>
        <v>0</v>
      </c>
      <c r="BV109" s="375">
        <f t="shared" si="178"/>
        <v>0</v>
      </c>
      <c r="BW109" s="375">
        <f t="shared" si="178"/>
        <v>0</v>
      </c>
      <c r="BX109" s="375">
        <f t="shared" si="178"/>
        <v>0</v>
      </c>
      <c r="BY109" s="375">
        <f t="shared" si="178"/>
        <v>0</v>
      </c>
      <c r="BZ109" s="375">
        <f t="shared" si="178"/>
        <v>0</v>
      </c>
      <c r="CA109" s="375">
        <f t="shared" si="178"/>
        <v>0</v>
      </c>
      <c r="CB109" s="375">
        <f t="shared" si="178"/>
        <v>0</v>
      </c>
      <c r="CC109" s="375">
        <f t="shared" si="178"/>
        <v>0</v>
      </c>
      <c r="CD109" s="375">
        <f t="shared" si="178"/>
        <v>0</v>
      </c>
      <c r="CE109" s="375">
        <f t="shared" ref="CE109:DJ109" si="179">CE110+CE118+CE119+CE120</f>
        <v>0</v>
      </c>
      <c r="CF109" s="375">
        <f t="shared" si="179"/>
        <v>0</v>
      </c>
      <c r="CG109" s="375">
        <f t="shared" si="179"/>
        <v>0</v>
      </c>
      <c r="CH109" s="375">
        <f t="shared" si="179"/>
        <v>0</v>
      </c>
      <c r="CI109" s="375">
        <f t="shared" si="179"/>
        <v>0</v>
      </c>
      <c r="CJ109" s="375">
        <f t="shared" si="179"/>
        <v>0</v>
      </c>
      <c r="CK109" s="375">
        <f t="shared" si="179"/>
        <v>0</v>
      </c>
      <c r="CL109" s="375">
        <f t="shared" si="179"/>
        <v>11.971139000000001</v>
      </c>
      <c r="CM109" s="375">
        <f t="shared" si="179"/>
        <v>0</v>
      </c>
      <c r="CN109" s="375">
        <f t="shared" si="179"/>
        <v>0</v>
      </c>
      <c r="CO109" s="375">
        <f t="shared" si="179"/>
        <v>11.971139000000001</v>
      </c>
      <c r="CP109" s="375">
        <f t="shared" si="179"/>
        <v>6.9492000000000003</v>
      </c>
      <c r="CQ109" s="375">
        <f t="shared" si="179"/>
        <v>5.0219389999999997</v>
      </c>
      <c r="CR109" s="375">
        <f t="shared" si="179"/>
        <v>0</v>
      </c>
      <c r="CS109" s="375">
        <f t="shared" si="179"/>
        <v>0</v>
      </c>
      <c r="CT109" s="375">
        <f t="shared" si="179"/>
        <v>0</v>
      </c>
      <c r="CU109" s="375">
        <f t="shared" si="179"/>
        <v>0</v>
      </c>
      <c r="CV109" s="375">
        <f t="shared" si="179"/>
        <v>0</v>
      </c>
      <c r="CW109" s="375">
        <f t="shared" si="179"/>
        <v>0</v>
      </c>
      <c r="CX109" s="375">
        <f t="shared" si="179"/>
        <v>0</v>
      </c>
      <c r="CY109" s="375">
        <f t="shared" si="179"/>
        <v>9.9752200000000002</v>
      </c>
      <c r="CZ109" s="375">
        <f t="shared" si="179"/>
        <v>0</v>
      </c>
      <c r="DA109" s="375">
        <f t="shared" si="179"/>
        <v>0</v>
      </c>
      <c r="DB109" s="375">
        <f t="shared" si="179"/>
        <v>9.9752200000000002</v>
      </c>
      <c r="DC109" s="375">
        <f t="shared" si="179"/>
        <v>7.2034000000000002</v>
      </c>
      <c r="DD109" s="375">
        <f t="shared" si="179"/>
        <v>2.77182</v>
      </c>
      <c r="DE109" s="375">
        <f t="shared" si="179"/>
        <v>0</v>
      </c>
      <c r="DF109" s="375">
        <f t="shared" si="179"/>
        <v>0</v>
      </c>
      <c r="DG109" s="375">
        <f t="shared" si="179"/>
        <v>0</v>
      </c>
      <c r="DH109" s="375">
        <f t="shared" si="179"/>
        <v>0</v>
      </c>
      <c r="DI109" s="375">
        <f t="shared" si="179"/>
        <v>0</v>
      </c>
      <c r="DJ109" s="375">
        <f t="shared" si="179"/>
        <v>0</v>
      </c>
      <c r="DK109" s="375">
        <f t="shared" ref="DK109:EP109" si="180">DK110+DK118+DK119+DK120</f>
        <v>0</v>
      </c>
      <c r="DL109" s="375">
        <f t="shared" si="180"/>
        <v>14.800021000000001</v>
      </c>
      <c r="DM109" s="375">
        <f t="shared" si="180"/>
        <v>0</v>
      </c>
      <c r="DN109" s="375">
        <f t="shared" si="180"/>
        <v>0</v>
      </c>
      <c r="DO109" s="375">
        <f t="shared" si="180"/>
        <v>14.800021000000001</v>
      </c>
      <c r="DP109" s="375">
        <f t="shared" si="180"/>
        <v>10.38016</v>
      </c>
      <c r="DQ109" s="375">
        <f t="shared" si="180"/>
        <v>4.419861</v>
      </c>
      <c r="DR109" s="375">
        <f t="shared" si="180"/>
        <v>0</v>
      </c>
      <c r="DS109" s="375">
        <f t="shared" si="180"/>
        <v>0</v>
      </c>
      <c r="DT109" s="375">
        <f t="shared" si="180"/>
        <v>0</v>
      </c>
      <c r="DU109" s="375">
        <f t="shared" si="180"/>
        <v>0</v>
      </c>
      <c r="DV109" s="375">
        <f t="shared" si="180"/>
        <v>0</v>
      </c>
      <c r="DW109" s="375">
        <f t="shared" si="180"/>
        <v>0</v>
      </c>
      <c r="DX109" s="375">
        <f t="shared" si="180"/>
        <v>0</v>
      </c>
      <c r="DY109" s="375">
        <f t="shared" si="180"/>
        <v>55.746261515</v>
      </c>
      <c r="DZ109" s="375">
        <f t="shared" si="180"/>
        <v>0</v>
      </c>
      <c r="EA109" s="375">
        <f t="shared" si="180"/>
        <v>0</v>
      </c>
      <c r="EB109" s="375">
        <f t="shared" si="180"/>
        <v>55.746261515</v>
      </c>
      <c r="EC109" s="375">
        <f t="shared" si="180"/>
        <v>28.12556</v>
      </c>
      <c r="ED109" s="375">
        <f t="shared" si="180"/>
        <v>13.124374849999999</v>
      </c>
      <c r="EE109" s="375">
        <f t="shared" si="180"/>
        <v>14.496326665000002</v>
      </c>
      <c r="EF109" s="375">
        <f t="shared" si="180"/>
        <v>0</v>
      </c>
      <c r="EG109" s="375">
        <f t="shared" si="180"/>
        <v>0</v>
      </c>
      <c r="EH109" s="375">
        <f t="shared" si="180"/>
        <v>0</v>
      </c>
      <c r="EI109" s="375">
        <f t="shared" si="180"/>
        <v>0</v>
      </c>
      <c r="EJ109" s="375">
        <f t="shared" si="180"/>
        <v>0</v>
      </c>
      <c r="EK109" s="375">
        <f t="shared" si="180"/>
        <v>0</v>
      </c>
      <c r="EL109" s="163" t="s">
        <v>98</v>
      </c>
      <c r="EM109" s="270"/>
      <c r="EN109" s="305">
        <f t="shared" si="163"/>
        <v>-8.8974274849999944</v>
      </c>
      <c r="EO109" s="270"/>
      <c r="EP109" s="167"/>
      <c r="EQ109" s="167"/>
      <c r="ER109" s="167"/>
      <c r="ES109" s="167"/>
      <c r="ET109" s="167"/>
      <c r="EU109" s="167"/>
      <c r="EV109" s="167"/>
      <c r="EW109" s="167"/>
      <c r="EX109" s="167"/>
      <c r="EY109" s="167"/>
      <c r="EZ109" s="167"/>
      <c r="FA109" s="167"/>
      <c r="FB109" s="167"/>
      <c r="FC109" s="167"/>
      <c r="FD109" s="167"/>
      <c r="FE109" s="167"/>
      <c r="FF109" s="167"/>
      <c r="FG109" s="167"/>
      <c r="FH109" s="167"/>
      <c r="FI109" s="167"/>
      <c r="FJ109" s="167"/>
      <c r="FK109" s="167"/>
      <c r="FL109" s="167"/>
      <c r="FM109" s="167"/>
    </row>
    <row r="110" spans="1:169" s="385" customFormat="1" ht="12.75" customHeight="1" x14ac:dyDescent="0.2">
      <c r="A110" s="377" t="s">
        <v>265</v>
      </c>
      <c r="B110" s="378" t="s">
        <v>267</v>
      </c>
      <c r="C110" s="379" t="s">
        <v>98</v>
      </c>
      <c r="D110" s="379" t="s">
        <v>98</v>
      </c>
      <c r="E110" s="379" t="s">
        <v>98</v>
      </c>
      <c r="F110" s="379" t="s">
        <v>98</v>
      </c>
      <c r="G110" s="379" t="s">
        <v>98</v>
      </c>
      <c r="H110" s="379" t="s">
        <v>98</v>
      </c>
      <c r="I110" s="379" t="s">
        <v>98</v>
      </c>
      <c r="J110" s="379" t="s">
        <v>98</v>
      </c>
      <c r="K110" s="379" t="s">
        <v>98</v>
      </c>
      <c r="L110" s="379" t="s">
        <v>98</v>
      </c>
      <c r="M110" s="379" t="s">
        <v>98</v>
      </c>
      <c r="N110" s="380">
        <v>0</v>
      </c>
      <c r="O110" s="381">
        <f>O111+O112</f>
        <v>3.4453289893999997</v>
      </c>
      <c r="P110" s="381" t="s">
        <v>98</v>
      </c>
      <c r="Q110" s="381" t="s">
        <v>98</v>
      </c>
      <c r="R110" s="382" t="s">
        <v>98</v>
      </c>
      <c r="S110" s="382" t="s">
        <v>98</v>
      </c>
      <c r="T110" s="382">
        <f t="shared" ref="T110:AS110" si="181">T111+T112</f>
        <v>23.857309000000001</v>
      </c>
      <c r="U110" s="382">
        <f t="shared" si="181"/>
        <v>0</v>
      </c>
      <c r="V110" s="382">
        <f t="shared" si="181"/>
        <v>5.4517027599999999</v>
      </c>
      <c r="W110" s="382">
        <f t="shared" si="181"/>
        <v>10.113609515</v>
      </c>
      <c r="X110" s="382">
        <f t="shared" si="181"/>
        <v>0</v>
      </c>
      <c r="Y110" s="382">
        <f t="shared" si="181"/>
        <v>5.4517022200000005</v>
      </c>
      <c r="Z110" s="382">
        <f t="shared" si="181"/>
        <v>0</v>
      </c>
      <c r="AA110" s="382">
        <f t="shared" si="181"/>
        <v>0</v>
      </c>
      <c r="AB110" s="382">
        <f t="shared" si="181"/>
        <v>5.4517022200000005</v>
      </c>
      <c r="AC110" s="382">
        <f t="shared" si="181"/>
        <v>0</v>
      </c>
      <c r="AD110" s="382">
        <f t="shared" si="181"/>
        <v>0</v>
      </c>
      <c r="AE110" s="382">
        <f t="shared" si="181"/>
        <v>5.4517022200000005</v>
      </c>
      <c r="AF110" s="382">
        <f t="shared" si="181"/>
        <v>0</v>
      </c>
      <c r="AG110" s="382">
        <f t="shared" si="181"/>
        <v>0</v>
      </c>
      <c r="AH110" s="382">
        <f t="shared" si="181"/>
        <v>0</v>
      </c>
      <c r="AI110" s="382">
        <f t="shared" si="181"/>
        <v>0</v>
      </c>
      <c r="AJ110" s="382">
        <f t="shared" si="181"/>
        <v>0</v>
      </c>
      <c r="AK110" s="382">
        <f t="shared" si="181"/>
        <v>0</v>
      </c>
      <c r="AL110" s="382">
        <f t="shared" si="181"/>
        <v>10.113609515</v>
      </c>
      <c r="AM110" s="382">
        <f t="shared" si="181"/>
        <v>0</v>
      </c>
      <c r="AN110" s="382">
        <f t="shared" si="181"/>
        <v>0</v>
      </c>
      <c r="AO110" s="382">
        <f t="shared" si="181"/>
        <v>10.113609515</v>
      </c>
      <c r="AP110" s="382">
        <f t="shared" si="181"/>
        <v>0</v>
      </c>
      <c r="AQ110" s="382">
        <f t="shared" si="181"/>
        <v>8.6354849999999997E-2</v>
      </c>
      <c r="AR110" s="382">
        <f t="shared" si="181"/>
        <v>10.027254664999999</v>
      </c>
      <c r="AS110" s="382">
        <f t="shared" si="181"/>
        <v>0</v>
      </c>
      <c r="AT110" s="382" t="s">
        <v>98</v>
      </c>
      <c r="AU110" s="382" t="s">
        <v>98</v>
      </c>
      <c r="AV110" s="382" t="s">
        <v>98</v>
      </c>
      <c r="AW110" s="382" t="s">
        <v>98</v>
      </c>
      <c r="AX110" s="382" t="s">
        <v>98</v>
      </c>
      <c r="AY110" s="382">
        <f t="shared" ref="AY110:CD110" si="182">AY111+AY112</f>
        <v>3.2047279999999998</v>
      </c>
      <c r="AZ110" s="382">
        <f t="shared" si="182"/>
        <v>0</v>
      </c>
      <c r="BA110" s="382">
        <f t="shared" si="182"/>
        <v>0</v>
      </c>
      <c r="BB110" s="382">
        <f t="shared" si="182"/>
        <v>3.2047279999999998</v>
      </c>
      <c r="BC110" s="382">
        <f t="shared" si="182"/>
        <v>0</v>
      </c>
      <c r="BD110" s="382">
        <f t="shared" si="182"/>
        <v>0</v>
      </c>
      <c r="BE110" s="382">
        <f t="shared" si="182"/>
        <v>3.2047279999999998</v>
      </c>
      <c r="BF110" s="382">
        <f t="shared" si="182"/>
        <v>0</v>
      </c>
      <c r="BG110" s="382">
        <f t="shared" si="182"/>
        <v>0</v>
      </c>
      <c r="BH110" s="382">
        <f t="shared" si="182"/>
        <v>0</v>
      </c>
      <c r="BI110" s="382">
        <f t="shared" si="182"/>
        <v>0</v>
      </c>
      <c r="BJ110" s="382">
        <f t="shared" si="182"/>
        <v>0</v>
      </c>
      <c r="BK110" s="382">
        <f t="shared" si="182"/>
        <v>0</v>
      </c>
      <c r="BL110" s="382">
        <f t="shared" si="182"/>
        <v>1.6419440000000001</v>
      </c>
      <c r="BM110" s="382">
        <f t="shared" si="182"/>
        <v>0</v>
      </c>
      <c r="BN110" s="382">
        <f t="shared" si="182"/>
        <v>0</v>
      </c>
      <c r="BO110" s="382">
        <f t="shared" si="182"/>
        <v>1.6419440000000001</v>
      </c>
      <c r="BP110" s="382">
        <f t="shared" si="182"/>
        <v>0</v>
      </c>
      <c r="BQ110" s="382">
        <f t="shared" si="182"/>
        <v>0.37760000000000005</v>
      </c>
      <c r="BR110" s="382">
        <f t="shared" si="182"/>
        <v>1.2643439999999999</v>
      </c>
      <c r="BS110" s="382">
        <f t="shared" si="182"/>
        <v>0</v>
      </c>
      <c r="BT110" s="382">
        <f t="shared" si="182"/>
        <v>0</v>
      </c>
      <c r="BU110" s="382">
        <f t="shared" si="182"/>
        <v>0</v>
      </c>
      <c r="BV110" s="382">
        <f t="shared" si="182"/>
        <v>0</v>
      </c>
      <c r="BW110" s="382">
        <f t="shared" si="182"/>
        <v>0</v>
      </c>
      <c r="BX110" s="382">
        <f t="shared" si="182"/>
        <v>0</v>
      </c>
      <c r="BY110" s="382">
        <f t="shared" si="182"/>
        <v>0</v>
      </c>
      <c r="BZ110" s="382">
        <f t="shared" si="182"/>
        <v>0</v>
      </c>
      <c r="CA110" s="382">
        <f t="shared" si="182"/>
        <v>0</v>
      </c>
      <c r="CB110" s="382">
        <f t="shared" si="182"/>
        <v>0</v>
      </c>
      <c r="CC110" s="382">
        <f t="shared" si="182"/>
        <v>0</v>
      </c>
      <c r="CD110" s="382">
        <f t="shared" si="182"/>
        <v>0</v>
      </c>
      <c r="CE110" s="382">
        <f t="shared" ref="CE110:DJ110" si="183">CE111+CE112</f>
        <v>0</v>
      </c>
      <c r="CF110" s="382">
        <f t="shared" si="183"/>
        <v>0</v>
      </c>
      <c r="CG110" s="382">
        <f t="shared" si="183"/>
        <v>0</v>
      </c>
      <c r="CH110" s="382">
        <f t="shared" si="183"/>
        <v>0</v>
      </c>
      <c r="CI110" s="382">
        <f t="shared" si="183"/>
        <v>0</v>
      </c>
      <c r="CJ110" s="382">
        <f t="shared" si="183"/>
        <v>0</v>
      </c>
      <c r="CK110" s="382">
        <f t="shared" si="183"/>
        <v>0</v>
      </c>
      <c r="CL110" s="382">
        <f t="shared" si="183"/>
        <v>0</v>
      </c>
      <c r="CM110" s="382">
        <f t="shared" si="183"/>
        <v>0</v>
      </c>
      <c r="CN110" s="382">
        <f t="shared" si="183"/>
        <v>0</v>
      </c>
      <c r="CO110" s="382">
        <f t="shared" si="183"/>
        <v>0</v>
      </c>
      <c r="CP110" s="382">
        <f t="shared" si="183"/>
        <v>0</v>
      </c>
      <c r="CQ110" s="382">
        <f t="shared" si="183"/>
        <v>0</v>
      </c>
      <c r="CR110" s="382">
        <f t="shared" si="183"/>
        <v>0</v>
      </c>
      <c r="CS110" s="382">
        <f t="shared" si="183"/>
        <v>0</v>
      </c>
      <c r="CT110" s="382">
        <f t="shared" si="183"/>
        <v>0</v>
      </c>
      <c r="CU110" s="382">
        <f t="shared" si="183"/>
        <v>0</v>
      </c>
      <c r="CV110" s="382">
        <f t="shared" si="183"/>
        <v>0</v>
      </c>
      <c r="CW110" s="382">
        <f t="shared" si="183"/>
        <v>0</v>
      </c>
      <c r="CX110" s="382">
        <f t="shared" si="183"/>
        <v>0</v>
      </c>
      <c r="CY110" s="382">
        <f t="shared" si="183"/>
        <v>0</v>
      </c>
      <c r="CZ110" s="382">
        <f t="shared" si="183"/>
        <v>0</v>
      </c>
      <c r="DA110" s="382">
        <f t="shared" si="183"/>
        <v>0</v>
      </c>
      <c r="DB110" s="382">
        <f t="shared" si="183"/>
        <v>0</v>
      </c>
      <c r="DC110" s="382">
        <f t="shared" si="183"/>
        <v>0</v>
      </c>
      <c r="DD110" s="382">
        <f t="shared" si="183"/>
        <v>0</v>
      </c>
      <c r="DE110" s="382">
        <f t="shared" si="183"/>
        <v>0</v>
      </c>
      <c r="DF110" s="382">
        <f t="shared" si="183"/>
        <v>0</v>
      </c>
      <c r="DG110" s="382">
        <f t="shared" si="183"/>
        <v>0</v>
      </c>
      <c r="DH110" s="382">
        <f t="shared" si="183"/>
        <v>0</v>
      </c>
      <c r="DI110" s="382">
        <f t="shared" si="183"/>
        <v>0</v>
      </c>
      <c r="DJ110" s="382">
        <f t="shared" si="183"/>
        <v>0</v>
      </c>
      <c r="DK110" s="382">
        <f t="shared" ref="DK110:EP110" si="184">DK111+DK112</f>
        <v>0</v>
      </c>
      <c r="DL110" s="382">
        <f t="shared" si="184"/>
        <v>0</v>
      </c>
      <c r="DM110" s="382">
        <f t="shared" si="184"/>
        <v>0</v>
      </c>
      <c r="DN110" s="382">
        <f t="shared" si="184"/>
        <v>0</v>
      </c>
      <c r="DO110" s="382">
        <f t="shared" si="184"/>
        <v>0</v>
      </c>
      <c r="DP110" s="382">
        <f t="shared" si="184"/>
        <v>0</v>
      </c>
      <c r="DQ110" s="382">
        <f t="shared" si="184"/>
        <v>0</v>
      </c>
      <c r="DR110" s="382">
        <f t="shared" si="184"/>
        <v>0</v>
      </c>
      <c r="DS110" s="382">
        <f t="shared" si="184"/>
        <v>0</v>
      </c>
      <c r="DT110" s="382">
        <f t="shared" si="184"/>
        <v>0</v>
      </c>
      <c r="DU110" s="382">
        <f t="shared" si="184"/>
        <v>0</v>
      </c>
      <c r="DV110" s="382">
        <f t="shared" si="184"/>
        <v>0</v>
      </c>
      <c r="DW110" s="382">
        <f t="shared" si="184"/>
        <v>0</v>
      </c>
      <c r="DX110" s="382">
        <f t="shared" si="184"/>
        <v>0</v>
      </c>
      <c r="DY110" s="382">
        <f t="shared" si="184"/>
        <v>14.960281515000002</v>
      </c>
      <c r="DZ110" s="382">
        <f t="shared" si="184"/>
        <v>0</v>
      </c>
      <c r="EA110" s="382">
        <f t="shared" si="184"/>
        <v>0</v>
      </c>
      <c r="EB110" s="382">
        <f t="shared" si="184"/>
        <v>14.960281515000002</v>
      </c>
      <c r="EC110" s="382">
        <f t="shared" si="184"/>
        <v>0</v>
      </c>
      <c r="ED110" s="382">
        <f t="shared" si="184"/>
        <v>0.46395485000000003</v>
      </c>
      <c r="EE110" s="382">
        <f t="shared" si="184"/>
        <v>14.496326665000002</v>
      </c>
      <c r="EF110" s="382">
        <f t="shared" si="184"/>
        <v>0</v>
      </c>
      <c r="EG110" s="382">
        <f t="shared" si="184"/>
        <v>0</v>
      </c>
      <c r="EH110" s="382">
        <f t="shared" si="184"/>
        <v>0</v>
      </c>
      <c r="EI110" s="382">
        <f t="shared" si="184"/>
        <v>0</v>
      </c>
      <c r="EJ110" s="382">
        <f t="shared" si="184"/>
        <v>0</v>
      </c>
      <c r="EK110" s="382">
        <f t="shared" si="184"/>
        <v>0</v>
      </c>
      <c r="EL110" s="383" t="s">
        <v>98</v>
      </c>
      <c r="EM110" s="270"/>
      <c r="EN110" s="305">
        <f t="shared" si="163"/>
        <v>-8.8970274849999988</v>
      </c>
      <c r="EO110" s="270"/>
      <c r="EP110" s="384"/>
      <c r="EQ110" s="384"/>
      <c r="ER110" s="384"/>
      <c r="ES110" s="384"/>
      <c r="ET110" s="384"/>
      <c r="EU110" s="384"/>
      <c r="EV110" s="384"/>
      <c r="EW110" s="384"/>
      <c r="EX110" s="384"/>
      <c r="EY110" s="384"/>
      <c r="EZ110" s="384"/>
      <c r="FA110" s="384"/>
      <c r="FB110" s="384"/>
      <c r="FC110" s="384"/>
      <c r="FD110" s="384"/>
      <c r="FE110" s="384"/>
      <c r="FF110" s="384"/>
      <c r="FG110" s="384"/>
      <c r="FH110" s="384"/>
      <c r="FI110" s="384"/>
      <c r="FJ110" s="384"/>
      <c r="FK110" s="384"/>
      <c r="FL110" s="384"/>
      <c r="FM110" s="384"/>
    </row>
    <row r="111" spans="1:169" s="183" customFormat="1" ht="38.25" customHeight="1" x14ac:dyDescent="0.2">
      <c r="A111" s="226" t="s">
        <v>268</v>
      </c>
      <c r="B111" s="227" t="s">
        <v>269</v>
      </c>
      <c r="C111" s="311" t="s">
        <v>270</v>
      </c>
      <c r="D111" s="276" t="s">
        <v>98</v>
      </c>
      <c r="E111" s="322">
        <v>2013</v>
      </c>
      <c r="F111" s="312">
        <v>2018</v>
      </c>
      <c r="G111" s="311" t="s">
        <v>98</v>
      </c>
      <c r="H111" s="318" t="s">
        <v>98</v>
      </c>
      <c r="I111" s="318" t="s">
        <v>98</v>
      </c>
      <c r="J111" s="319" t="s">
        <v>98</v>
      </c>
      <c r="K111" s="318" t="s">
        <v>98</v>
      </c>
      <c r="L111" s="318" t="s">
        <v>98</v>
      </c>
      <c r="M111" s="319" t="s">
        <v>98</v>
      </c>
      <c r="N111" s="320">
        <v>0</v>
      </c>
      <c r="O111" s="321">
        <f>(215.88714+863.54856+917.70563+922.629)/1000*1.18</f>
        <v>3.4453289893999997</v>
      </c>
      <c r="P111" s="293" t="s">
        <v>98</v>
      </c>
      <c r="Q111" s="293" t="s">
        <v>98</v>
      </c>
      <c r="R111" s="313" t="s">
        <v>98</v>
      </c>
      <c r="S111" s="313" t="s">
        <v>98</v>
      </c>
      <c r="T111" s="386">
        <v>5.436909</v>
      </c>
      <c r="U111" s="313">
        <v>0</v>
      </c>
      <c r="V111" s="313">
        <f>Y111</f>
        <v>1.0887022200000001</v>
      </c>
      <c r="W111" s="313">
        <f>AL111</f>
        <v>0.90288151500000002</v>
      </c>
      <c r="X111" s="313">
        <f>X112+X113</f>
        <v>0</v>
      </c>
      <c r="Y111" s="313">
        <f>SUM(Z111:AB111)</f>
        <v>1.0887022200000001</v>
      </c>
      <c r="Z111" s="313">
        <v>0</v>
      </c>
      <c r="AA111" s="313">
        <v>0</v>
      </c>
      <c r="AB111" s="313">
        <f>AC111+AD111+AE111</f>
        <v>1.0887022200000001</v>
      </c>
      <c r="AC111" s="387">
        <v>0</v>
      </c>
      <c r="AD111" s="313">
        <v>0</v>
      </c>
      <c r="AE111" s="313">
        <f>(0.07688575*12)*1.18</f>
        <v>1.0887022200000001</v>
      </c>
      <c r="AF111" s="313">
        <v>0</v>
      </c>
      <c r="AG111" s="313">
        <v>0</v>
      </c>
      <c r="AH111" s="313">
        <v>0</v>
      </c>
      <c r="AI111" s="313">
        <v>0</v>
      </c>
      <c r="AJ111" s="313">
        <v>0</v>
      </c>
      <c r="AK111" s="313">
        <v>0</v>
      </c>
      <c r="AL111" s="313">
        <f>SUM(AM111:AO111)</f>
        <v>0.90288151500000002</v>
      </c>
      <c r="AM111" s="313">
        <v>0</v>
      </c>
      <c r="AN111" s="313">
        <v>0</v>
      </c>
      <c r="AO111" s="313">
        <f>SUM(AP111:AR111)</f>
        <v>0.90288151500000002</v>
      </c>
      <c r="AP111" s="313">
        <v>0</v>
      </c>
      <c r="AQ111" s="313">
        <v>8.6354849999999997E-2</v>
      </c>
      <c r="AR111" s="313">
        <f>0.090725185*9</f>
        <v>0.81652666500000004</v>
      </c>
      <c r="AS111" s="313">
        <v>0</v>
      </c>
      <c r="AT111" s="313" t="s">
        <v>98</v>
      </c>
      <c r="AU111" s="313" t="s">
        <v>98</v>
      </c>
      <c r="AV111" s="313" t="s">
        <v>98</v>
      </c>
      <c r="AW111" s="313" t="s">
        <v>98</v>
      </c>
      <c r="AX111" s="313" t="s">
        <v>98</v>
      </c>
      <c r="AY111" s="313">
        <f>SUM(AZ111:BB111)</f>
        <v>0</v>
      </c>
      <c r="AZ111" s="313">
        <v>0</v>
      </c>
      <c r="BA111" s="313">
        <v>0</v>
      </c>
      <c r="BB111" s="313">
        <v>0</v>
      </c>
      <c r="BC111" s="313">
        <v>0</v>
      </c>
      <c r="BD111" s="313">
        <v>0</v>
      </c>
      <c r="BE111" s="313">
        <v>0</v>
      </c>
      <c r="BF111" s="313">
        <v>0</v>
      </c>
      <c r="BG111" s="313">
        <v>0</v>
      </c>
      <c r="BH111" s="313">
        <v>0</v>
      </c>
      <c r="BI111" s="313">
        <v>0</v>
      </c>
      <c r="BJ111" s="313">
        <v>0</v>
      </c>
      <c r="BK111" s="313">
        <v>0</v>
      </c>
      <c r="BL111" s="313">
        <f>SUM(BM111:BO111)</f>
        <v>0</v>
      </c>
      <c r="BM111" s="313">
        <v>0</v>
      </c>
      <c r="BN111" s="313">
        <v>0</v>
      </c>
      <c r="BO111" s="313">
        <v>0</v>
      </c>
      <c r="BP111" s="313">
        <v>0</v>
      </c>
      <c r="BQ111" s="313">
        <v>0</v>
      </c>
      <c r="BR111" s="313">
        <v>0</v>
      </c>
      <c r="BS111" s="313">
        <v>0</v>
      </c>
      <c r="BT111" s="313">
        <v>0</v>
      </c>
      <c r="BU111" s="313">
        <v>0</v>
      </c>
      <c r="BV111" s="313">
        <v>0</v>
      </c>
      <c r="BW111" s="313">
        <v>0</v>
      </c>
      <c r="BX111" s="313">
        <v>0</v>
      </c>
      <c r="BY111" s="294">
        <f>SUM(BZ111:CB111)</f>
        <v>0</v>
      </c>
      <c r="BZ111" s="313">
        <v>0</v>
      </c>
      <c r="CA111" s="313">
        <v>0</v>
      </c>
      <c r="CB111" s="313">
        <v>0</v>
      </c>
      <c r="CC111" s="313">
        <v>0</v>
      </c>
      <c r="CD111" s="313">
        <v>0</v>
      </c>
      <c r="CE111" s="313">
        <v>0</v>
      </c>
      <c r="CF111" s="313">
        <v>0</v>
      </c>
      <c r="CG111" s="313">
        <v>0</v>
      </c>
      <c r="CH111" s="313">
        <v>0</v>
      </c>
      <c r="CI111" s="313">
        <v>0</v>
      </c>
      <c r="CJ111" s="313">
        <v>0</v>
      </c>
      <c r="CK111" s="313">
        <v>0</v>
      </c>
      <c r="CL111" s="313">
        <v>0</v>
      </c>
      <c r="CM111" s="313">
        <v>0</v>
      </c>
      <c r="CN111" s="313">
        <v>0</v>
      </c>
      <c r="CO111" s="313">
        <v>0</v>
      </c>
      <c r="CP111" s="313">
        <v>0</v>
      </c>
      <c r="CQ111" s="313">
        <v>0</v>
      </c>
      <c r="CR111" s="313">
        <v>0</v>
      </c>
      <c r="CS111" s="313">
        <v>0</v>
      </c>
      <c r="CT111" s="313">
        <v>0</v>
      </c>
      <c r="CU111" s="313">
        <v>0</v>
      </c>
      <c r="CV111" s="313">
        <v>0</v>
      </c>
      <c r="CW111" s="313">
        <v>0</v>
      </c>
      <c r="CX111" s="313">
        <v>0</v>
      </c>
      <c r="CY111" s="313">
        <f>SUM(CZ111:DB111)</f>
        <v>0</v>
      </c>
      <c r="CZ111" s="313">
        <v>0</v>
      </c>
      <c r="DA111" s="313">
        <v>0</v>
      </c>
      <c r="DB111" s="313">
        <v>0</v>
      </c>
      <c r="DC111" s="313">
        <v>0</v>
      </c>
      <c r="DD111" s="313">
        <v>0</v>
      </c>
      <c r="DE111" s="313">
        <v>0</v>
      </c>
      <c r="DF111" s="313">
        <v>0</v>
      </c>
      <c r="DG111" s="313">
        <v>0</v>
      </c>
      <c r="DH111" s="313">
        <v>0</v>
      </c>
      <c r="DI111" s="313">
        <v>0</v>
      </c>
      <c r="DJ111" s="313">
        <v>0</v>
      </c>
      <c r="DK111" s="313">
        <v>0</v>
      </c>
      <c r="DL111" s="313">
        <f>SUM(DM111:DO111)</f>
        <v>0</v>
      </c>
      <c r="DM111" s="313">
        <v>0</v>
      </c>
      <c r="DN111" s="313">
        <v>0</v>
      </c>
      <c r="DO111" s="313">
        <v>0</v>
      </c>
      <c r="DP111" s="313">
        <v>0</v>
      </c>
      <c r="DQ111" s="313">
        <v>0</v>
      </c>
      <c r="DR111" s="313">
        <v>0</v>
      </c>
      <c r="DS111" s="313">
        <v>0</v>
      </c>
      <c r="DT111" s="313">
        <v>0</v>
      </c>
      <c r="DU111" s="313">
        <v>0</v>
      </c>
      <c r="DV111" s="313">
        <v>0</v>
      </c>
      <c r="DW111" s="313">
        <v>0</v>
      </c>
      <c r="DX111" s="313">
        <v>0</v>
      </c>
      <c r="DY111" s="313">
        <f>SUM(DZ111:EB111)</f>
        <v>0.90288151500000002</v>
      </c>
      <c r="DZ111" s="313">
        <v>0</v>
      </c>
      <c r="EA111" s="313">
        <v>0</v>
      </c>
      <c r="EB111" s="313">
        <f>AO111+BB111+BO111+CB111+CO111+DB111+DO111</f>
        <v>0.90288151500000002</v>
      </c>
      <c r="EC111" s="313">
        <f>AP111+BC111+BP111+CC111+CP111+DC111+DP111</f>
        <v>0</v>
      </c>
      <c r="ED111" s="313">
        <f>AQ111+BD111+BQ111+CD111+CQ111+DD111+DQ111</f>
        <v>8.6354849999999997E-2</v>
      </c>
      <c r="EE111" s="313">
        <f>AR111+BE111+BR111+CE111+CR111+DE111+DR111</f>
        <v>0.81652666500000004</v>
      </c>
      <c r="EF111" s="313">
        <v>0</v>
      </c>
      <c r="EG111" s="313">
        <v>0</v>
      </c>
      <c r="EH111" s="313">
        <v>0</v>
      </c>
      <c r="EI111" s="313">
        <v>0</v>
      </c>
      <c r="EJ111" s="313">
        <v>0</v>
      </c>
      <c r="EK111" s="313">
        <v>0</v>
      </c>
      <c r="EL111" s="119" t="s">
        <v>98</v>
      </c>
      <c r="EM111" s="270"/>
      <c r="EN111" s="305">
        <f t="shared" si="163"/>
        <v>-4.5340274850000002</v>
      </c>
      <c r="EO111" s="270"/>
      <c r="EP111" s="182"/>
      <c r="EQ111" s="182"/>
      <c r="ER111" s="182"/>
      <c r="ES111" s="182"/>
      <c r="ET111" s="182"/>
      <c r="EU111" s="182"/>
      <c r="EV111" s="182"/>
      <c r="EW111" s="182"/>
      <c r="EX111" s="182"/>
      <c r="EY111" s="182"/>
      <c r="EZ111" s="182"/>
      <c r="FA111" s="182"/>
      <c r="FB111" s="182"/>
      <c r="FC111" s="182"/>
      <c r="FD111" s="182"/>
      <c r="FE111" s="182"/>
      <c r="FF111" s="182"/>
      <c r="FG111" s="182"/>
      <c r="FH111" s="182"/>
      <c r="FI111" s="182"/>
      <c r="FJ111" s="182"/>
      <c r="FK111" s="182"/>
      <c r="FL111" s="182"/>
      <c r="FM111" s="182"/>
    </row>
    <row r="112" spans="1:169" s="183" customFormat="1" ht="25.5" customHeight="1" x14ac:dyDescent="0.2">
      <c r="A112" s="226" t="s">
        <v>271</v>
      </c>
      <c r="B112" s="227" t="s">
        <v>272</v>
      </c>
      <c r="C112" s="311" t="s">
        <v>98</v>
      </c>
      <c r="D112" s="276" t="s">
        <v>98</v>
      </c>
      <c r="E112" s="276" t="s">
        <v>98</v>
      </c>
      <c r="F112" s="276" t="s">
        <v>98</v>
      </c>
      <c r="G112" s="311" t="s">
        <v>98</v>
      </c>
      <c r="H112" s="318" t="s">
        <v>98</v>
      </c>
      <c r="I112" s="318" t="s">
        <v>98</v>
      </c>
      <c r="J112" s="319" t="s">
        <v>98</v>
      </c>
      <c r="K112" s="318" t="s">
        <v>98</v>
      </c>
      <c r="L112" s="318" t="s">
        <v>98</v>
      </c>
      <c r="M112" s="319" t="s">
        <v>98</v>
      </c>
      <c r="N112" s="320">
        <v>0</v>
      </c>
      <c r="O112" s="321">
        <v>0</v>
      </c>
      <c r="P112" s="293" t="s">
        <v>98</v>
      </c>
      <c r="Q112" s="293" t="s">
        <v>98</v>
      </c>
      <c r="R112" s="313" t="s">
        <v>98</v>
      </c>
      <c r="S112" s="313" t="s">
        <v>98</v>
      </c>
      <c r="T112" s="294">
        <f t="shared" ref="T112:AY112" si="185">SUM(T113:T117)</f>
        <v>18.420400000000001</v>
      </c>
      <c r="U112" s="294">
        <f t="shared" si="185"/>
        <v>0</v>
      </c>
      <c r="V112" s="294">
        <f t="shared" si="185"/>
        <v>4.3630005399999998</v>
      </c>
      <c r="W112" s="294">
        <f t="shared" si="185"/>
        <v>9.2107279999999996</v>
      </c>
      <c r="X112" s="294">
        <f t="shared" si="185"/>
        <v>0</v>
      </c>
      <c r="Y112" s="294">
        <f t="shared" si="185"/>
        <v>4.3630000000000004</v>
      </c>
      <c r="Z112" s="294">
        <f t="shared" si="185"/>
        <v>0</v>
      </c>
      <c r="AA112" s="294">
        <f t="shared" si="185"/>
        <v>0</v>
      </c>
      <c r="AB112" s="294">
        <f t="shared" si="185"/>
        <v>4.3630000000000004</v>
      </c>
      <c r="AC112" s="294">
        <f t="shared" si="185"/>
        <v>0</v>
      </c>
      <c r="AD112" s="294">
        <f t="shared" si="185"/>
        <v>0</v>
      </c>
      <c r="AE112" s="294">
        <f t="shared" si="185"/>
        <v>4.3630000000000004</v>
      </c>
      <c r="AF112" s="294">
        <f t="shared" si="185"/>
        <v>0</v>
      </c>
      <c r="AG112" s="294">
        <f t="shared" si="185"/>
        <v>0</v>
      </c>
      <c r="AH112" s="294">
        <f t="shared" si="185"/>
        <v>0</v>
      </c>
      <c r="AI112" s="294">
        <f t="shared" si="185"/>
        <v>0</v>
      </c>
      <c r="AJ112" s="294">
        <f t="shared" si="185"/>
        <v>0</v>
      </c>
      <c r="AK112" s="294">
        <f t="shared" si="185"/>
        <v>0</v>
      </c>
      <c r="AL112" s="294">
        <f t="shared" si="185"/>
        <v>9.2107279999999996</v>
      </c>
      <c r="AM112" s="294">
        <f t="shared" si="185"/>
        <v>0</v>
      </c>
      <c r="AN112" s="294">
        <f t="shared" si="185"/>
        <v>0</v>
      </c>
      <c r="AO112" s="294">
        <f t="shared" si="185"/>
        <v>9.2107279999999996</v>
      </c>
      <c r="AP112" s="294">
        <f t="shared" si="185"/>
        <v>0</v>
      </c>
      <c r="AQ112" s="294">
        <f t="shared" si="185"/>
        <v>0</v>
      </c>
      <c r="AR112" s="294">
        <f t="shared" si="185"/>
        <v>9.2107279999999996</v>
      </c>
      <c r="AS112" s="294">
        <f t="shared" si="185"/>
        <v>0</v>
      </c>
      <c r="AT112" s="294">
        <f t="shared" si="185"/>
        <v>0</v>
      </c>
      <c r="AU112" s="294">
        <f t="shared" si="185"/>
        <v>0</v>
      </c>
      <c r="AV112" s="294">
        <f t="shared" si="185"/>
        <v>0</v>
      </c>
      <c r="AW112" s="294">
        <f t="shared" si="185"/>
        <v>0</v>
      </c>
      <c r="AX112" s="294">
        <f t="shared" si="185"/>
        <v>0</v>
      </c>
      <c r="AY112" s="294">
        <f t="shared" si="185"/>
        <v>3.2047279999999998</v>
      </c>
      <c r="AZ112" s="294">
        <f t="shared" ref="AZ112:CE112" si="186">SUM(AZ113:AZ117)</f>
        <v>0</v>
      </c>
      <c r="BA112" s="294">
        <f t="shared" si="186"/>
        <v>0</v>
      </c>
      <c r="BB112" s="294">
        <f t="shared" si="186"/>
        <v>3.2047279999999998</v>
      </c>
      <c r="BC112" s="294">
        <f t="shared" si="186"/>
        <v>0</v>
      </c>
      <c r="BD112" s="294">
        <f t="shared" si="186"/>
        <v>0</v>
      </c>
      <c r="BE112" s="294">
        <f t="shared" si="186"/>
        <v>3.2047279999999998</v>
      </c>
      <c r="BF112" s="294">
        <f t="shared" si="186"/>
        <v>0</v>
      </c>
      <c r="BG112" s="294">
        <f t="shared" si="186"/>
        <v>0</v>
      </c>
      <c r="BH112" s="294">
        <f t="shared" si="186"/>
        <v>0</v>
      </c>
      <c r="BI112" s="294">
        <f t="shared" si="186"/>
        <v>0</v>
      </c>
      <c r="BJ112" s="294">
        <f t="shared" si="186"/>
        <v>0</v>
      </c>
      <c r="BK112" s="294">
        <f t="shared" si="186"/>
        <v>0</v>
      </c>
      <c r="BL112" s="294">
        <f t="shared" si="186"/>
        <v>1.6419440000000001</v>
      </c>
      <c r="BM112" s="294">
        <f t="shared" si="186"/>
        <v>0</v>
      </c>
      <c r="BN112" s="294">
        <f t="shared" si="186"/>
        <v>0</v>
      </c>
      <c r="BO112" s="294">
        <f t="shared" si="186"/>
        <v>1.6419440000000001</v>
      </c>
      <c r="BP112" s="294">
        <f t="shared" si="186"/>
        <v>0</v>
      </c>
      <c r="BQ112" s="294">
        <f t="shared" si="186"/>
        <v>0.37760000000000005</v>
      </c>
      <c r="BR112" s="294">
        <f t="shared" si="186"/>
        <v>1.2643439999999999</v>
      </c>
      <c r="BS112" s="294">
        <f t="shared" si="186"/>
        <v>0</v>
      </c>
      <c r="BT112" s="294">
        <f t="shared" si="186"/>
        <v>0</v>
      </c>
      <c r="BU112" s="294">
        <f t="shared" si="186"/>
        <v>0</v>
      </c>
      <c r="BV112" s="294">
        <f t="shared" si="186"/>
        <v>0</v>
      </c>
      <c r="BW112" s="294">
        <f t="shared" si="186"/>
        <v>0</v>
      </c>
      <c r="BX112" s="294">
        <f t="shared" si="186"/>
        <v>0</v>
      </c>
      <c r="BY112" s="294">
        <f>SUM(BZ112:CB112)</f>
        <v>0</v>
      </c>
      <c r="BZ112" s="294">
        <f t="shared" ref="BZ112:DE112" si="187">SUM(BZ113:BZ117)</f>
        <v>0</v>
      </c>
      <c r="CA112" s="294">
        <f t="shared" si="187"/>
        <v>0</v>
      </c>
      <c r="CB112" s="294">
        <f t="shared" si="187"/>
        <v>0</v>
      </c>
      <c r="CC112" s="294">
        <f t="shared" si="187"/>
        <v>0</v>
      </c>
      <c r="CD112" s="294">
        <f t="shared" si="187"/>
        <v>0</v>
      </c>
      <c r="CE112" s="294">
        <f t="shared" si="187"/>
        <v>0</v>
      </c>
      <c r="CF112" s="294">
        <f t="shared" si="187"/>
        <v>0</v>
      </c>
      <c r="CG112" s="294">
        <f t="shared" si="187"/>
        <v>0</v>
      </c>
      <c r="CH112" s="294">
        <f t="shared" si="187"/>
        <v>0</v>
      </c>
      <c r="CI112" s="294">
        <f t="shared" si="187"/>
        <v>0</v>
      </c>
      <c r="CJ112" s="294">
        <f t="shared" si="187"/>
        <v>0</v>
      </c>
      <c r="CK112" s="294">
        <f t="shared" si="187"/>
        <v>0</v>
      </c>
      <c r="CL112" s="294">
        <f t="shared" si="187"/>
        <v>0</v>
      </c>
      <c r="CM112" s="294">
        <f t="shared" si="187"/>
        <v>0</v>
      </c>
      <c r="CN112" s="294">
        <f t="shared" si="187"/>
        <v>0</v>
      </c>
      <c r="CO112" s="294">
        <f t="shared" si="187"/>
        <v>0</v>
      </c>
      <c r="CP112" s="294">
        <f t="shared" si="187"/>
        <v>0</v>
      </c>
      <c r="CQ112" s="294">
        <f t="shared" si="187"/>
        <v>0</v>
      </c>
      <c r="CR112" s="294">
        <f t="shared" si="187"/>
        <v>0</v>
      </c>
      <c r="CS112" s="294">
        <f t="shared" si="187"/>
        <v>0</v>
      </c>
      <c r="CT112" s="294">
        <f t="shared" si="187"/>
        <v>0</v>
      </c>
      <c r="CU112" s="294">
        <f t="shared" si="187"/>
        <v>0</v>
      </c>
      <c r="CV112" s="294">
        <f t="shared" si="187"/>
        <v>0</v>
      </c>
      <c r="CW112" s="294">
        <f t="shared" si="187"/>
        <v>0</v>
      </c>
      <c r="CX112" s="294">
        <f t="shared" si="187"/>
        <v>0</v>
      </c>
      <c r="CY112" s="294">
        <f t="shared" si="187"/>
        <v>0</v>
      </c>
      <c r="CZ112" s="294">
        <f t="shared" si="187"/>
        <v>0</v>
      </c>
      <c r="DA112" s="294">
        <f t="shared" si="187"/>
        <v>0</v>
      </c>
      <c r="DB112" s="294">
        <f t="shared" si="187"/>
        <v>0</v>
      </c>
      <c r="DC112" s="294">
        <f t="shared" si="187"/>
        <v>0</v>
      </c>
      <c r="DD112" s="294">
        <f t="shared" si="187"/>
        <v>0</v>
      </c>
      <c r="DE112" s="294">
        <f t="shared" si="187"/>
        <v>0</v>
      </c>
      <c r="DF112" s="294">
        <f t="shared" ref="DF112:EK112" si="188">SUM(DF113:DF117)</f>
        <v>0</v>
      </c>
      <c r="DG112" s="294">
        <f t="shared" si="188"/>
        <v>0</v>
      </c>
      <c r="DH112" s="294">
        <f t="shared" si="188"/>
        <v>0</v>
      </c>
      <c r="DI112" s="294">
        <f t="shared" si="188"/>
        <v>0</v>
      </c>
      <c r="DJ112" s="294">
        <f t="shared" si="188"/>
        <v>0</v>
      </c>
      <c r="DK112" s="294">
        <f t="shared" si="188"/>
        <v>0</v>
      </c>
      <c r="DL112" s="294">
        <f t="shared" si="188"/>
        <v>0</v>
      </c>
      <c r="DM112" s="294">
        <f t="shared" si="188"/>
        <v>0</v>
      </c>
      <c r="DN112" s="294">
        <f t="shared" si="188"/>
        <v>0</v>
      </c>
      <c r="DO112" s="294">
        <f t="shared" si="188"/>
        <v>0</v>
      </c>
      <c r="DP112" s="294">
        <f t="shared" si="188"/>
        <v>0</v>
      </c>
      <c r="DQ112" s="294">
        <f t="shared" si="188"/>
        <v>0</v>
      </c>
      <c r="DR112" s="294">
        <f t="shared" si="188"/>
        <v>0</v>
      </c>
      <c r="DS112" s="294">
        <f t="shared" si="188"/>
        <v>0</v>
      </c>
      <c r="DT112" s="294">
        <f t="shared" si="188"/>
        <v>0</v>
      </c>
      <c r="DU112" s="294">
        <f t="shared" si="188"/>
        <v>0</v>
      </c>
      <c r="DV112" s="294">
        <f t="shared" si="188"/>
        <v>0</v>
      </c>
      <c r="DW112" s="294">
        <f t="shared" si="188"/>
        <v>0</v>
      </c>
      <c r="DX112" s="294">
        <f t="shared" si="188"/>
        <v>0</v>
      </c>
      <c r="DY112" s="294">
        <f t="shared" si="188"/>
        <v>14.057400000000001</v>
      </c>
      <c r="DZ112" s="294">
        <f t="shared" si="188"/>
        <v>0</v>
      </c>
      <c r="EA112" s="294">
        <f t="shared" si="188"/>
        <v>0</v>
      </c>
      <c r="EB112" s="294">
        <f t="shared" si="188"/>
        <v>14.057400000000001</v>
      </c>
      <c r="EC112" s="294">
        <f t="shared" si="188"/>
        <v>0</v>
      </c>
      <c r="ED112" s="294">
        <f t="shared" si="188"/>
        <v>0.37760000000000005</v>
      </c>
      <c r="EE112" s="294">
        <f t="shared" si="188"/>
        <v>13.679800000000002</v>
      </c>
      <c r="EF112" s="294">
        <f t="shared" si="188"/>
        <v>0</v>
      </c>
      <c r="EG112" s="294">
        <f t="shared" si="188"/>
        <v>0</v>
      </c>
      <c r="EH112" s="294">
        <f t="shared" si="188"/>
        <v>0</v>
      </c>
      <c r="EI112" s="294">
        <f t="shared" si="188"/>
        <v>0</v>
      </c>
      <c r="EJ112" s="294">
        <f t="shared" si="188"/>
        <v>0</v>
      </c>
      <c r="EK112" s="294">
        <f t="shared" si="188"/>
        <v>0</v>
      </c>
      <c r="EL112" s="119" t="s">
        <v>98</v>
      </c>
      <c r="EM112" s="270"/>
      <c r="EN112" s="305">
        <f t="shared" si="163"/>
        <v>-4.3629999999999995</v>
      </c>
      <c r="EO112" s="270"/>
      <c r="EP112" s="182"/>
      <c r="EQ112" s="182"/>
      <c r="ER112" s="182"/>
      <c r="ES112" s="182"/>
      <c r="ET112" s="182"/>
      <c r="EU112" s="182"/>
      <c r="EV112" s="182"/>
      <c r="EW112" s="182"/>
      <c r="EX112" s="182"/>
      <c r="EY112" s="182"/>
      <c r="EZ112" s="182"/>
      <c r="FA112" s="182"/>
      <c r="FB112" s="182"/>
      <c r="FC112" s="182"/>
      <c r="FD112" s="182"/>
      <c r="FE112" s="182"/>
      <c r="FF112" s="182"/>
      <c r="FG112" s="182"/>
      <c r="FH112" s="182"/>
      <c r="FI112" s="182"/>
      <c r="FJ112" s="182"/>
      <c r="FK112" s="182"/>
      <c r="FL112" s="182"/>
      <c r="FM112" s="182"/>
    </row>
    <row r="113" spans="1:169" s="183" customFormat="1" ht="38.25" customHeight="1" x14ac:dyDescent="0.2">
      <c r="A113" s="226" t="s">
        <v>273</v>
      </c>
      <c r="B113" s="227" t="s">
        <v>274</v>
      </c>
      <c r="C113" s="311" t="s">
        <v>275</v>
      </c>
      <c r="D113" s="276" t="s">
        <v>98</v>
      </c>
      <c r="E113" s="322">
        <v>2017</v>
      </c>
      <c r="F113" s="312">
        <v>2020</v>
      </c>
      <c r="G113" s="311" t="s">
        <v>98</v>
      </c>
      <c r="H113" s="318" t="s">
        <v>98</v>
      </c>
      <c r="I113" s="318" t="s">
        <v>98</v>
      </c>
      <c r="J113" s="319" t="s">
        <v>98</v>
      </c>
      <c r="K113" s="318" t="s">
        <v>98</v>
      </c>
      <c r="L113" s="318" t="s">
        <v>98</v>
      </c>
      <c r="M113" s="319" t="s">
        <v>98</v>
      </c>
      <c r="N113" s="320">
        <v>0</v>
      </c>
      <c r="O113" s="321">
        <v>0</v>
      </c>
      <c r="P113" s="293" t="s">
        <v>98</v>
      </c>
      <c r="Q113" s="293" t="s">
        <v>98</v>
      </c>
      <c r="R113" s="313" t="s">
        <v>98</v>
      </c>
      <c r="S113" s="313" t="s">
        <v>98</v>
      </c>
      <c r="T113" s="294">
        <v>4.1219999999999999</v>
      </c>
      <c r="U113" s="294" t="s">
        <v>103</v>
      </c>
      <c r="V113" s="294">
        <f>0.799153*1.18</f>
        <v>0.94300054</v>
      </c>
      <c r="W113" s="294">
        <f>0.59+0.385+0.22+0.13+0.1*4+0.09*3+0.08+0.022629*12</f>
        <v>2.3465480000000003</v>
      </c>
      <c r="X113" s="313">
        <v>0</v>
      </c>
      <c r="Y113" s="313">
        <f>SUM(Z113:AB113)</f>
        <v>0.94299999999999995</v>
      </c>
      <c r="Z113" s="313">
        <v>0</v>
      </c>
      <c r="AA113" s="313">
        <v>0</v>
      </c>
      <c r="AB113" s="313">
        <f>AC113+AD113+AE113</f>
        <v>0.94299999999999995</v>
      </c>
      <c r="AC113" s="313">
        <v>0</v>
      </c>
      <c r="AD113" s="313">
        <v>0</v>
      </c>
      <c r="AE113" s="313">
        <f>0.19+0.15+0.12+0.085*2+0.079+0.075*3+0.009</f>
        <v>0.94299999999999995</v>
      </c>
      <c r="AF113" s="313">
        <v>0</v>
      </c>
      <c r="AG113" s="313">
        <v>0</v>
      </c>
      <c r="AH113" s="313">
        <v>0</v>
      </c>
      <c r="AI113" s="313">
        <v>0</v>
      </c>
      <c r="AJ113" s="313">
        <v>0</v>
      </c>
      <c r="AK113" s="313">
        <v>0</v>
      </c>
      <c r="AL113" s="313">
        <f>SUM(AM113:AO113)</f>
        <v>2.3465480000000003</v>
      </c>
      <c r="AM113" s="313">
        <v>0</v>
      </c>
      <c r="AN113" s="313">
        <v>0</v>
      </c>
      <c r="AO113" s="313">
        <f>SUM(AP113:AS113)</f>
        <v>2.3465480000000003</v>
      </c>
      <c r="AP113" s="313">
        <v>0</v>
      </c>
      <c r="AQ113" s="313">
        <v>0</v>
      </c>
      <c r="AR113" s="294">
        <f>0.59+0.385+0.22+0.13+0.1*4+0.09*3+0.08+0.022629*12</f>
        <v>2.3465480000000003</v>
      </c>
      <c r="AS113" s="313">
        <v>0</v>
      </c>
      <c r="AT113" s="313">
        <v>0</v>
      </c>
      <c r="AU113" s="313">
        <v>0</v>
      </c>
      <c r="AV113" s="313">
        <v>0</v>
      </c>
      <c r="AW113" s="313">
        <v>0</v>
      </c>
      <c r="AX113" s="313">
        <v>0</v>
      </c>
      <c r="AY113" s="313">
        <f>SUM(AZ113:BB113)</f>
        <v>0.49854799999999999</v>
      </c>
      <c r="AZ113" s="313">
        <v>0</v>
      </c>
      <c r="BA113" s="313">
        <v>0</v>
      </c>
      <c r="BB113" s="313">
        <f>SUM(BC113:BF113)</f>
        <v>0.49854799999999999</v>
      </c>
      <c r="BC113" s="313">
        <v>0</v>
      </c>
      <c r="BD113" s="313">
        <v>0</v>
      </c>
      <c r="BE113" s="313">
        <f>0.045+0.02*3+0.016*2+0.015*6+0.022629*12</f>
        <v>0.49854799999999999</v>
      </c>
      <c r="BF113" s="313">
        <v>0</v>
      </c>
      <c r="BG113" s="313">
        <v>0</v>
      </c>
      <c r="BH113" s="313">
        <v>0</v>
      </c>
      <c r="BI113" s="313">
        <v>0</v>
      </c>
      <c r="BJ113" s="313">
        <v>0</v>
      </c>
      <c r="BK113" s="313">
        <v>0</v>
      </c>
      <c r="BL113" s="313">
        <f>SUM(BM113:BO113)</f>
        <v>0.33390399999999998</v>
      </c>
      <c r="BM113" s="313">
        <v>0</v>
      </c>
      <c r="BN113" s="313">
        <v>0</v>
      </c>
      <c r="BO113" s="313">
        <f>SUM(BP113:BS113)</f>
        <v>0.33390399999999998</v>
      </c>
      <c r="BP113" s="313">
        <v>0</v>
      </c>
      <c r="BQ113" s="313">
        <v>0.23599999999999999</v>
      </c>
      <c r="BR113" s="313">
        <f>0.01*2+0.01001+0.022629*2+0.022636</f>
        <v>9.7904000000000005E-2</v>
      </c>
      <c r="BS113" s="313">
        <v>0</v>
      </c>
      <c r="BT113" s="313">
        <v>0</v>
      </c>
      <c r="BU113" s="313">
        <v>0</v>
      </c>
      <c r="BV113" s="313">
        <v>0</v>
      </c>
      <c r="BW113" s="313">
        <v>0</v>
      </c>
      <c r="BX113" s="313">
        <v>0</v>
      </c>
      <c r="BY113" s="294">
        <f>SUM(BZ113:CB113)</f>
        <v>0</v>
      </c>
      <c r="BZ113" s="313">
        <v>0</v>
      </c>
      <c r="CA113" s="313">
        <v>0</v>
      </c>
      <c r="CB113" s="313">
        <f>SUM(CC113:CF113)</f>
        <v>0</v>
      </c>
      <c r="CC113" s="313">
        <v>0</v>
      </c>
      <c r="CD113" s="313">
        <v>0</v>
      </c>
      <c r="CE113" s="313">
        <v>0</v>
      </c>
      <c r="CF113" s="313">
        <v>0</v>
      </c>
      <c r="CG113" s="313">
        <v>0</v>
      </c>
      <c r="CH113" s="313">
        <v>0</v>
      </c>
      <c r="CI113" s="313">
        <v>0</v>
      </c>
      <c r="CJ113" s="313">
        <v>0</v>
      </c>
      <c r="CK113" s="313">
        <v>0</v>
      </c>
      <c r="CL113" s="313">
        <f>SUM(CM113:CO113)</f>
        <v>0</v>
      </c>
      <c r="CM113" s="313">
        <v>0</v>
      </c>
      <c r="CN113" s="313">
        <v>0</v>
      </c>
      <c r="CO113" s="313">
        <f>SUM(CP113:CS113)</f>
        <v>0</v>
      </c>
      <c r="CP113" s="313">
        <v>0</v>
      </c>
      <c r="CQ113" s="313">
        <v>0</v>
      </c>
      <c r="CR113" s="313">
        <v>0</v>
      </c>
      <c r="CS113" s="313">
        <v>0</v>
      </c>
      <c r="CT113" s="313">
        <v>0</v>
      </c>
      <c r="CU113" s="313">
        <v>0</v>
      </c>
      <c r="CV113" s="313">
        <v>0</v>
      </c>
      <c r="CW113" s="313">
        <v>0</v>
      </c>
      <c r="CX113" s="313">
        <v>0</v>
      </c>
      <c r="CY113" s="313">
        <f>SUM(CZ113:DB113)</f>
        <v>0</v>
      </c>
      <c r="CZ113" s="313">
        <v>0</v>
      </c>
      <c r="DA113" s="313">
        <v>0</v>
      </c>
      <c r="DB113" s="313">
        <f>SUM(DC113:DF113)</f>
        <v>0</v>
      </c>
      <c r="DC113" s="313">
        <v>0</v>
      </c>
      <c r="DD113" s="313">
        <v>0</v>
      </c>
      <c r="DE113" s="313">
        <v>0</v>
      </c>
      <c r="DF113" s="313">
        <v>0</v>
      </c>
      <c r="DG113" s="313">
        <v>0</v>
      </c>
      <c r="DH113" s="313">
        <v>0</v>
      </c>
      <c r="DI113" s="313">
        <v>0</v>
      </c>
      <c r="DJ113" s="313">
        <v>0</v>
      </c>
      <c r="DK113" s="313">
        <v>0</v>
      </c>
      <c r="DL113" s="313">
        <f>SUM(DM113:DO113)</f>
        <v>0</v>
      </c>
      <c r="DM113" s="313">
        <v>0</v>
      </c>
      <c r="DN113" s="313">
        <v>0</v>
      </c>
      <c r="DO113" s="313">
        <f>SUM(DP113:DS113)</f>
        <v>0</v>
      </c>
      <c r="DP113" s="313">
        <v>0</v>
      </c>
      <c r="DQ113" s="313">
        <v>0</v>
      </c>
      <c r="DR113" s="313">
        <v>0</v>
      </c>
      <c r="DS113" s="313">
        <v>0</v>
      </c>
      <c r="DT113" s="313">
        <v>0</v>
      </c>
      <c r="DU113" s="313">
        <v>0</v>
      </c>
      <c r="DV113" s="313">
        <v>0</v>
      </c>
      <c r="DW113" s="313">
        <v>0</v>
      </c>
      <c r="DX113" s="313">
        <v>0</v>
      </c>
      <c r="DY113" s="313">
        <f>SUM(DZ113:EB113)</f>
        <v>3.1790000000000003</v>
      </c>
      <c r="DZ113" s="313">
        <v>0</v>
      </c>
      <c r="EA113" s="313">
        <v>0</v>
      </c>
      <c r="EB113" s="313">
        <f t="shared" ref="EB113:EE117" si="189">AO113+BB113+BO113+CB113+CO113+DB113+DO113</f>
        <v>3.1790000000000003</v>
      </c>
      <c r="EC113" s="313">
        <f t="shared" si="189"/>
        <v>0</v>
      </c>
      <c r="ED113" s="313">
        <f t="shared" si="189"/>
        <v>0.23599999999999999</v>
      </c>
      <c r="EE113" s="313">
        <f t="shared" si="189"/>
        <v>2.9430000000000005</v>
      </c>
      <c r="EF113" s="313">
        <v>0</v>
      </c>
      <c r="EG113" s="313">
        <f>SUM(EH113:EK113)</f>
        <v>0</v>
      </c>
      <c r="EH113" s="313">
        <f t="shared" ref="EH113:EK117" si="190">BH113+BU113+CH113+CU113+DH113+DU113</f>
        <v>0</v>
      </c>
      <c r="EI113" s="313">
        <f t="shared" si="190"/>
        <v>0</v>
      </c>
      <c r="EJ113" s="313">
        <f t="shared" si="190"/>
        <v>0</v>
      </c>
      <c r="EK113" s="313">
        <f t="shared" si="190"/>
        <v>0</v>
      </c>
      <c r="EL113" s="119" t="s">
        <v>98</v>
      </c>
      <c r="EM113" s="270"/>
      <c r="EN113" s="305">
        <f t="shared" si="163"/>
        <v>-0.94299999999999962</v>
      </c>
      <c r="EO113" s="270"/>
      <c r="EP113" s="182"/>
      <c r="EQ113" s="182"/>
      <c r="ER113" s="182"/>
      <c r="ES113" s="182"/>
      <c r="ET113" s="182"/>
      <c r="EU113" s="182"/>
      <c r="EV113" s="182"/>
      <c r="EW113" s="182"/>
      <c r="EX113" s="182"/>
      <c r="EY113" s="182"/>
      <c r="EZ113" s="182"/>
      <c r="FA113" s="182"/>
      <c r="FB113" s="182"/>
      <c r="FC113" s="182"/>
      <c r="FD113" s="182"/>
      <c r="FE113" s="182"/>
      <c r="FF113" s="182"/>
      <c r="FG113" s="182"/>
      <c r="FH113" s="182"/>
      <c r="FI113" s="182"/>
      <c r="FJ113" s="182"/>
      <c r="FK113" s="182"/>
      <c r="FL113" s="182"/>
      <c r="FM113" s="182"/>
    </row>
    <row r="114" spans="1:169" s="183" customFormat="1" ht="38.25" customHeight="1" x14ac:dyDescent="0.2">
      <c r="A114" s="226" t="s">
        <v>276</v>
      </c>
      <c r="B114" s="227" t="s">
        <v>277</v>
      </c>
      <c r="C114" s="311" t="s">
        <v>278</v>
      </c>
      <c r="D114" s="276" t="s">
        <v>98</v>
      </c>
      <c r="E114" s="322">
        <v>2017</v>
      </c>
      <c r="F114" s="312">
        <v>2020</v>
      </c>
      <c r="G114" s="311" t="s">
        <v>98</v>
      </c>
      <c r="H114" s="318" t="s">
        <v>98</v>
      </c>
      <c r="I114" s="318" t="s">
        <v>98</v>
      </c>
      <c r="J114" s="319" t="s">
        <v>98</v>
      </c>
      <c r="K114" s="318" t="s">
        <v>98</v>
      </c>
      <c r="L114" s="318" t="s">
        <v>98</v>
      </c>
      <c r="M114" s="319" t="s">
        <v>98</v>
      </c>
      <c r="N114" s="320">
        <v>0</v>
      </c>
      <c r="O114" s="321">
        <v>0</v>
      </c>
      <c r="P114" s="293" t="s">
        <v>98</v>
      </c>
      <c r="Q114" s="293" t="s">
        <v>98</v>
      </c>
      <c r="R114" s="313" t="s">
        <v>98</v>
      </c>
      <c r="S114" s="313" t="s">
        <v>98</v>
      </c>
      <c r="T114" s="294">
        <v>0.86419999999999997</v>
      </c>
      <c r="U114" s="294" t="s">
        <v>103</v>
      </c>
      <c r="V114" s="294">
        <f>0.045+0.03+0.028+0.025+0.015+0.014+0.013+0.011+0.01+0.009</f>
        <v>0.20000000000000007</v>
      </c>
      <c r="W114" s="294">
        <f>0.129+0.065+0.056+0.04+0.035+0.02*3+0.015*4+0.004481*12</f>
        <v>0.49877199999999994</v>
      </c>
      <c r="X114" s="313">
        <v>0</v>
      </c>
      <c r="Y114" s="313">
        <f>SUM(Z114:AB114)</f>
        <v>0.20000000000000007</v>
      </c>
      <c r="Z114" s="313">
        <v>0</v>
      </c>
      <c r="AA114" s="313">
        <v>0</v>
      </c>
      <c r="AB114" s="313">
        <f>AC114+AD114+AE114</f>
        <v>0.20000000000000007</v>
      </c>
      <c r="AC114" s="313">
        <v>0</v>
      </c>
      <c r="AD114" s="313">
        <v>0</v>
      </c>
      <c r="AE114" s="294">
        <f>0.045+0.03+0.028+0.025+0.015+0.014+0.013+0.011+0.01+0.009</f>
        <v>0.20000000000000007</v>
      </c>
      <c r="AF114" s="313">
        <v>0</v>
      </c>
      <c r="AG114" s="313">
        <v>0</v>
      </c>
      <c r="AH114" s="313">
        <v>0</v>
      </c>
      <c r="AI114" s="313">
        <v>0</v>
      </c>
      <c r="AJ114" s="313">
        <v>0</v>
      </c>
      <c r="AK114" s="313">
        <v>0</v>
      </c>
      <c r="AL114" s="313">
        <f>SUM(AM114:AO114)</f>
        <v>0.49877199999999994</v>
      </c>
      <c r="AM114" s="313">
        <v>0</v>
      </c>
      <c r="AN114" s="313">
        <v>0</v>
      </c>
      <c r="AO114" s="313">
        <f>SUM(AP114:AS114)</f>
        <v>0.49877199999999994</v>
      </c>
      <c r="AP114" s="313">
        <v>0</v>
      </c>
      <c r="AQ114" s="313">
        <v>0</v>
      </c>
      <c r="AR114" s="294">
        <f>0.129+0.065+0.056+0.04+0.035+0.02*3+0.015*4+0.004481*12</f>
        <v>0.49877199999999994</v>
      </c>
      <c r="AS114" s="313">
        <v>0</v>
      </c>
      <c r="AT114" s="313">
        <v>0</v>
      </c>
      <c r="AU114" s="313">
        <v>0</v>
      </c>
      <c r="AV114" s="313">
        <v>0</v>
      </c>
      <c r="AW114" s="313">
        <v>0</v>
      </c>
      <c r="AX114" s="313">
        <v>0</v>
      </c>
      <c r="AY114" s="313">
        <f>SUM(AZ114:BB114)</f>
        <v>9.5771999999999996E-2</v>
      </c>
      <c r="AZ114" s="313">
        <v>0</v>
      </c>
      <c r="BA114" s="313">
        <v>0</v>
      </c>
      <c r="BB114" s="313">
        <f>SUM(BC114:BF114)</f>
        <v>9.5771999999999996E-2</v>
      </c>
      <c r="BC114" s="313">
        <v>0</v>
      </c>
      <c r="BD114" s="313">
        <v>0</v>
      </c>
      <c r="BE114" s="313">
        <f>0.005+0.004*4+0.003*7+0.004481*12</f>
        <v>9.5771999999999996E-2</v>
      </c>
      <c r="BF114" s="313">
        <v>0</v>
      </c>
      <c r="BG114" s="313">
        <v>0</v>
      </c>
      <c r="BH114" s="313">
        <v>0</v>
      </c>
      <c r="BI114" s="313">
        <v>0</v>
      </c>
      <c r="BJ114" s="313">
        <v>0</v>
      </c>
      <c r="BK114" s="313">
        <v>0</v>
      </c>
      <c r="BL114" s="313">
        <f>SUM(BM114:BO114)</f>
        <v>6.9655999999999996E-2</v>
      </c>
      <c r="BM114" s="313">
        <v>0</v>
      </c>
      <c r="BN114" s="313">
        <v>0</v>
      </c>
      <c r="BO114" s="313">
        <f>SUM(BP114:BS114)</f>
        <v>6.9655999999999996E-2</v>
      </c>
      <c r="BP114" s="313">
        <v>0</v>
      </c>
      <c r="BQ114" s="313">
        <v>4.7199999999999999E-2</v>
      </c>
      <c r="BR114" s="313">
        <f>0.003*2+0.003002+0.004481*2+0.004492</f>
        <v>2.2456E-2</v>
      </c>
      <c r="BS114" s="313">
        <v>0</v>
      </c>
      <c r="BT114" s="313">
        <v>0</v>
      </c>
      <c r="BU114" s="313">
        <v>0</v>
      </c>
      <c r="BV114" s="313">
        <v>0</v>
      </c>
      <c r="BW114" s="313">
        <v>0</v>
      </c>
      <c r="BX114" s="313">
        <v>0</v>
      </c>
      <c r="BY114" s="294">
        <f>SUM(BZ114:CB114)</f>
        <v>0</v>
      </c>
      <c r="BZ114" s="313">
        <v>0</v>
      </c>
      <c r="CA114" s="313">
        <v>0</v>
      </c>
      <c r="CB114" s="313">
        <f>SUM(CC114:CF114)</f>
        <v>0</v>
      </c>
      <c r="CC114" s="313">
        <v>0</v>
      </c>
      <c r="CD114" s="313">
        <v>0</v>
      </c>
      <c r="CE114" s="313">
        <v>0</v>
      </c>
      <c r="CF114" s="313">
        <v>0</v>
      </c>
      <c r="CG114" s="313">
        <v>0</v>
      </c>
      <c r="CH114" s="313">
        <v>0</v>
      </c>
      <c r="CI114" s="313">
        <v>0</v>
      </c>
      <c r="CJ114" s="313">
        <v>0</v>
      </c>
      <c r="CK114" s="313">
        <v>0</v>
      </c>
      <c r="CL114" s="313">
        <f>SUM(CM114:CO114)</f>
        <v>0</v>
      </c>
      <c r="CM114" s="313">
        <v>0</v>
      </c>
      <c r="CN114" s="313">
        <v>0</v>
      </c>
      <c r="CO114" s="313">
        <f>SUM(CP114:CS114)</f>
        <v>0</v>
      </c>
      <c r="CP114" s="313">
        <v>0</v>
      </c>
      <c r="CQ114" s="313">
        <v>0</v>
      </c>
      <c r="CR114" s="313">
        <v>0</v>
      </c>
      <c r="CS114" s="313">
        <v>0</v>
      </c>
      <c r="CT114" s="313">
        <v>0</v>
      </c>
      <c r="CU114" s="313">
        <v>0</v>
      </c>
      <c r="CV114" s="313">
        <v>0</v>
      </c>
      <c r="CW114" s="313">
        <v>0</v>
      </c>
      <c r="CX114" s="313">
        <v>0</v>
      </c>
      <c r="CY114" s="313">
        <f>SUM(CZ114:DB114)</f>
        <v>0</v>
      </c>
      <c r="CZ114" s="313">
        <v>0</v>
      </c>
      <c r="DA114" s="313">
        <v>0</v>
      </c>
      <c r="DB114" s="313">
        <f>SUM(DC114:DF114)</f>
        <v>0</v>
      </c>
      <c r="DC114" s="313">
        <v>0</v>
      </c>
      <c r="DD114" s="313">
        <v>0</v>
      </c>
      <c r="DE114" s="313">
        <v>0</v>
      </c>
      <c r="DF114" s="313">
        <v>0</v>
      </c>
      <c r="DG114" s="313">
        <v>0</v>
      </c>
      <c r="DH114" s="313">
        <v>0</v>
      </c>
      <c r="DI114" s="313">
        <v>0</v>
      </c>
      <c r="DJ114" s="313">
        <v>0</v>
      </c>
      <c r="DK114" s="313">
        <v>0</v>
      </c>
      <c r="DL114" s="313">
        <f>SUM(DM114:DO114)</f>
        <v>0</v>
      </c>
      <c r="DM114" s="313">
        <v>0</v>
      </c>
      <c r="DN114" s="313">
        <v>0</v>
      </c>
      <c r="DO114" s="313">
        <f>SUM(DP114:DS114)</f>
        <v>0</v>
      </c>
      <c r="DP114" s="313">
        <v>0</v>
      </c>
      <c r="DQ114" s="313">
        <v>0</v>
      </c>
      <c r="DR114" s="313">
        <v>0</v>
      </c>
      <c r="DS114" s="313">
        <v>0</v>
      </c>
      <c r="DT114" s="313">
        <v>0</v>
      </c>
      <c r="DU114" s="313">
        <v>0</v>
      </c>
      <c r="DV114" s="313">
        <v>0</v>
      </c>
      <c r="DW114" s="313">
        <v>0</v>
      </c>
      <c r="DX114" s="313">
        <v>0</v>
      </c>
      <c r="DY114" s="313">
        <f>SUM(DZ114:EB114)</f>
        <v>0.6641999999999999</v>
      </c>
      <c r="DZ114" s="313">
        <v>0</v>
      </c>
      <c r="EA114" s="313">
        <v>0</v>
      </c>
      <c r="EB114" s="313">
        <f t="shared" si="189"/>
        <v>0.6641999999999999</v>
      </c>
      <c r="EC114" s="313">
        <f t="shared" si="189"/>
        <v>0</v>
      </c>
      <c r="ED114" s="313">
        <f t="shared" si="189"/>
        <v>4.7199999999999999E-2</v>
      </c>
      <c r="EE114" s="313">
        <f t="shared" si="189"/>
        <v>0.61699999999999999</v>
      </c>
      <c r="EF114" s="313">
        <v>0</v>
      </c>
      <c r="EG114" s="313">
        <f>SUM(EH114:EK114)</f>
        <v>0</v>
      </c>
      <c r="EH114" s="313">
        <f t="shared" si="190"/>
        <v>0</v>
      </c>
      <c r="EI114" s="313">
        <f t="shared" si="190"/>
        <v>0</v>
      </c>
      <c r="EJ114" s="313">
        <f t="shared" si="190"/>
        <v>0</v>
      </c>
      <c r="EK114" s="313">
        <f t="shared" si="190"/>
        <v>0</v>
      </c>
      <c r="EL114" s="119" t="s">
        <v>98</v>
      </c>
      <c r="EM114" s="270"/>
      <c r="EN114" s="305">
        <f t="shared" si="163"/>
        <v>-0.20000000000000007</v>
      </c>
      <c r="EO114" s="270"/>
      <c r="EP114" s="182"/>
      <c r="EQ114" s="182"/>
      <c r="ER114" s="182"/>
      <c r="ES114" s="182"/>
      <c r="ET114" s="182"/>
      <c r="EU114" s="182"/>
      <c r="EV114" s="182"/>
      <c r="EW114" s="182"/>
      <c r="EX114" s="182"/>
      <c r="EY114" s="182"/>
      <c r="EZ114" s="182"/>
      <c r="FA114" s="182"/>
      <c r="FB114" s="182"/>
      <c r="FC114" s="182"/>
      <c r="FD114" s="182"/>
      <c r="FE114" s="182"/>
      <c r="FF114" s="182"/>
      <c r="FG114" s="182"/>
      <c r="FH114" s="182"/>
      <c r="FI114" s="182"/>
      <c r="FJ114" s="182"/>
      <c r="FK114" s="182"/>
      <c r="FL114" s="182"/>
      <c r="FM114" s="182"/>
    </row>
    <row r="115" spans="1:169" s="395" customFormat="1" ht="25.5" hidden="1" customHeight="1" x14ac:dyDescent="0.2">
      <c r="A115" s="388" t="s">
        <v>279</v>
      </c>
      <c r="B115" s="389" t="s">
        <v>280</v>
      </c>
      <c r="C115" s="311"/>
      <c r="D115" s="390"/>
      <c r="E115" s="391"/>
      <c r="F115" s="312"/>
      <c r="G115" s="311"/>
      <c r="H115" s="318"/>
      <c r="I115" s="318"/>
      <c r="J115" s="319"/>
      <c r="K115" s="318"/>
      <c r="L115" s="318"/>
      <c r="M115" s="319"/>
      <c r="N115" s="320"/>
      <c r="O115" s="321"/>
      <c r="P115" s="293"/>
      <c r="Q115" s="293"/>
      <c r="R115" s="313"/>
      <c r="S115" s="313"/>
      <c r="T115" s="294"/>
      <c r="U115" s="294"/>
      <c r="V115" s="294"/>
      <c r="W115" s="294"/>
      <c r="X115" s="313"/>
      <c r="Y115" s="313"/>
      <c r="Z115" s="313"/>
      <c r="AA115" s="313"/>
      <c r="AB115" s="313"/>
      <c r="AC115" s="313"/>
      <c r="AD115" s="313"/>
      <c r="AE115" s="313"/>
      <c r="AF115" s="313"/>
      <c r="AG115" s="313"/>
      <c r="AH115" s="313"/>
      <c r="AI115" s="313"/>
      <c r="AJ115" s="313"/>
      <c r="AK115" s="313"/>
      <c r="AL115" s="313"/>
      <c r="AM115" s="313"/>
      <c r="AN115" s="313"/>
      <c r="AO115" s="313"/>
      <c r="AP115" s="313"/>
      <c r="AQ115" s="313"/>
      <c r="AR115" s="313"/>
      <c r="AS115" s="313"/>
      <c r="AT115" s="313"/>
      <c r="AU115" s="313"/>
      <c r="AV115" s="313"/>
      <c r="AW115" s="313"/>
      <c r="AX115" s="313"/>
      <c r="AY115" s="313"/>
      <c r="AZ115" s="313"/>
      <c r="BA115" s="313"/>
      <c r="BB115" s="313"/>
      <c r="BC115" s="313"/>
      <c r="BD115" s="313"/>
      <c r="BE115" s="313"/>
      <c r="BF115" s="313"/>
      <c r="BG115" s="313"/>
      <c r="BH115" s="313"/>
      <c r="BI115" s="313"/>
      <c r="BJ115" s="313"/>
      <c r="BK115" s="313"/>
      <c r="BL115" s="313"/>
      <c r="BM115" s="313"/>
      <c r="BN115" s="313"/>
      <c r="BO115" s="313"/>
      <c r="BP115" s="313"/>
      <c r="BQ115" s="313"/>
      <c r="BR115" s="313"/>
      <c r="BS115" s="313"/>
      <c r="BT115" s="313"/>
      <c r="BU115" s="313"/>
      <c r="BV115" s="313"/>
      <c r="BW115" s="313"/>
      <c r="BX115" s="313"/>
      <c r="BY115" s="313"/>
      <c r="BZ115" s="313"/>
      <c r="CA115" s="313"/>
      <c r="CB115" s="313"/>
      <c r="CC115" s="313"/>
      <c r="CD115" s="313"/>
      <c r="CE115" s="313"/>
      <c r="CF115" s="313"/>
      <c r="CG115" s="313"/>
      <c r="CH115" s="313"/>
      <c r="CI115" s="313"/>
      <c r="CJ115" s="313"/>
      <c r="CK115" s="313"/>
      <c r="CL115" s="313"/>
      <c r="CM115" s="313"/>
      <c r="CN115" s="313"/>
      <c r="CO115" s="313"/>
      <c r="CP115" s="313"/>
      <c r="CQ115" s="313"/>
      <c r="CR115" s="313"/>
      <c r="CS115" s="313"/>
      <c r="CT115" s="313"/>
      <c r="CU115" s="313"/>
      <c r="CV115" s="313"/>
      <c r="CW115" s="313"/>
      <c r="CX115" s="313"/>
      <c r="CY115" s="313"/>
      <c r="CZ115" s="313"/>
      <c r="DA115" s="313"/>
      <c r="DB115" s="313"/>
      <c r="DC115" s="313"/>
      <c r="DD115" s="313"/>
      <c r="DE115" s="313"/>
      <c r="DF115" s="313"/>
      <c r="DG115" s="313"/>
      <c r="DH115" s="313"/>
      <c r="DI115" s="313"/>
      <c r="DJ115" s="313"/>
      <c r="DK115" s="313"/>
      <c r="DL115" s="313"/>
      <c r="DM115" s="313"/>
      <c r="DN115" s="313"/>
      <c r="DO115" s="313"/>
      <c r="DP115" s="313"/>
      <c r="DQ115" s="313"/>
      <c r="DR115" s="313"/>
      <c r="DS115" s="313"/>
      <c r="DT115" s="313"/>
      <c r="DU115" s="313"/>
      <c r="DV115" s="313"/>
      <c r="DW115" s="313"/>
      <c r="DX115" s="313"/>
      <c r="DY115" s="313">
        <f>SUM(DZ115:EB115)</f>
        <v>0</v>
      </c>
      <c r="DZ115" s="313">
        <v>0</v>
      </c>
      <c r="EA115" s="313">
        <v>0</v>
      </c>
      <c r="EB115" s="313">
        <f t="shared" si="189"/>
        <v>0</v>
      </c>
      <c r="EC115" s="313">
        <f t="shared" si="189"/>
        <v>0</v>
      </c>
      <c r="ED115" s="313">
        <f t="shared" si="189"/>
        <v>0</v>
      </c>
      <c r="EE115" s="313">
        <f t="shared" si="189"/>
        <v>0</v>
      </c>
      <c r="EF115" s="313">
        <v>0</v>
      </c>
      <c r="EG115" s="313">
        <f>SUM(EH115:EK115)</f>
        <v>0</v>
      </c>
      <c r="EH115" s="313">
        <f t="shared" si="190"/>
        <v>0</v>
      </c>
      <c r="EI115" s="313">
        <f t="shared" si="190"/>
        <v>0</v>
      </c>
      <c r="EJ115" s="313">
        <f t="shared" si="190"/>
        <v>0</v>
      </c>
      <c r="EK115" s="313">
        <f t="shared" si="190"/>
        <v>0</v>
      </c>
      <c r="EL115" s="392" t="s">
        <v>98</v>
      </c>
      <c r="EM115" s="393"/>
      <c r="EN115" s="305">
        <f t="shared" si="163"/>
        <v>0</v>
      </c>
      <c r="EO115" s="393"/>
      <c r="EP115" s="394"/>
      <c r="EQ115" s="394"/>
      <c r="ER115" s="394"/>
      <c r="ES115" s="394"/>
      <c r="ET115" s="394"/>
      <c r="EU115" s="394"/>
      <c r="EV115" s="394"/>
      <c r="EW115" s="394"/>
      <c r="EX115" s="394"/>
      <c r="EY115" s="394"/>
      <c r="EZ115" s="394"/>
      <c r="FA115" s="394"/>
      <c r="FB115" s="394"/>
      <c r="FC115" s="394"/>
      <c r="FD115" s="394"/>
      <c r="FE115" s="394"/>
      <c r="FF115" s="394"/>
      <c r="FG115" s="394"/>
      <c r="FH115" s="394"/>
      <c r="FI115" s="394"/>
      <c r="FJ115" s="394"/>
      <c r="FK115" s="394"/>
      <c r="FL115" s="394"/>
      <c r="FM115" s="394"/>
    </row>
    <row r="116" spans="1:169" s="183" customFormat="1" ht="32.25" customHeight="1" x14ac:dyDescent="0.2">
      <c r="A116" s="226" t="s">
        <v>282</v>
      </c>
      <c r="B116" s="227" t="s">
        <v>283</v>
      </c>
      <c r="C116" s="311" t="s">
        <v>284</v>
      </c>
      <c r="D116" s="276" t="s">
        <v>98</v>
      </c>
      <c r="E116" s="322">
        <v>2017</v>
      </c>
      <c r="F116" s="312">
        <v>2020</v>
      </c>
      <c r="G116" s="311" t="s">
        <v>98</v>
      </c>
      <c r="H116" s="318" t="s">
        <v>98</v>
      </c>
      <c r="I116" s="318" t="s">
        <v>98</v>
      </c>
      <c r="J116" s="319" t="s">
        <v>98</v>
      </c>
      <c r="K116" s="318" t="s">
        <v>98</v>
      </c>
      <c r="L116" s="318" t="s">
        <v>98</v>
      </c>
      <c r="M116" s="319" t="s">
        <v>98</v>
      </c>
      <c r="N116" s="320">
        <v>0</v>
      </c>
      <c r="O116" s="321">
        <v>0</v>
      </c>
      <c r="P116" s="293" t="s">
        <v>98</v>
      </c>
      <c r="Q116" s="293" t="s">
        <v>98</v>
      </c>
      <c r="R116" s="313" t="s">
        <v>98</v>
      </c>
      <c r="S116" s="313" t="s">
        <v>98</v>
      </c>
      <c r="T116" s="294">
        <v>9.2059999999999995</v>
      </c>
      <c r="U116" s="294" t="s">
        <v>103</v>
      </c>
      <c r="V116" s="294">
        <f>0.5+0.45+0.4+0.35+0.3+0.15+0.1+0.07</f>
        <v>2.3199999999999998</v>
      </c>
      <c r="W116" s="294">
        <f>0.5*6+0.295+0.25+0.15+0.1*3+0.045324*12</f>
        <v>4.538888</v>
      </c>
      <c r="X116" s="313">
        <v>0</v>
      </c>
      <c r="Y116" s="313">
        <f>SUM(Z116:AB116)</f>
        <v>2.3199999999999998</v>
      </c>
      <c r="Z116" s="313">
        <v>0</v>
      </c>
      <c r="AA116" s="313">
        <v>0</v>
      </c>
      <c r="AB116" s="313">
        <f>AC116+AD116+AE116</f>
        <v>2.3199999999999998</v>
      </c>
      <c r="AC116" s="313">
        <v>0</v>
      </c>
      <c r="AD116" s="313">
        <v>0</v>
      </c>
      <c r="AE116" s="294">
        <f>0.5+0.45+0.4+0.35+0.3+0.15+0.1+0.07</f>
        <v>2.3199999999999998</v>
      </c>
      <c r="AF116" s="313">
        <v>0</v>
      </c>
      <c r="AG116" s="313">
        <v>0</v>
      </c>
      <c r="AH116" s="313">
        <v>0</v>
      </c>
      <c r="AI116" s="313">
        <v>0</v>
      </c>
      <c r="AJ116" s="313">
        <v>0</v>
      </c>
      <c r="AK116" s="313">
        <v>0</v>
      </c>
      <c r="AL116" s="313">
        <f>SUM(AM116:AO116)</f>
        <v>4.538888</v>
      </c>
      <c r="AM116" s="313">
        <v>0</v>
      </c>
      <c r="AN116" s="313">
        <v>0</v>
      </c>
      <c r="AO116" s="313">
        <f>SUM(AP116:AS116)</f>
        <v>4.538888</v>
      </c>
      <c r="AP116" s="313">
        <v>0</v>
      </c>
      <c r="AQ116" s="313">
        <v>0</v>
      </c>
      <c r="AR116" s="294">
        <f>0.5*6+0.295+0.25+0.15+0.1*3+0.045324*12</f>
        <v>4.538888</v>
      </c>
      <c r="AS116" s="313">
        <v>0</v>
      </c>
      <c r="AT116" s="313">
        <v>0</v>
      </c>
      <c r="AU116" s="313">
        <v>0</v>
      </c>
      <c r="AV116" s="313">
        <v>0</v>
      </c>
      <c r="AW116" s="313">
        <v>0</v>
      </c>
      <c r="AX116" s="313">
        <v>0</v>
      </c>
      <c r="AY116" s="313">
        <f>SUM(AZ116:BB116)</f>
        <v>1.623888</v>
      </c>
      <c r="AZ116" s="313">
        <v>0</v>
      </c>
      <c r="BA116" s="313">
        <v>0</v>
      </c>
      <c r="BB116" s="313">
        <f>SUM(BC116:BF116)</f>
        <v>1.623888</v>
      </c>
      <c r="BC116" s="313">
        <v>0</v>
      </c>
      <c r="BD116" s="313">
        <v>0</v>
      </c>
      <c r="BE116" s="313">
        <f>0.09*12+0.045324*12</f>
        <v>1.623888</v>
      </c>
      <c r="BF116" s="313">
        <v>0</v>
      </c>
      <c r="BG116" s="313">
        <v>0</v>
      </c>
      <c r="BH116" s="313">
        <v>0</v>
      </c>
      <c r="BI116" s="313">
        <v>0</v>
      </c>
      <c r="BJ116" s="313">
        <v>0</v>
      </c>
      <c r="BK116" s="313">
        <v>0</v>
      </c>
      <c r="BL116" s="313">
        <f>SUM(BM116:BO116)</f>
        <v>0.72322399999999998</v>
      </c>
      <c r="BM116" s="313">
        <v>0</v>
      </c>
      <c r="BN116" s="313">
        <v>0</v>
      </c>
      <c r="BO116" s="313">
        <f>SUM(BP116:BS116)</f>
        <v>0.72322399999999998</v>
      </c>
      <c r="BP116" s="313">
        <v>0</v>
      </c>
      <c r="BQ116" s="313">
        <v>4.7199999999999999E-2</v>
      </c>
      <c r="BR116" s="313">
        <f>0.09*4+0.0894+0.045324*4+0.045328</f>
        <v>0.67602399999999996</v>
      </c>
      <c r="BS116" s="313">
        <v>0</v>
      </c>
      <c r="BT116" s="313">
        <v>0</v>
      </c>
      <c r="BU116" s="313">
        <v>0</v>
      </c>
      <c r="BV116" s="313">
        <v>0</v>
      </c>
      <c r="BW116" s="313">
        <v>0</v>
      </c>
      <c r="BX116" s="313">
        <v>0</v>
      </c>
      <c r="BY116" s="294">
        <f>SUM(BZ116:CB116)</f>
        <v>0</v>
      </c>
      <c r="BZ116" s="313">
        <v>0</v>
      </c>
      <c r="CA116" s="313">
        <v>0</v>
      </c>
      <c r="CB116" s="313">
        <f>SUM(CC116:CF116)</f>
        <v>0</v>
      </c>
      <c r="CC116" s="313">
        <v>0</v>
      </c>
      <c r="CD116" s="313">
        <v>0</v>
      </c>
      <c r="CE116" s="313">
        <v>0</v>
      </c>
      <c r="CF116" s="313">
        <v>0</v>
      </c>
      <c r="CG116" s="313">
        <v>0</v>
      </c>
      <c r="CH116" s="313">
        <v>0</v>
      </c>
      <c r="CI116" s="313">
        <v>0</v>
      </c>
      <c r="CJ116" s="313">
        <v>0</v>
      </c>
      <c r="CK116" s="313">
        <v>0</v>
      </c>
      <c r="CL116" s="313">
        <f>SUM(CM116:CO116)</f>
        <v>0</v>
      </c>
      <c r="CM116" s="313">
        <v>0</v>
      </c>
      <c r="CN116" s="313">
        <v>0</v>
      </c>
      <c r="CO116" s="313">
        <f>SUM(CP116:CS116)</f>
        <v>0</v>
      </c>
      <c r="CP116" s="313">
        <v>0</v>
      </c>
      <c r="CQ116" s="313">
        <v>0</v>
      </c>
      <c r="CR116" s="313">
        <v>0</v>
      </c>
      <c r="CS116" s="313">
        <v>0</v>
      </c>
      <c r="CT116" s="313">
        <v>0</v>
      </c>
      <c r="CU116" s="313">
        <v>0</v>
      </c>
      <c r="CV116" s="313">
        <v>0</v>
      </c>
      <c r="CW116" s="313">
        <v>0</v>
      </c>
      <c r="CX116" s="313">
        <v>0</v>
      </c>
      <c r="CY116" s="313">
        <f>SUM(CZ116:DB116)</f>
        <v>0</v>
      </c>
      <c r="CZ116" s="313">
        <v>0</v>
      </c>
      <c r="DA116" s="313">
        <v>0</v>
      </c>
      <c r="DB116" s="313">
        <f>SUM(DC116:DF116)</f>
        <v>0</v>
      </c>
      <c r="DC116" s="313">
        <v>0</v>
      </c>
      <c r="DD116" s="313">
        <v>0</v>
      </c>
      <c r="DE116" s="313">
        <v>0</v>
      </c>
      <c r="DF116" s="313">
        <v>0</v>
      </c>
      <c r="DG116" s="313">
        <v>0</v>
      </c>
      <c r="DH116" s="313">
        <v>0</v>
      </c>
      <c r="DI116" s="313">
        <v>0</v>
      </c>
      <c r="DJ116" s="313">
        <v>0</v>
      </c>
      <c r="DK116" s="313">
        <v>0</v>
      </c>
      <c r="DL116" s="313">
        <f>SUM(DM116:DO116)</f>
        <v>0</v>
      </c>
      <c r="DM116" s="313">
        <v>0</v>
      </c>
      <c r="DN116" s="313">
        <v>0</v>
      </c>
      <c r="DO116" s="313">
        <f>SUM(DP116:DS116)</f>
        <v>0</v>
      </c>
      <c r="DP116" s="313">
        <v>0</v>
      </c>
      <c r="DQ116" s="313">
        <v>0</v>
      </c>
      <c r="DR116" s="313">
        <v>0</v>
      </c>
      <c r="DS116" s="313">
        <v>0</v>
      </c>
      <c r="DT116" s="313">
        <v>0</v>
      </c>
      <c r="DU116" s="313">
        <v>0</v>
      </c>
      <c r="DV116" s="313">
        <v>0</v>
      </c>
      <c r="DW116" s="313">
        <v>0</v>
      </c>
      <c r="DX116" s="313">
        <v>0</v>
      </c>
      <c r="DY116" s="313">
        <f>SUM(DZ116:EB116)</f>
        <v>6.8860000000000001</v>
      </c>
      <c r="DZ116" s="313">
        <v>0</v>
      </c>
      <c r="EA116" s="313">
        <v>0</v>
      </c>
      <c r="EB116" s="313">
        <f t="shared" si="189"/>
        <v>6.8860000000000001</v>
      </c>
      <c r="EC116" s="313">
        <f t="shared" si="189"/>
        <v>0</v>
      </c>
      <c r="ED116" s="313">
        <f t="shared" si="189"/>
        <v>4.7199999999999999E-2</v>
      </c>
      <c r="EE116" s="313">
        <f t="shared" si="189"/>
        <v>6.8388</v>
      </c>
      <c r="EF116" s="313">
        <v>0</v>
      </c>
      <c r="EG116" s="313">
        <f>SUM(EH116:EK116)</f>
        <v>0</v>
      </c>
      <c r="EH116" s="313">
        <f t="shared" si="190"/>
        <v>0</v>
      </c>
      <c r="EI116" s="313">
        <f t="shared" si="190"/>
        <v>0</v>
      </c>
      <c r="EJ116" s="313">
        <f t="shared" si="190"/>
        <v>0</v>
      </c>
      <c r="EK116" s="313">
        <f t="shared" si="190"/>
        <v>0</v>
      </c>
      <c r="EL116" s="119" t="s">
        <v>98</v>
      </c>
      <c r="EM116" s="270"/>
      <c r="EN116" s="305">
        <f t="shared" si="163"/>
        <v>-2.3199999999999994</v>
      </c>
      <c r="EO116" s="270"/>
      <c r="EP116" s="182"/>
      <c r="EQ116" s="182"/>
      <c r="ER116" s="182"/>
      <c r="ES116" s="182"/>
      <c r="ET116" s="182"/>
      <c r="EU116" s="182"/>
      <c r="EV116" s="182"/>
      <c r="EW116" s="182"/>
      <c r="EX116" s="182"/>
      <c r="EY116" s="182"/>
      <c r="EZ116" s="182"/>
      <c r="FA116" s="182"/>
      <c r="FB116" s="182"/>
      <c r="FC116" s="182"/>
      <c r="FD116" s="182"/>
      <c r="FE116" s="182"/>
      <c r="FF116" s="182"/>
      <c r="FG116" s="182"/>
      <c r="FH116" s="182"/>
      <c r="FI116" s="182"/>
      <c r="FJ116" s="182"/>
      <c r="FK116" s="182"/>
      <c r="FL116" s="182"/>
      <c r="FM116" s="182"/>
    </row>
    <row r="117" spans="1:169" s="183" customFormat="1" ht="38.25" customHeight="1" x14ac:dyDescent="0.2">
      <c r="A117" s="226" t="s">
        <v>285</v>
      </c>
      <c r="B117" s="227" t="s">
        <v>286</v>
      </c>
      <c r="C117" s="311" t="s">
        <v>287</v>
      </c>
      <c r="D117" s="276" t="s">
        <v>98</v>
      </c>
      <c r="E117" s="322">
        <v>2017</v>
      </c>
      <c r="F117" s="312">
        <v>2020</v>
      </c>
      <c r="G117" s="311" t="s">
        <v>98</v>
      </c>
      <c r="H117" s="318" t="s">
        <v>98</v>
      </c>
      <c r="I117" s="318" t="s">
        <v>98</v>
      </c>
      <c r="J117" s="319" t="s">
        <v>98</v>
      </c>
      <c r="K117" s="318" t="s">
        <v>98</v>
      </c>
      <c r="L117" s="318" t="s">
        <v>98</v>
      </c>
      <c r="M117" s="319" t="s">
        <v>98</v>
      </c>
      <c r="N117" s="320">
        <v>0</v>
      </c>
      <c r="O117" s="321">
        <v>0</v>
      </c>
      <c r="P117" s="293" t="s">
        <v>98</v>
      </c>
      <c r="Q117" s="293" t="s">
        <v>98</v>
      </c>
      <c r="R117" s="313" t="s">
        <v>98</v>
      </c>
      <c r="S117" s="313" t="s">
        <v>98</v>
      </c>
      <c r="T117" s="294">
        <v>4.2282000000000002</v>
      </c>
      <c r="U117" s="294" t="s">
        <v>103</v>
      </c>
      <c r="V117" s="294">
        <f>0.175*5+0.005*5</f>
        <v>0.9</v>
      </c>
      <c r="W117" s="294">
        <f>0.175*2+0.17*2+0.15*2+0.1*6+0.01971*12</f>
        <v>1.8265200000000001</v>
      </c>
      <c r="X117" s="313">
        <v>0</v>
      </c>
      <c r="Y117" s="313">
        <f>SUM(Z117:AB117)</f>
        <v>0.9</v>
      </c>
      <c r="Z117" s="313">
        <v>0</v>
      </c>
      <c r="AA117" s="313">
        <v>0</v>
      </c>
      <c r="AB117" s="313">
        <f>AC117+AD117+AE117</f>
        <v>0.9</v>
      </c>
      <c r="AC117" s="313">
        <v>0</v>
      </c>
      <c r="AD117" s="313">
        <v>0</v>
      </c>
      <c r="AE117" s="294">
        <f>0.175*5+0.005*5</f>
        <v>0.9</v>
      </c>
      <c r="AF117" s="313">
        <v>0</v>
      </c>
      <c r="AG117" s="313">
        <v>0</v>
      </c>
      <c r="AH117" s="313">
        <v>0</v>
      </c>
      <c r="AI117" s="313">
        <v>0</v>
      </c>
      <c r="AJ117" s="313">
        <v>0</v>
      </c>
      <c r="AK117" s="313">
        <v>0</v>
      </c>
      <c r="AL117" s="313">
        <f>SUM(AM117:AO117)</f>
        <v>1.8265200000000001</v>
      </c>
      <c r="AM117" s="313">
        <v>0</v>
      </c>
      <c r="AN117" s="313">
        <v>0</v>
      </c>
      <c r="AO117" s="313">
        <f>SUM(AP117:AS117)</f>
        <v>1.8265200000000001</v>
      </c>
      <c r="AP117" s="313">
        <v>0</v>
      </c>
      <c r="AQ117" s="313">
        <v>0</v>
      </c>
      <c r="AR117" s="294">
        <f>0.175*2+0.17*2+0.15*2+0.1*6+0.01971*12</f>
        <v>1.8265200000000001</v>
      </c>
      <c r="AS117" s="313">
        <v>0</v>
      </c>
      <c r="AT117" s="313">
        <v>0</v>
      </c>
      <c r="AU117" s="313">
        <v>0</v>
      </c>
      <c r="AV117" s="313">
        <v>0</v>
      </c>
      <c r="AW117" s="313">
        <v>0</v>
      </c>
      <c r="AX117" s="313">
        <v>0</v>
      </c>
      <c r="AY117" s="313">
        <f>SUM(AZ117:BB117)</f>
        <v>0.98651999999999995</v>
      </c>
      <c r="AZ117" s="313">
        <v>0</v>
      </c>
      <c r="BA117" s="313">
        <v>0</v>
      </c>
      <c r="BB117" s="313">
        <f>SUM(BC117:BF117)</f>
        <v>0.98651999999999995</v>
      </c>
      <c r="BC117" s="313">
        <v>0</v>
      </c>
      <c r="BD117" s="313">
        <v>0</v>
      </c>
      <c r="BE117" s="313">
        <f>0.1*3+0.05*9+0.01971*12</f>
        <v>0.98651999999999995</v>
      </c>
      <c r="BF117" s="313">
        <v>0</v>
      </c>
      <c r="BG117" s="313">
        <v>0</v>
      </c>
      <c r="BH117" s="313">
        <v>0</v>
      </c>
      <c r="BI117" s="313">
        <v>0</v>
      </c>
      <c r="BJ117" s="313">
        <v>0</v>
      </c>
      <c r="BK117" s="313">
        <v>0</v>
      </c>
      <c r="BL117" s="313">
        <f>SUM(BM117:BO117)</f>
        <v>0.51516000000000006</v>
      </c>
      <c r="BM117" s="313">
        <v>0</v>
      </c>
      <c r="BN117" s="313">
        <v>0</v>
      </c>
      <c r="BO117" s="313">
        <f>SUM(BP117:BS117)</f>
        <v>0.51516000000000006</v>
      </c>
      <c r="BP117" s="313">
        <v>0</v>
      </c>
      <c r="BQ117" s="313">
        <v>4.7199999999999999E-2</v>
      </c>
      <c r="BR117" s="313">
        <f>0.05*6+0.03+0.01971*6+0.0197</f>
        <v>0.46796000000000004</v>
      </c>
      <c r="BS117" s="313">
        <v>0</v>
      </c>
      <c r="BT117" s="313">
        <v>0</v>
      </c>
      <c r="BU117" s="313">
        <v>0</v>
      </c>
      <c r="BV117" s="313">
        <v>0</v>
      </c>
      <c r="BW117" s="313">
        <v>0</v>
      </c>
      <c r="BX117" s="313">
        <v>0</v>
      </c>
      <c r="BY117" s="294">
        <f>SUM(BZ117:CB117)</f>
        <v>0</v>
      </c>
      <c r="BZ117" s="313">
        <v>0</v>
      </c>
      <c r="CA117" s="313">
        <v>0</v>
      </c>
      <c r="CB117" s="313">
        <f>SUM(CC117:CF117)</f>
        <v>0</v>
      </c>
      <c r="CC117" s="313">
        <v>0</v>
      </c>
      <c r="CD117" s="313">
        <v>0</v>
      </c>
      <c r="CE117" s="313">
        <v>0</v>
      </c>
      <c r="CF117" s="313">
        <v>0</v>
      </c>
      <c r="CG117" s="313">
        <v>0</v>
      </c>
      <c r="CH117" s="313">
        <v>0</v>
      </c>
      <c r="CI117" s="313">
        <v>0</v>
      </c>
      <c r="CJ117" s="313">
        <v>0</v>
      </c>
      <c r="CK117" s="313">
        <v>0</v>
      </c>
      <c r="CL117" s="313">
        <f>SUM(CM117:CO117)</f>
        <v>0</v>
      </c>
      <c r="CM117" s="313">
        <v>0</v>
      </c>
      <c r="CN117" s="313">
        <v>0</v>
      </c>
      <c r="CO117" s="313">
        <f>SUM(CP117:CS117)</f>
        <v>0</v>
      </c>
      <c r="CP117" s="313">
        <v>0</v>
      </c>
      <c r="CQ117" s="313">
        <v>0</v>
      </c>
      <c r="CR117" s="313">
        <v>0</v>
      </c>
      <c r="CS117" s="313">
        <v>0</v>
      </c>
      <c r="CT117" s="313">
        <v>0</v>
      </c>
      <c r="CU117" s="313">
        <v>0</v>
      </c>
      <c r="CV117" s="313">
        <v>0</v>
      </c>
      <c r="CW117" s="313">
        <v>0</v>
      </c>
      <c r="CX117" s="313">
        <v>0</v>
      </c>
      <c r="CY117" s="313">
        <f>SUM(CZ117:DB117)</f>
        <v>0</v>
      </c>
      <c r="CZ117" s="313">
        <v>0</v>
      </c>
      <c r="DA117" s="313">
        <v>0</v>
      </c>
      <c r="DB117" s="313">
        <f>SUM(DC117:DF117)</f>
        <v>0</v>
      </c>
      <c r="DC117" s="313">
        <v>0</v>
      </c>
      <c r="DD117" s="313">
        <v>0</v>
      </c>
      <c r="DE117" s="313">
        <v>0</v>
      </c>
      <c r="DF117" s="313">
        <v>0</v>
      </c>
      <c r="DG117" s="313">
        <v>0</v>
      </c>
      <c r="DH117" s="313">
        <v>0</v>
      </c>
      <c r="DI117" s="313">
        <v>0</v>
      </c>
      <c r="DJ117" s="313">
        <v>0</v>
      </c>
      <c r="DK117" s="313">
        <v>0</v>
      </c>
      <c r="DL117" s="313">
        <f>SUM(DM117:DO117)</f>
        <v>0</v>
      </c>
      <c r="DM117" s="313">
        <v>0</v>
      </c>
      <c r="DN117" s="313">
        <v>0</v>
      </c>
      <c r="DO117" s="313">
        <f>SUM(DP117:DS117)</f>
        <v>0</v>
      </c>
      <c r="DP117" s="313">
        <v>0</v>
      </c>
      <c r="DQ117" s="313">
        <v>0</v>
      </c>
      <c r="DR117" s="313">
        <v>0</v>
      </c>
      <c r="DS117" s="313">
        <v>0</v>
      </c>
      <c r="DT117" s="313">
        <v>0</v>
      </c>
      <c r="DU117" s="313">
        <v>0</v>
      </c>
      <c r="DV117" s="313">
        <v>0</v>
      </c>
      <c r="DW117" s="313">
        <v>0</v>
      </c>
      <c r="DX117" s="313">
        <v>0</v>
      </c>
      <c r="DY117" s="313">
        <f>SUM(DZ117:EB117)</f>
        <v>3.3281999999999998</v>
      </c>
      <c r="DZ117" s="313">
        <v>0</v>
      </c>
      <c r="EA117" s="313">
        <v>0</v>
      </c>
      <c r="EB117" s="313">
        <f t="shared" si="189"/>
        <v>3.3281999999999998</v>
      </c>
      <c r="EC117" s="313">
        <f t="shared" si="189"/>
        <v>0</v>
      </c>
      <c r="ED117" s="313">
        <f t="shared" si="189"/>
        <v>4.7199999999999999E-2</v>
      </c>
      <c r="EE117" s="313">
        <f t="shared" si="189"/>
        <v>3.2810000000000001</v>
      </c>
      <c r="EF117" s="313">
        <v>0</v>
      </c>
      <c r="EG117" s="313">
        <f>SUM(EH117:EK117)</f>
        <v>0</v>
      </c>
      <c r="EH117" s="313">
        <f t="shared" si="190"/>
        <v>0</v>
      </c>
      <c r="EI117" s="313">
        <f t="shared" si="190"/>
        <v>0</v>
      </c>
      <c r="EJ117" s="313">
        <f t="shared" si="190"/>
        <v>0</v>
      </c>
      <c r="EK117" s="313">
        <f t="shared" si="190"/>
        <v>0</v>
      </c>
      <c r="EL117" s="119" t="s">
        <v>98</v>
      </c>
      <c r="EM117" s="270"/>
      <c r="EN117" s="305">
        <f t="shared" si="163"/>
        <v>-0.90000000000000036</v>
      </c>
      <c r="EO117" s="270"/>
      <c r="EP117" s="182"/>
      <c r="EQ117" s="182"/>
      <c r="ER117" s="182"/>
      <c r="ES117" s="182"/>
      <c r="ET117" s="182"/>
      <c r="EU117" s="182"/>
      <c r="EV117" s="182"/>
      <c r="EW117" s="182"/>
      <c r="EX117" s="182"/>
      <c r="EY117" s="182"/>
      <c r="EZ117" s="182"/>
      <c r="FA117" s="182"/>
      <c r="FB117" s="182"/>
      <c r="FC117" s="182"/>
      <c r="FD117" s="182"/>
      <c r="FE117" s="182"/>
      <c r="FF117" s="182"/>
      <c r="FG117" s="182"/>
      <c r="FH117" s="182"/>
      <c r="FI117" s="182"/>
      <c r="FJ117" s="182"/>
      <c r="FK117" s="182"/>
      <c r="FL117" s="182"/>
      <c r="FM117" s="182"/>
    </row>
    <row r="118" spans="1:169" s="202" customFormat="1" ht="25.5" hidden="1" customHeight="1" x14ac:dyDescent="0.2">
      <c r="A118" s="396"/>
      <c r="B118" s="397"/>
      <c r="C118" s="324"/>
      <c r="D118" s="398"/>
      <c r="E118" s="326"/>
      <c r="F118" s="327"/>
      <c r="G118" s="324"/>
      <c r="H118" s="328"/>
      <c r="I118" s="328"/>
      <c r="J118" s="329"/>
      <c r="K118" s="328"/>
      <c r="L118" s="328"/>
      <c r="M118" s="329"/>
      <c r="N118" s="330"/>
      <c r="O118" s="331"/>
      <c r="P118" s="332"/>
      <c r="Q118" s="332"/>
      <c r="R118" s="333"/>
      <c r="S118" s="333"/>
      <c r="T118" s="334"/>
      <c r="U118" s="334"/>
      <c r="V118" s="334"/>
      <c r="W118" s="334"/>
      <c r="X118" s="333"/>
      <c r="Y118" s="333"/>
      <c r="Z118" s="333"/>
      <c r="AA118" s="333"/>
      <c r="AB118" s="333"/>
      <c r="AC118" s="333"/>
      <c r="AD118" s="333"/>
      <c r="AE118" s="333"/>
      <c r="AF118" s="333"/>
      <c r="AG118" s="333"/>
      <c r="AH118" s="333"/>
      <c r="AI118" s="333"/>
      <c r="AJ118" s="333"/>
      <c r="AK118" s="333"/>
      <c r="AL118" s="333"/>
      <c r="AM118" s="333"/>
      <c r="AN118" s="333"/>
      <c r="AO118" s="333"/>
      <c r="AP118" s="333"/>
      <c r="AQ118" s="333"/>
      <c r="AR118" s="333"/>
      <c r="AS118" s="333"/>
      <c r="AT118" s="333"/>
      <c r="AU118" s="333"/>
      <c r="AV118" s="333"/>
      <c r="AW118" s="333"/>
      <c r="AX118" s="333"/>
      <c r="AY118" s="333"/>
      <c r="AZ118" s="333"/>
      <c r="BA118" s="333"/>
      <c r="BB118" s="333"/>
      <c r="BC118" s="333"/>
      <c r="BD118" s="333"/>
      <c r="BE118" s="333"/>
      <c r="BF118" s="333"/>
      <c r="BG118" s="333"/>
      <c r="BH118" s="333"/>
      <c r="BI118" s="333"/>
      <c r="BJ118" s="333"/>
      <c r="BK118" s="333"/>
      <c r="BL118" s="333"/>
      <c r="BM118" s="333"/>
      <c r="BN118" s="333"/>
      <c r="BO118" s="333"/>
      <c r="BP118" s="333"/>
      <c r="BQ118" s="333"/>
      <c r="BR118" s="333"/>
      <c r="BS118" s="333"/>
      <c r="BT118" s="333"/>
      <c r="BU118" s="333"/>
      <c r="BV118" s="333"/>
      <c r="BW118" s="333"/>
      <c r="BX118" s="333"/>
      <c r="BY118" s="334"/>
      <c r="BZ118" s="333"/>
      <c r="CA118" s="333"/>
      <c r="CB118" s="333"/>
      <c r="CC118" s="333"/>
      <c r="CD118" s="333"/>
      <c r="CE118" s="333"/>
      <c r="CF118" s="333"/>
      <c r="CG118" s="333"/>
      <c r="CH118" s="333"/>
      <c r="CI118" s="333"/>
      <c r="CJ118" s="333"/>
      <c r="CK118" s="333"/>
      <c r="CL118" s="333"/>
      <c r="CM118" s="333"/>
      <c r="CN118" s="333"/>
      <c r="CO118" s="333"/>
      <c r="CP118" s="333"/>
      <c r="CQ118" s="333"/>
      <c r="CR118" s="333"/>
      <c r="CS118" s="333"/>
      <c r="CT118" s="333"/>
      <c r="CU118" s="333"/>
      <c r="CV118" s="333"/>
      <c r="CW118" s="333"/>
      <c r="CX118" s="333"/>
      <c r="CY118" s="333"/>
      <c r="CZ118" s="333"/>
      <c r="DA118" s="333"/>
      <c r="DB118" s="333"/>
      <c r="DC118" s="333"/>
      <c r="DD118" s="333"/>
      <c r="DE118" s="333"/>
      <c r="DF118" s="333"/>
      <c r="DG118" s="333"/>
      <c r="DH118" s="333"/>
      <c r="DI118" s="333"/>
      <c r="DJ118" s="333"/>
      <c r="DK118" s="333"/>
      <c r="DL118" s="333"/>
      <c r="DM118" s="333"/>
      <c r="DN118" s="333"/>
      <c r="DO118" s="333"/>
      <c r="DP118" s="333"/>
      <c r="DQ118" s="333"/>
      <c r="DR118" s="333"/>
      <c r="DS118" s="333"/>
      <c r="DT118" s="333"/>
      <c r="DU118" s="333"/>
      <c r="DV118" s="333"/>
      <c r="DW118" s="333"/>
      <c r="DX118" s="333"/>
      <c r="DY118" s="333"/>
      <c r="DZ118" s="333"/>
      <c r="EA118" s="333"/>
      <c r="EB118" s="333"/>
      <c r="EC118" s="333"/>
      <c r="ED118" s="333"/>
      <c r="EE118" s="333"/>
      <c r="EF118" s="333"/>
      <c r="EG118" s="333"/>
      <c r="EH118" s="333"/>
      <c r="EI118" s="333"/>
      <c r="EJ118" s="333"/>
      <c r="EK118" s="333"/>
      <c r="EL118" s="126"/>
      <c r="EM118" s="335"/>
      <c r="EN118" s="336"/>
      <c r="EO118" s="335"/>
    </row>
    <row r="119" spans="1:169" s="202" customFormat="1" ht="25.5" customHeight="1" x14ac:dyDescent="0.2">
      <c r="A119" s="396" t="s">
        <v>265</v>
      </c>
      <c r="B119" s="399" t="s">
        <v>288</v>
      </c>
      <c r="C119" s="324" t="s">
        <v>289</v>
      </c>
      <c r="D119" s="398" t="s">
        <v>98</v>
      </c>
      <c r="E119" s="326">
        <v>2019</v>
      </c>
      <c r="F119" s="327">
        <v>2020</v>
      </c>
      <c r="G119" s="324" t="s">
        <v>98</v>
      </c>
      <c r="H119" s="328" t="s">
        <v>98</v>
      </c>
      <c r="I119" s="328" t="s">
        <v>98</v>
      </c>
      <c r="J119" s="329" t="s">
        <v>98</v>
      </c>
      <c r="K119" s="328" t="s">
        <v>98</v>
      </c>
      <c r="L119" s="328" t="s">
        <v>98</v>
      </c>
      <c r="M119" s="329" t="s">
        <v>98</v>
      </c>
      <c r="N119" s="330">
        <v>0</v>
      </c>
      <c r="O119" s="331">
        <v>0</v>
      </c>
      <c r="P119" s="332" t="s">
        <v>98</v>
      </c>
      <c r="Q119" s="332" t="s">
        <v>98</v>
      </c>
      <c r="R119" s="333" t="s">
        <v>98</v>
      </c>
      <c r="S119" s="333" t="s">
        <v>98</v>
      </c>
      <c r="T119" s="334">
        <f>3.679+0.361</f>
        <v>4.04</v>
      </c>
      <c r="U119" s="334" t="s">
        <v>103</v>
      </c>
      <c r="V119" s="334">
        <v>0</v>
      </c>
      <c r="W119" s="334">
        <f>AL119</f>
        <v>0</v>
      </c>
      <c r="X119" s="333">
        <v>0</v>
      </c>
      <c r="Y119" s="333">
        <v>0</v>
      </c>
      <c r="Z119" s="333">
        <v>0</v>
      </c>
      <c r="AA119" s="333">
        <v>0</v>
      </c>
      <c r="AB119" s="333">
        <v>0</v>
      </c>
      <c r="AC119" s="333">
        <v>0</v>
      </c>
      <c r="AD119" s="333">
        <v>0</v>
      </c>
      <c r="AE119" s="333">
        <v>0</v>
      </c>
      <c r="AF119" s="333">
        <v>0</v>
      </c>
      <c r="AG119" s="333" t="s">
        <v>98</v>
      </c>
      <c r="AH119" s="333" t="s">
        <v>98</v>
      </c>
      <c r="AI119" s="333" t="s">
        <v>98</v>
      </c>
      <c r="AJ119" s="333" t="s">
        <v>98</v>
      </c>
      <c r="AK119" s="333" t="s">
        <v>98</v>
      </c>
      <c r="AL119" s="333">
        <f>SUM(AM119:AO119)</f>
        <v>0</v>
      </c>
      <c r="AM119" s="333">
        <v>0</v>
      </c>
      <c r="AN119" s="333">
        <v>0</v>
      </c>
      <c r="AO119" s="333">
        <f>SUM(AP119:AS119)</f>
        <v>0</v>
      </c>
      <c r="AP119" s="333">
        <v>0</v>
      </c>
      <c r="AQ119" s="333">
        <v>0</v>
      </c>
      <c r="AR119" s="333">
        <v>0</v>
      </c>
      <c r="AS119" s="333">
        <v>0</v>
      </c>
      <c r="AT119" s="333" t="s">
        <v>98</v>
      </c>
      <c r="AU119" s="333" t="s">
        <v>98</v>
      </c>
      <c r="AV119" s="333" t="s">
        <v>98</v>
      </c>
      <c r="AW119" s="333" t="s">
        <v>98</v>
      </c>
      <c r="AX119" s="333" t="s">
        <v>98</v>
      </c>
      <c r="AY119" s="333">
        <f>SUM(AZ119:BB119)</f>
        <v>3.6787999999999998</v>
      </c>
      <c r="AZ119" s="333">
        <v>0</v>
      </c>
      <c r="BA119" s="333">
        <v>0</v>
      </c>
      <c r="BB119" s="333">
        <f>SUM(BC119:BF119)</f>
        <v>3.6787999999999998</v>
      </c>
      <c r="BC119" s="333">
        <v>3.5928</v>
      </c>
      <c r="BD119" s="333">
        <v>8.5999999999999993E-2</v>
      </c>
      <c r="BE119" s="333">
        <v>0</v>
      </c>
      <c r="BF119" s="333">
        <v>0</v>
      </c>
      <c r="BG119" s="333">
        <f>SUM(BH119:BK119)</f>
        <v>0</v>
      </c>
      <c r="BH119" s="333">
        <v>0</v>
      </c>
      <c r="BI119" s="333">
        <v>0</v>
      </c>
      <c r="BJ119" s="333">
        <v>0</v>
      </c>
      <c r="BK119" s="333">
        <v>0</v>
      </c>
      <c r="BL119" s="333">
        <f>SUM(BM119:BP119)</f>
        <v>0.36080000000000001</v>
      </c>
      <c r="BM119" s="333">
        <v>0</v>
      </c>
      <c r="BN119" s="333">
        <v>0</v>
      </c>
      <c r="BO119" s="333">
        <f>SUBTOTAL(9,BP119:BS119)</f>
        <v>0.36080000000000001</v>
      </c>
      <c r="BP119" s="333">
        <v>0</v>
      </c>
      <c r="BQ119" s="333">
        <v>0.36080000000000001</v>
      </c>
      <c r="BR119" s="333">
        <v>0</v>
      </c>
      <c r="BS119" s="333">
        <v>0</v>
      </c>
      <c r="BT119" s="333">
        <f>SUM(BU119:BX119)</f>
        <v>0</v>
      </c>
      <c r="BU119" s="333">
        <v>0</v>
      </c>
      <c r="BV119" s="333">
        <v>0</v>
      </c>
      <c r="BW119" s="333">
        <v>0</v>
      </c>
      <c r="BX119" s="333">
        <v>0</v>
      </c>
      <c r="BY119" s="334">
        <f>SUM(BZ119:CB119)</f>
        <v>0</v>
      </c>
      <c r="BZ119" s="333">
        <v>0</v>
      </c>
      <c r="CA119" s="333">
        <v>0</v>
      </c>
      <c r="CB119" s="333">
        <v>0</v>
      </c>
      <c r="CC119" s="333">
        <v>0</v>
      </c>
      <c r="CD119" s="333">
        <v>0</v>
      </c>
      <c r="CE119" s="333">
        <v>0</v>
      </c>
      <c r="CF119" s="333">
        <v>0</v>
      </c>
      <c r="CG119" s="333">
        <f>SUM(CH119:CK119)</f>
        <v>0</v>
      </c>
      <c r="CH119" s="333">
        <v>0</v>
      </c>
      <c r="CI119" s="333">
        <v>0</v>
      </c>
      <c r="CJ119" s="333">
        <v>0</v>
      </c>
      <c r="CK119" s="333">
        <v>0</v>
      </c>
      <c r="CL119" s="333">
        <f>SUM(CM119:CS119)</f>
        <v>0</v>
      </c>
      <c r="CM119" s="333">
        <v>0</v>
      </c>
      <c r="CN119" s="333">
        <v>0</v>
      </c>
      <c r="CO119" s="333">
        <v>0</v>
      </c>
      <c r="CP119" s="333">
        <v>0</v>
      </c>
      <c r="CQ119" s="333">
        <v>0</v>
      </c>
      <c r="CR119" s="333">
        <v>0</v>
      </c>
      <c r="CS119" s="333">
        <v>0</v>
      </c>
      <c r="CT119" s="333">
        <f>SUM(CU119:CX119)</f>
        <v>0</v>
      </c>
      <c r="CU119" s="333">
        <v>0</v>
      </c>
      <c r="CV119" s="333">
        <v>0</v>
      </c>
      <c r="CW119" s="333">
        <v>0</v>
      </c>
      <c r="CX119" s="333">
        <v>0</v>
      </c>
      <c r="CY119" s="333">
        <f>SUM(CZ119:DF119)</f>
        <v>0</v>
      </c>
      <c r="CZ119" s="333">
        <v>0</v>
      </c>
      <c r="DA119" s="333">
        <v>0</v>
      </c>
      <c r="DB119" s="333">
        <v>0</v>
      </c>
      <c r="DC119" s="333">
        <v>0</v>
      </c>
      <c r="DD119" s="333">
        <v>0</v>
      </c>
      <c r="DE119" s="333">
        <v>0</v>
      </c>
      <c r="DF119" s="333">
        <v>0</v>
      </c>
      <c r="DG119" s="333">
        <f>SUM(DH119:DK119)</f>
        <v>0</v>
      </c>
      <c r="DH119" s="333">
        <v>0</v>
      </c>
      <c r="DI119" s="333">
        <v>0</v>
      </c>
      <c r="DJ119" s="333">
        <v>0</v>
      </c>
      <c r="DK119" s="333">
        <v>0</v>
      </c>
      <c r="DL119" s="333">
        <f>SUM(DM119:DS119)</f>
        <v>0</v>
      </c>
      <c r="DM119" s="333">
        <v>0</v>
      </c>
      <c r="DN119" s="333">
        <v>0</v>
      </c>
      <c r="DO119" s="333">
        <v>0</v>
      </c>
      <c r="DP119" s="333">
        <v>0</v>
      </c>
      <c r="DQ119" s="333">
        <v>0</v>
      </c>
      <c r="DR119" s="333">
        <v>0</v>
      </c>
      <c r="DS119" s="333">
        <v>0</v>
      </c>
      <c r="DT119" s="333">
        <f>SUM(DU119:DX119)</f>
        <v>0</v>
      </c>
      <c r="DU119" s="333">
        <v>0</v>
      </c>
      <c r="DV119" s="333">
        <v>0</v>
      </c>
      <c r="DW119" s="333">
        <v>0</v>
      </c>
      <c r="DX119" s="333">
        <v>0</v>
      </c>
      <c r="DY119" s="333">
        <f>SUM(DZ119:EB119)</f>
        <v>4.0396000000000001</v>
      </c>
      <c r="DZ119" s="333">
        <f>AM119+AZ119+BM119+BZ119+CM119+CZ119+DM119</f>
        <v>0</v>
      </c>
      <c r="EA119" s="333">
        <f>AN119+BA119+BN119+CA119+CN119+DA119+DN119</f>
        <v>0</v>
      </c>
      <c r="EB119" s="333">
        <f>AO119+BB119+BO119+CB119+CO119+DB119+DO119+Y119+O119</f>
        <v>4.0396000000000001</v>
      </c>
      <c r="EC119" s="333">
        <f>AP119+BC119+BP119+CC119+CP119+DC119+DP119</f>
        <v>3.5928</v>
      </c>
      <c r="ED119" s="333">
        <f>AQ119+BD119+BQ119+CD119+CQ119+DD119+DQ119</f>
        <v>0.44679999999999997</v>
      </c>
      <c r="EE119" s="333">
        <f>AR119+BE119+BR119+CE119+CR119+DE119+DR119+AE119</f>
        <v>0</v>
      </c>
      <c r="EF119" s="333">
        <f>AS119+BF119+BS119+CF119+CS119+DF119+DS119</f>
        <v>0</v>
      </c>
      <c r="EG119" s="333">
        <f>SUM(EH119:EK119)</f>
        <v>0</v>
      </c>
      <c r="EH119" s="333">
        <f t="shared" ref="EH119:EK120" si="191">BH119+BU119+CH119+CU119+DH119+DU119</f>
        <v>0</v>
      </c>
      <c r="EI119" s="333">
        <f t="shared" si="191"/>
        <v>0</v>
      </c>
      <c r="EJ119" s="333">
        <f t="shared" si="191"/>
        <v>0</v>
      </c>
      <c r="EK119" s="333">
        <f t="shared" si="191"/>
        <v>0</v>
      </c>
      <c r="EL119" s="126" t="s">
        <v>98</v>
      </c>
      <c r="EM119" s="335"/>
      <c r="EN119" s="336">
        <f>DY119-T119</f>
        <v>-3.9999999999995595E-4</v>
      </c>
      <c r="EO119" s="335"/>
    </row>
    <row r="120" spans="1:169" s="400" customFormat="1" ht="25.5" customHeight="1" x14ac:dyDescent="0.2">
      <c r="A120" s="226" t="s">
        <v>265</v>
      </c>
      <c r="B120" s="233" t="s">
        <v>290</v>
      </c>
      <c r="C120" s="311" t="s">
        <v>291</v>
      </c>
      <c r="D120" s="290" t="s">
        <v>425</v>
      </c>
      <c r="E120" s="322">
        <v>2022</v>
      </c>
      <c r="F120" s="312">
        <v>2024</v>
      </c>
      <c r="G120" s="311" t="s">
        <v>98</v>
      </c>
      <c r="H120" s="318" t="s">
        <v>98</v>
      </c>
      <c r="I120" s="318" t="s">
        <v>98</v>
      </c>
      <c r="J120" s="319" t="s">
        <v>98</v>
      </c>
      <c r="K120" s="318" t="s">
        <v>98</v>
      </c>
      <c r="L120" s="318" t="s">
        <v>98</v>
      </c>
      <c r="M120" s="319" t="s">
        <v>98</v>
      </c>
      <c r="N120" s="320">
        <v>0</v>
      </c>
      <c r="O120" s="321">
        <v>0</v>
      </c>
      <c r="P120" s="293" t="s">
        <v>98</v>
      </c>
      <c r="Q120" s="293" t="s">
        <v>98</v>
      </c>
      <c r="R120" s="313" t="s">
        <v>98</v>
      </c>
      <c r="S120" s="313" t="s">
        <v>98</v>
      </c>
      <c r="T120" s="294">
        <f>(2.349+28.792)*1.18</f>
        <v>36.746380000000002</v>
      </c>
      <c r="U120" s="294" t="s">
        <v>103</v>
      </c>
      <c r="V120" s="294">
        <v>0</v>
      </c>
      <c r="W120" s="294">
        <f>AL120</f>
        <v>0</v>
      </c>
      <c r="X120" s="313">
        <v>0</v>
      </c>
      <c r="Y120" s="313">
        <v>0</v>
      </c>
      <c r="Z120" s="313">
        <v>0</v>
      </c>
      <c r="AA120" s="313">
        <v>0</v>
      </c>
      <c r="AB120" s="313">
        <v>0</v>
      </c>
      <c r="AC120" s="313">
        <v>0</v>
      </c>
      <c r="AD120" s="313">
        <v>0</v>
      </c>
      <c r="AE120" s="313">
        <v>0</v>
      </c>
      <c r="AF120" s="313">
        <v>0</v>
      </c>
      <c r="AG120" s="313" t="s">
        <v>98</v>
      </c>
      <c r="AH120" s="313" t="s">
        <v>98</v>
      </c>
      <c r="AI120" s="313" t="s">
        <v>98</v>
      </c>
      <c r="AJ120" s="313" t="s">
        <v>98</v>
      </c>
      <c r="AK120" s="313" t="s">
        <v>98</v>
      </c>
      <c r="AL120" s="313">
        <f>SUM(AM120:AS120)</f>
        <v>0</v>
      </c>
      <c r="AM120" s="313">
        <v>0</v>
      </c>
      <c r="AN120" s="313">
        <v>0</v>
      </c>
      <c r="AO120" s="313">
        <f>SUM(AP120:AS120)</f>
        <v>0</v>
      </c>
      <c r="AP120" s="313">
        <v>0</v>
      </c>
      <c r="AQ120" s="313">
        <v>0</v>
      </c>
      <c r="AR120" s="313">
        <v>0</v>
      </c>
      <c r="AS120" s="313">
        <v>0</v>
      </c>
      <c r="AT120" s="313" t="s">
        <v>98</v>
      </c>
      <c r="AU120" s="313" t="s">
        <v>98</v>
      </c>
      <c r="AV120" s="313" t="s">
        <v>98</v>
      </c>
      <c r="AW120" s="313" t="s">
        <v>98</v>
      </c>
      <c r="AX120" s="313" t="s">
        <v>98</v>
      </c>
      <c r="AY120" s="313">
        <f>SUM(AZ120:BB120)</f>
        <v>0</v>
      </c>
      <c r="AZ120" s="313">
        <v>0</v>
      </c>
      <c r="BA120" s="313">
        <v>0</v>
      </c>
      <c r="BB120" s="313">
        <f>SUM(BC120:BF120)</f>
        <v>0</v>
      </c>
      <c r="BC120" s="313">
        <v>0</v>
      </c>
      <c r="BD120" s="313">
        <v>0</v>
      </c>
      <c r="BE120" s="313">
        <v>0</v>
      </c>
      <c r="BF120" s="313">
        <v>0</v>
      </c>
      <c r="BG120" s="313">
        <f>SUM(BH120:BK120)</f>
        <v>0</v>
      </c>
      <c r="BH120" s="313">
        <v>0</v>
      </c>
      <c r="BI120" s="313">
        <v>0</v>
      </c>
      <c r="BJ120" s="313">
        <v>0</v>
      </c>
      <c r="BK120" s="313">
        <v>0</v>
      </c>
      <c r="BL120" s="313">
        <f>SUM(BM120:BS120)</f>
        <v>0</v>
      </c>
      <c r="BM120" s="313">
        <v>0</v>
      </c>
      <c r="BN120" s="313">
        <v>0</v>
      </c>
      <c r="BO120" s="313">
        <v>0</v>
      </c>
      <c r="BP120" s="313">
        <v>0</v>
      </c>
      <c r="BQ120" s="313">
        <v>0</v>
      </c>
      <c r="BR120" s="313">
        <v>0</v>
      </c>
      <c r="BS120" s="313">
        <v>0</v>
      </c>
      <c r="BT120" s="313">
        <f>SUM(BU120:BX120)</f>
        <v>0</v>
      </c>
      <c r="BU120" s="313">
        <v>0</v>
      </c>
      <c r="BV120" s="313">
        <v>0</v>
      </c>
      <c r="BW120" s="313">
        <v>0</v>
      </c>
      <c r="BX120" s="313">
        <v>0</v>
      </c>
      <c r="BY120" s="294">
        <f>SUM(BZ120:CB120)</f>
        <v>0</v>
      </c>
      <c r="BZ120" s="313">
        <v>0</v>
      </c>
      <c r="CA120" s="313">
        <v>0</v>
      </c>
      <c r="CB120" s="313">
        <v>0</v>
      </c>
      <c r="CC120" s="313">
        <v>0</v>
      </c>
      <c r="CD120" s="313">
        <v>0</v>
      </c>
      <c r="CE120" s="313">
        <v>0</v>
      </c>
      <c r="CF120" s="313">
        <v>0</v>
      </c>
      <c r="CG120" s="313">
        <f>SUM(CH120:CK120)</f>
        <v>0</v>
      </c>
      <c r="CH120" s="313">
        <v>0</v>
      </c>
      <c r="CI120" s="313">
        <v>0</v>
      </c>
      <c r="CJ120" s="313">
        <v>0</v>
      </c>
      <c r="CK120" s="313">
        <v>0</v>
      </c>
      <c r="CL120" s="313">
        <f>SUM(CM120:CO120)</f>
        <v>11.971139000000001</v>
      </c>
      <c r="CM120" s="313">
        <v>0</v>
      </c>
      <c r="CN120" s="313">
        <v>0</v>
      </c>
      <c r="CO120" s="313">
        <f>SUM(CP120:CS120)</f>
        <v>11.971139000000001</v>
      </c>
      <c r="CP120" s="313">
        <v>6.9492000000000003</v>
      </c>
      <c r="CQ120" s="313">
        <f>4.919345+0.102594</f>
        <v>5.0219389999999997</v>
      </c>
      <c r="CR120" s="313">
        <v>0</v>
      </c>
      <c r="CS120" s="313">
        <v>0</v>
      </c>
      <c r="CT120" s="313">
        <f>SUM(CU120:CX120)</f>
        <v>0</v>
      </c>
      <c r="CU120" s="313">
        <v>0</v>
      </c>
      <c r="CV120" s="313">
        <v>0</v>
      </c>
      <c r="CW120" s="313">
        <v>0</v>
      </c>
      <c r="CX120" s="313">
        <v>0</v>
      </c>
      <c r="CY120" s="313">
        <f>SUM(CZ120:DB120)</f>
        <v>9.9752200000000002</v>
      </c>
      <c r="CZ120" s="313">
        <v>0</v>
      </c>
      <c r="DA120" s="313">
        <v>0</v>
      </c>
      <c r="DB120" s="313">
        <f>SUM(DC120:DF120)</f>
        <v>9.9752200000000002</v>
      </c>
      <c r="DC120" s="313">
        <f>5.8009+1.4025</f>
        <v>7.2034000000000002</v>
      </c>
      <c r="DD120" s="313">
        <v>2.77182</v>
      </c>
      <c r="DE120" s="313">
        <v>0</v>
      </c>
      <c r="DF120" s="313">
        <v>0</v>
      </c>
      <c r="DG120" s="313">
        <f>SUM(DH120:DK120)</f>
        <v>0</v>
      </c>
      <c r="DH120" s="313">
        <v>0</v>
      </c>
      <c r="DI120" s="313">
        <v>0</v>
      </c>
      <c r="DJ120" s="313">
        <v>0</v>
      </c>
      <c r="DK120" s="313">
        <v>0</v>
      </c>
      <c r="DL120" s="313">
        <f>SUM(DM120:DO120)</f>
        <v>14.800021000000001</v>
      </c>
      <c r="DM120" s="313">
        <v>0</v>
      </c>
      <c r="DN120" s="313">
        <v>0</v>
      </c>
      <c r="DO120" s="313">
        <f>SUM(DP120:DS120)</f>
        <v>14.800021000000001</v>
      </c>
      <c r="DP120" s="313">
        <v>10.38016</v>
      </c>
      <c r="DQ120" s="313">
        <v>4.419861</v>
      </c>
      <c r="DR120" s="313">
        <v>0</v>
      </c>
      <c r="DS120" s="313">
        <v>0</v>
      </c>
      <c r="DT120" s="313">
        <f>SUM(DU120:DX120)</f>
        <v>0</v>
      </c>
      <c r="DU120" s="313">
        <v>0</v>
      </c>
      <c r="DV120" s="313">
        <v>0</v>
      </c>
      <c r="DW120" s="313">
        <v>0</v>
      </c>
      <c r="DX120" s="313">
        <v>0</v>
      </c>
      <c r="DY120" s="313">
        <f>SUM(DZ120:EB120)</f>
        <v>36.746380000000002</v>
      </c>
      <c r="DZ120" s="313">
        <f>AM120+AZ120+BM120+BZ120+CM120+CZ120+DM120</f>
        <v>0</v>
      </c>
      <c r="EA120" s="313">
        <f>AN120+BA120+BN120+CA120+CN120+DA120+DN120</f>
        <v>0</v>
      </c>
      <c r="EB120" s="313">
        <f>AO120+BB120+BO120+CB120+CO120+DB120+DO120+Y120+O120</f>
        <v>36.746380000000002</v>
      </c>
      <c r="EC120" s="313">
        <f>AP120+BC120+BP120+CC120+CP120+DC120+DP120</f>
        <v>24.53276</v>
      </c>
      <c r="ED120" s="313">
        <f>AQ120+BD120+BQ120+CD120+CQ120+DD120+DQ120</f>
        <v>12.213619999999999</v>
      </c>
      <c r="EE120" s="313">
        <f>AR120+BE120+BR120+CE120+CR120+DE120+DR120+AE120</f>
        <v>0</v>
      </c>
      <c r="EF120" s="313">
        <f>AS120+BF120+BS120+CF120+CS120+DF120+DS120</f>
        <v>0</v>
      </c>
      <c r="EG120" s="313">
        <f>SUM(EH120:EK120)</f>
        <v>0</v>
      </c>
      <c r="EH120" s="313">
        <f t="shared" si="191"/>
        <v>0</v>
      </c>
      <c r="EI120" s="313">
        <f t="shared" si="191"/>
        <v>0</v>
      </c>
      <c r="EJ120" s="313">
        <f t="shared" si="191"/>
        <v>0</v>
      </c>
      <c r="EK120" s="313">
        <f t="shared" si="191"/>
        <v>0</v>
      </c>
      <c r="EL120" s="119" t="s">
        <v>98</v>
      </c>
      <c r="EM120" s="270"/>
      <c r="EN120" s="305">
        <f>DY120-T120</f>
        <v>0</v>
      </c>
      <c r="EO120" s="270"/>
    </row>
    <row r="121" spans="1:169" ht="10.5" customHeight="1" x14ac:dyDescent="0.25">
      <c r="A121" s="401" t="s">
        <v>426</v>
      </c>
      <c r="B121" s="402"/>
      <c r="C121" s="402"/>
      <c r="D121" s="402"/>
      <c r="E121" s="402"/>
      <c r="F121" s="402"/>
      <c r="G121" s="402"/>
      <c r="H121" s="402"/>
      <c r="I121" s="402"/>
      <c r="J121" s="402"/>
      <c r="K121" s="402"/>
      <c r="L121" s="402"/>
      <c r="M121" s="402"/>
      <c r="N121" s="402"/>
      <c r="O121" s="402"/>
      <c r="P121" s="403"/>
      <c r="Q121" s="403"/>
      <c r="R121" s="402"/>
      <c r="S121" s="403"/>
      <c r="T121" s="403"/>
      <c r="U121" s="403"/>
    </row>
    <row r="122" spans="1:169" ht="15" customHeight="1" x14ac:dyDescent="0.25">
      <c r="A122" s="401" t="s">
        <v>427</v>
      </c>
      <c r="B122" s="401"/>
      <c r="C122" s="401"/>
      <c r="D122" s="401"/>
      <c r="E122" s="401"/>
      <c r="F122" s="401"/>
      <c r="G122" s="401"/>
      <c r="H122" s="401"/>
      <c r="I122" s="401"/>
      <c r="J122" s="401"/>
      <c r="K122" s="401"/>
      <c r="L122" s="401"/>
      <c r="M122" s="401"/>
      <c r="N122" s="401"/>
      <c r="O122" s="401"/>
      <c r="P122" s="404"/>
      <c r="Q122" s="404"/>
      <c r="R122" s="401"/>
      <c r="S122" s="404"/>
      <c r="T122" s="404"/>
      <c r="U122" s="404"/>
      <c r="AQ122" s="405">
        <f>11.848-AQ20</f>
        <v>11.761645150000001</v>
      </c>
      <c r="DY122" s="406"/>
    </row>
    <row r="123" spans="1:169" ht="10.5" customHeight="1" x14ac:dyDescent="0.25">
      <c r="A123" s="401" t="s">
        <v>428</v>
      </c>
      <c r="B123" s="401"/>
      <c r="C123" s="401"/>
      <c r="D123" s="401"/>
      <c r="E123" s="401"/>
      <c r="F123" s="401"/>
      <c r="G123" s="401"/>
      <c r="H123" s="401"/>
      <c r="I123" s="401"/>
      <c r="J123" s="401"/>
      <c r="K123" s="401"/>
      <c r="L123" s="401"/>
      <c r="M123" s="401"/>
      <c r="N123" s="401"/>
      <c r="O123" s="401"/>
      <c r="P123" s="404"/>
      <c r="Q123" s="404"/>
      <c r="R123" s="401"/>
      <c r="S123" s="404"/>
      <c r="T123" s="404"/>
      <c r="U123" s="404"/>
      <c r="BC123" s="405"/>
    </row>
    <row r="124" spans="1:169" ht="10.5" customHeight="1" x14ac:dyDescent="0.25">
      <c r="A124" s="401" t="s">
        <v>429</v>
      </c>
      <c r="B124" s="401"/>
      <c r="C124" s="401"/>
      <c r="D124" s="401"/>
      <c r="E124" s="401"/>
      <c r="F124" s="401"/>
      <c r="G124" s="401"/>
      <c r="H124" s="401"/>
      <c r="I124" s="401"/>
      <c r="J124" s="401"/>
      <c r="K124" s="401"/>
      <c r="L124" s="401"/>
      <c r="M124" s="401"/>
      <c r="N124" s="401"/>
      <c r="O124" s="401"/>
      <c r="P124" s="404"/>
      <c r="Q124" s="404"/>
      <c r="R124" s="401"/>
      <c r="S124" s="404"/>
      <c r="T124" s="404"/>
      <c r="U124" s="404"/>
    </row>
    <row r="125" spans="1:169" ht="3" customHeight="1" x14ac:dyDescent="0.2"/>
    <row r="126" spans="1:169" ht="12.75" customHeight="1" x14ac:dyDescent="0.2"/>
    <row r="127" spans="1:169" ht="15.75" customHeight="1" x14ac:dyDescent="0.2">
      <c r="BD127" s="405">
        <f>11.848-BD118-BD76</f>
        <v>5.6825000000000019</v>
      </c>
      <c r="BQ127" s="405">
        <f>11.848-BQ20</f>
        <v>-0.14777099999999876</v>
      </c>
      <c r="CD127" s="405">
        <f>11.848-CD76-CD89-CD69-CD56-CD88-CD62</f>
        <v>-2.9864588999998443E-2</v>
      </c>
      <c r="CQ127" s="405">
        <f>11.848-CQ76-CQ120</f>
        <v>-0.10259376338199822</v>
      </c>
      <c r="DD127" s="405">
        <f>11.848-DD120-DD76-DD86</f>
        <v>-0.17162633486375034</v>
      </c>
      <c r="DQ127" s="406"/>
    </row>
    <row r="128" spans="1:169" ht="15.75" customHeight="1" x14ac:dyDescent="0.2">
      <c r="CD128" s="239" t="s">
        <v>430</v>
      </c>
      <c r="CP128" s="239" t="s">
        <v>431</v>
      </c>
      <c r="CQ128" s="239" t="s">
        <v>432</v>
      </c>
      <c r="DQ128" s="407"/>
    </row>
    <row r="130" spans="118:121" ht="15.75" customHeight="1" x14ac:dyDescent="0.2">
      <c r="DN130" s="261"/>
      <c r="DQ130" s="407"/>
    </row>
    <row r="131" spans="118:121" ht="15.75" customHeight="1" x14ac:dyDescent="0.2">
      <c r="DN131" s="261"/>
    </row>
    <row r="132" spans="118:121" ht="15.75" customHeight="1" x14ac:dyDescent="0.2">
      <c r="DN132" s="261"/>
    </row>
  </sheetData>
  <autoFilter ref="A20:FM124"/>
  <mergeCells count="43">
    <mergeCell ref="EG17:EK17"/>
    <mergeCell ref="CY17:DF17"/>
    <mergeCell ref="DG17:DK17"/>
    <mergeCell ref="DL17:DS17"/>
    <mergeCell ref="DT17:DX17"/>
    <mergeCell ref="DY17:EF17"/>
    <mergeCell ref="EL16:EL18"/>
    <mergeCell ref="H17:J17"/>
    <mergeCell ref="K17:M17"/>
    <mergeCell ref="P17:Q17"/>
    <mergeCell ref="R17:S17"/>
    <mergeCell ref="Y17:AF17"/>
    <mergeCell ref="AG17:AK17"/>
    <mergeCell ref="AL17:AS17"/>
    <mergeCell ref="AT17:AX17"/>
    <mergeCell ref="AY17:BF17"/>
    <mergeCell ref="BG17:BK17"/>
    <mergeCell ref="BL17:BS17"/>
    <mergeCell ref="BT17:BX17"/>
    <mergeCell ref="BY17:CF17"/>
    <mergeCell ref="CG17:CK17"/>
    <mergeCell ref="CL17:CS17"/>
    <mergeCell ref="A14:BL14"/>
    <mergeCell ref="A16:A18"/>
    <mergeCell ref="B16:B18"/>
    <mergeCell ref="C16:C18"/>
    <mergeCell ref="D16:D18"/>
    <mergeCell ref="E16:E18"/>
    <mergeCell ref="F16:G17"/>
    <mergeCell ref="H16:M16"/>
    <mergeCell ref="N16:N18"/>
    <mergeCell ref="O16:O18"/>
    <mergeCell ref="P16:S16"/>
    <mergeCell ref="T16:U17"/>
    <mergeCell ref="V16:X17"/>
    <mergeCell ref="Y16:AK16"/>
    <mergeCell ref="AL16:EK16"/>
    <mergeCell ref="CT17:CX17"/>
    <mergeCell ref="A4:BL4"/>
    <mergeCell ref="A7:BL7"/>
    <mergeCell ref="A8:BL8"/>
    <mergeCell ref="A10:BL10"/>
    <mergeCell ref="A13:BL13"/>
  </mergeCells>
  <pageMargins left="0.78749999999999998" right="0.78749999999999998" top="1.05277777777778" bottom="1.05277777777778" header="0.78749999999999998" footer="0.78749999999999998"/>
  <pageSetup paperSize="9" firstPageNumber="0" orientation="portrait" horizontalDpi="300" verticalDpi="300"/>
  <headerFooter>
    <oddHeader>&amp;C&amp;"Times New Roman,Обычный"&amp;12&amp;A</oddHeader>
    <oddFooter>&amp;C&amp;"Times New Roman,Обычный"&amp;12Страница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66FF"/>
  </sheetPr>
  <dimension ref="A1:AMK118"/>
  <sheetViews>
    <sheetView topLeftCell="A14" zoomScale="70" zoomScaleNormal="70" zoomScalePageLayoutView="70" workbookViewId="0">
      <pane xSplit="7" ySplit="5" topLeftCell="AF67" activePane="bottomRight" state="frozen"/>
      <selection activeCell="A14" sqref="A14"/>
      <selection pane="topRight" activeCell="AF14" sqref="AF14"/>
      <selection pane="bottomLeft" activeCell="A67" sqref="A67"/>
      <selection pane="bottomRight" activeCell="AS74" sqref="AS74"/>
    </sheetView>
  </sheetViews>
  <sheetFormatPr defaultRowHeight="12.75" x14ac:dyDescent="0.2"/>
  <cols>
    <col min="1" max="1" width="12.42578125" style="239" customWidth="1"/>
    <col min="2" max="2" width="42.140625" style="239" customWidth="1"/>
    <col min="3" max="3" width="15.140625" style="239" customWidth="1"/>
    <col min="4" max="4" width="8.7109375" style="239" customWidth="1"/>
    <col min="5" max="5" width="14.85546875" style="239" customWidth="1"/>
    <col min="6" max="6" width="11.28515625" style="239" customWidth="1"/>
    <col min="7" max="7" width="9.7109375" style="239" customWidth="1"/>
    <col min="8" max="8" width="21.7109375" style="239" customWidth="1"/>
    <col min="9" max="9" width="18.28515625" style="239" customWidth="1"/>
    <col min="10" max="10" width="17.28515625" style="239" customWidth="1"/>
    <col min="11" max="11" width="12.140625" style="240" customWidth="1"/>
    <col min="12" max="15" width="10.5703125" style="240" customWidth="1"/>
    <col min="16" max="16" width="9.5703125" style="239" customWidth="1"/>
    <col min="17" max="17" width="8.5703125" style="240" customWidth="1"/>
    <col min="18" max="18" width="10.85546875" style="240" customWidth="1"/>
    <col min="19" max="19" width="10" style="240" customWidth="1"/>
    <col min="20" max="20" width="10.5703125" style="240" customWidth="1"/>
    <col min="21" max="21" width="12.85546875" style="240" customWidth="1"/>
    <col min="22" max="22" width="14.140625" style="408" customWidth="1"/>
    <col min="23" max="23" width="13.42578125" style="240" customWidth="1"/>
    <col min="24" max="24" width="14" style="408" customWidth="1"/>
    <col min="25" max="25" width="15.7109375" style="240" customWidth="1"/>
    <col min="26" max="26" width="17.5703125" style="240" customWidth="1"/>
    <col min="27" max="27" width="16.140625" style="240" customWidth="1"/>
    <col min="28" max="28" width="18.140625" style="240" customWidth="1"/>
    <col min="29" max="44" width="19" style="240" customWidth="1"/>
    <col min="45" max="45" width="22.28515625" style="240" customWidth="1"/>
    <col min="46" max="1025" width="9.140625" style="239" customWidth="1"/>
  </cols>
  <sheetData>
    <row r="1" spans="1:93" s="242" customFormat="1" ht="11.25" customHeight="1" x14ac:dyDescent="0.2">
      <c r="A1" s="241"/>
      <c r="B1" s="241"/>
      <c r="C1" s="241"/>
      <c r="D1" s="241"/>
      <c r="E1" s="241"/>
      <c r="F1" s="241"/>
      <c r="G1" s="241"/>
      <c r="H1" s="241"/>
      <c r="I1" s="241"/>
      <c r="J1" s="241"/>
      <c r="K1" s="241"/>
      <c r="L1" s="241"/>
      <c r="M1" s="241"/>
      <c r="N1" s="241"/>
      <c r="O1" s="241"/>
      <c r="P1" s="241"/>
      <c r="Q1" s="241"/>
      <c r="R1" s="241"/>
      <c r="S1" s="241"/>
      <c r="T1" s="241"/>
      <c r="U1" s="241"/>
      <c r="V1" s="409"/>
      <c r="W1" s="241"/>
      <c r="X1" s="409"/>
      <c r="Y1" s="241"/>
      <c r="Z1" s="241"/>
      <c r="AA1" s="241"/>
      <c r="AB1" s="241"/>
      <c r="AC1" s="241"/>
      <c r="AD1" s="241"/>
      <c r="AE1" s="241"/>
      <c r="AF1" s="241"/>
      <c r="AG1" s="241"/>
      <c r="AH1" s="241"/>
      <c r="AI1" s="241"/>
      <c r="AJ1" s="241"/>
      <c r="AK1" s="241"/>
      <c r="AL1" s="241"/>
      <c r="AM1" s="241"/>
      <c r="AN1" s="241"/>
      <c r="AO1" s="241"/>
      <c r="AP1" s="241"/>
      <c r="AQ1" s="241"/>
      <c r="AR1" s="241"/>
      <c r="AS1" s="243" t="s">
        <v>433</v>
      </c>
    </row>
    <row r="2" spans="1:93" s="242" customFormat="1" ht="11.25" customHeight="1" x14ac:dyDescent="0.2">
      <c r="A2" s="241"/>
      <c r="B2" s="241"/>
      <c r="C2" s="241"/>
      <c r="D2" s="241"/>
      <c r="E2" s="241"/>
      <c r="F2" s="241"/>
      <c r="G2" s="241"/>
      <c r="H2" s="241"/>
      <c r="I2" s="241"/>
      <c r="J2" s="241"/>
      <c r="K2" s="241"/>
      <c r="L2" s="241"/>
      <c r="M2" s="241"/>
      <c r="N2" s="241"/>
      <c r="O2" s="241"/>
      <c r="P2" s="241"/>
      <c r="Q2" s="241"/>
      <c r="R2" s="241"/>
      <c r="S2" s="241"/>
      <c r="T2" s="241"/>
      <c r="U2" s="241"/>
      <c r="V2" s="409"/>
      <c r="W2" s="241"/>
      <c r="X2" s="409"/>
      <c r="Y2" s="241"/>
      <c r="Z2" s="241"/>
      <c r="AA2" s="241"/>
      <c r="AB2" s="241"/>
      <c r="AC2" s="241"/>
      <c r="AD2" s="241"/>
      <c r="AE2" s="241"/>
      <c r="AF2" s="241"/>
      <c r="AG2" s="241"/>
      <c r="AH2" s="241"/>
      <c r="AI2" s="241"/>
      <c r="AJ2" s="241"/>
      <c r="AK2" s="241"/>
      <c r="AL2" s="241"/>
      <c r="AM2" s="241"/>
      <c r="AN2" s="241"/>
      <c r="AO2" s="241"/>
      <c r="AP2" s="241"/>
      <c r="AQ2" s="241"/>
      <c r="AR2" s="241"/>
      <c r="AS2" s="244" t="s">
        <v>302</v>
      </c>
    </row>
    <row r="3" spans="1:93" s="242" customFormat="1" ht="11.25" customHeight="1" x14ac:dyDescent="0.2">
      <c r="A3" s="241"/>
      <c r="B3" s="241"/>
      <c r="C3" s="241"/>
      <c r="D3" s="241"/>
      <c r="E3" s="241"/>
      <c r="F3" s="241"/>
      <c r="G3" s="241"/>
      <c r="H3" s="241"/>
      <c r="I3" s="241"/>
      <c r="J3" s="241"/>
      <c r="K3" s="241"/>
      <c r="L3" s="241"/>
      <c r="M3" s="241"/>
      <c r="N3" s="241"/>
      <c r="O3" s="241"/>
      <c r="P3" s="241"/>
      <c r="Q3" s="241"/>
      <c r="R3" s="241"/>
      <c r="S3" s="241"/>
      <c r="T3" s="241"/>
      <c r="U3" s="241"/>
      <c r="V3" s="409"/>
      <c r="W3" s="241"/>
      <c r="X3" s="409"/>
      <c r="Y3" s="241"/>
      <c r="Z3" s="241"/>
      <c r="AA3" s="241"/>
      <c r="AB3" s="241"/>
      <c r="AC3" s="241"/>
      <c r="AD3" s="241"/>
      <c r="AE3" s="241"/>
      <c r="AF3" s="241"/>
      <c r="AG3" s="241"/>
      <c r="AH3" s="241"/>
      <c r="AI3" s="241"/>
      <c r="AJ3" s="241"/>
      <c r="AK3" s="241"/>
      <c r="AL3" s="241"/>
      <c r="AM3" s="241"/>
      <c r="AN3" s="241"/>
      <c r="AO3" s="241"/>
      <c r="AP3" s="241"/>
      <c r="AQ3" s="241"/>
      <c r="AR3" s="241"/>
      <c r="AS3" s="244" t="s">
        <v>303</v>
      </c>
    </row>
    <row r="4" spans="1:93" ht="18.75" customHeight="1" x14ac:dyDescent="0.3">
      <c r="A4" s="100" t="s">
        <v>434</v>
      </c>
      <c r="B4" s="100"/>
      <c r="C4" s="100"/>
      <c r="D4" s="100"/>
      <c r="E4" s="100"/>
      <c r="F4" s="100"/>
      <c r="G4" s="100"/>
      <c r="H4" s="100"/>
      <c r="I4" s="100"/>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row>
    <row r="5" spans="1:93" ht="18.75" customHeight="1" x14ac:dyDescent="0.3">
      <c r="A5" s="247"/>
      <c r="B5" s="247"/>
      <c r="C5" s="247"/>
      <c r="D5" s="247"/>
      <c r="E5" s="247"/>
      <c r="F5" s="247"/>
      <c r="G5" s="247"/>
      <c r="H5" s="247"/>
      <c r="I5" s="247"/>
      <c r="J5" s="247"/>
      <c r="K5" s="247"/>
      <c r="L5" s="247"/>
      <c r="M5" s="247"/>
      <c r="N5" s="247"/>
      <c r="O5" s="247"/>
      <c r="P5" s="247"/>
      <c r="Q5" s="247"/>
      <c r="R5" s="247"/>
      <c r="S5" s="247"/>
      <c r="T5" s="247"/>
      <c r="U5" s="247"/>
      <c r="V5" s="410"/>
      <c r="W5" s="247"/>
      <c r="X5" s="410"/>
      <c r="Y5" s="247"/>
      <c r="Z5" s="247"/>
      <c r="AA5" s="247"/>
      <c r="AB5" s="247"/>
      <c r="AC5" s="247"/>
      <c r="AD5" s="247"/>
      <c r="AE5" s="247"/>
      <c r="AF5" s="247"/>
      <c r="AG5" s="247"/>
      <c r="AH5" s="247"/>
      <c r="AI5" s="247"/>
      <c r="AJ5" s="247"/>
      <c r="AK5" s="247"/>
      <c r="AL5" s="247"/>
      <c r="AM5" s="247"/>
      <c r="AN5" s="247"/>
      <c r="AO5" s="247"/>
      <c r="AP5" s="247"/>
      <c r="AQ5" s="247"/>
      <c r="AR5" s="247"/>
      <c r="AS5" s="247"/>
    </row>
    <row r="6" spans="1:93" s="106" customFormat="1" ht="21.75" customHeight="1" x14ac:dyDescent="0.2">
      <c r="A6" s="13" t="s">
        <v>2</v>
      </c>
      <c r="B6" s="13"/>
      <c r="C6" s="13"/>
      <c r="D6" s="13"/>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411"/>
      <c r="AU6" s="411"/>
      <c r="AV6" s="411"/>
      <c r="AW6" s="411"/>
      <c r="AX6" s="411"/>
      <c r="AY6" s="411"/>
      <c r="AZ6" s="411"/>
      <c r="BA6" s="411"/>
      <c r="BB6" s="411"/>
      <c r="BC6" s="411"/>
      <c r="BD6" s="107"/>
      <c r="BE6" s="107"/>
      <c r="BF6" s="107"/>
      <c r="BG6" s="107"/>
      <c r="BH6" s="107"/>
      <c r="BI6" s="107"/>
      <c r="BJ6" s="107"/>
      <c r="BK6" s="107"/>
      <c r="BL6" s="107"/>
      <c r="BM6" s="107"/>
      <c r="BN6" s="107"/>
      <c r="BO6" s="107"/>
      <c r="BP6" s="107"/>
      <c r="BQ6" s="107"/>
      <c r="BR6" s="107"/>
      <c r="BS6" s="107"/>
      <c r="BT6" s="107"/>
      <c r="BU6" s="107"/>
      <c r="BV6" s="107"/>
      <c r="BW6" s="107"/>
      <c r="BX6" s="107"/>
      <c r="BY6" s="107"/>
      <c r="BZ6" s="107"/>
      <c r="CA6" s="107"/>
      <c r="CB6" s="107"/>
      <c r="CC6" s="107"/>
      <c r="CD6" s="107"/>
      <c r="CE6" s="107"/>
      <c r="CF6" s="107"/>
      <c r="CG6" s="107"/>
      <c r="CH6" s="107"/>
      <c r="CI6" s="107"/>
      <c r="CJ6" s="107"/>
      <c r="CK6" s="107"/>
      <c r="CL6" s="107"/>
      <c r="CM6" s="107"/>
      <c r="CN6" s="107"/>
      <c r="CO6" s="107"/>
    </row>
    <row r="7" spans="1:93" s="106" customFormat="1" ht="15.75" customHeight="1" x14ac:dyDescent="0.2">
      <c r="A7" s="12" t="s">
        <v>3</v>
      </c>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412"/>
      <c r="AU7" s="412"/>
      <c r="AV7" s="412"/>
      <c r="AW7" s="412"/>
      <c r="AX7" s="412"/>
      <c r="AY7" s="412"/>
      <c r="AZ7" s="412"/>
      <c r="BA7" s="412"/>
      <c r="BB7" s="412"/>
      <c r="BC7" s="412"/>
      <c r="BD7" s="107"/>
      <c r="BE7" s="107"/>
      <c r="BF7" s="107"/>
      <c r="BG7" s="107"/>
      <c r="BH7" s="107"/>
      <c r="BI7" s="107"/>
      <c r="BJ7" s="107"/>
      <c r="BK7" s="107"/>
      <c r="BL7" s="107"/>
      <c r="BM7" s="107"/>
      <c r="BN7" s="107"/>
      <c r="BO7" s="107"/>
      <c r="BP7" s="107"/>
      <c r="BQ7" s="107"/>
      <c r="BR7" s="107"/>
      <c r="BS7" s="107"/>
      <c r="BT7" s="107"/>
      <c r="BU7" s="107"/>
      <c r="BV7" s="107"/>
      <c r="BW7" s="107"/>
      <c r="BX7" s="107"/>
      <c r="BY7" s="107"/>
      <c r="BZ7" s="107"/>
      <c r="CA7" s="107"/>
      <c r="CB7" s="107"/>
      <c r="CC7" s="107"/>
      <c r="CD7" s="107"/>
      <c r="CE7" s="107"/>
      <c r="CF7" s="107"/>
      <c r="CG7" s="107"/>
      <c r="CH7" s="107"/>
      <c r="CI7" s="107"/>
      <c r="CJ7" s="107"/>
      <c r="CK7" s="107"/>
      <c r="CL7" s="107"/>
      <c r="CM7" s="107"/>
      <c r="CN7" s="107"/>
      <c r="CO7" s="107"/>
    </row>
    <row r="8" spans="1:93" s="106" customFormat="1" ht="12" customHeight="1" x14ac:dyDescent="0.2">
      <c r="A8" s="105"/>
      <c r="C8" s="105"/>
      <c r="V8" s="413"/>
      <c r="X8" s="413"/>
      <c r="BD8" s="107"/>
      <c r="BE8" s="107"/>
      <c r="BF8" s="107"/>
      <c r="BG8" s="107"/>
      <c r="BH8" s="107"/>
      <c r="BI8" s="107"/>
      <c r="BJ8" s="107"/>
      <c r="BK8" s="107"/>
      <c r="BL8" s="107"/>
      <c r="BM8" s="107"/>
      <c r="BN8" s="107"/>
      <c r="BO8" s="107"/>
      <c r="BP8" s="107"/>
      <c r="BQ8" s="107"/>
      <c r="BR8" s="107"/>
      <c r="BS8" s="107"/>
      <c r="BT8" s="107"/>
      <c r="BU8" s="107"/>
      <c r="BV8" s="107"/>
      <c r="BW8" s="107"/>
      <c r="BX8" s="107"/>
      <c r="BY8" s="107"/>
      <c r="BZ8" s="107"/>
      <c r="CA8" s="107"/>
      <c r="CB8" s="107"/>
      <c r="CC8" s="107"/>
      <c r="CD8" s="107"/>
      <c r="CE8" s="107"/>
      <c r="CF8" s="107"/>
      <c r="CG8" s="107"/>
      <c r="CH8" s="107"/>
      <c r="CI8" s="107"/>
      <c r="CJ8" s="107"/>
      <c r="CK8" s="107"/>
      <c r="CL8" s="107"/>
      <c r="CM8" s="107"/>
      <c r="CN8" s="107"/>
      <c r="CO8" s="107"/>
    </row>
    <row r="9" spans="1:93" s="106" customFormat="1" ht="16.5" customHeight="1" x14ac:dyDescent="0.2">
      <c r="A9" s="11" t="s">
        <v>4</v>
      </c>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414"/>
      <c r="AU9" s="414"/>
      <c r="AV9" s="414"/>
      <c r="AW9" s="414"/>
      <c r="AX9" s="414"/>
      <c r="AY9" s="414"/>
      <c r="AZ9" s="414"/>
      <c r="BA9" s="414"/>
      <c r="BB9" s="414"/>
      <c r="BC9" s="414"/>
      <c r="BD9" s="107"/>
      <c r="BE9" s="107"/>
      <c r="BF9" s="107"/>
      <c r="BG9" s="107"/>
      <c r="BH9" s="107"/>
      <c r="BI9" s="107"/>
      <c r="BJ9" s="107"/>
      <c r="BK9" s="107"/>
      <c r="BL9" s="107"/>
      <c r="BM9" s="107"/>
      <c r="BN9" s="107"/>
      <c r="BO9" s="107"/>
      <c r="BP9" s="107"/>
      <c r="BQ9" s="107"/>
      <c r="BR9" s="107"/>
      <c r="BS9" s="107"/>
      <c r="BT9" s="107"/>
      <c r="BU9" s="107"/>
      <c r="BV9" s="107"/>
      <c r="BW9" s="107"/>
      <c r="BX9" s="107"/>
      <c r="BY9" s="107"/>
      <c r="BZ9" s="107"/>
      <c r="CA9" s="107"/>
      <c r="CB9" s="107"/>
      <c r="CC9" s="107"/>
      <c r="CD9" s="107"/>
      <c r="CE9" s="107"/>
      <c r="CF9" s="107"/>
      <c r="CG9" s="107"/>
      <c r="CH9" s="107"/>
      <c r="CI9" s="107"/>
      <c r="CJ9" s="107"/>
      <c r="CK9" s="107"/>
      <c r="CL9" s="107"/>
      <c r="CM9" s="107"/>
      <c r="CN9" s="107"/>
      <c r="CO9" s="107"/>
    </row>
    <row r="10" spans="1:93" s="106" customFormat="1" ht="15" customHeight="1" x14ac:dyDescent="0.2">
      <c r="A10" s="110"/>
      <c r="B10" s="110"/>
      <c r="C10" s="110"/>
      <c r="D10" s="110"/>
      <c r="E10" s="110"/>
      <c r="F10" s="110"/>
      <c r="G10" s="110"/>
      <c r="H10" s="110"/>
      <c r="I10" s="110"/>
      <c r="J10" s="110"/>
      <c r="K10" s="110"/>
      <c r="L10" s="110"/>
      <c r="M10" s="110"/>
      <c r="N10" s="110"/>
      <c r="O10" s="110"/>
      <c r="P10" s="110"/>
      <c r="Q10" s="110"/>
      <c r="R10" s="110"/>
      <c r="S10" s="110"/>
      <c r="T10" s="110"/>
      <c r="U10" s="110"/>
      <c r="V10" s="415"/>
      <c r="W10" s="110"/>
      <c r="X10" s="415"/>
      <c r="Y10" s="110"/>
      <c r="Z10" s="110"/>
      <c r="AA10" s="110"/>
      <c r="AB10" s="110"/>
      <c r="AC10" s="110"/>
      <c r="AD10" s="110"/>
      <c r="AE10" s="110"/>
      <c r="AF10" s="110"/>
      <c r="AG10" s="110"/>
      <c r="AH10" s="111"/>
      <c r="AI10" s="111"/>
      <c r="AJ10" s="111"/>
      <c r="AK10" s="111"/>
      <c r="AL10" s="111"/>
      <c r="AM10" s="111"/>
      <c r="AN10" s="111"/>
      <c r="AO10" s="111"/>
      <c r="AP10" s="111"/>
      <c r="AQ10" s="111"/>
      <c r="AR10" s="111"/>
      <c r="AS10" s="111"/>
      <c r="AT10" s="111"/>
      <c r="AU10" s="111"/>
      <c r="AV10" s="111"/>
      <c r="AW10" s="111"/>
      <c r="AX10" s="110"/>
      <c r="AY10" s="110"/>
      <c r="AZ10" s="110"/>
      <c r="BA10" s="110"/>
      <c r="BB10" s="110"/>
      <c r="BC10" s="110"/>
      <c r="BD10" s="107"/>
      <c r="BE10" s="107"/>
      <c r="BF10" s="107"/>
      <c r="BG10" s="107"/>
      <c r="BH10" s="107"/>
      <c r="BI10" s="107"/>
      <c r="BJ10" s="107"/>
      <c r="BK10" s="107"/>
      <c r="BL10" s="107"/>
      <c r="BM10" s="107"/>
      <c r="BN10" s="107"/>
      <c r="BO10" s="107"/>
      <c r="BP10" s="107"/>
      <c r="BQ10" s="107"/>
      <c r="BR10" s="107"/>
      <c r="BS10" s="107"/>
      <c r="BT10" s="107"/>
      <c r="BU10" s="107"/>
      <c r="BV10" s="107"/>
      <c r="BW10" s="107"/>
      <c r="BX10" s="107"/>
      <c r="BY10" s="107"/>
      <c r="BZ10" s="107"/>
      <c r="CA10" s="107"/>
      <c r="CB10" s="107"/>
      <c r="CC10" s="107"/>
      <c r="CD10" s="107"/>
      <c r="CE10" s="107"/>
      <c r="CF10" s="107"/>
      <c r="CG10" s="107"/>
      <c r="CH10" s="107"/>
      <c r="CI10" s="107"/>
      <c r="CJ10" s="107"/>
      <c r="CK10" s="107"/>
      <c r="CL10" s="107"/>
      <c r="CM10" s="107"/>
      <c r="CN10" s="107"/>
      <c r="CO10" s="107"/>
    </row>
    <row r="11" spans="1:93" s="107" customFormat="1" ht="15.75" customHeight="1" x14ac:dyDescent="0.3">
      <c r="A11" s="10" t="s">
        <v>5</v>
      </c>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12"/>
      <c r="BE11" s="112"/>
      <c r="BF11" s="112"/>
      <c r="BG11" s="112"/>
      <c r="BH11" s="112"/>
      <c r="BI11" s="112"/>
      <c r="BJ11" s="112"/>
      <c r="BK11" s="112"/>
      <c r="BL11" s="112"/>
      <c r="BM11" s="112"/>
      <c r="BN11" s="112"/>
      <c r="BO11" s="112"/>
      <c r="BP11" s="112"/>
    </row>
    <row r="12" spans="1:93" s="107" customFormat="1" ht="15.75" customHeight="1" x14ac:dyDescent="0.2">
      <c r="A12" s="9" t="s">
        <v>6</v>
      </c>
      <c r="B12" s="9"/>
      <c r="C12" s="9"/>
      <c r="D12" s="9"/>
      <c r="E12" s="9"/>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113"/>
      <c r="BE12" s="113"/>
      <c r="BF12" s="113"/>
      <c r="BG12" s="113"/>
      <c r="BH12" s="113"/>
      <c r="BI12" s="113"/>
      <c r="BJ12" s="113"/>
      <c r="BK12" s="113"/>
      <c r="BL12" s="113"/>
      <c r="BM12" s="113"/>
      <c r="BN12" s="113"/>
      <c r="BO12" s="113"/>
      <c r="BP12" s="113"/>
    </row>
    <row r="13" spans="1:93" ht="15.75" customHeight="1" x14ac:dyDescent="0.2">
      <c r="A13" s="416"/>
      <c r="B13" s="416"/>
      <c r="C13" s="416"/>
      <c r="D13" s="416"/>
      <c r="E13" s="416"/>
      <c r="F13" s="416"/>
      <c r="G13" s="416"/>
      <c r="H13" s="416"/>
      <c r="I13" s="416"/>
      <c r="J13" s="416"/>
      <c r="K13" s="416"/>
      <c r="L13" s="416"/>
      <c r="M13" s="416"/>
      <c r="N13" s="416"/>
      <c r="O13" s="416"/>
      <c r="P13" s="416"/>
      <c r="Q13" s="416"/>
      <c r="R13" s="416"/>
      <c r="S13" s="416"/>
      <c r="T13" s="416"/>
      <c r="U13" s="416"/>
      <c r="V13" s="417"/>
      <c r="W13" s="416"/>
      <c r="X13" s="417"/>
      <c r="Y13" s="416"/>
      <c r="Z13" s="416"/>
      <c r="AA13" s="416"/>
      <c r="AB13" s="416"/>
      <c r="AC13" s="416"/>
      <c r="AD13" s="416"/>
      <c r="AE13" s="416"/>
      <c r="AF13" s="416"/>
      <c r="AG13" s="416"/>
      <c r="AH13" s="416"/>
      <c r="AI13" s="416"/>
      <c r="AJ13" s="416"/>
      <c r="AK13" s="416"/>
      <c r="AL13" s="416"/>
      <c r="AM13" s="416"/>
      <c r="AN13" s="416"/>
      <c r="AO13" s="416"/>
      <c r="AP13" s="416"/>
      <c r="AQ13" s="416"/>
      <c r="AR13" s="416"/>
      <c r="AS13" s="418"/>
    </row>
    <row r="14" spans="1:93" ht="72.75" customHeight="1" x14ac:dyDescent="0.2">
      <c r="A14" s="99" t="s">
        <v>7</v>
      </c>
      <c r="B14" s="99" t="s">
        <v>8</v>
      </c>
      <c r="C14" s="99" t="s">
        <v>305</v>
      </c>
      <c r="D14" s="98" t="s">
        <v>435</v>
      </c>
      <c r="E14" s="98" t="s">
        <v>307</v>
      </c>
      <c r="F14" s="99" t="s">
        <v>308</v>
      </c>
      <c r="G14" s="99"/>
      <c r="H14" s="99" t="s">
        <v>436</v>
      </c>
      <c r="I14" s="99"/>
      <c r="J14" s="99" t="s">
        <v>437</v>
      </c>
      <c r="K14" s="99" t="s">
        <v>438</v>
      </c>
      <c r="L14" s="99"/>
      <c r="M14" s="99"/>
      <c r="N14" s="99"/>
      <c r="O14" s="99"/>
      <c r="P14" s="99"/>
      <c r="Q14" s="99"/>
      <c r="R14" s="99"/>
      <c r="S14" s="99"/>
      <c r="T14" s="99"/>
      <c r="U14" s="99" t="s">
        <v>439</v>
      </c>
      <c r="V14" s="99"/>
      <c r="W14" s="99"/>
      <c r="X14" s="99"/>
      <c r="Y14" s="99"/>
      <c r="Z14" s="99"/>
      <c r="AA14" s="99" t="s">
        <v>440</v>
      </c>
      <c r="AB14" s="99"/>
      <c r="AC14" s="97" t="s">
        <v>441</v>
      </c>
      <c r="AD14" s="97"/>
      <c r="AE14" s="97"/>
      <c r="AF14" s="97"/>
      <c r="AG14" s="97"/>
      <c r="AH14" s="97"/>
      <c r="AI14" s="97"/>
      <c r="AJ14" s="97"/>
      <c r="AK14" s="97"/>
      <c r="AL14" s="97"/>
      <c r="AM14" s="97"/>
      <c r="AN14" s="97"/>
      <c r="AO14" s="97"/>
      <c r="AP14" s="97"/>
      <c r="AQ14" s="97"/>
      <c r="AR14" s="97"/>
      <c r="AS14" s="96" t="s">
        <v>442</v>
      </c>
    </row>
    <row r="15" spans="1:93" ht="66" customHeight="1" x14ac:dyDescent="0.2">
      <c r="A15" s="99"/>
      <c r="B15" s="99"/>
      <c r="C15" s="99"/>
      <c r="D15" s="98"/>
      <c r="E15" s="98"/>
      <c r="F15" s="99"/>
      <c r="G15" s="99"/>
      <c r="H15" s="99"/>
      <c r="I15" s="99"/>
      <c r="J15" s="99"/>
      <c r="K15" s="97" t="s">
        <v>41</v>
      </c>
      <c r="L15" s="97"/>
      <c r="M15" s="97"/>
      <c r="N15" s="97"/>
      <c r="O15" s="97"/>
      <c r="P15" s="97" t="s">
        <v>443</v>
      </c>
      <c r="Q15" s="97"/>
      <c r="R15" s="97"/>
      <c r="S15" s="97"/>
      <c r="T15" s="97"/>
      <c r="U15" s="99" t="s">
        <v>444</v>
      </c>
      <c r="V15" s="99"/>
      <c r="W15" s="99" t="s">
        <v>445</v>
      </c>
      <c r="X15" s="99"/>
      <c r="Y15" s="99" t="s">
        <v>446</v>
      </c>
      <c r="Z15" s="99"/>
      <c r="AA15" s="99"/>
      <c r="AB15" s="99"/>
      <c r="AC15" s="95" t="s">
        <v>447</v>
      </c>
      <c r="AD15" s="95"/>
      <c r="AE15" s="95" t="s">
        <v>448</v>
      </c>
      <c r="AF15" s="95"/>
      <c r="AG15" s="95" t="s">
        <v>449</v>
      </c>
      <c r="AH15" s="95"/>
      <c r="AI15" s="95" t="s">
        <v>450</v>
      </c>
      <c r="AJ15" s="95"/>
      <c r="AK15" s="95" t="s">
        <v>451</v>
      </c>
      <c r="AL15" s="95"/>
      <c r="AM15" s="95" t="s">
        <v>452</v>
      </c>
      <c r="AN15" s="95"/>
      <c r="AO15" s="95" t="s">
        <v>453</v>
      </c>
      <c r="AP15" s="95"/>
      <c r="AQ15" s="99" t="s">
        <v>333</v>
      </c>
      <c r="AR15" s="99" t="s">
        <v>454</v>
      </c>
      <c r="AS15" s="96"/>
    </row>
    <row r="16" spans="1:93" ht="102" customHeight="1" x14ac:dyDescent="0.2">
      <c r="A16" s="99"/>
      <c r="B16" s="99"/>
      <c r="C16" s="99"/>
      <c r="D16" s="98"/>
      <c r="E16" s="98"/>
      <c r="F16" s="423" t="s">
        <v>318</v>
      </c>
      <c r="G16" s="423" t="s">
        <v>42</v>
      </c>
      <c r="H16" s="423" t="s">
        <v>318</v>
      </c>
      <c r="I16" s="423" t="s">
        <v>42</v>
      </c>
      <c r="J16" s="99"/>
      <c r="K16" s="420" t="s">
        <v>455</v>
      </c>
      <c r="L16" s="420" t="s">
        <v>456</v>
      </c>
      <c r="M16" s="420" t="s">
        <v>457</v>
      </c>
      <c r="N16" s="420" t="s">
        <v>458</v>
      </c>
      <c r="O16" s="420" t="s">
        <v>459</v>
      </c>
      <c r="P16" s="420" t="s">
        <v>455</v>
      </c>
      <c r="Q16" s="420" t="s">
        <v>456</v>
      </c>
      <c r="R16" s="420" t="s">
        <v>457</v>
      </c>
      <c r="S16" s="420" t="s">
        <v>458</v>
      </c>
      <c r="T16" s="420" t="s">
        <v>459</v>
      </c>
      <c r="U16" s="420" t="s">
        <v>460</v>
      </c>
      <c r="V16" s="424" t="s">
        <v>461</v>
      </c>
      <c r="W16" s="420" t="s">
        <v>460</v>
      </c>
      <c r="X16" s="424" t="s">
        <v>461</v>
      </c>
      <c r="Y16" s="420" t="s">
        <v>460</v>
      </c>
      <c r="Z16" s="420" t="s">
        <v>461</v>
      </c>
      <c r="AA16" s="419" t="s">
        <v>462</v>
      </c>
      <c r="AB16" s="419" t="s">
        <v>463</v>
      </c>
      <c r="AC16" s="419" t="s">
        <v>462</v>
      </c>
      <c r="AD16" s="419" t="s">
        <v>463</v>
      </c>
      <c r="AE16" s="419" t="s">
        <v>462</v>
      </c>
      <c r="AF16" s="419" t="s">
        <v>463</v>
      </c>
      <c r="AG16" s="419" t="s">
        <v>462</v>
      </c>
      <c r="AH16" s="419" t="s">
        <v>463</v>
      </c>
      <c r="AI16" s="419" t="s">
        <v>462</v>
      </c>
      <c r="AJ16" s="419" t="s">
        <v>463</v>
      </c>
      <c r="AK16" s="419" t="s">
        <v>462</v>
      </c>
      <c r="AL16" s="419" t="s">
        <v>463</v>
      </c>
      <c r="AM16" s="419" t="s">
        <v>462</v>
      </c>
      <c r="AN16" s="419" t="s">
        <v>463</v>
      </c>
      <c r="AO16" s="419" t="s">
        <v>462</v>
      </c>
      <c r="AP16" s="419" t="s">
        <v>463</v>
      </c>
      <c r="AQ16" s="99"/>
      <c r="AR16" s="99"/>
      <c r="AS16" s="96"/>
    </row>
    <row r="17" spans="1:70" ht="19.5" customHeight="1" x14ac:dyDescent="0.2">
      <c r="A17" s="419">
        <v>1</v>
      </c>
      <c r="B17" s="419">
        <v>2</v>
      </c>
      <c r="C17" s="419">
        <v>3</v>
      </c>
      <c r="D17" s="419">
        <v>4</v>
      </c>
      <c r="E17" s="419">
        <v>5</v>
      </c>
      <c r="F17" s="419">
        <v>6</v>
      </c>
      <c r="G17" s="419">
        <v>7</v>
      </c>
      <c r="H17" s="419">
        <v>8</v>
      </c>
      <c r="I17" s="419">
        <v>9</v>
      </c>
      <c r="J17" s="419">
        <v>10</v>
      </c>
      <c r="K17" s="419">
        <v>11</v>
      </c>
      <c r="L17" s="419">
        <v>12</v>
      </c>
      <c r="M17" s="419">
        <v>13</v>
      </c>
      <c r="N17" s="419">
        <v>14</v>
      </c>
      <c r="O17" s="419">
        <v>15</v>
      </c>
      <c r="P17" s="419">
        <v>16</v>
      </c>
      <c r="Q17" s="419">
        <v>17</v>
      </c>
      <c r="R17" s="419">
        <v>18</v>
      </c>
      <c r="S17" s="419">
        <v>19</v>
      </c>
      <c r="T17" s="419">
        <v>20</v>
      </c>
      <c r="U17" s="419">
        <v>21</v>
      </c>
      <c r="V17" s="425">
        <v>22</v>
      </c>
      <c r="W17" s="419">
        <v>23</v>
      </c>
      <c r="X17" s="425">
        <v>24</v>
      </c>
      <c r="Y17" s="419">
        <v>25</v>
      </c>
      <c r="Z17" s="419">
        <v>26</v>
      </c>
      <c r="AA17" s="419">
        <v>27</v>
      </c>
      <c r="AB17" s="419">
        <v>28</v>
      </c>
      <c r="AC17" s="426" t="s">
        <v>464</v>
      </c>
      <c r="AD17" s="426" t="s">
        <v>465</v>
      </c>
      <c r="AE17" s="426" t="s">
        <v>466</v>
      </c>
      <c r="AF17" s="426" t="s">
        <v>467</v>
      </c>
      <c r="AG17" s="426" t="s">
        <v>468</v>
      </c>
      <c r="AH17" s="426" t="s">
        <v>469</v>
      </c>
      <c r="AI17" s="426" t="s">
        <v>470</v>
      </c>
      <c r="AJ17" s="426" t="s">
        <v>471</v>
      </c>
      <c r="AK17" s="426" t="s">
        <v>472</v>
      </c>
      <c r="AL17" s="426" t="s">
        <v>473</v>
      </c>
      <c r="AM17" s="426" t="s">
        <v>474</v>
      </c>
      <c r="AN17" s="426" t="s">
        <v>475</v>
      </c>
      <c r="AO17" s="426" t="s">
        <v>476</v>
      </c>
      <c r="AP17" s="426" t="s">
        <v>477</v>
      </c>
      <c r="AQ17" s="419">
        <v>30</v>
      </c>
      <c r="AR17" s="419">
        <v>31</v>
      </c>
      <c r="AS17" s="422">
        <v>32</v>
      </c>
    </row>
    <row r="18" spans="1:70" s="253" customFormat="1" ht="25.5" customHeight="1" x14ac:dyDescent="0.2">
      <c r="A18" s="137">
        <v>0</v>
      </c>
      <c r="B18" s="248" t="s">
        <v>97</v>
      </c>
      <c r="C18" s="139" t="s">
        <v>98</v>
      </c>
      <c r="D18" s="139" t="s">
        <v>98</v>
      </c>
      <c r="E18" s="427">
        <v>0</v>
      </c>
      <c r="F18" s="427" t="s">
        <v>98</v>
      </c>
      <c r="G18" s="139" t="s">
        <v>98</v>
      </c>
      <c r="H18" s="139" t="s">
        <v>98</v>
      </c>
      <c r="I18" s="139" t="s">
        <v>98</v>
      </c>
      <c r="J18" s="428">
        <f t="shared" ref="J18:O18" si="0">SUM(J19:J24)</f>
        <v>3.2597288135593221</v>
      </c>
      <c r="K18" s="139">
        <f t="shared" si="0"/>
        <v>139.82531242534697</v>
      </c>
      <c r="L18" s="139">
        <f t="shared" si="0"/>
        <v>5.8635899999999994</v>
      </c>
      <c r="M18" s="139">
        <f t="shared" si="0"/>
        <v>27.271030000000003</v>
      </c>
      <c r="N18" s="139">
        <f t="shared" si="0"/>
        <v>66.116392240533671</v>
      </c>
      <c r="O18" s="139">
        <f t="shared" si="0"/>
        <v>40.574300184813289</v>
      </c>
      <c r="P18" s="139" t="s">
        <v>98</v>
      </c>
      <c r="Q18" s="139" t="s">
        <v>98</v>
      </c>
      <c r="R18" s="139" t="s">
        <v>98</v>
      </c>
      <c r="S18" s="139" t="s">
        <v>98</v>
      </c>
      <c r="T18" s="139">
        <f t="shared" ref="T18:AR18" si="1">SUM(T19:T24)</f>
        <v>0</v>
      </c>
      <c r="U18" s="139">
        <f t="shared" si="1"/>
        <v>0</v>
      </c>
      <c r="V18" s="429">
        <f t="shared" si="1"/>
        <v>4.6200866271186438</v>
      </c>
      <c r="W18" s="139">
        <f t="shared" si="1"/>
        <v>0</v>
      </c>
      <c r="X18" s="430">
        <f t="shared" si="1"/>
        <v>17.179186770006282</v>
      </c>
      <c r="Y18" s="139">
        <f t="shared" si="1"/>
        <v>0</v>
      </c>
      <c r="Z18" s="139">
        <f t="shared" si="1"/>
        <v>0</v>
      </c>
      <c r="AA18" s="139">
        <f t="shared" si="1"/>
        <v>4.6200866271186438</v>
      </c>
      <c r="AB18" s="139">
        <f t="shared" si="1"/>
        <v>0</v>
      </c>
      <c r="AC18" s="139">
        <f t="shared" si="1"/>
        <v>17.179186770006282</v>
      </c>
      <c r="AD18" s="139">
        <f t="shared" si="1"/>
        <v>0</v>
      </c>
      <c r="AE18" s="139">
        <f t="shared" si="1"/>
        <v>16.99494005332182</v>
      </c>
      <c r="AF18" s="139">
        <f t="shared" si="1"/>
        <v>0</v>
      </c>
      <c r="AG18" s="139">
        <f t="shared" si="1"/>
        <v>21.067020979629135</v>
      </c>
      <c r="AH18" s="139">
        <f t="shared" si="1"/>
        <v>0</v>
      </c>
      <c r="AI18" s="139">
        <f t="shared" si="1"/>
        <v>18.0881018012245</v>
      </c>
      <c r="AJ18" s="139">
        <f t="shared" si="1"/>
        <v>0</v>
      </c>
      <c r="AK18" s="139">
        <f t="shared" si="1"/>
        <v>18.528915178145606</v>
      </c>
      <c r="AL18" s="139">
        <f t="shared" si="1"/>
        <v>0</v>
      </c>
      <c r="AM18" s="139">
        <f t="shared" si="1"/>
        <v>18.893278155067321</v>
      </c>
      <c r="AN18" s="139">
        <f t="shared" si="1"/>
        <v>0</v>
      </c>
      <c r="AO18" s="139">
        <f t="shared" si="1"/>
        <v>21.532092127782818</v>
      </c>
      <c r="AP18" s="139">
        <f t="shared" si="1"/>
        <v>0</v>
      </c>
      <c r="AQ18" s="139">
        <f t="shared" si="1"/>
        <v>132.28353506517749</v>
      </c>
      <c r="AR18" s="139">
        <f t="shared" si="1"/>
        <v>0</v>
      </c>
      <c r="AS18" s="141" t="s">
        <v>98</v>
      </c>
      <c r="AT18" s="431"/>
      <c r="AU18" s="431"/>
      <c r="AV18" s="431"/>
      <c r="AW18" s="431"/>
      <c r="AX18" s="431"/>
      <c r="AY18" s="431"/>
      <c r="AZ18" s="431"/>
      <c r="BA18" s="431"/>
      <c r="BB18" s="431"/>
      <c r="BC18" s="431"/>
      <c r="BD18" s="431"/>
      <c r="BE18" s="431"/>
      <c r="BF18" s="431"/>
      <c r="BG18" s="431"/>
      <c r="BH18" s="431"/>
      <c r="BI18" s="431"/>
      <c r="BJ18" s="431"/>
      <c r="BK18" s="431"/>
      <c r="BL18" s="431"/>
      <c r="BM18" s="431"/>
      <c r="BN18" s="431"/>
      <c r="BO18" s="431"/>
      <c r="BP18" s="431"/>
      <c r="BQ18" s="431"/>
      <c r="BR18" s="431"/>
    </row>
    <row r="19" spans="1:70" s="151" customFormat="1" ht="12.75" customHeight="1" x14ac:dyDescent="0.2">
      <c r="A19" s="146" t="s">
        <v>99</v>
      </c>
      <c r="B19" s="145" t="s">
        <v>100</v>
      </c>
      <c r="C19" s="432" t="s">
        <v>98</v>
      </c>
      <c r="D19" s="432" t="str">
        <f>D26</f>
        <v>нд</v>
      </c>
      <c r="E19" s="433" t="s">
        <v>98</v>
      </c>
      <c r="F19" s="433">
        <f>F26+F31+F34+F43</f>
        <v>0</v>
      </c>
      <c r="G19" s="432" t="str">
        <f>G26</f>
        <v>нд</v>
      </c>
      <c r="H19" s="432">
        <f>H26+H31+H34+H43</f>
        <v>0</v>
      </c>
      <c r="I19" s="432" t="str">
        <f t="shared" ref="I19:O19" si="2">I26</f>
        <v>нд</v>
      </c>
      <c r="J19" s="432">
        <f t="shared" si="2"/>
        <v>0.33600000000000002</v>
      </c>
      <c r="K19" s="432">
        <f t="shared" si="2"/>
        <v>16.932511710237019</v>
      </c>
      <c r="L19" s="432">
        <f t="shared" si="2"/>
        <v>0</v>
      </c>
      <c r="M19" s="432">
        <f t="shared" si="2"/>
        <v>0</v>
      </c>
      <c r="N19" s="432">
        <f t="shared" si="2"/>
        <v>0</v>
      </c>
      <c r="O19" s="432">
        <f t="shared" si="2"/>
        <v>16.932511710237019</v>
      </c>
      <c r="P19" s="432">
        <f>P26+P31+P34+P43</f>
        <v>0</v>
      </c>
      <c r="Q19" s="432" t="str">
        <f>Q26</f>
        <v>нд</v>
      </c>
      <c r="R19" s="432">
        <f>R26+R31+R34+R43</f>
        <v>0</v>
      </c>
      <c r="S19" s="432" t="str">
        <f>S26</f>
        <v>нд</v>
      </c>
      <c r="T19" s="432">
        <f>T26+T31+T34+T43</f>
        <v>0</v>
      </c>
      <c r="U19" s="432">
        <f>U26+U31+U34+U43</f>
        <v>0</v>
      </c>
      <c r="V19" s="434" t="str">
        <f t="shared" ref="V19:AO19" si="3">V26</f>
        <v>1.612</v>
      </c>
      <c r="W19" s="434">
        <f t="shared" si="3"/>
        <v>0</v>
      </c>
      <c r="X19" s="434">
        <f t="shared" si="3"/>
        <v>2.1391787064469598</v>
      </c>
      <c r="Y19" s="434">
        <f t="shared" si="3"/>
        <v>0</v>
      </c>
      <c r="Z19" s="434">
        <f t="shared" si="3"/>
        <v>0</v>
      </c>
      <c r="AA19" s="434" t="str">
        <f t="shared" si="3"/>
        <v>1.612</v>
      </c>
      <c r="AB19" s="434">
        <f t="shared" si="3"/>
        <v>0</v>
      </c>
      <c r="AC19" s="432">
        <f t="shared" si="3"/>
        <v>2.1391787064469598</v>
      </c>
      <c r="AD19" s="432" t="str">
        <f t="shared" si="3"/>
        <v>нд</v>
      </c>
      <c r="AE19" s="432">
        <f t="shared" si="3"/>
        <v>2.235441748237073</v>
      </c>
      <c r="AF19" s="432" t="str">
        <f t="shared" si="3"/>
        <v>нд</v>
      </c>
      <c r="AG19" s="432">
        <f t="shared" si="3"/>
        <v>2.3293303016630302</v>
      </c>
      <c r="AH19" s="432" t="str">
        <f t="shared" si="3"/>
        <v>нд</v>
      </c>
      <c r="AI19" s="432">
        <f t="shared" si="3"/>
        <v>2.4201741834278883</v>
      </c>
      <c r="AJ19" s="432" t="str">
        <f t="shared" si="3"/>
        <v>нд</v>
      </c>
      <c r="AK19" s="432">
        <f t="shared" si="3"/>
        <v>2.512140802398148</v>
      </c>
      <c r="AL19" s="432" t="str">
        <f t="shared" si="3"/>
        <v>нд</v>
      </c>
      <c r="AM19" s="432">
        <f t="shared" si="3"/>
        <v>2.6025778712844816</v>
      </c>
      <c r="AN19" s="432" t="str">
        <f t="shared" si="3"/>
        <v>нд</v>
      </c>
      <c r="AO19" s="432">
        <f t="shared" si="3"/>
        <v>2.6936680967794384</v>
      </c>
      <c r="AP19" s="432">
        <f>AP26+AP31+AP34+AP43</f>
        <v>0</v>
      </c>
      <c r="AQ19" s="432">
        <f>AQ26</f>
        <v>16.932511710237019</v>
      </c>
      <c r="AR19" s="432">
        <f>AR26+AR31+AR34+AR43</f>
        <v>0</v>
      </c>
      <c r="AS19" s="149" t="s">
        <v>98</v>
      </c>
      <c r="AT19" s="435"/>
    </row>
    <row r="20" spans="1:70" s="151" customFormat="1" ht="40.5" customHeight="1" x14ac:dyDescent="0.2">
      <c r="A20" s="146" t="s">
        <v>101</v>
      </c>
      <c r="B20" s="145" t="s">
        <v>102</v>
      </c>
      <c r="C20" s="432" t="s">
        <v>98</v>
      </c>
      <c r="D20" s="432" t="str">
        <f>D46</f>
        <v>нд</v>
      </c>
      <c r="E20" s="433" t="s">
        <v>98</v>
      </c>
      <c r="F20" s="433" t="str">
        <f t="shared" ref="F20:AR20" si="4">F46</f>
        <v>нд</v>
      </c>
      <c r="G20" s="432" t="str">
        <f t="shared" si="4"/>
        <v>нд</v>
      </c>
      <c r="H20" s="432" t="str">
        <f t="shared" si="4"/>
        <v>нд</v>
      </c>
      <c r="I20" s="432" t="str">
        <f t="shared" si="4"/>
        <v>нд</v>
      </c>
      <c r="J20" s="432">
        <f t="shared" si="4"/>
        <v>0</v>
      </c>
      <c r="K20" s="432">
        <f t="shared" si="4"/>
        <v>68.110012240533678</v>
      </c>
      <c r="L20" s="432">
        <f t="shared" si="4"/>
        <v>3.5145899999999992</v>
      </c>
      <c r="M20" s="432">
        <f t="shared" si="4"/>
        <v>20.108030000000003</v>
      </c>
      <c r="N20" s="432">
        <f t="shared" si="4"/>
        <v>44.487392240533673</v>
      </c>
      <c r="O20" s="432">
        <f t="shared" si="4"/>
        <v>0</v>
      </c>
      <c r="P20" s="432" t="str">
        <f t="shared" si="4"/>
        <v>нд</v>
      </c>
      <c r="Q20" s="432" t="str">
        <f t="shared" si="4"/>
        <v>нд</v>
      </c>
      <c r="R20" s="432" t="str">
        <f t="shared" si="4"/>
        <v>нд</v>
      </c>
      <c r="S20" s="432" t="str">
        <f t="shared" si="4"/>
        <v>нд</v>
      </c>
      <c r="T20" s="432" t="str">
        <f t="shared" si="4"/>
        <v>нд</v>
      </c>
      <c r="U20" s="432">
        <f t="shared" si="4"/>
        <v>0</v>
      </c>
      <c r="V20" s="434">
        <f t="shared" si="4"/>
        <v>0</v>
      </c>
      <c r="W20" s="432">
        <f t="shared" si="4"/>
        <v>0</v>
      </c>
      <c r="X20" s="434">
        <f t="shared" si="4"/>
        <v>6.4691525423728802</v>
      </c>
      <c r="Y20" s="434">
        <f t="shared" si="4"/>
        <v>0</v>
      </c>
      <c r="Z20" s="434">
        <f t="shared" si="4"/>
        <v>0</v>
      </c>
      <c r="AA20" s="434">
        <f t="shared" si="4"/>
        <v>0</v>
      </c>
      <c r="AB20" s="434">
        <f t="shared" si="4"/>
        <v>0</v>
      </c>
      <c r="AC20" s="432">
        <f t="shared" si="4"/>
        <v>6.4691525423728802</v>
      </c>
      <c r="AD20" s="432" t="str">
        <f t="shared" si="4"/>
        <v>нд</v>
      </c>
      <c r="AE20" s="432">
        <f t="shared" si="4"/>
        <v>8.9260000000000002</v>
      </c>
      <c r="AF20" s="432" t="str">
        <f t="shared" si="4"/>
        <v>нд</v>
      </c>
      <c r="AG20" s="432">
        <f t="shared" si="4"/>
        <v>17.04045</v>
      </c>
      <c r="AH20" s="432" t="str">
        <f t="shared" si="4"/>
        <v>нд</v>
      </c>
      <c r="AI20" s="432">
        <f t="shared" si="4"/>
        <v>15.667927617796611</v>
      </c>
      <c r="AJ20" s="432" t="str">
        <f t="shared" si="4"/>
        <v>нд</v>
      </c>
      <c r="AK20" s="432">
        <f t="shared" si="4"/>
        <v>5.8717413248999994</v>
      </c>
      <c r="AL20" s="432" t="str">
        <f t="shared" si="4"/>
        <v>нд</v>
      </c>
      <c r="AM20" s="432">
        <f t="shared" si="4"/>
        <v>7.8371240125963997</v>
      </c>
      <c r="AN20" s="432" t="str">
        <f t="shared" si="4"/>
        <v>нд</v>
      </c>
      <c r="AO20" s="432">
        <f t="shared" si="4"/>
        <v>6.2960333530372736</v>
      </c>
      <c r="AP20" s="432" t="str">
        <f t="shared" si="4"/>
        <v>нд</v>
      </c>
      <c r="AQ20" s="432">
        <f t="shared" si="4"/>
        <v>68.108428850703163</v>
      </c>
      <c r="AR20" s="432" t="str">
        <f t="shared" si="4"/>
        <v>нд</v>
      </c>
      <c r="AS20" s="149" t="s">
        <v>98</v>
      </c>
      <c r="AT20" s="435"/>
    </row>
    <row r="21" spans="1:70" s="151" customFormat="1" ht="76.5" customHeight="1" x14ac:dyDescent="0.2">
      <c r="A21" s="146" t="s">
        <v>104</v>
      </c>
      <c r="B21" s="153" t="s">
        <v>105</v>
      </c>
      <c r="C21" s="432" t="s">
        <v>98</v>
      </c>
      <c r="D21" s="432" t="str">
        <f>D34</f>
        <v>нд</v>
      </c>
      <c r="E21" s="433" t="s">
        <v>98</v>
      </c>
      <c r="F21" s="433" t="str">
        <f t="shared" ref="F21:AR21" si="5">F34</f>
        <v>0</v>
      </c>
      <c r="G21" s="432" t="str">
        <f t="shared" si="5"/>
        <v>нд</v>
      </c>
      <c r="H21" s="432">
        <f t="shared" si="5"/>
        <v>0</v>
      </c>
      <c r="I21" s="432" t="str">
        <f t="shared" si="5"/>
        <v>нд</v>
      </c>
      <c r="J21" s="432">
        <f t="shared" si="5"/>
        <v>0</v>
      </c>
      <c r="K21" s="432">
        <f t="shared" si="5"/>
        <v>0</v>
      </c>
      <c r="L21" s="432">
        <f t="shared" si="5"/>
        <v>0</v>
      </c>
      <c r="M21" s="432">
        <f t="shared" si="5"/>
        <v>0</v>
      </c>
      <c r="N21" s="432">
        <f t="shared" si="5"/>
        <v>0</v>
      </c>
      <c r="O21" s="432">
        <f t="shared" si="5"/>
        <v>0</v>
      </c>
      <c r="P21" s="432">
        <f t="shared" si="5"/>
        <v>0</v>
      </c>
      <c r="Q21" s="432" t="str">
        <f t="shared" si="5"/>
        <v>нд</v>
      </c>
      <c r="R21" s="432">
        <f t="shared" si="5"/>
        <v>0</v>
      </c>
      <c r="S21" s="432" t="str">
        <f t="shared" si="5"/>
        <v>нд</v>
      </c>
      <c r="T21" s="432">
        <f t="shared" si="5"/>
        <v>0</v>
      </c>
      <c r="U21" s="432">
        <f t="shared" si="5"/>
        <v>0</v>
      </c>
      <c r="V21" s="434">
        <f t="shared" si="5"/>
        <v>0</v>
      </c>
      <c r="W21" s="432">
        <f t="shared" si="5"/>
        <v>0</v>
      </c>
      <c r="X21" s="434">
        <f t="shared" si="5"/>
        <v>0</v>
      </c>
      <c r="Y21" s="434">
        <f t="shared" si="5"/>
        <v>0</v>
      </c>
      <c r="Z21" s="434">
        <f t="shared" si="5"/>
        <v>0</v>
      </c>
      <c r="AA21" s="434">
        <f t="shared" si="5"/>
        <v>0</v>
      </c>
      <c r="AB21" s="434">
        <f t="shared" si="5"/>
        <v>0</v>
      </c>
      <c r="AC21" s="432" t="str">
        <f t="shared" si="5"/>
        <v>0</v>
      </c>
      <c r="AD21" s="432" t="str">
        <f t="shared" si="5"/>
        <v>нд</v>
      </c>
      <c r="AE21" s="432" t="str">
        <f t="shared" si="5"/>
        <v>нд</v>
      </c>
      <c r="AF21" s="432" t="str">
        <f t="shared" si="5"/>
        <v>нд</v>
      </c>
      <c r="AG21" s="432" t="str">
        <f t="shared" si="5"/>
        <v>нд</v>
      </c>
      <c r="AH21" s="432" t="str">
        <f t="shared" si="5"/>
        <v>нд</v>
      </c>
      <c r="AI21" s="432" t="str">
        <f t="shared" si="5"/>
        <v>нд</v>
      </c>
      <c r="AJ21" s="432" t="str">
        <f t="shared" si="5"/>
        <v>нд</v>
      </c>
      <c r="AK21" s="432" t="str">
        <f t="shared" si="5"/>
        <v>нд</v>
      </c>
      <c r="AL21" s="432" t="str">
        <f t="shared" si="5"/>
        <v>нд</v>
      </c>
      <c r="AM21" s="432">
        <f t="shared" si="5"/>
        <v>0</v>
      </c>
      <c r="AN21" s="432" t="str">
        <f t="shared" si="5"/>
        <v>нд</v>
      </c>
      <c r="AO21" s="432">
        <f t="shared" si="5"/>
        <v>0</v>
      </c>
      <c r="AP21" s="432">
        <f t="shared" si="5"/>
        <v>0</v>
      </c>
      <c r="AQ21" s="432">
        <f t="shared" si="5"/>
        <v>0</v>
      </c>
      <c r="AR21" s="432">
        <f t="shared" si="5"/>
        <v>0</v>
      </c>
      <c r="AS21" s="149" t="s">
        <v>98</v>
      </c>
      <c r="AT21" s="435"/>
    </row>
    <row r="22" spans="1:70" s="151" customFormat="1" ht="25.5" customHeight="1" x14ac:dyDescent="0.2">
      <c r="A22" s="436" t="s">
        <v>106</v>
      </c>
      <c r="B22" s="155" t="s">
        <v>107</v>
      </c>
      <c r="C22" s="432" t="s">
        <v>98</v>
      </c>
      <c r="D22" s="432" t="str">
        <f>D43</f>
        <v>нд</v>
      </c>
      <c r="E22" s="433" t="s">
        <v>98</v>
      </c>
      <c r="F22" s="433" t="str">
        <f>F92</f>
        <v>нд</v>
      </c>
      <c r="G22" s="432" t="str">
        <f>G43</f>
        <v>нд</v>
      </c>
      <c r="H22" s="432" t="str">
        <f>H92</f>
        <v>нд</v>
      </c>
      <c r="I22" s="432" t="str">
        <f>I43</f>
        <v>нд</v>
      </c>
      <c r="J22" s="432">
        <f>J43</f>
        <v>0</v>
      </c>
      <c r="K22" s="432">
        <f t="shared" ref="K22:P22" si="6">K92</f>
        <v>0</v>
      </c>
      <c r="L22" s="432">
        <f t="shared" si="6"/>
        <v>0</v>
      </c>
      <c r="M22" s="432">
        <f t="shared" si="6"/>
        <v>0</v>
      </c>
      <c r="N22" s="432">
        <f t="shared" si="6"/>
        <v>0</v>
      </c>
      <c r="O22" s="432">
        <f t="shared" si="6"/>
        <v>0</v>
      </c>
      <c r="P22" s="432" t="str">
        <f t="shared" si="6"/>
        <v>нд</v>
      </c>
      <c r="Q22" s="432" t="str">
        <f>Q43</f>
        <v>нд</v>
      </c>
      <c r="R22" s="432" t="str">
        <f>R92</f>
        <v>нд</v>
      </c>
      <c r="S22" s="432" t="str">
        <f>S43</f>
        <v>нд</v>
      </c>
      <c r="T22" s="432">
        <f t="shared" ref="T22:AR22" si="7">T92</f>
        <v>0</v>
      </c>
      <c r="U22" s="432">
        <f t="shared" si="7"/>
        <v>0</v>
      </c>
      <c r="V22" s="434">
        <f t="shared" si="7"/>
        <v>0</v>
      </c>
      <c r="W22" s="432">
        <f t="shared" si="7"/>
        <v>0</v>
      </c>
      <c r="X22" s="434">
        <f t="shared" si="7"/>
        <v>0</v>
      </c>
      <c r="Y22" s="434">
        <f t="shared" si="7"/>
        <v>0</v>
      </c>
      <c r="Z22" s="434">
        <f t="shared" si="7"/>
        <v>0</v>
      </c>
      <c r="AA22" s="434">
        <f t="shared" si="7"/>
        <v>0</v>
      </c>
      <c r="AB22" s="434">
        <f t="shared" si="7"/>
        <v>0</v>
      </c>
      <c r="AC22" s="432">
        <f t="shared" si="7"/>
        <v>0</v>
      </c>
      <c r="AD22" s="432">
        <f t="shared" si="7"/>
        <v>0</v>
      </c>
      <c r="AE22" s="432">
        <f t="shared" si="7"/>
        <v>0</v>
      </c>
      <c r="AF22" s="432">
        <f t="shared" si="7"/>
        <v>0</v>
      </c>
      <c r="AG22" s="432">
        <f t="shared" si="7"/>
        <v>0</v>
      </c>
      <c r="AH22" s="432">
        <f t="shared" si="7"/>
        <v>0</v>
      </c>
      <c r="AI22" s="432">
        <f t="shared" si="7"/>
        <v>0</v>
      </c>
      <c r="AJ22" s="432">
        <f t="shared" si="7"/>
        <v>0</v>
      </c>
      <c r="AK22" s="432">
        <f t="shared" si="7"/>
        <v>0</v>
      </c>
      <c r="AL22" s="432">
        <f t="shared" si="7"/>
        <v>0</v>
      </c>
      <c r="AM22" s="432">
        <f t="shared" si="7"/>
        <v>0</v>
      </c>
      <c r="AN22" s="432">
        <f t="shared" si="7"/>
        <v>0</v>
      </c>
      <c r="AO22" s="432">
        <f t="shared" si="7"/>
        <v>0</v>
      </c>
      <c r="AP22" s="432">
        <f t="shared" si="7"/>
        <v>0</v>
      </c>
      <c r="AQ22" s="432">
        <f t="shared" si="7"/>
        <v>0</v>
      </c>
      <c r="AR22" s="432">
        <f t="shared" si="7"/>
        <v>0</v>
      </c>
      <c r="AS22" s="149" t="s">
        <v>98</v>
      </c>
      <c r="AT22" s="435"/>
    </row>
    <row r="23" spans="1:70" s="151" customFormat="1" ht="25.5" customHeight="1" x14ac:dyDescent="0.2">
      <c r="A23" s="436" t="s">
        <v>108</v>
      </c>
      <c r="B23" s="155" t="s">
        <v>109</v>
      </c>
      <c r="C23" s="432" t="s">
        <v>98</v>
      </c>
      <c r="D23" s="432" t="str">
        <f>D106</f>
        <v>нд</v>
      </c>
      <c r="E23" s="433" t="s">
        <v>98</v>
      </c>
      <c r="F23" s="433" t="str">
        <f t="shared" ref="F23:AR23" si="8">F106</f>
        <v>нд</v>
      </c>
      <c r="G23" s="432" t="str">
        <f t="shared" si="8"/>
        <v>нд</v>
      </c>
      <c r="H23" s="432" t="str">
        <f t="shared" si="8"/>
        <v>нд</v>
      </c>
      <c r="I23" s="432" t="str">
        <f t="shared" si="8"/>
        <v>нд</v>
      </c>
      <c r="J23" s="432">
        <f t="shared" si="8"/>
        <v>0</v>
      </c>
      <c r="K23" s="432">
        <f t="shared" si="8"/>
        <v>0</v>
      </c>
      <c r="L23" s="432">
        <f t="shared" si="8"/>
        <v>0</v>
      </c>
      <c r="M23" s="432">
        <f t="shared" si="8"/>
        <v>0</v>
      </c>
      <c r="N23" s="432">
        <f t="shared" si="8"/>
        <v>0</v>
      </c>
      <c r="O23" s="432">
        <f t="shared" si="8"/>
        <v>0</v>
      </c>
      <c r="P23" s="432" t="str">
        <f t="shared" si="8"/>
        <v>нд</v>
      </c>
      <c r="Q23" s="432" t="str">
        <f t="shared" si="8"/>
        <v>нд</v>
      </c>
      <c r="R23" s="432" t="str">
        <f t="shared" si="8"/>
        <v>нд</v>
      </c>
      <c r="S23" s="432" t="str">
        <f t="shared" si="8"/>
        <v>нд</v>
      </c>
      <c r="T23" s="432">
        <f t="shared" si="8"/>
        <v>0</v>
      </c>
      <c r="U23" s="432">
        <f t="shared" si="8"/>
        <v>0</v>
      </c>
      <c r="V23" s="434">
        <f t="shared" si="8"/>
        <v>0</v>
      </c>
      <c r="W23" s="432">
        <f t="shared" si="8"/>
        <v>0</v>
      </c>
      <c r="X23" s="434">
        <f t="shared" si="8"/>
        <v>0</v>
      </c>
      <c r="Y23" s="434">
        <f t="shared" si="8"/>
        <v>0</v>
      </c>
      <c r="Z23" s="434">
        <f t="shared" si="8"/>
        <v>0</v>
      </c>
      <c r="AA23" s="434">
        <f t="shared" si="8"/>
        <v>0</v>
      </c>
      <c r="AB23" s="434">
        <f t="shared" si="8"/>
        <v>0</v>
      </c>
      <c r="AC23" s="432">
        <f t="shared" si="8"/>
        <v>0</v>
      </c>
      <c r="AD23" s="432" t="str">
        <f t="shared" si="8"/>
        <v>нд</v>
      </c>
      <c r="AE23" s="432">
        <f t="shared" si="8"/>
        <v>0</v>
      </c>
      <c r="AF23" s="432" t="str">
        <f t="shared" si="8"/>
        <v>нд</v>
      </c>
      <c r="AG23" s="432">
        <f t="shared" si="8"/>
        <v>0</v>
      </c>
      <c r="AH23" s="432" t="str">
        <f t="shared" si="8"/>
        <v>нд</v>
      </c>
      <c r="AI23" s="432">
        <f t="shared" si="8"/>
        <v>0</v>
      </c>
      <c r="AJ23" s="432" t="str">
        <f t="shared" si="8"/>
        <v>нд</v>
      </c>
      <c r="AK23" s="432">
        <f t="shared" si="8"/>
        <v>0</v>
      </c>
      <c r="AL23" s="432" t="str">
        <f t="shared" si="8"/>
        <v>нд</v>
      </c>
      <c r="AM23" s="432">
        <f t="shared" si="8"/>
        <v>0</v>
      </c>
      <c r="AN23" s="432" t="str">
        <f t="shared" si="8"/>
        <v>нд</v>
      </c>
      <c r="AO23" s="432">
        <f t="shared" si="8"/>
        <v>0</v>
      </c>
      <c r="AP23" s="432">
        <f t="shared" si="8"/>
        <v>0</v>
      </c>
      <c r="AQ23" s="432">
        <f t="shared" si="8"/>
        <v>0</v>
      </c>
      <c r="AR23" s="432">
        <f t="shared" si="8"/>
        <v>0</v>
      </c>
      <c r="AS23" s="149" t="s">
        <v>98</v>
      </c>
      <c r="AT23" s="435"/>
    </row>
    <row r="24" spans="1:70" s="151" customFormat="1" ht="12.75" customHeight="1" x14ac:dyDescent="0.2">
      <c r="A24" s="436" t="s">
        <v>110</v>
      </c>
      <c r="B24" s="155" t="s">
        <v>111</v>
      </c>
      <c r="C24" s="432" t="s">
        <v>98</v>
      </c>
      <c r="D24" s="432" t="str">
        <f>D107</f>
        <v>нд</v>
      </c>
      <c r="E24" s="433" t="s">
        <v>98</v>
      </c>
      <c r="F24" s="433" t="str">
        <f t="shared" ref="F24:AR24" si="9">F107</f>
        <v>нд</v>
      </c>
      <c r="G24" s="432" t="str">
        <f t="shared" si="9"/>
        <v>нд</v>
      </c>
      <c r="H24" s="432" t="str">
        <f t="shared" si="9"/>
        <v>нд</v>
      </c>
      <c r="I24" s="432" t="str">
        <f t="shared" si="9"/>
        <v>нд</v>
      </c>
      <c r="J24" s="432">
        <f t="shared" si="9"/>
        <v>2.9237288135593222</v>
      </c>
      <c r="K24" s="432">
        <f t="shared" si="9"/>
        <v>54.782788474576272</v>
      </c>
      <c r="L24" s="432">
        <f t="shared" si="9"/>
        <v>2.3490000000000002</v>
      </c>
      <c r="M24" s="432">
        <f t="shared" si="9"/>
        <v>7.1630000000000003</v>
      </c>
      <c r="N24" s="432">
        <f t="shared" si="9"/>
        <v>21.629000000000001</v>
      </c>
      <c r="O24" s="432">
        <f t="shared" si="9"/>
        <v>23.64178847457627</v>
      </c>
      <c r="P24" s="432" t="str">
        <f t="shared" si="9"/>
        <v>нд</v>
      </c>
      <c r="Q24" s="432" t="str">
        <f t="shared" si="9"/>
        <v>нд</v>
      </c>
      <c r="R24" s="432" t="str">
        <f t="shared" si="9"/>
        <v>нд</v>
      </c>
      <c r="S24" s="432" t="str">
        <f t="shared" si="9"/>
        <v>нд</v>
      </c>
      <c r="T24" s="432">
        <f t="shared" si="9"/>
        <v>0</v>
      </c>
      <c r="U24" s="432">
        <f t="shared" si="9"/>
        <v>0</v>
      </c>
      <c r="V24" s="434">
        <f t="shared" si="9"/>
        <v>4.6200866271186438</v>
      </c>
      <c r="W24" s="432">
        <f t="shared" si="9"/>
        <v>0</v>
      </c>
      <c r="X24" s="434">
        <f t="shared" si="9"/>
        <v>8.5708555211864415</v>
      </c>
      <c r="Y24" s="434">
        <f t="shared" si="9"/>
        <v>0</v>
      </c>
      <c r="Z24" s="434">
        <f t="shared" si="9"/>
        <v>0</v>
      </c>
      <c r="AA24" s="434">
        <f t="shared" si="9"/>
        <v>4.6200866271186438</v>
      </c>
      <c r="AB24" s="434">
        <f t="shared" si="9"/>
        <v>0</v>
      </c>
      <c r="AC24" s="432">
        <f t="shared" si="9"/>
        <v>8.5708555211864415</v>
      </c>
      <c r="AD24" s="432" t="str">
        <f t="shared" si="9"/>
        <v>нд</v>
      </c>
      <c r="AE24" s="432">
        <f t="shared" si="9"/>
        <v>5.8334983050847455</v>
      </c>
      <c r="AF24" s="432" t="str">
        <f t="shared" si="9"/>
        <v>нд</v>
      </c>
      <c r="AG24" s="432">
        <f t="shared" si="9"/>
        <v>1.6972406779661018</v>
      </c>
      <c r="AH24" s="432" t="str">
        <f t="shared" si="9"/>
        <v>нд</v>
      </c>
      <c r="AI24" s="432">
        <f t="shared" si="9"/>
        <v>0</v>
      </c>
      <c r="AJ24" s="432" t="str">
        <f t="shared" si="9"/>
        <v>нд</v>
      </c>
      <c r="AK24" s="432">
        <f t="shared" si="9"/>
        <v>10.145033050847459</v>
      </c>
      <c r="AL24" s="432" t="str">
        <f t="shared" si="9"/>
        <v>нд</v>
      </c>
      <c r="AM24" s="432">
        <f t="shared" si="9"/>
        <v>8.4535762711864422</v>
      </c>
      <c r="AN24" s="432" t="str">
        <f t="shared" si="9"/>
        <v>нд</v>
      </c>
      <c r="AO24" s="432">
        <f t="shared" si="9"/>
        <v>12.542390677966104</v>
      </c>
      <c r="AP24" s="432">
        <f t="shared" si="9"/>
        <v>0</v>
      </c>
      <c r="AQ24" s="432">
        <f t="shared" si="9"/>
        <v>47.242594504237296</v>
      </c>
      <c r="AR24" s="432">
        <f t="shared" si="9"/>
        <v>0</v>
      </c>
      <c r="AS24" s="149" t="s">
        <v>98</v>
      </c>
      <c r="AT24" s="435"/>
    </row>
    <row r="25" spans="1:70" s="160" customFormat="1" ht="12.75" customHeight="1" x14ac:dyDescent="0.2">
      <c r="A25" s="436">
        <v>1</v>
      </c>
      <c r="B25" s="156" t="s">
        <v>112</v>
      </c>
      <c r="C25" s="437" t="s">
        <v>98</v>
      </c>
      <c r="D25" s="437" t="s">
        <v>98</v>
      </c>
      <c r="E25" s="438" t="s">
        <v>98</v>
      </c>
      <c r="F25" s="438" t="s">
        <v>98</v>
      </c>
      <c r="G25" s="437" t="s">
        <v>98</v>
      </c>
      <c r="H25" s="437" t="s">
        <v>98</v>
      </c>
      <c r="I25" s="437" t="s">
        <v>98</v>
      </c>
      <c r="J25" s="437">
        <v>0</v>
      </c>
      <c r="K25" s="437" t="s">
        <v>98</v>
      </c>
      <c r="L25" s="437" t="s">
        <v>98</v>
      </c>
      <c r="M25" s="437" t="s">
        <v>98</v>
      </c>
      <c r="N25" s="437" t="s">
        <v>98</v>
      </c>
      <c r="O25" s="437" t="s">
        <v>98</v>
      </c>
      <c r="P25" s="437" t="s">
        <v>98</v>
      </c>
      <c r="Q25" s="437" t="s">
        <v>98</v>
      </c>
      <c r="R25" s="437" t="s">
        <v>98</v>
      </c>
      <c r="S25" s="437" t="s">
        <v>98</v>
      </c>
      <c r="T25" s="437" t="s">
        <v>98</v>
      </c>
      <c r="U25" s="437" t="s">
        <v>98</v>
      </c>
      <c r="V25" s="439" t="s">
        <v>98</v>
      </c>
      <c r="W25" s="437" t="s">
        <v>98</v>
      </c>
      <c r="X25" s="439" t="s">
        <v>98</v>
      </c>
      <c r="Y25" s="439" t="s">
        <v>98</v>
      </c>
      <c r="Z25" s="439" t="s">
        <v>98</v>
      </c>
      <c r="AA25" s="439" t="s">
        <v>98</v>
      </c>
      <c r="AB25" s="439" t="s">
        <v>98</v>
      </c>
      <c r="AC25" s="437" t="s">
        <v>98</v>
      </c>
      <c r="AD25" s="437" t="s">
        <v>98</v>
      </c>
      <c r="AE25" s="437" t="s">
        <v>98</v>
      </c>
      <c r="AF25" s="437" t="s">
        <v>98</v>
      </c>
      <c r="AG25" s="437" t="s">
        <v>98</v>
      </c>
      <c r="AH25" s="437" t="s">
        <v>98</v>
      </c>
      <c r="AI25" s="437" t="s">
        <v>98</v>
      </c>
      <c r="AJ25" s="437" t="s">
        <v>98</v>
      </c>
      <c r="AK25" s="437" t="s">
        <v>98</v>
      </c>
      <c r="AL25" s="437" t="s">
        <v>98</v>
      </c>
      <c r="AM25" s="437" t="s">
        <v>98</v>
      </c>
      <c r="AN25" s="437" t="s">
        <v>98</v>
      </c>
      <c r="AO25" s="437" t="s">
        <v>98</v>
      </c>
      <c r="AP25" s="437" t="s">
        <v>98</v>
      </c>
      <c r="AQ25" s="437" t="s">
        <v>98</v>
      </c>
      <c r="AR25" s="437" t="s">
        <v>98</v>
      </c>
      <c r="AS25" s="192" t="s">
        <v>98</v>
      </c>
      <c r="AT25" s="435"/>
    </row>
    <row r="26" spans="1:70" s="168" customFormat="1" ht="38.25" customHeight="1" x14ac:dyDescent="0.2">
      <c r="A26" s="283" t="s">
        <v>113</v>
      </c>
      <c r="B26" s="162" t="s">
        <v>114</v>
      </c>
      <c r="C26" s="288" t="s">
        <v>98</v>
      </c>
      <c r="D26" s="288" t="s">
        <v>98</v>
      </c>
      <c r="E26" s="440" t="s">
        <v>98</v>
      </c>
      <c r="F26" s="440">
        <f>F27+F29+F30</f>
        <v>0</v>
      </c>
      <c r="G26" s="288" t="s">
        <v>98</v>
      </c>
      <c r="H26" s="288">
        <f>H27+H29+H30</f>
        <v>0</v>
      </c>
      <c r="I26" s="288" t="s">
        <v>98</v>
      </c>
      <c r="J26" s="288">
        <f t="shared" ref="J26:P26" si="10">J27+J29+J30</f>
        <v>0.33600000000000002</v>
      </c>
      <c r="K26" s="288">
        <f t="shared" si="10"/>
        <v>16.932511710237019</v>
      </c>
      <c r="L26" s="288">
        <f t="shared" si="10"/>
        <v>0</v>
      </c>
      <c r="M26" s="288">
        <f t="shared" si="10"/>
        <v>0</v>
      </c>
      <c r="N26" s="288">
        <f t="shared" si="10"/>
        <v>0</v>
      </c>
      <c r="O26" s="288">
        <f t="shared" si="10"/>
        <v>16.932511710237019</v>
      </c>
      <c r="P26" s="288">
        <f t="shared" si="10"/>
        <v>0</v>
      </c>
      <c r="Q26" s="288" t="s">
        <v>98</v>
      </c>
      <c r="R26" s="288">
        <f>R27+R29+R30</f>
        <v>0</v>
      </c>
      <c r="S26" s="288" t="s">
        <v>98</v>
      </c>
      <c r="T26" s="288">
        <f>T27+T29+T30</f>
        <v>0</v>
      </c>
      <c r="U26" s="288">
        <f>U27+U29+U30</f>
        <v>0</v>
      </c>
      <c r="V26" s="441" t="str">
        <f>V27</f>
        <v>1.612</v>
      </c>
      <c r="W26" s="441">
        <f>W27+W29+W30</f>
        <v>0</v>
      </c>
      <c r="X26" s="441">
        <f>X27+X29+X30</f>
        <v>2.1391787064469598</v>
      </c>
      <c r="Y26" s="441">
        <f>Y27+Y29+Y30</f>
        <v>0</v>
      </c>
      <c r="Z26" s="441">
        <f>Z27+Z29+Z30</f>
        <v>0</v>
      </c>
      <c r="AA26" s="441" t="str">
        <f>AA27</f>
        <v>1.612</v>
      </c>
      <c r="AB26" s="441">
        <f>AB27+AB29+AB30</f>
        <v>0</v>
      </c>
      <c r="AC26" s="288">
        <f>AC27+AC29+AC30</f>
        <v>2.1391787064469598</v>
      </c>
      <c r="AD26" s="288" t="s">
        <v>98</v>
      </c>
      <c r="AE26" s="288">
        <f>AE27+AE29+AE30</f>
        <v>2.235441748237073</v>
      </c>
      <c r="AF26" s="288" t="s">
        <v>98</v>
      </c>
      <c r="AG26" s="288">
        <f>AG27+AG29+AG30</f>
        <v>2.3293303016630302</v>
      </c>
      <c r="AH26" s="288" t="s">
        <v>98</v>
      </c>
      <c r="AI26" s="288">
        <f>AI27+AI29+AI30</f>
        <v>2.4201741834278883</v>
      </c>
      <c r="AJ26" s="288" t="s">
        <v>98</v>
      </c>
      <c r="AK26" s="288">
        <f>AK27+AK29+AK30</f>
        <v>2.512140802398148</v>
      </c>
      <c r="AL26" s="288" t="s">
        <v>98</v>
      </c>
      <c r="AM26" s="288">
        <f>AM27+AM29+AM30</f>
        <v>2.6025778712844816</v>
      </c>
      <c r="AN26" s="288" t="s">
        <v>98</v>
      </c>
      <c r="AO26" s="288">
        <f>AO27+AO29+AO30</f>
        <v>2.6936680967794384</v>
      </c>
      <c r="AP26" s="288">
        <f>AP27+AP29+AP30</f>
        <v>0</v>
      </c>
      <c r="AQ26" s="288">
        <f>AQ27+AQ29+AQ30</f>
        <v>16.932511710237019</v>
      </c>
      <c r="AR26" s="288">
        <f>AR27+AR29+AR30</f>
        <v>0</v>
      </c>
      <c r="AS26" s="166" t="s">
        <v>98</v>
      </c>
      <c r="AT26" s="435"/>
    </row>
    <row r="27" spans="1:70" s="160" customFormat="1" ht="51" customHeight="1" x14ac:dyDescent="0.2">
      <c r="A27" s="436" t="s">
        <v>115</v>
      </c>
      <c r="B27" s="155" t="s">
        <v>116</v>
      </c>
      <c r="C27" s="437" t="s">
        <v>98</v>
      </c>
      <c r="D27" s="442" t="s">
        <v>98</v>
      </c>
      <c r="E27" s="443" t="s">
        <v>98</v>
      </c>
      <c r="F27" s="443" t="s">
        <v>103</v>
      </c>
      <c r="G27" s="442" t="s">
        <v>98</v>
      </c>
      <c r="H27" s="442">
        <f>H28</f>
        <v>0</v>
      </c>
      <c r="I27" s="442" t="s">
        <v>98</v>
      </c>
      <c r="J27" s="442">
        <f t="shared" ref="J27:P27" si="11">J28</f>
        <v>0.33600000000000002</v>
      </c>
      <c r="K27" s="442">
        <f t="shared" si="11"/>
        <v>16.932511710237019</v>
      </c>
      <c r="L27" s="442">
        <f t="shared" si="11"/>
        <v>0</v>
      </c>
      <c r="M27" s="442">
        <f t="shared" si="11"/>
        <v>0</v>
      </c>
      <c r="N27" s="442">
        <f t="shared" si="11"/>
        <v>0</v>
      </c>
      <c r="O27" s="442">
        <f t="shared" si="11"/>
        <v>16.932511710237019</v>
      </c>
      <c r="P27" s="442">
        <f t="shared" si="11"/>
        <v>0</v>
      </c>
      <c r="Q27" s="442" t="s">
        <v>98</v>
      </c>
      <c r="R27" s="442">
        <f>R28</f>
        <v>0</v>
      </c>
      <c r="S27" s="442" t="s">
        <v>98</v>
      </c>
      <c r="T27" s="442">
        <f>T28</f>
        <v>0</v>
      </c>
      <c r="U27" s="442">
        <f>U28</f>
        <v>0</v>
      </c>
      <c r="V27" s="444" t="str">
        <f>V28</f>
        <v>1.612</v>
      </c>
      <c r="W27" s="444">
        <f>W28</f>
        <v>0</v>
      </c>
      <c r="X27" s="444">
        <f>X28</f>
        <v>2.1391787064469598</v>
      </c>
      <c r="Y27" s="444">
        <f>Y28</f>
        <v>0</v>
      </c>
      <c r="Z27" s="444">
        <f>Z28</f>
        <v>0</v>
      </c>
      <c r="AA27" s="444" t="str">
        <f>AA28</f>
        <v>1.612</v>
      </c>
      <c r="AB27" s="444" t="str">
        <f>AB28</f>
        <v>0</v>
      </c>
      <c r="AC27" s="442">
        <f>AC28</f>
        <v>2.1391787064469598</v>
      </c>
      <c r="AD27" s="442" t="s">
        <v>98</v>
      </c>
      <c r="AE27" s="442">
        <f>AE28</f>
        <v>2.235441748237073</v>
      </c>
      <c r="AF27" s="442" t="s">
        <v>98</v>
      </c>
      <c r="AG27" s="442">
        <f>AG28</f>
        <v>2.3293303016630302</v>
      </c>
      <c r="AH27" s="442" t="s">
        <v>98</v>
      </c>
      <c r="AI27" s="442">
        <f>AI28</f>
        <v>2.4201741834278883</v>
      </c>
      <c r="AJ27" s="442" t="s">
        <v>98</v>
      </c>
      <c r="AK27" s="442">
        <f>AK28</f>
        <v>2.512140802398148</v>
      </c>
      <c r="AL27" s="442" t="s">
        <v>98</v>
      </c>
      <c r="AM27" s="442">
        <f>AM28</f>
        <v>2.6025778712844816</v>
      </c>
      <c r="AN27" s="442" t="s">
        <v>98</v>
      </c>
      <c r="AO27" s="442">
        <f>AO28</f>
        <v>2.6936680967794384</v>
      </c>
      <c r="AP27" s="442">
        <v>0</v>
      </c>
      <c r="AQ27" s="442">
        <f>AQ28</f>
        <v>16.932511710237019</v>
      </c>
      <c r="AR27" s="442">
        <v>0</v>
      </c>
      <c r="AS27" s="445" t="s">
        <v>98</v>
      </c>
      <c r="AT27" s="435"/>
    </row>
    <row r="28" spans="1:70" s="357" customFormat="1" ht="76.5" customHeight="1" x14ac:dyDescent="0.2">
      <c r="A28" s="169" t="s">
        <v>117</v>
      </c>
      <c r="B28" s="170" t="s">
        <v>118</v>
      </c>
      <c r="C28" s="303" t="s">
        <v>119</v>
      </c>
      <c r="D28" s="302" t="s">
        <v>98</v>
      </c>
      <c r="E28" s="446">
        <v>2018</v>
      </c>
      <c r="F28" s="446">
        <v>2024</v>
      </c>
      <c r="G28" s="447" t="s">
        <v>98</v>
      </c>
      <c r="H28" s="447">
        <v>0</v>
      </c>
      <c r="I28" s="447" t="s">
        <v>98</v>
      </c>
      <c r="J28" s="447">
        <v>0.33600000000000002</v>
      </c>
      <c r="K28" s="447">
        <f>AQ28</f>
        <v>16.932511710237019</v>
      </c>
      <c r="L28" s="447">
        <v>0</v>
      </c>
      <c r="M28" s="447">
        <v>0</v>
      </c>
      <c r="N28" s="447">
        <v>0</v>
      </c>
      <c r="O28" s="447">
        <f>K28</f>
        <v>16.932511710237019</v>
      </c>
      <c r="P28" s="447">
        <v>0</v>
      </c>
      <c r="Q28" s="447" t="s">
        <v>98</v>
      </c>
      <c r="R28" s="447">
        <v>0</v>
      </c>
      <c r="S28" s="447" t="s">
        <v>98</v>
      </c>
      <c r="T28" s="447">
        <v>0</v>
      </c>
      <c r="U28" s="447">
        <v>0</v>
      </c>
      <c r="V28" s="444" t="str">
        <f t="shared" ref="V28:V48" si="12">AA28</f>
        <v>1.612</v>
      </c>
      <c r="W28" s="447">
        <v>0</v>
      </c>
      <c r="X28" s="448">
        <f t="shared" ref="X28:X33" si="13">AC28</f>
        <v>2.1391787064469598</v>
      </c>
      <c r="Y28" s="447">
        <v>0</v>
      </c>
      <c r="Z28" s="447">
        <v>0</v>
      </c>
      <c r="AA28" s="447" t="s">
        <v>478</v>
      </c>
      <c r="AB28" s="447" t="s">
        <v>103</v>
      </c>
      <c r="AC28" s="303">
        <f>'2'!AL30/1.18</f>
        <v>2.1391787064469598</v>
      </c>
      <c r="AD28" s="303" t="s">
        <v>98</v>
      </c>
      <c r="AE28" s="303">
        <f>'2'!AY30/1.18</f>
        <v>2.235441748237073</v>
      </c>
      <c r="AF28" s="303" t="s">
        <v>98</v>
      </c>
      <c r="AG28" s="303">
        <f>'2'!BL30/1.18</f>
        <v>2.3293303016630302</v>
      </c>
      <c r="AH28" s="303" t="s">
        <v>98</v>
      </c>
      <c r="AI28" s="303">
        <f>'2'!BY30/1.18</f>
        <v>2.4201741834278883</v>
      </c>
      <c r="AJ28" s="303" t="s">
        <v>98</v>
      </c>
      <c r="AK28" s="303">
        <f>'2'!CO30/1.18</f>
        <v>2.512140802398148</v>
      </c>
      <c r="AL28" s="303" t="s">
        <v>98</v>
      </c>
      <c r="AM28" s="303">
        <f>'2'!CY30/1.18</f>
        <v>2.6025778712844816</v>
      </c>
      <c r="AN28" s="303" t="s">
        <v>98</v>
      </c>
      <c r="AO28" s="303">
        <f>'2'!DL30/1.18</f>
        <v>2.6936680967794384</v>
      </c>
      <c r="AP28" s="303" t="s">
        <v>98</v>
      </c>
      <c r="AQ28" s="302">
        <f>AC28+AE28+AG28+AI28+AK28+AM28+AO28</f>
        <v>16.932511710237019</v>
      </c>
      <c r="AR28" s="303" t="s">
        <v>98</v>
      </c>
      <c r="AS28" s="449" t="s">
        <v>98</v>
      </c>
      <c r="AT28" s="450"/>
    </row>
    <row r="29" spans="1:70" s="160" customFormat="1" ht="51" customHeight="1" x14ac:dyDescent="0.2">
      <c r="A29" s="436" t="s">
        <v>120</v>
      </c>
      <c r="B29" s="155" t="s">
        <v>121</v>
      </c>
      <c r="C29" s="437" t="s">
        <v>98</v>
      </c>
      <c r="D29" s="442" t="s">
        <v>98</v>
      </c>
      <c r="E29" s="443" t="s">
        <v>98</v>
      </c>
      <c r="F29" s="443" t="s">
        <v>103</v>
      </c>
      <c r="G29" s="442" t="s">
        <v>98</v>
      </c>
      <c r="H29" s="442">
        <v>0</v>
      </c>
      <c r="I29" s="442" t="s">
        <v>98</v>
      </c>
      <c r="J29" s="442">
        <v>0</v>
      </c>
      <c r="K29" s="442">
        <v>0</v>
      </c>
      <c r="L29" s="442">
        <v>0</v>
      </c>
      <c r="M29" s="442">
        <v>0</v>
      </c>
      <c r="N29" s="442">
        <v>0</v>
      </c>
      <c r="O29" s="442">
        <v>0</v>
      </c>
      <c r="P29" s="442">
        <v>0</v>
      </c>
      <c r="Q29" s="442" t="s">
        <v>98</v>
      </c>
      <c r="R29" s="442">
        <v>0</v>
      </c>
      <c r="S29" s="442" t="s">
        <v>98</v>
      </c>
      <c r="T29" s="442">
        <v>0</v>
      </c>
      <c r="U29" s="442">
        <v>0</v>
      </c>
      <c r="V29" s="444">
        <f t="shared" si="12"/>
        <v>0</v>
      </c>
      <c r="W29" s="442">
        <v>0</v>
      </c>
      <c r="X29" s="448" t="str">
        <f t="shared" si="13"/>
        <v>0</v>
      </c>
      <c r="Y29" s="448" t="str">
        <f t="shared" ref="Y29:Z33" si="14">AD29</f>
        <v>0</v>
      </c>
      <c r="Z29" s="448" t="str">
        <f t="shared" si="14"/>
        <v>0</v>
      </c>
      <c r="AA29" s="448">
        <v>0</v>
      </c>
      <c r="AB29" s="448" t="str">
        <f>AG29</f>
        <v>0</v>
      </c>
      <c r="AC29" s="442" t="s">
        <v>103</v>
      </c>
      <c r="AD29" s="442" t="s">
        <v>103</v>
      </c>
      <c r="AE29" s="442" t="s">
        <v>103</v>
      </c>
      <c r="AF29" s="442" t="s">
        <v>103</v>
      </c>
      <c r="AG29" s="442" t="s">
        <v>103</v>
      </c>
      <c r="AH29" s="442" t="s">
        <v>103</v>
      </c>
      <c r="AI29" s="442" t="s">
        <v>103</v>
      </c>
      <c r="AJ29" s="442" t="s">
        <v>103</v>
      </c>
      <c r="AK29" s="442" t="s">
        <v>103</v>
      </c>
      <c r="AL29" s="442" t="s">
        <v>103</v>
      </c>
      <c r="AM29" s="442" t="s">
        <v>103</v>
      </c>
      <c r="AN29" s="442" t="s">
        <v>103</v>
      </c>
      <c r="AO29" s="442" t="s">
        <v>103</v>
      </c>
      <c r="AP29" s="442" t="s">
        <v>103</v>
      </c>
      <c r="AQ29" s="442">
        <v>0</v>
      </c>
      <c r="AR29" s="442">
        <v>0</v>
      </c>
      <c r="AS29" s="445" t="s">
        <v>98</v>
      </c>
      <c r="AT29" s="435"/>
    </row>
    <row r="30" spans="1:70" s="160" customFormat="1" ht="38.25" customHeight="1" x14ac:dyDescent="0.2">
      <c r="A30" s="436" t="s">
        <v>122</v>
      </c>
      <c r="B30" s="155" t="s">
        <v>123</v>
      </c>
      <c r="C30" s="437" t="s">
        <v>98</v>
      </c>
      <c r="D30" s="442" t="s">
        <v>98</v>
      </c>
      <c r="E30" s="443" t="s">
        <v>98</v>
      </c>
      <c r="F30" s="443" t="s">
        <v>103</v>
      </c>
      <c r="G30" s="442" t="s">
        <v>98</v>
      </c>
      <c r="H30" s="442">
        <v>0</v>
      </c>
      <c r="I30" s="442" t="s">
        <v>98</v>
      </c>
      <c r="J30" s="442">
        <v>0</v>
      </c>
      <c r="K30" s="442">
        <v>0</v>
      </c>
      <c r="L30" s="442">
        <v>0</v>
      </c>
      <c r="M30" s="442">
        <v>0</v>
      </c>
      <c r="N30" s="442">
        <v>0</v>
      </c>
      <c r="O30" s="442">
        <v>0</v>
      </c>
      <c r="P30" s="442">
        <v>0</v>
      </c>
      <c r="Q30" s="442" t="s">
        <v>98</v>
      </c>
      <c r="R30" s="442">
        <v>0</v>
      </c>
      <c r="S30" s="442" t="s">
        <v>98</v>
      </c>
      <c r="T30" s="442">
        <v>0</v>
      </c>
      <c r="U30" s="442">
        <v>0</v>
      </c>
      <c r="V30" s="444">
        <f t="shared" si="12"/>
        <v>0</v>
      </c>
      <c r="W30" s="442">
        <v>0</v>
      </c>
      <c r="X30" s="448" t="str">
        <f t="shared" si="13"/>
        <v>0</v>
      </c>
      <c r="Y30" s="448" t="str">
        <f t="shared" si="14"/>
        <v>0</v>
      </c>
      <c r="Z30" s="448" t="str">
        <f t="shared" si="14"/>
        <v>0</v>
      </c>
      <c r="AA30" s="448">
        <v>0</v>
      </c>
      <c r="AB30" s="448" t="str">
        <f>AG30</f>
        <v>0</v>
      </c>
      <c r="AC30" s="442" t="s">
        <v>103</v>
      </c>
      <c r="AD30" s="442" t="s">
        <v>103</v>
      </c>
      <c r="AE30" s="442" t="s">
        <v>103</v>
      </c>
      <c r="AF30" s="442" t="s">
        <v>103</v>
      </c>
      <c r="AG30" s="442" t="s">
        <v>103</v>
      </c>
      <c r="AH30" s="442" t="s">
        <v>103</v>
      </c>
      <c r="AI30" s="442" t="s">
        <v>103</v>
      </c>
      <c r="AJ30" s="442" t="s">
        <v>103</v>
      </c>
      <c r="AK30" s="442" t="s">
        <v>103</v>
      </c>
      <c r="AL30" s="442" t="s">
        <v>103</v>
      </c>
      <c r="AM30" s="442" t="s">
        <v>103</v>
      </c>
      <c r="AN30" s="442" t="s">
        <v>103</v>
      </c>
      <c r="AO30" s="442" t="s">
        <v>103</v>
      </c>
      <c r="AP30" s="442" t="s">
        <v>103</v>
      </c>
      <c r="AQ30" s="442">
        <v>0</v>
      </c>
      <c r="AR30" s="442">
        <v>0</v>
      </c>
      <c r="AS30" s="445" t="s">
        <v>98</v>
      </c>
      <c r="AT30" s="435"/>
    </row>
    <row r="31" spans="1:70" s="160" customFormat="1" ht="25.5" customHeight="1" x14ac:dyDescent="0.2">
      <c r="A31" s="232" t="s">
        <v>124</v>
      </c>
      <c r="B31" s="155" t="s">
        <v>125</v>
      </c>
      <c r="C31" s="437" t="s">
        <v>98</v>
      </c>
      <c r="D31" s="442" t="s">
        <v>98</v>
      </c>
      <c r="E31" s="443" t="s">
        <v>98</v>
      </c>
      <c r="F31" s="443" t="s">
        <v>103</v>
      </c>
      <c r="G31" s="442" t="s">
        <v>98</v>
      </c>
      <c r="H31" s="442">
        <v>0</v>
      </c>
      <c r="I31" s="442" t="s">
        <v>98</v>
      </c>
      <c r="J31" s="442">
        <v>0</v>
      </c>
      <c r="K31" s="442">
        <v>0</v>
      </c>
      <c r="L31" s="442">
        <v>0</v>
      </c>
      <c r="M31" s="442">
        <v>0</v>
      </c>
      <c r="N31" s="442">
        <v>0</v>
      </c>
      <c r="O31" s="442">
        <v>0</v>
      </c>
      <c r="P31" s="442">
        <v>0</v>
      </c>
      <c r="Q31" s="442" t="s">
        <v>98</v>
      </c>
      <c r="R31" s="442">
        <v>0</v>
      </c>
      <c r="S31" s="442" t="s">
        <v>98</v>
      </c>
      <c r="T31" s="442">
        <v>0</v>
      </c>
      <c r="U31" s="442">
        <v>0</v>
      </c>
      <c r="V31" s="444">
        <f t="shared" si="12"/>
        <v>0</v>
      </c>
      <c r="W31" s="442">
        <v>0</v>
      </c>
      <c r="X31" s="448" t="str">
        <f t="shared" si="13"/>
        <v>0</v>
      </c>
      <c r="Y31" s="448" t="str">
        <f t="shared" si="14"/>
        <v>нд</v>
      </c>
      <c r="Z31" s="448" t="str">
        <f t="shared" si="14"/>
        <v>нд</v>
      </c>
      <c r="AA31" s="448">
        <v>0</v>
      </c>
      <c r="AB31" s="448" t="str">
        <f>AG31</f>
        <v>нд</v>
      </c>
      <c r="AC31" s="442" t="s">
        <v>103</v>
      </c>
      <c r="AD31" s="442" t="s">
        <v>98</v>
      </c>
      <c r="AE31" s="442" t="s">
        <v>98</v>
      </c>
      <c r="AF31" s="442" t="s">
        <v>98</v>
      </c>
      <c r="AG31" s="442" t="s">
        <v>98</v>
      </c>
      <c r="AH31" s="442" t="s">
        <v>98</v>
      </c>
      <c r="AI31" s="442" t="s">
        <v>98</v>
      </c>
      <c r="AJ31" s="442" t="s">
        <v>98</v>
      </c>
      <c r="AK31" s="442" t="s">
        <v>98</v>
      </c>
      <c r="AL31" s="442" t="s">
        <v>98</v>
      </c>
      <c r="AM31" s="442">
        <v>0</v>
      </c>
      <c r="AN31" s="442" t="s">
        <v>98</v>
      </c>
      <c r="AO31" s="442">
        <v>0</v>
      </c>
      <c r="AP31" s="442">
        <v>0</v>
      </c>
      <c r="AQ31" s="442">
        <v>0</v>
      </c>
      <c r="AR31" s="442">
        <v>0</v>
      </c>
      <c r="AS31" s="445" t="s">
        <v>98</v>
      </c>
      <c r="AT31" s="435"/>
    </row>
    <row r="32" spans="1:70" s="160" customFormat="1" ht="51" customHeight="1" x14ac:dyDescent="0.2">
      <c r="A32" s="436" t="s">
        <v>126</v>
      </c>
      <c r="B32" s="155" t="s">
        <v>127</v>
      </c>
      <c r="C32" s="437" t="s">
        <v>98</v>
      </c>
      <c r="D32" s="442" t="s">
        <v>98</v>
      </c>
      <c r="E32" s="443" t="s">
        <v>98</v>
      </c>
      <c r="F32" s="443" t="s">
        <v>103</v>
      </c>
      <c r="G32" s="442" t="s">
        <v>98</v>
      </c>
      <c r="H32" s="442">
        <v>0</v>
      </c>
      <c r="I32" s="442" t="s">
        <v>98</v>
      </c>
      <c r="J32" s="442">
        <v>0</v>
      </c>
      <c r="K32" s="442">
        <v>0</v>
      </c>
      <c r="L32" s="442">
        <v>0</v>
      </c>
      <c r="M32" s="442">
        <v>0</v>
      </c>
      <c r="N32" s="442">
        <v>0</v>
      </c>
      <c r="O32" s="442">
        <v>0</v>
      </c>
      <c r="P32" s="442">
        <v>0</v>
      </c>
      <c r="Q32" s="442" t="s">
        <v>98</v>
      </c>
      <c r="R32" s="442">
        <v>0</v>
      </c>
      <c r="S32" s="442" t="s">
        <v>98</v>
      </c>
      <c r="T32" s="442">
        <v>0</v>
      </c>
      <c r="U32" s="442">
        <v>0</v>
      </c>
      <c r="V32" s="444">
        <f t="shared" si="12"/>
        <v>0</v>
      </c>
      <c r="W32" s="442">
        <v>0</v>
      </c>
      <c r="X32" s="448" t="str">
        <f t="shared" si="13"/>
        <v>0</v>
      </c>
      <c r="Y32" s="448" t="str">
        <f t="shared" si="14"/>
        <v>нд</v>
      </c>
      <c r="Z32" s="448" t="str">
        <f t="shared" si="14"/>
        <v>нд</v>
      </c>
      <c r="AA32" s="448">
        <v>0</v>
      </c>
      <c r="AB32" s="448" t="str">
        <f>AG32</f>
        <v>нд</v>
      </c>
      <c r="AC32" s="442" t="s">
        <v>103</v>
      </c>
      <c r="AD32" s="442" t="s">
        <v>98</v>
      </c>
      <c r="AE32" s="442" t="s">
        <v>98</v>
      </c>
      <c r="AF32" s="442" t="s">
        <v>98</v>
      </c>
      <c r="AG32" s="442" t="s">
        <v>98</v>
      </c>
      <c r="AH32" s="442" t="s">
        <v>98</v>
      </c>
      <c r="AI32" s="442" t="s">
        <v>98</v>
      </c>
      <c r="AJ32" s="442" t="s">
        <v>98</v>
      </c>
      <c r="AK32" s="442" t="s">
        <v>98</v>
      </c>
      <c r="AL32" s="442" t="s">
        <v>98</v>
      </c>
      <c r="AM32" s="442">
        <v>0</v>
      </c>
      <c r="AN32" s="442" t="s">
        <v>98</v>
      </c>
      <c r="AO32" s="442">
        <v>0</v>
      </c>
      <c r="AP32" s="442">
        <v>0</v>
      </c>
      <c r="AQ32" s="442">
        <v>0</v>
      </c>
      <c r="AR32" s="442">
        <v>0</v>
      </c>
      <c r="AS32" s="445" t="s">
        <v>98</v>
      </c>
      <c r="AT32" s="435"/>
    </row>
    <row r="33" spans="1:46" s="160" customFormat="1" ht="38.25" customHeight="1" x14ac:dyDescent="0.2">
      <c r="A33" s="436" t="s">
        <v>128</v>
      </c>
      <c r="B33" s="155" t="s">
        <v>129</v>
      </c>
      <c r="C33" s="437" t="s">
        <v>98</v>
      </c>
      <c r="D33" s="442" t="s">
        <v>98</v>
      </c>
      <c r="E33" s="443" t="s">
        <v>98</v>
      </c>
      <c r="F33" s="443" t="s">
        <v>103</v>
      </c>
      <c r="G33" s="442" t="s">
        <v>98</v>
      </c>
      <c r="H33" s="442">
        <v>0</v>
      </c>
      <c r="I33" s="442" t="s">
        <v>98</v>
      </c>
      <c r="J33" s="442">
        <v>0</v>
      </c>
      <c r="K33" s="442">
        <v>0</v>
      </c>
      <c r="L33" s="442">
        <v>0</v>
      </c>
      <c r="M33" s="442">
        <v>0</v>
      </c>
      <c r="N33" s="442">
        <v>0</v>
      </c>
      <c r="O33" s="442">
        <v>0</v>
      </c>
      <c r="P33" s="442">
        <v>0</v>
      </c>
      <c r="Q33" s="442" t="s">
        <v>98</v>
      </c>
      <c r="R33" s="442">
        <v>0</v>
      </c>
      <c r="S33" s="442" t="s">
        <v>98</v>
      </c>
      <c r="T33" s="442">
        <v>0</v>
      </c>
      <c r="U33" s="442">
        <v>0</v>
      </c>
      <c r="V33" s="444">
        <f t="shared" si="12"/>
        <v>0</v>
      </c>
      <c r="W33" s="442">
        <v>0</v>
      </c>
      <c r="X33" s="448" t="str">
        <f t="shared" si="13"/>
        <v>0</v>
      </c>
      <c r="Y33" s="448" t="str">
        <f t="shared" si="14"/>
        <v>нд</v>
      </c>
      <c r="Z33" s="448" t="str">
        <f t="shared" si="14"/>
        <v>нд</v>
      </c>
      <c r="AA33" s="448">
        <v>0</v>
      </c>
      <c r="AB33" s="448" t="str">
        <f>AG33</f>
        <v>нд</v>
      </c>
      <c r="AC33" s="442" t="s">
        <v>103</v>
      </c>
      <c r="AD33" s="442" t="s">
        <v>98</v>
      </c>
      <c r="AE33" s="442" t="s">
        <v>98</v>
      </c>
      <c r="AF33" s="442" t="s">
        <v>98</v>
      </c>
      <c r="AG33" s="442" t="s">
        <v>98</v>
      </c>
      <c r="AH33" s="442" t="s">
        <v>98</v>
      </c>
      <c r="AI33" s="442" t="s">
        <v>98</v>
      </c>
      <c r="AJ33" s="442" t="s">
        <v>98</v>
      </c>
      <c r="AK33" s="442" t="s">
        <v>98</v>
      </c>
      <c r="AL33" s="442" t="s">
        <v>98</v>
      </c>
      <c r="AM33" s="442">
        <v>0</v>
      </c>
      <c r="AN33" s="442" t="s">
        <v>98</v>
      </c>
      <c r="AO33" s="442">
        <v>0</v>
      </c>
      <c r="AP33" s="442">
        <v>0</v>
      </c>
      <c r="AQ33" s="442">
        <v>0</v>
      </c>
      <c r="AR33" s="442">
        <v>0</v>
      </c>
      <c r="AS33" s="445" t="s">
        <v>98</v>
      </c>
      <c r="AT33" s="435"/>
    </row>
    <row r="34" spans="1:46" s="160" customFormat="1" ht="38.25" customHeight="1" x14ac:dyDescent="0.2">
      <c r="A34" s="232" t="s">
        <v>130</v>
      </c>
      <c r="B34" s="155" t="s">
        <v>131</v>
      </c>
      <c r="C34" s="437" t="s">
        <v>98</v>
      </c>
      <c r="D34" s="442" t="s">
        <v>98</v>
      </c>
      <c r="E34" s="443" t="s">
        <v>98</v>
      </c>
      <c r="F34" s="443" t="s">
        <v>103</v>
      </c>
      <c r="G34" s="442" t="s">
        <v>98</v>
      </c>
      <c r="H34" s="442">
        <v>0</v>
      </c>
      <c r="I34" s="442" t="s">
        <v>98</v>
      </c>
      <c r="J34" s="442">
        <v>0</v>
      </c>
      <c r="K34" s="442">
        <v>0</v>
      </c>
      <c r="L34" s="442">
        <v>0</v>
      </c>
      <c r="M34" s="442">
        <v>0</v>
      </c>
      <c r="N34" s="442">
        <v>0</v>
      </c>
      <c r="O34" s="442">
        <v>0</v>
      </c>
      <c r="P34" s="442">
        <v>0</v>
      </c>
      <c r="Q34" s="442" t="s">
        <v>98</v>
      </c>
      <c r="R34" s="442">
        <v>0</v>
      </c>
      <c r="S34" s="442" t="s">
        <v>98</v>
      </c>
      <c r="T34" s="442">
        <v>0</v>
      </c>
      <c r="U34" s="442">
        <v>0</v>
      </c>
      <c r="V34" s="444">
        <f t="shared" si="12"/>
        <v>0</v>
      </c>
      <c r="W34" s="442">
        <v>0</v>
      </c>
      <c r="X34" s="444">
        <v>0</v>
      </c>
      <c r="Y34" s="444">
        <v>0</v>
      </c>
      <c r="Z34" s="444">
        <v>0</v>
      </c>
      <c r="AA34" s="448">
        <v>0</v>
      </c>
      <c r="AB34" s="444">
        <v>0</v>
      </c>
      <c r="AC34" s="442" t="s">
        <v>103</v>
      </c>
      <c r="AD34" s="442" t="s">
        <v>98</v>
      </c>
      <c r="AE34" s="442" t="s">
        <v>98</v>
      </c>
      <c r="AF34" s="442" t="s">
        <v>98</v>
      </c>
      <c r="AG34" s="442" t="s">
        <v>98</v>
      </c>
      <c r="AH34" s="442" t="s">
        <v>98</v>
      </c>
      <c r="AI34" s="442" t="s">
        <v>98</v>
      </c>
      <c r="AJ34" s="442" t="s">
        <v>98</v>
      </c>
      <c r="AK34" s="442" t="s">
        <v>98</v>
      </c>
      <c r="AL34" s="442" t="s">
        <v>98</v>
      </c>
      <c r="AM34" s="442">
        <v>0</v>
      </c>
      <c r="AN34" s="442" t="s">
        <v>98</v>
      </c>
      <c r="AO34" s="442">
        <v>0</v>
      </c>
      <c r="AP34" s="442">
        <v>0</v>
      </c>
      <c r="AQ34" s="442">
        <v>0</v>
      </c>
      <c r="AR34" s="442">
        <v>0</v>
      </c>
      <c r="AS34" s="445" t="s">
        <v>98</v>
      </c>
      <c r="AT34" s="435"/>
    </row>
    <row r="35" spans="1:46" s="160" customFormat="1" ht="38.25" customHeight="1" x14ac:dyDescent="0.2">
      <c r="A35" s="436" t="s">
        <v>132</v>
      </c>
      <c r="B35" s="155" t="s">
        <v>133</v>
      </c>
      <c r="C35" s="437" t="s">
        <v>98</v>
      </c>
      <c r="D35" s="442" t="s">
        <v>98</v>
      </c>
      <c r="E35" s="443" t="s">
        <v>98</v>
      </c>
      <c r="F35" s="443" t="s">
        <v>103</v>
      </c>
      <c r="G35" s="442" t="s">
        <v>98</v>
      </c>
      <c r="H35" s="442">
        <v>0</v>
      </c>
      <c r="I35" s="442" t="s">
        <v>98</v>
      </c>
      <c r="J35" s="442">
        <v>0</v>
      </c>
      <c r="K35" s="442">
        <v>0</v>
      </c>
      <c r="L35" s="442">
        <v>0</v>
      </c>
      <c r="M35" s="442">
        <v>0</v>
      </c>
      <c r="N35" s="442">
        <v>0</v>
      </c>
      <c r="O35" s="442">
        <v>0</v>
      </c>
      <c r="P35" s="442">
        <v>0</v>
      </c>
      <c r="Q35" s="442" t="s">
        <v>98</v>
      </c>
      <c r="R35" s="442">
        <v>0</v>
      </c>
      <c r="S35" s="442" t="s">
        <v>98</v>
      </c>
      <c r="T35" s="442">
        <v>0</v>
      </c>
      <c r="U35" s="442">
        <v>0</v>
      </c>
      <c r="V35" s="444">
        <f t="shared" si="12"/>
        <v>0</v>
      </c>
      <c r="W35" s="442">
        <v>0</v>
      </c>
      <c r="X35" s="444">
        <v>0</v>
      </c>
      <c r="Y35" s="444">
        <v>0</v>
      </c>
      <c r="Z35" s="444">
        <v>0</v>
      </c>
      <c r="AA35" s="448">
        <v>0</v>
      </c>
      <c r="AB35" s="444">
        <v>0</v>
      </c>
      <c r="AC35" s="442" t="s">
        <v>103</v>
      </c>
      <c r="AD35" s="442" t="s">
        <v>98</v>
      </c>
      <c r="AE35" s="442" t="s">
        <v>98</v>
      </c>
      <c r="AF35" s="442" t="s">
        <v>98</v>
      </c>
      <c r="AG35" s="442" t="s">
        <v>98</v>
      </c>
      <c r="AH35" s="442" t="s">
        <v>98</v>
      </c>
      <c r="AI35" s="442" t="s">
        <v>98</v>
      </c>
      <c r="AJ35" s="442" t="s">
        <v>98</v>
      </c>
      <c r="AK35" s="442" t="s">
        <v>98</v>
      </c>
      <c r="AL35" s="442" t="s">
        <v>98</v>
      </c>
      <c r="AM35" s="442">
        <v>0</v>
      </c>
      <c r="AN35" s="442" t="s">
        <v>98</v>
      </c>
      <c r="AO35" s="442">
        <v>0</v>
      </c>
      <c r="AP35" s="442">
        <v>0</v>
      </c>
      <c r="AQ35" s="442">
        <v>0</v>
      </c>
      <c r="AR35" s="442">
        <v>0</v>
      </c>
      <c r="AS35" s="445" t="s">
        <v>98</v>
      </c>
      <c r="AT35" s="435"/>
    </row>
    <row r="36" spans="1:46" s="160" customFormat="1" ht="89.25" customHeight="1" x14ac:dyDescent="0.2">
      <c r="A36" s="436" t="s">
        <v>132</v>
      </c>
      <c r="B36" s="155" t="s">
        <v>134</v>
      </c>
      <c r="C36" s="437" t="s">
        <v>98</v>
      </c>
      <c r="D36" s="442" t="s">
        <v>98</v>
      </c>
      <c r="E36" s="443" t="s">
        <v>98</v>
      </c>
      <c r="F36" s="443" t="s">
        <v>103</v>
      </c>
      <c r="G36" s="442" t="s">
        <v>98</v>
      </c>
      <c r="H36" s="442">
        <v>0</v>
      </c>
      <c r="I36" s="442" t="s">
        <v>98</v>
      </c>
      <c r="J36" s="442">
        <v>0</v>
      </c>
      <c r="K36" s="442">
        <v>0</v>
      </c>
      <c r="L36" s="442">
        <v>0</v>
      </c>
      <c r="M36" s="442">
        <v>0</v>
      </c>
      <c r="N36" s="442">
        <v>0</v>
      </c>
      <c r="O36" s="442">
        <v>0</v>
      </c>
      <c r="P36" s="442">
        <v>0</v>
      </c>
      <c r="Q36" s="442" t="s">
        <v>98</v>
      </c>
      <c r="R36" s="442">
        <v>0</v>
      </c>
      <c r="S36" s="442" t="s">
        <v>98</v>
      </c>
      <c r="T36" s="442">
        <v>0</v>
      </c>
      <c r="U36" s="442">
        <v>0</v>
      </c>
      <c r="V36" s="444">
        <f t="shared" si="12"/>
        <v>0</v>
      </c>
      <c r="W36" s="442">
        <v>0</v>
      </c>
      <c r="X36" s="444">
        <v>0</v>
      </c>
      <c r="Y36" s="444">
        <v>0</v>
      </c>
      <c r="Z36" s="444">
        <v>0</v>
      </c>
      <c r="AA36" s="448">
        <v>0</v>
      </c>
      <c r="AB36" s="444">
        <v>0</v>
      </c>
      <c r="AC36" s="442" t="s">
        <v>103</v>
      </c>
      <c r="AD36" s="442" t="s">
        <v>98</v>
      </c>
      <c r="AE36" s="442" t="s">
        <v>98</v>
      </c>
      <c r="AF36" s="442" t="s">
        <v>98</v>
      </c>
      <c r="AG36" s="442" t="s">
        <v>98</v>
      </c>
      <c r="AH36" s="442" t="s">
        <v>98</v>
      </c>
      <c r="AI36" s="442" t="s">
        <v>98</v>
      </c>
      <c r="AJ36" s="442" t="s">
        <v>98</v>
      </c>
      <c r="AK36" s="442" t="s">
        <v>98</v>
      </c>
      <c r="AL36" s="442" t="s">
        <v>98</v>
      </c>
      <c r="AM36" s="442">
        <v>0</v>
      </c>
      <c r="AN36" s="442" t="s">
        <v>98</v>
      </c>
      <c r="AO36" s="442">
        <v>0</v>
      </c>
      <c r="AP36" s="442">
        <v>0</v>
      </c>
      <c r="AQ36" s="442">
        <v>0</v>
      </c>
      <c r="AR36" s="442">
        <v>0</v>
      </c>
      <c r="AS36" s="445" t="s">
        <v>98</v>
      </c>
      <c r="AT36" s="435"/>
    </row>
    <row r="37" spans="1:46" s="160" customFormat="1" ht="76.5" customHeight="1" x14ac:dyDescent="0.2">
      <c r="A37" s="436" t="s">
        <v>132</v>
      </c>
      <c r="B37" s="155" t="s">
        <v>135</v>
      </c>
      <c r="C37" s="437" t="s">
        <v>98</v>
      </c>
      <c r="D37" s="442" t="s">
        <v>98</v>
      </c>
      <c r="E37" s="443" t="s">
        <v>98</v>
      </c>
      <c r="F37" s="443" t="s">
        <v>103</v>
      </c>
      <c r="G37" s="442" t="s">
        <v>98</v>
      </c>
      <c r="H37" s="442">
        <v>0</v>
      </c>
      <c r="I37" s="442" t="s">
        <v>98</v>
      </c>
      <c r="J37" s="442">
        <v>0</v>
      </c>
      <c r="K37" s="442">
        <v>0</v>
      </c>
      <c r="L37" s="442">
        <v>0</v>
      </c>
      <c r="M37" s="442">
        <v>0</v>
      </c>
      <c r="N37" s="442">
        <v>0</v>
      </c>
      <c r="O37" s="442">
        <v>0</v>
      </c>
      <c r="P37" s="442">
        <v>0</v>
      </c>
      <c r="Q37" s="442" t="s">
        <v>98</v>
      </c>
      <c r="R37" s="442">
        <v>0</v>
      </c>
      <c r="S37" s="442" t="s">
        <v>98</v>
      </c>
      <c r="T37" s="442">
        <v>0</v>
      </c>
      <c r="U37" s="442">
        <v>0</v>
      </c>
      <c r="V37" s="444">
        <f t="shared" si="12"/>
        <v>0</v>
      </c>
      <c r="W37" s="442">
        <v>0</v>
      </c>
      <c r="X37" s="444">
        <v>0</v>
      </c>
      <c r="Y37" s="444">
        <v>0</v>
      </c>
      <c r="Z37" s="444">
        <v>0</v>
      </c>
      <c r="AA37" s="444">
        <v>0</v>
      </c>
      <c r="AB37" s="444">
        <v>0</v>
      </c>
      <c r="AC37" s="442" t="s">
        <v>103</v>
      </c>
      <c r="AD37" s="442" t="s">
        <v>98</v>
      </c>
      <c r="AE37" s="442" t="s">
        <v>98</v>
      </c>
      <c r="AF37" s="442" t="s">
        <v>98</v>
      </c>
      <c r="AG37" s="442" t="s">
        <v>98</v>
      </c>
      <c r="AH37" s="442" t="s">
        <v>98</v>
      </c>
      <c r="AI37" s="442" t="s">
        <v>98</v>
      </c>
      <c r="AJ37" s="442" t="s">
        <v>98</v>
      </c>
      <c r="AK37" s="442" t="s">
        <v>98</v>
      </c>
      <c r="AL37" s="442" t="s">
        <v>98</v>
      </c>
      <c r="AM37" s="442">
        <v>0</v>
      </c>
      <c r="AN37" s="442" t="s">
        <v>98</v>
      </c>
      <c r="AO37" s="442">
        <v>0</v>
      </c>
      <c r="AP37" s="442">
        <v>0</v>
      </c>
      <c r="AQ37" s="442">
        <v>0</v>
      </c>
      <c r="AR37" s="442">
        <v>0</v>
      </c>
      <c r="AS37" s="445" t="s">
        <v>98</v>
      </c>
      <c r="AT37" s="435"/>
    </row>
    <row r="38" spans="1:46" s="160" customFormat="1" ht="76.5" customHeight="1" x14ac:dyDescent="0.2">
      <c r="A38" s="436" t="s">
        <v>132</v>
      </c>
      <c r="B38" s="155" t="s">
        <v>136</v>
      </c>
      <c r="C38" s="437" t="s">
        <v>98</v>
      </c>
      <c r="D38" s="442" t="s">
        <v>98</v>
      </c>
      <c r="E38" s="443" t="s">
        <v>98</v>
      </c>
      <c r="F38" s="443" t="s">
        <v>103</v>
      </c>
      <c r="G38" s="442" t="s">
        <v>98</v>
      </c>
      <c r="H38" s="442">
        <v>0</v>
      </c>
      <c r="I38" s="442" t="s">
        <v>98</v>
      </c>
      <c r="J38" s="442">
        <v>0</v>
      </c>
      <c r="K38" s="442">
        <v>0</v>
      </c>
      <c r="L38" s="442">
        <v>0</v>
      </c>
      <c r="M38" s="442">
        <v>0</v>
      </c>
      <c r="N38" s="442">
        <v>0</v>
      </c>
      <c r="O38" s="442">
        <v>0</v>
      </c>
      <c r="P38" s="442">
        <v>0</v>
      </c>
      <c r="Q38" s="442" t="s">
        <v>98</v>
      </c>
      <c r="R38" s="442">
        <v>0</v>
      </c>
      <c r="S38" s="442" t="s">
        <v>98</v>
      </c>
      <c r="T38" s="442">
        <v>0</v>
      </c>
      <c r="U38" s="442">
        <v>0</v>
      </c>
      <c r="V38" s="444">
        <f t="shared" si="12"/>
        <v>0</v>
      </c>
      <c r="W38" s="442">
        <v>0</v>
      </c>
      <c r="X38" s="444">
        <v>0</v>
      </c>
      <c r="Y38" s="444">
        <v>0</v>
      </c>
      <c r="Z38" s="444">
        <v>0</v>
      </c>
      <c r="AA38" s="444">
        <v>0</v>
      </c>
      <c r="AB38" s="444">
        <v>0</v>
      </c>
      <c r="AC38" s="442" t="s">
        <v>103</v>
      </c>
      <c r="AD38" s="442" t="s">
        <v>98</v>
      </c>
      <c r="AE38" s="442" t="s">
        <v>98</v>
      </c>
      <c r="AF38" s="442" t="s">
        <v>98</v>
      </c>
      <c r="AG38" s="442" t="s">
        <v>98</v>
      </c>
      <c r="AH38" s="442" t="s">
        <v>98</v>
      </c>
      <c r="AI38" s="442" t="s">
        <v>98</v>
      </c>
      <c r="AJ38" s="442" t="s">
        <v>98</v>
      </c>
      <c r="AK38" s="442" t="s">
        <v>98</v>
      </c>
      <c r="AL38" s="442" t="s">
        <v>98</v>
      </c>
      <c r="AM38" s="442">
        <v>0</v>
      </c>
      <c r="AN38" s="442" t="s">
        <v>98</v>
      </c>
      <c r="AO38" s="442">
        <v>0</v>
      </c>
      <c r="AP38" s="442">
        <v>0</v>
      </c>
      <c r="AQ38" s="442">
        <v>0</v>
      </c>
      <c r="AR38" s="442">
        <v>0</v>
      </c>
      <c r="AS38" s="445" t="s">
        <v>98</v>
      </c>
      <c r="AT38" s="435"/>
    </row>
    <row r="39" spans="1:46" s="160" customFormat="1" ht="38.25" customHeight="1" x14ac:dyDescent="0.2">
      <c r="A39" s="436" t="s">
        <v>137</v>
      </c>
      <c r="B39" s="155" t="s">
        <v>133</v>
      </c>
      <c r="C39" s="437" t="s">
        <v>98</v>
      </c>
      <c r="D39" s="442" t="s">
        <v>98</v>
      </c>
      <c r="E39" s="443" t="s">
        <v>98</v>
      </c>
      <c r="F39" s="443" t="s">
        <v>103</v>
      </c>
      <c r="G39" s="442" t="s">
        <v>98</v>
      </c>
      <c r="H39" s="442">
        <v>0</v>
      </c>
      <c r="I39" s="442" t="s">
        <v>98</v>
      </c>
      <c r="J39" s="442">
        <v>0</v>
      </c>
      <c r="K39" s="442">
        <v>0</v>
      </c>
      <c r="L39" s="442">
        <v>0</v>
      </c>
      <c r="M39" s="442">
        <v>0</v>
      </c>
      <c r="N39" s="442">
        <v>0</v>
      </c>
      <c r="O39" s="442">
        <v>0</v>
      </c>
      <c r="P39" s="442">
        <v>0</v>
      </c>
      <c r="Q39" s="442" t="s">
        <v>98</v>
      </c>
      <c r="R39" s="442">
        <v>0</v>
      </c>
      <c r="S39" s="442" t="s">
        <v>98</v>
      </c>
      <c r="T39" s="442">
        <v>0</v>
      </c>
      <c r="U39" s="442">
        <v>0</v>
      </c>
      <c r="V39" s="444">
        <f t="shared" si="12"/>
        <v>0</v>
      </c>
      <c r="W39" s="442">
        <v>0</v>
      </c>
      <c r="X39" s="444">
        <v>0</v>
      </c>
      <c r="Y39" s="444">
        <v>0</v>
      </c>
      <c r="Z39" s="444">
        <v>0</v>
      </c>
      <c r="AA39" s="444">
        <v>0</v>
      </c>
      <c r="AB39" s="444">
        <v>0</v>
      </c>
      <c r="AC39" s="442" t="s">
        <v>103</v>
      </c>
      <c r="AD39" s="442" t="s">
        <v>98</v>
      </c>
      <c r="AE39" s="442" t="s">
        <v>98</v>
      </c>
      <c r="AF39" s="442" t="s">
        <v>98</v>
      </c>
      <c r="AG39" s="442" t="s">
        <v>98</v>
      </c>
      <c r="AH39" s="442" t="s">
        <v>98</v>
      </c>
      <c r="AI39" s="442" t="s">
        <v>98</v>
      </c>
      <c r="AJ39" s="442" t="s">
        <v>98</v>
      </c>
      <c r="AK39" s="442" t="s">
        <v>98</v>
      </c>
      <c r="AL39" s="442" t="s">
        <v>98</v>
      </c>
      <c r="AM39" s="442">
        <v>0</v>
      </c>
      <c r="AN39" s="442" t="s">
        <v>98</v>
      </c>
      <c r="AO39" s="442">
        <v>0</v>
      </c>
      <c r="AP39" s="442">
        <v>0</v>
      </c>
      <c r="AQ39" s="442">
        <v>0</v>
      </c>
      <c r="AR39" s="442">
        <v>0</v>
      </c>
      <c r="AS39" s="445" t="s">
        <v>98</v>
      </c>
      <c r="AT39" s="435"/>
    </row>
    <row r="40" spans="1:46" s="160" customFormat="1" ht="89.25" customHeight="1" x14ac:dyDescent="0.2">
      <c r="A40" s="436" t="s">
        <v>137</v>
      </c>
      <c r="B40" s="155" t="s">
        <v>134</v>
      </c>
      <c r="C40" s="437" t="s">
        <v>98</v>
      </c>
      <c r="D40" s="442" t="s">
        <v>98</v>
      </c>
      <c r="E40" s="443" t="s">
        <v>98</v>
      </c>
      <c r="F40" s="443" t="s">
        <v>103</v>
      </c>
      <c r="G40" s="442" t="s">
        <v>98</v>
      </c>
      <c r="H40" s="442">
        <v>0</v>
      </c>
      <c r="I40" s="442" t="s">
        <v>98</v>
      </c>
      <c r="J40" s="442">
        <v>0</v>
      </c>
      <c r="K40" s="442">
        <v>0</v>
      </c>
      <c r="L40" s="442">
        <v>0</v>
      </c>
      <c r="M40" s="442">
        <v>0</v>
      </c>
      <c r="N40" s="442">
        <v>0</v>
      </c>
      <c r="O40" s="442">
        <v>0</v>
      </c>
      <c r="P40" s="442">
        <v>0</v>
      </c>
      <c r="Q40" s="442" t="s">
        <v>98</v>
      </c>
      <c r="R40" s="442">
        <v>0</v>
      </c>
      <c r="S40" s="442" t="s">
        <v>98</v>
      </c>
      <c r="T40" s="442">
        <v>0</v>
      </c>
      <c r="U40" s="442">
        <v>0</v>
      </c>
      <c r="V40" s="444">
        <f t="shared" si="12"/>
        <v>0</v>
      </c>
      <c r="W40" s="442">
        <v>0</v>
      </c>
      <c r="X40" s="444">
        <v>0</v>
      </c>
      <c r="Y40" s="444">
        <v>0</v>
      </c>
      <c r="Z40" s="444">
        <v>0</v>
      </c>
      <c r="AA40" s="444">
        <v>0</v>
      </c>
      <c r="AB40" s="444">
        <v>0</v>
      </c>
      <c r="AC40" s="442" t="s">
        <v>103</v>
      </c>
      <c r="AD40" s="442" t="s">
        <v>98</v>
      </c>
      <c r="AE40" s="442" t="s">
        <v>98</v>
      </c>
      <c r="AF40" s="442" t="s">
        <v>98</v>
      </c>
      <c r="AG40" s="442" t="s">
        <v>98</v>
      </c>
      <c r="AH40" s="442" t="s">
        <v>98</v>
      </c>
      <c r="AI40" s="442" t="s">
        <v>98</v>
      </c>
      <c r="AJ40" s="442" t="s">
        <v>98</v>
      </c>
      <c r="AK40" s="442" t="s">
        <v>98</v>
      </c>
      <c r="AL40" s="442" t="s">
        <v>98</v>
      </c>
      <c r="AM40" s="442">
        <v>0</v>
      </c>
      <c r="AN40" s="442" t="s">
        <v>98</v>
      </c>
      <c r="AO40" s="442">
        <v>0</v>
      </c>
      <c r="AP40" s="442">
        <v>0</v>
      </c>
      <c r="AQ40" s="442">
        <v>0</v>
      </c>
      <c r="AR40" s="442">
        <v>0</v>
      </c>
      <c r="AS40" s="445" t="s">
        <v>98</v>
      </c>
      <c r="AT40" s="435"/>
    </row>
    <row r="41" spans="1:46" s="160" customFormat="1" ht="76.5" customHeight="1" x14ac:dyDescent="0.2">
      <c r="A41" s="436" t="s">
        <v>137</v>
      </c>
      <c r="B41" s="155" t="s">
        <v>135</v>
      </c>
      <c r="C41" s="437" t="s">
        <v>98</v>
      </c>
      <c r="D41" s="442" t="s">
        <v>98</v>
      </c>
      <c r="E41" s="443" t="s">
        <v>98</v>
      </c>
      <c r="F41" s="443" t="s">
        <v>103</v>
      </c>
      <c r="G41" s="442" t="s">
        <v>98</v>
      </c>
      <c r="H41" s="442">
        <v>0</v>
      </c>
      <c r="I41" s="442" t="s">
        <v>98</v>
      </c>
      <c r="J41" s="442">
        <v>0</v>
      </c>
      <c r="K41" s="442">
        <v>0</v>
      </c>
      <c r="L41" s="442">
        <v>0</v>
      </c>
      <c r="M41" s="442">
        <v>0</v>
      </c>
      <c r="N41" s="442">
        <v>0</v>
      </c>
      <c r="O41" s="442">
        <v>0</v>
      </c>
      <c r="P41" s="442">
        <v>0</v>
      </c>
      <c r="Q41" s="442" t="s">
        <v>98</v>
      </c>
      <c r="R41" s="442">
        <v>0</v>
      </c>
      <c r="S41" s="442" t="s">
        <v>98</v>
      </c>
      <c r="T41" s="442">
        <v>0</v>
      </c>
      <c r="U41" s="442">
        <v>0</v>
      </c>
      <c r="V41" s="444">
        <f t="shared" si="12"/>
        <v>0</v>
      </c>
      <c r="W41" s="442">
        <v>0</v>
      </c>
      <c r="X41" s="444">
        <v>0</v>
      </c>
      <c r="Y41" s="444">
        <v>0</v>
      </c>
      <c r="Z41" s="444">
        <v>0</v>
      </c>
      <c r="AA41" s="444">
        <v>0</v>
      </c>
      <c r="AB41" s="444">
        <v>0</v>
      </c>
      <c r="AC41" s="442" t="s">
        <v>103</v>
      </c>
      <c r="AD41" s="442" t="s">
        <v>98</v>
      </c>
      <c r="AE41" s="442" t="s">
        <v>98</v>
      </c>
      <c r="AF41" s="442" t="s">
        <v>98</v>
      </c>
      <c r="AG41" s="442" t="s">
        <v>98</v>
      </c>
      <c r="AH41" s="442" t="s">
        <v>98</v>
      </c>
      <c r="AI41" s="442" t="s">
        <v>98</v>
      </c>
      <c r="AJ41" s="442" t="s">
        <v>98</v>
      </c>
      <c r="AK41" s="442" t="s">
        <v>98</v>
      </c>
      <c r="AL41" s="442" t="s">
        <v>98</v>
      </c>
      <c r="AM41" s="442">
        <v>0</v>
      </c>
      <c r="AN41" s="442" t="s">
        <v>98</v>
      </c>
      <c r="AO41" s="442">
        <v>0</v>
      </c>
      <c r="AP41" s="442">
        <v>0</v>
      </c>
      <c r="AQ41" s="442">
        <v>0</v>
      </c>
      <c r="AR41" s="442">
        <v>0</v>
      </c>
      <c r="AS41" s="445" t="s">
        <v>98</v>
      </c>
      <c r="AT41" s="435"/>
    </row>
    <row r="42" spans="1:46" s="160" customFormat="1" ht="76.5" customHeight="1" x14ac:dyDescent="0.2">
      <c r="A42" s="436" t="s">
        <v>137</v>
      </c>
      <c r="B42" s="155" t="s">
        <v>136</v>
      </c>
      <c r="C42" s="437" t="s">
        <v>98</v>
      </c>
      <c r="D42" s="442" t="s">
        <v>98</v>
      </c>
      <c r="E42" s="443" t="s">
        <v>98</v>
      </c>
      <c r="F42" s="443" t="s">
        <v>103</v>
      </c>
      <c r="G42" s="442" t="s">
        <v>98</v>
      </c>
      <c r="H42" s="442">
        <v>0</v>
      </c>
      <c r="I42" s="442" t="s">
        <v>98</v>
      </c>
      <c r="J42" s="442">
        <v>0</v>
      </c>
      <c r="K42" s="442">
        <v>0</v>
      </c>
      <c r="L42" s="442">
        <v>0</v>
      </c>
      <c r="M42" s="442">
        <v>0</v>
      </c>
      <c r="N42" s="442">
        <v>0</v>
      </c>
      <c r="O42" s="442">
        <v>0</v>
      </c>
      <c r="P42" s="442">
        <v>0</v>
      </c>
      <c r="Q42" s="442" t="s">
        <v>98</v>
      </c>
      <c r="R42" s="442">
        <v>0</v>
      </c>
      <c r="S42" s="442" t="s">
        <v>98</v>
      </c>
      <c r="T42" s="442">
        <v>0</v>
      </c>
      <c r="U42" s="442">
        <v>0</v>
      </c>
      <c r="V42" s="444">
        <f t="shared" si="12"/>
        <v>0</v>
      </c>
      <c r="W42" s="442">
        <v>0</v>
      </c>
      <c r="X42" s="444">
        <v>0</v>
      </c>
      <c r="Y42" s="444">
        <v>0</v>
      </c>
      <c r="Z42" s="444">
        <v>0</v>
      </c>
      <c r="AA42" s="444">
        <v>0</v>
      </c>
      <c r="AB42" s="444">
        <v>0</v>
      </c>
      <c r="AC42" s="442" t="s">
        <v>103</v>
      </c>
      <c r="AD42" s="442" t="s">
        <v>98</v>
      </c>
      <c r="AE42" s="442" t="s">
        <v>98</v>
      </c>
      <c r="AF42" s="442" t="s">
        <v>98</v>
      </c>
      <c r="AG42" s="442" t="s">
        <v>98</v>
      </c>
      <c r="AH42" s="442" t="s">
        <v>98</v>
      </c>
      <c r="AI42" s="442" t="s">
        <v>98</v>
      </c>
      <c r="AJ42" s="442" t="s">
        <v>98</v>
      </c>
      <c r="AK42" s="442" t="s">
        <v>98</v>
      </c>
      <c r="AL42" s="442" t="s">
        <v>98</v>
      </c>
      <c r="AM42" s="442">
        <v>0</v>
      </c>
      <c r="AN42" s="442" t="s">
        <v>98</v>
      </c>
      <c r="AO42" s="442">
        <v>0</v>
      </c>
      <c r="AP42" s="442">
        <v>0</v>
      </c>
      <c r="AQ42" s="442">
        <v>0</v>
      </c>
      <c r="AR42" s="442">
        <v>0</v>
      </c>
      <c r="AS42" s="445" t="s">
        <v>98</v>
      </c>
      <c r="AT42" s="435"/>
    </row>
    <row r="43" spans="1:46" s="160" customFormat="1" ht="63.75" customHeight="1" x14ac:dyDescent="0.2">
      <c r="A43" s="232" t="s">
        <v>138</v>
      </c>
      <c r="B43" s="155" t="s">
        <v>139</v>
      </c>
      <c r="C43" s="437" t="s">
        <v>98</v>
      </c>
      <c r="D43" s="442" t="s">
        <v>98</v>
      </c>
      <c r="E43" s="443" t="s">
        <v>98</v>
      </c>
      <c r="F43" s="443" t="s">
        <v>103</v>
      </c>
      <c r="G43" s="442" t="s">
        <v>98</v>
      </c>
      <c r="H43" s="442">
        <v>0</v>
      </c>
      <c r="I43" s="442" t="s">
        <v>98</v>
      </c>
      <c r="J43" s="442">
        <v>0</v>
      </c>
      <c r="K43" s="442">
        <v>0</v>
      </c>
      <c r="L43" s="442">
        <v>0</v>
      </c>
      <c r="M43" s="442">
        <v>0</v>
      </c>
      <c r="N43" s="442">
        <v>0</v>
      </c>
      <c r="O43" s="442">
        <v>0</v>
      </c>
      <c r="P43" s="442">
        <v>0</v>
      </c>
      <c r="Q43" s="442" t="s">
        <v>98</v>
      </c>
      <c r="R43" s="442">
        <v>0</v>
      </c>
      <c r="S43" s="442" t="s">
        <v>98</v>
      </c>
      <c r="T43" s="442">
        <v>0</v>
      </c>
      <c r="U43" s="442">
        <v>0</v>
      </c>
      <c r="V43" s="444">
        <f t="shared" si="12"/>
        <v>0</v>
      </c>
      <c r="W43" s="442">
        <v>0</v>
      </c>
      <c r="X43" s="444">
        <v>0</v>
      </c>
      <c r="Y43" s="444">
        <v>0</v>
      </c>
      <c r="Z43" s="444">
        <v>0</v>
      </c>
      <c r="AA43" s="444">
        <v>0</v>
      </c>
      <c r="AB43" s="444">
        <v>0</v>
      </c>
      <c r="AC43" s="442" t="s">
        <v>103</v>
      </c>
      <c r="AD43" s="442" t="s">
        <v>98</v>
      </c>
      <c r="AE43" s="442" t="s">
        <v>98</v>
      </c>
      <c r="AF43" s="442" t="s">
        <v>98</v>
      </c>
      <c r="AG43" s="442" t="s">
        <v>98</v>
      </c>
      <c r="AH43" s="442" t="s">
        <v>98</v>
      </c>
      <c r="AI43" s="442" t="s">
        <v>98</v>
      </c>
      <c r="AJ43" s="442" t="s">
        <v>98</v>
      </c>
      <c r="AK43" s="442" t="s">
        <v>98</v>
      </c>
      <c r="AL43" s="442" t="s">
        <v>98</v>
      </c>
      <c r="AM43" s="442">
        <v>0</v>
      </c>
      <c r="AN43" s="442" t="s">
        <v>98</v>
      </c>
      <c r="AO43" s="442">
        <v>0</v>
      </c>
      <c r="AP43" s="442">
        <v>0</v>
      </c>
      <c r="AQ43" s="442">
        <v>0</v>
      </c>
      <c r="AR43" s="442">
        <v>0</v>
      </c>
      <c r="AS43" s="445" t="s">
        <v>98</v>
      </c>
      <c r="AT43" s="435"/>
    </row>
    <row r="44" spans="1:46" s="160" customFormat="1" ht="76.5" customHeight="1" x14ac:dyDescent="0.2">
      <c r="A44" s="436" t="s">
        <v>140</v>
      </c>
      <c r="B44" s="155" t="s">
        <v>135</v>
      </c>
      <c r="C44" s="437" t="s">
        <v>98</v>
      </c>
      <c r="D44" s="442" t="s">
        <v>98</v>
      </c>
      <c r="E44" s="443" t="s">
        <v>98</v>
      </c>
      <c r="F44" s="443" t="s">
        <v>103</v>
      </c>
      <c r="G44" s="442" t="s">
        <v>98</v>
      </c>
      <c r="H44" s="442">
        <v>0</v>
      </c>
      <c r="I44" s="442" t="s">
        <v>98</v>
      </c>
      <c r="J44" s="442">
        <v>0</v>
      </c>
      <c r="K44" s="442">
        <v>0</v>
      </c>
      <c r="L44" s="442">
        <v>0</v>
      </c>
      <c r="M44" s="442">
        <v>0</v>
      </c>
      <c r="N44" s="442">
        <v>0</v>
      </c>
      <c r="O44" s="442">
        <v>0</v>
      </c>
      <c r="P44" s="442">
        <v>0</v>
      </c>
      <c r="Q44" s="442" t="s">
        <v>98</v>
      </c>
      <c r="R44" s="442">
        <v>0</v>
      </c>
      <c r="S44" s="442" t="s">
        <v>98</v>
      </c>
      <c r="T44" s="442">
        <v>0</v>
      </c>
      <c r="U44" s="442">
        <v>0</v>
      </c>
      <c r="V44" s="444">
        <f t="shared" si="12"/>
        <v>0</v>
      </c>
      <c r="W44" s="442">
        <v>0</v>
      </c>
      <c r="X44" s="444">
        <v>0</v>
      </c>
      <c r="Y44" s="444">
        <v>0</v>
      </c>
      <c r="Z44" s="444">
        <v>0</v>
      </c>
      <c r="AA44" s="444">
        <v>0</v>
      </c>
      <c r="AB44" s="444">
        <v>0</v>
      </c>
      <c r="AC44" s="442" t="s">
        <v>103</v>
      </c>
      <c r="AD44" s="442" t="s">
        <v>98</v>
      </c>
      <c r="AE44" s="442" t="s">
        <v>98</v>
      </c>
      <c r="AF44" s="442" t="s">
        <v>98</v>
      </c>
      <c r="AG44" s="442" t="s">
        <v>98</v>
      </c>
      <c r="AH44" s="442" t="s">
        <v>98</v>
      </c>
      <c r="AI44" s="442" t="s">
        <v>98</v>
      </c>
      <c r="AJ44" s="442" t="s">
        <v>98</v>
      </c>
      <c r="AK44" s="442" t="s">
        <v>98</v>
      </c>
      <c r="AL44" s="442" t="s">
        <v>98</v>
      </c>
      <c r="AM44" s="442">
        <v>0</v>
      </c>
      <c r="AN44" s="442" t="s">
        <v>98</v>
      </c>
      <c r="AO44" s="442">
        <v>0</v>
      </c>
      <c r="AP44" s="442">
        <v>0</v>
      </c>
      <c r="AQ44" s="442">
        <v>0</v>
      </c>
      <c r="AR44" s="442">
        <v>0</v>
      </c>
      <c r="AS44" s="445" t="s">
        <v>98</v>
      </c>
      <c r="AT44" s="435"/>
    </row>
    <row r="45" spans="1:46" s="160" customFormat="1" ht="63.75" customHeight="1" x14ac:dyDescent="0.2">
      <c r="A45" s="436" t="s">
        <v>141</v>
      </c>
      <c r="B45" s="155" t="s">
        <v>142</v>
      </c>
      <c r="C45" s="437" t="s">
        <v>98</v>
      </c>
      <c r="D45" s="442" t="s">
        <v>98</v>
      </c>
      <c r="E45" s="443" t="s">
        <v>98</v>
      </c>
      <c r="F45" s="443" t="s">
        <v>103</v>
      </c>
      <c r="G45" s="442" t="s">
        <v>98</v>
      </c>
      <c r="H45" s="442">
        <v>0</v>
      </c>
      <c r="I45" s="442" t="s">
        <v>98</v>
      </c>
      <c r="J45" s="442">
        <v>0</v>
      </c>
      <c r="K45" s="442">
        <v>0</v>
      </c>
      <c r="L45" s="442">
        <v>0</v>
      </c>
      <c r="M45" s="442">
        <v>0</v>
      </c>
      <c r="N45" s="442">
        <v>0</v>
      </c>
      <c r="O45" s="442">
        <v>0</v>
      </c>
      <c r="P45" s="442">
        <v>0</v>
      </c>
      <c r="Q45" s="442" t="s">
        <v>98</v>
      </c>
      <c r="R45" s="442">
        <v>0</v>
      </c>
      <c r="S45" s="442" t="s">
        <v>98</v>
      </c>
      <c r="T45" s="442">
        <v>0</v>
      </c>
      <c r="U45" s="442">
        <v>0</v>
      </c>
      <c r="V45" s="444">
        <f t="shared" si="12"/>
        <v>0</v>
      </c>
      <c r="W45" s="442">
        <v>0</v>
      </c>
      <c r="X45" s="444">
        <v>0</v>
      </c>
      <c r="Y45" s="444">
        <v>0</v>
      </c>
      <c r="Z45" s="444">
        <v>0</v>
      </c>
      <c r="AA45" s="444">
        <v>0</v>
      </c>
      <c r="AB45" s="444">
        <v>0</v>
      </c>
      <c r="AC45" s="442">
        <v>0</v>
      </c>
      <c r="AD45" s="442" t="s">
        <v>98</v>
      </c>
      <c r="AE45" s="442" t="s">
        <v>98</v>
      </c>
      <c r="AF45" s="442" t="s">
        <v>98</v>
      </c>
      <c r="AG45" s="442" t="s">
        <v>98</v>
      </c>
      <c r="AH45" s="442" t="s">
        <v>98</v>
      </c>
      <c r="AI45" s="442" t="s">
        <v>98</v>
      </c>
      <c r="AJ45" s="442" t="s">
        <v>98</v>
      </c>
      <c r="AK45" s="442" t="s">
        <v>98</v>
      </c>
      <c r="AL45" s="442" t="s">
        <v>98</v>
      </c>
      <c r="AM45" s="442">
        <v>0</v>
      </c>
      <c r="AN45" s="442" t="s">
        <v>98</v>
      </c>
      <c r="AO45" s="442">
        <v>0</v>
      </c>
      <c r="AP45" s="442">
        <v>0</v>
      </c>
      <c r="AQ45" s="442">
        <v>0</v>
      </c>
      <c r="AR45" s="442">
        <v>0</v>
      </c>
      <c r="AS45" s="445" t="s">
        <v>98</v>
      </c>
      <c r="AT45" s="435"/>
    </row>
    <row r="46" spans="1:46" s="168" customFormat="1" ht="25.5" customHeight="1" x14ac:dyDescent="0.2">
      <c r="A46" s="226" t="s">
        <v>143</v>
      </c>
      <c r="B46" s="162" t="s">
        <v>144</v>
      </c>
      <c r="C46" s="288" t="s">
        <v>98</v>
      </c>
      <c r="D46" s="288" t="s">
        <v>98</v>
      </c>
      <c r="E46" s="440" t="s">
        <v>98</v>
      </c>
      <c r="F46" s="440" t="s">
        <v>98</v>
      </c>
      <c r="G46" s="288" t="s">
        <v>98</v>
      </c>
      <c r="H46" s="288" t="s">
        <v>98</v>
      </c>
      <c r="I46" s="288" t="s">
        <v>98</v>
      </c>
      <c r="J46" s="442">
        <v>0</v>
      </c>
      <c r="K46" s="288">
        <f>K47+K51+K72+K82</f>
        <v>68.110012240533678</v>
      </c>
      <c r="L46" s="288">
        <f>L47+L51+L72+L82</f>
        <v>3.5145899999999992</v>
      </c>
      <c r="M46" s="288">
        <f>M47+M51+M72+M82</f>
        <v>20.108030000000003</v>
      </c>
      <c r="N46" s="288">
        <f>N47+N51+N72+N82</f>
        <v>44.487392240533673</v>
      </c>
      <c r="O46" s="288">
        <f>O47+O51+O72+O82</f>
        <v>0</v>
      </c>
      <c r="P46" s="288" t="s">
        <v>98</v>
      </c>
      <c r="Q46" s="288" t="s">
        <v>98</v>
      </c>
      <c r="R46" s="288" t="s">
        <v>98</v>
      </c>
      <c r="S46" s="288" t="s">
        <v>98</v>
      </c>
      <c r="T46" s="288" t="s">
        <v>98</v>
      </c>
      <c r="U46" s="441">
        <f>U47+U51+U72+U82</f>
        <v>0</v>
      </c>
      <c r="V46" s="444">
        <f t="shared" si="12"/>
        <v>0</v>
      </c>
      <c r="W46" s="441">
        <f t="shared" ref="W46:AC46" si="15">W47+W51+W72+W82</f>
        <v>0</v>
      </c>
      <c r="X46" s="441">
        <f t="shared" si="15"/>
        <v>6.4691525423728802</v>
      </c>
      <c r="Y46" s="441">
        <f t="shared" si="15"/>
        <v>0</v>
      </c>
      <c r="Z46" s="441">
        <f t="shared" si="15"/>
        <v>0</v>
      </c>
      <c r="AA46" s="441">
        <f t="shared" si="15"/>
        <v>0</v>
      </c>
      <c r="AB46" s="441">
        <f t="shared" si="15"/>
        <v>0</v>
      </c>
      <c r="AC46" s="288">
        <f t="shared" si="15"/>
        <v>6.4691525423728802</v>
      </c>
      <c r="AD46" s="288" t="s">
        <v>98</v>
      </c>
      <c r="AE46" s="288">
        <f>AE47+AE51+AE72+AE82</f>
        <v>8.9260000000000002</v>
      </c>
      <c r="AF46" s="288" t="s">
        <v>98</v>
      </c>
      <c r="AG46" s="288">
        <f>AG47+AG51+AG72+AG82</f>
        <v>17.04045</v>
      </c>
      <c r="AH46" s="288" t="s">
        <v>98</v>
      </c>
      <c r="AI46" s="288">
        <f>AI47+AI51+AI72+AI82</f>
        <v>15.667927617796611</v>
      </c>
      <c r="AJ46" s="288" t="s">
        <v>98</v>
      </c>
      <c r="AK46" s="288">
        <f>AK47+AK51+AK72+AK82</f>
        <v>5.8717413248999994</v>
      </c>
      <c r="AL46" s="288" t="s">
        <v>98</v>
      </c>
      <c r="AM46" s="288">
        <f>AM47+AM51+AM72+AM82</f>
        <v>7.8371240125963997</v>
      </c>
      <c r="AN46" s="288" t="s">
        <v>98</v>
      </c>
      <c r="AO46" s="288">
        <f>AO47+AO51+AO72+AO82</f>
        <v>6.2960333530372736</v>
      </c>
      <c r="AP46" s="288" t="s">
        <v>98</v>
      </c>
      <c r="AQ46" s="288">
        <f>AQ47+AQ51+AQ72+AQ82</f>
        <v>68.108428850703163</v>
      </c>
      <c r="AR46" s="288" t="s">
        <v>98</v>
      </c>
      <c r="AS46" s="166" t="s">
        <v>98</v>
      </c>
      <c r="AT46" s="435"/>
    </row>
    <row r="47" spans="1:46" s="183" customFormat="1" ht="51" customHeight="1" x14ac:dyDescent="0.2">
      <c r="A47" s="226" t="s">
        <v>145</v>
      </c>
      <c r="B47" s="156" t="s">
        <v>146</v>
      </c>
      <c r="C47" s="280" t="s">
        <v>98</v>
      </c>
      <c r="D47" s="280" t="s">
        <v>98</v>
      </c>
      <c r="E47" s="451" t="s">
        <v>98</v>
      </c>
      <c r="F47" s="452" t="s">
        <v>98</v>
      </c>
      <c r="G47" s="280" t="s">
        <v>98</v>
      </c>
      <c r="H47" s="269" t="s">
        <v>98</v>
      </c>
      <c r="I47" s="280" t="s">
        <v>98</v>
      </c>
      <c r="J47" s="442">
        <v>0</v>
      </c>
      <c r="K47" s="280">
        <f>K48+K50</f>
        <v>0</v>
      </c>
      <c r="L47" s="280">
        <f>L48+L50</f>
        <v>0</v>
      </c>
      <c r="M47" s="280">
        <f>M48+M50</f>
        <v>0</v>
      </c>
      <c r="N47" s="280">
        <f>N48+N50</f>
        <v>0</v>
      </c>
      <c r="O47" s="280">
        <f>O48+O50</f>
        <v>0</v>
      </c>
      <c r="P47" s="269" t="s">
        <v>98</v>
      </c>
      <c r="Q47" s="280" t="s">
        <v>98</v>
      </c>
      <c r="R47" s="269" t="s">
        <v>98</v>
      </c>
      <c r="S47" s="280" t="s">
        <v>98</v>
      </c>
      <c r="T47" s="280" t="s">
        <v>98</v>
      </c>
      <c r="U47" s="280">
        <f>U48+U50</f>
        <v>0</v>
      </c>
      <c r="V47" s="444">
        <f t="shared" si="12"/>
        <v>0</v>
      </c>
      <c r="W47" s="280">
        <f t="shared" ref="W47:AC47" si="16">W48+W50</f>
        <v>0</v>
      </c>
      <c r="X47" s="280">
        <f t="shared" si="16"/>
        <v>0</v>
      </c>
      <c r="Y47" s="280">
        <f t="shared" si="16"/>
        <v>0</v>
      </c>
      <c r="Z47" s="280">
        <f t="shared" si="16"/>
        <v>0</v>
      </c>
      <c r="AA47" s="280">
        <f t="shared" si="16"/>
        <v>0</v>
      </c>
      <c r="AB47" s="280">
        <f t="shared" si="16"/>
        <v>0</v>
      </c>
      <c r="AC47" s="280">
        <f t="shared" si="16"/>
        <v>0</v>
      </c>
      <c r="AD47" s="280" t="s">
        <v>98</v>
      </c>
      <c r="AE47" s="280">
        <f>AE48+AE50</f>
        <v>0</v>
      </c>
      <c r="AF47" s="280" t="s">
        <v>98</v>
      </c>
      <c r="AG47" s="280">
        <f>AG48+AG50</f>
        <v>0</v>
      </c>
      <c r="AH47" s="280" t="s">
        <v>98</v>
      </c>
      <c r="AI47" s="280">
        <f>AI48+AI50</f>
        <v>0</v>
      </c>
      <c r="AJ47" s="280" t="s">
        <v>98</v>
      </c>
      <c r="AK47" s="280">
        <f>AK48+AK50</f>
        <v>0</v>
      </c>
      <c r="AL47" s="280" t="s">
        <v>98</v>
      </c>
      <c r="AM47" s="280">
        <f>AM48+AM50</f>
        <v>0</v>
      </c>
      <c r="AN47" s="280" t="s">
        <v>98</v>
      </c>
      <c r="AO47" s="280">
        <f>AO48+AO50</f>
        <v>0</v>
      </c>
      <c r="AP47" s="280" t="s">
        <v>98</v>
      </c>
      <c r="AQ47" s="280">
        <f>AQ48+AQ50</f>
        <v>0</v>
      </c>
      <c r="AR47" s="280">
        <f>AR48+AR50</f>
        <v>0</v>
      </c>
      <c r="AS47" s="181" t="s">
        <v>98</v>
      </c>
      <c r="AT47" s="435"/>
    </row>
    <row r="48" spans="1:46" s="308" customFormat="1" ht="25.5" customHeight="1" x14ac:dyDescent="0.2">
      <c r="A48" s="226" t="s">
        <v>147</v>
      </c>
      <c r="B48" s="156" t="s">
        <v>148</v>
      </c>
      <c r="C48" s="269" t="s">
        <v>98</v>
      </c>
      <c r="D48" s="269" t="s">
        <v>98</v>
      </c>
      <c r="E48" s="452" t="s">
        <v>98</v>
      </c>
      <c r="F48" s="452" t="s">
        <v>98</v>
      </c>
      <c r="G48" s="269" t="s">
        <v>98</v>
      </c>
      <c r="H48" s="269" t="s">
        <v>98</v>
      </c>
      <c r="I48" s="269" t="s">
        <v>98</v>
      </c>
      <c r="J48" s="442">
        <v>0</v>
      </c>
      <c r="K48" s="269">
        <f>K49</f>
        <v>0</v>
      </c>
      <c r="L48" s="269">
        <f>L49</f>
        <v>0</v>
      </c>
      <c r="M48" s="269">
        <f>M49</f>
        <v>0</v>
      </c>
      <c r="N48" s="269">
        <f>N49</f>
        <v>0</v>
      </c>
      <c r="O48" s="269">
        <f>O49</f>
        <v>0</v>
      </c>
      <c r="P48" s="269" t="s">
        <v>98</v>
      </c>
      <c r="Q48" s="269" t="s">
        <v>98</v>
      </c>
      <c r="R48" s="269" t="s">
        <v>98</v>
      </c>
      <c r="S48" s="269" t="s">
        <v>98</v>
      </c>
      <c r="T48" s="269" t="s">
        <v>98</v>
      </c>
      <c r="U48" s="269">
        <f>U49</f>
        <v>0</v>
      </c>
      <c r="V48" s="444">
        <f t="shared" si="12"/>
        <v>0</v>
      </c>
      <c r="W48" s="269">
        <f t="shared" ref="W48:AC48" si="17">W49</f>
        <v>0</v>
      </c>
      <c r="X48" s="269">
        <f t="shared" si="17"/>
        <v>0</v>
      </c>
      <c r="Y48" s="269">
        <f t="shared" si="17"/>
        <v>0</v>
      </c>
      <c r="Z48" s="269">
        <f t="shared" si="17"/>
        <v>0</v>
      </c>
      <c r="AA48" s="269">
        <f t="shared" si="17"/>
        <v>0</v>
      </c>
      <c r="AB48" s="269">
        <f t="shared" si="17"/>
        <v>0</v>
      </c>
      <c r="AC48" s="269">
        <f t="shared" si="17"/>
        <v>0</v>
      </c>
      <c r="AD48" s="269" t="s">
        <v>98</v>
      </c>
      <c r="AE48" s="269">
        <f>AE49</f>
        <v>0</v>
      </c>
      <c r="AF48" s="269" t="s">
        <v>98</v>
      </c>
      <c r="AG48" s="269">
        <f>AG49</f>
        <v>0</v>
      </c>
      <c r="AH48" s="269" t="s">
        <v>98</v>
      </c>
      <c r="AI48" s="269">
        <f>AI49</f>
        <v>0</v>
      </c>
      <c r="AJ48" s="269" t="s">
        <v>98</v>
      </c>
      <c r="AK48" s="269">
        <f>AK49</f>
        <v>0</v>
      </c>
      <c r="AL48" s="269" t="s">
        <v>98</v>
      </c>
      <c r="AM48" s="269">
        <f>AM49</f>
        <v>0</v>
      </c>
      <c r="AN48" s="269" t="s">
        <v>98</v>
      </c>
      <c r="AO48" s="269">
        <f>AO49</f>
        <v>0</v>
      </c>
      <c r="AP48" s="269">
        <f>AP49</f>
        <v>0</v>
      </c>
      <c r="AQ48" s="269">
        <f>AQ49</f>
        <v>0</v>
      </c>
      <c r="AR48" s="269">
        <f>AR49</f>
        <v>0</v>
      </c>
      <c r="AS48" s="209" t="s">
        <v>98</v>
      </c>
      <c r="AT48" s="435"/>
    </row>
    <row r="49" spans="1:46" s="231" customFormat="1" ht="38.25" hidden="1" customHeight="1" x14ac:dyDescent="0.2">
      <c r="A49" s="309" t="s">
        <v>147</v>
      </c>
      <c r="B49" s="186" t="s">
        <v>149</v>
      </c>
      <c r="C49" s="313" t="s">
        <v>150</v>
      </c>
      <c r="D49" s="294"/>
      <c r="E49" s="453"/>
      <c r="F49" s="453"/>
      <c r="G49" s="294"/>
      <c r="H49" s="294"/>
      <c r="I49" s="294"/>
      <c r="J49" s="442"/>
      <c r="K49" s="294"/>
      <c r="L49" s="294"/>
      <c r="M49" s="294"/>
      <c r="N49" s="294"/>
      <c r="O49" s="294"/>
      <c r="P49" s="294"/>
      <c r="Q49" s="294"/>
      <c r="R49" s="294"/>
      <c r="S49" s="294"/>
      <c r="T49" s="294"/>
      <c r="U49" s="294"/>
      <c r="V49" s="444"/>
      <c r="W49" s="294"/>
      <c r="X49" s="448"/>
      <c r="Y49" s="294"/>
      <c r="Z49" s="294"/>
      <c r="AA49" s="294"/>
      <c r="AB49" s="294"/>
      <c r="AC49" s="294"/>
      <c r="AD49" s="294"/>
      <c r="AE49" s="294"/>
      <c r="AF49" s="294"/>
      <c r="AG49" s="294"/>
      <c r="AH49" s="294"/>
      <c r="AI49" s="294"/>
      <c r="AJ49" s="294"/>
      <c r="AK49" s="294"/>
      <c r="AL49" s="294"/>
      <c r="AM49" s="294"/>
      <c r="AN49" s="294"/>
      <c r="AO49" s="294"/>
      <c r="AP49" s="294"/>
      <c r="AQ49" s="294">
        <f>AC49+AE49+AG49+AI49+AK49+AM49+AO49</f>
        <v>0</v>
      </c>
      <c r="AR49" s="294">
        <v>0</v>
      </c>
      <c r="AS49" s="454" t="s">
        <v>98</v>
      </c>
      <c r="AT49" s="455"/>
    </row>
    <row r="50" spans="1:46" s="316" customFormat="1" ht="38.25" customHeight="1" x14ac:dyDescent="0.2">
      <c r="A50" s="232" t="s">
        <v>151</v>
      </c>
      <c r="B50" s="155" t="s">
        <v>152</v>
      </c>
      <c r="C50" s="437" t="s">
        <v>98</v>
      </c>
      <c r="D50" s="280" t="s">
        <v>98</v>
      </c>
      <c r="E50" s="451" t="s">
        <v>98</v>
      </c>
      <c r="F50" s="451" t="s">
        <v>98</v>
      </c>
      <c r="G50" s="280" t="s">
        <v>98</v>
      </c>
      <c r="H50" s="280" t="s">
        <v>98</v>
      </c>
      <c r="I50" s="280" t="s">
        <v>98</v>
      </c>
      <c r="J50" s="442">
        <v>0</v>
      </c>
      <c r="K50" s="294">
        <f>SUM(L50:N50)</f>
        <v>0</v>
      </c>
      <c r="L50" s="294">
        <v>0</v>
      </c>
      <c r="M50" s="294">
        <v>0</v>
      </c>
      <c r="N50" s="294">
        <v>0</v>
      </c>
      <c r="O50" s="294">
        <v>0</v>
      </c>
      <c r="P50" s="280" t="s">
        <v>98</v>
      </c>
      <c r="Q50" s="280" t="s">
        <v>98</v>
      </c>
      <c r="R50" s="280" t="s">
        <v>98</v>
      </c>
      <c r="S50" s="280" t="s">
        <v>98</v>
      </c>
      <c r="T50" s="280" t="s">
        <v>98</v>
      </c>
      <c r="U50" s="456">
        <v>0</v>
      </c>
      <c r="V50" s="456">
        <v>0</v>
      </c>
      <c r="W50" s="456">
        <v>0</v>
      </c>
      <c r="X50" s="456">
        <v>0</v>
      </c>
      <c r="Y50" s="280">
        <v>0</v>
      </c>
      <c r="Z50" s="294">
        <f>K50</f>
        <v>0</v>
      </c>
      <c r="AA50" s="280">
        <v>0</v>
      </c>
      <c r="AB50" s="280">
        <v>0</v>
      </c>
      <c r="AC50" s="280">
        <v>0</v>
      </c>
      <c r="AD50" s="280" t="s">
        <v>98</v>
      </c>
      <c r="AE50" s="280">
        <v>0</v>
      </c>
      <c r="AF50" s="280" t="s">
        <v>98</v>
      </c>
      <c r="AG50" s="280">
        <v>0</v>
      </c>
      <c r="AH50" s="280" t="s">
        <v>98</v>
      </c>
      <c r="AI50" s="280">
        <v>0</v>
      </c>
      <c r="AJ50" s="280" t="s">
        <v>98</v>
      </c>
      <c r="AK50" s="280">
        <v>0</v>
      </c>
      <c r="AL50" s="280" t="s">
        <v>98</v>
      </c>
      <c r="AM50" s="280">
        <v>0</v>
      </c>
      <c r="AN50" s="280" t="s">
        <v>98</v>
      </c>
      <c r="AO50" s="280">
        <v>0</v>
      </c>
      <c r="AP50" s="280" t="s">
        <v>98</v>
      </c>
      <c r="AQ50" s="280">
        <v>0</v>
      </c>
      <c r="AR50" s="280">
        <v>0</v>
      </c>
      <c r="AS50" s="181" t="s">
        <v>98</v>
      </c>
      <c r="AT50" s="435"/>
    </row>
    <row r="51" spans="1:46" s="183" customFormat="1" ht="38.25" customHeight="1" x14ac:dyDescent="0.2">
      <c r="A51" s="226" t="s">
        <v>153</v>
      </c>
      <c r="B51" s="156" t="s">
        <v>154</v>
      </c>
      <c r="C51" s="280" t="s">
        <v>98</v>
      </c>
      <c r="D51" s="280" t="s">
        <v>98</v>
      </c>
      <c r="E51" s="451" t="s">
        <v>98</v>
      </c>
      <c r="F51" s="451" t="s">
        <v>98</v>
      </c>
      <c r="G51" s="280" t="s">
        <v>98</v>
      </c>
      <c r="H51" s="280" t="s">
        <v>98</v>
      </c>
      <c r="I51" s="280" t="s">
        <v>98</v>
      </c>
      <c r="J51" s="442">
        <v>0</v>
      </c>
      <c r="K51" s="294">
        <f>K52+K71</f>
        <v>29.672760000000004</v>
      </c>
      <c r="L51" s="294">
        <f>L52+L71</f>
        <v>3.5145899999999992</v>
      </c>
      <c r="M51" s="294">
        <f>M52+M71</f>
        <v>17.618730000000003</v>
      </c>
      <c r="N51" s="294">
        <f>N52+N71</f>
        <v>8.539439999999999</v>
      </c>
      <c r="O51" s="294">
        <f>O52+O71</f>
        <v>0</v>
      </c>
      <c r="P51" s="280" t="s">
        <v>98</v>
      </c>
      <c r="Q51" s="280" t="s">
        <v>98</v>
      </c>
      <c r="R51" s="280" t="s">
        <v>98</v>
      </c>
      <c r="S51" s="280" t="s">
        <v>98</v>
      </c>
      <c r="T51" s="280" t="s">
        <v>98</v>
      </c>
      <c r="U51" s="448">
        <f t="shared" ref="U51:AC51" si="18">U52+U71</f>
        <v>0</v>
      </c>
      <c r="V51" s="448">
        <f t="shared" si="18"/>
        <v>0</v>
      </c>
      <c r="W51" s="448">
        <f t="shared" si="18"/>
        <v>0</v>
      </c>
      <c r="X51" s="448">
        <f t="shared" si="18"/>
        <v>6.4691525423728802</v>
      </c>
      <c r="Y51" s="294">
        <f t="shared" si="18"/>
        <v>0</v>
      </c>
      <c r="Z51" s="294">
        <f t="shared" si="18"/>
        <v>0</v>
      </c>
      <c r="AA51" s="294">
        <f t="shared" si="18"/>
        <v>0</v>
      </c>
      <c r="AB51" s="294">
        <f t="shared" si="18"/>
        <v>0</v>
      </c>
      <c r="AC51" s="294">
        <f t="shared" si="18"/>
        <v>6.4691525423728802</v>
      </c>
      <c r="AD51" s="280" t="s">
        <v>98</v>
      </c>
      <c r="AE51" s="294">
        <f>AE52+AE71</f>
        <v>3.7010000000000001</v>
      </c>
      <c r="AF51" s="280" t="s">
        <v>98</v>
      </c>
      <c r="AG51" s="294">
        <f>AG52+AG71</f>
        <v>11.596000000000002</v>
      </c>
      <c r="AH51" s="280" t="s">
        <v>98</v>
      </c>
      <c r="AI51" s="294">
        <f>AI52+AI71</f>
        <v>7.9045677966101699</v>
      </c>
      <c r="AJ51" s="280" t="s">
        <v>98</v>
      </c>
      <c r="AK51" s="294">
        <f>AK52+AK71</f>
        <v>0</v>
      </c>
      <c r="AL51" s="280" t="s">
        <v>98</v>
      </c>
      <c r="AM51" s="294">
        <f>AM52+AM71</f>
        <v>0</v>
      </c>
      <c r="AN51" s="280" t="s">
        <v>98</v>
      </c>
      <c r="AO51" s="294">
        <f>AO52+AO71</f>
        <v>0</v>
      </c>
      <c r="AP51" s="280" t="s">
        <v>98</v>
      </c>
      <c r="AQ51" s="294">
        <f>AQ52+AQ71</f>
        <v>29.670720338983052</v>
      </c>
      <c r="AR51" s="294">
        <v>0</v>
      </c>
      <c r="AS51" s="181" t="s">
        <v>98</v>
      </c>
      <c r="AT51" s="435"/>
    </row>
    <row r="52" spans="1:46" s="317" customFormat="1" ht="25.5" customHeight="1" x14ac:dyDescent="0.2">
      <c r="A52" s="226" t="s">
        <v>155</v>
      </c>
      <c r="B52" s="156" t="s">
        <v>156</v>
      </c>
      <c r="C52" s="269" t="s">
        <v>98</v>
      </c>
      <c r="D52" s="269" t="s">
        <v>98</v>
      </c>
      <c r="E52" s="451" t="s">
        <v>98</v>
      </c>
      <c r="F52" s="451" t="s">
        <v>98</v>
      </c>
      <c r="G52" s="280" t="s">
        <v>98</v>
      </c>
      <c r="H52" s="280" t="s">
        <v>98</v>
      </c>
      <c r="I52" s="280" t="s">
        <v>98</v>
      </c>
      <c r="J52" s="442">
        <v>0</v>
      </c>
      <c r="K52" s="269">
        <f>SUM(K53:K70)</f>
        <v>29.672760000000004</v>
      </c>
      <c r="L52" s="269">
        <f>SUM(L53:L70)</f>
        <v>3.5145899999999992</v>
      </c>
      <c r="M52" s="269">
        <f>SUM(M53:M70)</f>
        <v>17.618730000000003</v>
      </c>
      <c r="N52" s="269">
        <f>SUM(N53:N70)</f>
        <v>8.539439999999999</v>
      </c>
      <c r="O52" s="269">
        <f>SUM(O53:O70)</f>
        <v>0</v>
      </c>
      <c r="P52" s="280" t="s">
        <v>98</v>
      </c>
      <c r="Q52" s="280" t="s">
        <v>98</v>
      </c>
      <c r="R52" s="280" t="s">
        <v>98</v>
      </c>
      <c r="S52" s="280" t="s">
        <v>98</v>
      </c>
      <c r="T52" s="280" t="s">
        <v>98</v>
      </c>
      <c r="U52" s="457">
        <f t="shared" ref="U52:AC52" si="19">SUM(U53:U70)</f>
        <v>0</v>
      </c>
      <c r="V52" s="457">
        <f t="shared" si="19"/>
        <v>0</v>
      </c>
      <c r="W52" s="457">
        <f t="shared" si="19"/>
        <v>0</v>
      </c>
      <c r="X52" s="457">
        <f t="shared" si="19"/>
        <v>6.4691525423728802</v>
      </c>
      <c r="Y52" s="269">
        <f t="shared" si="19"/>
        <v>0</v>
      </c>
      <c r="Z52" s="269">
        <f t="shared" si="19"/>
        <v>0</v>
      </c>
      <c r="AA52" s="269">
        <f t="shared" si="19"/>
        <v>0</v>
      </c>
      <c r="AB52" s="269">
        <f t="shared" si="19"/>
        <v>0</v>
      </c>
      <c r="AC52" s="269">
        <f t="shared" si="19"/>
        <v>6.4691525423728802</v>
      </c>
      <c r="AD52" s="269" t="s">
        <v>98</v>
      </c>
      <c r="AE52" s="269">
        <f>SUM(AE53:AE70)</f>
        <v>3.7010000000000001</v>
      </c>
      <c r="AF52" s="269" t="s">
        <v>98</v>
      </c>
      <c r="AG52" s="269">
        <f>SUM(AG53:AG70)</f>
        <v>11.596000000000002</v>
      </c>
      <c r="AH52" s="269" t="s">
        <v>98</v>
      </c>
      <c r="AI52" s="269">
        <f>SUM(AI53:AI70)</f>
        <v>7.9045677966101699</v>
      </c>
      <c r="AJ52" s="269" t="s">
        <v>98</v>
      </c>
      <c r="AK52" s="269">
        <f>SUM(AK53:AK70)</f>
        <v>0</v>
      </c>
      <c r="AL52" s="269" t="s">
        <v>98</v>
      </c>
      <c r="AM52" s="269">
        <f>SUM(AM53:AM70)</f>
        <v>0</v>
      </c>
      <c r="AN52" s="269" t="s">
        <v>98</v>
      </c>
      <c r="AO52" s="269">
        <f>SUM(AO53:AO70)</f>
        <v>0</v>
      </c>
      <c r="AP52" s="269">
        <f>SUM(AP53:AP70)</f>
        <v>0</v>
      </c>
      <c r="AQ52" s="269">
        <f>SUM(AQ53:AQ70)</f>
        <v>29.670720338983052</v>
      </c>
      <c r="AR52" s="269">
        <f>SUM(AR53:AR70)</f>
        <v>0</v>
      </c>
      <c r="AS52" s="458" t="s">
        <v>98</v>
      </c>
      <c r="AT52" s="435"/>
    </row>
    <row r="53" spans="1:46" s="183" customFormat="1" ht="76.5" customHeight="1" x14ac:dyDescent="0.2">
      <c r="A53" s="309" t="s">
        <v>155</v>
      </c>
      <c r="B53" s="186" t="s">
        <v>157</v>
      </c>
      <c r="C53" s="313" t="s">
        <v>158</v>
      </c>
      <c r="D53" s="294" t="s">
        <v>425</v>
      </c>
      <c r="E53" s="453">
        <v>2018</v>
      </c>
      <c r="F53" s="453">
        <f>E53</f>
        <v>2018</v>
      </c>
      <c r="G53" s="313" t="s">
        <v>98</v>
      </c>
      <c r="H53" s="313" t="s">
        <v>98</v>
      </c>
      <c r="I53" s="313" t="s">
        <v>98</v>
      </c>
      <c r="J53" s="313">
        <v>0</v>
      </c>
      <c r="K53" s="294">
        <f>SUM(L53:N53)</f>
        <v>3.8679999999999999</v>
      </c>
      <c r="L53" s="294">
        <v>0.46100000000000002</v>
      </c>
      <c r="M53" s="294">
        <v>2.423</v>
      </c>
      <c r="N53" s="294">
        <v>0.98399999999999999</v>
      </c>
      <c r="O53" s="294">
        <v>0</v>
      </c>
      <c r="P53" s="313" t="s">
        <v>98</v>
      </c>
      <c r="Q53" s="313" t="s">
        <v>98</v>
      </c>
      <c r="R53" s="313" t="s">
        <v>98</v>
      </c>
      <c r="S53" s="313" t="s">
        <v>98</v>
      </c>
      <c r="T53" s="313">
        <v>0</v>
      </c>
      <c r="U53" s="294">
        <v>0</v>
      </c>
      <c r="V53" s="448">
        <f>AA53</f>
        <v>0</v>
      </c>
      <c r="W53" s="294">
        <v>0</v>
      </c>
      <c r="X53" s="448">
        <f>AC53</f>
        <v>3.8679999999999999</v>
      </c>
      <c r="Y53" s="313">
        <v>0</v>
      </c>
      <c r="Z53" s="313">
        <v>0</v>
      </c>
      <c r="AA53" s="313">
        <v>0</v>
      </c>
      <c r="AB53" s="313">
        <v>0</v>
      </c>
      <c r="AC53" s="313">
        <v>3.8679999999999999</v>
      </c>
      <c r="AD53" s="313" t="s">
        <v>98</v>
      </c>
      <c r="AE53" s="313">
        <v>0</v>
      </c>
      <c r="AF53" s="313" t="s">
        <v>98</v>
      </c>
      <c r="AG53" s="313">
        <v>0</v>
      </c>
      <c r="AH53" s="313" t="s">
        <v>98</v>
      </c>
      <c r="AI53" s="313">
        <v>0</v>
      </c>
      <c r="AJ53" s="313" t="s">
        <v>98</v>
      </c>
      <c r="AK53" s="313">
        <v>0</v>
      </c>
      <c r="AL53" s="313" t="s">
        <v>98</v>
      </c>
      <c r="AM53" s="313">
        <v>0</v>
      </c>
      <c r="AN53" s="313" t="s">
        <v>98</v>
      </c>
      <c r="AO53" s="313">
        <v>0</v>
      </c>
      <c r="AP53" s="313" t="s">
        <v>98</v>
      </c>
      <c r="AQ53" s="294">
        <f t="shared" ref="AQ53:AQ71" si="20">AC53+AE53+AG53+AI53+AK53+AM53+AO53</f>
        <v>3.8679999999999999</v>
      </c>
      <c r="AR53" s="313">
        <v>0</v>
      </c>
      <c r="AS53" s="459" t="s">
        <v>98</v>
      </c>
      <c r="AT53" s="455"/>
    </row>
    <row r="54" spans="1:46" s="183" customFormat="1" ht="51" customHeight="1" x14ac:dyDescent="0.2">
      <c r="A54" s="309" t="s">
        <v>155</v>
      </c>
      <c r="B54" s="186" t="s">
        <v>159</v>
      </c>
      <c r="C54" s="313" t="s">
        <v>160</v>
      </c>
      <c r="D54" s="294" t="s">
        <v>425</v>
      </c>
      <c r="E54" s="451">
        <v>2021</v>
      </c>
      <c r="F54" s="453">
        <v>2021</v>
      </c>
      <c r="G54" s="313" t="s">
        <v>98</v>
      </c>
      <c r="H54" s="313" t="s">
        <v>98</v>
      </c>
      <c r="I54" s="313" t="s">
        <v>98</v>
      </c>
      <c r="J54" s="313">
        <v>0</v>
      </c>
      <c r="K54" s="294">
        <f>SUM(L54:N54)</f>
        <v>1.7265000000000001</v>
      </c>
      <c r="L54" s="294">
        <v>0.20699999999999999</v>
      </c>
      <c r="M54" s="294">
        <v>1.0725</v>
      </c>
      <c r="N54" s="294">
        <v>0.44700000000000001</v>
      </c>
      <c r="O54" s="294">
        <v>0</v>
      </c>
      <c r="P54" s="313" t="s">
        <v>98</v>
      </c>
      <c r="Q54" s="313" t="s">
        <v>98</v>
      </c>
      <c r="R54" s="313" t="s">
        <v>98</v>
      </c>
      <c r="S54" s="313" t="s">
        <v>98</v>
      </c>
      <c r="T54" s="313">
        <v>0</v>
      </c>
      <c r="U54" s="294">
        <v>0</v>
      </c>
      <c r="V54" s="448">
        <f>AA54</f>
        <v>0</v>
      </c>
      <c r="W54" s="294">
        <v>0</v>
      </c>
      <c r="X54" s="448">
        <f>AC54</f>
        <v>0</v>
      </c>
      <c r="Y54" s="313">
        <v>0</v>
      </c>
      <c r="Z54" s="313">
        <v>0</v>
      </c>
      <c r="AA54" s="313">
        <v>0</v>
      </c>
      <c r="AB54" s="313">
        <v>0</v>
      </c>
      <c r="AC54" s="313">
        <v>0</v>
      </c>
      <c r="AD54" s="313" t="s">
        <v>98</v>
      </c>
      <c r="AE54" s="313">
        <v>0</v>
      </c>
      <c r="AF54" s="313" t="s">
        <v>98</v>
      </c>
      <c r="AG54" s="313">
        <v>0</v>
      </c>
      <c r="AH54" s="313" t="s">
        <v>98</v>
      </c>
      <c r="AI54" s="313">
        <f>'2'!BY56/1.18</f>
        <v>1.7269999999999999</v>
      </c>
      <c r="AJ54" s="313" t="s">
        <v>98</v>
      </c>
      <c r="AK54" s="313">
        <v>0</v>
      </c>
      <c r="AL54" s="313" t="s">
        <v>98</v>
      </c>
      <c r="AM54" s="313">
        <v>0</v>
      </c>
      <c r="AN54" s="313" t="s">
        <v>98</v>
      </c>
      <c r="AO54" s="313">
        <v>0</v>
      </c>
      <c r="AP54" s="313" t="s">
        <v>98</v>
      </c>
      <c r="AQ54" s="294">
        <f t="shared" si="20"/>
        <v>1.7269999999999999</v>
      </c>
      <c r="AR54" s="313">
        <f>X54</f>
        <v>0</v>
      </c>
      <c r="AS54" s="459" t="s">
        <v>98</v>
      </c>
      <c r="AT54" s="455"/>
    </row>
    <row r="55" spans="1:46" s="183" customFormat="1" ht="76.5" customHeight="1" x14ac:dyDescent="0.2">
      <c r="A55" s="309" t="s">
        <v>155</v>
      </c>
      <c r="B55" s="186" t="s">
        <v>161</v>
      </c>
      <c r="C55" s="313" t="s">
        <v>162</v>
      </c>
      <c r="D55" s="294" t="s">
        <v>425</v>
      </c>
      <c r="E55" s="451">
        <v>2020</v>
      </c>
      <c r="F55" s="453">
        <v>2020</v>
      </c>
      <c r="G55" s="313" t="s">
        <v>98</v>
      </c>
      <c r="H55" s="313" t="s">
        <v>98</v>
      </c>
      <c r="I55" s="313" t="s">
        <v>98</v>
      </c>
      <c r="J55" s="313">
        <v>0</v>
      </c>
      <c r="K55" s="294">
        <f>SUM(L55:N55)</f>
        <v>3.3306</v>
      </c>
      <c r="L55" s="294">
        <v>0.39489999999999997</v>
      </c>
      <c r="M55" s="294">
        <v>2.0977000000000001</v>
      </c>
      <c r="N55" s="294">
        <v>0.83799999999999997</v>
      </c>
      <c r="O55" s="294">
        <v>0</v>
      </c>
      <c r="P55" s="313" t="s">
        <v>98</v>
      </c>
      <c r="Q55" s="313" t="s">
        <v>98</v>
      </c>
      <c r="R55" s="313" t="s">
        <v>98</v>
      </c>
      <c r="S55" s="313" t="s">
        <v>98</v>
      </c>
      <c r="T55" s="313">
        <v>0</v>
      </c>
      <c r="U55" s="294">
        <v>0</v>
      </c>
      <c r="V55" s="448">
        <f>AA55</f>
        <v>0</v>
      </c>
      <c r="W55" s="294">
        <v>0</v>
      </c>
      <c r="X55" s="448">
        <f>AC55</f>
        <v>0</v>
      </c>
      <c r="Y55" s="313">
        <v>0</v>
      </c>
      <c r="Z55" s="313">
        <v>0</v>
      </c>
      <c r="AA55" s="313">
        <v>0</v>
      </c>
      <c r="AB55" s="313">
        <v>0</v>
      </c>
      <c r="AC55" s="313">
        <v>0</v>
      </c>
      <c r="AD55" s="313" t="s">
        <v>98</v>
      </c>
      <c r="AE55" s="313">
        <v>0</v>
      </c>
      <c r="AF55" s="313" t="s">
        <v>98</v>
      </c>
      <c r="AG55" s="313">
        <f>'2'!BL57/1.18</f>
        <v>3.331</v>
      </c>
      <c r="AH55" s="313" t="s">
        <v>98</v>
      </c>
      <c r="AI55" s="313">
        <v>0</v>
      </c>
      <c r="AJ55" s="313" t="s">
        <v>98</v>
      </c>
      <c r="AK55" s="313">
        <v>0</v>
      </c>
      <c r="AL55" s="313" t="s">
        <v>98</v>
      </c>
      <c r="AM55" s="313">
        <v>0</v>
      </c>
      <c r="AN55" s="313" t="s">
        <v>98</v>
      </c>
      <c r="AO55" s="313">
        <v>0</v>
      </c>
      <c r="AP55" s="313" t="s">
        <v>98</v>
      </c>
      <c r="AQ55" s="294">
        <f t="shared" si="20"/>
        <v>3.331</v>
      </c>
      <c r="AR55" s="313">
        <f>X55</f>
        <v>0</v>
      </c>
      <c r="AS55" s="459" t="s">
        <v>98</v>
      </c>
      <c r="AT55" s="455"/>
    </row>
    <row r="56" spans="1:46" s="183" customFormat="1" ht="63.75" hidden="1" customHeight="1" x14ac:dyDescent="0.2">
      <c r="A56" s="309" t="s">
        <v>155</v>
      </c>
      <c r="B56" s="186" t="s">
        <v>163</v>
      </c>
      <c r="C56" s="313" t="s">
        <v>164</v>
      </c>
      <c r="D56" s="294"/>
      <c r="E56" s="451"/>
      <c r="F56" s="453"/>
      <c r="G56" s="313"/>
      <c r="H56" s="313"/>
      <c r="I56" s="313"/>
      <c r="J56" s="313"/>
      <c r="K56" s="294"/>
      <c r="L56" s="294"/>
      <c r="M56" s="294"/>
      <c r="N56" s="294"/>
      <c r="O56" s="294"/>
      <c r="P56" s="313"/>
      <c r="Q56" s="313"/>
      <c r="R56" s="313"/>
      <c r="S56" s="313"/>
      <c r="T56" s="313"/>
      <c r="U56" s="294"/>
      <c r="V56" s="448"/>
      <c r="W56" s="294"/>
      <c r="X56" s="448"/>
      <c r="Y56" s="313"/>
      <c r="Z56" s="313"/>
      <c r="AA56" s="313"/>
      <c r="AB56" s="313"/>
      <c r="AC56" s="313"/>
      <c r="AD56" s="313"/>
      <c r="AE56" s="313"/>
      <c r="AF56" s="313"/>
      <c r="AG56" s="313"/>
      <c r="AH56" s="313"/>
      <c r="AI56" s="313"/>
      <c r="AJ56" s="313"/>
      <c r="AK56" s="313"/>
      <c r="AL56" s="313"/>
      <c r="AM56" s="313"/>
      <c r="AN56" s="313"/>
      <c r="AO56" s="313"/>
      <c r="AP56" s="313"/>
      <c r="AQ56" s="294">
        <f t="shared" si="20"/>
        <v>0</v>
      </c>
      <c r="AR56" s="313">
        <f>X56</f>
        <v>0</v>
      </c>
      <c r="AS56" s="459" t="s">
        <v>98</v>
      </c>
      <c r="AT56" s="455"/>
    </row>
    <row r="57" spans="1:46" s="183" customFormat="1" ht="76.5" hidden="1" customHeight="1" x14ac:dyDescent="0.2">
      <c r="A57" s="309" t="s">
        <v>155</v>
      </c>
      <c r="B57" s="186" t="s">
        <v>165</v>
      </c>
      <c r="C57" s="313" t="s">
        <v>166</v>
      </c>
      <c r="D57" s="294"/>
      <c r="E57" s="451"/>
      <c r="F57" s="453"/>
      <c r="G57" s="313"/>
      <c r="H57" s="313"/>
      <c r="I57" s="313"/>
      <c r="J57" s="313"/>
      <c r="K57" s="294"/>
      <c r="L57" s="294"/>
      <c r="M57" s="294"/>
      <c r="N57" s="294"/>
      <c r="O57" s="294"/>
      <c r="P57" s="313"/>
      <c r="Q57" s="313"/>
      <c r="R57" s="313"/>
      <c r="S57" s="313"/>
      <c r="T57" s="313"/>
      <c r="U57" s="294"/>
      <c r="V57" s="448"/>
      <c r="W57" s="294"/>
      <c r="X57" s="448"/>
      <c r="Y57" s="313"/>
      <c r="Z57" s="313"/>
      <c r="AA57" s="313"/>
      <c r="AB57" s="313"/>
      <c r="AC57" s="313"/>
      <c r="AD57" s="313"/>
      <c r="AE57" s="313"/>
      <c r="AF57" s="313"/>
      <c r="AG57" s="313"/>
      <c r="AH57" s="313"/>
      <c r="AI57" s="313"/>
      <c r="AJ57" s="313"/>
      <c r="AK57" s="313"/>
      <c r="AL57" s="313"/>
      <c r="AM57" s="313"/>
      <c r="AN57" s="313"/>
      <c r="AO57" s="313"/>
      <c r="AP57" s="313"/>
      <c r="AQ57" s="294">
        <f t="shared" si="20"/>
        <v>0</v>
      </c>
      <c r="AR57" s="313">
        <f>X57</f>
        <v>0</v>
      </c>
      <c r="AS57" s="459" t="s">
        <v>98</v>
      </c>
      <c r="AT57" s="455"/>
    </row>
    <row r="58" spans="1:46" s="183" customFormat="1" ht="51" customHeight="1" x14ac:dyDescent="0.2">
      <c r="A58" s="309" t="s">
        <v>155</v>
      </c>
      <c r="B58" s="186" t="s">
        <v>167</v>
      </c>
      <c r="C58" s="313" t="s">
        <v>168</v>
      </c>
      <c r="D58" s="294" t="s">
        <v>425</v>
      </c>
      <c r="E58" s="451">
        <v>2019</v>
      </c>
      <c r="F58" s="453">
        <f>E58</f>
        <v>2019</v>
      </c>
      <c r="G58" s="313" t="s">
        <v>98</v>
      </c>
      <c r="H58" s="313" t="s">
        <v>98</v>
      </c>
      <c r="I58" s="313" t="s">
        <v>98</v>
      </c>
      <c r="J58" s="313">
        <v>0</v>
      </c>
      <c r="K58" s="294">
        <f t="shared" ref="K58:K64" si="21">SUM(L58:N58)</f>
        <v>2.7620000000000005</v>
      </c>
      <c r="L58" s="294">
        <v>0.33300000000000002</v>
      </c>
      <c r="M58" s="294">
        <v>1.7090000000000001</v>
      </c>
      <c r="N58" s="294">
        <v>0.72</v>
      </c>
      <c r="O58" s="294">
        <v>0</v>
      </c>
      <c r="P58" s="313" t="s">
        <v>98</v>
      </c>
      <c r="Q58" s="313" t="s">
        <v>98</v>
      </c>
      <c r="R58" s="313" t="s">
        <v>98</v>
      </c>
      <c r="S58" s="313" t="s">
        <v>98</v>
      </c>
      <c r="T58" s="313">
        <v>0</v>
      </c>
      <c r="U58" s="294">
        <v>0</v>
      </c>
      <c r="V58" s="448">
        <f t="shared" ref="V58:V64" si="22">AA58</f>
        <v>0</v>
      </c>
      <c r="W58" s="294">
        <v>0</v>
      </c>
      <c r="X58" s="448">
        <f t="shared" ref="X58:X64" si="23">AC58</f>
        <v>0</v>
      </c>
      <c r="Y58" s="313">
        <v>0</v>
      </c>
      <c r="Z58" s="313">
        <v>0</v>
      </c>
      <c r="AA58" s="313">
        <v>0</v>
      </c>
      <c r="AB58" s="313">
        <v>0</v>
      </c>
      <c r="AC58" s="313">
        <v>0</v>
      </c>
      <c r="AD58" s="313" t="s">
        <v>98</v>
      </c>
      <c r="AE58" s="313">
        <v>2.762</v>
      </c>
      <c r="AF58" s="313" t="s">
        <v>98</v>
      </c>
      <c r="AG58" s="313">
        <v>0</v>
      </c>
      <c r="AH58" s="313" t="s">
        <v>98</v>
      </c>
      <c r="AI58" s="313">
        <v>0</v>
      </c>
      <c r="AJ58" s="313" t="s">
        <v>98</v>
      </c>
      <c r="AK58" s="313">
        <v>0</v>
      </c>
      <c r="AL58" s="313" t="s">
        <v>98</v>
      </c>
      <c r="AM58" s="313">
        <v>0</v>
      </c>
      <c r="AN58" s="313" t="s">
        <v>98</v>
      </c>
      <c r="AO58" s="313">
        <v>0</v>
      </c>
      <c r="AP58" s="313" t="s">
        <v>98</v>
      </c>
      <c r="AQ58" s="294">
        <f t="shared" si="20"/>
        <v>2.762</v>
      </c>
      <c r="AR58" s="313">
        <f>X58</f>
        <v>0</v>
      </c>
      <c r="AS58" s="459" t="s">
        <v>98</v>
      </c>
      <c r="AT58" s="455"/>
    </row>
    <row r="59" spans="1:46" s="183" customFormat="1" ht="38.25" customHeight="1" x14ac:dyDescent="0.2">
      <c r="A59" s="309" t="s">
        <v>155</v>
      </c>
      <c r="B59" s="186" t="s">
        <v>169</v>
      </c>
      <c r="C59" s="313" t="s">
        <v>170</v>
      </c>
      <c r="D59" s="294" t="s">
        <v>425</v>
      </c>
      <c r="E59" s="451">
        <v>2018</v>
      </c>
      <c r="F59" s="453">
        <f>E59</f>
        <v>2018</v>
      </c>
      <c r="G59" s="313" t="s">
        <v>98</v>
      </c>
      <c r="H59" s="313" t="s">
        <v>98</v>
      </c>
      <c r="I59" s="313" t="s">
        <v>98</v>
      </c>
      <c r="J59" s="313">
        <v>0</v>
      </c>
      <c r="K59" s="294">
        <f t="shared" si="21"/>
        <v>1.022</v>
      </c>
      <c r="L59" s="294">
        <v>0.12</v>
      </c>
      <c r="M59" s="294">
        <v>0.64600000000000002</v>
      </c>
      <c r="N59" s="294">
        <v>0.25600000000000001</v>
      </c>
      <c r="O59" s="294">
        <v>0</v>
      </c>
      <c r="P59" s="313" t="s">
        <v>98</v>
      </c>
      <c r="Q59" s="313" t="s">
        <v>98</v>
      </c>
      <c r="R59" s="313" t="s">
        <v>98</v>
      </c>
      <c r="S59" s="313" t="s">
        <v>98</v>
      </c>
      <c r="T59" s="313">
        <v>0</v>
      </c>
      <c r="U59" s="294">
        <v>0</v>
      </c>
      <c r="V59" s="448">
        <f t="shared" si="22"/>
        <v>0</v>
      </c>
      <c r="W59" s="294">
        <v>0</v>
      </c>
      <c r="X59" s="448">
        <f t="shared" si="23"/>
        <v>1.0209999999999999</v>
      </c>
      <c r="Y59" s="313">
        <v>0</v>
      </c>
      <c r="Z59" s="313">
        <v>0</v>
      </c>
      <c r="AA59" s="313">
        <v>0</v>
      </c>
      <c r="AB59" s="313">
        <v>0</v>
      </c>
      <c r="AC59" s="313">
        <v>1.0209999999999999</v>
      </c>
      <c r="AD59" s="313" t="s">
        <v>98</v>
      </c>
      <c r="AE59" s="313">
        <v>0</v>
      </c>
      <c r="AF59" s="313" t="s">
        <v>98</v>
      </c>
      <c r="AG59" s="313">
        <v>0</v>
      </c>
      <c r="AH59" s="313" t="s">
        <v>98</v>
      </c>
      <c r="AI59" s="313">
        <v>0</v>
      </c>
      <c r="AJ59" s="313" t="s">
        <v>98</v>
      </c>
      <c r="AK59" s="313">
        <v>0</v>
      </c>
      <c r="AL59" s="313" t="s">
        <v>98</v>
      </c>
      <c r="AM59" s="313">
        <v>0</v>
      </c>
      <c r="AN59" s="313" t="s">
        <v>98</v>
      </c>
      <c r="AO59" s="313">
        <v>0</v>
      </c>
      <c r="AP59" s="313" t="s">
        <v>98</v>
      </c>
      <c r="AQ59" s="294">
        <f t="shared" si="20"/>
        <v>1.0209999999999999</v>
      </c>
      <c r="AR59" s="313">
        <v>0</v>
      </c>
      <c r="AS59" s="459" t="s">
        <v>98</v>
      </c>
      <c r="AT59" s="455"/>
    </row>
    <row r="60" spans="1:46" s="183" customFormat="1" ht="63.75" customHeight="1" x14ac:dyDescent="0.2">
      <c r="A60" s="309" t="s">
        <v>155</v>
      </c>
      <c r="B60" s="186" t="s">
        <v>171</v>
      </c>
      <c r="C60" s="313" t="s">
        <v>172</v>
      </c>
      <c r="D60" s="294" t="s">
        <v>425</v>
      </c>
      <c r="E60" s="451">
        <v>2021</v>
      </c>
      <c r="F60" s="453">
        <v>2021</v>
      </c>
      <c r="G60" s="313" t="s">
        <v>98</v>
      </c>
      <c r="H60" s="313" t="s">
        <v>98</v>
      </c>
      <c r="I60" s="313" t="s">
        <v>98</v>
      </c>
      <c r="J60" s="313">
        <v>0</v>
      </c>
      <c r="K60" s="294">
        <f t="shared" si="21"/>
        <v>4.8705600000000002</v>
      </c>
      <c r="L60" s="294">
        <v>0.57528999999999997</v>
      </c>
      <c r="M60" s="294">
        <v>3.0774300000000001</v>
      </c>
      <c r="N60" s="294">
        <v>1.21784</v>
      </c>
      <c r="O60" s="294">
        <v>0</v>
      </c>
      <c r="P60" s="313" t="s">
        <v>98</v>
      </c>
      <c r="Q60" s="313" t="s">
        <v>98</v>
      </c>
      <c r="R60" s="313" t="s">
        <v>98</v>
      </c>
      <c r="S60" s="313" t="s">
        <v>98</v>
      </c>
      <c r="T60" s="313">
        <v>0</v>
      </c>
      <c r="U60" s="294">
        <v>0</v>
      </c>
      <c r="V60" s="448">
        <f t="shared" si="22"/>
        <v>0</v>
      </c>
      <c r="W60" s="294">
        <v>0</v>
      </c>
      <c r="X60" s="448">
        <f t="shared" si="23"/>
        <v>0</v>
      </c>
      <c r="Y60" s="313">
        <v>0</v>
      </c>
      <c r="Z60" s="313">
        <v>0</v>
      </c>
      <c r="AA60" s="313">
        <v>0</v>
      </c>
      <c r="AB60" s="313">
        <v>0</v>
      </c>
      <c r="AC60" s="313">
        <v>0</v>
      </c>
      <c r="AD60" s="313" t="s">
        <v>98</v>
      </c>
      <c r="AE60" s="313">
        <v>0</v>
      </c>
      <c r="AF60" s="313" t="s">
        <v>98</v>
      </c>
      <c r="AG60" s="313">
        <v>0</v>
      </c>
      <c r="AH60" s="313" t="s">
        <v>98</v>
      </c>
      <c r="AI60" s="313">
        <f>'2'!BY62/1.18</f>
        <v>4.8705677966101701</v>
      </c>
      <c r="AJ60" s="313" t="s">
        <v>98</v>
      </c>
      <c r="AK60" s="313">
        <v>0</v>
      </c>
      <c r="AL60" s="313" t="s">
        <v>98</v>
      </c>
      <c r="AM60" s="313">
        <v>0</v>
      </c>
      <c r="AN60" s="313" t="s">
        <v>98</v>
      </c>
      <c r="AO60" s="313">
        <v>0</v>
      </c>
      <c r="AP60" s="313" t="s">
        <v>98</v>
      </c>
      <c r="AQ60" s="294">
        <f t="shared" si="20"/>
        <v>4.8705677966101701</v>
      </c>
      <c r="AR60" s="313">
        <f>X60</f>
        <v>0</v>
      </c>
      <c r="AS60" s="459" t="s">
        <v>98</v>
      </c>
      <c r="AT60" s="455"/>
    </row>
    <row r="61" spans="1:46" s="202" customFormat="1" ht="63.75" customHeight="1" x14ac:dyDescent="0.2">
      <c r="A61" s="323" t="s">
        <v>155</v>
      </c>
      <c r="B61" s="195" t="s">
        <v>173</v>
      </c>
      <c r="C61" s="333" t="s">
        <v>174</v>
      </c>
      <c r="D61" s="334" t="s">
        <v>425</v>
      </c>
      <c r="E61" s="460">
        <v>2018</v>
      </c>
      <c r="F61" s="461">
        <f>E61</f>
        <v>2018</v>
      </c>
      <c r="G61" s="333" t="s">
        <v>98</v>
      </c>
      <c r="H61" s="333" t="s">
        <v>98</v>
      </c>
      <c r="I61" s="333" t="s">
        <v>98</v>
      </c>
      <c r="J61" s="333">
        <v>0</v>
      </c>
      <c r="K61" s="334">
        <f t="shared" si="21"/>
        <v>1.58</v>
      </c>
      <c r="L61" s="334">
        <v>0.20499999999999999</v>
      </c>
      <c r="M61" s="334">
        <v>0.90400000000000003</v>
      </c>
      <c r="N61" s="334">
        <v>0.47099999999999997</v>
      </c>
      <c r="O61" s="334">
        <v>0</v>
      </c>
      <c r="P61" s="333" t="s">
        <v>98</v>
      </c>
      <c r="Q61" s="333" t="s">
        <v>98</v>
      </c>
      <c r="R61" s="333" t="s">
        <v>98</v>
      </c>
      <c r="S61" s="333" t="s">
        <v>98</v>
      </c>
      <c r="T61" s="333">
        <v>0</v>
      </c>
      <c r="U61" s="334">
        <v>0</v>
      </c>
      <c r="V61" s="462">
        <f t="shared" si="22"/>
        <v>0</v>
      </c>
      <c r="W61" s="334">
        <v>0</v>
      </c>
      <c r="X61" s="462">
        <f t="shared" si="23"/>
        <v>1.5801525423728813</v>
      </c>
      <c r="Y61" s="333">
        <v>0</v>
      </c>
      <c r="Z61" s="333">
        <v>0</v>
      </c>
      <c r="AA61" s="333">
        <v>0</v>
      </c>
      <c r="AB61" s="333">
        <v>0</v>
      </c>
      <c r="AC61" s="333">
        <f>'2'!AL63/1.18</f>
        <v>1.5801525423728813</v>
      </c>
      <c r="AD61" s="333" t="s">
        <v>98</v>
      </c>
      <c r="AE61" s="333">
        <v>0</v>
      </c>
      <c r="AF61" s="333" t="s">
        <v>98</v>
      </c>
      <c r="AG61" s="333">
        <v>0</v>
      </c>
      <c r="AH61" s="333" t="s">
        <v>98</v>
      </c>
      <c r="AI61" s="333">
        <v>0</v>
      </c>
      <c r="AJ61" s="333" t="s">
        <v>98</v>
      </c>
      <c r="AK61" s="333">
        <v>0</v>
      </c>
      <c r="AL61" s="333" t="s">
        <v>98</v>
      </c>
      <c r="AM61" s="333">
        <v>0</v>
      </c>
      <c r="AN61" s="333" t="s">
        <v>98</v>
      </c>
      <c r="AO61" s="333">
        <v>0</v>
      </c>
      <c r="AP61" s="333" t="s">
        <v>98</v>
      </c>
      <c r="AQ61" s="334">
        <f t="shared" si="20"/>
        <v>1.5801525423728813</v>
      </c>
      <c r="AR61" s="333">
        <v>0</v>
      </c>
      <c r="AS61" s="463" t="s">
        <v>98</v>
      </c>
      <c r="AT61" s="464"/>
    </row>
    <row r="62" spans="1:46" s="183" customFormat="1" ht="51" customHeight="1" x14ac:dyDescent="0.2">
      <c r="A62" s="309" t="s">
        <v>155</v>
      </c>
      <c r="B62" s="186" t="s">
        <v>175</v>
      </c>
      <c r="C62" s="313" t="s">
        <v>176</v>
      </c>
      <c r="D62" s="294" t="s">
        <v>425</v>
      </c>
      <c r="E62" s="451">
        <v>2019</v>
      </c>
      <c r="F62" s="453">
        <f>E62</f>
        <v>2019</v>
      </c>
      <c r="G62" s="313" t="s">
        <v>98</v>
      </c>
      <c r="H62" s="313" t="s">
        <v>98</v>
      </c>
      <c r="I62" s="313" t="s">
        <v>98</v>
      </c>
      <c r="J62" s="313">
        <v>0</v>
      </c>
      <c r="K62" s="294">
        <f t="shared" si="21"/>
        <v>0.94</v>
      </c>
      <c r="L62" s="294">
        <v>0.114</v>
      </c>
      <c r="M62" s="294">
        <v>0.57799999999999996</v>
      </c>
      <c r="N62" s="294">
        <v>0.248</v>
      </c>
      <c r="O62" s="294">
        <v>0</v>
      </c>
      <c r="P62" s="313" t="s">
        <v>98</v>
      </c>
      <c r="Q62" s="313" t="s">
        <v>98</v>
      </c>
      <c r="R62" s="313" t="s">
        <v>98</v>
      </c>
      <c r="S62" s="313" t="s">
        <v>98</v>
      </c>
      <c r="T62" s="313">
        <v>0</v>
      </c>
      <c r="U62" s="294">
        <v>0</v>
      </c>
      <c r="V62" s="448">
        <f t="shared" si="22"/>
        <v>0</v>
      </c>
      <c r="W62" s="294">
        <v>0</v>
      </c>
      <c r="X62" s="448">
        <f t="shared" si="23"/>
        <v>0</v>
      </c>
      <c r="Y62" s="313">
        <v>0</v>
      </c>
      <c r="Z62" s="313">
        <v>0</v>
      </c>
      <c r="AA62" s="313">
        <v>0</v>
      </c>
      <c r="AB62" s="313">
        <v>0</v>
      </c>
      <c r="AC62" s="313">
        <v>0</v>
      </c>
      <c r="AD62" s="313" t="s">
        <v>98</v>
      </c>
      <c r="AE62" s="313">
        <v>0.93899999999999995</v>
      </c>
      <c r="AF62" s="313" t="s">
        <v>98</v>
      </c>
      <c r="AG62" s="313">
        <v>0</v>
      </c>
      <c r="AH62" s="313" t="s">
        <v>98</v>
      </c>
      <c r="AI62" s="313">
        <v>0</v>
      </c>
      <c r="AJ62" s="313" t="s">
        <v>98</v>
      </c>
      <c r="AK62" s="313">
        <v>0</v>
      </c>
      <c r="AL62" s="313" t="s">
        <v>98</v>
      </c>
      <c r="AM62" s="313">
        <v>0</v>
      </c>
      <c r="AN62" s="313" t="s">
        <v>98</v>
      </c>
      <c r="AO62" s="313">
        <v>0</v>
      </c>
      <c r="AP62" s="313" t="s">
        <v>98</v>
      </c>
      <c r="AQ62" s="294">
        <f t="shared" si="20"/>
        <v>0.93899999999999995</v>
      </c>
      <c r="AR62" s="313">
        <f t="shared" ref="AR62:AR71" si="24">X62</f>
        <v>0</v>
      </c>
      <c r="AS62" s="459" t="s">
        <v>98</v>
      </c>
      <c r="AT62" s="455"/>
    </row>
    <row r="63" spans="1:46" s="183" customFormat="1" ht="51" customHeight="1" x14ac:dyDescent="0.2">
      <c r="A63" s="309" t="s">
        <v>155</v>
      </c>
      <c r="B63" s="186" t="s">
        <v>177</v>
      </c>
      <c r="C63" s="313" t="s">
        <v>178</v>
      </c>
      <c r="D63" s="294" t="s">
        <v>425</v>
      </c>
      <c r="E63" s="451">
        <v>2020</v>
      </c>
      <c r="F63" s="453">
        <v>2020</v>
      </c>
      <c r="G63" s="313" t="s">
        <v>98</v>
      </c>
      <c r="H63" s="313" t="s">
        <v>98</v>
      </c>
      <c r="I63" s="313" t="s">
        <v>98</v>
      </c>
      <c r="J63" s="313">
        <v>0</v>
      </c>
      <c r="K63" s="294">
        <f t="shared" si="21"/>
        <v>1.8931</v>
      </c>
      <c r="L63" s="294">
        <v>0.22739999999999999</v>
      </c>
      <c r="M63" s="294">
        <v>1.1751</v>
      </c>
      <c r="N63" s="294">
        <v>0.49059999999999998</v>
      </c>
      <c r="O63" s="294">
        <v>0</v>
      </c>
      <c r="P63" s="313" t="s">
        <v>98</v>
      </c>
      <c r="Q63" s="313" t="s">
        <v>98</v>
      </c>
      <c r="R63" s="313" t="s">
        <v>98</v>
      </c>
      <c r="S63" s="313" t="s">
        <v>98</v>
      </c>
      <c r="T63" s="313">
        <v>0</v>
      </c>
      <c r="U63" s="294">
        <v>0</v>
      </c>
      <c r="V63" s="448">
        <f t="shared" si="22"/>
        <v>0</v>
      </c>
      <c r="W63" s="294">
        <v>0</v>
      </c>
      <c r="X63" s="448">
        <f t="shared" si="23"/>
        <v>0</v>
      </c>
      <c r="Y63" s="313">
        <v>0</v>
      </c>
      <c r="Z63" s="313">
        <v>0</v>
      </c>
      <c r="AA63" s="313">
        <v>0</v>
      </c>
      <c r="AB63" s="313">
        <v>0</v>
      </c>
      <c r="AC63" s="313">
        <v>0</v>
      </c>
      <c r="AD63" s="313" t="s">
        <v>98</v>
      </c>
      <c r="AE63" s="313">
        <v>0</v>
      </c>
      <c r="AF63" s="313" t="s">
        <v>98</v>
      </c>
      <c r="AG63" s="313">
        <f>'2'!BL65/1.18</f>
        <v>1.8930000000000002</v>
      </c>
      <c r="AH63" s="313" t="s">
        <v>98</v>
      </c>
      <c r="AI63" s="313">
        <v>0</v>
      </c>
      <c r="AJ63" s="313" t="s">
        <v>98</v>
      </c>
      <c r="AK63" s="313">
        <v>0</v>
      </c>
      <c r="AL63" s="313" t="s">
        <v>98</v>
      </c>
      <c r="AM63" s="313">
        <v>0</v>
      </c>
      <c r="AN63" s="313" t="s">
        <v>98</v>
      </c>
      <c r="AO63" s="313">
        <v>0</v>
      </c>
      <c r="AP63" s="313" t="s">
        <v>98</v>
      </c>
      <c r="AQ63" s="294">
        <f t="shared" si="20"/>
        <v>1.8930000000000002</v>
      </c>
      <c r="AR63" s="313">
        <f t="shared" si="24"/>
        <v>0</v>
      </c>
      <c r="AS63" s="459" t="s">
        <v>98</v>
      </c>
      <c r="AT63" s="455"/>
    </row>
    <row r="64" spans="1:46" s="183" customFormat="1" ht="51" customHeight="1" x14ac:dyDescent="0.2">
      <c r="A64" s="309" t="s">
        <v>155</v>
      </c>
      <c r="B64" s="186" t="s">
        <v>179</v>
      </c>
      <c r="C64" s="313" t="s">
        <v>180</v>
      </c>
      <c r="D64" s="294" t="s">
        <v>425</v>
      </c>
      <c r="E64" s="451">
        <v>2020</v>
      </c>
      <c r="F64" s="453">
        <f>E64</f>
        <v>2020</v>
      </c>
      <c r="G64" s="313" t="s">
        <v>98</v>
      </c>
      <c r="H64" s="313" t="s">
        <v>98</v>
      </c>
      <c r="I64" s="313" t="s">
        <v>98</v>
      </c>
      <c r="J64" s="313">
        <v>0</v>
      </c>
      <c r="K64" s="294">
        <f t="shared" si="21"/>
        <v>2.9140000000000001</v>
      </c>
      <c r="L64" s="294">
        <v>0.35199999999999998</v>
      </c>
      <c r="M64" s="294">
        <v>1.796</v>
      </c>
      <c r="N64" s="294">
        <v>0.76600000000000001</v>
      </c>
      <c r="O64" s="294">
        <v>0</v>
      </c>
      <c r="P64" s="313" t="s">
        <v>98</v>
      </c>
      <c r="Q64" s="313" t="s">
        <v>98</v>
      </c>
      <c r="R64" s="313" t="s">
        <v>98</v>
      </c>
      <c r="S64" s="313" t="s">
        <v>98</v>
      </c>
      <c r="T64" s="313">
        <v>0</v>
      </c>
      <c r="U64" s="294">
        <v>0</v>
      </c>
      <c r="V64" s="448">
        <f t="shared" si="22"/>
        <v>0</v>
      </c>
      <c r="W64" s="294">
        <v>0</v>
      </c>
      <c r="X64" s="448">
        <f t="shared" si="23"/>
        <v>0</v>
      </c>
      <c r="Y64" s="313">
        <v>0</v>
      </c>
      <c r="Z64" s="313">
        <v>0</v>
      </c>
      <c r="AA64" s="313">
        <v>0</v>
      </c>
      <c r="AB64" s="313">
        <v>0</v>
      </c>
      <c r="AC64" s="313">
        <v>0</v>
      </c>
      <c r="AD64" s="313" t="s">
        <v>98</v>
      </c>
      <c r="AE64" s="313">
        <v>0</v>
      </c>
      <c r="AF64" s="313" t="s">
        <v>98</v>
      </c>
      <c r="AG64" s="313">
        <v>2.9140000000000001</v>
      </c>
      <c r="AH64" s="313" t="s">
        <v>98</v>
      </c>
      <c r="AI64" s="313">
        <v>0</v>
      </c>
      <c r="AJ64" s="313" t="s">
        <v>98</v>
      </c>
      <c r="AK64" s="313">
        <v>0</v>
      </c>
      <c r="AL64" s="313" t="s">
        <v>98</v>
      </c>
      <c r="AM64" s="313">
        <v>0</v>
      </c>
      <c r="AN64" s="313" t="s">
        <v>98</v>
      </c>
      <c r="AO64" s="313">
        <v>0</v>
      </c>
      <c r="AP64" s="313" t="s">
        <v>98</v>
      </c>
      <c r="AQ64" s="294">
        <f t="shared" si="20"/>
        <v>2.9140000000000001</v>
      </c>
      <c r="AR64" s="313">
        <f t="shared" si="24"/>
        <v>0</v>
      </c>
      <c r="AS64" s="459" t="s">
        <v>98</v>
      </c>
      <c r="AT64" s="455"/>
    </row>
    <row r="65" spans="1:46" s="183" customFormat="1" ht="51" hidden="1" customHeight="1" x14ac:dyDescent="0.2">
      <c r="A65" s="309" t="s">
        <v>155</v>
      </c>
      <c r="B65" s="186" t="s">
        <v>181</v>
      </c>
      <c r="C65" s="313" t="s">
        <v>182</v>
      </c>
      <c r="D65" s="294"/>
      <c r="E65" s="451"/>
      <c r="F65" s="453"/>
      <c r="G65" s="313"/>
      <c r="H65" s="313"/>
      <c r="I65" s="313"/>
      <c r="J65" s="313"/>
      <c r="K65" s="294"/>
      <c r="L65" s="294"/>
      <c r="M65" s="294"/>
      <c r="N65" s="294"/>
      <c r="O65" s="294"/>
      <c r="P65" s="313"/>
      <c r="Q65" s="313"/>
      <c r="R65" s="313"/>
      <c r="S65" s="313"/>
      <c r="T65" s="313"/>
      <c r="U65" s="294"/>
      <c r="V65" s="448"/>
      <c r="W65" s="294"/>
      <c r="X65" s="448"/>
      <c r="Y65" s="313"/>
      <c r="Z65" s="313"/>
      <c r="AA65" s="313"/>
      <c r="AB65" s="313"/>
      <c r="AC65" s="313"/>
      <c r="AD65" s="313"/>
      <c r="AE65" s="313"/>
      <c r="AF65" s="313"/>
      <c r="AG65" s="313"/>
      <c r="AH65" s="313"/>
      <c r="AI65" s="313"/>
      <c r="AJ65" s="313"/>
      <c r="AK65" s="313"/>
      <c r="AL65" s="313"/>
      <c r="AM65" s="313"/>
      <c r="AN65" s="313"/>
      <c r="AO65" s="313"/>
      <c r="AP65" s="313"/>
      <c r="AQ65" s="294">
        <f t="shared" si="20"/>
        <v>0</v>
      </c>
      <c r="AR65" s="313">
        <f t="shared" si="24"/>
        <v>0</v>
      </c>
      <c r="AS65" s="459" t="s">
        <v>98</v>
      </c>
      <c r="AT65" s="455"/>
    </row>
    <row r="66" spans="1:46" s="183" customFormat="1" ht="51" customHeight="1" x14ac:dyDescent="0.2">
      <c r="A66" s="309" t="s">
        <v>155</v>
      </c>
      <c r="B66" s="186" t="s">
        <v>183</v>
      </c>
      <c r="C66" s="313" t="s">
        <v>184</v>
      </c>
      <c r="D66" s="294" t="s">
        <v>425</v>
      </c>
      <c r="E66" s="451">
        <v>2020</v>
      </c>
      <c r="F66" s="453">
        <f>E66</f>
        <v>2020</v>
      </c>
      <c r="G66" s="313" t="s">
        <v>98</v>
      </c>
      <c r="H66" s="313" t="s">
        <v>98</v>
      </c>
      <c r="I66" s="313" t="s">
        <v>98</v>
      </c>
      <c r="J66" s="313">
        <v>0</v>
      </c>
      <c r="K66" s="294">
        <f>SUM(L66:N66)</f>
        <v>1.4570000000000001</v>
      </c>
      <c r="L66" s="294">
        <v>0.17599999999999999</v>
      </c>
      <c r="M66" s="294">
        <v>0.89800000000000002</v>
      </c>
      <c r="N66" s="294">
        <v>0.38300000000000001</v>
      </c>
      <c r="O66" s="294">
        <v>0</v>
      </c>
      <c r="P66" s="313" t="s">
        <v>98</v>
      </c>
      <c r="Q66" s="313" t="s">
        <v>98</v>
      </c>
      <c r="R66" s="313" t="s">
        <v>98</v>
      </c>
      <c r="S66" s="313" t="s">
        <v>98</v>
      </c>
      <c r="T66" s="313">
        <v>0</v>
      </c>
      <c r="U66" s="294">
        <v>0</v>
      </c>
      <c r="V66" s="448">
        <f>AA66</f>
        <v>0</v>
      </c>
      <c r="W66" s="294">
        <v>0</v>
      </c>
      <c r="X66" s="448">
        <f>AC66</f>
        <v>0</v>
      </c>
      <c r="Y66" s="313">
        <v>0</v>
      </c>
      <c r="Z66" s="313">
        <v>0</v>
      </c>
      <c r="AA66" s="313">
        <v>0</v>
      </c>
      <c r="AB66" s="313">
        <v>0</v>
      </c>
      <c r="AC66" s="313">
        <v>0</v>
      </c>
      <c r="AD66" s="313" t="s">
        <v>98</v>
      </c>
      <c r="AE66" s="313">
        <v>0</v>
      </c>
      <c r="AF66" s="313" t="s">
        <v>98</v>
      </c>
      <c r="AG66" s="313">
        <v>1.4570000000000001</v>
      </c>
      <c r="AH66" s="313" t="s">
        <v>98</v>
      </c>
      <c r="AI66" s="313">
        <v>0</v>
      </c>
      <c r="AJ66" s="313" t="s">
        <v>98</v>
      </c>
      <c r="AK66" s="313">
        <v>0</v>
      </c>
      <c r="AL66" s="313" t="s">
        <v>98</v>
      </c>
      <c r="AM66" s="313">
        <v>0</v>
      </c>
      <c r="AN66" s="313" t="s">
        <v>98</v>
      </c>
      <c r="AO66" s="313">
        <v>0</v>
      </c>
      <c r="AP66" s="313" t="s">
        <v>98</v>
      </c>
      <c r="AQ66" s="294">
        <f t="shared" si="20"/>
        <v>1.4570000000000001</v>
      </c>
      <c r="AR66" s="313">
        <f t="shared" si="24"/>
        <v>0</v>
      </c>
      <c r="AS66" s="459" t="s">
        <v>98</v>
      </c>
      <c r="AT66" s="455"/>
    </row>
    <row r="67" spans="1:46" s="183" customFormat="1" ht="51" customHeight="1" x14ac:dyDescent="0.2">
      <c r="A67" s="309" t="s">
        <v>155</v>
      </c>
      <c r="B67" s="186" t="s">
        <v>185</v>
      </c>
      <c r="C67" s="313" t="s">
        <v>186</v>
      </c>
      <c r="D67" s="294" t="s">
        <v>425</v>
      </c>
      <c r="E67" s="451">
        <v>2021</v>
      </c>
      <c r="F67" s="453">
        <f>E67</f>
        <v>2021</v>
      </c>
      <c r="G67" s="313" t="s">
        <v>98</v>
      </c>
      <c r="H67" s="313" t="s">
        <v>98</v>
      </c>
      <c r="I67" s="313" t="s">
        <v>98</v>
      </c>
      <c r="J67" s="313">
        <v>0</v>
      </c>
      <c r="K67" s="294">
        <f>SUM(L67:N67)</f>
        <v>1.3069999999999999</v>
      </c>
      <c r="L67" s="294">
        <v>0.123</v>
      </c>
      <c r="M67" s="294">
        <v>0.59699999999999998</v>
      </c>
      <c r="N67" s="294">
        <v>0.58699999999999997</v>
      </c>
      <c r="O67" s="294">
        <v>0</v>
      </c>
      <c r="P67" s="313" t="s">
        <v>98</v>
      </c>
      <c r="Q67" s="313" t="s">
        <v>98</v>
      </c>
      <c r="R67" s="313" t="s">
        <v>98</v>
      </c>
      <c r="S67" s="313" t="s">
        <v>98</v>
      </c>
      <c r="T67" s="313">
        <v>0</v>
      </c>
      <c r="U67" s="294">
        <v>0</v>
      </c>
      <c r="V67" s="448">
        <f>AA67</f>
        <v>0</v>
      </c>
      <c r="W67" s="294">
        <v>0</v>
      </c>
      <c r="X67" s="448">
        <f>AC67</f>
        <v>0</v>
      </c>
      <c r="Y67" s="313">
        <v>0</v>
      </c>
      <c r="Z67" s="313">
        <v>0</v>
      </c>
      <c r="AA67" s="313">
        <v>0</v>
      </c>
      <c r="AB67" s="313">
        <v>0</v>
      </c>
      <c r="AC67" s="313">
        <v>0</v>
      </c>
      <c r="AD67" s="313" t="s">
        <v>98</v>
      </c>
      <c r="AE67" s="313">
        <v>0</v>
      </c>
      <c r="AF67" s="313" t="s">
        <v>98</v>
      </c>
      <c r="AG67" s="313">
        <v>0</v>
      </c>
      <c r="AH67" s="313" t="s">
        <v>98</v>
      </c>
      <c r="AI67" s="313">
        <v>1.3069999999999999</v>
      </c>
      <c r="AJ67" s="313" t="s">
        <v>98</v>
      </c>
      <c r="AK67" s="313">
        <v>0</v>
      </c>
      <c r="AL67" s="313" t="s">
        <v>98</v>
      </c>
      <c r="AM67" s="313">
        <v>0</v>
      </c>
      <c r="AN67" s="313" t="s">
        <v>98</v>
      </c>
      <c r="AO67" s="313">
        <v>0</v>
      </c>
      <c r="AP67" s="313" t="s">
        <v>98</v>
      </c>
      <c r="AQ67" s="294">
        <f t="shared" si="20"/>
        <v>1.3069999999999999</v>
      </c>
      <c r="AR67" s="313">
        <f t="shared" si="24"/>
        <v>0</v>
      </c>
      <c r="AS67" s="459" t="s">
        <v>98</v>
      </c>
      <c r="AT67" s="455"/>
    </row>
    <row r="68" spans="1:46" s="183" customFormat="1" ht="51" hidden="1" customHeight="1" x14ac:dyDescent="0.2">
      <c r="A68" s="309" t="s">
        <v>155</v>
      </c>
      <c r="B68" s="186" t="s">
        <v>187</v>
      </c>
      <c r="C68" s="313" t="s">
        <v>188</v>
      </c>
      <c r="D68" s="294"/>
      <c r="E68" s="451"/>
      <c r="F68" s="453"/>
      <c r="G68" s="313"/>
      <c r="H68" s="313"/>
      <c r="I68" s="313"/>
      <c r="J68" s="313"/>
      <c r="K68" s="294"/>
      <c r="L68" s="294"/>
      <c r="M68" s="294"/>
      <c r="N68" s="294"/>
      <c r="O68" s="294"/>
      <c r="P68" s="313"/>
      <c r="Q68" s="313"/>
      <c r="R68" s="313"/>
      <c r="S68" s="313"/>
      <c r="T68" s="313"/>
      <c r="U68" s="294"/>
      <c r="V68" s="448"/>
      <c r="W68" s="294"/>
      <c r="X68" s="448"/>
      <c r="Y68" s="313"/>
      <c r="Z68" s="313"/>
      <c r="AA68" s="313"/>
      <c r="AB68" s="313"/>
      <c r="AC68" s="313"/>
      <c r="AD68" s="313"/>
      <c r="AE68" s="313"/>
      <c r="AF68" s="313"/>
      <c r="AG68" s="313"/>
      <c r="AH68" s="313"/>
      <c r="AI68" s="313"/>
      <c r="AJ68" s="313"/>
      <c r="AK68" s="313"/>
      <c r="AL68" s="313"/>
      <c r="AM68" s="313"/>
      <c r="AN68" s="313"/>
      <c r="AO68" s="313"/>
      <c r="AP68" s="313"/>
      <c r="AQ68" s="294">
        <f t="shared" si="20"/>
        <v>0</v>
      </c>
      <c r="AR68" s="313">
        <f t="shared" si="24"/>
        <v>0</v>
      </c>
      <c r="AS68" s="459" t="s">
        <v>98</v>
      </c>
      <c r="AT68" s="455"/>
    </row>
    <row r="69" spans="1:46" s="183" customFormat="1" ht="51" customHeight="1" x14ac:dyDescent="0.2">
      <c r="A69" s="309" t="s">
        <v>155</v>
      </c>
      <c r="B69" s="186" t="s">
        <v>189</v>
      </c>
      <c r="C69" s="313" t="s">
        <v>190</v>
      </c>
      <c r="D69" s="294" t="s">
        <v>425</v>
      </c>
      <c r="E69" s="451">
        <v>2020</v>
      </c>
      <c r="F69" s="453">
        <f>E69</f>
        <v>2020</v>
      </c>
      <c r="G69" s="313" t="s">
        <v>98</v>
      </c>
      <c r="H69" s="313" t="s">
        <v>98</v>
      </c>
      <c r="I69" s="313" t="s">
        <v>98</v>
      </c>
      <c r="J69" s="313">
        <v>0</v>
      </c>
      <c r="K69" s="294">
        <f>SUM(L69:N69)</f>
        <v>0.72300000000000009</v>
      </c>
      <c r="L69" s="294">
        <v>0.113</v>
      </c>
      <c r="M69" s="294">
        <v>0.22800000000000001</v>
      </c>
      <c r="N69" s="294">
        <v>0.38200000000000001</v>
      </c>
      <c r="O69" s="294">
        <v>0</v>
      </c>
      <c r="P69" s="313" t="s">
        <v>98</v>
      </c>
      <c r="Q69" s="313" t="s">
        <v>98</v>
      </c>
      <c r="R69" s="313" t="s">
        <v>98</v>
      </c>
      <c r="S69" s="313" t="s">
        <v>98</v>
      </c>
      <c r="T69" s="313">
        <v>0</v>
      </c>
      <c r="U69" s="294">
        <v>0</v>
      </c>
      <c r="V69" s="448">
        <f>AA69</f>
        <v>0</v>
      </c>
      <c r="W69" s="294">
        <v>0</v>
      </c>
      <c r="X69" s="448">
        <f>AC69</f>
        <v>0</v>
      </c>
      <c r="Y69" s="313">
        <v>0</v>
      </c>
      <c r="Z69" s="313">
        <v>0</v>
      </c>
      <c r="AA69" s="313">
        <v>0</v>
      </c>
      <c r="AB69" s="313">
        <v>0</v>
      </c>
      <c r="AC69" s="313">
        <v>0</v>
      </c>
      <c r="AD69" s="313" t="s">
        <v>98</v>
      </c>
      <c r="AE69" s="313">
        <v>0</v>
      </c>
      <c r="AF69" s="313" t="s">
        <v>98</v>
      </c>
      <c r="AG69" s="313">
        <v>0.72299999999999998</v>
      </c>
      <c r="AH69" s="313" t="s">
        <v>98</v>
      </c>
      <c r="AI69" s="313">
        <v>0</v>
      </c>
      <c r="AJ69" s="313" t="s">
        <v>98</v>
      </c>
      <c r="AK69" s="313">
        <v>0</v>
      </c>
      <c r="AL69" s="313" t="s">
        <v>98</v>
      </c>
      <c r="AM69" s="313">
        <v>0</v>
      </c>
      <c r="AN69" s="313" t="s">
        <v>98</v>
      </c>
      <c r="AO69" s="313">
        <v>0</v>
      </c>
      <c r="AP69" s="313" t="s">
        <v>98</v>
      </c>
      <c r="AQ69" s="294">
        <f t="shared" si="20"/>
        <v>0.72299999999999998</v>
      </c>
      <c r="AR69" s="313">
        <f t="shared" si="24"/>
        <v>0</v>
      </c>
      <c r="AS69" s="459" t="s">
        <v>98</v>
      </c>
      <c r="AT69" s="455"/>
    </row>
    <row r="70" spans="1:46" s="183" customFormat="1" ht="51" customHeight="1" x14ac:dyDescent="0.2">
      <c r="A70" s="309" t="s">
        <v>155</v>
      </c>
      <c r="B70" s="186" t="s">
        <v>191</v>
      </c>
      <c r="C70" s="313" t="s">
        <v>192</v>
      </c>
      <c r="D70" s="294" t="s">
        <v>425</v>
      </c>
      <c r="E70" s="451">
        <v>2020</v>
      </c>
      <c r="F70" s="453">
        <f>E70</f>
        <v>2020</v>
      </c>
      <c r="G70" s="313" t="s">
        <v>98</v>
      </c>
      <c r="H70" s="313" t="s">
        <v>98</v>
      </c>
      <c r="I70" s="313" t="s">
        <v>98</v>
      </c>
      <c r="J70" s="313">
        <v>0</v>
      </c>
      <c r="K70" s="294">
        <f>SUM(L70:N70)</f>
        <v>1.2789999999999999</v>
      </c>
      <c r="L70" s="294">
        <v>0.113</v>
      </c>
      <c r="M70" s="294">
        <v>0.41699999999999998</v>
      </c>
      <c r="N70" s="294">
        <v>0.749</v>
      </c>
      <c r="O70" s="294">
        <v>0</v>
      </c>
      <c r="P70" s="313" t="s">
        <v>98</v>
      </c>
      <c r="Q70" s="313" t="s">
        <v>98</v>
      </c>
      <c r="R70" s="313" t="s">
        <v>98</v>
      </c>
      <c r="S70" s="313" t="s">
        <v>98</v>
      </c>
      <c r="T70" s="313">
        <v>0</v>
      </c>
      <c r="U70" s="294">
        <v>0</v>
      </c>
      <c r="V70" s="448">
        <f>AA70</f>
        <v>0</v>
      </c>
      <c r="W70" s="294">
        <v>0</v>
      </c>
      <c r="X70" s="448">
        <f>AC70</f>
        <v>0</v>
      </c>
      <c r="Y70" s="313">
        <v>0</v>
      </c>
      <c r="Z70" s="313">
        <v>0</v>
      </c>
      <c r="AA70" s="313">
        <v>0</v>
      </c>
      <c r="AB70" s="313">
        <v>0</v>
      </c>
      <c r="AC70" s="313">
        <v>0</v>
      </c>
      <c r="AD70" s="313" t="s">
        <v>98</v>
      </c>
      <c r="AE70" s="313">
        <v>0</v>
      </c>
      <c r="AF70" s="313" t="s">
        <v>98</v>
      </c>
      <c r="AG70" s="313">
        <v>1.278</v>
      </c>
      <c r="AH70" s="313" t="s">
        <v>98</v>
      </c>
      <c r="AI70" s="313">
        <v>0</v>
      </c>
      <c r="AJ70" s="313" t="s">
        <v>98</v>
      </c>
      <c r="AK70" s="313">
        <v>0</v>
      </c>
      <c r="AL70" s="313" t="s">
        <v>98</v>
      </c>
      <c r="AM70" s="313">
        <v>0</v>
      </c>
      <c r="AN70" s="313" t="s">
        <v>98</v>
      </c>
      <c r="AO70" s="313">
        <v>0</v>
      </c>
      <c r="AP70" s="313" t="s">
        <v>98</v>
      </c>
      <c r="AQ70" s="294">
        <f t="shared" si="20"/>
        <v>1.278</v>
      </c>
      <c r="AR70" s="313">
        <f t="shared" si="24"/>
        <v>0</v>
      </c>
      <c r="AS70" s="459" t="s">
        <v>98</v>
      </c>
      <c r="AT70" s="455"/>
    </row>
    <row r="71" spans="1:46" s="183" customFormat="1" ht="25.5" customHeight="1" x14ac:dyDescent="0.2">
      <c r="A71" s="275" t="s">
        <v>193</v>
      </c>
      <c r="B71" s="156" t="s">
        <v>194</v>
      </c>
      <c r="C71" s="280" t="s">
        <v>98</v>
      </c>
      <c r="D71" s="269" t="s">
        <v>98</v>
      </c>
      <c r="E71" s="452" t="s">
        <v>98</v>
      </c>
      <c r="F71" s="453" t="s">
        <v>98</v>
      </c>
      <c r="G71" s="465" t="s">
        <v>98</v>
      </c>
      <c r="H71" s="465" t="s">
        <v>98</v>
      </c>
      <c r="I71" s="465" t="s">
        <v>98</v>
      </c>
      <c r="J71" s="465">
        <v>0</v>
      </c>
      <c r="K71" s="333">
        <v>0</v>
      </c>
      <c r="L71" s="333">
        <v>0</v>
      </c>
      <c r="M71" s="294">
        <v>0</v>
      </c>
      <c r="N71" s="294">
        <v>0</v>
      </c>
      <c r="O71" s="442">
        <v>0</v>
      </c>
      <c r="P71" s="465" t="s">
        <v>98</v>
      </c>
      <c r="Q71" s="465" t="s">
        <v>98</v>
      </c>
      <c r="R71" s="465" t="s">
        <v>98</v>
      </c>
      <c r="S71" s="465" t="s">
        <v>98</v>
      </c>
      <c r="T71" s="313">
        <v>0</v>
      </c>
      <c r="U71" s="313">
        <v>0</v>
      </c>
      <c r="V71" s="313">
        <v>0</v>
      </c>
      <c r="W71" s="313">
        <v>0</v>
      </c>
      <c r="X71" s="313">
        <v>0</v>
      </c>
      <c r="Y71" s="313">
        <v>0</v>
      </c>
      <c r="Z71" s="313">
        <v>0</v>
      </c>
      <c r="AA71" s="313">
        <v>0</v>
      </c>
      <c r="AB71" s="313">
        <v>0</v>
      </c>
      <c r="AC71" s="333">
        <v>0</v>
      </c>
      <c r="AD71" s="333" t="s">
        <v>98</v>
      </c>
      <c r="AE71" s="333">
        <v>0</v>
      </c>
      <c r="AF71" s="333" t="s">
        <v>98</v>
      </c>
      <c r="AG71" s="333">
        <v>0</v>
      </c>
      <c r="AH71" s="333" t="s">
        <v>98</v>
      </c>
      <c r="AI71" s="333">
        <v>0</v>
      </c>
      <c r="AJ71" s="333" t="s">
        <v>98</v>
      </c>
      <c r="AK71" s="333">
        <v>0</v>
      </c>
      <c r="AL71" s="333" t="s">
        <v>98</v>
      </c>
      <c r="AM71" s="313">
        <v>0</v>
      </c>
      <c r="AN71" s="333" t="s">
        <v>98</v>
      </c>
      <c r="AO71" s="313">
        <v>0</v>
      </c>
      <c r="AP71" s="313" t="s">
        <v>98</v>
      </c>
      <c r="AQ71" s="442">
        <f t="shared" si="20"/>
        <v>0</v>
      </c>
      <c r="AR71" s="313">
        <f t="shared" si="24"/>
        <v>0</v>
      </c>
      <c r="AS71" s="459" t="s">
        <v>98</v>
      </c>
      <c r="AT71" s="435"/>
    </row>
    <row r="72" spans="1:46" s="183" customFormat="1" ht="25.5" customHeight="1" x14ac:dyDescent="0.2">
      <c r="A72" s="226" t="s">
        <v>195</v>
      </c>
      <c r="B72" s="156" t="s">
        <v>196</v>
      </c>
      <c r="C72" s="280" t="s">
        <v>98</v>
      </c>
      <c r="D72" s="269" t="s">
        <v>98</v>
      </c>
      <c r="E72" s="452" t="s">
        <v>98</v>
      </c>
      <c r="F72" s="453" t="s">
        <v>98</v>
      </c>
      <c r="G72" s="465" t="s">
        <v>98</v>
      </c>
      <c r="H72" s="465" t="s">
        <v>98</v>
      </c>
      <c r="I72" s="465" t="s">
        <v>98</v>
      </c>
      <c r="J72" s="465">
        <v>0</v>
      </c>
      <c r="K72" s="333">
        <f t="shared" ref="K72:O73" si="25">K73</f>
        <v>34.577132240533672</v>
      </c>
      <c r="L72" s="333">
        <f t="shared" si="25"/>
        <v>0</v>
      </c>
      <c r="M72" s="333">
        <f t="shared" si="25"/>
        <v>0</v>
      </c>
      <c r="N72" s="333">
        <f t="shared" si="25"/>
        <v>34.577132240533672</v>
      </c>
      <c r="O72" s="333">
        <f t="shared" si="25"/>
        <v>0</v>
      </c>
      <c r="P72" s="465" t="s">
        <v>98</v>
      </c>
      <c r="Q72" s="465" t="s">
        <v>98</v>
      </c>
      <c r="R72" s="465" t="s">
        <v>98</v>
      </c>
      <c r="S72" s="465" t="s">
        <v>98</v>
      </c>
      <c r="T72" s="333">
        <f t="shared" ref="T72:AC73" si="26">T73</f>
        <v>0</v>
      </c>
      <c r="U72" s="444">
        <f t="shared" si="26"/>
        <v>0</v>
      </c>
      <c r="V72" s="444">
        <f t="shared" si="26"/>
        <v>0</v>
      </c>
      <c r="W72" s="444">
        <f t="shared" si="26"/>
        <v>0</v>
      </c>
      <c r="X72" s="444">
        <f t="shared" si="26"/>
        <v>0</v>
      </c>
      <c r="Y72" s="444">
        <f t="shared" si="26"/>
        <v>0</v>
      </c>
      <c r="Z72" s="444">
        <f t="shared" si="26"/>
        <v>0</v>
      </c>
      <c r="AA72" s="444">
        <f t="shared" si="26"/>
        <v>0</v>
      </c>
      <c r="AB72" s="444">
        <f t="shared" si="26"/>
        <v>0</v>
      </c>
      <c r="AC72" s="333">
        <f t="shared" si="26"/>
        <v>0</v>
      </c>
      <c r="AD72" s="333" t="s">
        <v>98</v>
      </c>
      <c r="AE72" s="333">
        <f>AE73</f>
        <v>5.2249999999999996</v>
      </c>
      <c r="AF72" s="333" t="s">
        <v>98</v>
      </c>
      <c r="AG72" s="333">
        <f>AG73</f>
        <v>5.4444499999999998</v>
      </c>
      <c r="AH72" s="333" t="s">
        <v>98</v>
      </c>
      <c r="AI72" s="333">
        <f>AI73</f>
        <v>5.6567835500000001</v>
      </c>
      <c r="AJ72" s="333" t="s">
        <v>98</v>
      </c>
      <c r="AK72" s="333">
        <f>AK73</f>
        <v>5.8717413248999994</v>
      </c>
      <c r="AL72" s="333" t="s">
        <v>98</v>
      </c>
      <c r="AM72" s="333">
        <f>AM73</f>
        <v>6.0831240125964001</v>
      </c>
      <c r="AN72" s="333" t="s">
        <v>98</v>
      </c>
      <c r="AO72" s="333">
        <f>AO73</f>
        <v>6.2960333530372736</v>
      </c>
      <c r="AP72" s="313" t="s">
        <v>98</v>
      </c>
      <c r="AQ72" s="333">
        <f>AQ73</f>
        <v>34.577132240533672</v>
      </c>
      <c r="AR72" s="313">
        <v>0</v>
      </c>
      <c r="AS72" s="459" t="s">
        <v>98</v>
      </c>
      <c r="AT72" s="435"/>
    </row>
    <row r="73" spans="1:46" s="160" customFormat="1" ht="25.5" customHeight="1" x14ac:dyDescent="0.2">
      <c r="A73" s="436" t="s">
        <v>197</v>
      </c>
      <c r="B73" s="155" t="s">
        <v>198</v>
      </c>
      <c r="C73" s="280" t="s">
        <v>98</v>
      </c>
      <c r="D73" s="269" t="s">
        <v>98</v>
      </c>
      <c r="E73" s="452" t="s">
        <v>98</v>
      </c>
      <c r="F73" s="453" t="s">
        <v>98</v>
      </c>
      <c r="G73" s="465" t="s">
        <v>98</v>
      </c>
      <c r="H73" s="465" t="s">
        <v>98</v>
      </c>
      <c r="I73" s="465" t="s">
        <v>98</v>
      </c>
      <c r="J73" s="465">
        <v>0</v>
      </c>
      <c r="K73" s="333">
        <f t="shared" si="25"/>
        <v>34.577132240533672</v>
      </c>
      <c r="L73" s="333">
        <f t="shared" si="25"/>
        <v>0</v>
      </c>
      <c r="M73" s="333">
        <f t="shared" si="25"/>
        <v>0</v>
      </c>
      <c r="N73" s="333">
        <f t="shared" si="25"/>
        <v>34.577132240533672</v>
      </c>
      <c r="O73" s="333">
        <f t="shared" si="25"/>
        <v>0</v>
      </c>
      <c r="P73" s="465" t="s">
        <v>98</v>
      </c>
      <c r="Q73" s="465" t="s">
        <v>98</v>
      </c>
      <c r="R73" s="465" t="s">
        <v>98</v>
      </c>
      <c r="S73" s="465" t="s">
        <v>98</v>
      </c>
      <c r="T73" s="333">
        <f t="shared" si="26"/>
        <v>0</v>
      </c>
      <c r="U73" s="466">
        <f t="shared" si="26"/>
        <v>0</v>
      </c>
      <c r="V73" s="466">
        <f t="shared" si="26"/>
        <v>0</v>
      </c>
      <c r="W73" s="466">
        <f t="shared" si="26"/>
        <v>0</v>
      </c>
      <c r="X73" s="466">
        <f t="shared" si="26"/>
        <v>0</v>
      </c>
      <c r="Y73" s="466">
        <f t="shared" si="26"/>
        <v>0</v>
      </c>
      <c r="Z73" s="466">
        <f t="shared" si="26"/>
        <v>0</v>
      </c>
      <c r="AA73" s="466">
        <f t="shared" si="26"/>
        <v>0</v>
      </c>
      <c r="AB73" s="466">
        <f t="shared" si="26"/>
        <v>0</v>
      </c>
      <c r="AC73" s="333">
        <f t="shared" si="26"/>
        <v>0</v>
      </c>
      <c r="AD73" s="333" t="s">
        <v>98</v>
      </c>
      <c r="AE73" s="333">
        <f>AE74</f>
        <v>5.2249999999999996</v>
      </c>
      <c r="AF73" s="333" t="s">
        <v>98</v>
      </c>
      <c r="AG73" s="333">
        <f>AG74</f>
        <v>5.4444499999999998</v>
      </c>
      <c r="AH73" s="333" t="s">
        <v>98</v>
      </c>
      <c r="AI73" s="333">
        <f>AI74</f>
        <v>5.6567835500000001</v>
      </c>
      <c r="AJ73" s="333" t="s">
        <v>98</v>
      </c>
      <c r="AK73" s="333">
        <f>AK74</f>
        <v>5.8717413248999994</v>
      </c>
      <c r="AL73" s="333" t="s">
        <v>98</v>
      </c>
      <c r="AM73" s="333">
        <f>AM74</f>
        <v>6.0831240125964001</v>
      </c>
      <c r="AN73" s="333" t="s">
        <v>98</v>
      </c>
      <c r="AO73" s="333">
        <f>AO74</f>
        <v>6.2960333530372736</v>
      </c>
      <c r="AP73" s="313" t="s">
        <v>98</v>
      </c>
      <c r="AQ73" s="333">
        <f>AQ74</f>
        <v>34.577132240533672</v>
      </c>
      <c r="AR73" s="313">
        <v>0</v>
      </c>
      <c r="AS73" s="459" t="s">
        <v>98</v>
      </c>
      <c r="AT73" s="435"/>
    </row>
    <row r="74" spans="1:46" s="160" customFormat="1" ht="38.25" customHeight="1" x14ac:dyDescent="0.2">
      <c r="A74" s="169" t="s">
        <v>199</v>
      </c>
      <c r="B74" s="205" t="s">
        <v>200</v>
      </c>
      <c r="C74" s="303" t="s">
        <v>201</v>
      </c>
      <c r="D74" s="269">
        <v>0</v>
      </c>
      <c r="E74" s="452">
        <v>2019</v>
      </c>
      <c r="F74" s="453">
        <v>2024</v>
      </c>
      <c r="G74" s="465" t="s">
        <v>98</v>
      </c>
      <c r="H74" s="465" t="s">
        <v>98</v>
      </c>
      <c r="I74" s="465" t="s">
        <v>98</v>
      </c>
      <c r="J74" s="465">
        <v>0</v>
      </c>
      <c r="K74" s="333">
        <f>SUM(L74:O74)</f>
        <v>34.577132240533672</v>
      </c>
      <c r="L74" s="333">
        <v>0</v>
      </c>
      <c r="M74" s="294">
        <v>0</v>
      </c>
      <c r="N74" s="294">
        <f>'2'!T76/1.18</f>
        <v>34.577132240533672</v>
      </c>
      <c r="O74" s="442">
        <v>0</v>
      </c>
      <c r="P74" s="465" t="s">
        <v>98</v>
      </c>
      <c r="Q74" s="465" t="s">
        <v>98</v>
      </c>
      <c r="R74" s="465" t="s">
        <v>98</v>
      </c>
      <c r="S74" s="465" t="s">
        <v>98</v>
      </c>
      <c r="T74" s="333">
        <f>T75</f>
        <v>0</v>
      </c>
      <c r="U74" s="294">
        <v>0</v>
      </c>
      <c r="V74" s="448">
        <f>AA74</f>
        <v>0</v>
      </c>
      <c r="W74" s="294">
        <v>0</v>
      </c>
      <c r="X74" s="448">
        <f>AC74</f>
        <v>0</v>
      </c>
      <c r="Y74" s="313">
        <v>0</v>
      </c>
      <c r="Z74" s="313">
        <v>0</v>
      </c>
      <c r="AA74" s="313">
        <v>0</v>
      </c>
      <c r="AB74" s="313">
        <v>0</v>
      </c>
      <c r="AC74" s="333">
        <f>'2'!AL76/1.18</f>
        <v>0</v>
      </c>
      <c r="AD74" s="333" t="s">
        <v>98</v>
      </c>
      <c r="AE74" s="333">
        <f>'2'!AY76/1.18</f>
        <v>5.2249999999999996</v>
      </c>
      <c r="AF74" s="333" t="s">
        <v>98</v>
      </c>
      <c r="AG74" s="333">
        <f>'2'!BL76/1.18</f>
        <v>5.4444499999999998</v>
      </c>
      <c r="AH74" s="333" t="s">
        <v>98</v>
      </c>
      <c r="AI74" s="333">
        <f>'2'!BY76/1.18</f>
        <v>5.6567835500000001</v>
      </c>
      <c r="AJ74" s="333" t="s">
        <v>98</v>
      </c>
      <c r="AK74" s="333">
        <f>'2'!CO76/1.18</f>
        <v>5.8717413248999994</v>
      </c>
      <c r="AL74" s="333" t="s">
        <v>98</v>
      </c>
      <c r="AM74" s="313">
        <f>'2'!CY76/1.18</f>
        <v>6.0831240125964001</v>
      </c>
      <c r="AN74" s="333" t="s">
        <v>98</v>
      </c>
      <c r="AO74" s="313">
        <f>'2'!DL76/1.18</f>
        <v>6.2960333530372736</v>
      </c>
      <c r="AP74" s="313" t="s">
        <v>98</v>
      </c>
      <c r="AQ74" s="442">
        <f t="shared" ref="AQ74:AQ81" si="27">AC74+AE74+AG74+AI74+AK74+AM74+AO74</f>
        <v>34.577132240533672</v>
      </c>
      <c r="AR74" s="313">
        <v>0</v>
      </c>
      <c r="AS74" s="459" t="s">
        <v>98</v>
      </c>
      <c r="AT74" s="435"/>
    </row>
    <row r="75" spans="1:46" s="160" customFormat="1" ht="25.5" customHeight="1" x14ac:dyDescent="0.2">
      <c r="A75" s="436" t="s">
        <v>202</v>
      </c>
      <c r="B75" s="155" t="s">
        <v>203</v>
      </c>
      <c r="C75" s="280" t="s">
        <v>98</v>
      </c>
      <c r="D75" s="269" t="s">
        <v>98</v>
      </c>
      <c r="E75" s="452" t="s">
        <v>98</v>
      </c>
      <c r="F75" s="453" t="s">
        <v>98</v>
      </c>
      <c r="G75" s="465" t="s">
        <v>98</v>
      </c>
      <c r="H75" s="465" t="s">
        <v>98</v>
      </c>
      <c r="I75" s="465" t="s">
        <v>98</v>
      </c>
      <c r="J75" s="465">
        <v>0</v>
      </c>
      <c r="K75" s="333">
        <v>0</v>
      </c>
      <c r="L75" s="333">
        <v>0</v>
      </c>
      <c r="M75" s="294">
        <v>0</v>
      </c>
      <c r="N75" s="294">
        <v>0</v>
      </c>
      <c r="O75" s="442" t="s">
        <v>103</v>
      </c>
      <c r="P75" s="465" t="s">
        <v>98</v>
      </c>
      <c r="Q75" s="465" t="s">
        <v>98</v>
      </c>
      <c r="R75" s="465" t="s">
        <v>98</v>
      </c>
      <c r="S75" s="465" t="s">
        <v>98</v>
      </c>
      <c r="T75" s="313">
        <v>0</v>
      </c>
      <c r="U75" s="442">
        <v>0</v>
      </c>
      <c r="V75" s="444" t="s">
        <v>103</v>
      </c>
      <c r="W75" s="442">
        <v>0</v>
      </c>
      <c r="X75" s="444" t="s">
        <v>103</v>
      </c>
      <c r="Y75" s="333">
        <v>0</v>
      </c>
      <c r="Z75" s="333">
        <v>0</v>
      </c>
      <c r="AA75" s="333">
        <v>0</v>
      </c>
      <c r="AB75" s="333">
        <v>0</v>
      </c>
      <c r="AC75" s="333">
        <v>0</v>
      </c>
      <c r="AD75" s="333" t="s">
        <v>98</v>
      </c>
      <c r="AE75" s="333">
        <v>0</v>
      </c>
      <c r="AF75" s="333" t="s">
        <v>98</v>
      </c>
      <c r="AG75" s="333">
        <v>0</v>
      </c>
      <c r="AH75" s="333" t="s">
        <v>98</v>
      </c>
      <c r="AI75" s="333">
        <v>0</v>
      </c>
      <c r="AJ75" s="333" t="s">
        <v>98</v>
      </c>
      <c r="AK75" s="333">
        <v>0</v>
      </c>
      <c r="AL75" s="333" t="s">
        <v>98</v>
      </c>
      <c r="AM75" s="313">
        <v>0</v>
      </c>
      <c r="AN75" s="333" t="s">
        <v>98</v>
      </c>
      <c r="AO75" s="313">
        <v>0</v>
      </c>
      <c r="AP75" s="313" t="s">
        <v>98</v>
      </c>
      <c r="AQ75" s="442">
        <f t="shared" si="27"/>
        <v>0</v>
      </c>
      <c r="AR75" s="313">
        <v>0</v>
      </c>
      <c r="AS75" s="459" t="s">
        <v>98</v>
      </c>
      <c r="AT75" s="435"/>
    </row>
    <row r="76" spans="1:46" s="160" customFormat="1" ht="25.5" customHeight="1" x14ac:dyDescent="0.2">
      <c r="A76" s="436" t="s">
        <v>204</v>
      </c>
      <c r="B76" s="155" t="s">
        <v>205</v>
      </c>
      <c r="C76" s="280" t="s">
        <v>98</v>
      </c>
      <c r="D76" s="269" t="s">
        <v>98</v>
      </c>
      <c r="E76" s="452" t="s">
        <v>98</v>
      </c>
      <c r="F76" s="453" t="s">
        <v>98</v>
      </c>
      <c r="G76" s="465" t="s">
        <v>98</v>
      </c>
      <c r="H76" s="465" t="s">
        <v>98</v>
      </c>
      <c r="I76" s="465" t="s">
        <v>98</v>
      </c>
      <c r="J76" s="465">
        <v>0</v>
      </c>
      <c r="K76" s="333">
        <v>0</v>
      </c>
      <c r="L76" s="333">
        <v>0</v>
      </c>
      <c r="M76" s="294">
        <v>0</v>
      </c>
      <c r="N76" s="294">
        <v>0</v>
      </c>
      <c r="O76" s="442">
        <v>0</v>
      </c>
      <c r="P76" s="465" t="s">
        <v>98</v>
      </c>
      <c r="Q76" s="465" t="s">
        <v>98</v>
      </c>
      <c r="R76" s="465" t="s">
        <v>98</v>
      </c>
      <c r="S76" s="465" t="s">
        <v>98</v>
      </c>
      <c r="T76" s="313">
        <v>0</v>
      </c>
      <c r="U76" s="442">
        <v>0</v>
      </c>
      <c r="V76" s="444" t="s">
        <v>103</v>
      </c>
      <c r="W76" s="442">
        <v>0</v>
      </c>
      <c r="X76" s="444" t="s">
        <v>103</v>
      </c>
      <c r="Y76" s="333">
        <v>0</v>
      </c>
      <c r="Z76" s="333">
        <v>0</v>
      </c>
      <c r="AA76" s="333">
        <v>0</v>
      </c>
      <c r="AB76" s="333">
        <v>0</v>
      </c>
      <c r="AC76" s="333">
        <v>0</v>
      </c>
      <c r="AD76" s="333" t="s">
        <v>98</v>
      </c>
      <c r="AE76" s="333">
        <v>0</v>
      </c>
      <c r="AF76" s="333" t="s">
        <v>98</v>
      </c>
      <c r="AG76" s="333">
        <v>0</v>
      </c>
      <c r="AH76" s="333" t="s">
        <v>98</v>
      </c>
      <c r="AI76" s="333">
        <v>0</v>
      </c>
      <c r="AJ76" s="333" t="s">
        <v>98</v>
      </c>
      <c r="AK76" s="333">
        <v>0</v>
      </c>
      <c r="AL76" s="333" t="s">
        <v>98</v>
      </c>
      <c r="AM76" s="313">
        <v>0</v>
      </c>
      <c r="AN76" s="333" t="s">
        <v>98</v>
      </c>
      <c r="AO76" s="313">
        <v>0</v>
      </c>
      <c r="AP76" s="313" t="s">
        <v>98</v>
      </c>
      <c r="AQ76" s="442">
        <f t="shared" si="27"/>
        <v>0</v>
      </c>
      <c r="AR76" s="313">
        <v>0</v>
      </c>
      <c r="AS76" s="459" t="s">
        <v>98</v>
      </c>
      <c r="AT76" s="435"/>
    </row>
    <row r="77" spans="1:46" s="160" customFormat="1" ht="25.5" customHeight="1" x14ac:dyDescent="0.2">
      <c r="A77" s="436" t="s">
        <v>206</v>
      </c>
      <c r="B77" s="155" t="s">
        <v>207</v>
      </c>
      <c r="C77" s="280" t="s">
        <v>98</v>
      </c>
      <c r="D77" s="269" t="s">
        <v>98</v>
      </c>
      <c r="E77" s="452" t="s">
        <v>98</v>
      </c>
      <c r="F77" s="453" t="s">
        <v>98</v>
      </c>
      <c r="G77" s="465" t="s">
        <v>98</v>
      </c>
      <c r="H77" s="465" t="s">
        <v>98</v>
      </c>
      <c r="I77" s="465" t="s">
        <v>98</v>
      </c>
      <c r="J77" s="465">
        <v>0</v>
      </c>
      <c r="K77" s="333">
        <v>0</v>
      </c>
      <c r="L77" s="333">
        <v>0</v>
      </c>
      <c r="M77" s="294">
        <v>0</v>
      </c>
      <c r="N77" s="294">
        <v>0</v>
      </c>
      <c r="O77" s="442">
        <v>0</v>
      </c>
      <c r="P77" s="465" t="s">
        <v>98</v>
      </c>
      <c r="Q77" s="465" t="s">
        <v>98</v>
      </c>
      <c r="R77" s="465" t="s">
        <v>98</v>
      </c>
      <c r="S77" s="465" t="s">
        <v>98</v>
      </c>
      <c r="T77" s="313">
        <v>0</v>
      </c>
      <c r="U77" s="442">
        <v>0</v>
      </c>
      <c r="V77" s="444" t="s">
        <v>103</v>
      </c>
      <c r="W77" s="442">
        <v>0</v>
      </c>
      <c r="X77" s="444" t="s">
        <v>103</v>
      </c>
      <c r="Y77" s="333">
        <v>0</v>
      </c>
      <c r="Z77" s="333">
        <v>0</v>
      </c>
      <c r="AA77" s="333">
        <v>0</v>
      </c>
      <c r="AB77" s="333">
        <v>0</v>
      </c>
      <c r="AC77" s="333">
        <v>0</v>
      </c>
      <c r="AD77" s="333" t="s">
        <v>98</v>
      </c>
      <c r="AE77" s="333">
        <v>0</v>
      </c>
      <c r="AF77" s="333" t="s">
        <v>98</v>
      </c>
      <c r="AG77" s="333">
        <v>0</v>
      </c>
      <c r="AH77" s="333" t="s">
        <v>98</v>
      </c>
      <c r="AI77" s="333">
        <v>0</v>
      </c>
      <c r="AJ77" s="333" t="s">
        <v>98</v>
      </c>
      <c r="AK77" s="333">
        <v>0</v>
      </c>
      <c r="AL77" s="333" t="s">
        <v>98</v>
      </c>
      <c r="AM77" s="313">
        <v>0</v>
      </c>
      <c r="AN77" s="333" t="s">
        <v>98</v>
      </c>
      <c r="AO77" s="313">
        <v>0</v>
      </c>
      <c r="AP77" s="313" t="s">
        <v>98</v>
      </c>
      <c r="AQ77" s="442">
        <f t="shared" si="27"/>
        <v>0</v>
      </c>
      <c r="AR77" s="313">
        <v>0</v>
      </c>
      <c r="AS77" s="459" t="s">
        <v>98</v>
      </c>
      <c r="AT77" s="435"/>
    </row>
    <row r="78" spans="1:46" s="160" customFormat="1" ht="38.25" customHeight="1" x14ac:dyDescent="0.2">
      <c r="A78" s="436" t="s">
        <v>208</v>
      </c>
      <c r="B78" s="155" t="s">
        <v>209</v>
      </c>
      <c r="C78" s="280" t="s">
        <v>98</v>
      </c>
      <c r="D78" s="269" t="s">
        <v>98</v>
      </c>
      <c r="E78" s="452" t="s">
        <v>98</v>
      </c>
      <c r="F78" s="453" t="s">
        <v>98</v>
      </c>
      <c r="G78" s="465" t="s">
        <v>98</v>
      </c>
      <c r="H78" s="465" t="s">
        <v>98</v>
      </c>
      <c r="I78" s="465" t="s">
        <v>98</v>
      </c>
      <c r="J78" s="465">
        <v>0</v>
      </c>
      <c r="K78" s="333">
        <v>0</v>
      </c>
      <c r="L78" s="333">
        <v>0</v>
      </c>
      <c r="M78" s="294">
        <v>0</v>
      </c>
      <c r="N78" s="294">
        <v>0</v>
      </c>
      <c r="O78" s="442">
        <v>0</v>
      </c>
      <c r="P78" s="465" t="s">
        <v>98</v>
      </c>
      <c r="Q78" s="465" t="s">
        <v>98</v>
      </c>
      <c r="R78" s="465" t="s">
        <v>98</v>
      </c>
      <c r="S78" s="465" t="s">
        <v>98</v>
      </c>
      <c r="T78" s="313">
        <v>0</v>
      </c>
      <c r="U78" s="442">
        <v>0</v>
      </c>
      <c r="V78" s="444" t="s">
        <v>103</v>
      </c>
      <c r="W78" s="442">
        <v>0</v>
      </c>
      <c r="X78" s="444" t="s">
        <v>103</v>
      </c>
      <c r="Y78" s="333">
        <v>0</v>
      </c>
      <c r="Z78" s="333">
        <v>0</v>
      </c>
      <c r="AA78" s="333">
        <v>0</v>
      </c>
      <c r="AB78" s="333">
        <v>0</v>
      </c>
      <c r="AC78" s="333">
        <v>0</v>
      </c>
      <c r="AD78" s="333" t="s">
        <v>98</v>
      </c>
      <c r="AE78" s="333">
        <v>0</v>
      </c>
      <c r="AF78" s="333" t="s">
        <v>98</v>
      </c>
      <c r="AG78" s="333">
        <v>0</v>
      </c>
      <c r="AH78" s="333" t="s">
        <v>98</v>
      </c>
      <c r="AI78" s="333">
        <v>0</v>
      </c>
      <c r="AJ78" s="333" t="s">
        <v>98</v>
      </c>
      <c r="AK78" s="333">
        <v>0</v>
      </c>
      <c r="AL78" s="333" t="s">
        <v>98</v>
      </c>
      <c r="AM78" s="313">
        <v>0</v>
      </c>
      <c r="AN78" s="333" t="s">
        <v>98</v>
      </c>
      <c r="AO78" s="313">
        <v>0</v>
      </c>
      <c r="AP78" s="313" t="s">
        <v>98</v>
      </c>
      <c r="AQ78" s="442">
        <f t="shared" si="27"/>
        <v>0</v>
      </c>
      <c r="AR78" s="313">
        <v>0</v>
      </c>
      <c r="AS78" s="459" t="s">
        <v>98</v>
      </c>
      <c r="AT78" s="435"/>
    </row>
    <row r="79" spans="1:46" s="160" customFormat="1" ht="38.25" customHeight="1" x14ac:dyDescent="0.2">
      <c r="A79" s="436" t="s">
        <v>210</v>
      </c>
      <c r="B79" s="155" t="s">
        <v>211</v>
      </c>
      <c r="C79" s="280" t="s">
        <v>98</v>
      </c>
      <c r="D79" s="269" t="s">
        <v>98</v>
      </c>
      <c r="E79" s="452" t="s">
        <v>98</v>
      </c>
      <c r="F79" s="453" t="s">
        <v>98</v>
      </c>
      <c r="G79" s="465" t="s">
        <v>98</v>
      </c>
      <c r="H79" s="465" t="s">
        <v>98</v>
      </c>
      <c r="I79" s="465" t="s">
        <v>98</v>
      </c>
      <c r="J79" s="465">
        <v>0</v>
      </c>
      <c r="K79" s="333">
        <v>0</v>
      </c>
      <c r="L79" s="333">
        <v>0</v>
      </c>
      <c r="M79" s="294">
        <v>0</v>
      </c>
      <c r="N79" s="294">
        <v>0</v>
      </c>
      <c r="O79" s="442">
        <v>0</v>
      </c>
      <c r="P79" s="465" t="s">
        <v>98</v>
      </c>
      <c r="Q79" s="465" t="s">
        <v>98</v>
      </c>
      <c r="R79" s="465" t="s">
        <v>98</v>
      </c>
      <c r="S79" s="465" t="s">
        <v>98</v>
      </c>
      <c r="T79" s="313">
        <v>0</v>
      </c>
      <c r="U79" s="442">
        <v>0</v>
      </c>
      <c r="V79" s="444" t="s">
        <v>103</v>
      </c>
      <c r="W79" s="442">
        <v>0</v>
      </c>
      <c r="X79" s="444" t="s">
        <v>103</v>
      </c>
      <c r="Y79" s="333">
        <v>0</v>
      </c>
      <c r="Z79" s="333">
        <v>0</v>
      </c>
      <c r="AA79" s="333">
        <v>0</v>
      </c>
      <c r="AB79" s="333">
        <v>0</v>
      </c>
      <c r="AC79" s="333">
        <v>0</v>
      </c>
      <c r="AD79" s="333" t="s">
        <v>98</v>
      </c>
      <c r="AE79" s="333">
        <v>0</v>
      </c>
      <c r="AF79" s="333" t="s">
        <v>98</v>
      </c>
      <c r="AG79" s="333">
        <v>0</v>
      </c>
      <c r="AH79" s="333" t="s">
        <v>98</v>
      </c>
      <c r="AI79" s="333">
        <v>0</v>
      </c>
      <c r="AJ79" s="333" t="s">
        <v>98</v>
      </c>
      <c r="AK79" s="333">
        <v>0</v>
      </c>
      <c r="AL79" s="333" t="s">
        <v>98</v>
      </c>
      <c r="AM79" s="313">
        <v>0</v>
      </c>
      <c r="AN79" s="333" t="s">
        <v>98</v>
      </c>
      <c r="AO79" s="313">
        <v>0</v>
      </c>
      <c r="AP79" s="313" t="s">
        <v>98</v>
      </c>
      <c r="AQ79" s="442">
        <f t="shared" si="27"/>
        <v>0</v>
      </c>
      <c r="AR79" s="313">
        <v>0</v>
      </c>
      <c r="AS79" s="459" t="s">
        <v>98</v>
      </c>
      <c r="AT79" s="435"/>
    </row>
    <row r="80" spans="1:46" s="160" customFormat="1" ht="38.25" customHeight="1" x14ac:dyDescent="0.2">
      <c r="A80" s="436" t="s">
        <v>212</v>
      </c>
      <c r="B80" s="155" t="s">
        <v>213</v>
      </c>
      <c r="C80" s="280" t="s">
        <v>98</v>
      </c>
      <c r="D80" s="269" t="s">
        <v>98</v>
      </c>
      <c r="E80" s="452" t="s">
        <v>98</v>
      </c>
      <c r="F80" s="453" t="s">
        <v>98</v>
      </c>
      <c r="G80" s="465" t="s">
        <v>98</v>
      </c>
      <c r="H80" s="465" t="s">
        <v>98</v>
      </c>
      <c r="I80" s="465" t="s">
        <v>98</v>
      </c>
      <c r="J80" s="465">
        <v>0</v>
      </c>
      <c r="K80" s="333">
        <v>0</v>
      </c>
      <c r="L80" s="333">
        <v>0</v>
      </c>
      <c r="M80" s="294">
        <v>0</v>
      </c>
      <c r="N80" s="294">
        <v>0</v>
      </c>
      <c r="O80" s="442">
        <v>0</v>
      </c>
      <c r="P80" s="465" t="s">
        <v>98</v>
      </c>
      <c r="Q80" s="465" t="s">
        <v>98</v>
      </c>
      <c r="R80" s="465" t="s">
        <v>98</v>
      </c>
      <c r="S80" s="465" t="s">
        <v>98</v>
      </c>
      <c r="T80" s="313">
        <v>0</v>
      </c>
      <c r="U80" s="442">
        <v>0</v>
      </c>
      <c r="V80" s="444" t="s">
        <v>103</v>
      </c>
      <c r="W80" s="442">
        <v>0</v>
      </c>
      <c r="X80" s="444" t="s">
        <v>103</v>
      </c>
      <c r="Y80" s="333">
        <v>0</v>
      </c>
      <c r="Z80" s="333">
        <v>0</v>
      </c>
      <c r="AA80" s="333">
        <v>0</v>
      </c>
      <c r="AB80" s="333">
        <v>0</v>
      </c>
      <c r="AC80" s="333">
        <v>0</v>
      </c>
      <c r="AD80" s="333" t="s">
        <v>98</v>
      </c>
      <c r="AE80" s="333">
        <v>0</v>
      </c>
      <c r="AF80" s="333" t="s">
        <v>98</v>
      </c>
      <c r="AG80" s="333">
        <v>0</v>
      </c>
      <c r="AH80" s="333" t="s">
        <v>98</v>
      </c>
      <c r="AI80" s="333">
        <v>0</v>
      </c>
      <c r="AJ80" s="333" t="s">
        <v>98</v>
      </c>
      <c r="AK80" s="333">
        <v>0</v>
      </c>
      <c r="AL80" s="333" t="s">
        <v>98</v>
      </c>
      <c r="AM80" s="313">
        <v>0</v>
      </c>
      <c r="AN80" s="333" t="s">
        <v>98</v>
      </c>
      <c r="AO80" s="313">
        <v>0</v>
      </c>
      <c r="AP80" s="313" t="s">
        <v>98</v>
      </c>
      <c r="AQ80" s="442">
        <f t="shared" si="27"/>
        <v>0</v>
      </c>
      <c r="AR80" s="313">
        <v>0</v>
      </c>
      <c r="AS80" s="459" t="s">
        <v>98</v>
      </c>
      <c r="AT80" s="435"/>
    </row>
    <row r="81" spans="1:55" s="160" customFormat="1" ht="38.25" customHeight="1" x14ac:dyDescent="0.2">
      <c r="A81" s="436" t="s">
        <v>214</v>
      </c>
      <c r="B81" s="155" t="s">
        <v>215</v>
      </c>
      <c r="C81" s="280" t="s">
        <v>98</v>
      </c>
      <c r="D81" s="269" t="s">
        <v>98</v>
      </c>
      <c r="E81" s="452" t="s">
        <v>98</v>
      </c>
      <c r="F81" s="453" t="s">
        <v>98</v>
      </c>
      <c r="G81" s="465" t="s">
        <v>98</v>
      </c>
      <c r="H81" s="465" t="s">
        <v>98</v>
      </c>
      <c r="I81" s="465" t="s">
        <v>98</v>
      </c>
      <c r="J81" s="465">
        <v>0</v>
      </c>
      <c r="K81" s="333">
        <v>0</v>
      </c>
      <c r="L81" s="333">
        <v>0</v>
      </c>
      <c r="M81" s="294">
        <v>0</v>
      </c>
      <c r="N81" s="294">
        <v>0</v>
      </c>
      <c r="O81" s="442">
        <v>0</v>
      </c>
      <c r="P81" s="465" t="s">
        <v>98</v>
      </c>
      <c r="Q81" s="465" t="s">
        <v>98</v>
      </c>
      <c r="R81" s="465" t="s">
        <v>98</v>
      </c>
      <c r="S81" s="465" t="s">
        <v>98</v>
      </c>
      <c r="T81" s="313">
        <v>0</v>
      </c>
      <c r="U81" s="442">
        <v>0</v>
      </c>
      <c r="V81" s="444" t="s">
        <v>103</v>
      </c>
      <c r="W81" s="442">
        <v>0</v>
      </c>
      <c r="X81" s="444" t="s">
        <v>103</v>
      </c>
      <c r="Y81" s="333">
        <v>0</v>
      </c>
      <c r="Z81" s="333">
        <v>0</v>
      </c>
      <c r="AA81" s="333">
        <v>0</v>
      </c>
      <c r="AB81" s="333">
        <v>0</v>
      </c>
      <c r="AC81" s="333">
        <v>0</v>
      </c>
      <c r="AD81" s="333" t="s">
        <v>98</v>
      </c>
      <c r="AE81" s="333">
        <v>0</v>
      </c>
      <c r="AF81" s="333" t="s">
        <v>98</v>
      </c>
      <c r="AG81" s="333">
        <v>0</v>
      </c>
      <c r="AH81" s="333" t="s">
        <v>98</v>
      </c>
      <c r="AI81" s="333">
        <v>0</v>
      </c>
      <c r="AJ81" s="333" t="s">
        <v>98</v>
      </c>
      <c r="AK81" s="333">
        <v>0</v>
      </c>
      <c r="AL81" s="333" t="s">
        <v>98</v>
      </c>
      <c r="AM81" s="313">
        <v>0</v>
      </c>
      <c r="AN81" s="333" t="s">
        <v>98</v>
      </c>
      <c r="AO81" s="313">
        <v>0</v>
      </c>
      <c r="AP81" s="313" t="s">
        <v>98</v>
      </c>
      <c r="AQ81" s="442">
        <f t="shared" si="27"/>
        <v>0</v>
      </c>
      <c r="AR81" s="313">
        <v>0</v>
      </c>
      <c r="AS81" s="459" t="s">
        <v>98</v>
      </c>
      <c r="AT81" s="435"/>
    </row>
    <row r="82" spans="1:55" s="183" customFormat="1" ht="38.25" customHeight="1" x14ac:dyDescent="0.2">
      <c r="A82" s="226" t="s">
        <v>216</v>
      </c>
      <c r="B82" s="156" t="s">
        <v>217</v>
      </c>
      <c r="C82" s="280" t="s">
        <v>98</v>
      </c>
      <c r="D82" s="269" t="s">
        <v>98</v>
      </c>
      <c r="E82" s="452" t="s">
        <v>98</v>
      </c>
      <c r="F82" s="453" t="s">
        <v>98</v>
      </c>
      <c r="G82" s="465" t="s">
        <v>98</v>
      </c>
      <c r="H82" s="465" t="s">
        <v>98</v>
      </c>
      <c r="I82" s="465" t="s">
        <v>98</v>
      </c>
      <c r="J82" s="465">
        <v>0</v>
      </c>
      <c r="K82" s="313">
        <f>K83</f>
        <v>3.8601200000000002</v>
      </c>
      <c r="L82" s="313">
        <f>L83</f>
        <v>0</v>
      </c>
      <c r="M82" s="313">
        <f>M83</f>
        <v>2.4893000000000001</v>
      </c>
      <c r="N82" s="313">
        <f>N83</f>
        <v>1.3708199999999999</v>
      </c>
      <c r="O82" s="313">
        <f>O83</f>
        <v>0</v>
      </c>
      <c r="P82" s="465" t="s">
        <v>98</v>
      </c>
      <c r="Q82" s="465" t="s">
        <v>98</v>
      </c>
      <c r="R82" s="465" t="s">
        <v>98</v>
      </c>
      <c r="S82" s="465" t="s">
        <v>98</v>
      </c>
      <c r="T82" s="313">
        <f t="shared" ref="T82:AQ82" si="28">T83</f>
        <v>0</v>
      </c>
      <c r="U82" s="467">
        <f t="shared" si="28"/>
        <v>0</v>
      </c>
      <c r="V82" s="467">
        <f t="shared" si="28"/>
        <v>0</v>
      </c>
      <c r="W82" s="467">
        <f t="shared" si="28"/>
        <v>0</v>
      </c>
      <c r="X82" s="467">
        <f t="shared" si="28"/>
        <v>0</v>
      </c>
      <c r="Y82" s="313">
        <f t="shared" si="28"/>
        <v>0</v>
      </c>
      <c r="Z82" s="313">
        <f t="shared" si="28"/>
        <v>0</v>
      </c>
      <c r="AA82" s="467">
        <f t="shared" si="28"/>
        <v>0</v>
      </c>
      <c r="AB82" s="467">
        <f t="shared" si="28"/>
        <v>0</v>
      </c>
      <c r="AC82" s="313">
        <f t="shared" si="28"/>
        <v>0</v>
      </c>
      <c r="AD82" s="313" t="str">
        <f t="shared" si="28"/>
        <v>нд</v>
      </c>
      <c r="AE82" s="313">
        <f t="shared" si="28"/>
        <v>0</v>
      </c>
      <c r="AF82" s="313" t="str">
        <f t="shared" si="28"/>
        <v>нд</v>
      </c>
      <c r="AG82" s="313">
        <f t="shared" si="28"/>
        <v>0</v>
      </c>
      <c r="AH82" s="313" t="str">
        <f t="shared" si="28"/>
        <v>нд</v>
      </c>
      <c r="AI82" s="313">
        <f t="shared" si="28"/>
        <v>2.1065762711864409</v>
      </c>
      <c r="AJ82" s="313" t="str">
        <f t="shared" si="28"/>
        <v>нд</v>
      </c>
      <c r="AK82" s="313">
        <f t="shared" si="28"/>
        <v>0</v>
      </c>
      <c r="AL82" s="313" t="str">
        <f t="shared" si="28"/>
        <v>нд</v>
      </c>
      <c r="AM82" s="313">
        <f t="shared" si="28"/>
        <v>1.754</v>
      </c>
      <c r="AN82" s="313" t="str">
        <f t="shared" si="28"/>
        <v>нд</v>
      </c>
      <c r="AO82" s="313">
        <f t="shared" si="28"/>
        <v>0</v>
      </c>
      <c r="AP82" s="313" t="str">
        <f t="shared" si="28"/>
        <v>нд</v>
      </c>
      <c r="AQ82" s="313">
        <f t="shared" si="28"/>
        <v>3.8605762711864409</v>
      </c>
      <c r="AR82" s="313">
        <v>0</v>
      </c>
      <c r="AS82" s="459" t="s">
        <v>98</v>
      </c>
      <c r="AT82" s="435"/>
    </row>
    <row r="83" spans="1:55" s="317" customFormat="1" ht="25.5" customHeight="1" x14ac:dyDescent="0.2">
      <c r="A83" s="275" t="s">
        <v>218</v>
      </c>
      <c r="B83" s="156" t="s">
        <v>219</v>
      </c>
      <c r="C83" s="269" t="s">
        <v>98</v>
      </c>
      <c r="D83" s="269" t="s">
        <v>98</v>
      </c>
      <c r="E83" s="452" t="s">
        <v>98</v>
      </c>
      <c r="F83" s="452" t="s">
        <v>98</v>
      </c>
      <c r="G83" s="269" t="s">
        <v>98</v>
      </c>
      <c r="H83" s="269" t="s">
        <v>98</v>
      </c>
      <c r="I83" s="269" t="s">
        <v>98</v>
      </c>
      <c r="J83" s="269">
        <v>0</v>
      </c>
      <c r="K83" s="362">
        <f>SUM(K84:K87)</f>
        <v>3.8601200000000002</v>
      </c>
      <c r="L83" s="362">
        <f>SUM(L84:L87)</f>
        <v>0</v>
      </c>
      <c r="M83" s="362">
        <f>SUM(M84:M87)</f>
        <v>2.4893000000000001</v>
      </c>
      <c r="N83" s="362">
        <f>SUM(N84:N87)</f>
        <v>1.3708199999999999</v>
      </c>
      <c r="O83" s="362">
        <f>SUM(O84:O87)</f>
        <v>0</v>
      </c>
      <c r="P83" s="269" t="s">
        <v>98</v>
      </c>
      <c r="Q83" s="269" t="s">
        <v>98</v>
      </c>
      <c r="R83" s="269" t="s">
        <v>98</v>
      </c>
      <c r="S83" s="269" t="s">
        <v>98</v>
      </c>
      <c r="T83" s="362">
        <f t="shared" ref="T83:AC83" si="29">SUM(T84:T87)</f>
        <v>0</v>
      </c>
      <c r="U83" s="468">
        <f t="shared" si="29"/>
        <v>0</v>
      </c>
      <c r="V83" s="468">
        <f t="shared" si="29"/>
        <v>0</v>
      </c>
      <c r="W83" s="468">
        <f t="shared" si="29"/>
        <v>0</v>
      </c>
      <c r="X83" s="468">
        <f t="shared" si="29"/>
        <v>0</v>
      </c>
      <c r="Y83" s="362">
        <f t="shared" si="29"/>
        <v>0</v>
      </c>
      <c r="Z83" s="362">
        <f t="shared" si="29"/>
        <v>0</v>
      </c>
      <c r="AA83" s="468">
        <f t="shared" si="29"/>
        <v>0</v>
      </c>
      <c r="AB83" s="468">
        <f t="shared" si="29"/>
        <v>0</v>
      </c>
      <c r="AC83" s="362">
        <f t="shared" si="29"/>
        <v>0</v>
      </c>
      <c r="AD83" s="361" t="s">
        <v>98</v>
      </c>
      <c r="AE83" s="362">
        <f>SUM(AE84:AE87)</f>
        <v>0</v>
      </c>
      <c r="AF83" s="361" t="s">
        <v>98</v>
      </c>
      <c r="AG83" s="362">
        <f>SUM(AG84:AG87)</f>
        <v>0</v>
      </c>
      <c r="AH83" s="361" t="s">
        <v>98</v>
      </c>
      <c r="AI83" s="362">
        <f>SUM(AI84:AI87)</f>
        <v>2.1065762711864409</v>
      </c>
      <c r="AJ83" s="361" t="s">
        <v>98</v>
      </c>
      <c r="AK83" s="362">
        <f>SUM(AK84:AK87)</f>
        <v>0</v>
      </c>
      <c r="AL83" s="361" t="s">
        <v>98</v>
      </c>
      <c r="AM83" s="362">
        <f>SUM(AM84:AM87)</f>
        <v>1.754</v>
      </c>
      <c r="AN83" s="361" t="s">
        <v>98</v>
      </c>
      <c r="AO83" s="362">
        <f>SUM(AO84:AO87)</f>
        <v>0</v>
      </c>
      <c r="AP83" s="361" t="s">
        <v>98</v>
      </c>
      <c r="AQ83" s="362">
        <f>SUM(AQ84:AQ87)</f>
        <v>3.8605762711864409</v>
      </c>
      <c r="AR83" s="313">
        <v>0</v>
      </c>
      <c r="AS83" s="469" t="s">
        <v>98</v>
      </c>
      <c r="AT83" s="435"/>
    </row>
    <row r="84" spans="1:55" s="183" customFormat="1" ht="15.75" customHeight="1" x14ac:dyDescent="0.2">
      <c r="A84" s="363" t="s">
        <v>218</v>
      </c>
      <c r="B84" s="186" t="s">
        <v>220</v>
      </c>
      <c r="C84" s="313" t="s">
        <v>221</v>
      </c>
      <c r="D84" s="294" t="s">
        <v>425</v>
      </c>
      <c r="E84" s="470">
        <v>2023</v>
      </c>
      <c r="F84" s="453">
        <f>E84</f>
        <v>2023</v>
      </c>
      <c r="G84" s="313" t="s">
        <v>98</v>
      </c>
      <c r="H84" s="313" t="s">
        <v>98</v>
      </c>
      <c r="I84" s="313" t="s">
        <v>98</v>
      </c>
      <c r="J84" s="313">
        <v>0</v>
      </c>
      <c r="K84" s="294">
        <f>SUM(L84:N84)</f>
        <v>1.754</v>
      </c>
      <c r="L84" s="294">
        <v>0</v>
      </c>
      <c r="M84" s="294">
        <v>1.5409999999999999</v>
      </c>
      <c r="N84" s="294">
        <v>0.21299999999999999</v>
      </c>
      <c r="O84" s="294">
        <v>0</v>
      </c>
      <c r="P84" s="313" t="s">
        <v>98</v>
      </c>
      <c r="Q84" s="313" t="s">
        <v>98</v>
      </c>
      <c r="R84" s="313" t="s">
        <v>98</v>
      </c>
      <c r="S84" s="313" t="s">
        <v>98</v>
      </c>
      <c r="T84" s="313">
        <v>0</v>
      </c>
      <c r="U84" s="294">
        <v>0</v>
      </c>
      <c r="V84" s="448">
        <f>AA84</f>
        <v>0</v>
      </c>
      <c r="W84" s="294">
        <v>0</v>
      </c>
      <c r="X84" s="448">
        <f>AC84</f>
        <v>0</v>
      </c>
      <c r="Y84" s="313">
        <v>0</v>
      </c>
      <c r="Z84" s="313">
        <v>0</v>
      </c>
      <c r="AA84" s="313">
        <v>0</v>
      </c>
      <c r="AB84" s="313">
        <v>0</v>
      </c>
      <c r="AC84" s="313">
        <v>0</v>
      </c>
      <c r="AD84" s="313" t="s">
        <v>98</v>
      </c>
      <c r="AE84" s="313">
        <v>0</v>
      </c>
      <c r="AF84" s="313" t="s">
        <v>98</v>
      </c>
      <c r="AG84" s="313">
        <v>0</v>
      </c>
      <c r="AH84" s="313" t="s">
        <v>98</v>
      </c>
      <c r="AI84" s="313">
        <v>0</v>
      </c>
      <c r="AJ84" s="313" t="s">
        <v>98</v>
      </c>
      <c r="AK84" s="313">
        <v>0</v>
      </c>
      <c r="AL84" s="313" t="s">
        <v>98</v>
      </c>
      <c r="AM84" s="313">
        <v>1.754</v>
      </c>
      <c r="AN84" s="313" t="s">
        <v>98</v>
      </c>
      <c r="AO84" s="313">
        <v>0</v>
      </c>
      <c r="AP84" s="313" t="s">
        <v>98</v>
      </c>
      <c r="AQ84" s="294">
        <f>AC84+AE84+AG84+AI84+AK84+AM84+AO84</f>
        <v>1.754</v>
      </c>
      <c r="AR84" s="313">
        <v>0</v>
      </c>
      <c r="AS84" s="459" t="s">
        <v>98</v>
      </c>
      <c r="AT84" s="455"/>
    </row>
    <row r="85" spans="1:55" s="183" customFormat="1" ht="25.5" hidden="1" customHeight="1" x14ac:dyDescent="0.2">
      <c r="A85" s="363" t="s">
        <v>218</v>
      </c>
      <c r="B85" s="186" t="s">
        <v>222</v>
      </c>
      <c r="C85" s="313" t="s">
        <v>223</v>
      </c>
      <c r="D85" s="294"/>
      <c r="E85" s="470"/>
      <c r="F85" s="453"/>
      <c r="G85" s="313"/>
      <c r="H85" s="313"/>
      <c r="I85" s="313"/>
      <c r="J85" s="313"/>
      <c r="K85" s="294"/>
      <c r="L85" s="294"/>
      <c r="M85" s="294"/>
      <c r="N85" s="294"/>
      <c r="O85" s="294"/>
      <c r="P85" s="313"/>
      <c r="Q85" s="313"/>
      <c r="R85" s="313"/>
      <c r="S85" s="313"/>
      <c r="T85" s="313"/>
      <c r="U85" s="294"/>
      <c r="V85" s="448"/>
      <c r="W85" s="294"/>
      <c r="X85" s="448"/>
      <c r="Y85" s="313"/>
      <c r="Z85" s="313"/>
      <c r="AA85" s="313"/>
      <c r="AB85" s="313"/>
      <c r="AC85" s="313"/>
      <c r="AD85" s="313"/>
      <c r="AE85" s="313"/>
      <c r="AF85" s="313"/>
      <c r="AG85" s="313"/>
      <c r="AH85" s="313"/>
      <c r="AI85" s="313"/>
      <c r="AJ85" s="313"/>
      <c r="AK85" s="313"/>
      <c r="AL85" s="313"/>
      <c r="AM85" s="313"/>
      <c r="AN85" s="313"/>
      <c r="AO85" s="313"/>
      <c r="AP85" s="313"/>
      <c r="AQ85" s="294">
        <f>AC85+AE85+AG85+AI85+AK85+AM85+AO85</f>
        <v>0</v>
      </c>
      <c r="AR85" s="313">
        <v>0</v>
      </c>
      <c r="AS85" s="459" t="s">
        <v>98</v>
      </c>
      <c r="AT85" s="455"/>
    </row>
    <row r="86" spans="1:55" s="183" customFormat="1" ht="25.5" customHeight="1" x14ac:dyDescent="0.2">
      <c r="A86" s="363" t="s">
        <v>218</v>
      </c>
      <c r="B86" s="186" t="s">
        <v>224</v>
      </c>
      <c r="C86" s="313" t="s">
        <v>225</v>
      </c>
      <c r="D86" s="294" t="s">
        <v>425</v>
      </c>
      <c r="E86" s="470">
        <v>2021</v>
      </c>
      <c r="F86" s="453">
        <v>2021</v>
      </c>
      <c r="G86" s="313" t="s">
        <v>98</v>
      </c>
      <c r="H86" s="313" t="s">
        <v>98</v>
      </c>
      <c r="I86" s="313" t="s">
        <v>98</v>
      </c>
      <c r="J86" s="313">
        <v>0</v>
      </c>
      <c r="K86" s="294">
        <f>SUM(L86:N86)</f>
        <v>0.49012</v>
      </c>
      <c r="L86" s="294">
        <v>0</v>
      </c>
      <c r="M86" s="294">
        <v>0.31130000000000002</v>
      </c>
      <c r="N86" s="294">
        <v>0.17882000000000001</v>
      </c>
      <c r="O86" s="294">
        <v>0</v>
      </c>
      <c r="P86" s="313" t="s">
        <v>98</v>
      </c>
      <c r="Q86" s="313" t="s">
        <v>98</v>
      </c>
      <c r="R86" s="313" t="s">
        <v>98</v>
      </c>
      <c r="S86" s="313" t="s">
        <v>98</v>
      </c>
      <c r="T86" s="313">
        <v>0</v>
      </c>
      <c r="U86" s="294">
        <v>0</v>
      </c>
      <c r="V86" s="448">
        <f>AA86</f>
        <v>0</v>
      </c>
      <c r="W86" s="294">
        <v>0</v>
      </c>
      <c r="X86" s="448">
        <f>AC86</f>
        <v>0</v>
      </c>
      <c r="Y86" s="313">
        <v>0</v>
      </c>
      <c r="Z86" s="313">
        <v>0</v>
      </c>
      <c r="AA86" s="313">
        <v>0</v>
      </c>
      <c r="AB86" s="313">
        <v>0</v>
      </c>
      <c r="AC86" s="313">
        <v>0</v>
      </c>
      <c r="AD86" s="313" t="s">
        <v>98</v>
      </c>
      <c r="AE86" s="313">
        <v>0</v>
      </c>
      <c r="AF86" s="313" t="s">
        <v>98</v>
      </c>
      <c r="AG86" s="313">
        <v>0</v>
      </c>
      <c r="AH86" s="313" t="s">
        <v>98</v>
      </c>
      <c r="AI86" s="313">
        <f>'2'!BY88/1.18</f>
        <v>0.4895762711864407</v>
      </c>
      <c r="AJ86" s="313" t="s">
        <v>98</v>
      </c>
      <c r="AK86" s="313">
        <v>0</v>
      </c>
      <c r="AL86" s="313" t="s">
        <v>98</v>
      </c>
      <c r="AM86" s="313">
        <v>0</v>
      </c>
      <c r="AN86" s="313" t="s">
        <v>98</v>
      </c>
      <c r="AO86" s="313">
        <v>0</v>
      </c>
      <c r="AP86" s="313" t="s">
        <v>98</v>
      </c>
      <c r="AQ86" s="294">
        <f>AC86+AE86+AG86+AI86+AK86+AM86+AO86</f>
        <v>0.4895762711864407</v>
      </c>
      <c r="AR86" s="313">
        <v>0</v>
      </c>
      <c r="AS86" s="459" t="s">
        <v>98</v>
      </c>
      <c r="AT86" s="455"/>
    </row>
    <row r="87" spans="1:55" s="183" customFormat="1" ht="25.5" customHeight="1" x14ac:dyDescent="0.2">
      <c r="A87" s="363" t="s">
        <v>218</v>
      </c>
      <c r="B87" s="216" t="s">
        <v>226</v>
      </c>
      <c r="C87" s="313" t="s">
        <v>227</v>
      </c>
      <c r="D87" s="294" t="s">
        <v>425</v>
      </c>
      <c r="E87" s="470">
        <v>2021</v>
      </c>
      <c r="F87" s="453">
        <f>E87</f>
        <v>2021</v>
      </c>
      <c r="G87" s="313" t="s">
        <v>98</v>
      </c>
      <c r="H87" s="313" t="s">
        <v>98</v>
      </c>
      <c r="I87" s="313" t="s">
        <v>98</v>
      </c>
      <c r="J87" s="313">
        <v>0</v>
      </c>
      <c r="K87" s="294">
        <f>SUM(L87:N87)</f>
        <v>1.6160000000000001</v>
      </c>
      <c r="L87" s="294">
        <v>0</v>
      </c>
      <c r="M87" s="294">
        <v>0.63700000000000001</v>
      </c>
      <c r="N87" s="294">
        <v>0.97899999999999998</v>
      </c>
      <c r="O87" s="294">
        <v>0</v>
      </c>
      <c r="P87" s="313" t="s">
        <v>98</v>
      </c>
      <c r="Q87" s="313" t="s">
        <v>98</v>
      </c>
      <c r="R87" s="313" t="s">
        <v>98</v>
      </c>
      <c r="S87" s="313" t="s">
        <v>98</v>
      </c>
      <c r="T87" s="313">
        <v>0</v>
      </c>
      <c r="U87" s="294">
        <v>0</v>
      </c>
      <c r="V87" s="448">
        <f>AA87</f>
        <v>0</v>
      </c>
      <c r="W87" s="294">
        <v>0</v>
      </c>
      <c r="X87" s="448">
        <f>AC87</f>
        <v>0</v>
      </c>
      <c r="Y87" s="313">
        <v>0</v>
      </c>
      <c r="Z87" s="313">
        <v>0</v>
      </c>
      <c r="AA87" s="313">
        <v>0</v>
      </c>
      <c r="AB87" s="313">
        <v>0</v>
      </c>
      <c r="AC87" s="313">
        <v>0</v>
      </c>
      <c r="AD87" s="313" t="s">
        <v>98</v>
      </c>
      <c r="AE87" s="313">
        <v>0</v>
      </c>
      <c r="AF87" s="313" t="s">
        <v>98</v>
      </c>
      <c r="AG87" s="313">
        <v>0</v>
      </c>
      <c r="AH87" s="313" t="s">
        <v>98</v>
      </c>
      <c r="AI87" s="313">
        <v>1.617</v>
      </c>
      <c r="AJ87" s="313" t="s">
        <v>98</v>
      </c>
      <c r="AK87" s="313">
        <v>0</v>
      </c>
      <c r="AL87" s="313" t="s">
        <v>98</v>
      </c>
      <c r="AM87" s="313">
        <v>0</v>
      </c>
      <c r="AN87" s="313" t="s">
        <v>98</v>
      </c>
      <c r="AO87" s="313">
        <v>0</v>
      </c>
      <c r="AP87" s="313" t="s">
        <v>98</v>
      </c>
      <c r="AQ87" s="294">
        <f>AC87+AE87+AG87+AI87+AK87+AM87+AO87</f>
        <v>1.617</v>
      </c>
      <c r="AR87" s="313">
        <v>0</v>
      </c>
      <c r="AS87" s="459" t="s">
        <v>98</v>
      </c>
      <c r="AT87" s="455"/>
    </row>
    <row r="88" spans="1:55" s="160" customFormat="1" ht="38.25" customHeight="1" x14ac:dyDescent="0.2">
      <c r="A88" s="436" t="s">
        <v>228</v>
      </c>
      <c r="B88" s="155" t="s">
        <v>229</v>
      </c>
      <c r="C88" s="437" t="s">
        <v>98</v>
      </c>
      <c r="D88" s="442" t="s">
        <v>98</v>
      </c>
      <c r="E88" s="471">
        <v>0</v>
      </c>
      <c r="F88" s="453">
        <f>E88</f>
        <v>0</v>
      </c>
      <c r="G88" s="465" t="s">
        <v>98</v>
      </c>
      <c r="H88" s="465" t="s">
        <v>98</v>
      </c>
      <c r="I88" s="465" t="s">
        <v>98</v>
      </c>
      <c r="J88" s="465">
        <v>0</v>
      </c>
      <c r="K88" s="333" t="s">
        <v>98</v>
      </c>
      <c r="L88" s="333" t="s">
        <v>98</v>
      </c>
      <c r="M88" s="294">
        <v>0</v>
      </c>
      <c r="N88" s="294">
        <v>0</v>
      </c>
      <c r="O88" s="442" t="s">
        <v>98</v>
      </c>
      <c r="P88" s="465" t="s">
        <v>98</v>
      </c>
      <c r="Q88" s="465" t="s">
        <v>98</v>
      </c>
      <c r="R88" s="465" t="s">
        <v>98</v>
      </c>
      <c r="S88" s="465" t="s">
        <v>98</v>
      </c>
      <c r="T88" s="313">
        <v>0</v>
      </c>
      <c r="U88" s="313">
        <v>0</v>
      </c>
      <c r="V88" s="313">
        <v>0</v>
      </c>
      <c r="W88" s="313">
        <v>0</v>
      </c>
      <c r="X88" s="313">
        <v>0</v>
      </c>
      <c r="Y88" s="313">
        <v>0</v>
      </c>
      <c r="Z88" s="313">
        <v>0</v>
      </c>
      <c r="AA88" s="313">
        <v>0</v>
      </c>
      <c r="AB88" s="313">
        <v>0</v>
      </c>
      <c r="AC88" s="313">
        <v>0</v>
      </c>
      <c r="AD88" s="313">
        <v>0</v>
      </c>
      <c r="AE88" s="313">
        <v>0</v>
      </c>
      <c r="AF88" s="313">
        <v>0</v>
      </c>
      <c r="AG88" s="313">
        <v>0</v>
      </c>
      <c r="AH88" s="313">
        <v>0</v>
      </c>
      <c r="AI88" s="313">
        <v>0</v>
      </c>
      <c r="AJ88" s="313">
        <v>0</v>
      </c>
      <c r="AK88" s="313">
        <v>0</v>
      </c>
      <c r="AL88" s="313">
        <v>0</v>
      </c>
      <c r="AM88" s="313">
        <v>0</v>
      </c>
      <c r="AN88" s="313">
        <v>0</v>
      </c>
      <c r="AO88" s="313">
        <v>0</v>
      </c>
      <c r="AP88" s="313">
        <v>0</v>
      </c>
      <c r="AQ88" s="313">
        <v>0</v>
      </c>
      <c r="AR88" s="313">
        <v>0</v>
      </c>
      <c r="AS88" s="459" t="s">
        <v>98</v>
      </c>
      <c r="AT88" s="435"/>
    </row>
    <row r="89" spans="1:55" s="168" customFormat="1" ht="76.5" customHeight="1" x14ac:dyDescent="0.2">
      <c r="A89" s="283" t="s">
        <v>230</v>
      </c>
      <c r="B89" s="162" t="s">
        <v>231</v>
      </c>
      <c r="C89" s="288" t="s">
        <v>98</v>
      </c>
      <c r="D89" s="376" t="s">
        <v>98</v>
      </c>
      <c r="E89" s="472">
        <f>SUM(E90:E91)</f>
        <v>0</v>
      </c>
      <c r="F89" s="473">
        <f>E89</f>
        <v>0</v>
      </c>
      <c r="G89" s="375" t="s">
        <v>98</v>
      </c>
      <c r="H89" s="375" t="s">
        <v>98</v>
      </c>
      <c r="I89" s="375" t="s">
        <v>98</v>
      </c>
      <c r="J89" s="375">
        <v>0</v>
      </c>
      <c r="K89" s="375" t="s">
        <v>98</v>
      </c>
      <c r="L89" s="375" t="s">
        <v>98</v>
      </c>
      <c r="M89" s="376">
        <v>0</v>
      </c>
      <c r="N89" s="376">
        <v>0</v>
      </c>
      <c r="O89" s="376" t="s">
        <v>98</v>
      </c>
      <c r="P89" s="375" t="s">
        <v>98</v>
      </c>
      <c r="Q89" s="375" t="s">
        <v>98</v>
      </c>
      <c r="R89" s="375" t="s">
        <v>98</v>
      </c>
      <c r="S89" s="375" t="s">
        <v>98</v>
      </c>
      <c r="T89" s="375">
        <v>0</v>
      </c>
      <c r="U89" s="375">
        <v>0</v>
      </c>
      <c r="V89" s="375">
        <v>0</v>
      </c>
      <c r="W89" s="375">
        <v>0</v>
      </c>
      <c r="X89" s="375">
        <v>0</v>
      </c>
      <c r="Y89" s="375">
        <v>0</v>
      </c>
      <c r="Z89" s="375">
        <v>0</v>
      </c>
      <c r="AA89" s="375">
        <v>0</v>
      </c>
      <c r="AB89" s="375">
        <v>0</v>
      </c>
      <c r="AC89" s="474">
        <f t="shared" ref="AC89:AD91" si="30">Z89</f>
        <v>0</v>
      </c>
      <c r="AD89" s="474">
        <f t="shared" si="30"/>
        <v>0</v>
      </c>
      <c r="AE89" s="375" t="s">
        <v>98</v>
      </c>
      <c r="AF89" s="375" t="s">
        <v>98</v>
      </c>
      <c r="AG89" s="375" t="s">
        <v>98</v>
      </c>
      <c r="AH89" s="375" t="s">
        <v>98</v>
      </c>
      <c r="AI89" s="375" t="s">
        <v>98</v>
      </c>
      <c r="AJ89" s="375" t="s">
        <v>98</v>
      </c>
      <c r="AK89" s="375" t="s">
        <v>98</v>
      </c>
      <c r="AL89" s="375" t="s">
        <v>98</v>
      </c>
      <c r="AM89" s="375">
        <v>0</v>
      </c>
      <c r="AN89" s="375" t="s">
        <v>98</v>
      </c>
      <c r="AO89" s="375">
        <v>0</v>
      </c>
      <c r="AP89" s="375">
        <v>0</v>
      </c>
      <c r="AQ89" s="375">
        <v>0</v>
      </c>
      <c r="AR89" s="375">
        <f>X89</f>
        <v>0</v>
      </c>
      <c r="AS89" s="475" t="s">
        <v>98</v>
      </c>
      <c r="AT89" s="435"/>
    </row>
    <row r="90" spans="1:55" s="160" customFormat="1" ht="51" customHeight="1" x14ac:dyDescent="0.2">
      <c r="A90" s="232" t="s">
        <v>232</v>
      </c>
      <c r="B90" s="155" t="s">
        <v>233</v>
      </c>
      <c r="C90" s="437" t="s">
        <v>98</v>
      </c>
      <c r="D90" s="442" t="s">
        <v>98</v>
      </c>
      <c r="E90" s="471">
        <v>0</v>
      </c>
      <c r="F90" s="453">
        <f>E90</f>
        <v>0</v>
      </c>
      <c r="G90" s="465" t="s">
        <v>98</v>
      </c>
      <c r="H90" s="465" t="s">
        <v>98</v>
      </c>
      <c r="I90" s="465" t="s">
        <v>98</v>
      </c>
      <c r="J90" s="465">
        <v>0</v>
      </c>
      <c r="K90" s="333" t="s">
        <v>98</v>
      </c>
      <c r="L90" s="333" t="s">
        <v>98</v>
      </c>
      <c r="M90" s="294">
        <v>0</v>
      </c>
      <c r="N90" s="294">
        <v>0</v>
      </c>
      <c r="O90" s="442" t="s">
        <v>98</v>
      </c>
      <c r="P90" s="465" t="s">
        <v>98</v>
      </c>
      <c r="Q90" s="465" t="s">
        <v>98</v>
      </c>
      <c r="R90" s="465" t="s">
        <v>98</v>
      </c>
      <c r="S90" s="465" t="s">
        <v>98</v>
      </c>
      <c r="T90" s="313">
        <v>0</v>
      </c>
      <c r="U90" s="313">
        <v>0</v>
      </c>
      <c r="V90" s="313">
        <v>0</v>
      </c>
      <c r="W90" s="313">
        <v>0</v>
      </c>
      <c r="X90" s="313">
        <v>0</v>
      </c>
      <c r="Y90" s="313">
        <v>0</v>
      </c>
      <c r="Z90" s="313">
        <v>0</v>
      </c>
      <c r="AA90" s="313">
        <v>0</v>
      </c>
      <c r="AB90" s="313">
        <v>0</v>
      </c>
      <c r="AC90" s="467">
        <f t="shared" si="30"/>
        <v>0</v>
      </c>
      <c r="AD90" s="467">
        <f t="shared" si="30"/>
        <v>0</v>
      </c>
      <c r="AE90" s="333" t="s">
        <v>98</v>
      </c>
      <c r="AF90" s="333" t="s">
        <v>98</v>
      </c>
      <c r="AG90" s="333" t="s">
        <v>98</v>
      </c>
      <c r="AH90" s="333" t="s">
        <v>98</v>
      </c>
      <c r="AI90" s="333" t="s">
        <v>98</v>
      </c>
      <c r="AJ90" s="333" t="s">
        <v>98</v>
      </c>
      <c r="AK90" s="333" t="s">
        <v>98</v>
      </c>
      <c r="AL90" s="333" t="s">
        <v>98</v>
      </c>
      <c r="AM90" s="313">
        <v>0</v>
      </c>
      <c r="AN90" s="333" t="s">
        <v>98</v>
      </c>
      <c r="AO90" s="313">
        <v>0</v>
      </c>
      <c r="AP90" s="313">
        <v>0</v>
      </c>
      <c r="AQ90" s="313">
        <v>0</v>
      </c>
      <c r="AR90" s="313">
        <f>X90</f>
        <v>0</v>
      </c>
      <c r="AS90" s="459" t="s">
        <v>98</v>
      </c>
      <c r="AT90" s="435"/>
    </row>
    <row r="91" spans="1:55" s="160" customFormat="1" ht="38.25" customHeight="1" x14ac:dyDescent="0.2">
      <c r="A91" s="232" t="s">
        <v>234</v>
      </c>
      <c r="B91" s="155" t="s">
        <v>235</v>
      </c>
      <c r="C91" s="437" t="s">
        <v>98</v>
      </c>
      <c r="D91" s="442" t="s">
        <v>98</v>
      </c>
      <c r="E91" s="471">
        <v>0</v>
      </c>
      <c r="F91" s="453">
        <f>E91</f>
        <v>0</v>
      </c>
      <c r="G91" s="465" t="s">
        <v>98</v>
      </c>
      <c r="H91" s="465" t="s">
        <v>98</v>
      </c>
      <c r="I91" s="465" t="s">
        <v>98</v>
      </c>
      <c r="J91" s="465">
        <v>0</v>
      </c>
      <c r="K91" s="333" t="s">
        <v>98</v>
      </c>
      <c r="L91" s="333" t="s">
        <v>98</v>
      </c>
      <c r="M91" s="294">
        <v>0</v>
      </c>
      <c r="N91" s="294">
        <v>0</v>
      </c>
      <c r="O91" s="442" t="s">
        <v>98</v>
      </c>
      <c r="P91" s="465" t="s">
        <v>98</v>
      </c>
      <c r="Q91" s="465" t="s">
        <v>98</v>
      </c>
      <c r="R91" s="465" t="s">
        <v>98</v>
      </c>
      <c r="S91" s="465" t="s">
        <v>98</v>
      </c>
      <c r="T91" s="313">
        <v>0</v>
      </c>
      <c r="U91" s="313">
        <v>0</v>
      </c>
      <c r="V91" s="313">
        <v>0</v>
      </c>
      <c r="W91" s="313">
        <v>0</v>
      </c>
      <c r="X91" s="313">
        <v>0</v>
      </c>
      <c r="Y91" s="313">
        <v>0</v>
      </c>
      <c r="Z91" s="313">
        <v>0</v>
      </c>
      <c r="AA91" s="313">
        <v>0</v>
      </c>
      <c r="AB91" s="313">
        <v>0</v>
      </c>
      <c r="AC91" s="467">
        <f t="shared" si="30"/>
        <v>0</v>
      </c>
      <c r="AD91" s="467">
        <f t="shared" si="30"/>
        <v>0</v>
      </c>
      <c r="AE91" s="333" t="s">
        <v>98</v>
      </c>
      <c r="AF91" s="333" t="s">
        <v>98</v>
      </c>
      <c r="AG91" s="333" t="s">
        <v>98</v>
      </c>
      <c r="AH91" s="333" t="s">
        <v>98</v>
      </c>
      <c r="AI91" s="333" t="s">
        <v>98</v>
      </c>
      <c r="AJ91" s="333" t="s">
        <v>98</v>
      </c>
      <c r="AK91" s="333" t="s">
        <v>98</v>
      </c>
      <c r="AL91" s="333" t="s">
        <v>98</v>
      </c>
      <c r="AM91" s="313">
        <v>0</v>
      </c>
      <c r="AN91" s="333" t="s">
        <v>98</v>
      </c>
      <c r="AO91" s="313">
        <v>0</v>
      </c>
      <c r="AP91" s="313">
        <v>0</v>
      </c>
      <c r="AQ91" s="313">
        <v>0</v>
      </c>
      <c r="AR91" s="313">
        <f>X91</f>
        <v>0</v>
      </c>
      <c r="AS91" s="459" t="s">
        <v>98</v>
      </c>
      <c r="AT91" s="435"/>
    </row>
    <row r="92" spans="1:55" s="168" customFormat="1" ht="25.5" customHeight="1" x14ac:dyDescent="0.2">
      <c r="A92" s="226" t="s">
        <v>236</v>
      </c>
      <c r="B92" s="162" t="s">
        <v>107</v>
      </c>
      <c r="C92" s="288" t="s">
        <v>98</v>
      </c>
      <c r="D92" s="288" t="s">
        <v>98</v>
      </c>
      <c r="E92" s="440" t="s">
        <v>98</v>
      </c>
      <c r="F92" s="473" t="s">
        <v>98</v>
      </c>
      <c r="G92" s="375" t="s">
        <v>98</v>
      </c>
      <c r="H92" s="375" t="s">
        <v>98</v>
      </c>
      <c r="I92" s="375" t="s">
        <v>98</v>
      </c>
      <c r="J92" s="375">
        <v>0</v>
      </c>
      <c r="K92" s="375">
        <f>SUM(K93:K105)</f>
        <v>0</v>
      </c>
      <c r="L92" s="375">
        <f>SUM(L93:L105)</f>
        <v>0</v>
      </c>
      <c r="M92" s="375">
        <f>SUM(M93:M105)</f>
        <v>0</v>
      </c>
      <c r="N92" s="375">
        <f>SUM(N93:N105)</f>
        <v>0</v>
      </c>
      <c r="O92" s="375">
        <f>SUM(O93:O105)</f>
        <v>0</v>
      </c>
      <c r="P92" s="375" t="s">
        <v>98</v>
      </c>
      <c r="Q92" s="375" t="s">
        <v>98</v>
      </c>
      <c r="R92" s="375" t="s">
        <v>98</v>
      </c>
      <c r="S92" s="375" t="s">
        <v>98</v>
      </c>
      <c r="T92" s="376">
        <f t="shared" ref="T92:AR92" si="31">SUM(T93:T105)</f>
        <v>0</v>
      </c>
      <c r="U92" s="474">
        <f t="shared" si="31"/>
        <v>0</v>
      </c>
      <c r="V92" s="474">
        <f t="shared" si="31"/>
        <v>0</v>
      </c>
      <c r="W92" s="474">
        <f t="shared" si="31"/>
        <v>0</v>
      </c>
      <c r="X92" s="474">
        <f t="shared" si="31"/>
        <v>0</v>
      </c>
      <c r="Y92" s="474">
        <f t="shared" si="31"/>
        <v>0</v>
      </c>
      <c r="Z92" s="474">
        <f t="shared" si="31"/>
        <v>0</v>
      </c>
      <c r="AA92" s="474">
        <f t="shared" si="31"/>
        <v>0</v>
      </c>
      <c r="AB92" s="474">
        <f t="shared" si="31"/>
        <v>0</v>
      </c>
      <c r="AC92" s="474">
        <f t="shared" si="31"/>
        <v>0</v>
      </c>
      <c r="AD92" s="474">
        <f t="shared" si="31"/>
        <v>0</v>
      </c>
      <c r="AE92" s="375">
        <f t="shared" si="31"/>
        <v>0</v>
      </c>
      <c r="AF92" s="375">
        <f t="shared" si="31"/>
        <v>0</v>
      </c>
      <c r="AG92" s="375">
        <f t="shared" si="31"/>
        <v>0</v>
      </c>
      <c r="AH92" s="375">
        <f t="shared" si="31"/>
        <v>0</v>
      </c>
      <c r="AI92" s="375">
        <f t="shared" si="31"/>
        <v>0</v>
      </c>
      <c r="AJ92" s="375">
        <f t="shared" si="31"/>
        <v>0</v>
      </c>
      <c r="AK92" s="375">
        <f t="shared" si="31"/>
        <v>0</v>
      </c>
      <c r="AL92" s="375">
        <f t="shared" si="31"/>
        <v>0</v>
      </c>
      <c r="AM92" s="375">
        <f t="shared" si="31"/>
        <v>0</v>
      </c>
      <c r="AN92" s="375">
        <f t="shared" si="31"/>
        <v>0</v>
      </c>
      <c r="AO92" s="375">
        <f t="shared" si="31"/>
        <v>0</v>
      </c>
      <c r="AP92" s="375">
        <f t="shared" si="31"/>
        <v>0</v>
      </c>
      <c r="AQ92" s="375">
        <f t="shared" si="31"/>
        <v>0</v>
      </c>
      <c r="AR92" s="375">
        <f t="shared" si="31"/>
        <v>0</v>
      </c>
      <c r="AS92" s="475" t="s">
        <v>98</v>
      </c>
      <c r="AT92" s="435"/>
    </row>
    <row r="93" spans="1:55" s="183" customFormat="1" ht="38.25" hidden="1" customHeight="1" x14ac:dyDescent="0.2">
      <c r="A93" s="309" t="s">
        <v>236</v>
      </c>
      <c r="B93" s="186" t="s">
        <v>237</v>
      </c>
      <c r="C93" s="313" t="s">
        <v>238</v>
      </c>
      <c r="D93" s="294"/>
      <c r="E93" s="453"/>
      <c r="F93" s="453"/>
      <c r="G93" s="313"/>
      <c r="H93" s="313"/>
      <c r="I93" s="313"/>
      <c r="J93" s="313"/>
      <c r="K93" s="294"/>
      <c r="L93" s="294"/>
      <c r="M93" s="294"/>
      <c r="N93" s="294"/>
      <c r="O93" s="294"/>
      <c r="P93" s="313"/>
      <c r="Q93" s="313"/>
      <c r="R93" s="313"/>
      <c r="S93" s="313"/>
      <c r="T93" s="313"/>
      <c r="U93" s="294"/>
      <c r="V93" s="448"/>
      <c r="W93" s="294"/>
      <c r="X93" s="448"/>
      <c r="Y93" s="313"/>
      <c r="Z93" s="313"/>
      <c r="AA93" s="313"/>
      <c r="AB93" s="313"/>
      <c r="AC93" s="313"/>
      <c r="AD93" s="313"/>
      <c r="AE93" s="313"/>
      <c r="AF93" s="313"/>
      <c r="AG93" s="313"/>
      <c r="AH93" s="313"/>
      <c r="AI93" s="313"/>
      <c r="AJ93" s="313"/>
      <c r="AK93" s="313"/>
      <c r="AL93" s="313"/>
      <c r="AM93" s="313"/>
      <c r="AN93" s="313"/>
      <c r="AO93" s="313"/>
      <c r="AP93" s="313"/>
      <c r="AQ93" s="294">
        <f t="shared" ref="AQ93:AQ105" si="32">AC93+AE93+AG93+AI93+AK93+AM93+AO93</f>
        <v>0</v>
      </c>
      <c r="AR93" s="313">
        <f t="shared" ref="AR93:AR106" si="33">X93</f>
        <v>0</v>
      </c>
      <c r="AS93" s="459" t="s">
        <v>98</v>
      </c>
      <c r="AT93" s="455"/>
      <c r="AU93" s="182"/>
      <c r="AV93" s="182"/>
      <c r="AW93" s="182"/>
      <c r="AX93" s="182"/>
      <c r="AY93" s="182"/>
      <c r="AZ93" s="182"/>
      <c r="BA93" s="182"/>
      <c r="BB93" s="182"/>
      <c r="BC93" s="182"/>
    </row>
    <row r="94" spans="1:55" s="183" customFormat="1" ht="38.25" hidden="1" customHeight="1" x14ac:dyDescent="0.2">
      <c r="A94" s="309" t="s">
        <v>236</v>
      </c>
      <c r="B94" s="186" t="s">
        <v>239</v>
      </c>
      <c r="C94" s="313" t="s">
        <v>240</v>
      </c>
      <c r="D94" s="294"/>
      <c r="E94" s="453"/>
      <c r="F94" s="453"/>
      <c r="G94" s="313"/>
      <c r="H94" s="313"/>
      <c r="I94" s="313"/>
      <c r="J94" s="313"/>
      <c r="K94" s="294"/>
      <c r="L94" s="294"/>
      <c r="M94" s="294"/>
      <c r="N94" s="294"/>
      <c r="O94" s="294"/>
      <c r="P94" s="313"/>
      <c r="Q94" s="313"/>
      <c r="R94" s="313"/>
      <c r="S94" s="313"/>
      <c r="T94" s="313"/>
      <c r="U94" s="294"/>
      <c r="V94" s="448"/>
      <c r="W94" s="294"/>
      <c r="X94" s="448"/>
      <c r="Y94" s="313"/>
      <c r="Z94" s="313"/>
      <c r="AA94" s="313"/>
      <c r="AB94" s="313"/>
      <c r="AC94" s="313"/>
      <c r="AD94" s="313"/>
      <c r="AE94" s="313"/>
      <c r="AF94" s="313"/>
      <c r="AG94" s="313"/>
      <c r="AH94" s="313"/>
      <c r="AI94" s="313"/>
      <c r="AJ94" s="313"/>
      <c r="AK94" s="313"/>
      <c r="AL94" s="313"/>
      <c r="AM94" s="313"/>
      <c r="AN94" s="313"/>
      <c r="AO94" s="313"/>
      <c r="AP94" s="313"/>
      <c r="AQ94" s="294">
        <f t="shared" si="32"/>
        <v>0</v>
      </c>
      <c r="AR94" s="313">
        <f t="shared" si="33"/>
        <v>0</v>
      </c>
      <c r="AS94" s="459" t="s">
        <v>98</v>
      </c>
      <c r="AT94" s="455"/>
      <c r="AU94" s="182"/>
      <c r="AV94" s="182"/>
      <c r="AW94" s="182"/>
      <c r="AX94" s="182"/>
      <c r="AY94" s="182"/>
      <c r="AZ94" s="182"/>
      <c r="BA94" s="182"/>
      <c r="BB94" s="182"/>
      <c r="BC94" s="182"/>
    </row>
    <row r="95" spans="1:55" s="183" customFormat="1" ht="51" hidden="1" customHeight="1" x14ac:dyDescent="0.2">
      <c r="A95" s="309" t="s">
        <v>236</v>
      </c>
      <c r="B95" s="186" t="s">
        <v>241</v>
      </c>
      <c r="C95" s="313" t="s">
        <v>242</v>
      </c>
      <c r="D95" s="294"/>
      <c r="E95" s="453"/>
      <c r="F95" s="453"/>
      <c r="G95" s="313"/>
      <c r="H95" s="313"/>
      <c r="I95" s="313"/>
      <c r="J95" s="313"/>
      <c r="K95" s="294"/>
      <c r="L95" s="294"/>
      <c r="M95" s="294"/>
      <c r="N95" s="294"/>
      <c r="O95" s="294"/>
      <c r="P95" s="313"/>
      <c r="Q95" s="313"/>
      <c r="R95" s="313"/>
      <c r="S95" s="313"/>
      <c r="T95" s="313"/>
      <c r="U95" s="294"/>
      <c r="V95" s="448"/>
      <c r="W95" s="294"/>
      <c r="X95" s="448"/>
      <c r="Y95" s="313"/>
      <c r="Z95" s="313"/>
      <c r="AA95" s="313"/>
      <c r="AB95" s="313"/>
      <c r="AC95" s="313"/>
      <c r="AD95" s="313"/>
      <c r="AE95" s="313"/>
      <c r="AF95" s="313"/>
      <c r="AG95" s="313"/>
      <c r="AH95" s="313"/>
      <c r="AI95" s="313"/>
      <c r="AJ95" s="313"/>
      <c r="AK95" s="313"/>
      <c r="AL95" s="313"/>
      <c r="AM95" s="313"/>
      <c r="AN95" s="313"/>
      <c r="AO95" s="313"/>
      <c r="AP95" s="313"/>
      <c r="AQ95" s="294">
        <f t="shared" si="32"/>
        <v>0</v>
      </c>
      <c r="AR95" s="313">
        <f t="shared" si="33"/>
        <v>0</v>
      </c>
      <c r="AS95" s="459" t="s">
        <v>98</v>
      </c>
      <c r="AT95" s="455"/>
      <c r="AU95" s="182"/>
      <c r="AV95" s="182"/>
      <c r="AW95" s="182"/>
      <c r="AX95" s="182"/>
      <c r="AY95" s="182"/>
      <c r="AZ95" s="182"/>
      <c r="BA95" s="182"/>
      <c r="BB95" s="182"/>
      <c r="BC95" s="182"/>
    </row>
    <row r="96" spans="1:55" s="183" customFormat="1" ht="51" hidden="1" customHeight="1" x14ac:dyDescent="0.2">
      <c r="A96" s="309" t="s">
        <v>236</v>
      </c>
      <c r="B96" s="186" t="s">
        <v>243</v>
      </c>
      <c r="C96" s="313" t="s">
        <v>244</v>
      </c>
      <c r="D96" s="294"/>
      <c r="E96" s="453"/>
      <c r="F96" s="453"/>
      <c r="G96" s="313"/>
      <c r="H96" s="313"/>
      <c r="I96" s="313"/>
      <c r="J96" s="313"/>
      <c r="K96" s="294"/>
      <c r="L96" s="294"/>
      <c r="M96" s="294"/>
      <c r="N96" s="294"/>
      <c r="O96" s="294"/>
      <c r="P96" s="313"/>
      <c r="Q96" s="313"/>
      <c r="R96" s="313"/>
      <c r="S96" s="313"/>
      <c r="T96" s="313"/>
      <c r="U96" s="294"/>
      <c r="V96" s="448"/>
      <c r="W96" s="294"/>
      <c r="X96" s="448"/>
      <c r="Y96" s="313"/>
      <c r="Z96" s="313"/>
      <c r="AA96" s="313"/>
      <c r="AB96" s="313"/>
      <c r="AC96" s="313"/>
      <c r="AD96" s="313"/>
      <c r="AE96" s="313"/>
      <c r="AF96" s="313"/>
      <c r="AG96" s="313"/>
      <c r="AH96" s="313"/>
      <c r="AI96" s="313"/>
      <c r="AJ96" s="313"/>
      <c r="AK96" s="313"/>
      <c r="AL96" s="313"/>
      <c r="AM96" s="313"/>
      <c r="AN96" s="313"/>
      <c r="AO96" s="313"/>
      <c r="AP96" s="313"/>
      <c r="AQ96" s="294">
        <f t="shared" si="32"/>
        <v>0</v>
      </c>
      <c r="AR96" s="313">
        <f t="shared" si="33"/>
        <v>0</v>
      </c>
      <c r="AS96" s="459" t="s">
        <v>98</v>
      </c>
      <c r="AT96" s="455"/>
      <c r="AU96" s="182"/>
      <c r="AV96" s="182"/>
      <c r="AW96" s="182"/>
      <c r="AX96" s="182"/>
      <c r="AY96" s="182"/>
      <c r="AZ96" s="182"/>
      <c r="BA96" s="182"/>
      <c r="BB96" s="182"/>
      <c r="BC96" s="182"/>
    </row>
    <row r="97" spans="1:55" s="183" customFormat="1" ht="51" hidden="1" customHeight="1" x14ac:dyDescent="0.2">
      <c r="A97" s="309" t="s">
        <v>236</v>
      </c>
      <c r="B97" s="186" t="s">
        <v>245</v>
      </c>
      <c r="C97" s="313" t="s">
        <v>246</v>
      </c>
      <c r="D97" s="294"/>
      <c r="E97" s="453"/>
      <c r="F97" s="453"/>
      <c r="G97" s="313"/>
      <c r="H97" s="313"/>
      <c r="I97" s="313"/>
      <c r="J97" s="313"/>
      <c r="K97" s="294"/>
      <c r="L97" s="294"/>
      <c r="M97" s="294"/>
      <c r="N97" s="294"/>
      <c r="O97" s="294"/>
      <c r="P97" s="313"/>
      <c r="Q97" s="313"/>
      <c r="R97" s="313"/>
      <c r="S97" s="313"/>
      <c r="T97" s="313"/>
      <c r="U97" s="294"/>
      <c r="V97" s="448"/>
      <c r="W97" s="294"/>
      <c r="X97" s="448"/>
      <c r="Y97" s="313"/>
      <c r="Z97" s="313"/>
      <c r="AA97" s="313"/>
      <c r="AB97" s="313"/>
      <c r="AC97" s="313"/>
      <c r="AD97" s="313"/>
      <c r="AE97" s="313"/>
      <c r="AF97" s="313"/>
      <c r="AG97" s="313"/>
      <c r="AH97" s="313"/>
      <c r="AI97" s="313"/>
      <c r="AJ97" s="313"/>
      <c r="AK97" s="313"/>
      <c r="AL97" s="313"/>
      <c r="AM97" s="313"/>
      <c r="AN97" s="313"/>
      <c r="AO97" s="313"/>
      <c r="AP97" s="313"/>
      <c r="AQ97" s="294">
        <f t="shared" si="32"/>
        <v>0</v>
      </c>
      <c r="AR97" s="313">
        <f t="shared" si="33"/>
        <v>0</v>
      </c>
      <c r="AS97" s="459" t="s">
        <v>98</v>
      </c>
      <c r="AT97" s="455"/>
      <c r="AU97" s="182"/>
      <c r="AV97" s="182"/>
      <c r="AW97" s="182"/>
      <c r="AX97" s="182"/>
      <c r="AY97" s="182"/>
      <c r="AZ97" s="182"/>
      <c r="BA97" s="182"/>
      <c r="BB97" s="182"/>
      <c r="BC97" s="182"/>
    </row>
    <row r="98" spans="1:55" s="183" customFormat="1" ht="51" hidden="1" customHeight="1" x14ac:dyDescent="0.2">
      <c r="A98" s="309" t="s">
        <v>236</v>
      </c>
      <c r="B98" s="186" t="s">
        <v>247</v>
      </c>
      <c r="C98" s="313" t="s">
        <v>248</v>
      </c>
      <c r="D98" s="294"/>
      <c r="E98" s="453"/>
      <c r="F98" s="453"/>
      <c r="G98" s="313"/>
      <c r="H98" s="313"/>
      <c r="I98" s="313"/>
      <c r="J98" s="313"/>
      <c r="K98" s="294"/>
      <c r="L98" s="294"/>
      <c r="M98" s="294"/>
      <c r="N98" s="294"/>
      <c r="O98" s="294"/>
      <c r="P98" s="313"/>
      <c r="Q98" s="313"/>
      <c r="R98" s="313"/>
      <c r="S98" s="313"/>
      <c r="T98" s="313"/>
      <c r="U98" s="294"/>
      <c r="V98" s="448"/>
      <c r="W98" s="294"/>
      <c r="X98" s="448"/>
      <c r="Y98" s="313"/>
      <c r="Z98" s="313"/>
      <c r="AA98" s="313"/>
      <c r="AB98" s="313"/>
      <c r="AC98" s="313"/>
      <c r="AD98" s="313"/>
      <c r="AE98" s="313"/>
      <c r="AF98" s="313"/>
      <c r="AG98" s="313"/>
      <c r="AH98" s="313"/>
      <c r="AI98" s="313"/>
      <c r="AJ98" s="313"/>
      <c r="AK98" s="313"/>
      <c r="AL98" s="313"/>
      <c r="AM98" s="313"/>
      <c r="AN98" s="313"/>
      <c r="AO98" s="313"/>
      <c r="AP98" s="313"/>
      <c r="AQ98" s="294">
        <f t="shared" si="32"/>
        <v>0</v>
      </c>
      <c r="AR98" s="313">
        <f t="shared" si="33"/>
        <v>0</v>
      </c>
      <c r="AS98" s="459" t="s">
        <v>98</v>
      </c>
      <c r="AT98" s="455"/>
      <c r="AU98" s="182"/>
      <c r="AV98" s="182"/>
      <c r="AW98" s="182"/>
      <c r="AX98" s="182"/>
      <c r="AY98" s="182"/>
      <c r="AZ98" s="182"/>
      <c r="BA98" s="182"/>
      <c r="BB98" s="182"/>
      <c r="BC98" s="182"/>
    </row>
    <row r="99" spans="1:55" s="183" customFormat="1" ht="51" hidden="1" customHeight="1" x14ac:dyDescent="0.2">
      <c r="A99" s="309" t="s">
        <v>236</v>
      </c>
      <c r="B99" s="186" t="s">
        <v>249</v>
      </c>
      <c r="C99" s="313" t="s">
        <v>250</v>
      </c>
      <c r="D99" s="294"/>
      <c r="E99" s="453"/>
      <c r="F99" s="453"/>
      <c r="G99" s="313"/>
      <c r="H99" s="313"/>
      <c r="I99" s="313"/>
      <c r="J99" s="313"/>
      <c r="K99" s="294"/>
      <c r="L99" s="294"/>
      <c r="M99" s="294"/>
      <c r="N99" s="294"/>
      <c r="O99" s="294"/>
      <c r="P99" s="313"/>
      <c r="Q99" s="313"/>
      <c r="R99" s="313"/>
      <c r="S99" s="313"/>
      <c r="T99" s="313"/>
      <c r="U99" s="294"/>
      <c r="V99" s="448"/>
      <c r="W99" s="294"/>
      <c r="X99" s="448"/>
      <c r="Y99" s="313"/>
      <c r="Z99" s="313"/>
      <c r="AA99" s="313"/>
      <c r="AB99" s="313"/>
      <c r="AC99" s="313"/>
      <c r="AD99" s="313"/>
      <c r="AE99" s="313"/>
      <c r="AF99" s="313"/>
      <c r="AG99" s="313"/>
      <c r="AH99" s="313"/>
      <c r="AI99" s="313"/>
      <c r="AJ99" s="313"/>
      <c r="AK99" s="313"/>
      <c r="AL99" s="313"/>
      <c r="AM99" s="313"/>
      <c r="AN99" s="313"/>
      <c r="AO99" s="313"/>
      <c r="AP99" s="313"/>
      <c r="AQ99" s="294">
        <f t="shared" si="32"/>
        <v>0</v>
      </c>
      <c r="AR99" s="313">
        <f t="shared" si="33"/>
        <v>0</v>
      </c>
      <c r="AS99" s="459" t="s">
        <v>98</v>
      </c>
      <c r="AT99" s="455"/>
      <c r="AU99" s="182"/>
      <c r="AV99" s="182"/>
      <c r="AW99" s="182"/>
      <c r="AX99" s="182"/>
      <c r="AY99" s="182"/>
      <c r="AZ99" s="182"/>
      <c r="BA99" s="182"/>
      <c r="BB99" s="182"/>
      <c r="BC99" s="182"/>
    </row>
    <row r="100" spans="1:55" s="183" customFormat="1" ht="51" hidden="1" customHeight="1" x14ac:dyDescent="0.2">
      <c r="A100" s="309" t="s">
        <v>236</v>
      </c>
      <c r="B100" s="186" t="s">
        <v>251</v>
      </c>
      <c r="C100" s="313" t="s">
        <v>252</v>
      </c>
      <c r="D100" s="294"/>
      <c r="E100" s="453"/>
      <c r="F100" s="453"/>
      <c r="G100" s="313"/>
      <c r="H100" s="313"/>
      <c r="I100" s="313"/>
      <c r="J100" s="313"/>
      <c r="K100" s="294"/>
      <c r="L100" s="294"/>
      <c r="M100" s="294"/>
      <c r="N100" s="294"/>
      <c r="O100" s="294"/>
      <c r="P100" s="313"/>
      <c r="Q100" s="313"/>
      <c r="R100" s="313"/>
      <c r="S100" s="313"/>
      <c r="T100" s="313"/>
      <c r="U100" s="294"/>
      <c r="V100" s="448"/>
      <c r="W100" s="294"/>
      <c r="X100" s="448"/>
      <c r="Y100" s="313"/>
      <c r="Z100" s="313"/>
      <c r="AA100" s="313"/>
      <c r="AB100" s="313"/>
      <c r="AC100" s="313"/>
      <c r="AD100" s="313"/>
      <c r="AE100" s="313"/>
      <c r="AF100" s="313"/>
      <c r="AG100" s="313"/>
      <c r="AH100" s="313"/>
      <c r="AI100" s="313"/>
      <c r="AJ100" s="313"/>
      <c r="AK100" s="313"/>
      <c r="AL100" s="313"/>
      <c r="AM100" s="313"/>
      <c r="AN100" s="313"/>
      <c r="AO100" s="313"/>
      <c r="AP100" s="313"/>
      <c r="AQ100" s="294">
        <f t="shared" si="32"/>
        <v>0</v>
      </c>
      <c r="AR100" s="313">
        <f t="shared" si="33"/>
        <v>0</v>
      </c>
      <c r="AS100" s="459" t="s">
        <v>98</v>
      </c>
      <c r="AT100" s="455"/>
      <c r="AU100" s="182"/>
      <c r="AV100" s="182"/>
      <c r="AW100" s="182"/>
      <c r="AX100" s="182"/>
      <c r="AY100" s="182"/>
      <c r="AZ100" s="182"/>
      <c r="BA100" s="182"/>
      <c r="BB100" s="182"/>
      <c r="BC100" s="182"/>
    </row>
    <row r="101" spans="1:55" s="183" customFormat="1" ht="51" hidden="1" customHeight="1" x14ac:dyDescent="0.2">
      <c r="A101" s="309" t="s">
        <v>236</v>
      </c>
      <c r="B101" s="186" t="s">
        <v>253</v>
      </c>
      <c r="C101" s="313" t="s">
        <v>254</v>
      </c>
      <c r="D101" s="294"/>
      <c r="E101" s="453"/>
      <c r="F101" s="453"/>
      <c r="G101" s="313"/>
      <c r="H101" s="313"/>
      <c r="I101" s="313"/>
      <c r="J101" s="313"/>
      <c r="K101" s="294"/>
      <c r="L101" s="294"/>
      <c r="M101" s="294"/>
      <c r="N101" s="294"/>
      <c r="O101" s="294"/>
      <c r="P101" s="313"/>
      <c r="Q101" s="313"/>
      <c r="R101" s="313"/>
      <c r="S101" s="313"/>
      <c r="T101" s="313"/>
      <c r="U101" s="294"/>
      <c r="V101" s="448"/>
      <c r="W101" s="294"/>
      <c r="X101" s="448"/>
      <c r="Y101" s="313"/>
      <c r="Z101" s="313"/>
      <c r="AA101" s="313"/>
      <c r="AB101" s="313"/>
      <c r="AC101" s="313"/>
      <c r="AD101" s="313"/>
      <c r="AE101" s="313"/>
      <c r="AF101" s="313"/>
      <c r="AG101" s="313"/>
      <c r="AH101" s="313"/>
      <c r="AI101" s="313"/>
      <c r="AJ101" s="313"/>
      <c r="AK101" s="313"/>
      <c r="AL101" s="313"/>
      <c r="AM101" s="313"/>
      <c r="AN101" s="313"/>
      <c r="AO101" s="313"/>
      <c r="AP101" s="313"/>
      <c r="AQ101" s="294">
        <f t="shared" si="32"/>
        <v>0</v>
      </c>
      <c r="AR101" s="313">
        <f t="shared" si="33"/>
        <v>0</v>
      </c>
      <c r="AS101" s="459" t="s">
        <v>98</v>
      </c>
      <c r="AT101" s="455"/>
      <c r="AU101" s="182"/>
      <c r="AV101" s="182"/>
      <c r="AW101" s="182"/>
      <c r="AX101" s="182"/>
      <c r="AY101" s="182"/>
      <c r="AZ101" s="182"/>
      <c r="BA101" s="182"/>
      <c r="BB101" s="182"/>
      <c r="BC101" s="182"/>
    </row>
    <row r="102" spans="1:55" s="183" customFormat="1" ht="51" hidden="1" customHeight="1" x14ac:dyDescent="0.2">
      <c r="A102" s="309" t="s">
        <v>236</v>
      </c>
      <c r="B102" s="186" t="s">
        <v>255</v>
      </c>
      <c r="C102" s="313" t="s">
        <v>256</v>
      </c>
      <c r="D102" s="294"/>
      <c r="E102" s="453"/>
      <c r="F102" s="453"/>
      <c r="G102" s="313"/>
      <c r="H102" s="313"/>
      <c r="I102" s="313"/>
      <c r="J102" s="313"/>
      <c r="K102" s="294"/>
      <c r="L102" s="294"/>
      <c r="M102" s="294"/>
      <c r="N102" s="294"/>
      <c r="O102" s="294"/>
      <c r="P102" s="313"/>
      <c r="Q102" s="313"/>
      <c r="R102" s="313"/>
      <c r="S102" s="313"/>
      <c r="T102" s="313"/>
      <c r="U102" s="294"/>
      <c r="V102" s="448"/>
      <c r="W102" s="294"/>
      <c r="X102" s="448"/>
      <c r="Y102" s="313"/>
      <c r="Z102" s="313"/>
      <c r="AA102" s="313"/>
      <c r="AB102" s="313"/>
      <c r="AC102" s="313"/>
      <c r="AD102" s="313"/>
      <c r="AE102" s="313"/>
      <c r="AF102" s="313"/>
      <c r="AG102" s="313"/>
      <c r="AH102" s="313"/>
      <c r="AI102" s="313"/>
      <c r="AJ102" s="313"/>
      <c r="AK102" s="313"/>
      <c r="AL102" s="313"/>
      <c r="AM102" s="313"/>
      <c r="AN102" s="313"/>
      <c r="AO102" s="313"/>
      <c r="AP102" s="313"/>
      <c r="AQ102" s="294">
        <f t="shared" si="32"/>
        <v>0</v>
      </c>
      <c r="AR102" s="313">
        <f t="shared" si="33"/>
        <v>0</v>
      </c>
      <c r="AS102" s="459" t="s">
        <v>98</v>
      </c>
      <c r="AT102" s="455"/>
      <c r="AU102" s="182"/>
      <c r="AV102" s="182"/>
      <c r="AW102" s="182"/>
      <c r="AX102" s="182"/>
      <c r="AY102" s="182"/>
      <c r="AZ102" s="182"/>
      <c r="BA102" s="182"/>
      <c r="BB102" s="182"/>
      <c r="BC102" s="182"/>
    </row>
    <row r="103" spans="1:55" s="183" customFormat="1" ht="51" hidden="1" customHeight="1" x14ac:dyDescent="0.2">
      <c r="A103" s="309" t="s">
        <v>236</v>
      </c>
      <c r="B103" s="186" t="s">
        <v>257</v>
      </c>
      <c r="C103" s="313" t="s">
        <v>258</v>
      </c>
      <c r="D103" s="294"/>
      <c r="E103" s="453"/>
      <c r="F103" s="453"/>
      <c r="G103" s="313"/>
      <c r="H103" s="313"/>
      <c r="I103" s="313"/>
      <c r="J103" s="313"/>
      <c r="K103" s="294"/>
      <c r="L103" s="294"/>
      <c r="M103" s="294"/>
      <c r="N103" s="294"/>
      <c r="O103" s="294"/>
      <c r="P103" s="313"/>
      <c r="Q103" s="313"/>
      <c r="R103" s="313"/>
      <c r="S103" s="313"/>
      <c r="T103" s="313"/>
      <c r="U103" s="294"/>
      <c r="V103" s="448"/>
      <c r="W103" s="294"/>
      <c r="X103" s="448"/>
      <c r="Y103" s="313"/>
      <c r="Z103" s="313"/>
      <c r="AA103" s="313"/>
      <c r="AB103" s="313"/>
      <c r="AC103" s="313"/>
      <c r="AD103" s="313"/>
      <c r="AE103" s="313"/>
      <c r="AF103" s="313"/>
      <c r="AG103" s="313"/>
      <c r="AH103" s="313"/>
      <c r="AI103" s="313"/>
      <c r="AJ103" s="313"/>
      <c r="AK103" s="313"/>
      <c r="AL103" s="313"/>
      <c r="AM103" s="313"/>
      <c r="AN103" s="313"/>
      <c r="AO103" s="313"/>
      <c r="AP103" s="313"/>
      <c r="AQ103" s="294">
        <f t="shared" si="32"/>
        <v>0</v>
      </c>
      <c r="AR103" s="313">
        <f t="shared" si="33"/>
        <v>0</v>
      </c>
      <c r="AS103" s="459" t="s">
        <v>98</v>
      </c>
      <c r="AT103" s="455"/>
      <c r="AU103" s="182"/>
      <c r="AV103" s="182"/>
      <c r="AW103" s="182"/>
      <c r="AX103" s="182"/>
      <c r="AY103" s="182"/>
      <c r="AZ103" s="182"/>
      <c r="BA103" s="182"/>
      <c r="BB103" s="182"/>
      <c r="BC103" s="182"/>
    </row>
    <row r="104" spans="1:55" s="183" customFormat="1" ht="51" hidden="1" customHeight="1" x14ac:dyDescent="0.2">
      <c r="A104" s="309" t="s">
        <v>236</v>
      </c>
      <c r="B104" s="186" t="s">
        <v>259</v>
      </c>
      <c r="C104" s="313" t="s">
        <v>260</v>
      </c>
      <c r="D104" s="294"/>
      <c r="E104" s="453"/>
      <c r="F104" s="453"/>
      <c r="G104" s="313"/>
      <c r="H104" s="313"/>
      <c r="I104" s="313"/>
      <c r="J104" s="313"/>
      <c r="K104" s="294"/>
      <c r="L104" s="294"/>
      <c r="M104" s="294"/>
      <c r="N104" s="294"/>
      <c r="O104" s="294"/>
      <c r="P104" s="313"/>
      <c r="Q104" s="313"/>
      <c r="R104" s="313"/>
      <c r="S104" s="313"/>
      <c r="T104" s="313"/>
      <c r="U104" s="294"/>
      <c r="V104" s="448"/>
      <c r="W104" s="294"/>
      <c r="X104" s="448"/>
      <c r="Y104" s="313"/>
      <c r="Z104" s="313"/>
      <c r="AA104" s="313"/>
      <c r="AB104" s="313"/>
      <c r="AC104" s="313"/>
      <c r="AD104" s="313"/>
      <c r="AE104" s="313"/>
      <c r="AF104" s="313"/>
      <c r="AG104" s="313"/>
      <c r="AH104" s="313"/>
      <c r="AI104" s="313"/>
      <c r="AJ104" s="313"/>
      <c r="AK104" s="313"/>
      <c r="AL104" s="313"/>
      <c r="AM104" s="313"/>
      <c r="AN104" s="313"/>
      <c r="AO104" s="313"/>
      <c r="AP104" s="313"/>
      <c r="AQ104" s="294">
        <f t="shared" si="32"/>
        <v>0</v>
      </c>
      <c r="AR104" s="313">
        <f t="shared" si="33"/>
        <v>0</v>
      </c>
      <c r="AS104" s="459" t="s">
        <v>98</v>
      </c>
      <c r="AT104" s="455"/>
      <c r="AU104" s="182"/>
      <c r="AV104" s="182"/>
      <c r="AW104" s="182"/>
      <c r="AX104" s="182"/>
      <c r="AY104" s="182"/>
      <c r="AZ104" s="182"/>
      <c r="BA104" s="182"/>
      <c r="BB104" s="182"/>
      <c r="BC104" s="182"/>
    </row>
    <row r="105" spans="1:55" s="183" customFormat="1" ht="51" hidden="1" customHeight="1" x14ac:dyDescent="0.2">
      <c r="A105" s="309" t="s">
        <v>236</v>
      </c>
      <c r="B105" s="186" t="s">
        <v>261</v>
      </c>
      <c r="C105" s="313" t="s">
        <v>262</v>
      </c>
      <c r="D105" s="294"/>
      <c r="E105" s="453"/>
      <c r="F105" s="453"/>
      <c r="G105" s="313"/>
      <c r="H105" s="313"/>
      <c r="I105" s="313"/>
      <c r="J105" s="313"/>
      <c r="K105" s="294"/>
      <c r="L105" s="294"/>
      <c r="M105" s="294"/>
      <c r="N105" s="294"/>
      <c r="O105" s="294"/>
      <c r="P105" s="313"/>
      <c r="Q105" s="313"/>
      <c r="R105" s="313"/>
      <c r="S105" s="313"/>
      <c r="T105" s="313"/>
      <c r="U105" s="294"/>
      <c r="V105" s="448"/>
      <c r="W105" s="294"/>
      <c r="X105" s="448"/>
      <c r="Y105" s="313"/>
      <c r="Z105" s="313"/>
      <c r="AA105" s="313"/>
      <c r="AB105" s="313"/>
      <c r="AC105" s="313"/>
      <c r="AD105" s="313"/>
      <c r="AE105" s="313"/>
      <c r="AF105" s="313"/>
      <c r="AG105" s="313"/>
      <c r="AH105" s="313"/>
      <c r="AI105" s="313"/>
      <c r="AJ105" s="313"/>
      <c r="AK105" s="313"/>
      <c r="AL105" s="313"/>
      <c r="AM105" s="313"/>
      <c r="AN105" s="313"/>
      <c r="AO105" s="313"/>
      <c r="AP105" s="313"/>
      <c r="AQ105" s="294">
        <f t="shared" si="32"/>
        <v>0</v>
      </c>
      <c r="AR105" s="313">
        <f t="shared" si="33"/>
        <v>0</v>
      </c>
      <c r="AS105" s="459" t="s">
        <v>98</v>
      </c>
      <c r="AT105" s="455"/>
      <c r="AU105" s="182"/>
      <c r="AV105" s="182"/>
      <c r="AW105" s="182"/>
      <c r="AX105" s="182"/>
      <c r="AY105" s="182"/>
      <c r="AZ105" s="182"/>
      <c r="BA105" s="182"/>
      <c r="BB105" s="182"/>
      <c r="BC105" s="182"/>
    </row>
    <row r="106" spans="1:55" s="168" customFormat="1" ht="38.25" customHeight="1" x14ac:dyDescent="0.2">
      <c r="A106" s="283" t="s">
        <v>263</v>
      </c>
      <c r="B106" s="162" t="s">
        <v>264</v>
      </c>
      <c r="C106" s="288" t="s">
        <v>98</v>
      </c>
      <c r="D106" s="288" t="s">
        <v>98</v>
      </c>
      <c r="E106" s="440" t="s">
        <v>98</v>
      </c>
      <c r="F106" s="440" t="s">
        <v>98</v>
      </c>
      <c r="G106" s="288" t="s">
        <v>98</v>
      </c>
      <c r="H106" s="288" t="s">
        <v>98</v>
      </c>
      <c r="I106" s="288" t="s">
        <v>98</v>
      </c>
      <c r="J106" s="288">
        <v>0</v>
      </c>
      <c r="K106" s="375">
        <v>0</v>
      </c>
      <c r="L106" s="375">
        <v>0</v>
      </c>
      <c r="M106" s="376">
        <v>0</v>
      </c>
      <c r="N106" s="376">
        <v>0</v>
      </c>
      <c r="O106" s="376">
        <v>0</v>
      </c>
      <c r="P106" s="288" t="s">
        <v>98</v>
      </c>
      <c r="Q106" s="288" t="s">
        <v>98</v>
      </c>
      <c r="R106" s="288" t="s">
        <v>98</v>
      </c>
      <c r="S106" s="288" t="s">
        <v>98</v>
      </c>
      <c r="T106" s="375">
        <v>0</v>
      </c>
      <c r="U106" s="375">
        <v>0</v>
      </c>
      <c r="V106" s="375">
        <v>0</v>
      </c>
      <c r="W106" s="375">
        <v>0</v>
      </c>
      <c r="X106" s="375">
        <v>0</v>
      </c>
      <c r="Y106" s="375">
        <v>0</v>
      </c>
      <c r="Z106" s="375">
        <v>0</v>
      </c>
      <c r="AA106" s="375">
        <v>0</v>
      </c>
      <c r="AB106" s="375">
        <v>0</v>
      </c>
      <c r="AC106" s="375">
        <v>0</v>
      </c>
      <c r="AD106" s="375" t="s">
        <v>98</v>
      </c>
      <c r="AE106" s="375">
        <v>0</v>
      </c>
      <c r="AF106" s="375" t="s">
        <v>98</v>
      </c>
      <c r="AG106" s="375">
        <v>0</v>
      </c>
      <c r="AH106" s="375" t="s">
        <v>98</v>
      </c>
      <c r="AI106" s="375">
        <v>0</v>
      </c>
      <c r="AJ106" s="375" t="s">
        <v>98</v>
      </c>
      <c r="AK106" s="375">
        <v>0</v>
      </c>
      <c r="AL106" s="375" t="s">
        <v>98</v>
      </c>
      <c r="AM106" s="375">
        <v>0</v>
      </c>
      <c r="AN106" s="375" t="s">
        <v>98</v>
      </c>
      <c r="AO106" s="375">
        <v>0</v>
      </c>
      <c r="AP106" s="375">
        <v>0</v>
      </c>
      <c r="AQ106" s="375">
        <v>0</v>
      </c>
      <c r="AR106" s="375">
        <f t="shared" si="33"/>
        <v>0</v>
      </c>
      <c r="AS106" s="475" t="s">
        <v>98</v>
      </c>
      <c r="AT106" s="435"/>
      <c r="AU106" s="167"/>
      <c r="AV106" s="167"/>
      <c r="AW106" s="167"/>
      <c r="AX106" s="167"/>
      <c r="AY106" s="167"/>
      <c r="AZ106" s="167"/>
      <c r="BA106" s="167"/>
      <c r="BB106" s="167"/>
      <c r="BC106" s="167"/>
    </row>
    <row r="107" spans="1:55" s="168" customFormat="1" ht="25.5" customHeight="1" x14ac:dyDescent="0.2">
      <c r="A107" s="283" t="s">
        <v>265</v>
      </c>
      <c r="B107" s="162" t="s">
        <v>266</v>
      </c>
      <c r="C107" s="288" t="s">
        <v>98</v>
      </c>
      <c r="D107" s="288" t="s">
        <v>98</v>
      </c>
      <c r="E107" s="440" t="s">
        <v>98</v>
      </c>
      <c r="F107" s="440" t="s">
        <v>98</v>
      </c>
      <c r="G107" s="288" t="s">
        <v>98</v>
      </c>
      <c r="H107" s="288" t="s">
        <v>98</v>
      </c>
      <c r="I107" s="288" t="s">
        <v>98</v>
      </c>
      <c r="J107" s="288">
        <f t="shared" ref="J107:O107" si="34">J108+J116+J117+J118</f>
        <v>2.9237288135593222</v>
      </c>
      <c r="K107" s="288">
        <f t="shared" si="34"/>
        <v>54.782788474576272</v>
      </c>
      <c r="L107" s="288">
        <f t="shared" si="34"/>
        <v>2.3490000000000002</v>
      </c>
      <c r="M107" s="288">
        <f t="shared" si="34"/>
        <v>7.1630000000000003</v>
      </c>
      <c r="N107" s="288">
        <f t="shared" si="34"/>
        <v>21.629000000000001</v>
      </c>
      <c r="O107" s="288">
        <f t="shared" si="34"/>
        <v>23.64178847457627</v>
      </c>
      <c r="P107" s="288" t="s">
        <v>98</v>
      </c>
      <c r="Q107" s="288" t="s">
        <v>98</v>
      </c>
      <c r="R107" s="288" t="s">
        <v>98</v>
      </c>
      <c r="S107" s="288" t="s">
        <v>98</v>
      </c>
      <c r="T107" s="375">
        <f>SUM(T110:T118)</f>
        <v>0</v>
      </c>
      <c r="U107" s="288">
        <f t="shared" ref="U107:AC107" si="35">U108+U116+U117+U118</f>
        <v>0</v>
      </c>
      <c r="V107" s="288">
        <f t="shared" si="35"/>
        <v>4.6200866271186438</v>
      </c>
      <c r="W107" s="288">
        <f t="shared" si="35"/>
        <v>0</v>
      </c>
      <c r="X107" s="288">
        <f t="shared" si="35"/>
        <v>8.5708555211864415</v>
      </c>
      <c r="Y107" s="288">
        <f t="shared" si="35"/>
        <v>0</v>
      </c>
      <c r="Z107" s="288">
        <f t="shared" si="35"/>
        <v>0</v>
      </c>
      <c r="AA107" s="288">
        <f t="shared" si="35"/>
        <v>4.6200866271186438</v>
      </c>
      <c r="AB107" s="288">
        <f t="shared" si="35"/>
        <v>0</v>
      </c>
      <c r="AC107" s="288">
        <f t="shared" si="35"/>
        <v>8.5708555211864415</v>
      </c>
      <c r="AD107" s="375" t="s">
        <v>98</v>
      </c>
      <c r="AE107" s="288">
        <f>AE108+AE116+AE117+AE118</f>
        <v>5.8334983050847455</v>
      </c>
      <c r="AF107" s="375" t="s">
        <v>98</v>
      </c>
      <c r="AG107" s="288">
        <f>AG108+AG116+AG117+AG118</f>
        <v>1.6972406779661018</v>
      </c>
      <c r="AH107" s="375" t="s">
        <v>98</v>
      </c>
      <c r="AI107" s="288">
        <f>AI108+AI116+AI117+AI118</f>
        <v>0</v>
      </c>
      <c r="AJ107" s="375" t="s">
        <v>98</v>
      </c>
      <c r="AK107" s="288">
        <f>AK108+AK116+AK117+AK118</f>
        <v>10.145033050847459</v>
      </c>
      <c r="AL107" s="375" t="s">
        <v>98</v>
      </c>
      <c r="AM107" s="288">
        <f>AM108+AM116+AM117+AM118</f>
        <v>8.4535762711864422</v>
      </c>
      <c r="AN107" s="375" t="s">
        <v>98</v>
      </c>
      <c r="AO107" s="288">
        <f>AO108+AO116+AO117+AO118</f>
        <v>12.542390677966104</v>
      </c>
      <c r="AP107" s="375">
        <f>SUM(AP108:AP118)</f>
        <v>0</v>
      </c>
      <c r="AQ107" s="376">
        <f t="shared" ref="AQ107:AQ115" si="36">AC107+AE107+AG107+AI107+AK107+AM107+AO107</f>
        <v>47.242594504237296</v>
      </c>
      <c r="AR107" s="375">
        <v>0</v>
      </c>
      <c r="AS107" s="475" t="s">
        <v>98</v>
      </c>
      <c r="AT107" s="435"/>
      <c r="AU107" s="167"/>
      <c r="AV107" s="167"/>
      <c r="AW107" s="167"/>
      <c r="AX107" s="167"/>
      <c r="AY107" s="167"/>
      <c r="AZ107" s="167"/>
      <c r="BA107" s="167"/>
      <c r="BB107" s="167"/>
      <c r="BC107" s="167"/>
    </row>
    <row r="108" spans="1:55" s="160" customFormat="1" ht="12.75" customHeight="1" x14ac:dyDescent="0.2">
      <c r="A108" s="226" t="s">
        <v>265</v>
      </c>
      <c r="B108" s="156" t="s">
        <v>267</v>
      </c>
      <c r="C108" s="280" t="s">
        <v>98</v>
      </c>
      <c r="D108" s="280" t="s">
        <v>98</v>
      </c>
      <c r="E108" s="451" t="s">
        <v>98</v>
      </c>
      <c r="F108" s="451" t="s">
        <v>98</v>
      </c>
      <c r="G108" s="465" t="s">
        <v>98</v>
      </c>
      <c r="H108" s="465" t="s">
        <v>98</v>
      </c>
      <c r="I108" s="465" t="s">
        <v>98</v>
      </c>
      <c r="J108" s="465">
        <f t="shared" ref="J108:O108" si="37">J109+J110</f>
        <v>2.9237288135593222</v>
      </c>
      <c r="K108" s="465">
        <f t="shared" si="37"/>
        <v>20.218058474576271</v>
      </c>
      <c r="L108" s="465">
        <f t="shared" si="37"/>
        <v>0</v>
      </c>
      <c r="M108" s="465">
        <f t="shared" si="37"/>
        <v>0</v>
      </c>
      <c r="N108" s="465">
        <f t="shared" si="37"/>
        <v>0</v>
      </c>
      <c r="O108" s="465">
        <f t="shared" si="37"/>
        <v>20.218058474576271</v>
      </c>
      <c r="P108" s="465" t="s">
        <v>98</v>
      </c>
      <c r="Q108" s="465" t="s">
        <v>98</v>
      </c>
      <c r="R108" s="465" t="s">
        <v>98</v>
      </c>
      <c r="S108" s="465" t="s">
        <v>98</v>
      </c>
      <c r="T108" s="294">
        <f>SUM(T110:T115)</f>
        <v>0</v>
      </c>
      <c r="U108" s="465">
        <f t="shared" ref="U108:AC108" si="38">U109+U110</f>
        <v>0</v>
      </c>
      <c r="V108" s="465">
        <f t="shared" si="38"/>
        <v>4.6200866271186438</v>
      </c>
      <c r="W108" s="465">
        <f t="shared" si="38"/>
        <v>0</v>
      </c>
      <c r="X108" s="465">
        <f t="shared" si="38"/>
        <v>8.5708555211864415</v>
      </c>
      <c r="Y108" s="465">
        <f t="shared" si="38"/>
        <v>0</v>
      </c>
      <c r="Z108" s="465">
        <f t="shared" si="38"/>
        <v>0</v>
      </c>
      <c r="AA108" s="465">
        <f t="shared" si="38"/>
        <v>4.6200866271186438</v>
      </c>
      <c r="AB108" s="465">
        <f t="shared" si="38"/>
        <v>0</v>
      </c>
      <c r="AC108" s="465">
        <f t="shared" si="38"/>
        <v>8.5708555211864415</v>
      </c>
      <c r="AD108" s="333" t="s">
        <v>98</v>
      </c>
      <c r="AE108" s="465">
        <f>AE109+AE110</f>
        <v>2.7158711864406779</v>
      </c>
      <c r="AF108" s="333" t="s">
        <v>98</v>
      </c>
      <c r="AG108" s="465">
        <f>AG109+AG110</f>
        <v>1.3914779661016949</v>
      </c>
      <c r="AH108" s="333" t="s">
        <v>98</v>
      </c>
      <c r="AI108" s="465">
        <f>AI109+AI110</f>
        <v>0</v>
      </c>
      <c r="AJ108" s="333" t="s">
        <v>98</v>
      </c>
      <c r="AK108" s="465">
        <f>AK109+AK110</f>
        <v>0</v>
      </c>
      <c r="AL108" s="333" t="s">
        <v>98</v>
      </c>
      <c r="AM108" s="465">
        <f>AM109+AM110</f>
        <v>0</v>
      </c>
      <c r="AN108" s="333" t="s">
        <v>98</v>
      </c>
      <c r="AO108" s="465">
        <f>AO109+AO110</f>
        <v>0</v>
      </c>
      <c r="AP108" s="313" t="s">
        <v>98</v>
      </c>
      <c r="AQ108" s="294">
        <f t="shared" si="36"/>
        <v>12.678204673728814</v>
      </c>
      <c r="AR108" s="313">
        <v>0</v>
      </c>
      <c r="AS108" s="459" t="s">
        <v>98</v>
      </c>
      <c r="AT108" s="435"/>
      <c r="AU108" s="159"/>
      <c r="AV108" s="159"/>
      <c r="AW108" s="159"/>
      <c r="AX108" s="159"/>
      <c r="AY108" s="159"/>
      <c r="AZ108" s="159"/>
      <c r="BA108" s="159"/>
      <c r="BB108" s="159"/>
      <c r="BC108" s="159"/>
    </row>
    <row r="109" spans="1:55" s="183" customFormat="1" ht="38.25" customHeight="1" x14ac:dyDescent="0.2">
      <c r="A109" s="226" t="s">
        <v>268</v>
      </c>
      <c r="B109" s="227" t="s">
        <v>269</v>
      </c>
      <c r="C109" s="313" t="s">
        <v>270</v>
      </c>
      <c r="D109" s="280" t="s">
        <v>98</v>
      </c>
      <c r="E109" s="451">
        <v>2014</v>
      </c>
      <c r="F109" s="453">
        <v>2018</v>
      </c>
      <c r="G109" s="313" t="s">
        <v>98</v>
      </c>
      <c r="H109" s="313" t="s">
        <v>98</v>
      </c>
      <c r="I109" s="313" t="s">
        <v>98</v>
      </c>
      <c r="J109" s="313">
        <f>3.45/1.18</f>
        <v>2.9237288135593222</v>
      </c>
      <c r="K109" s="294">
        <f>SUM(L109:O109)</f>
        <v>4.6075499999999998</v>
      </c>
      <c r="L109" s="294">
        <v>0</v>
      </c>
      <c r="M109" s="294">
        <v>0</v>
      </c>
      <c r="N109" s="294">
        <v>0</v>
      </c>
      <c r="O109" s="294">
        <f>'2'!T111/1.18</f>
        <v>4.6075499999999998</v>
      </c>
      <c r="P109" s="313" t="s">
        <v>98</v>
      </c>
      <c r="Q109" s="313" t="s">
        <v>98</v>
      </c>
      <c r="R109" s="313" t="s">
        <v>98</v>
      </c>
      <c r="S109" s="313" t="s">
        <v>98</v>
      </c>
      <c r="T109" s="313">
        <v>0</v>
      </c>
      <c r="U109" s="448">
        <f>Z109</f>
        <v>0</v>
      </c>
      <c r="V109" s="448">
        <f>AA109</f>
        <v>0.92262900000000014</v>
      </c>
      <c r="W109" s="448">
        <f>AB109</f>
        <v>0</v>
      </c>
      <c r="X109" s="448">
        <f>AC109</f>
        <v>0.76515382627118655</v>
      </c>
      <c r="Y109" s="313">
        <v>0</v>
      </c>
      <c r="Z109" s="294">
        <v>0</v>
      </c>
      <c r="AA109" s="313">
        <f>'2'!Y111/1.18</f>
        <v>0.92262900000000014</v>
      </c>
      <c r="AB109" s="313">
        <v>0</v>
      </c>
      <c r="AC109" s="313">
        <f>'2'!AO111/1.18</f>
        <v>0.76515382627118655</v>
      </c>
      <c r="AD109" s="313" t="s">
        <v>98</v>
      </c>
      <c r="AE109" s="313">
        <v>0</v>
      </c>
      <c r="AF109" s="313" t="s">
        <v>98</v>
      </c>
      <c r="AG109" s="313">
        <v>0</v>
      </c>
      <c r="AH109" s="313" t="s">
        <v>98</v>
      </c>
      <c r="AI109" s="313">
        <v>0</v>
      </c>
      <c r="AJ109" s="313" t="s">
        <v>98</v>
      </c>
      <c r="AK109" s="313">
        <v>0</v>
      </c>
      <c r="AL109" s="313" t="s">
        <v>98</v>
      </c>
      <c r="AM109" s="313">
        <v>0</v>
      </c>
      <c r="AN109" s="313" t="s">
        <v>98</v>
      </c>
      <c r="AO109" s="313">
        <v>0</v>
      </c>
      <c r="AP109" s="313" t="s">
        <v>98</v>
      </c>
      <c r="AQ109" s="294">
        <f t="shared" si="36"/>
        <v>0.76515382627118655</v>
      </c>
      <c r="AR109" s="313">
        <v>0</v>
      </c>
      <c r="AS109" s="459" t="s">
        <v>98</v>
      </c>
      <c r="AT109" s="455"/>
      <c r="AU109" s="182"/>
      <c r="AV109" s="182"/>
      <c r="AW109" s="182"/>
      <c r="AX109" s="182"/>
      <c r="AY109" s="182"/>
      <c r="AZ109" s="182"/>
      <c r="BA109" s="182"/>
      <c r="BB109" s="182"/>
      <c r="BC109" s="182"/>
    </row>
    <row r="110" spans="1:55" s="183" customFormat="1" ht="25.5" customHeight="1" x14ac:dyDescent="0.2">
      <c r="A110" s="226" t="s">
        <v>271</v>
      </c>
      <c r="B110" s="227" t="s">
        <v>272</v>
      </c>
      <c r="C110" s="313" t="s">
        <v>98</v>
      </c>
      <c r="D110" s="280" t="s">
        <v>98</v>
      </c>
      <c r="E110" s="451">
        <v>2017</v>
      </c>
      <c r="F110" s="453">
        <v>2024</v>
      </c>
      <c r="G110" s="313" t="s">
        <v>98</v>
      </c>
      <c r="H110" s="313" t="s">
        <v>98</v>
      </c>
      <c r="I110" s="313" t="s">
        <v>98</v>
      </c>
      <c r="J110" s="313">
        <f t="shared" ref="J110:O110" si="39">SUM(J111:J115)</f>
        <v>0</v>
      </c>
      <c r="K110" s="313">
        <f t="shared" si="39"/>
        <v>15.610508474576271</v>
      </c>
      <c r="L110" s="313">
        <f t="shared" si="39"/>
        <v>0</v>
      </c>
      <c r="M110" s="313">
        <f t="shared" si="39"/>
        <v>0</v>
      </c>
      <c r="N110" s="313">
        <f t="shared" si="39"/>
        <v>0</v>
      </c>
      <c r="O110" s="313">
        <f t="shared" si="39"/>
        <v>15.610508474576271</v>
      </c>
      <c r="P110" s="313" t="s">
        <v>98</v>
      </c>
      <c r="Q110" s="313" t="s">
        <v>98</v>
      </c>
      <c r="R110" s="313" t="s">
        <v>98</v>
      </c>
      <c r="S110" s="313" t="s">
        <v>98</v>
      </c>
      <c r="T110" s="313">
        <f t="shared" ref="T110:AC110" si="40">SUM(T111:T115)</f>
        <v>0</v>
      </c>
      <c r="U110" s="313">
        <f t="shared" si="40"/>
        <v>0</v>
      </c>
      <c r="V110" s="313">
        <f t="shared" si="40"/>
        <v>3.6974576271186441</v>
      </c>
      <c r="W110" s="313">
        <f t="shared" si="40"/>
        <v>0</v>
      </c>
      <c r="X110" s="313">
        <f t="shared" si="40"/>
        <v>7.8057016949152542</v>
      </c>
      <c r="Y110" s="313">
        <f t="shared" si="40"/>
        <v>0</v>
      </c>
      <c r="Z110" s="313">
        <f t="shared" si="40"/>
        <v>0</v>
      </c>
      <c r="AA110" s="313">
        <f t="shared" si="40"/>
        <v>3.6974576271186441</v>
      </c>
      <c r="AB110" s="313">
        <f t="shared" si="40"/>
        <v>0</v>
      </c>
      <c r="AC110" s="313">
        <f t="shared" si="40"/>
        <v>7.8057016949152542</v>
      </c>
      <c r="AD110" s="313" t="s">
        <v>98</v>
      </c>
      <c r="AE110" s="313">
        <f>SUM(AE111:AE115)</f>
        <v>2.7158711864406779</v>
      </c>
      <c r="AF110" s="313" t="s">
        <v>98</v>
      </c>
      <c r="AG110" s="313">
        <f>SUM(AG111:AG115)</f>
        <v>1.3914779661016949</v>
      </c>
      <c r="AH110" s="313" t="s">
        <v>98</v>
      </c>
      <c r="AI110" s="313">
        <f>SUM(AI111:AI115)</f>
        <v>0</v>
      </c>
      <c r="AJ110" s="313" t="s">
        <v>98</v>
      </c>
      <c r="AK110" s="313">
        <f>SUM(AK111:AK115)</f>
        <v>0</v>
      </c>
      <c r="AL110" s="313" t="s">
        <v>98</v>
      </c>
      <c r="AM110" s="313">
        <f>SUM(AM111:AM115)</f>
        <v>0</v>
      </c>
      <c r="AN110" s="313" t="s">
        <v>98</v>
      </c>
      <c r="AO110" s="313">
        <f>SUM(AO111:AO115)</f>
        <v>0</v>
      </c>
      <c r="AP110" s="313" t="s">
        <v>98</v>
      </c>
      <c r="AQ110" s="294">
        <f t="shared" si="36"/>
        <v>11.913050847457628</v>
      </c>
      <c r="AR110" s="313">
        <v>0</v>
      </c>
      <c r="AS110" s="459" t="s">
        <v>98</v>
      </c>
      <c r="AT110" s="455"/>
      <c r="AU110" s="182"/>
      <c r="AV110" s="182"/>
      <c r="AW110" s="182"/>
      <c r="AX110" s="182"/>
      <c r="AY110" s="182"/>
      <c r="AZ110" s="182"/>
      <c r="BA110" s="182"/>
      <c r="BB110" s="182"/>
      <c r="BC110" s="182"/>
    </row>
    <row r="111" spans="1:55" s="183" customFormat="1" ht="38.25" customHeight="1" x14ac:dyDescent="0.2">
      <c r="A111" s="226" t="s">
        <v>273</v>
      </c>
      <c r="B111" s="227" t="s">
        <v>274</v>
      </c>
      <c r="C111" s="313" t="s">
        <v>275</v>
      </c>
      <c r="D111" s="280" t="s">
        <v>98</v>
      </c>
      <c r="E111" s="451">
        <v>2017</v>
      </c>
      <c r="F111" s="453">
        <v>2020</v>
      </c>
      <c r="G111" s="313" t="s">
        <v>98</v>
      </c>
      <c r="H111" s="313" t="s">
        <v>98</v>
      </c>
      <c r="I111" s="313" t="s">
        <v>98</v>
      </c>
      <c r="J111" s="313">
        <v>0</v>
      </c>
      <c r="K111" s="294">
        <f>SUM(L111:O111)</f>
        <v>3.493220338983051</v>
      </c>
      <c r="L111" s="294">
        <v>0</v>
      </c>
      <c r="M111" s="294">
        <v>0</v>
      </c>
      <c r="N111" s="294">
        <v>0</v>
      </c>
      <c r="O111" s="294">
        <f>'2'!T113/1.18</f>
        <v>3.493220338983051</v>
      </c>
      <c r="P111" s="313" t="s">
        <v>98</v>
      </c>
      <c r="Q111" s="313" t="s">
        <v>98</v>
      </c>
      <c r="R111" s="313" t="s">
        <v>98</v>
      </c>
      <c r="S111" s="313" t="s">
        <v>98</v>
      </c>
      <c r="T111" s="313">
        <v>0</v>
      </c>
      <c r="U111" s="294">
        <v>0</v>
      </c>
      <c r="V111" s="448">
        <f>AA111</f>
        <v>0.79915254237288136</v>
      </c>
      <c r="W111" s="294">
        <v>0</v>
      </c>
      <c r="X111" s="448">
        <f>AC111</f>
        <v>1.9886000000000004</v>
      </c>
      <c r="Y111" s="313">
        <v>0</v>
      </c>
      <c r="Z111" s="294">
        <v>0</v>
      </c>
      <c r="AA111" s="313">
        <f>'2'!Y113/1.18</f>
        <v>0.79915254237288136</v>
      </c>
      <c r="AB111" s="313">
        <v>0</v>
      </c>
      <c r="AC111" s="313">
        <f>'2'!AO113/1.18</f>
        <v>1.9886000000000004</v>
      </c>
      <c r="AD111" s="313" t="s">
        <v>98</v>
      </c>
      <c r="AE111" s="313">
        <f>'2'!AY113/1.18</f>
        <v>0.42249830508474578</v>
      </c>
      <c r="AF111" s="313" t="s">
        <v>98</v>
      </c>
      <c r="AG111" s="313">
        <f>'2'!BL113/1.18</f>
        <v>0.28296949152542372</v>
      </c>
      <c r="AH111" s="313" t="s">
        <v>98</v>
      </c>
      <c r="AI111" s="313">
        <f>'2'!BY113/1.18</f>
        <v>0</v>
      </c>
      <c r="AJ111" s="313" t="s">
        <v>98</v>
      </c>
      <c r="AK111" s="313">
        <f>'2'!CO113/1.18</f>
        <v>0</v>
      </c>
      <c r="AL111" s="313" t="s">
        <v>98</v>
      </c>
      <c r="AM111" s="313">
        <f>'2'!CY113/1.18</f>
        <v>0</v>
      </c>
      <c r="AN111" s="313" t="s">
        <v>98</v>
      </c>
      <c r="AO111" s="313">
        <f>'2'!DL113/1.18</f>
        <v>0</v>
      </c>
      <c r="AP111" s="313" t="s">
        <v>98</v>
      </c>
      <c r="AQ111" s="294">
        <f t="shared" si="36"/>
        <v>2.6940677966101703</v>
      </c>
      <c r="AR111" s="313">
        <v>0</v>
      </c>
      <c r="AS111" s="459" t="s">
        <v>98</v>
      </c>
      <c r="AT111" s="455"/>
      <c r="AU111" s="182"/>
      <c r="AV111" s="182"/>
      <c r="AW111" s="182"/>
      <c r="AX111" s="182"/>
      <c r="AY111" s="182"/>
      <c r="AZ111" s="182"/>
      <c r="BA111" s="182"/>
      <c r="BB111" s="182"/>
      <c r="BC111" s="182"/>
    </row>
    <row r="112" spans="1:55" s="183" customFormat="1" ht="38.25" customHeight="1" x14ac:dyDescent="0.2">
      <c r="A112" s="226" t="s">
        <v>276</v>
      </c>
      <c r="B112" s="227" t="s">
        <v>277</v>
      </c>
      <c r="C112" s="313" t="s">
        <v>278</v>
      </c>
      <c r="D112" s="280" t="s">
        <v>98</v>
      </c>
      <c r="E112" s="451">
        <v>2017</v>
      </c>
      <c r="F112" s="453">
        <v>2020</v>
      </c>
      <c r="G112" s="313" t="s">
        <v>98</v>
      </c>
      <c r="H112" s="313" t="s">
        <v>98</v>
      </c>
      <c r="I112" s="313" t="s">
        <v>98</v>
      </c>
      <c r="J112" s="313">
        <v>0</v>
      </c>
      <c r="K112" s="294">
        <f>SUM(L112:O112)</f>
        <v>0.73237288135593226</v>
      </c>
      <c r="L112" s="294">
        <v>0</v>
      </c>
      <c r="M112" s="294">
        <v>0</v>
      </c>
      <c r="N112" s="294">
        <v>0</v>
      </c>
      <c r="O112" s="294">
        <f>'2'!T114/1.18</f>
        <v>0.73237288135593226</v>
      </c>
      <c r="P112" s="313" t="s">
        <v>98</v>
      </c>
      <c r="Q112" s="313" t="s">
        <v>98</v>
      </c>
      <c r="R112" s="313" t="s">
        <v>98</v>
      </c>
      <c r="S112" s="313" t="s">
        <v>98</v>
      </c>
      <c r="T112" s="313">
        <v>0</v>
      </c>
      <c r="U112" s="294">
        <v>0</v>
      </c>
      <c r="V112" s="448">
        <f>AA112</f>
        <v>0.16949152542372889</v>
      </c>
      <c r="W112" s="294">
        <v>0</v>
      </c>
      <c r="X112" s="448">
        <f>AC112</f>
        <v>0.42268813559322033</v>
      </c>
      <c r="Y112" s="313">
        <v>0</v>
      </c>
      <c r="Z112" s="294">
        <v>0</v>
      </c>
      <c r="AA112" s="313">
        <f>'2'!Y114/1.18</f>
        <v>0.16949152542372889</v>
      </c>
      <c r="AB112" s="313">
        <v>0</v>
      </c>
      <c r="AC112" s="313">
        <f>'2'!AL114/1.18</f>
        <v>0.42268813559322033</v>
      </c>
      <c r="AD112" s="313" t="s">
        <v>98</v>
      </c>
      <c r="AE112" s="313">
        <f>'2'!AY114/1.18</f>
        <v>8.1162711864406781E-2</v>
      </c>
      <c r="AF112" s="313" t="s">
        <v>98</v>
      </c>
      <c r="AG112" s="313">
        <f>'2'!BL114/1.18</f>
        <v>5.903050847457627E-2</v>
      </c>
      <c r="AH112" s="313" t="s">
        <v>98</v>
      </c>
      <c r="AI112" s="313">
        <f>'2'!BY114/1.18</f>
        <v>0</v>
      </c>
      <c r="AJ112" s="313" t="s">
        <v>98</v>
      </c>
      <c r="AK112" s="313">
        <f>'2'!CO114/1.18</f>
        <v>0</v>
      </c>
      <c r="AL112" s="313" t="s">
        <v>98</v>
      </c>
      <c r="AM112" s="313">
        <f>'2'!CY114/1.18</f>
        <v>0</v>
      </c>
      <c r="AN112" s="313" t="s">
        <v>98</v>
      </c>
      <c r="AO112" s="313">
        <f>'2'!DL114/1.18</f>
        <v>0</v>
      </c>
      <c r="AP112" s="313" t="s">
        <v>98</v>
      </c>
      <c r="AQ112" s="294">
        <f t="shared" si="36"/>
        <v>0.56288135593220334</v>
      </c>
      <c r="AR112" s="313">
        <v>0</v>
      </c>
      <c r="AS112" s="459" t="s">
        <v>98</v>
      </c>
      <c r="AT112" s="455"/>
      <c r="AU112" s="182"/>
      <c r="AV112" s="182"/>
      <c r="AW112" s="182"/>
      <c r="AX112" s="182"/>
      <c r="AY112" s="182"/>
      <c r="AZ112" s="182"/>
      <c r="BA112" s="182"/>
      <c r="BB112" s="182"/>
      <c r="BC112" s="182"/>
    </row>
    <row r="113" spans="1:55" s="183" customFormat="1" ht="25.5" hidden="1" customHeight="1" x14ac:dyDescent="0.2">
      <c r="A113" s="226" t="s">
        <v>279</v>
      </c>
      <c r="B113" s="227" t="s">
        <v>280</v>
      </c>
      <c r="C113" s="313" t="s">
        <v>281</v>
      </c>
      <c r="D113" s="280"/>
      <c r="E113" s="451"/>
      <c r="F113" s="453"/>
      <c r="G113" s="313"/>
      <c r="H113" s="313"/>
      <c r="I113" s="313"/>
      <c r="J113" s="313"/>
      <c r="K113" s="294"/>
      <c r="L113" s="294"/>
      <c r="M113" s="294"/>
      <c r="N113" s="294"/>
      <c r="O113" s="294"/>
      <c r="P113" s="313"/>
      <c r="Q113" s="313"/>
      <c r="R113" s="313"/>
      <c r="S113" s="313"/>
      <c r="T113" s="313"/>
      <c r="U113" s="294"/>
      <c r="V113" s="448"/>
      <c r="W113" s="294"/>
      <c r="X113" s="448"/>
      <c r="Y113" s="313"/>
      <c r="Z113" s="294"/>
      <c r="AA113" s="313"/>
      <c r="AB113" s="313"/>
      <c r="AC113" s="313"/>
      <c r="AD113" s="313"/>
      <c r="AE113" s="313"/>
      <c r="AF113" s="313"/>
      <c r="AG113" s="313"/>
      <c r="AH113" s="313"/>
      <c r="AI113" s="313"/>
      <c r="AJ113" s="313"/>
      <c r="AK113" s="313"/>
      <c r="AL113" s="313"/>
      <c r="AM113" s="313"/>
      <c r="AN113" s="313"/>
      <c r="AO113" s="313"/>
      <c r="AP113" s="313"/>
      <c r="AQ113" s="294">
        <f t="shared" si="36"/>
        <v>0</v>
      </c>
      <c r="AR113" s="313">
        <v>0</v>
      </c>
      <c r="AS113" s="459" t="s">
        <v>98</v>
      </c>
      <c r="AT113" s="455"/>
      <c r="AU113" s="182"/>
      <c r="AV113" s="182"/>
      <c r="AW113" s="182"/>
      <c r="AX113" s="182"/>
      <c r="AY113" s="182"/>
      <c r="AZ113" s="182"/>
      <c r="BA113" s="182"/>
      <c r="BB113" s="182"/>
      <c r="BC113" s="182"/>
    </row>
    <row r="114" spans="1:55" s="183" customFormat="1" ht="25.5" customHeight="1" x14ac:dyDescent="0.2">
      <c r="A114" s="226" t="s">
        <v>282</v>
      </c>
      <c r="B114" s="227" t="s">
        <v>283</v>
      </c>
      <c r="C114" s="313" t="s">
        <v>284</v>
      </c>
      <c r="D114" s="280" t="s">
        <v>98</v>
      </c>
      <c r="E114" s="451">
        <v>2017</v>
      </c>
      <c r="F114" s="453">
        <v>2020</v>
      </c>
      <c r="G114" s="313" t="s">
        <v>98</v>
      </c>
      <c r="H114" s="313" t="s">
        <v>98</v>
      </c>
      <c r="I114" s="313" t="s">
        <v>98</v>
      </c>
      <c r="J114" s="313">
        <v>0</v>
      </c>
      <c r="K114" s="294">
        <f>SUM(L114:O114)</f>
        <v>7.8016949152542372</v>
      </c>
      <c r="L114" s="294">
        <v>0</v>
      </c>
      <c r="M114" s="294">
        <v>0</v>
      </c>
      <c r="N114" s="294">
        <v>0</v>
      </c>
      <c r="O114" s="294">
        <f>'2'!T116/1.18</f>
        <v>7.8016949152542372</v>
      </c>
      <c r="P114" s="313" t="s">
        <v>98</v>
      </c>
      <c r="Q114" s="313" t="s">
        <v>98</v>
      </c>
      <c r="R114" s="313" t="s">
        <v>98</v>
      </c>
      <c r="S114" s="313" t="s">
        <v>98</v>
      </c>
      <c r="T114" s="313">
        <v>0</v>
      </c>
      <c r="U114" s="294">
        <v>0</v>
      </c>
      <c r="V114" s="448">
        <f>AA114</f>
        <v>1.9661016949152541</v>
      </c>
      <c r="W114" s="294">
        <v>0</v>
      </c>
      <c r="X114" s="448">
        <f>AC114</f>
        <v>3.8465152542372882</v>
      </c>
      <c r="Y114" s="313">
        <v>0</v>
      </c>
      <c r="Z114" s="294">
        <v>0</v>
      </c>
      <c r="AA114" s="313">
        <f>'2'!Y116/1.18</f>
        <v>1.9661016949152541</v>
      </c>
      <c r="AB114" s="313">
        <v>0</v>
      </c>
      <c r="AC114" s="313">
        <f>'2'!AL116/1.18</f>
        <v>3.8465152542372882</v>
      </c>
      <c r="AD114" s="313" t="s">
        <v>98</v>
      </c>
      <c r="AE114" s="313">
        <f>'2'!AY116/1.18</f>
        <v>1.3761762711864407</v>
      </c>
      <c r="AF114" s="313" t="s">
        <v>98</v>
      </c>
      <c r="AG114" s="313">
        <f>'2'!BL116/1.18</f>
        <v>0.61290169491525426</v>
      </c>
      <c r="AH114" s="313" t="s">
        <v>98</v>
      </c>
      <c r="AI114" s="313">
        <f>'2'!BY116/1.18</f>
        <v>0</v>
      </c>
      <c r="AJ114" s="313" t="s">
        <v>98</v>
      </c>
      <c r="AK114" s="313">
        <f>'2'!CO116/1.18</f>
        <v>0</v>
      </c>
      <c r="AL114" s="313" t="s">
        <v>98</v>
      </c>
      <c r="AM114" s="313">
        <f>'2'!CY116/1.18</f>
        <v>0</v>
      </c>
      <c r="AN114" s="313" t="s">
        <v>98</v>
      </c>
      <c r="AO114" s="313">
        <f>'2'!DL116/1.18</f>
        <v>0</v>
      </c>
      <c r="AP114" s="313" t="s">
        <v>98</v>
      </c>
      <c r="AQ114" s="294">
        <f t="shared" si="36"/>
        <v>5.8355932203389829</v>
      </c>
      <c r="AR114" s="313">
        <v>0</v>
      </c>
      <c r="AS114" s="459" t="s">
        <v>98</v>
      </c>
      <c r="AT114" s="455"/>
      <c r="AU114" s="182"/>
      <c r="AV114" s="182"/>
      <c r="AW114" s="182"/>
      <c r="AX114" s="182"/>
      <c r="AY114" s="182"/>
      <c r="AZ114" s="182"/>
      <c r="BA114" s="182"/>
      <c r="BB114" s="182"/>
      <c r="BC114" s="182"/>
    </row>
    <row r="115" spans="1:55" s="183" customFormat="1" ht="38.25" customHeight="1" x14ac:dyDescent="0.2">
      <c r="A115" s="226" t="s">
        <v>285</v>
      </c>
      <c r="B115" s="227" t="s">
        <v>286</v>
      </c>
      <c r="C115" s="313" t="s">
        <v>287</v>
      </c>
      <c r="D115" s="280" t="s">
        <v>98</v>
      </c>
      <c r="E115" s="451">
        <v>2017</v>
      </c>
      <c r="F115" s="453">
        <v>2020</v>
      </c>
      <c r="G115" s="313" t="s">
        <v>98</v>
      </c>
      <c r="H115" s="313" t="s">
        <v>98</v>
      </c>
      <c r="I115" s="313" t="s">
        <v>98</v>
      </c>
      <c r="J115" s="313">
        <v>0</v>
      </c>
      <c r="K115" s="294">
        <f>SUM(L115:O115)</f>
        <v>3.5832203389830513</v>
      </c>
      <c r="L115" s="294">
        <v>0</v>
      </c>
      <c r="M115" s="294">
        <v>0</v>
      </c>
      <c r="N115" s="294">
        <v>0</v>
      </c>
      <c r="O115" s="294">
        <f>'2'!T117/1.18</f>
        <v>3.5832203389830513</v>
      </c>
      <c r="P115" s="313" t="s">
        <v>98</v>
      </c>
      <c r="Q115" s="313" t="s">
        <v>98</v>
      </c>
      <c r="R115" s="313" t="s">
        <v>98</v>
      </c>
      <c r="S115" s="313" t="s">
        <v>98</v>
      </c>
      <c r="T115" s="313">
        <v>0</v>
      </c>
      <c r="U115" s="294">
        <v>0</v>
      </c>
      <c r="V115" s="448">
        <f>AA115</f>
        <v>0.76271186440677974</v>
      </c>
      <c r="W115" s="294">
        <v>0</v>
      </c>
      <c r="X115" s="448">
        <f>AC115</f>
        <v>1.5478983050847459</v>
      </c>
      <c r="Y115" s="313">
        <v>0</v>
      </c>
      <c r="Z115" s="294">
        <v>0</v>
      </c>
      <c r="AA115" s="313">
        <f>'2'!Y117/1.18</f>
        <v>0.76271186440677974</v>
      </c>
      <c r="AB115" s="313">
        <v>0</v>
      </c>
      <c r="AC115" s="313">
        <f>'2'!AL117/1.18</f>
        <v>1.5478983050847459</v>
      </c>
      <c r="AD115" s="313" t="s">
        <v>98</v>
      </c>
      <c r="AE115" s="313">
        <f>'2'!AY117/1.18</f>
        <v>0.83603389830508479</v>
      </c>
      <c r="AF115" s="313" t="s">
        <v>98</v>
      </c>
      <c r="AG115" s="313">
        <f>'2'!BL117/1.18</f>
        <v>0.43657627118644077</v>
      </c>
      <c r="AH115" s="313" t="s">
        <v>98</v>
      </c>
      <c r="AI115" s="313">
        <f>'2'!BY117/1.18</f>
        <v>0</v>
      </c>
      <c r="AJ115" s="313" t="s">
        <v>98</v>
      </c>
      <c r="AK115" s="313">
        <f>'2'!CO117/1.18</f>
        <v>0</v>
      </c>
      <c r="AL115" s="313" t="s">
        <v>98</v>
      </c>
      <c r="AM115" s="313">
        <f>'2'!CY117/1.18</f>
        <v>0</v>
      </c>
      <c r="AN115" s="313" t="s">
        <v>98</v>
      </c>
      <c r="AO115" s="313">
        <f>'2'!DL117/1.18</f>
        <v>0</v>
      </c>
      <c r="AP115" s="313" t="s">
        <v>98</v>
      </c>
      <c r="AQ115" s="294">
        <f t="shared" si="36"/>
        <v>2.8205084745762719</v>
      </c>
      <c r="AR115" s="313">
        <v>0</v>
      </c>
      <c r="AS115" s="459" t="s">
        <v>98</v>
      </c>
      <c r="AT115" s="455"/>
      <c r="AU115" s="182"/>
      <c r="AV115" s="182"/>
      <c r="AW115" s="182"/>
      <c r="AX115" s="182"/>
      <c r="AY115" s="182"/>
      <c r="AZ115" s="182"/>
      <c r="BA115" s="182"/>
      <c r="BB115" s="182"/>
      <c r="BC115" s="182"/>
    </row>
    <row r="116" spans="1:55" s="183" customFormat="1" ht="25.5" customHeight="1" x14ac:dyDescent="0.2">
      <c r="A116" s="226"/>
      <c r="B116" s="227"/>
      <c r="C116" s="313"/>
      <c r="D116" s="280"/>
      <c r="E116" s="451"/>
      <c r="F116" s="453"/>
      <c r="G116" s="313"/>
      <c r="H116" s="313"/>
      <c r="I116" s="313"/>
      <c r="J116" s="313"/>
      <c r="K116" s="294"/>
      <c r="L116" s="294"/>
      <c r="M116" s="294"/>
      <c r="N116" s="294"/>
      <c r="O116" s="294"/>
      <c r="P116" s="313"/>
      <c r="Q116" s="313"/>
      <c r="R116" s="313"/>
      <c r="S116" s="313"/>
      <c r="T116" s="313"/>
      <c r="U116" s="294"/>
      <c r="V116" s="448"/>
      <c r="W116" s="294"/>
      <c r="X116" s="448"/>
      <c r="Y116" s="313"/>
      <c r="Z116" s="294"/>
      <c r="AA116" s="313"/>
      <c r="AB116" s="313"/>
      <c r="AC116" s="313"/>
      <c r="AD116" s="313"/>
      <c r="AE116" s="313"/>
      <c r="AF116" s="313"/>
      <c r="AG116" s="313"/>
      <c r="AH116" s="313"/>
      <c r="AI116" s="313"/>
      <c r="AJ116" s="313"/>
      <c r="AK116" s="313"/>
      <c r="AL116" s="313"/>
      <c r="AM116" s="313"/>
      <c r="AN116" s="313"/>
      <c r="AO116" s="313"/>
      <c r="AP116" s="313"/>
      <c r="AQ116" s="294"/>
      <c r="AR116" s="313"/>
      <c r="AS116" s="459"/>
      <c r="AT116" s="455"/>
    </row>
    <row r="117" spans="1:55" s="202" customFormat="1" ht="25.5" customHeight="1" x14ac:dyDescent="0.2">
      <c r="A117" s="396" t="s">
        <v>265</v>
      </c>
      <c r="B117" s="399" t="s">
        <v>288</v>
      </c>
      <c r="C117" s="333" t="s">
        <v>289</v>
      </c>
      <c r="D117" s="476" t="s">
        <v>98</v>
      </c>
      <c r="E117" s="460">
        <v>2019</v>
      </c>
      <c r="F117" s="461">
        <v>2020</v>
      </c>
      <c r="G117" s="333" t="s">
        <v>98</v>
      </c>
      <c r="H117" s="333" t="s">
        <v>98</v>
      </c>
      <c r="I117" s="333" t="s">
        <v>98</v>
      </c>
      <c r="J117" s="333">
        <v>0</v>
      </c>
      <c r="K117" s="334">
        <f>SUM(L117:O117)</f>
        <v>3.4237299999999999</v>
      </c>
      <c r="L117" s="334">
        <v>0</v>
      </c>
      <c r="M117" s="334">
        <v>0</v>
      </c>
      <c r="N117" s="334">
        <v>0</v>
      </c>
      <c r="O117" s="334">
        <v>3.4237299999999999</v>
      </c>
      <c r="P117" s="333" t="s">
        <v>98</v>
      </c>
      <c r="Q117" s="333" t="s">
        <v>98</v>
      </c>
      <c r="R117" s="333" t="s">
        <v>98</v>
      </c>
      <c r="S117" s="333" t="s">
        <v>98</v>
      </c>
      <c r="T117" s="333">
        <v>0</v>
      </c>
      <c r="U117" s="334">
        <v>0</v>
      </c>
      <c r="V117" s="462">
        <f>AA117</f>
        <v>0</v>
      </c>
      <c r="W117" s="334">
        <v>0</v>
      </c>
      <c r="X117" s="462">
        <f>AC117</f>
        <v>0</v>
      </c>
      <c r="Y117" s="333">
        <v>0</v>
      </c>
      <c r="Z117" s="334">
        <v>0</v>
      </c>
      <c r="AA117" s="333">
        <f>'2'!Y119/1.18</f>
        <v>0</v>
      </c>
      <c r="AB117" s="333">
        <v>0</v>
      </c>
      <c r="AC117" s="333">
        <f>'2'!AL119/1.18</f>
        <v>0</v>
      </c>
      <c r="AD117" s="333" t="s">
        <v>98</v>
      </c>
      <c r="AE117" s="333">
        <f>'2'!AY119/1.18</f>
        <v>3.1176271186440681</v>
      </c>
      <c r="AF117" s="333" t="s">
        <v>98</v>
      </c>
      <c r="AG117" s="333">
        <f>'2'!BL119/1.18</f>
        <v>0.30576271186440679</v>
      </c>
      <c r="AH117" s="333" t="s">
        <v>98</v>
      </c>
      <c r="AI117" s="333">
        <v>0</v>
      </c>
      <c r="AJ117" s="333" t="s">
        <v>98</v>
      </c>
      <c r="AK117" s="333">
        <v>0</v>
      </c>
      <c r="AL117" s="333" t="s">
        <v>98</v>
      </c>
      <c r="AM117" s="333">
        <v>0</v>
      </c>
      <c r="AN117" s="333" t="s">
        <v>98</v>
      </c>
      <c r="AO117" s="333">
        <v>0</v>
      </c>
      <c r="AP117" s="333" t="s">
        <v>98</v>
      </c>
      <c r="AQ117" s="334">
        <f>AC117+AE117+AG117+AI117+AK117+AM117+AO117</f>
        <v>3.4233898305084747</v>
      </c>
      <c r="AR117" s="333">
        <v>0</v>
      </c>
      <c r="AS117" s="463" t="s">
        <v>98</v>
      </c>
      <c r="AT117" s="464"/>
    </row>
    <row r="118" spans="1:55" s="400" customFormat="1" ht="25.5" customHeight="1" x14ac:dyDescent="0.2">
      <c r="A118" s="226" t="s">
        <v>265</v>
      </c>
      <c r="B118" s="233" t="s">
        <v>290</v>
      </c>
      <c r="C118" s="313" t="s">
        <v>291</v>
      </c>
      <c r="D118" s="294" t="s">
        <v>425</v>
      </c>
      <c r="E118" s="451">
        <v>2022</v>
      </c>
      <c r="F118" s="453">
        <v>2024</v>
      </c>
      <c r="G118" s="313" t="s">
        <v>98</v>
      </c>
      <c r="H118" s="313" t="s">
        <v>98</v>
      </c>
      <c r="I118" s="313" t="s">
        <v>98</v>
      </c>
      <c r="J118" s="313">
        <v>0</v>
      </c>
      <c r="K118" s="294">
        <f>SUM(L118:N118)</f>
        <v>31.141000000000002</v>
      </c>
      <c r="L118" s="294">
        <v>2.3490000000000002</v>
      </c>
      <c r="M118" s="294">
        <v>7.1630000000000003</v>
      </c>
      <c r="N118" s="294">
        <v>21.629000000000001</v>
      </c>
      <c r="O118" s="294">
        <v>0</v>
      </c>
      <c r="P118" s="313" t="s">
        <v>98</v>
      </c>
      <c r="Q118" s="313" t="s">
        <v>98</v>
      </c>
      <c r="R118" s="313" t="s">
        <v>98</v>
      </c>
      <c r="S118" s="313" t="s">
        <v>98</v>
      </c>
      <c r="T118" s="313">
        <v>0</v>
      </c>
      <c r="U118" s="294">
        <v>0</v>
      </c>
      <c r="V118" s="448">
        <f>AA118</f>
        <v>0</v>
      </c>
      <c r="W118" s="294">
        <v>0</v>
      </c>
      <c r="X118" s="448">
        <f>AC118</f>
        <v>0</v>
      </c>
      <c r="Y118" s="313">
        <v>0</v>
      </c>
      <c r="Z118" s="294">
        <v>0</v>
      </c>
      <c r="AA118" s="313">
        <f>'2'!Y120/1.18</f>
        <v>0</v>
      </c>
      <c r="AB118" s="313">
        <v>0</v>
      </c>
      <c r="AC118" s="313">
        <v>0</v>
      </c>
      <c r="AD118" s="313" t="s">
        <v>98</v>
      </c>
      <c r="AE118" s="313">
        <v>0</v>
      </c>
      <c r="AF118" s="313" t="s">
        <v>98</v>
      </c>
      <c r="AG118" s="313">
        <v>0</v>
      </c>
      <c r="AH118" s="313" t="s">
        <v>98</v>
      </c>
      <c r="AI118" s="313">
        <v>0</v>
      </c>
      <c r="AJ118" s="313" t="s">
        <v>98</v>
      </c>
      <c r="AK118" s="313">
        <f>'2'!CL120/1.18</f>
        <v>10.145033050847459</v>
      </c>
      <c r="AL118" s="313" t="s">
        <v>98</v>
      </c>
      <c r="AM118" s="313">
        <f>'2'!CY120/1.18</f>
        <v>8.4535762711864422</v>
      </c>
      <c r="AN118" s="313" t="s">
        <v>98</v>
      </c>
      <c r="AO118" s="313">
        <f>'2'!DL120/1.18</f>
        <v>12.542390677966104</v>
      </c>
      <c r="AP118" s="313" t="s">
        <v>98</v>
      </c>
      <c r="AQ118" s="294">
        <f>AC118+AE118+AG118+AI118+AK118+AM118+AO118</f>
        <v>31.141000000000005</v>
      </c>
      <c r="AR118" s="313">
        <v>0</v>
      </c>
      <c r="AS118" s="459" t="s">
        <v>98</v>
      </c>
      <c r="AT118" s="455"/>
    </row>
  </sheetData>
  <autoFilter ref="A18:BC118"/>
  <mergeCells count="33">
    <mergeCell ref="AQ15:AQ16"/>
    <mergeCell ref="AR15:AR16"/>
    <mergeCell ref="AG15:AH15"/>
    <mergeCell ref="AI15:AJ15"/>
    <mergeCell ref="AK15:AL15"/>
    <mergeCell ref="AM15:AN15"/>
    <mergeCell ref="AO15:AP15"/>
    <mergeCell ref="U15:V15"/>
    <mergeCell ref="W15:X15"/>
    <mergeCell ref="Y15:Z15"/>
    <mergeCell ref="AC15:AD15"/>
    <mergeCell ref="AE15:AF15"/>
    <mergeCell ref="A12:BC12"/>
    <mergeCell ref="A14:A16"/>
    <mergeCell ref="B14:B16"/>
    <mergeCell ref="C14:C16"/>
    <mergeCell ref="D14:D16"/>
    <mergeCell ref="E14:E16"/>
    <mergeCell ref="F14:G15"/>
    <mergeCell ref="H14:I15"/>
    <mergeCell ref="J14:J16"/>
    <mergeCell ref="K14:T14"/>
    <mergeCell ref="U14:Z14"/>
    <mergeCell ref="AA14:AB15"/>
    <mergeCell ref="AC14:AR14"/>
    <mergeCell ref="AS14:AS16"/>
    <mergeCell ref="K15:O15"/>
    <mergeCell ref="P15:T15"/>
    <mergeCell ref="A4:AS4"/>
    <mergeCell ref="A6:AS6"/>
    <mergeCell ref="A7:AS7"/>
    <mergeCell ref="A9:AS9"/>
    <mergeCell ref="A11:BC11"/>
  </mergeCells>
  <pageMargins left="0.78749999999999998" right="0.78749999999999998" top="1.05277777777778" bottom="1.05277777777778" header="0.78749999999999998" footer="0.78749999999999998"/>
  <pageSetup paperSize="9" firstPageNumber="0" orientation="portrait" horizontalDpi="300" verticalDpi="300"/>
  <headerFooter>
    <oddHeader>&amp;C&amp;"Times New Roman,Обычный"&amp;12&amp;A</oddHeader>
    <oddFooter>&amp;C&amp;"Times New Roman,Обычный"&amp;12Страница &amp;P</oddFooter>
  </headerFooter>
</worksheet>
</file>

<file path=_xmlsignatures/_rels/origin.sigs.rels><?xml version="1.0" encoding="UTF-8" standalone="yes"?>
<Relationships xmlns="http://schemas.openxmlformats.org/package/2006/relationships"><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urn:ietf:params:xml:ns:cpxmlsec:algorithms:gostr34102001-gostr3411"/>
    <Reference URI="#idPackageObject" Type="http://www.w3.org/2000/09/xmldsig#Object">
      <DigestMethod Algorithm="urn:ietf:params:xml:ns:cpxmlsec:algorithms:gostr3411"/>
      <DigestValue>K7FdwDlc4qGrEtKh62Do8vdlfjaM+EkR4PWqDDjwD6E=</DigestValue>
    </Reference>
    <Reference URI="#idOfficeObject" Type="http://www.w3.org/2000/09/xmldsig#Object">
      <DigestMethod Algorithm="urn:ietf:params:xml:ns:cpxmlsec:algorithms:gostr3411"/>
      <DigestValue>iSTgcWicd3Sy5+yKKnDLvSJLslnpYedKL/F4CFzHknc=</DigestValue>
    </Reference>
    <Reference URI="#idSignedProperties" Type="http://uri.etsi.org/01903#SignedProperties">
      <Transforms>
        <Transform Algorithm="http://www.w3.org/TR/2001/REC-xml-c14n-20010315"/>
      </Transforms>
      <DigestMethod Algorithm="urn:ietf:params:xml:ns:cpxmlsec:algorithms:gostr3411"/>
      <DigestValue>JbcAOBzCcoY/MvpL1EwHVySow5DB5QyDg6ehYmBG2lk=</DigestValue>
    </Reference>
  </SignedInfo>
  <SignatureValue>qrYmQUnQasj+5kkS78m0hQAaaXfktG03PBCG1dSF6dVfgx1t7MB9RbEiLOeGpUYq
43WM3brrCn4eV1JUDvXuhA==</SignatureValue>
  <KeyInfo>
    <X509Data>
      <X509Certificate>MIILkjCCC0GgAwIBAgIQb5C46fJCN4jnEeVM23ovuTAIBgYqhQMCAgMwggFiMSIw
IAYJKoZIhvcNAQkBFhNjYV90ZW5zb3JAdGVuc29yLnJ1MRgwFgYFKoUDZAESDTEw
Mjc2MDA3ODc5OTQxGjAYBggqhQMDgQMBARIMMDA3NjA1MDE2MDMwMQswCQYDVQQG
EwJSVTExMC8GA1UECAwoNzYg0K/RgNC+0YHQu9Cw0LLRgdC60LDRjyDQvtCx0LvQ
sNGB0YLRjDEbMBkGA1UEBwwS0K/RgNC+0YHQu9Cw0LLQu9GMMTQwMgYDVQQJDCvQ
nNC+0YHQutC+0LLRgdC60LjQuSDQv9GA0L7RgdC/0LXQutGCINC0LjEyMTAwLgYD
VQQLDCfQo9C00L7RgdGC0L7QstC10YDRj9GO0YnQuNC5INGG0LXQvdGC0YAxLTAr
BgNVBAoMJNCe0J7QniDQmtC+0LzQv9Cw0L3QuNGPINCi0LXQvdC30L7RgDESMBAG
A1UEAwwJVEVOU09SQ0E1MB4XDTE3MDYwOTA3MjIwMVoXDTE4MDYwOTA3MzIwMVow
ggJcMS8wLQYDVQQJDCbRg9C7LtCb0YPQvdCw0YfQsNGA0YHQutC+0LPQviwgMTc5
LCDQkDExMC8GA1UECAwoMTMg0KDQtdGB0L/Rg9Cx0LvQuNC60LAg0JzQvtGA0LTQ
vtCy0LjRjzEcMBoGA1UEBwwT0LMu0KDRg9C30LDQtdCy0LrQsDELMAkGA1UEBhMC
UlUxLjAsBgNVBCoMJdCt0LTRg9Cw0YDQtCDQktC70LDQtNC40LzQuNGA0L7QstC4
0YcxFzAVBgNVBAQMDtCa0L7QstCw0LvQtdCyMUowSAYDVQQDDEHQkNCeICLQnNCe
0KDQlNCe0JLQodCa0JDQryDQrdCb0JXQmtCi0KDQntCh0JXQotCsIiwg0JDQniAi
0JzQrdCaIjEwMC4GA1UEDAwn0JPQldCd0JXQoNCQ0JvQrNCd0KvQmSDQlNCY0KDQ
ldCa0KLQntCgMQowCAYDVQQLDAEwMUowSAYDVQQKDEHQkNCeICLQnNCe0KDQlNCe
0JLQodCa0JDQryDQrdCb0JXQmtCi0KDQntCh0JXQotCsIiwg0JDQniAi0JzQrdCa
IjE+MDwGCSqGSIb3DQEJAgwvSU5OPTEzMjQxMzQ3NzUvS1BQPTEzMjQwMTAwMS9P
R1JOPTEwODEzMjQwMDA1MDQxHjAcBgkqhkiG9w0BCQEWD21ldHNrQHlhbmRleC5y
dTEaMBgGCCqFAwOBAwEBEgwwMDEzMjQxMzQ3NzUxFjAUBgUqhQNkAxILMDExODU4
ODM2NTUxGDAWBgUqhQNkARINMTA4MTMyNDAwMDUwNDBjMBwGBiqFAwICEzASBgcq
hQMCAiQABgcqhQMCAh4BA0MABECSts/2e5zI4O/77oobplX+H4xISNXZFsP/44aM
scq1iAs5Z7mvv7VrBgOC4PeDWrvntiHlv+a6Vz10cvMBv0Sxo4IG0TCCBs0wDgYD
VR0PAQH/BAQDAgTwMIHiBgNVHSUEgdowgdcGByqFAwICIhkGByqFAwICIhoGByqF
AwICIgYGBiqFAwIXAwYIKoUDAkABAQEGCCqFAwOBHQINBggqhQMDKQEDBAYJKoUD
Az8BAQIEBgYqhQMDWRgGBiqFAwNdDwYHKoUDBQMSAQYHKoUDBQMSAgYHKoUDBQMo
AQYHKoUDBQMwAQYHKoUDBiUBAQYGKoUDBigBBggqhQMGKQEBAQYIKoUDBioFBQUG
CCqFAwYsAQEBBggqhQMGLQEBAQYIKoUDBwIVAQIGCCsGAQUFBwMCBggrBgEFBQcD
BDAdBgNVHSAEFjAUMAgGBiqFA2RxATAIBgYqhQNkcQIwIQYFKoUDZG8EGAwW0JrR
gNC40L/RgtC+0J/RgNC+IENTUDCCAVwGA1UdIwSCAVMwggFPgBQ2kBcIlKyD2zGF
eib6tabqdwrA8aGCASmkggElMIIBITEaMBgGCCqFAwOBAwEBEgwwMDc3MTA0NzQz
NzUxGDAWBgUqhQNkARINMTA0NzcwMjAyNjcwMTEeMBwGCSqGSIb3DQEJARYPZGl0
QG1pbnN2eWF6LnJ1MTwwOgYDVQQJDDMxMjUzNzUg0LMuINCc0L7RgdC60LLQsCDR
g9C7LiDQotCy0LXRgNGB0LrQsNGPINC0LjcxLDAqBgNVBAoMI9Cc0LjQvdC60L7Q
vNGB0LLRj9C30Ywg0KDQvtGB0YHQuNC4MRUwEwYDVQQHDAzQnNC+0YHQutCy0LAx
HDAaBgNVBAgMEzc3INCzLiDQnNC+0YHQutCy0LAxCzAJBgNVBAYTAlJVMRswGQYD
VQQDDBLQo9CmIDEg0JjQoSDQk9Cj0KaCCnQlJFUAAwAAB+kwHQYDVR0OBBYEFLGq
sVz+KdklF5tkuKTnA+Jau9IRMCsGA1UdEAQkMCKADzIwMTcwNjA5MDcyMjAwWoEP
MjAxODA2MDkwNzIyMDBaMIIBKQYFKoUDZHAEggEeMIIBGgwh0J/QkNCa0JwgItCa
0YDQuNC/0YLQvtCf0YDQviBIU00iDFMi0KPQtNC+0YHRgtC+0LLQtdGA0Y/RjtGJ
0LjQuSDRhtC10L3RgtGAICLQmtGA0LjQv9GC0L7Qn9GA0L4g0KPQpiIg0LLQtdGA
0YHQuNC4IDIuMAxP0KHQtdGA0YLQuNGE0LjQutCw0YIg0YHQvtC+0YLQstC10YLR
gdGC0LLQuNGPIOKEliDQodCkLzEyNC0yNTY1INC+0YIgMjAuMDMuMjAxNQxP0KHQ
tdGA0YLQuNGE0LjQutCw0YIg0YHQvtC+0YLQstC10YLRgdGC0LLQuNGPIOKEliDQ
odCkLzEyOC0yOTgzINC+0YIgMTguMTEuMjAxNjCCARoGA1UdHwSCAREwggENMCeg
JaAjhiFodHRwOi8vdGVuc29yLnJ1L2NhL3RlbnNvcmNhNS5jcmwwPqA8oDqGOGh0
dHA6Ly90YXg0LnRlbnNvci5ydS90ZW5zb3JjYTUvY2VydGVucm9sbC90ZW5zb3Jj
YTUuY3JsMDSgMqAwhi5odHRwOi8vY3JsLnRlbnNvci5ydS90YXg0L2NhL2NybC90
ZW5zb3JjYTUuY3JsMDWgM6Axhi9odHRwOi8vY3JsMi50ZW5zb3IucnUvdGF4NC9j
YS9jcmwvdGVuc29yY2E1LmNybDA1oDOgMYYvaHR0cDovL2NybDMudGVuc29yLnJ1
L3RheDQvY2EvY3JsL3RlbnNvcmNhNS5jcmwwggGbBggrBgEFBQcBAQSCAY0wggGJ
MDkGCCsGAQUFBzABhi1odHRwOi8vdGF4NC50ZW5zb3IucnUvb2NzcC10ZW5zb3Jj
YTUvb2NzcC5zcmYwRAYIKwYBBQUHMAKGOGh0dHA6Ly90YXg0LnRlbnNvci5ydS90
ZW5zb3JjYTUvY2VydGVucm9sbC90ZW5zb3JjYTUuY3J0MC0GCCsGAQUFBzAChiFo
dHRwOi8vdGVuc29yLnJ1L2NhL3RlbnNvcmNhNS5jcnQwNgYIKwYBBQUHMAKGKmh0
dHA6Ly9jcmwudGVuc29yLnJ1L3RheDQvY2EvdGVuc29yY2E1LmNydDA3BggrBgEF
BQcwAoYraHR0cDovL2NybDIudGVuc29yLnJ1L3RheDQvY2EvdGVuc29yY2E1LmNy
dDA3BggrBgEFBQcwAoYraHR0cDovL2NybDMudGVuc29yLnJ1L3RheDQvY2EvdGVu
c29yY2E1LmNydDAtBggrBgEFBQcwAoYhaHR0cDovL3RheDQudGVuc29yLnJ1L3Rz
cC90c3Auc3JmMAgGBiqFAwICAwNBAA47omrUPuYkpQwSJEXyWrrfvM8wSe5MZZj3
8n4DH6S9qfIUOw3Lok5RfZHFcKkGcjBqpd48dq8teH+8eV2ZQxU=</X509Certificate>
    </X509Data>
  </KeyInfo>
  <Object xmlns:mdssi="http://schemas.openxmlformats.org/package/2006/digital-signature" Id="idPackageObject">
    <Manifest>
      <Reference URI="/_rels/.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+nAd0bim5u961Z6hkrztwiSj8HA=</DigestValue>
      </Reference>
      <Reference URI="/xl/_rels/workbook.xml.rels?ContentType=application/vnd.openxmlformats-package.relationships+xml">
        <Transforms>
          <Transform Algorithm="http://schemas.openxmlformats.org/package/2006/RelationshipTransform">
            <mdssi:RelationshipReference SourceId="rId8"/>
            <mdssi:RelationshipReference SourceId="rId13"/>
            <mdssi:RelationshipReference SourceId="rId18"/>
            <mdssi:RelationshipReference SourceId="rId26"/>
            <mdssi:RelationshipReference SourceId="rId3"/>
            <mdssi:RelationshipReference SourceId="rId21"/>
            <mdssi:RelationshipReference SourceId="rId7"/>
            <mdssi:RelationshipReference SourceId="rId12"/>
            <mdssi:RelationshipReference SourceId="rId17"/>
            <mdssi:RelationshipReference SourceId="rId25"/>
            <mdssi:RelationshipReference SourceId="rId2"/>
            <mdssi:RelationshipReference SourceId="rId16"/>
            <mdssi:RelationshipReference SourceId="rId20"/>
            <mdssi:RelationshipReference SourceId="rId29"/>
            <mdssi:RelationshipReference SourceId="rId1"/>
            <mdssi:RelationshipReference SourceId="rId6"/>
            <mdssi:RelationshipReference SourceId="rId11"/>
            <mdssi:RelationshipReference SourceId="rId24"/>
            <mdssi:RelationshipReference SourceId="rId32"/>
            <mdssi:RelationshipReference SourceId="rId5"/>
            <mdssi:RelationshipReference SourceId="rId15"/>
            <mdssi:RelationshipReference SourceId="rId23"/>
            <mdssi:RelationshipReference SourceId="rId28"/>
            <mdssi:RelationshipReference SourceId="rId10"/>
            <mdssi:RelationshipReference SourceId="rId19"/>
            <mdssi:RelationshipReference SourceId="rId31"/>
            <mdssi:RelationshipReference SourceId="rId4"/>
            <mdssi:RelationshipReference SourceId="rId9"/>
            <mdssi:RelationshipReference SourceId="rId14"/>
            <mdssi:RelationshipReference SourceId="rId22"/>
            <mdssi:RelationshipReference SourceId="rId27"/>
            <mdssi:RelationshipReference SourceId="rId30"/>
          </Transform>
          <Transform Algorithm="http://www.w3.org/TR/2001/REC-xml-c14n-20010315"/>
        </Transforms>
        <DigestMethod Algorithm="http://www.w3.org/2000/09/xmldsig#sha1"/>
        <DigestValue>qeihzbefqMRf+GpQ+9/YR482ScM=</DigestValue>
      </Reference>
      <Reference URI="/xl/calcChain.xml?ContentType=application/vnd.openxmlformats-officedocument.spreadsheetml.calcChain+xml">
        <DigestMethod Algorithm="http://www.w3.org/2000/09/xmldsig#sha1"/>
        <DigestValue>rYfBr66RpNAnUFqo66mG4hM+6p8=</DigestValue>
      </Reference>
      <Reference URI="/xl/comments1.xml?ContentType=application/vnd.openxmlformats-officedocument.spreadsheetml.comments+xml">
        <DigestMethod Algorithm="http://www.w3.org/2000/09/xmldsig#sha1"/>
        <DigestValue>yJrHygs1tl9clRuO3seAPeS58lU=</DigestValue>
      </Reference>
      <Reference URI="/xl/drawings/drawing1.xml?ContentType=application/vnd.openxmlformats-officedocument.drawing+xml">
        <DigestMethod Algorithm="http://www.w3.org/2000/09/xmldsig#sha1"/>
        <DigestValue>83FpyLyr2/H1ITKbkMz9btP0JIs=</DigestValue>
      </Reference>
      <Reference URI="/xl/drawings/vmlDrawing1.vml?ContentType=application/vnd.openxmlformats-officedocument.vmlDrawing">
        <DigestMethod Algorithm="http://www.w3.org/2000/09/xmldsig#sha1"/>
        <DigestValue>N0o85z0JV4xrJhCzaRFgQSVSU1M=</DigestValue>
      </Reference>
      <Reference URI="/xl/sharedStrings.xml?ContentType=application/vnd.openxmlformats-officedocument.spreadsheetml.sharedStrings+xml">
        <DigestMethod Algorithm="http://www.w3.org/2000/09/xmldsig#sha1"/>
        <DigestValue>yuxrRylUb833nTvVmwyyKw4f9GQ=</DigestValue>
      </Reference>
      <Reference URI="/xl/styles.xml?ContentType=application/vnd.openxmlformats-officedocument.spreadsheetml.styles+xml">
        <DigestMethod Algorithm="http://www.w3.org/2000/09/xmldsig#sha1"/>
        <DigestValue>VPDjtLTqwzL1j7wOD4S0wqfU/ls=</DigestValue>
      </Reference>
      <Reference URI="/xl/theme/theme1.xml?ContentType=application/vnd.openxmlformats-officedocument.theme+xml">
        <DigestMethod Algorithm="http://www.w3.org/2000/09/xmldsig#sha1"/>
        <DigestValue>Za3DHNig+q855it97wtUyiVtW+M=</DigestValue>
      </Reference>
      <Reference URI="/xl/workbook.xml?ContentType=application/vnd.openxmlformats-officedocument.spreadsheetml.sheet.main+xml">
        <DigestMethod Algorithm="http://www.w3.org/2000/09/xmldsig#sha1"/>
        <DigestValue>E5sXBXATzGC3gt0rENbfAzgdoWE=</DigestValue>
      </Reference>
      <Reference URI="/xl/worksheets/_rels/sheet10.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W9cAazHioik2PY2VodF7EVSHcbg=</DigestValue>
      </Reference>
      <Reference URI="/xl/worksheets/sheet1.xml?ContentType=application/vnd.openxmlformats-officedocument.spreadsheetml.worksheet+xml">
        <DigestMethod Algorithm="http://www.w3.org/2000/09/xmldsig#sha1"/>
        <DigestValue>+WHMV52e8KLBbNIQ8pLQL7PbdjU=</DigestValue>
      </Reference>
      <Reference URI="/xl/worksheets/sheet10.xml?ContentType=application/vnd.openxmlformats-officedocument.spreadsheetml.worksheet+xml">
        <DigestMethod Algorithm="http://www.w3.org/2000/09/xmldsig#sha1"/>
        <DigestValue>lqf+AjaMTedWigkBaeMrbeP+IWs=</DigestValue>
      </Reference>
      <Reference URI="/xl/worksheets/sheet11.xml?ContentType=application/vnd.openxmlformats-officedocument.spreadsheetml.worksheet+xml">
        <DigestMethod Algorithm="http://www.w3.org/2000/09/xmldsig#sha1"/>
        <DigestValue>hoyM86qbyURhbOP5ijFORsQvP+M=</DigestValue>
      </Reference>
      <Reference URI="/xl/worksheets/sheet12.xml?ContentType=application/vnd.openxmlformats-officedocument.spreadsheetml.worksheet+xml">
        <DigestMethod Algorithm="http://www.w3.org/2000/09/xmldsig#sha1"/>
        <DigestValue>LI9BISL0efqLjkAp2auDnIE8MeE=</DigestValue>
      </Reference>
      <Reference URI="/xl/worksheets/sheet13.xml?ContentType=application/vnd.openxmlformats-officedocument.spreadsheetml.worksheet+xml">
        <DigestMethod Algorithm="http://www.w3.org/2000/09/xmldsig#sha1"/>
        <DigestValue>8PRTSPSHtJopdODgJQFu8bKsYkE=</DigestValue>
      </Reference>
      <Reference URI="/xl/worksheets/sheet14.xml?ContentType=application/vnd.openxmlformats-officedocument.spreadsheetml.worksheet+xml">
        <DigestMethod Algorithm="http://www.w3.org/2000/09/xmldsig#sha1"/>
        <DigestValue>mxTWh+aG6KbParzRluJmZFRCcE4=</DigestValue>
      </Reference>
      <Reference URI="/xl/worksheets/sheet15.xml?ContentType=application/vnd.openxmlformats-officedocument.spreadsheetml.worksheet+xml">
        <DigestMethod Algorithm="http://www.w3.org/2000/09/xmldsig#sha1"/>
        <DigestValue>4USqO7XkPlDa48x+rkvkYVR5u1s=</DigestValue>
      </Reference>
      <Reference URI="/xl/worksheets/sheet16.xml?ContentType=application/vnd.openxmlformats-officedocument.spreadsheetml.worksheet+xml">
        <DigestMethod Algorithm="http://www.w3.org/2000/09/xmldsig#sha1"/>
        <DigestValue>nt7Jr6y/Gg+xLSTgINC3rj5J/fc=</DigestValue>
      </Reference>
      <Reference URI="/xl/worksheets/sheet17.xml?ContentType=application/vnd.openxmlformats-officedocument.spreadsheetml.worksheet+xml">
        <DigestMethod Algorithm="http://www.w3.org/2000/09/xmldsig#sha1"/>
        <DigestValue>SZnWieBUh7sURRZfJfGs224ZC1E=</DigestValue>
      </Reference>
      <Reference URI="/xl/worksheets/sheet18.xml?ContentType=application/vnd.openxmlformats-officedocument.spreadsheetml.worksheet+xml">
        <DigestMethod Algorithm="http://www.w3.org/2000/09/xmldsig#sha1"/>
        <DigestValue>Pr9BHQ4hlGHuG1yyk4dbdBeMtVg=</DigestValue>
      </Reference>
      <Reference URI="/xl/worksheets/sheet19.xml?ContentType=application/vnd.openxmlformats-officedocument.spreadsheetml.worksheet+xml">
        <DigestMethod Algorithm="http://www.w3.org/2000/09/xmldsig#sha1"/>
        <DigestValue>KJIRrnLtXzv8skWIhfIMnLGoFa0=</DigestValue>
      </Reference>
      <Reference URI="/xl/worksheets/sheet2.xml?ContentType=application/vnd.openxmlformats-officedocument.spreadsheetml.worksheet+xml">
        <DigestMethod Algorithm="http://www.w3.org/2000/09/xmldsig#sha1"/>
        <DigestValue>6rJnZHm0XaT9ifzEVpXcPrcIbWw=</DigestValue>
      </Reference>
      <Reference URI="/xl/worksheets/sheet20.xml?ContentType=application/vnd.openxmlformats-officedocument.spreadsheetml.worksheet+xml">
        <DigestMethod Algorithm="http://www.w3.org/2000/09/xmldsig#sha1"/>
        <DigestValue>psuqVpKzXCEIkbWserJZE/9o7ns=</DigestValue>
      </Reference>
      <Reference URI="/xl/worksheets/sheet21.xml?ContentType=application/vnd.openxmlformats-officedocument.spreadsheetml.worksheet+xml">
        <DigestMethod Algorithm="http://www.w3.org/2000/09/xmldsig#sha1"/>
        <DigestValue>2KUZ3d6XVg6djoCiXK/Rqi5YQEE=</DigestValue>
      </Reference>
      <Reference URI="/xl/worksheets/sheet22.xml?ContentType=application/vnd.openxmlformats-officedocument.spreadsheetml.worksheet+xml">
        <DigestMethod Algorithm="http://www.w3.org/2000/09/xmldsig#sha1"/>
        <DigestValue>c1cNtlaPqekb6NxTZHuArys91gE=</DigestValue>
      </Reference>
      <Reference URI="/xl/worksheets/sheet23.xml?ContentType=application/vnd.openxmlformats-officedocument.spreadsheetml.worksheet+xml">
        <DigestMethod Algorithm="http://www.w3.org/2000/09/xmldsig#sha1"/>
        <DigestValue>PUjQRaq+KoHWkJbZO+6zDtJtqH4=</DigestValue>
      </Reference>
      <Reference URI="/xl/worksheets/sheet24.xml?ContentType=application/vnd.openxmlformats-officedocument.spreadsheetml.worksheet+xml">
        <DigestMethod Algorithm="http://www.w3.org/2000/09/xmldsig#sha1"/>
        <DigestValue>T+HYWS5rNfp6NljeghZTChYpfGM=</DigestValue>
      </Reference>
      <Reference URI="/xl/worksheets/sheet25.xml?ContentType=application/vnd.openxmlformats-officedocument.spreadsheetml.worksheet+xml">
        <DigestMethod Algorithm="http://www.w3.org/2000/09/xmldsig#sha1"/>
        <DigestValue>FLyStrPBdaRpywDVRRb0bUvkP4M=</DigestValue>
      </Reference>
      <Reference URI="/xl/worksheets/sheet26.xml?ContentType=application/vnd.openxmlformats-officedocument.spreadsheetml.worksheet+xml">
        <DigestMethod Algorithm="http://www.w3.org/2000/09/xmldsig#sha1"/>
        <DigestValue>khxsP/Yg8hWxzG7vNU0lwoX/LBc=</DigestValue>
      </Reference>
      <Reference URI="/xl/worksheets/sheet27.xml?ContentType=application/vnd.openxmlformats-officedocument.spreadsheetml.worksheet+xml">
        <DigestMethod Algorithm="http://www.w3.org/2000/09/xmldsig#sha1"/>
        <DigestValue>Apcp9TlcomWUNQYZNUsNbcFJQQc=</DigestValue>
      </Reference>
      <Reference URI="/xl/worksheets/sheet28.xml?ContentType=application/vnd.openxmlformats-officedocument.spreadsheetml.worksheet+xml">
        <DigestMethod Algorithm="http://www.w3.org/2000/09/xmldsig#sha1"/>
        <DigestValue>sevFKr0uFLZ4kR6cMwUtLIoKCS0=</DigestValue>
      </Reference>
      <Reference URI="/xl/worksheets/sheet3.xml?ContentType=application/vnd.openxmlformats-officedocument.spreadsheetml.worksheet+xml">
        <DigestMethod Algorithm="http://www.w3.org/2000/09/xmldsig#sha1"/>
        <DigestValue>NHodXewGIiZzP0SJpaIBTNHLF4o=</DigestValue>
      </Reference>
      <Reference URI="/xl/worksheets/sheet4.xml?ContentType=application/vnd.openxmlformats-officedocument.spreadsheetml.worksheet+xml">
        <DigestMethod Algorithm="http://www.w3.org/2000/09/xmldsig#sha1"/>
        <DigestValue>Jl3gYma/q+TpIZD8PZAqYWghnpw=</DigestValue>
      </Reference>
      <Reference URI="/xl/worksheets/sheet5.xml?ContentType=application/vnd.openxmlformats-officedocument.spreadsheetml.worksheet+xml">
        <DigestMethod Algorithm="http://www.w3.org/2000/09/xmldsig#sha1"/>
        <DigestValue>y++o7/ZX1mgBpswNlTuHjQOvmM4=</DigestValue>
      </Reference>
      <Reference URI="/xl/worksheets/sheet6.xml?ContentType=application/vnd.openxmlformats-officedocument.spreadsheetml.worksheet+xml">
        <DigestMethod Algorithm="http://www.w3.org/2000/09/xmldsig#sha1"/>
        <DigestValue>mFRmnxje3jzcJCthMaoVDAc02Cw=</DigestValue>
      </Reference>
      <Reference URI="/xl/worksheets/sheet7.xml?ContentType=application/vnd.openxmlformats-officedocument.spreadsheetml.worksheet+xml">
        <DigestMethod Algorithm="http://www.w3.org/2000/09/xmldsig#sha1"/>
        <DigestValue>iviM3uEP8TzS5jItTxd0Jz0HkY4=</DigestValue>
      </Reference>
      <Reference URI="/xl/worksheets/sheet8.xml?ContentType=application/vnd.openxmlformats-officedocument.spreadsheetml.worksheet+xml">
        <DigestMethod Algorithm="http://www.w3.org/2000/09/xmldsig#sha1"/>
        <DigestValue>yDUbzoUO5LCgq4F6XXMRivMQ+nU=</DigestValue>
      </Reference>
      <Reference URI="/xl/worksheets/sheet9.xml?ContentType=application/vnd.openxmlformats-officedocument.spreadsheetml.worksheet+xml">
        <DigestMethod Algorithm="http://www.w3.org/2000/09/xmldsig#sha1"/>
        <DigestValue>5uZrHhP+HwPKzt4Fy3o37HOGW+4=</DigestValue>
      </Reference>
    </Manifest>
    <SignatureProperties>
      <SignatureProperty Id="idSignatureTime" Target="#idPackageSignature">
        <mdssi:SignatureTime>
          <mdssi:Format>YYYY-MM-DDThh:mm:ssTZD</mdssi:Format>
          <mdssi:Value>2017-11-01T14:02:36Z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6.1</WindowsVersion>
          <OfficeVersion>14.0</OfficeVersion>
          <ApplicationVersion>14.0</ApplicationVersion>
          <Monitors>1</Monitors>
          <HorizontalResolution>1366</HorizontalResolution>
          <VerticalResolution>768</VerticalResolution>
          <ColorDepth>32</ColorDepth>
          <SignatureProviderId>{F5AC7D23-DA04-45F5-ABCB-38CE7A982553}</SignatureProviderId>
          <SignatureProviderUrl>http://www.cryptopro.ru/products/office/signature</SignatureProviderUrl>
          <SignatureProviderDetails>8</SignatureProviderDetails>
          <ManifestHashAlgorithm>http://www.w3.org/2000/09/xmldsig#sha1</ManifestHashAlgorithm>
          <SignatureType>1</SignatureType>
        </SignatureInfoV1>
      </SignatureProperty>
    </SignatureProperties>
  </Object>
  <Object>
    <xd:QualifyingProperties xmlns:xd="http://uri.etsi.org/01903/v1.3.2#" Target="#idPackageSignature">
      <xd:SignedProperties Id="idSignedProperties">
        <xd:SignedSignatureProperties>
          <xd:SigningTime>2017-11-01T14:02:36Z</xd:SigningTime>
          <xd:SigningCertificate>
            <xd:Cert>
              <xd:CertDigest>
                <DigestMethod Algorithm="http://www.w3.org/2000/09/xmldsig#sha1"/>
                <DigestValue>QFR/9GFaunnoSPy7RgYj5YGtfsQ=</DigestValue>
              </xd:CertDigest>
              <xd:IssuerSerial>
                <X509IssuerName>CN=TENSORCA5, O=ООО Компания Тензор, OU=Удостоверяющий центр, STREET=Московский проспект д.12, L=Ярославль, S=76 Ярославская область, C=RU, ИНН=007605016030, ОГРН=1027600787994, E=ca_tensor@tensor.ru</X509IssuerName>
                <X509SerialNumber>148295748778259038538203806180044320697</X509SerialNumber>
              </xd:IssuerSerial>
            </xd:Cert>
          </xd:SigningCertificate>
          <xd:SignaturePolicyIdentifier>
            <xd:SignaturePolicyImplied/>
          </xd:SignaturePolicyIdentifier>
        </xd:SignedSignatureProperties>
      </xd:SignedProperties>
      <xd:UnsignedProperties/>
    </xd:QualifyingProperties>
  </Object>
</Signature>
</file>

<file path=docProps/app.xml><?xml version="1.0" encoding="utf-8"?>
<Properties xmlns="http://schemas.openxmlformats.org/officeDocument/2006/extended-properties" xmlns:vt="http://schemas.openxmlformats.org/officeDocument/2006/docPropsVTypes">
  <Template/>
  <TotalTime>1</TotalTime>
  <Application>Microsoft Excel</Application>
  <DocSecurity>0</DocSecurity>
  <ScaleCrop>false</ScaleCrop>
  <HeadingPairs>
    <vt:vector size="4" baseType="variant">
      <vt:variant>
        <vt:lpstr>Листы</vt:lpstr>
      </vt:variant>
      <vt:variant>
        <vt:i4>28</vt:i4>
      </vt:variant>
      <vt:variant>
        <vt:lpstr>Именованные диапазоны</vt:lpstr>
      </vt:variant>
      <vt:variant>
        <vt:i4>39</vt:i4>
      </vt:variant>
    </vt:vector>
  </HeadingPairs>
  <TitlesOfParts>
    <vt:vector size="67" baseType="lpstr">
      <vt:lpstr>1  - 2018</vt:lpstr>
      <vt:lpstr>1  -2019</vt:lpstr>
      <vt:lpstr>1 -2020</vt:lpstr>
      <vt:lpstr>1 -2021</vt:lpstr>
      <vt:lpstr>1  - 2022</vt:lpstr>
      <vt:lpstr>1 2023</vt:lpstr>
      <vt:lpstr>1 - 2024</vt:lpstr>
      <vt:lpstr>2</vt:lpstr>
      <vt:lpstr>3</vt:lpstr>
      <vt:lpstr>4</vt:lpstr>
      <vt:lpstr>5</vt:lpstr>
      <vt:lpstr>6</vt:lpstr>
      <vt:lpstr>7</vt:lpstr>
      <vt:lpstr>8</vt:lpstr>
      <vt:lpstr>9</vt:lpstr>
      <vt:lpstr>10</vt:lpstr>
      <vt:lpstr>11</vt:lpstr>
      <vt:lpstr>11-2</vt:lpstr>
      <vt:lpstr>11-3</vt:lpstr>
      <vt:lpstr>12</vt:lpstr>
      <vt:lpstr>13</vt:lpstr>
      <vt:lpstr>14</vt:lpstr>
      <vt:lpstr>15</vt:lpstr>
      <vt:lpstr>16</vt:lpstr>
      <vt:lpstr>17</vt:lpstr>
      <vt:lpstr>18</vt:lpstr>
      <vt:lpstr>19</vt:lpstr>
      <vt:lpstr>20</vt:lpstr>
      <vt:lpstr>'1  - 2018'!_ФильтрБазыДанных</vt:lpstr>
      <vt:lpstr>'1  - 2022'!_ФильтрБазыДанных</vt:lpstr>
      <vt:lpstr>'1  -2019'!_ФильтрБазыДанных</vt:lpstr>
      <vt:lpstr>'1 - 2024'!_ФильтрБазыДанных</vt:lpstr>
      <vt:lpstr>'1 -2020'!_ФильтрБазыДанных</vt:lpstr>
      <vt:lpstr>'1 -2021'!_ФильтрБазыДанных</vt:lpstr>
      <vt:lpstr>'1 2023'!_ФильтрБазыДанных</vt:lpstr>
      <vt:lpstr>'10'!_ФильтрБазыДанных</vt:lpstr>
      <vt:lpstr>'12'!_ФильтрБазыДанных</vt:lpstr>
      <vt:lpstr>'14'!_ФильтрБазыДанных</vt:lpstr>
      <vt:lpstr>'2'!_ФильтрБазыДанных</vt:lpstr>
      <vt:lpstr>'3'!_ФильтрБазыДанных</vt:lpstr>
      <vt:lpstr>'4'!_ФильтрБазыДанных</vt:lpstr>
      <vt:lpstr>'5'!_ФильтрБазыДанных</vt:lpstr>
      <vt:lpstr>'6'!_ФильтрБазыДанных</vt:lpstr>
      <vt:lpstr>'7'!_ФильтрБазыДанных</vt:lpstr>
      <vt:lpstr>'8'!_ФильтрБазыДанных</vt:lpstr>
      <vt:lpstr>'9'!_ФильтрБазыДанных</vt:lpstr>
      <vt:lpstr>'1  - 2018'!Область_печати</vt:lpstr>
      <vt:lpstr>'1  - 2022'!Область_печати</vt:lpstr>
      <vt:lpstr>'1  -2019'!Область_печати</vt:lpstr>
      <vt:lpstr>'1 - 2024'!Область_печати</vt:lpstr>
      <vt:lpstr>'1 -2020'!Область_печати</vt:lpstr>
      <vt:lpstr>'1 -2021'!Область_печати</vt:lpstr>
      <vt:lpstr>'1 2023'!Область_печати</vt:lpstr>
      <vt:lpstr>'10'!Область_печати</vt:lpstr>
      <vt:lpstr>'12'!Область_печати</vt:lpstr>
      <vt:lpstr>'13'!Область_печати</vt:lpstr>
      <vt:lpstr>'14'!Область_печати</vt:lpstr>
      <vt:lpstr>'15'!Область_печати</vt:lpstr>
      <vt:lpstr>'17'!Область_печати</vt:lpstr>
      <vt:lpstr>'18'!Область_печати</vt:lpstr>
      <vt:lpstr>'2'!Область_печати</vt:lpstr>
      <vt:lpstr>'20'!Область_печати</vt:lpstr>
      <vt:lpstr>'3'!Область_печати</vt:lpstr>
      <vt:lpstr>'5'!Область_печати</vt:lpstr>
      <vt:lpstr>'6'!Область_печати</vt:lpstr>
      <vt:lpstr>'8'!Область_печати</vt:lpstr>
      <vt:lpstr>'9'!Область_печати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Uvarova_nv</dc:creator>
  <dc:description/>
  <cp:lastModifiedBy>Abramov_ei</cp:lastModifiedBy>
  <cp:revision>1</cp:revision>
  <cp:lastPrinted>2017-06-30T06:27:39Z</cp:lastPrinted>
  <dcterms:created xsi:type="dcterms:W3CDTF">2017-07-07T08:04:55Z</dcterms:created>
  <dcterms:modified xsi:type="dcterms:W3CDTF">2017-11-01T14:02:36Z</dcterms:modified>
  <dc:language>ru-RU</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